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enMurphy\Public First Dropbox\Policy and Research Team\Polling\Client Tables\AWS EU - Digital Decade\Europe\Business\Employee Share\"/>
    </mc:Choice>
  </mc:AlternateContent>
  <xr:revisionPtr revIDLastSave="0" documentId="13_ncr:1_{89B88593-BDEF-4287-998C-3A24255D5F2A}" xr6:coauthVersionLast="47" xr6:coauthVersionMax="47" xr10:uidLastSave="{00000000-0000-0000-0000-000000000000}"/>
  <bookViews>
    <workbookView xWindow="-110" yWindow="-110" windowWidth="19420" windowHeight="10300" firstSheet="2" activeTab="2" xr2:uid="{00000000-000D-0000-FFFF-FFFF00000000}"/>
  </bookViews>
  <sheets>
    <sheet name="Rebases" sheetId="172" r:id="rId1"/>
    <sheet name="Cover Sheet" sheetId="1" r:id="rId2"/>
    <sheet name="Contents" sheetId="2" r:id="rId3"/>
    <sheet name="Full Results" sheetId="3" r:id="rId4"/>
    <sheet name="Table 1" sheetId="4" r:id="rId5"/>
    <sheet name="Table 2" sheetId="5" r:id="rId6"/>
    <sheet name="Table 3" sheetId="6" r:id="rId7"/>
    <sheet name="Table 4" sheetId="7" r:id="rId8"/>
    <sheet name="Table 5" sheetId="8" r:id="rId9"/>
    <sheet name="Table 6" sheetId="9" r:id="rId10"/>
    <sheet name="Table 7" sheetId="10" r:id="rId11"/>
    <sheet name="Table 8" sheetId="11" r:id="rId12"/>
    <sheet name="Table 9" sheetId="12" r:id="rId13"/>
    <sheet name="Table 10" sheetId="13" r:id="rId14"/>
    <sheet name="Table 11" sheetId="14" r:id="rId15"/>
    <sheet name="Table 12" sheetId="15" r:id="rId16"/>
    <sheet name="Table 13" sheetId="16" r:id="rId17"/>
    <sheet name="Table 14" sheetId="17" r:id="rId18"/>
    <sheet name="Table 15" sheetId="18" r:id="rId19"/>
    <sheet name="Table 16" sheetId="19" r:id="rId20"/>
    <sheet name="Table 17" sheetId="20" r:id="rId21"/>
    <sheet name="Table 18" sheetId="21" r:id="rId22"/>
    <sheet name="Table 19" sheetId="22" r:id="rId23"/>
    <sheet name="Table 20" sheetId="23" r:id="rId24"/>
    <sheet name="Table 21" sheetId="24" r:id="rId25"/>
    <sheet name="Table 22" sheetId="25" r:id="rId26"/>
    <sheet name="Table 23" sheetId="26" r:id="rId27"/>
    <sheet name="Table 24" sheetId="27" r:id="rId28"/>
    <sheet name="Table 25" sheetId="28" r:id="rId29"/>
    <sheet name="Table 26" sheetId="29" r:id="rId30"/>
    <sheet name="Table 27" sheetId="30" r:id="rId31"/>
    <sheet name="Table 28" sheetId="31" r:id="rId32"/>
    <sheet name="Table 29" sheetId="32" r:id="rId33"/>
    <sheet name="Table 30" sheetId="33" r:id="rId34"/>
    <sheet name="Table 31" sheetId="34" r:id="rId35"/>
    <sheet name="Table 32" sheetId="35" r:id="rId36"/>
    <sheet name="Table 33" sheetId="36" r:id="rId37"/>
    <sheet name="Table 34" sheetId="37" r:id="rId38"/>
    <sheet name="Table 35" sheetId="38" r:id="rId39"/>
    <sheet name="Table 36" sheetId="39" r:id="rId40"/>
    <sheet name="Table 37" sheetId="40" r:id="rId41"/>
    <sheet name="Table 38" sheetId="41" r:id="rId42"/>
    <sheet name="Table 39" sheetId="42" r:id="rId43"/>
    <sheet name="Table 40" sheetId="43" r:id="rId44"/>
    <sheet name="Table 41" sheetId="44" r:id="rId45"/>
    <sheet name="Table 42" sheetId="45" r:id="rId46"/>
    <sheet name="Table 43" sheetId="46" r:id="rId47"/>
    <sheet name="Table 44" sheetId="47" r:id="rId48"/>
    <sheet name="Table 45" sheetId="48" r:id="rId49"/>
    <sheet name="Table 46" sheetId="49" r:id="rId50"/>
    <sheet name="Table 47" sheetId="50" r:id="rId51"/>
    <sheet name="Table 48" sheetId="51" r:id="rId52"/>
    <sheet name="Table 49" sheetId="52" r:id="rId53"/>
    <sheet name="Table 50" sheetId="53" r:id="rId54"/>
    <sheet name="Table 51" sheetId="54" r:id="rId55"/>
    <sheet name="Table 52" sheetId="55" r:id="rId56"/>
    <sheet name="Table 53" sheetId="56" r:id="rId57"/>
    <sheet name="Table 54" sheetId="57" r:id="rId58"/>
    <sheet name="Table 55" sheetId="58" r:id="rId59"/>
    <sheet name="Table 56" sheetId="59" r:id="rId60"/>
    <sheet name="Table 57" sheetId="60" r:id="rId61"/>
    <sheet name="Table 58" sheetId="61" r:id="rId62"/>
    <sheet name="Table 59" sheetId="62" r:id="rId63"/>
    <sheet name="Table 60" sheetId="63" r:id="rId64"/>
    <sheet name="Table 61" sheetId="64" r:id="rId65"/>
    <sheet name="Table 62" sheetId="65" r:id="rId66"/>
    <sheet name="Table 63" sheetId="66" r:id="rId67"/>
    <sheet name="Table 64" sheetId="67" r:id="rId68"/>
    <sheet name="Table 65" sheetId="68" r:id="rId69"/>
    <sheet name="Table 66" sheetId="69" r:id="rId70"/>
    <sheet name="Table 67" sheetId="70" r:id="rId71"/>
    <sheet name="Table 68" sheetId="71" r:id="rId72"/>
    <sheet name="Table 69" sheetId="72" r:id="rId73"/>
    <sheet name="Table 70" sheetId="73" r:id="rId74"/>
    <sheet name="Table 71" sheetId="74" r:id="rId75"/>
    <sheet name="Table 72" sheetId="75" r:id="rId76"/>
    <sheet name="Table 73" sheetId="76" r:id="rId77"/>
    <sheet name="Table 74" sheetId="77" r:id="rId78"/>
    <sheet name="Table 75" sheetId="78" r:id="rId79"/>
    <sheet name="Table 76" sheetId="79" r:id="rId80"/>
    <sheet name="Table 77" sheetId="80" r:id="rId81"/>
    <sheet name="Table 78" sheetId="81" r:id="rId82"/>
    <sheet name="Table 79" sheetId="82" r:id="rId83"/>
    <sheet name="Table 80" sheetId="83" r:id="rId84"/>
    <sheet name="Table 81" sheetId="84" r:id="rId85"/>
    <sheet name="Table 82" sheetId="85" r:id="rId86"/>
    <sheet name="Table 83" sheetId="86" r:id="rId87"/>
    <sheet name="Table 84" sheetId="87" r:id="rId88"/>
    <sheet name="Table 85" sheetId="88" r:id="rId89"/>
    <sheet name="Table 86" sheetId="89" r:id="rId90"/>
    <sheet name="Table 87" sheetId="90" r:id="rId91"/>
    <sheet name="Table 88" sheetId="91" r:id="rId92"/>
    <sheet name="Table 89" sheetId="92" r:id="rId93"/>
    <sheet name="Table 90" sheetId="93" r:id="rId94"/>
    <sheet name="Table 91" sheetId="94" r:id="rId95"/>
    <sheet name="Table 92" sheetId="95" r:id="rId96"/>
    <sheet name="Table 93" sheetId="96" r:id="rId97"/>
    <sheet name="Table 94" sheetId="97" r:id="rId98"/>
    <sheet name="Table 95" sheetId="98" r:id="rId99"/>
    <sheet name="Table 96" sheetId="99" r:id="rId100"/>
    <sheet name="Table 97" sheetId="100" r:id="rId101"/>
    <sheet name="Table 98" sheetId="101" r:id="rId102"/>
    <sheet name="Table 99" sheetId="102" r:id="rId103"/>
    <sheet name="Table 100" sheetId="103" r:id="rId104"/>
    <sheet name="Table 101" sheetId="104" r:id="rId105"/>
    <sheet name="Table 102" sheetId="105" r:id="rId106"/>
    <sheet name="Table 103" sheetId="106" r:id="rId107"/>
    <sheet name="Table 104" sheetId="107" r:id="rId108"/>
    <sheet name="Table 105" sheetId="108" r:id="rId109"/>
    <sheet name="Table 106" sheetId="109" r:id="rId110"/>
    <sheet name="Table 107" sheetId="110" r:id="rId111"/>
    <sheet name="Table 108" sheetId="111" r:id="rId112"/>
    <sheet name="Table 109" sheetId="112" r:id="rId113"/>
    <sheet name="Table 110" sheetId="113" r:id="rId114"/>
    <sheet name="Table 111" sheetId="114" r:id="rId115"/>
    <sheet name="Table 112" sheetId="115" r:id="rId116"/>
    <sheet name="Table 113" sheetId="116" r:id="rId117"/>
    <sheet name="Table 114" sheetId="117" r:id="rId118"/>
    <sheet name="Table 115" sheetId="118" r:id="rId119"/>
    <sheet name="Table 116" sheetId="119" r:id="rId120"/>
    <sheet name="Table 117" sheetId="120" r:id="rId121"/>
    <sheet name="Table 118" sheetId="121" r:id="rId122"/>
    <sheet name="Table 119" sheetId="122" r:id="rId123"/>
    <sheet name="Table 120" sheetId="123" r:id="rId124"/>
    <sheet name="Table 121" sheetId="124" r:id="rId125"/>
    <sheet name="Table 122" sheetId="125" r:id="rId126"/>
    <sheet name="Table 123" sheetId="126" r:id="rId127"/>
    <sheet name="Table 124" sheetId="127" r:id="rId128"/>
    <sheet name="Table 125" sheetId="128" r:id="rId129"/>
    <sheet name="Table 126" sheetId="129" r:id="rId130"/>
    <sheet name="Table 127" sheetId="130" r:id="rId131"/>
    <sheet name="Table 128" sheetId="131" r:id="rId132"/>
    <sheet name="Table 129" sheetId="132" r:id="rId133"/>
    <sheet name="Table 130" sheetId="133" r:id="rId134"/>
    <sheet name="Table 131" sheetId="134" r:id="rId135"/>
    <sheet name="Table 132" sheetId="135" r:id="rId136"/>
    <sheet name="Table 133" sheetId="136" r:id="rId137"/>
    <sheet name="Table 134" sheetId="137" r:id="rId138"/>
    <sheet name="Table 135" sheetId="138" r:id="rId139"/>
    <sheet name="Table 136" sheetId="139" r:id="rId140"/>
    <sheet name="Table 137" sheetId="140" r:id="rId141"/>
    <sheet name="Table 138" sheetId="141" r:id="rId142"/>
    <sheet name="Table 139" sheetId="142" r:id="rId143"/>
    <sheet name="Table 140" sheetId="143" r:id="rId144"/>
    <sheet name="Table 141" sheetId="144" r:id="rId145"/>
    <sheet name="Table 142" sheetId="145" r:id="rId146"/>
    <sheet name="Table 143" sheetId="146" r:id="rId147"/>
    <sheet name="Table 144" sheetId="147" r:id="rId148"/>
    <sheet name="Table 145" sheetId="148" r:id="rId149"/>
    <sheet name="Table 146" sheetId="149" r:id="rId150"/>
    <sheet name="Table 147" sheetId="150" r:id="rId151"/>
    <sheet name="Table 148" sheetId="151" r:id="rId152"/>
    <sheet name="Table 149" sheetId="152" r:id="rId153"/>
    <sheet name="Table 150" sheetId="153" r:id="rId154"/>
    <sheet name="Table 151" sheetId="154" r:id="rId155"/>
    <sheet name="Table 152" sheetId="155" r:id="rId156"/>
    <sheet name="Table 153" sheetId="156" r:id="rId157"/>
    <sheet name="Table 154" sheetId="157" r:id="rId158"/>
    <sheet name="Table 155" sheetId="158" r:id="rId159"/>
    <sheet name="Table 156" sheetId="159" r:id="rId160"/>
    <sheet name="Table 157" sheetId="160" r:id="rId161"/>
    <sheet name="Table 158" sheetId="161" r:id="rId162"/>
    <sheet name="Table 159" sheetId="162" r:id="rId163"/>
    <sheet name="Table 160" sheetId="163" r:id="rId164"/>
    <sheet name="Table 161" sheetId="164" r:id="rId165"/>
    <sheet name="Table 162" sheetId="165" r:id="rId166"/>
    <sheet name="Table 163" sheetId="166" r:id="rId167"/>
    <sheet name="Table 164" sheetId="167" r:id="rId168"/>
    <sheet name="Table 165" sheetId="168" r:id="rId169"/>
    <sheet name="Table 166" sheetId="169" r:id="rId170"/>
    <sheet name="Table 167" sheetId="170" r:id="rId171"/>
    <sheet name="Table 168" sheetId="171" r:id="rId17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 i="172" l="1"/>
  <c r="D2" i="172"/>
  <c r="C3" i="172"/>
  <c r="D3" i="172"/>
  <c r="C4" i="172"/>
  <c r="D4" i="172"/>
  <c r="C5" i="172"/>
  <c r="D5" i="172"/>
  <c r="C6" i="172"/>
  <c r="D6" i="172"/>
  <c r="C7" i="172"/>
  <c r="D7" i="172"/>
  <c r="C8" i="172"/>
  <c r="D8" i="172"/>
  <c r="C9" i="172"/>
  <c r="D9" i="172"/>
  <c r="C10" i="172"/>
  <c r="D10" i="172"/>
  <c r="C11" i="172"/>
  <c r="D11" i="172"/>
  <c r="C12" i="172"/>
  <c r="D12" i="172"/>
  <c r="C13" i="172"/>
  <c r="D13" i="172"/>
  <c r="C14" i="172"/>
  <c r="D14" i="172"/>
  <c r="C15" i="172"/>
  <c r="D15" i="172"/>
  <c r="C16" i="172"/>
  <c r="D16" i="172"/>
  <c r="C17" i="172"/>
  <c r="D17" i="172"/>
  <c r="C18" i="172"/>
  <c r="D18" i="172"/>
  <c r="C19" i="172"/>
  <c r="D19" i="172"/>
  <c r="C20" i="172"/>
  <c r="D20" i="172"/>
  <c r="C21" i="172"/>
  <c r="D21" i="172"/>
  <c r="C22" i="172"/>
  <c r="D22" i="172"/>
  <c r="C23" i="172"/>
  <c r="D23" i="172"/>
  <c r="C24" i="172"/>
  <c r="D24" i="172"/>
  <c r="C25" i="172"/>
  <c r="D25" i="172"/>
  <c r="C26" i="172"/>
  <c r="D26" i="172"/>
  <c r="C27" i="172"/>
  <c r="D27" i="172"/>
  <c r="C28" i="172"/>
  <c r="D28" i="172"/>
  <c r="C29" i="172"/>
  <c r="D29" i="172"/>
  <c r="C30" i="172"/>
  <c r="D30" i="172"/>
  <c r="C31" i="172"/>
  <c r="D31" i="172"/>
  <c r="C32" i="172"/>
  <c r="D32" i="172"/>
  <c r="C33" i="172"/>
  <c r="D33" i="172"/>
  <c r="C34" i="172"/>
  <c r="D34" i="172"/>
  <c r="C35" i="172"/>
  <c r="D35" i="172"/>
  <c r="C36" i="172"/>
  <c r="D36" i="172"/>
  <c r="C37" i="172"/>
  <c r="D37" i="172"/>
  <c r="C38" i="172"/>
  <c r="D38" i="172"/>
  <c r="C39" i="172"/>
  <c r="D39" i="172"/>
  <c r="C40" i="172"/>
  <c r="D40" i="172"/>
  <c r="C41" i="172"/>
  <c r="D41" i="172"/>
  <c r="C42" i="172"/>
  <c r="D42" i="172"/>
  <c r="C43" i="172"/>
  <c r="D43" i="172"/>
  <c r="C44" i="172"/>
  <c r="D44" i="172"/>
  <c r="C45" i="172"/>
  <c r="D45" i="172"/>
  <c r="C46" i="172"/>
  <c r="D46" i="172"/>
  <c r="C47" i="172"/>
  <c r="D47" i="172"/>
  <c r="C48" i="172"/>
  <c r="D48" i="172"/>
  <c r="C49" i="172"/>
  <c r="D49" i="172"/>
  <c r="C50" i="172"/>
  <c r="D50" i="172"/>
  <c r="C51" i="172"/>
  <c r="D51" i="172"/>
  <c r="C52" i="172"/>
  <c r="D52" i="172"/>
  <c r="C53" i="172"/>
  <c r="D53" i="172"/>
  <c r="C54" i="172"/>
  <c r="D54" i="172"/>
  <c r="C55" i="172"/>
  <c r="D55" i="172"/>
  <c r="C56" i="172"/>
  <c r="D56" i="172"/>
  <c r="C57" i="172"/>
  <c r="D57" i="172"/>
  <c r="C58" i="172"/>
  <c r="D58" i="172"/>
  <c r="C59" i="172"/>
  <c r="D59" i="172"/>
  <c r="C60" i="172"/>
  <c r="D60" i="172"/>
  <c r="C61" i="172"/>
  <c r="D61" i="172"/>
  <c r="C62" i="172"/>
  <c r="D62" i="172"/>
  <c r="C63" i="172"/>
  <c r="D63" i="172"/>
  <c r="C64" i="172"/>
  <c r="D64" i="172"/>
  <c r="C65" i="172"/>
  <c r="D65" i="172"/>
  <c r="C66" i="172"/>
  <c r="D66" i="172"/>
  <c r="C67" i="172"/>
  <c r="D67" i="172"/>
  <c r="C68" i="172"/>
  <c r="D68" i="172"/>
  <c r="C69" i="172"/>
  <c r="D69" i="172"/>
  <c r="C70" i="172"/>
  <c r="D70" i="172"/>
  <c r="C71" i="172"/>
  <c r="D71" i="172"/>
  <c r="C72" i="172"/>
  <c r="D72" i="172"/>
  <c r="C73" i="172"/>
  <c r="D73" i="172"/>
  <c r="C74" i="172"/>
  <c r="D74" i="172"/>
  <c r="C75" i="172"/>
  <c r="D75" i="172"/>
  <c r="C76" i="172"/>
  <c r="D76" i="172"/>
  <c r="C77" i="172"/>
  <c r="D77" i="172"/>
  <c r="C78" i="172"/>
  <c r="D78" i="172"/>
  <c r="C79" i="172"/>
  <c r="D79" i="172"/>
  <c r="C80" i="172"/>
  <c r="D80" i="172"/>
  <c r="C81" i="172"/>
  <c r="D81" i="172"/>
  <c r="C82" i="172"/>
  <c r="D82" i="172"/>
  <c r="C83" i="172"/>
  <c r="D83" i="172"/>
  <c r="C84" i="172"/>
  <c r="D84" i="172"/>
  <c r="C85" i="172"/>
  <c r="D85" i="172"/>
  <c r="C86" i="172"/>
  <c r="D86" i="172"/>
  <c r="C87" i="172"/>
  <c r="D87" i="172"/>
  <c r="C88" i="172"/>
  <c r="D88" i="172"/>
  <c r="C89" i="172"/>
  <c r="D89" i="172"/>
  <c r="C90" i="172"/>
  <c r="D90" i="172"/>
  <c r="C91" i="172"/>
  <c r="D91" i="172"/>
  <c r="C92" i="172"/>
  <c r="D92" i="172"/>
  <c r="C93" i="172"/>
  <c r="D93" i="172"/>
  <c r="C94" i="172"/>
  <c r="D94" i="172"/>
  <c r="C95" i="172"/>
  <c r="D95" i="172"/>
  <c r="C96" i="172"/>
  <c r="D96" i="172"/>
  <c r="C97" i="172"/>
  <c r="D97" i="172"/>
  <c r="C98" i="172"/>
  <c r="D98" i="172"/>
  <c r="C99" i="172"/>
  <c r="D99" i="172"/>
  <c r="C100" i="172"/>
  <c r="D100" i="172"/>
  <c r="C101" i="172"/>
  <c r="D101" i="172"/>
  <c r="C102" i="172"/>
  <c r="D102" i="172"/>
  <c r="C103" i="172"/>
  <c r="D103" i="172"/>
  <c r="C104" i="172"/>
  <c r="D104" i="172"/>
  <c r="C105" i="172"/>
  <c r="D105" i="172"/>
  <c r="C106" i="172"/>
  <c r="D106" i="172"/>
  <c r="C107" i="172"/>
  <c r="D107" i="172"/>
  <c r="C108" i="172"/>
  <c r="D108" i="172"/>
  <c r="C109" i="172"/>
  <c r="D109" i="172"/>
  <c r="C110" i="172"/>
  <c r="D110" i="172"/>
  <c r="C111" i="172"/>
  <c r="D111" i="172"/>
  <c r="C112" i="172"/>
  <c r="D112" i="172"/>
  <c r="C113" i="172"/>
  <c r="D113" i="172"/>
  <c r="C114" i="172"/>
  <c r="D114" i="172"/>
  <c r="C115" i="172"/>
  <c r="D115" i="172"/>
  <c r="C116" i="172"/>
  <c r="D116" i="172"/>
  <c r="C117" i="172"/>
  <c r="D117" i="172"/>
  <c r="C118" i="172"/>
  <c r="D118" i="172"/>
  <c r="C119" i="172"/>
  <c r="D119" i="172"/>
  <c r="C120" i="172"/>
  <c r="D120" i="172"/>
  <c r="C121" i="172"/>
  <c r="D121" i="172"/>
  <c r="C122" i="172"/>
  <c r="D122" i="172"/>
  <c r="C123" i="172"/>
  <c r="D123" i="172"/>
  <c r="C124" i="172"/>
  <c r="D124" i="172"/>
  <c r="C125" i="172"/>
  <c r="D125" i="172"/>
  <c r="C126" i="172"/>
  <c r="D126" i="172"/>
  <c r="C127" i="172"/>
  <c r="D127" i="172"/>
  <c r="C128" i="172"/>
  <c r="D128" i="172"/>
  <c r="C129" i="172"/>
  <c r="D129" i="172"/>
  <c r="C130" i="172"/>
  <c r="D130" i="172"/>
  <c r="C131" i="172"/>
  <c r="D131" i="172"/>
  <c r="C132" i="172"/>
  <c r="D132" i="172"/>
  <c r="C133" i="172"/>
  <c r="D133" i="172"/>
  <c r="C134" i="172"/>
  <c r="D134" i="172"/>
  <c r="C135" i="172"/>
  <c r="D135" i="172"/>
  <c r="C136" i="172"/>
  <c r="D136" i="172"/>
  <c r="C137" i="172"/>
  <c r="D137" i="172"/>
  <c r="C138" i="172"/>
  <c r="D138" i="172"/>
  <c r="C139" i="172"/>
  <c r="D139" i="172"/>
  <c r="C140" i="172"/>
  <c r="D140" i="172"/>
  <c r="C141" i="172"/>
  <c r="D141" i="172"/>
  <c r="C142" i="172"/>
  <c r="D142" i="172"/>
  <c r="C143" i="172"/>
  <c r="D143" i="172"/>
  <c r="C144" i="172"/>
  <c r="D144" i="172"/>
  <c r="C145" i="172"/>
  <c r="D145" i="172"/>
  <c r="C146" i="172"/>
  <c r="D146" i="172"/>
  <c r="C147" i="172"/>
  <c r="D147" i="172"/>
  <c r="C148" i="172"/>
  <c r="D148" i="172"/>
  <c r="C149" i="172"/>
  <c r="D149" i="172"/>
  <c r="C150" i="172"/>
  <c r="D150" i="172"/>
  <c r="C151" i="172"/>
  <c r="D151" i="172"/>
  <c r="C152" i="172"/>
  <c r="D152" i="172"/>
  <c r="C153" i="172"/>
  <c r="D153" i="172"/>
  <c r="C154" i="172"/>
  <c r="D154" i="172"/>
  <c r="C155" i="172"/>
  <c r="D155" i="172"/>
  <c r="C156" i="172"/>
  <c r="D156" i="172"/>
  <c r="C157" i="172"/>
  <c r="D157" i="172"/>
  <c r="C158" i="172"/>
  <c r="D158" i="172"/>
  <c r="C159" i="172"/>
  <c r="D159" i="172"/>
  <c r="C160" i="172"/>
  <c r="D160" i="172"/>
  <c r="C161" i="172"/>
  <c r="D161" i="172"/>
  <c r="C162" i="172"/>
  <c r="D162" i="172"/>
  <c r="C163" i="172"/>
  <c r="D163" i="172"/>
  <c r="C164" i="172"/>
  <c r="D164" i="172"/>
  <c r="C165" i="172"/>
  <c r="D165" i="172"/>
  <c r="C166" i="172"/>
  <c r="D166" i="172"/>
  <c r="C167" i="172"/>
  <c r="D167" i="172"/>
  <c r="C168" i="172"/>
  <c r="D168" i="172"/>
  <c r="C169" i="172"/>
  <c r="D169" i="172"/>
  <c r="C170" i="172"/>
  <c r="D170" i="172"/>
  <c r="C171" i="172"/>
  <c r="D171" i="172"/>
  <c r="C172" i="172"/>
  <c r="D172" i="172"/>
  <c r="C173" i="172"/>
  <c r="D173" i="172"/>
  <c r="C174" i="172"/>
  <c r="D174" i="172"/>
  <c r="C175" i="172"/>
  <c r="D175" i="172"/>
  <c r="C176" i="172"/>
  <c r="D176" i="172"/>
  <c r="C177" i="172"/>
  <c r="D177" i="172"/>
  <c r="C178" i="172"/>
  <c r="D178" i="172"/>
  <c r="C179" i="172"/>
  <c r="D179" i="172"/>
  <c r="C180" i="172"/>
  <c r="D180" i="172"/>
  <c r="C181" i="172"/>
  <c r="D181" i="172"/>
  <c r="C182" i="172"/>
  <c r="D182" i="172"/>
  <c r="C183" i="172"/>
  <c r="D183" i="172"/>
  <c r="C184" i="172"/>
  <c r="D184" i="172"/>
  <c r="C185" i="172"/>
  <c r="D185" i="172"/>
  <c r="C186" i="172"/>
  <c r="D186" i="172"/>
  <c r="C187" i="172"/>
  <c r="D187" i="172"/>
  <c r="C188" i="172"/>
  <c r="D188" i="172"/>
  <c r="C189" i="172"/>
  <c r="D189" i="172"/>
  <c r="C190" i="172"/>
  <c r="D190" i="172"/>
  <c r="C191" i="172"/>
  <c r="D191" i="172"/>
  <c r="C192" i="172"/>
  <c r="D192" i="172"/>
  <c r="C193" i="172"/>
  <c r="D193" i="172"/>
  <c r="C194" i="172"/>
  <c r="D194" i="172"/>
  <c r="C195" i="172"/>
  <c r="D195" i="172"/>
  <c r="C196" i="172"/>
  <c r="D196" i="172"/>
  <c r="C197" i="172"/>
  <c r="D197" i="172"/>
  <c r="C198" i="172"/>
  <c r="D198" i="172"/>
  <c r="C199" i="172"/>
  <c r="D199" i="172"/>
  <c r="C200" i="172"/>
  <c r="D200" i="172"/>
  <c r="D1" i="172"/>
  <c r="C1" i="172"/>
  <c r="E2" i="172"/>
  <c r="F2" i="172"/>
  <c r="G2" i="172"/>
  <c r="E3" i="172"/>
  <c r="F3" i="172"/>
  <c r="G3" i="172"/>
  <c r="E4" i="172"/>
  <c r="F4" i="172"/>
  <c r="G4" i="172"/>
  <c r="E5" i="172"/>
  <c r="F5" i="172"/>
  <c r="G5" i="172"/>
  <c r="E6" i="172"/>
  <c r="F6" i="172"/>
  <c r="G6" i="172"/>
  <c r="E7" i="172"/>
  <c r="F7" i="172"/>
  <c r="G7" i="172"/>
  <c r="E8" i="172"/>
  <c r="F8" i="172"/>
  <c r="G8" i="172"/>
  <c r="E9" i="172"/>
  <c r="F9" i="172"/>
  <c r="G9" i="172"/>
  <c r="E10" i="172"/>
  <c r="F10" i="172"/>
  <c r="G10" i="172"/>
  <c r="E11" i="172"/>
  <c r="F11" i="172"/>
  <c r="G11" i="172"/>
  <c r="E12" i="172"/>
  <c r="F12" i="172"/>
  <c r="G12" i="172"/>
  <c r="E13" i="172"/>
  <c r="F13" i="172"/>
  <c r="G13" i="172"/>
  <c r="E14" i="172"/>
  <c r="F14" i="172"/>
  <c r="G14" i="172"/>
  <c r="E15" i="172"/>
  <c r="F15" i="172"/>
  <c r="G15" i="172"/>
  <c r="E16" i="172"/>
  <c r="F16" i="172"/>
  <c r="G16" i="172"/>
  <c r="E17" i="172"/>
  <c r="F17" i="172"/>
  <c r="G17" i="172"/>
  <c r="E18" i="172"/>
  <c r="F18" i="172"/>
  <c r="G18" i="172"/>
  <c r="E19" i="172"/>
  <c r="F19" i="172"/>
  <c r="G19" i="172"/>
  <c r="E20" i="172"/>
  <c r="F20" i="172"/>
  <c r="G20" i="172"/>
  <c r="E21" i="172"/>
  <c r="F21" i="172"/>
  <c r="G21" i="172"/>
  <c r="E22" i="172"/>
  <c r="F22" i="172"/>
  <c r="G22" i="172"/>
  <c r="E23" i="172"/>
  <c r="F23" i="172"/>
  <c r="G23" i="172"/>
  <c r="E24" i="172"/>
  <c r="F24" i="172"/>
  <c r="G24" i="172"/>
  <c r="E25" i="172"/>
  <c r="F25" i="172"/>
  <c r="G25" i="172"/>
  <c r="E26" i="172"/>
  <c r="F26" i="172"/>
  <c r="G26" i="172"/>
  <c r="E27" i="172"/>
  <c r="F27" i="172"/>
  <c r="G27" i="172"/>
  <c r="E28" i="172"/>
  <c r="F28" i="172"/>
  <c r="G28" i="172"/>
  <c r="E29" i="172"/>
  <c r="F29" i="172"/>
  <c r="G29" i="172"/>
  <c r="E30" i="172"/>
  <c r="F30" i="172"/>
  <c r="G30" i="172"/>
  <c r="E31" i="172"/>
  <c r="F31" i="172"/>
  <c r="G31" i="172"/>
  <c r="E32" i="172"/>
  <c r="F32" i="172"/>
  <c r="G32" i="172"/>
  <c r="E33" i="172"/>
  <c r="F33" i="172"/>
  <c r="G33" i="172"/>
  <c r="E34" i="172"/>
  <c r="F34" i="172"/>
  <c r="G34" i="172"/>
  <c r="E35" i="172"/>
  <c r="F35" i="172"/>
  <c r="G35" i="172"/>
  <c r="E36" i="172"/>
  <c r="F36" i="172"/>
  <c r="G36" i="172"/>
  <c r="E37" i="172"/>
  <c r="F37" i="172"/>
  <c r="G37" i="172"/>
  <c r="E38" i="172"/>
  <c r="F38" i="172"/>
  <c r="G38" i="172"/>
  <c r="E39" i="172"/>
  <c r="F39" i="172"/>
  <c r="G39" i="172"/>
  <c r="E40" i="172"/>
  <c r="F40" i="172"/>
  <c r="G40" i="172"/>
  <c r="E41" i="172"/>
  <c r="F41" i="172"/>
  <c r="G41" i="172"/>
  <c r="E42" i="172"/>
  <c r="F42" i="172"/>
  <c r="G42" i="172"/>
  <c r="E43" i="172"/>
  <c r="F43" i="172"/>
  <c r="G43" i="172"/>
  <c r="E44" i="172"/>
  <c r="F44" i="172"/>
  <c r="G44" i="172"/>
  <c r="E45" i="172"/>
  <c r="F45" i="172"/>
  <c r="G45" i="172"/>
  <c r="E46" i="172"/>
  <c r="F46" i="172"/>
  <c r="G46" i="172"/>
  <c r="E47" i="172"/>
  <c r="F47" i="172"/>
  <c r="G47" i="172"/>
  <c r="E48" i="172"/>
  <c r="F48" i="172"/>
  <c r="G48" i="172"/>
  <c r="E49" i="172"/>
  <c r="F49" i="172"/>
  <c r="G49" i="172"/>
  <c r="E50" i="172"/>
  <c r="F50" i="172"/>
  <c r="G50" i="172"/>
  <c r="E51" i="172"/>
  <c r="F51" i="172"/>
  <c r="G51" i="172"/>
  <c r="E52" i="172"/>
  <c r="F52" i="172"/>
  <c r="G52" i="172"/>
  <c r="E53" i="172"/>
  <c r="F53" i="172"/>
  <c r="G53" i="172"/>
  <c r="E54" i="172"/>
  <c r="F54" i="172"/>
  <c r="G54" i="172"/>
  <c r="E55" i="172"/>
  <c r="F55" i="172"/>
  <c r="G55" i="172"/>
  <c r="E56" i="172"/>
  <c r="F56" i="172"/>
  <c r="G56" i="172"/>
  <c r="E57" i="172"/>
  <c r="F57" i="172"/>
  <c r="G57" i="172"/>
  <c r="E58" i="172"/>
  <c r="F58" i="172"/>
  <c r="G58" i="172"/>
  <c r="E59" i="172"/>
  <c r="F59" i="172"/>
  <c r="G59" i="172"/>
  <c r="E60" i="172"/>
  <c r="F60" i="172"/>
  <c r="G60" i="172"/>
  <c r="E61" i="172"/>
  <c r="F61" i="172"/>
  <c r="G61" i="172"/>
  <c r="E62" i="172"/>
  <c r="F62" i="172"/>
  <c r="G62" i="172"/>
  <c r="E63" i="172"/>
  <c r="F63" i="172"/>
  <c r="G63" i="172"/>
  <c r="E64" i="172"/>
  <c r="F64" i="172"/>
  <c r="G64" i="172"/>
  <c r="E65" i="172"/>
  <c r="F65" i="172"/>
  <c r="G65" i="172"/>
  <c r="E66" i="172"/>
  <c r="F66" i="172"/>
  <c r="G66" i="172"/>
  <c r="E67" i="172"/>
  <c r="F67" i="172"/>
  <c r="G67" i="172"/>
  <c r="E68" i="172"/>
  <c r="F68" i="172"/>
  <c r="G68" i="172"/>
  <c r="E69" i="172"/>
  <c r="F69" i="172"/>
  <c r="G69" i="172"/>
  <c r="E70" i="172"/>
  <c r="F70" i="172"/>
  <c r="G70" i="172"/>
  <c r="E71" i="172"/>
  <c r="F71" i="172"/>
  <c r="G71" i="172"/>
  <c r="E72" i="172"/>
  <c r="F72" i="172"/>
  <c r="G72" i="172"/>
  <c r="E73" i="172"/>
  <c r="F73" i="172"/>
  <c r="G73" i="172"/>
  <c r="E74" i="172"/>
  <c r="F74" i="172"/>
  <c r="G74" i="172"/>
  <c r="E75" i="172"/>
  <c r="F75" i="172"/>
  <c r="G75" i="172"/>
  <c r="E76" i="172"/>
  <c r="F76" i="172"/>
  <c r="G76" i="172"/>
  <c r="E77" i="172"/>
  <c r="F77" i="172"/>
  <c r="G77" i="172"/>
  <c r="E78" i="172"/>
  <c r="F78" i="172"/>
  <c r="G78" i="172"/>
  <c r="E79" i="172"/>
  <c r="F79" i="172"/>
  <c r="G79" i="172"/>
  <c r="E80" i="172"/>
  <c r="F80" i="172"/>
  <c r="G80" i="172"/>
  <c r="E81" i="172"/>
  <c r="F81" i="172"/>
  <c r="G81" i="172"/>
  <c r="E82" i="172"/>
  <c r="F82" i="172"/>
  <c r="G82" i="172"/>
  <c r="E83" i="172"/>
  <c r="F83" i="172"/>
  <c r="G83" i="172"/>
  <c r="E84" i="172"/>
  <c r="F84" i="172"/>
  <c r="G84" i="172"/>
  <c r="E85" i="172"/>
  <c r="F85" i="172"/>
  <c r="G85" i="172"/>
  <c r="E86" i="172"/>
  <c r="F86" i="172"/>
  <c r="G86" i="172"/>
  <c r="E87" i="172"/>
  <c r="F87" i="172"/>
  <c r="G87" i="172"/>
  <c r="E88" i="172"/>
  <c r="F88" i="172"/>
  <c r="G88" i="172"/>
  <c r="E89" i="172"/>
  <c r="F89" i="172"/>
  <c r="G89" i="172"/>
  <c r="E90" i="172"/>
  <c r="F90" i="172"/>
  <c r="G90" i="172"/>
  <c r="E91" i="172"/>
  <c r="F91" i="172"/>
  <c r="G91" i="172"/>
  <c r="E92" i="172"/>
  <c r="F92" i="172"/>
  <c r="G92" i="172"/>
  <c r="E93" i="172"/>
  <c r="F93" i="172"/>
  <c r="G93" i="172"/>
  <c r="E94" i="172"/>
  <c r="F94" i="172"/>
  <c r="G94" i="172"/>
  <c r="E95" i="172"/>
  <c r="F95" i="172"/>
  <c r="G95" i="172"/>
  <c r="E96" i="172"/>
  <c r="F96" i="172"/>
  <c r="G96" i="172"/>
  <c r="E97" i="172"/>
  <c r="F97" i="172"/>
  <c r="G97" i="172"/>
  <c r="E98" i="172"/>
  <c r="F98" i="172"/>
  <c r="G98" i="172"/>
  <c r="E99" i="172"/>
  <c r="F99" i="172"/>
  <c r="G99" i="172"/>
  <c r="E100" i="172"/>
  <c r="F100" i="172"/>
  <c r="G100" i="172"/>
  <c r="E101" i="172"/>
  <c r="F101" i="172"/>
  <c r="G101" i="172"/>
  <c r="E102" i="172"/>
  <c r="F102" i="172"/>
  <c r="G102" i="172"/>
  <c r="E103" i="172"/>
  <c r="F103" i="172"/>
  <c r="G103" i="172"/>
  <c r="E104" i="172"/>
  <c r="F104" i="172"/>
  <c r="G104" i="172"/>
  <c r="E105" i="172"/>
  <c r="F105" i="172"/>
  <c r="G105" i="172"/>
  <c r="E106" i="172"/>
  <c r="F106" i="172"/>
  <c r="G106" i="172"/>
  <c r="E107" i="172"/>
  <c r="F107" i="172"/>
  <c r="G107" i="172"/>
  <c r="E108" i="172"/>
  <c r="F108" i="172"/>
  <c r="G108" i="172"/>
  <c r="E109" i="172"/>
  <c r="F109" i="172"/>
  <c r="G109" i="172"/>
  <c r="E110" i="172"/>
  <c r="F110" i="172"/>
  <c r="G110" i="172"/>
  <c r="E111" i="172"/>
  <c r="F111" i="172"/>
  <c r="G111" i="172"/>
  <c r="E112" i="172"/>
  <c r="F112" i="172"/>
  <c r="G112" i="172"/>
  <c r="E113" i="172"/>
  <c r="F113" i="172"/>
  <c r="G113" i="172"/>
  <c r="E114" i="172"/>
  <c r="F114" i="172"/>
  <c r="G114" i="172"/>
  <c r="E115" i="172"/>
  <c r="F115" i="172"/>
  <c r="G115" i="172"/>
  <c r="E116" i="172"/>
  <c r="F116" i="172"/>
  <c r="G116" i="172"/>
  <c r="E117" i="172"/>
  <c r="F117" i="172"/>
  <c r="G117" i="172"/>
  <c r="E118" i="172"/>
  <c r="F118" i="172"/>
  <c r="G118" i="172"/>
  <c r="E119" i="172"/>
  <c r="F119" i="172"/>
  <c r="G119" i="172"/>
  <c r="E120" i="172"/>
  <c r="F120" i="172"/>
  <c r="G120" i="172"/>
  <c r="E121" i="172"/>
  <c r="F121" i="172"/>
  <c r="G121" i="172"/>
  <c r="E122" i="172"/>
  <c r="F122" i="172"/>
  <c r="G122" i="172"/>
  <c r="E123" i="172"/>
  <c r="F123" i="172"/>
  <c r="G123" i="172"/>
  <c r="E124" i="172"/>
  <c r="F124" i="172"/>
  <c r="G124" i="172"/>
  <c r="E125" i="172"/>
  <c r="F125" i="172"/>
  <c r="G125" i="172"/>
  <c r="E126" i="172"/>
  <c r="F126" i="172"/>
  <c r="G126" i="172"/>
  <c r="E127" i="172"/>
  <c r="F127" i="172"/>
  <c r="G127" i="172"/>
  <c r="E128" i="172"/>
  <c r="F128" i="172"/>
  <c r="G128" i="172"/>
  <c r="E129" i="172"/>
  <c r="F129" i="172"/>
  <c r="G129" i="172"/>
  <c r="E130" i="172"/>
  <c r="F130" i="172"/>
  <c r="G130" i="172"/>
  <c r="E131" i="172"/>
  <c r="F131" i="172"/>
  <c r="G131" i="172"/>
  <c r="E132" i="172"/>
  <c r="F132" i="172"/>
  <c r="G132" i="172"/>
  <c r="E133" i="172"/>
  <c r="F133" i="172"/>
  <c r="G133" i="172"/>
  <c r="E134" i="172"/>
  <c r="F134" i="172"/>
  <c r="G134" i="172"/>
  <c r="E135" i="172"/>
  <c r="F135" i="172"/>
  <c r="G135" i="172"/>
  <c r="E136" i="172"/>
  <c r="F136" i="172"/>
  <c r="G136" i="172"/>
  <c r="E137" i="172"/>
  <c r="F137" i="172"/>
  <c r="G137" i="172"/>
  <c r="E138" i="172"/>
  <c r="F138" i="172"/>
  <c r="G138" i="172"/>
  <c r="E139" i="172"/>
  <c r="F139" i="172"/>
  <c r="G139" i="172"/>
  <c r="E140" i="172"/>
  <c r="F140" i="172"/>
  <c r="G140" i="172"/>
  <c r="E141" i="172"/>
  <c r="F141" i="172"/>
  <c r="G141" i="172"/>
  <c r="E142" i="172"/>
  <c r="F142" i="172"/>
  <c r="G142" i="172"/>
  <c r="E143" i="172"/>
  <c r="F143" i="172"/>
  <c r="G143" i="172"/>
  <c r="E144" i="172"/>
  <c r="F144" i="172"/>
  <c r="G144" i="172"/>
  <c r="E145" i="172"/>
  <c r="F145" i="172"/>
  <c r="G145" i="172"/>
  <c r="E146" i="172"/>
  <c r="F146" i="172"/>
  <c r="G146" i="172"/>
  <c r="E147" i="172"/>
  <c r="F147" i="172"/>
  <c r="G147" i="172"/>
  <c r="E148" i="172"/>
  <c r="F148" i="172"/>
  <c r="G148" i="172"/>
  <c r="E149" i="172"/>
  <c r="F149" i="172"/>
  <c r="G149" i="172"/>
  <c r="E150" i="172"/>
  <c r="F150" i="172"/>
  <c r="G150" i="172"/>
  <c r="E151" i="172"/>
  <c r="F151" i="172"/>
  <c r="G151" i="172"/>
  <c r="E152" i="172"/>
  <c r="F152" i="172"/>
  <c r="G152" i="172"/>
  <c r="E153" i="172"/>
  <c r="F153" i="172"/>
  <c r="G153" i="172"/>
  <c r="E154" i="172"/>
  <c r="F154" i="172"/>
  <c r="G154" i="172"/>
  <c r="E155" i="172"/>
  <c r="F155" i="172"/>
  <c r="G155" i="172"/>
  <c r="E156" i="172"/>
  <c r="F156" i="172"/>
  <c r="G156" i="172"/>
  <c r="E157" i="172"/>
  <c r="F157" i="172"/>
  <c r="G157" i="172"/>
  <c r="E158" i="172"/>
  <c r="F158" i="172"/>
  <c r="G158" i="172"/>
  <c r="E159" i="172"/>
  <c r="F159" i="172"/>
  <c r="G159" i="172"/>
  <c r="E160" i="172"/>
  <c r="F160" i="172"/>
  <c r="G160" i="172"/>
  <c r="E161" i="172"/>
  <c r="F161" i="172"/>
  <c r="G161" i="172"/>
  <c r="E162" i="172"/>
  <c r="F162" i="172"/>
  <c r="G162" i="172"/>
  <c r="E163" i="172"/>
  <c r="F163" i="172"/>
  <c r="G163" i="172"/>
  <c r="E164" i="172"/>
  <c r="F164" i="172"/>
  <c r="G164" i="172"/>
  <c r="E165" i="172"/>
  <c r="F165" i="172"/>
  <c r="G165" i="172"/>
  <c r="E166" i="172"/>
  <c r="F166" i="172"/>
  <c r="G166" i="172"/>
  <c r="E167" i="172"/>
  <c r="F167" i="172"/>
  <c r="G167" i="172"/>
  <c r="E168" i="172"/>
  <c r="F168" i="172"/>
  <c r="G168" i="172"/>
  <c r="E169" i="172"/>
  <c r="F169" i="172"/>
  <c r="G169" i="172"/>
  <c r="E170" i="172"/>
  <c r="F170" i="172"/>
  <c r="G170" i="172"/>
  <c r="E171" i="172"/>
  <c r="F171" i="172"/>
  <c r="G171" i="172"/>
  <c r="E172" i="172"/>
  <c r="F172" i="172"/>
  <c r="G172" i="172"/>
  <c r="E173" i="172"/>
  <c r="F173" i="172"/>
  <c r="G173" i="172"/>
  <c r="E174" i="172"/>
  <c r="F174" i="172"/>
  <c r="G174" i="172"/>
  <c r="E175" i="172"/>
  <c r="F175" i="172"/>
  <c r="G175" i="172"/>
  <c r="E176" i="172"/>
  <c r="F176" i="172"/>
  <c r="G176" i="172"/>
  <c r="E177" i="172"/>
  <c r="F177" i="172"/>
  <c r="G177" i="172"/>
  <c r="E178" i="172"/>
  <c r="F178" i="172"/>
  <c r="G178" i="172"/>
  <c r="E179" i="172"/>
  <c r="F179" i="172"/>
  <c r="G179" i="172"/>
  <c r="E180" i="172"/>
  <c r="F180" i="172"/>
  <c r="G180" i="172"/>
  <c r="E181" i="172"/>
  <c r="F181" i="172"/>
  <c r="G181" i="172"/>
  <c r="E182" i="172"/>
  <c r="F182" i="172"/>
  <c r="G182" i="172"/>
  <c r="E183" i="172"/>
  <c r="F183" i="172"/>
  <c r="G183" i="172"/>
  <c r="E184" i="172"/>
  <c r="F184" i="172"/>
  <c r="G184" i="172"/>
  <c r="E185" i="172"/>
  <c r="F185" i="172"/>
  <c r="G185" i="172"/>
  <c r="E186" i="172"/>
  <c r="F186" i="172"/>
  <c r="G186" i="172"/>
  <c r="E187" i="172"/>
  <c r="F187" i="172"/>
  <c r="G187" i="172"/>
  <c r="E188" i="172"/>
  <c r="F188" i="172"/>
  <c r="G188" i="172"/>
  <c r="E189" i="172"/>
  <c r="F189" i="172"/>
  <c r="G189" i="172"/>
  <c r="E190" i="172"/>
  <c r="F190" i="172"/>
  <c r="G190" i="172"/>
  <c r="E191" i="172"/>
  <c r="F191" i="172"/>
  <c r="G191" i="172"/>
  <c r="E192" i="172"/>
  <c r="F192" i="172"/>
  <c r="G192" i="172"/>
  <c r="E193" i="172"/>
  <c r="F193" i="172"/>
  <c r="G193" i="172"/>
  <c r="E194" i="172"/>
  <c r="F194" i="172"/>
  <c r="G194" i="172"/>
  <c r="E195" i="172"/>
  <c r="F195" i="172"/>
  <c r="G195" i="172"/>
  <c r="E196" i="172"/>
  <c r="F196" i="172"/>
  <c r="G196" i="172"/>
  <c r="E197" i="172"/>
  <c r="F197" i="172"/>
  <c r="G197" i="172"/>
  <c r="E198" i="172"/>
  <c r="F198" i="172"/>
  <c r="G198" i="172"/>
  <c r="E199" i="172"/>
  <c r="F199" i="172"/>
  <c r="G199" i="172"/>
  <c r="E200" i="172"/>
  <c r="F200" i="172"/>
  <c r="G200" i="172"/>
  <c r="G1" i="172"/>
  <c r="F1" i="172"/>
  <c r="E1" i="172"/>
  <c r="B19" i="171"/>
  <c r="B19" i="170"/>
  <c r="B19" i="169"/>
  <c r="B19" i="168"/>
  <c r="B19" i="167"/>
  <c r="B19" i="166"/>
  <c r="B22" i="165"/>
  <c r="B23" i="164"/>
  <c r="B22" i="163"/>
  <c r="B22" i="162"/>
  <c r="B19" i="161"/>
  <c r="B16" i="160"/>
  <c r="B18" i="159"/>
  <c r="B20" i="158"/>
  <c r="B16" i="157"/>
  <c r="B19" i="156"/>
  <c r="B22" i="155"/>
  <c r="B22" i="154"/>
  <c r="B22" i="153"/>
  <c r="B22" i="152"/>
  <c r="B22" i="151"/>
  <c r="B22" i="150"/>
  <c r="B22" i="149"/>
  <c r="B24" i="148"/>
  <c r="B25" i="147"/>
  <c r="B16" i="146"/>
  <c r="B18" i="145"/>
  <c r="B18" i="144"/>
  <c r="B18" i="143"/>
  <c r="B18" i="142"/>
  <c r="B18" i="141"/>
  <c r="B18" i="140"/>
  <c r="B18" i="139"/>
  <c r="B16" i="138"/>
  <c r="B19" i="137"/>
  <c r="B19" i="136"/>
  <c r="B22" i="135"/>
  <c r="B26" i="134"/>
  <c r="B26" i="133"/>
  <c r="B20" i="132"/>
  <c r="B23" i="131"/>
  <c r="B21" i="130"/>
  <c r="B19" i="129"/>
  <c r="B19" i="128"/>
  <c r="B19" i="127"/>
  <c r="B19" i="126"/>
  <c r="B19" i="125"/>
  <c r="B19" i="124"/>
  <c r="B19" i="123"/>
  <c r="B19" i="122"/>
  <c r="B19" i="121"/>
  <c r="B19" i="120"/>
  <c r="B19" i="119"/>
  <c r="B19" i="118"/>
  <c r="B19" i="117"/>
  <c r="B19" i="116"/>
  <c r="B19" i="115"/>
  <c r="B25" i="114"/>
  <c r="B20" i="113"/>
  <c r="B30" i="112"/>
  <c r="B26" i="111"/>
  <c r="B27" i="110"/>
  <c r="B18" i="109"/>
  <c r="B20" i="108"/>
  <c r="B20" i="107"/>
  <c r="B20" i="106"/>
  <c r="B18" i="105"/>
  <c r="B16" i="104"/>
  <c r="B16" i="103"/>
  <c r="B16" i="102"/>
  <c r="B16" i="101"/>
  <c r="B16" i="100"/>
  <c r="B16" i="99"/>
  <c r="B16" i="98"/>
  <c r="B16" i="97"/>
  <c r="B16" i="96"/>
  <c r="B16" i="95"/>
  <c r="B16" i="94"/>
  <c r="B18" i="93"/>
  <c r="B18" i="92"/>
  <c r="B18" i="91"/>
  <c r="B18" i="90"/>
  <c r="B18" i="89"/>
  <c r="B18" i="88"/>
  <c r="B18" i="87"/>
  <c r="B18" i="86"/>
  <c r="B18" i="85"/>
  <c r="B18" i="84"/>
  <c r="B18" i="83"/>
  <c r="B18" i="82"/>
  <c r="B18" i="81"/>
  <c r="B18" i="80"/>
  <c r="B18" i="79"/>
  <c r="B18" i="78"/>
  <c r="B18" i="77"/>
  <c r="B18" i="76"/>
  <c r="B17" i="75"/>
  <c r="B17" i="74"/>
  <c r="B17" i="73"/>
  <c r="B17" i="72"/>
  <c r="B17" i="71"/>
  <c r="B17" i="70"/>
  <c r="B17" i="69"/>
  <c r="B17" i="68"/>
  <c r="B17" i="67"/>
  <c r="B17" i="66"/>
  <c r="B17" i="65"/>
  <c r="B17" i="64"/>
  <c r="B17" i="63"/>
  <c r="B17" i="62"/>
  <c r="B17" i="61"/>
  <c r="B17" i="60"/>
  <c r="B17" i="59"/>
  <c r="B17" i="58"/>
  <c r="B17" i="57"/>
  <c r="B20" i="56"/>
  <c r="B17" i="55"/>
  <c r="B17" i="54"/>
  <c r="B17" i="53"/>
  <c r="B17" i="52"/>
  <c r="B17" i="51"/>
  <c r="B17" i="50"/>
  <c r="B17" i="49"/>
  <c r="B17" i="48"/>
  <c r="B17" i="47"/>
  <c r="B22" i="46"/>
  <c r="B22" i="45"/>
  <c r="B17" i="44"/>
  <c r="B19" i="43"/>
  <c r="B17" i="42"/>
  <c r="B22" i="41"/>
  <c r="B22" i="40"/>
  <c r="B22" i="39"/>
  <c r="B22" i="38"/>
  <c r="B22" i="37"/>
  <c r="B22" i="36"/>
  <c r="B22" i="35"/>
  <c r="B22" i="34"/>
  <c r="B22" i="33"/>
  <c r="B22" i="32"/>
  <c r="B22" i="31"/>
  <c r="B22" i="30"/>
  <c r="B22" i="29"/>
  <c r="B22" i="28"/>
  <c r="B22" i="27"/>
  <c r="B22" i="26"/>
  <c r="B22" i="25"/>
  <c r="B20" i="24"/>
  <c r="B17" i="23"/>
  <c r="B17" i="22"/>
  <c r="B17" i="21"/>
  <c r="B17" i="20"/>
  <c r="B17" i="19"/>
  <c r="B17" i="18"/>
  <c r="B17" i="17"/>
  <c r="B22" i="16"/>
  <c r="B26" i="15"/>
  <c r="B26" i="14"/>
  <c r="B25" i="13"/>
  <c r="B25" i="12"/>
  <c r="B25" i="11"/>
  <c r="B33" i="10"/>
  <c r="B22" i="9"/>
  <c r="B16" i="8"/>
  <c r="B16" i="7"/>
  <c r="B25" i="6"/>
  <c r="B18" i="5"/>
  <c r="B17" i="4"/>
  <c r="E176" i="2"/>
  <c r="D176" i="2"/>
  <c r="E175" i="2"/>
  <c r="D175" i="2"/>
  <c r="E174" i="2"/>
  <c r="D174" i="2"/>
  <c r="E173" i="2"/>
  <c r="D173"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E156" i="2"/>
  <c r="D156" i="2"/>
  <c r="E155" i="2"/>
  <c r="D155" i="2"/>
  <c r="D154" i="2"/>
  <c r="E153" i="2"/>
  <c r="D153" i="2"/>
  <c r="E152" i="2"/>
  <c r="D152" i="2"/>
  <c r="E151" i="2"/>
  <c r="D151" i="2"/>
  <c r="E150" i="2"/>
  <c r="D150" i="2"/>
  <c r="E149" i="2"/>
  <c r="D149" i="2"/>
  <c r="E148" i="2"/>
  <c r="D148" i="2"/>
  <c r="E147" i="2"/>
  <c r="D147" i="2"/>
  <c r="E146" i="2"/>
  <c r="D146" i="2"/>
  <c r="E145" i="2"/>
  <c r="D145"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D126" i="2"/>
  <c r="E125" i="2"/>
  <c r="D125" i="2"/>
  <c r="E124" i="2"/>
  <c r="D124" i="2"/>
  <c r="E123" i="2"/>
  <c r="D123" i="2"/>
  <c r="E122" i="2"/>
  <c r="D122" i="2"/>
  <c r="E121" i="2"/>
  <c r="D121"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D62" i="2"/>
  <c r="E61" i="2"/>
  <c r="D61" i="2"/>
  <c r="E60" i="2"/>
  <c r="D60" i="2"/>
  <c r="E59" i="2"/>
  <c r="D59" i="2"/>
  <c r="E58" i="2"/>
  <c r="D58" i="2"/>
  <c r="E57" i="2"/>
  <c r="D57" i="2"/>
  <c r="E56" i="2"/>
  <c r="D56" i="2"/>
  <c r="E55" i="2"/>
  <c r="D55" i="2"/>
  <c r="E54" i="2"/>
  <c r="D54" i="2"/>
  <c r="E53" i="2"/>
  <c r="D53"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D34" i="2"/>
  <c r="E33" i="2"/>
  <c r="D33" i="2"/>
  <c r="E32" i="2"/>
  <c r="D32" i="2"/>
  <c r="E31" i="2"/>
  <c r="D31" i="2"/>
  <c r="D30" i="2"/>
  <c r="E29"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<sst xmlns="http://schemas.openxmlformats.org/spreadsheetml/2006/main" count="16471" uniqueCount="719">
  <si>
    <t>Public First Poll for AWS EU (Employee share)</t>
  </si>
  <si>
    <t>Fieldwork:</t>
  </si>
  <si>
    <t>22nd Apr - 3rd May 2022</t>
  </si>
  <si>
    <t xml:space="preserve">Interview Method: </t>
  </si>
  <si>
    <t>Online Survey</t>
  </si>
  <si>
    <t>Population represented:</t>
  </si>
  <si>
    <t>EU Senior Business Decision Makers</t>
  </si>
  <si>
    <t>Sample size:</t>
  </si>
  <si>
    <t>Methodology:</t>
  </si>
  <si>
    <t>All results are weighted using Iterative Proportional Fitting, or 'Raking'. The results are  weighted by employee share and region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</si>
  <si>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</si>
  <si>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</si>
  <si>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</si>
  <si>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</si>
  <si>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</si>
  <si>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</si>
  <si>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</si>
  <si>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France</t>
  </si>
  <si>
    <t>Germany</t>
  </si>
  <si>
    <t>Italy</t>
  </si>
  <si>
    <t>Netherlands</t>
  </si>
  <si>
    <t>Poland</t>
  </si>
  <si>
    <t>Spain</t>
  </si>
  <si>
    <t>Sweden</t>
  </si>
  <si>
    <t>Denmark</t>
  </si>
  <si>
    <t>Finland</t>
  </si>
  <si>
    <t>Unweighted</t>
  </si>
  <si>
    <t>Weighted</t>
  </si>
  <si>
    <t>1-9</t>
  </si>
  <si>
    <t>10-49</t>
  </si>
  <si>
    <t>50-249</t>
  </si>
  <si>
    <t>250+</t>
  </si>
  <si>
    <t>Declined by 10%+</t>
  </si>
  <si>
    <t>Declined by 6-10%</t>
  </si>
  <si>
    <t>Declined by 0-5%</t>
  </si>
  <si>
    <t>Stayed about the same size</t>
  </si>
  <si>
    <t>Grown by 0-5%</t>
  </si>
  <si>
    <t>Grown by 6-10%</t>
  </si>
  <si>
    <t>Grown by 10%+</t>
  </si>
  <si>
    <t>Yes</t>
  </si>
  <si>
    <t>No</t>
  </si>
  <si>
    <t>IaaS / PaaS</t>
  </si>
  <si>
    <t>Both</t>
  </si>
  <si>
    <t>SaaS</t>
  </si>
  <si>
    <t>Less than 250 employees</t>
  </si>
  <si>
    <t>250+ employees</t>
  </si>
  <si>
    <t>Early adopter</t>
  </si>
  <si>
    <t>Not early adopter</t>
  </si>
  <si>
    <t>Low</t>
  </si>
  <si>
    <t>Medium</t>
  </si>
  <si>
    <t>High</t>
  </si>
  <si>
    <t>Very High</t>
  </si>
  <si>
    <t>Country</t>
  </si>
  <si>
    <t>Number of Employees</t>
  </si>
  <si>
    <t>Revenue Change</t>
  </si>
  <si>
    <t>Cloud User</t>
  </si>
  <si>
    <t>Type of Cloud</t>
  </si>
  <si>
    <t>AWS User</t>
  </si>
  <si>
    <t>Woman-owned Business</t>
  </si>
  <si>
    <t>Grouped Employee Count</t>
  </si>
  <si>
    <t>Tech Adoption</t>
  </si>
  <si>
    <t>Digital Intensity</t>
  </si>
  <si>
    <t>Does your business operate in the technology sector?</t>
  </si>
  <si>
    <t>Does your business operate in the retail sector?</t>
  </si>
  <si>
    <t>Does your business operate in the financial services sector?</t>
  </si>
  <si>
    <t>Does your business operate in the health sector?</t>
  </si>
  <si>
    <t>Does your business operate in the manufacturing sector?</t>
  </si>
  <si>
    <t>Does your business operate in the automotive sector?</t>
  </si>
  <si>
    <t>Does your business operate in the telecommunications sector?</t>
  </si>
  <si>
    <t>Does your business operate in the media &amp; entertainment sector?</t>
  </si>
  <si>
    <t>SME Cloud User</t>
  </si>
  <si>
    <t>SME AWS User</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</si>
  <si>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</si>
  <si>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</si>
  <si>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</si>
  <si>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</si>
  <si>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</si>
  <si>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</si>
  <si>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22nd Apr - 3rd May 2022</t>
  </si>
  <si>
    <t>Data weighted by employee share and region to Nationally Representative Proportions</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</si>
  <si>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</si>
  <si>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</si>
  <si>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</si>
  <si>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</si>
  <si>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</si>
  <si>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</si>
  <si>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documents (eg. Google Docs, Microsoft Office 365 etc)</t>
  </si>
  <si>
    <t>Online data storage or file sharing</t>
  </si>
  <si>
    <t>Online email or messaging</t>
  </si>
  <si>
    <t>Running your business’s internal applications</t>
  </si>
  <si>
    <t>Disaster Recovery</t>
  </si>
  <si>
    <t>Distributing or receiving data from external customers</t>
  </si>
  <si>
    <t>Running your business’s external or customer facing applications</t>
  </si>
  <si>
    <t>Big Data analysis</t>
  </si>
  <si>
    <t>Monitoring key metrics</t>
  </si>
  <si>
    <t>Artificial Intelligence and/or machine learning</t>
  </si>
  <si>
    <t>Don’t Know</t>
  </si>
  <si>
    <t>Other (please specify)</t>
  </si>
  <si>
    <t>0</t>
  </si>
  <si>
    <t>*</t>
  </si>
  <si>
    <t>Which of the following purposes do you use a cloud computing provider for?Please select all that apply</t>
  </si>
  <si>
    <t>&lt;strong&gt;Through online apps or services run by other companies. &lt;/strong&gt;This is commonly known as Software as a Service (SaaS). Examples of SaaS services include Microsoft Office 365, Google Docs, Slack or Zoom.</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</si>
  <si>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</si>
  <si>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</si>
  <si>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</si>
  <si>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</si>
  <si>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</si>
  <si>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Technology</t>
  </si>
  <si>
    <t>Retail</t>
  </si>
  <si>
    <t>Manufacturing</t>
  </si>
  <si>
    <t>Financial services</t>
  </si>
  <si>
    <t>Health</t>
  </si>
  <si>
    <t>Telecommunications</t>
  </si>
  <si>
    <t>Media &amp; Entertainment</t>
  </si>
  <si>
    <t>Automotive</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</si>
  <si>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</si>
  <si>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</si>
  <si>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</si>
  <si>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</si>
  <si>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</si>
  <si>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</si>
  <si>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</si>
  <si>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</si>
  <si>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</si>
  <si>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</si>
  <si>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</si>
  <si>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</si>
  <si>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</si>
  <si>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</si>
  <si>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</si>
  <si>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</si>
  <si>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</si>
  <si>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</si>
  <si>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</si>
  <si>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</si>
  <si>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</si>
  <si>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</si>
  <si>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</si>
  <si>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</si>
  <si>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</si>
  <si>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</si>
  <si>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</si>
  <si>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</si>
  <si>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</si>
  <si>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</si>
  <si>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</si>
  <si>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</si>
  <si>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</si>
  <si>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</si>
  <si>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</si>
  <si>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</si>
  <si>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</si>
  <si>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</si>
  <si>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</si>
  <si>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</si>
  <si>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</si>
  <si>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</si>
  <si>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</si>
  <si>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</si>
  <si>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</si>
  <si>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</si>
  <si>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</si>
  <si>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</si>
  <si>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</si>
  <si>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</si>
  <si>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</si>
  <si>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</si>
  <si>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</si>
  <si>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</si>
  <si>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</si>
  <si>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</si>
  <si>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</si>
  <si>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</si>
  <si>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</si>
  <si>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</si>
  <si>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</si>
  <si>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</si>
  <si>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</si>
  <si>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</si>
  <si>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</si>
  <si>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</si>
  <si>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</si>
  <si>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</si>
  <si>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</si>
  <si>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</si>
  <si>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</si>
  <si>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Building new roads</t>
  </si>
  <si>
    <t>Adding extra bus routes</t>
  </si>
  <si>
    <t>Building new railways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</si>
  <si>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</si>
  <si>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</si>
  <si>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</si>
  <si>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</si>
  <si>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</si>
  <si>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</si>
  <si>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</si>
  <si>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</si>
  <si>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</si>
  <si>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</si>
  <si>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</si>
  <si>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</si>
  <si>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</si>
  <si>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BASE: Question randomly assigned to respondents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</si>
  <si>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</si>
  <si>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</si>
  <si>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</si>
  <si>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Send an email</t>
  </si>
  <si>
    <t xml:space="preserve"> Save a document</t>
  </si>
  <si>
    <t xml:space="preserve"> Find a good price for a product online</t>
  </si>
  <si>
    <t xml:space="preserve"> Research a topic</t>
  </si>
  <si>
    <t xml:space="preserve"> Share a file online</t>
  </si>
  <si>
    <t xml:space="preserve"> Tracking changes in a document</t>
  </si>
  <si>
    <t xml:space="preserve"> Post something on social media</t>
  </si>
  <si>
    <t xml:space="preserve"> Edit a photo</t>
  </si>
  <si>
    <t xml:space="preserve"> Create a spreadsheet to track your budget</t>
  </si>
  <si>
    <t xml:space="preserve"> Create your own website</t>
  </si>
  <si>
    <t xml:space="preserve"> Build a machine learning model</t>
  </si>
  <si>
    <t xml:space="preserve"> Program a small application</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</si>
  <si>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</si>
  <si>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</si>
  <si>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</si>
  <si>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</si>
  <si>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</si>
  <si>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</si>
  <si>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</si>
  <si>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</si>
  <si>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</si>
  <si>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</si>
  <si>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</si>
  <si>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</si>
  <si>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</si>
  <si>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</si>
  <si>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</si>
  <si>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</si>
  <si>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</si>
  <si>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</si>
  <si>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</si>
  <si>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</si>
  <si>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</si>
  <si>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</si>
  <si>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</si>
  <si>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</si>
  <si>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</si>
  <si>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</si>
  <si>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</si>
  <si>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</si>
  <si>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</si>
  <si>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</si>
  <si>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</si>
  <si>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</si>
  <si>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</si>
  <si>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</si>
  <si>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Developing new services</t>
  </si>
  <si>
    <t>Analysing your internal data</t>
  </si>
  <si>
    <t>Offering more flexibility to your customers</t>
  </si>
  <si>
    <t>Selling online to new or existing customers</t>
  </si>
  <si>
    <t>Replacing existing manual business processes with digital or automated applications</t>
  </si>
  <si>
    <t>Advertising online</t>
  </si>
  <si>
    <t>Developing your own internal applications or programs</t>
  </si>
  <si>
    <t>Making greater use of machine learning and/or artificial intelligence</t>
  </si>
  <si>
    <t>Which, if any, of the following do you think it would be possible for your business to use digital technology to help with more than you do currently?Please select all that apply</t>
  </si>
  <si>
    <t>Too expensive to implement</t>
  </si>
  <si>
    <t>Complexities of integrating with existing systems</t>
  </si>
  <si>
    <t>Shortage of digital skills among your workforce</t>
  </si>
  <si>
    <t>Other more immediate priorities</t>
  </si>
  <si>
    <t>Unsure about best way to implement</t>
  </si>
  <si>
    <t>Additional legal or regulatory complexity it would create</t>
  </si>
  <si>
    <t>Unlikely to make a significant difference in your sector or business</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</si>
  <si>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</si>
  <si>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</si>
  <si>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</si>
  <si>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</si>
  <si>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</si>
  <si>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</si>
  <si>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</si>
  <si>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</si>
  <si>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</si>
  <si>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</si>
  <si>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</si>
  <si>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</si>
  <si>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</si>
  <si>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</si>
  <si>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</si>
  <si>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</si>
  <si>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</si>
  <si>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</si>
  <si>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</si>
  <si>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</si>
  <si>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</si>
  <si>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</si>
  <si>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</si>
  <si>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</si>
  <si>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</si>
  <si>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</si>
  <si>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</si>
  <si>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</si>
  <si>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</si>
  <si>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</si>
  <si>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</si>
  <si>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</si>
  <si>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</si>
  <si>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</si>
  <si>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</si>
  <si>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</si>
  <si>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</si>
  <si>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</si>
  <si>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</si>
  <si>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</si>
  <si>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</si>
  <si>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</si>
  <si>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</si>
  <si>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</si>
  <si>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</si>
  <si>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</si>
  <si>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</si>
  <si>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</si>
  <si>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</si>
  <si>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</si>
  <si>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</si>
  <si>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</si>
  <si>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</si>
  <si>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</si>
  <si>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</si>
  <si>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</si>
  <si>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</si>
  <si>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</si>
  <si>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</si>
  <si>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</si>
  <si>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</si>
  <si>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</si>
  <si>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</si>
  <si>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</si>
  <si>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</si>
  <si>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</si>
  <si>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</si>
  <si>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</si>
  <si>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</si>
  <si>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</si>
  <si>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</si>
  <si>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</si>
  <si>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</si>
  <si>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</si>
  <si>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Question displayed when the Question "Blockchain" is one of the following answers ("We use online apps or cloud services for this") OR ) Question "Artificial intelligence and/or machine learning" is one of the following answers ("We use online apps or cloud services for this") OR ) Question "Cloud computing" is one of the following answers ("We use online apps or cloud services for this") OR ) Question "Internet of Things (IoT)" is one of the following answers ("We use online apps or cloud services for this") OR ) Question "3D Printing" is one of the following answers ("We use online apps or cloud services for this") OR ) Question "Data dashboards or analytics" is one of the following answers ("We use online apps or cloud services for this") OR ) Question "Invoicing" is one of the following answers ("We use online apps or cloud services for this") OR ) Question "Accounting" is one of the following answers ("We use online apps or cloud services for this") OR ) Question "Project management" is one of the following answers ("We use online apps or cloud services for this") OR ) Question "Enterprise Resource Planning (ERP)" is one of the following answers ("We use online apps or cloud services for this") OR ) Question "Managing expenses" is one of the following answers ("We use online apps or cloud services for this") OR ) Question "Time tracking" is one of the following answers ("We use online apps or cloud services for this") OR ) Question "Customer support / CRM" is one of the following answers ("We use online apps or cloud services for this") OR ) Question "Tracking inventory" is one of the following answers ("We use online apps or cloud services for this") OR ) Question "Video calls" is one of the following answers ("We use online apps or cloud services for this") OR ) Question "Instant messaging or employee collaboration" is one of the following answers ("We use online apps or cloud services for this") OR ) Question "Web hosting" is one of the following answers ("We use online apps or cloud services for this") OR Question "Office suite (word processing, spreadsheets etc)" is one of the following answers ("We use online apps or cloud services for this") ( ( ( ( ( ( ( ( ( ( ( ( ( ( ( (</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</si>
  <si>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</si>
  <si>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</si>
  <si>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</si>
  <si>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</si>
  <si>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</si>
  <si>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</si>
  <si>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</si>
  <si>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</si>
  <si>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</si>
  <si>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</si>
  <si>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</si>
  <si>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</si>
  <si>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</si>
  <si>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</si>
  <si>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</si>
  <si>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</si>
  <si>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</si>
  <si>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</si>
  <si>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</si>
  <si>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</si>
  <si>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</si>
  <si>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</si>
  <si>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</si>
  <si>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</si>
  <si>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</si>
  <si>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</si>
  <si>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</si>
  <si>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</si>
  <si>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</si>
  <si>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</si>
  <si>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</si>
  <si>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</si>
  <si>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</si>
  <si>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</si>
  <si>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</si>
  <si>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</si>
  <si>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</si>
  <si>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</si>
  <si>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</si>
  <si>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</si>
  <si>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</si>
  <si>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Personalised content for regular or repeat visitors</t>
  </si>
  <si>
    <t>Tracking of status of placed orders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</si>
  <si>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</si>
  <si>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</si>
  <si>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</si>
  <si>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</si>
  <si>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</si>
  <si>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</si>
  <si>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</si>
  <si>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</si>
  <si>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</si>
  <si>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</si>
  <si>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</si>
  <si>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</si>
  <si>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</si>
  <si>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</si>
  <si>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</si>
  <si>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</si>
  <si>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</si>
  <si>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Microsoft Azure</t>
  </si>
  <si>
    <t>Amazon Web Services (AWS)</t>
  </si>
  <si>
    <t>Other</t>
  </si>
  <si>
    <t>Does your company use any of the following cloud provider?Please select all that apply</t>
  </si>
  <si>
    <t>IBM Cloud</t>
  </si>
  <si>
    <t>Oracle Cloud</t>
  </si>
  <si>
    <t>Orange</t>
  </si>
  <si>
    <t>IONOS</t>
  </si>
  <si>
    <t>OVHcloud</t>
  </si>
  <si>
    <t>Digital Ocean</t>
  </si>
  <si>
    <t>Alibaba Cloud</t>
  </si>
  <si>
    <t>Ionos</t>
  </si>
  <si>
    <t>Scaleway</t>
  </si>
  <si>
    <t>UK Cloud</t>
  </si>
  <si>
    <t>Oodrive</t>
  </si>
  <si>
    <t>UK Fast</t>
  </si>
  <si>
    <t>Carrenza</t>
  </si>
  <si>
    <t>You said that your company used another cloud provider. Is it any of the below?Please select all that apply</t>
  </si>
  <si>
    <t>OVH</t>
  </si>
  <si>
    <t>Outscale</t>
  </si>
  <si>
    <t>Open Telekon Cloud</t>
  </si>
  <si>
    <t xml:space="preserve"> And which would you say is your primary cloud provider?</t>
  </si>
  <si>
    <t>Reliability</t>
  </si>
  <si>
    <t>Security</t>
  </si>
  <si>
    <t>Cost</t>
  </si>
  <si>
    <t>Breadth of services offered</t>
  </si>
  <si>
    <t>Reputation</t>
  </si>
  <si>
    <t>Access to latest technologies</t>
  </si>
  <si>
    <t>Ease of disaster recovery</t>
  </si>
  <si>
    <t>Global footprint of provider</t>
  </si>
  <si>
    <t>Wider ecosystem of skills, services, and partner companies</t>
  </si>
  <si>
    <t>Specific services or APIs offered by that cloud provider</t>
  </si>
  <si>
    <t>Location where data is stored</t>
  </si>
  <si>
    <t>First cloud provider you tried</t>
  </si>
  <si>
    <t>First cloud provider we tried</t>
  </si>
  <si>
    <t>Environmental impact and/or lower carbon footprint</t>
  </si>
  <si>
    <t>Nationality of the provider</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</si>
  <si>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</si>
  <si>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</si>
  <si>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</si>
  <si>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</si>
  <si>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</si>
  <si>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</si>
  <si>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</si>
  <si>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</si>
  <si>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</si>
  <si>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</si>
  <si>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Replace paper or manual processes with digital systems</t>
  </si>
  <si>
    <t>Automate existing business processes</t>
  </si>
  <si>
    <t>Increase business revenue</t>
  </si>
  <si>
    <t>Develop new types of digital application</t>
  </si>
  <si>
    <t>Start selling products or services online</t>
  </si>
  <si>
    <t>Start monitoring new or existing metrics in real time</t>
  </si>
  <si>
    <t>Move to a continuous deployment model</t>
  </si>
  <si>
    <t>Reduce carbon footprint of your computing</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</si>
  <si>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</si>
  <si>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</si>
  <si>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</si>
  <si>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</si>
  <si>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</si>
  <si>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</si>
  <si>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</si>
  <si>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</si>
  <si>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</si>
  <si>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</si>
  <si>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</si>
  <si>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</si>
  <si>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</si>
  <si>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</si>
  <si>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</si>
  <si>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</si>
  <si>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</si>
  <si>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</si>
  <si>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</si>
  <si>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</si>
  <si>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</si>
  <si>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</si>
  <si>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</si>
  <si>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</si>
  <si>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</si>
  <si>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</si>
  <si>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</si>
  <si>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</si>
  <si>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</si>
  <si>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</si>
  <si>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</si>
  <si>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</si>
  <si>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</si>
  <si>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</si>
  <si>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</si>
  <si>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</si>
  <si>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</si>
  <si>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</si>
  <si>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</si>
  <si>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</si>
  <si>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</si>
  <si>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</si>
  <si>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</si>
  <si>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</si>
  <si>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</si>
  <si>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</si>
  <si>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</si>
  <si>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</si>
  <si>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</si>
  <si>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</si>
  <si>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</si>
  <si>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</si>
  <si>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</si>
  <si>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</si>
  <si>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</si>
  <si>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</si>
  <si>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</si>
  <si>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</si>
  <si>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</si>
  <si>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</si>
  <si>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</si>
  <si>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Share a document online</t>
  </si>
  <si>
    <t>Backing up your data</t>
  </si>
  <si>
    <t>Good email etiquette</t>
  </si>
  <si>
    <t>Creating a basic spreadsheet</t>
  </si>
  <si>
    <t>Researching a topic online</t>
  </si>
  <si>
    <t>Tracking changes in a document</t>
  </si>
  <si>
    <t>Analysing datasets</t>
  </si>
  <si>
    <t>Posting responsibly on social media</t>
  </si>
  <si>
    <t>Managing social media channels (eg Twitter, LinkedIn etc)</t>
  </si>
  <si>
    <t>Creating or updating a website</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</si>
  <si>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</si>
  <si>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</si>
  <si>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</si>
  <si>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</si>
  <si>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E-commerce</t>
  </si>
  <si>
    <t>Data science</t>
  </si>
  <si>
    <t>Online advertising</t>
  </si>
  <si>
    <t>Building or updating a website</t>
  </si>
  <si>
    <t>Programming, or app development</t>
  </si>
  <si>
    <t>Digital graphics</t>
  </si>
  <si>
    <t>Which types of digital skills are most important to your business?Please select up to three.</t>
  </si>
  <si>
    <t xml:space="preserve"> How easy or difficult is it for your business to find staff with good digital skills?</t>
  </si>
  <si>
    <t>Slowed development of new technology</t>
  </si>
  <si>
    <t>Slowed business growth</t>
  </si>
  <si>
    <t>Increased costs</t>
  </si>
  <si>
    <t>Prevented deployment of existing technology</t>
  </si>
  <si>
    <t>It has not affected our business</t>
  </si>
  <si>
    <t>You said that your business found it difficult to find staff with good digital skills. In which ways, if any, has this affected your business?Please select all that apply</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</si>
  <si>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</si>
  <si>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</si>
  <si>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</si>
  <si>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</si>
  <si>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</si>
  <si>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</si>
  <si>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</si>
  <si>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</si>
  <si>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</si>
  <si>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</si>
  <si>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</si>
  <si>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</si>
  <si>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</si>
  <si>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</si>
  <si>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</si>
  <si>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</si>
  <si>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</si>
  <si>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</si>
  <si>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</si>
  <si>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</si>
  <si>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</si>
  <si>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</si>
  <si>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</si>
  <si>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</si>
  <si>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</si>
  <si>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</si>
  <si>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</si>
  <si>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</si>
  <si>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</si>
  <si>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</si>
  <si>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</si>
  <si>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</si>
  <si>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</si>
  <si>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</si>
  <si>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</si>
  <si>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</si>
  <si>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</si>
  <si>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Current economic and geopolitical situation</t>
  </si>
  <si>
    <t>Finding new customers</t>
  </si>
  <si>
    <t>Recruitment of new staff</t>
  </si>
  <si>
    <t>Costs and complexity from new regulation</t>
  </si>
  <si>
    <t>Talent retention</t>
  </si>
  <si>
    <t>Training existing staff</t>
  </si>
  <si>
    <t>Raising finance and/or capital</t>
  </si>
  <si>
    <t>Challenges in exporting</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</si>
  <si>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</si>
  <si>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</si>
  <si>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</si>
  <si>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The costs of starting a business have reduced substantially because of cloud computing</t>
  </si>
  <si>
    <t xml:space="preserve"> Cloud computing has made it easier for my business to compete with bigger enterprises</t>
  </si>
  <si>
    <t xml:space="preserve"> Cloud computing has made it easier for my business to move part of our sales online during the Covid-19 pandemic</t>
  </si>
  <si>
    <t xml:space="preserve"> I feel like I personally need to have better digital skills for my job</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</si>
  <si>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</si>
  <si>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</si>
  <si>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</si>
  <si>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</si>
  <si>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</si>
  <si>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</si>
  <si>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</si>
  <si>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</si>
  <si>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</si>
  <si>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</si>
  <si>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</si>
  <si>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</si>
  <si>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</si>
  <si>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</si>
  <si>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</si>
  <si>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</si>
  <si>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</si>
  <si>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</si>
  <si>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</si>
  <si>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</si>
  <si>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</si>
  <si>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</si>
  <si>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</si>
  <si>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</si>
  <si>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</si>
  <si>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</si>
  <si>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</si>
  <si>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</si>
  <si>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</si>
  <si>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</si>
  <si>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</si>
  <si>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</si>
  <si>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</si>
  <si>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</si>
  <si>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</si>
  <si>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</si>
  <si>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</si>
  <si>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Hacking or security breach</t>
  </si>
  <si>
    <t>Ransomware or malware</t>
  </si>
  <si>
    <t>Data loss</t>
  </si>
  <si>
    <t>Payment fraud</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</si>
  <si>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</si>
  <si>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</si>
  <si>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</si>
  <si>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</si>
  <si>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Using the best technology</t>
  </si>
  <si>
    <t>Training for your business’s staff</t>
  </si>
  <si>
    <t>Clarity over existing rules and regulations</t>
  </si>
  <si>
    <t>Education and advice on best practice</t>
  </si>
  <si>
    <t>Having strong laws</t>
  </si>
  <si>
    <t>Storing and/or processing your data with a European company</t>
  </si>
  <si>
    <t>Ensuring your business’ data doesn’t leave your country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</si>
  <si>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</si>
  <si>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</si>
  <si>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</si>
  <si>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</si>
  <si>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</si>
  <si>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</si>
  <si>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</si>
  <si>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</si>
  <si>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</si>
  <si>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</si>
  <si>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</si>
  <si>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Data centre owner contributes to local infrastructure</t>
  </si>
  <si>
    <t>Runs solely on renewable energy</t>
  </si>
  <si>
    <t>Offers new options to host data within your region</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</si>
  <si>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</si>
  <si>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</si>
  <si>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</si>
  <si>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</si>
  <si>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</si>
  <si>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</si>
  <si>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</si>
  <si>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</si>
  <si>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</si>
  <si>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</si>
  <si>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</si>
  <si>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</si>
  <si>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</si>
  <si>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</si>
  <si>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</si>
  <si>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</si>
  <si>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</si>
  <si>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Cloud User</t>
  </si>
  <si>
    <t>Grid Summary: Online apps or cloud services access their data or run their applications through the Internet, rather than storing it on a device’s local hard drive. Examples of online apps or cloud services include Google Docs, Zoom, Slack, or Am...</t>
  </si>
  <si>
    <t>Online apps or cloud services access their data or run their applications through the Internet, rather than storing it on a device’s local hard drive. Examples of online apps or cloud services include Google Docs, Zoom, Slack, or Amazon Alexa. Wh...</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</si>
  <si>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</si>
  <si>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</si>
  <si>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</si>
  <si>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</si>
  <si>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</si>
  <si>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</si>
  <si>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</si>
  <si>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</si>
  <si>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</si>
  <si>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</si>
  <si>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</si>
  <si>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</si>
  <si>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</si>
  <si>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</si>
  <si>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</si>
  <si>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</si>
  <si>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</si>
  <si>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</si>
  <si>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</si>
  <si>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</si>
  <si>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IaaS or PaaS User</t>
  </si>
  <si>
    <t>BASE: Uses "Other" Cloud Providers</t>
  </si>
  <si>
    <t>BASE: Would find it difficult to change cloud providers</t>
  </si>
  <si>
    <t>You said that you think that changing your primary cloud provider would be difficult. How important or unimportant are the following reasons in explaining why you think it could be difficult to change your primary cloud provide?: Other cloud prov...</t>
  </si>
  <si>
    <t>You said that you think that changing your primary cloud provider would be difficult. How important or unimportant are the following reasons in explaining why you think it could be difficult to change your primary cloud provide?: Lack of skills a...</t>
  </si>
  <si>
    <t>You said that you think that changing your primary cloud provider would be difficult. How important or unimportant are the following reasons in explaining why you think it could be difficult to change your primary cloud provide?: Would be very di...</t>
  </si>
  <si>
    <t xml:space="preserve"> And if you could not use cloud computing at all, what impact do you think this would have on the total time it takes you to develop and deploy new software projects?If this is not something your business does, please select the ‘Not applicable’ ...</t>
  </si>
  <si>
    <t>BASE: Find it difficult to find staff with good digital skills</t>
  </si>
  <si>
    <t>If you were hiring someone to take over your current role, how important would the following be for an applicant?Please answer on a scale of 1 to 5, where 1 is very important, and 5 is not important at all.: Basic digital skills (eg editing a doc...</t>
  </si>
  <si>
    <t>If you were hiring someone to take over your current role, how important would the following be for an applicant?Please answer on a scale of 1 to 5, where 1 is very important, and 5 is not important at all.: Intermediate digital skills (eg creati...</t>
  </si>
  <si>
    <t>BASE: Business in Technology Sector</t>
  </si>
  <si>
    <t>Below are several statements that you may agree or disagree with. Using the scale, indicate your agreement with each item.Please be open and honest in your responding.: The costs of starting a business have reduced substantially because of cloud ...</t>
  </si>
  <si>
    <t>Below are several statements that you may agree or disagree with. Using the scale, indicate your agreement with each item.Please be open and honest in your responding.: Cloud computing has made it easier for my business to compete with bigger ent...</t>
  </si>
  <si>
    <t>Below are several statements that you may agree or disagree with. Using the scale, indicate your agreement with each item.Please be open and honest in your responding.: Cloud computing has made it easier for my business to move part of our sales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</si>
</sst>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haredStrings" Target="sharedString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calcChain" Target="calcChain.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F94F2-5E3B-4D87-87C5-1A2DA2D6000B}">
  <dimension ref="A1:G200"/>
  <sheetViews>
    <sheetView workbookViewId="0">
      <selection activeCell="G54" sqref="G54"/>
    </sheetView>
  </sheetViews>
  <sheetFormatPr defaultRowHeight="14.5" x14ac:dyDescent="0.35"/>
  <sheetData>
    <row r="1" spans="1:7" x14ac:dyDescent="0.35">
      <c r="A1" t="s">
        <v>76</v>
      </c>
      <c r="B1" t="s">
        <v>77</v>
      </c>
      <c r="C1">
        <f>IFERROR(VLOOKUP(A1, E1:G200, 2, FALSE), 0)</f>
        <v>1</v>
      </c>
      <c r="D1" t="str">
        <f>IFERROR(VLOOKUP(A1, E1:G200, 3, FALSE), 0)</f>
        <v>11</v>
      </c>
      <c r="E1" t="str">
        <f>Contents!D9</f>
        <v xml:space="preserve"> Before taking this survey, were you familiar with the concept of cloud computing?</v>
      </c>
      <c r="F1">
        <f>Contents!C9</f>
        <v>1</v>
      </c>
      <c r="G1" t="str">
        <f>Contents!E9</f>
        <v>11</v>
      </c>
    </row>
    <row r="2" spans="1:7" x14ac:dyDescent="0.35">
      <c r="A2" t="s">
        <v>85</v>
      </c>
      <c r="B2" t="s">
        <v>77</v>
      </c>
      <c r="C2">
        <f t="shared" ref="C2:C65" si="0">IFERROR(VLOOKUP(A2, E2:G201, 2, FALSE), 0)</f>
        <v>2</v>
      </c>
      <c r="D2" t="str">
        <f t="shared" ref="D2:D65" si="1">IFERROR(VLOOKUP(A2, E2:G201, 3, FALSE), 0)</f>
        <v>18</v>
      </c>
      <c r="E2" t="str">
        <f>Contents!D10</f>
        <v xml:space="preserve"> Do you know if your company directly buys any services from a cloud provider? (eg.  Amazon Web Services, Microsoft Azure, Google Cloud Platform)</v>
      </c>
      <c r="F2">
        <f>Contents!C10</f>
        <v>2</v>
      </c>
      <c r="G2" t="str">
        <f>Contents!E10</f>
        <v>18</v>
      </c>
    </row>
    <row r="3" spans="1:7" x14ac:dyDescent="0.35">
      <c r="A3" t="s">
        <v>100</v>
      </c>
      <c r="B3" t="s">
        <v>682</v>
      </c>
      <c r="C3">
        <f t="shared" si="0"/>
        <v>3</v>
      </c>
      <c r="D3" t="str">
        <f t="shared" si="1"/>
        <v>26</v>
      </c>
      <c r="E3" t="str">
        <f>Contents!D11</f>
        <v>Which of the following purposes do you use a cloud computing provider for?Please select all that apply</v>
      </c>
      <c r="F3">
        <f>Contents!C11</f>
        <v>3</v>
      </c>
      <c r="G3" t="str">
        <f>Contents!E11</f>
        <v>26</v>
      </c>
    </row>
    <row r="4" spans="1:7" x14ac:dyDescent="0.35">
      <c r="A4" t="s">
        <v>104</v>
      </c>
      <c r="B4" t="s">
        <v>682</v>
      </c>
      <c r="C4">
        <f t="shared" si="0"/>
        <v>4</v>
      </c>
      <c r="D4" t="str">
        <f t="shared" si="1"/>
        <v>41</v>
      </c>
      <c r="E4" t="str">
        <f>Contents!D12</f>
        <v>Which, if any, of the following best describes how you use cloud services?Please select all that apply</v>
      </c>
      <c r="F4">
        <f>Contents!C12</f>
        <v>4</v>
      </c>
      <c r="G4" t="str">
        <f>Contents!E12</f>
        <v>41</v>
      </c>
    </row>
    <row r="5" spans="1:7" x14ac:dyDescent="0.35">
      <c r="A5" t="s">
        <v>106</v>
      </c>
      <c r="B5" t="s">
        <v>682</v>
      </c>
      <c r="C5">
        <f t="shared" si="0"/>
        <v>5</v>
      </c>
      <c r="D5" t="str">
        <f t="shared" si="1"/>
        <v>47</v>
      </c>
      <c r="E5" t="str">
        <f>Contents!D13</f>
        <v xml:space="preserve"> Besides cloud computing and personal computers for your staff, does your company own any centralised computers, servers, on-premises computing or data centres of its own?</v>
      </c>
      <c r="F5">
        <f>Contents!C13</f>
        <v>5</v>
      </c>
      <c r="G5" t="str">
        <f>Contents!E13</f>
        <v>47</v>
      </c>
    </row>
    <row r="6" spans="1:7" x14ac:dyDescent="0.35">
      <c r="A6" t="s">
        <v>116</v>
      </c>
      <c r="B6" t="s">
        <v>77</v>
      </c>
      <c r="C6">
        <f t="shared" si="0"/>
        <v>6</v>
      </c>
      <c r="D6" t="str">
        <f t="shared" si="1"/>
        <v>53</v>
      </c>
      <c r="E6" t="str">
        <f>Contents!D14</f>
        <v>Does your business operate in any of the following sectors?Please select all that apply</v>
      </c>
      <c r="F6">
        <f>Contents!C14</f>
        <v>6</v>
      </c>
      <c r="G6" t="str">
        <f>Contents!E14</f>
        <v>53</v>
      </c>
    </row>
    <row r="7" spans="1:7" x14ac:dyDescent="0.35">
      <c r="A7" t="s">
        <v>135</v>
      </c>
      <c r="B7" t="s">
        <v>77</v>
      </c>
      <c r="C7">
        <f t="shared" si="0"/>
        <v>7</v>
      </c>
      <c r="D7" t="str">
        <f t="shared" si="1"/>
        <v>65</v>
      </c>
      <c r="E7" t="str">
        <f>Contents!D15</f>
        <v xml:space="preserve"> And more specifically, which one of the following sectors would you say is the best description for your business ?</v>
      </c>
      <c r="F7">
        <f>Contents!C15</f>
        <v>7</v>
      </c>
      <c r="G7" t="str">
        <f>Contents!E15</f>
        <v>65</v>
      </c>
    </row>
    <row r="8" spans="1:7" x14ac:dyDescent="0.35">
      <c r="A8" t="s">
        <v>142</v>
      </c>
      <c r="B8" t="s">
        <v>77</v>
      </c>
      <c r="C8">
        <f t="shared" si="0"/>
        <v>8</v>
      </c>
      <c r="D8" t="str">
        <f t="shared" si="1"/>
        <v>88</v>
      </c>
      <c r="E8" t="str">
        <f>Contents!D16</f>
        <v xml:space="preserve"> In 2021, how much did the revenue of your company grow? </v>
      </c>
      <c r="F8">
        <f>Contents!C16</f>
        <v>8</v>
      </c>
      <c r="G8" t="str">
        <f>Contents!E16</f>
        <v>88</v>
      </c>
    </row>
    <row r="9" spans="1:7" x14ac:dyDescent="0.35">
      <c r="A9" t="s">
        <v>143</v>
      </c>
      <c r="B9" t="s">
        <v>77</v>
      </c>
      <c r="C9">
        <f t="shared" si="0"/>
        <v>9</v>
      </c>
      <c r="D9" t="str">
        <f t="shared" si="1"/>
        <v>103</v>
      </c>
      <c r="E9" t="str">
        <f>Contents!D17</f>
        <v xml:space="preserve"> And over the last three years, how much did the revenue of your company grow on average? </v>
      </c>
      <c r="F9">
        <f>Contents!C17</f>
        <v>9</v>
      </c>
      <c r="G9" t="str">
        <f>Contents!E17</f>
        <v>103</v>
      </c>
    </row>
    <row r="10" spans="1:7" x14ac:dyDescent="0.35">
      <c r="A10" t="s">
        <v>144</v>
      </c>
      <c r="B10" t="s">
        <v>77</v>
      </c>
      <c r="C10">
        <f t="shared" si="0"/>
        <v>10</v>
      </c>
      <c r="D10" t="str">
        <f t="shared" si="1"/>
        <v>118</v>
      </c>
      <c r="E10" t="str">
        <f>Contents!D18</f>
        <v xml:space="preserve"> In 2021, how did the headcount of your company change?</v>
      </c>
      <c r="F10">
        <f>Contents!C18</f>
        <v>10</v>
      </c>
      <c r="G10" t="str">
        <f>Contents!E18</f>
        <v>118</v>
      </c>
    </row>
    <row r="11" spans="1:7" x14ac:dyDescent="0.35">
      <c r="A11" t="s">
        <v>157</v>
      </c>
      <c r="B11" t="s">
        <v>77</v>
      </c>
      <c r="C11">
        <f t="shared" si="0"/>
        <v>11</v>
      </c>
      <c r="D11" t="str">
        <f t="shared" si="1"/>
        <v>133</v>
      </c>
      <c r="E11" t="str">
        <f>Contents!D19</f>
        <v xml:space="preserve"> What proportion of your staff worked remotely for at least part of the week in 2019?</v>
      </c>
      <c r="F11">
        <f>Contents!C19</f>
        <v>11</v>
      </c>
      <c r="G11" t="str">
        <f>Contents!E19</f>
        <v>133</v>
      </c>
    </row>
    <row r="12" spans="1:7" x14ac:dyDescent="0.35">
      <c r="A12" t="s">
        <v>158</v>
      </c>
      <c r="B12" t="s">
        <v>77</v>
      </c>
      <c r="C12">
        <f t="shared" si="0"/>
        <v>12</v>
      </c>
      <c r="D12" t="str">
        <f t="shared" si="1"/>
        <v>149</v>
      </c>
      <c r="E12" t="str">
        <f>Contents!D20</f>
        <v xml:space="preserve"> What proportion of your staff are currently working remotely for at least part of the week?</v>
      </c>
      <c r="F12">
        <f>Contents!C20</f>
        <v>12</v>
      </c>
      <c r="G12" t="str">
        <f>Contents!E20</f>
        <v>149</v>
      </c>
    </row>
    <row r="13" spans="1:7" x14ac:dyDescent="0.35">
      <c r="A13" t="s">
        <v>167</v>
      </c>
      <c r="B13" t="s">
        <v>77</v>
      </c>
      <c r="C13">
        <f t="shared" si="0"/>
        <v>13</v>
      </c>
      <c r="D13" t="str">
        <f t="shared" si="1"/>
        <v>165</v>
      </c>
      <c r="E13" t="str">
        <f>Contents!D21</f>
        <v xml:space="preserve"> How likely do you think it is that a significant proportion of your staff will work remotely even after the Covid-19 pandemic fully ends?</v>
      </c>
      <c r="F13">
        <f>Contents!C21</f>
        <v>13</v>
      </c>
      <c r="G13" t="str">
        <f>Contents!E21</f>
        <v>165</v>
      </c>
    </row>
    <row r="14" spans="1:7" x14ac:dyDescent="0.35">
      <c r="A14" t="s">
        <v>177</v>
      </c>
      <c r="B14" t="s">
        <v>77</v>
      </c>
      <c r="C14">
        <f t="shared" si="0"/>
        <v>14</v>
      </c>
      <c r="D14">
        <f t="shared" si="1"/>
        <v>0</v>
      </c>
      <c r="E14" t="str">
        <f>Contents!D22</f>
        <v>Grid Summary: Which, if any, of the following management practices does your business use?</v>
      </c>
      <c r="F14">
        <f>Contents!C22</f>
        <v>14</v>
      </c>
      <c r="G14">
        <f>Contents!E22</f>
        <v>0</v>
      </c>
    </row>
    <row r="15" spans="1:7" x14ac:dyDescent="0.35">
      <c r="A15" t="s">
        <v>178</v>
      </c>
      <c r="B15" t="s">
        <v>77</v>
      </c>
      <c r="C15">
        <f t="shared" si="0"/>
        <v>15</v>
      </c>
      <c r="D15" t="str">
        <f t="shared" si="1"/>
        <v>177</v>
      </c>
      <c r="E15" t="str">
        <f>Contents!D23</f>
        <v>Which, if any, of the following management practices does your business use?: Setting long-term goals</v>
      </c>
      <c r="F15">
        <f>Contents!C23</f>
        <v>15</v>
      </c>
      <c r="G15" t="str">
        <f>Contents!E23</f>
        <v>177</v>
      </c>
    </row>
    <row r="16" spans="1:7" x14ac:dyDescent="0.35">
      <c r="A16" t="s">
        <v>179</v>
      </c>
      <c r="B16" t="s">
        <v>77</v>
      </c>
      <c r="C16">
        <f t="shared" si="0"/>
        <v>16</v>
      </c>
      <c r="D16" t="str">
        <f t="shared" si="1"/>
        <v>184</v>
      </c>
      <c r="E16" t="str">
        <f>Contents!D24</f>
        <v>Which, if any, of the following management practices does your business use?: Setting short-term performance benchmarks</v>
      </c>
      <c r="F16">
        <f>Contents!C24</f>
        <v>16</v>
      </c>
      <c r="G16" t="str">
        <f>Contents!E24</f>
        <v>184</v>
      </c>
    </row>
    <row r="17" spans="1:7" x14ac:dyDescent="0.35">
      <c r="A17" t="s">
        <v>180</v>
      </c>
      <c r="B17" t="s">
        <v>77</v>
      </c>
      <c r="C17">
        <f t="shared" si="0"/>
        <v>17</v>
      </c>
      <c r="D17" t="str">
        <f t="shared" si="1"/>
        <v>191</v>
      </c>
      <c r="E17" t="str">
        <f>Contents!D25</f>
        <v>Which, if any, of the following management practices does your business use?: Rewarding high performers with bonuses or higher salary</v>
      </c>
      <c r="F17">
        <f>Contents!C25</f>
        <v>17</v>
      </c>
      <c r="G17" t="str">
        <f>Contents!E25</f>
        <v>191</v>
      </c>
    </row>
    <row r="18" spans="1:7" x14ac:dyDescent="0.35">
      <c r="A18" t="s">
        <v>181</v>
      </c>
      <c r="B18" t="s">
        <v>77</v>
      </c>
      <c r="C18">
        <f t="shared" si="0"/>
        <v>18</v>
      </c>
      <c r="D18" t="str">
        <f t="shared" si="1"/>
        <v>198</v>
      </c>
      <c r="E18" t="str">
        <f>Contents!D26</f>
        <v>Which, if any, of the following management practices does your business use?: Offering training for underperformers</v>
      </c>
      <c r="F18">
        <f>Contents!C26</f>
        <v>18</v>
      </c>
      <c r="G18" t="str">
        <f>Contents!E26</f>
        <v>198</v>
      </c>
    </row>
    <row r="19" spans="1:7" x14ac:dyDescent="0.35">
      <c r="A19" t="s">
        <v>182</v>
      </c>
      <c r="B19" t="s">
        <v>77</v>
      </c>
      <c r="C19">
        <f t="shared" si="0"/>
        <v>19</v>
      </c>
      <c r="D19" t="str">
        <f t="shared" si="1"/>
        <v>205</v>
      </c>
      <c r="E19" t="str">
        <f>Contents!D27</f>
        <v>Which, if any, of the following management practices does your business use?: Have a structured process for collecting performance data</v>
      </c>
      <c r="F19">
        <f>Contents!C27</f>
        <v>19</v>
      </c>
      <c r="G19" t="str">
        <f>Contents!E27</f>
        <v>205</v>
      </c>
    </row>
    <row r="20" spans="1:7" x14ac:dyDescent="0.35">
      <c r="A20" t="s">
        <v>183</v>
      </c>
      <c r="B20" t="s">
        <v>77</v>
      </c>
      <c r="C20">
        <f t="shared" si="0"/>
        <v>20</v>
      </c>
      <c r="D20" t="str">
        <f t="shared" si="1"/>
        <v>212</v>
      </c>
      <c r="E20" t="str">
        <f>Contents!D28</f>
        <v>Which, if any, of the following management practices does your business use?: Have a structured process for analysing performance data</v>
      </c>
      <c r="F20">
        <f>Contents!C28</f>
        <v>20</v>
      </c>
      <c r="G20" t="str">
        <f>Contents!E28</f>
        <v>212</v>
      </c>
    </row>
    <row r="21" spans="1:7" x14ac:dyDescent="0.35">
      <c r="A21" t="s">
        <v>190</v>
      </c>
      <c r="B21" t="s">
        <v>77</v>
      </c>
      <c r="C21">
        <f t="shared" si="0"/>
        <v>21</v>
      </c>
      <c r="D21" t="str">
        <f t="shared" si="1"/>
        <v>219</v>
      </c>
      <c r="E21" t="str">
        <f>Contents!D29</f>
        <v>If you had to choose, which of the following types of infrastructure investment would prefer your Government to prioritise in your local area?Please select up to three</v>
      </c>
      <c r="F21">
        <f>Contents!C29</f>
        <v>21</v>
      </c>
      <c r="G21" t="str">
        <f>Contents!E29</f>
        <v>219</v>
      </c>
    </row>
    <row r="22" spans="1:7" x14ac:dyDescent="0.35">
      <c r="A22" t="s">
        <v>201</v>
      </c>
      <c r="B22" t="s">
        <v>77</v>
      </c>
      <c r="C22">
        <f t="shared" si="0"/>
        <v>22</v>
      </c>
      <c r="D22">
        <f t="shared" si="1"/>
        <v>0</v>
      </c>
      <c r="E22" t="str">
        <f>Contents!D30</f>
        <v>Grid Summary: Overall, how satisfied or dissatisfied are you with the speed and reliability of your Internet connection in the following locations?</v>
      </c>
      <c r="F22">
        <f>Contents!C30</f>
        <v>22</v>
      </c>
      <c r="G22">
        <f>Contents!E30</f>
        <v>0</v>
      </c>
    </row>
    <row r="23" spans="1:7" x14ac:dyDescent="0.35">
      <c r="A23" t="s">
        <v>203</v>
      </c>
      <c r="B23" t="s">
        <v>77</v>
      </c>
      <c r="C23">
        <f t="shared" si="0"/>
        <v>23</v>
      </c>
      <c r="D23" t="str">
        <f t="shared" si="1"/>
        <v>229</v>
      </c>
      <c r="E23" t="str">
        <f>Contents!D31</f>
        <v>Overall, how satisfied or dissatisfied are you with the speed and reliability of your Internet connection in the following locations?: At home</v>
      </c>
      <c r="F23">
        <f>Contents!C31</f>
        <v>23</v>
      </c>
      <c r="G23" t="str">
        <f>Contents!E31</f>
        <v>229</v>
      </c>
    </row>
    <row r="24" spans="1:7" x14ac:dyDescent="0.35">
      <c r="A24" t="s">
        <v>204</v>
      </c>
      <c r="B24" t="s">
        <v>77</v>
      </c>
      <c r="C24">
        <f t="shared" si="0"/>
        <v>24</v>
      </c>
      <c r="D24" t="str">
        <f t="shared" si="1"/>
        <v>241</v>
      </c>
      <c r="E24" t="str">
        <f>Contents!D32</f>
        <v>Overall, how satisfied or dissatisfied are you with the speed and reliability of your Internet connection in the following locations?: At work</v>
      </c>
      <c r="F24">
        <f>Contents!C32</f>
        <v>24</v>
      </c>
      <c r="G24" t="str">
        <f>Contents!E32</f>
        <v>241</v>
      </c>
    </row>
    <row r="25" spans="1:7" x14ac:dyDescent="0.35">
      <c r="A25" t="s">
        <v>205</v>
      </c>
      <c r="B25" t="s">
        <v>77</v>
      </c>
      <c r="C25">
        <f t="shared" si="0"/>
        <v>25</v>
      </c>
      <c r="D25" t="str">
        <f t="shared" si="1"/>
        <v>253</v>
      </c>
      <c r="E25" t="str">
        <f>Contents!D33</f>
        <v>Overall, how satisfied or dissatisfied are you with the speed and reliability of your Internet connection in the following locations?: While travelling</v>
      </c>
      <c r="F25">
        <f>Contents!C33</f>
        <v>25</v>
      </c>
      <c r="G25" t="str">
        <f>Contents!E33</f>
        <v>253</v>
      </c>
    </row>
    <row r="26" spans="1:7" x14ac:dyDescent="0.35">
      <c r="A26" t="s">
        <v>225</v>
      </c>
      <c r="B26" t="s">
        <v>77</v>
      </c>
      <c r="C26">
        <f t="shared" si="0"/>
        <v>26</v>
      </c>
      <c r="D26">
        <f t="shared" si="1"/>
        <v>0</v>
      </c>
      <c r="E26" t="str">
        <f>Contents!D34</f>
        <v>Grid Summary: How confident or unconfident would you be that you could perform the following digital activities?</v>
      </c>
      <c r="F26">
        <f>Contents!C34</f>
        <v>26</v>
      </c>
      <c r="G26">
        <f>Contents!E34</f>
        <v>0</v>
      </c>
    </row>
    <row r="27" spans="1:7" x14ac:dyDescent="0.35">
      <c r="A27" t="s">
        <v>226</v>
      </c>
      <c r="B27" t="s">
        <v>77</v>
      </c>
      <c r="C27">
        <f t="shared" si="0"/>
        <v>27</v>
      </c>
      <c r="D27" t="str">
        <f t="shared" si="1"/>
        <v>265</v>
      </c>
      <c r="E27" t="str">
        <f>Contents!D35</f>
        <v>How confident or unconfident would you be that you could perform the following digital activities?: Save a document</v>
      </c>
      <c r="F27">
        <f>Contents!C35</f>
        <v>27</v>
      </c>
      <c r="G27" t="str">
        <f>Contents!E35</f>
        <v>265</v>
      </c>
    </row>
    <row r="28" spans="1:7" x14ac:dyDescent="0.35">
      <c r="A28" t="s">
        <v>227</v>
      </c>
      <c r="B28" t="s">
        <v>77</v>
      </c>
      <c r="C28">
        <f t="shared" si="0"/>
        <v>28</v>
      </c>
      <c r="D28" t="str">
        <f t="shared" si="1"/>
        <v>277</v>
      </c>
      <c r="E28" t="str">
        <f>Contents!D36</f>
        <v>How confident or unconfident would you be that you could perform the following digital activities?: Tracking changes in a document</v>
      </c>
      <c r="F28">
        <f>Contents!C36</f>
        <v>28</v>
      </c>
      <c r="G28" t="str">
        <f>Contents!E36</f>
        <v>277</v>
      </c>
    </row>
    <row r="29" spans="1:7" x14ac:dyDescent="0.35">
      <c r="A29" t="s">
        <v>228</v>
      </c>
      <c r="B29" t="s">
        <v>77</v>
      </c>
      <c r="C29">
        <f t="shared" si="0"/>
        <v>29</v>
      </c>
      <c r="D29" t="str">
        <f t="shared" si="1"/>
        <v>289</v>
      </c>
      <c r="E29" t="str">
        <f>Contents!D37</f>
        <v>How confident or unconfident would you be that you could perform the following digital activities?: Send an email</v>
      </c>
      <c r="F29">
        <f>Contents!C37</f>
        <v>29</v>
      </c>
      <c r="G29" t="str">
        <f>Contents!E37</f>
        <v>289</v>
      </c>
    </row>
    <row r="30" spans="1:7" x14ac:dyDescent="0.35">
      <c r="A30" t="s">
        <v>229</v>
      </c>
      <c r="B30" t="s">
        <v>77</v>
      </c>
      <c r="C30">
        <f t="shared" si="0"/>
        <v>30</v>
      </c>
      <c r="D30" t="str">
        <f t="shared" si="1"/>
        <v>301</v>
      </c>
      <c r="E30" t="str">
        <f>Contents!D38</f>
        <v>How confident or unconfident would you be that you could perform the following digital activities?: Share a file online</v>
      </c>
      <c r="F30">
        <f>Contents!C38</f>
        <v>30</v>
      </c>
      <c r="G30" t="str">
        <f>Contents!E38</f>
        <v>301</v>
      </c>
    </row>
    <row r="31" spans="1:7" x14ac:dyDescent="0.35">
      <c r="A31" t="s">
        <v>230</v>
      </c>
      <c r="B31" t="s">
        <v>77</v>
      </c>
      <c r="C31">
        <f t="shared" si="0"/>
        <v>31</v>
      </c>
      <c r="D31" t="str">
        <f t="shared" si="1"/>
        <v>313</v>
      </c>
      <c r="E31" t="str">
        <f>Contents!D39</f>
        <v>How confident or unconfident would you be that you could perform the following digital activities?: Post something on social media</v>
      </c>
      <c r="F31">
        <f>Contents!C39</f>
        <v>31</v>
      </c>
      <c r="G31" t="str">
        <f>Contents!E39</f>
        <v>313</v>
      </c>
    </row>
    <row r="32" spans="1:7" x14ac:dyDescent="0.35">
      <c r="A32" t="s">
        <v>231</v>
      </c>
      <c r="B32" t="s">
        <v>77</v>
      </c>
      <c r="C32">
        <f t="shared" si="0"/>
        <v>32</v>
      </c>
      <c r="D32" t="str">
        <f t="shared" si="1"/>
        <v>325</v>
      </c>
      <c r="E32" t="str">
        <f>Contents!D40</f>
        <v>How confident or unconfident would you be that you could perform the following digital activities?: Create a spreadsheet to track your budget</v>
      </c>
      <c r="F32">
        <f>Contents!C40</f>
        <v>32</v>
      </c>
      <c r="G32" t="str">
        <f>Contents!E40</f>
        <v>325</v>
      </c>
    </row>
    <row r="33" spans="1:7" x14ac:dyDescent="0.35">
      <c r="A33" t="s">
        <v>232</v>
      </c>
      <c r="B33" t="s">
        <v>77</v>
      </c>
      <c r="C33">
        <f t="shared" si="0"/>
        <v>33</v>
      </c>
      <c r="D33" t="str">
        <f t="shared" si="1"/>
        <v>337</v>
      </c>
      <c r="E33" t="str">
        <f>Contents!D41</f>
        <v>How confident or unconfident would you be that you could perform the following digital activities?: Find a good price for a product online</v>
      </c>
      <c r="F33">
        <f>Contents!C41</f>
        <v>33</v>
      </c>
      <c r="G33" t="str">
        <f>Contents!E41</f>
        <v>337</v>
      </c>
    </row>
    <row r="34" spans="1:7" x14ac:dyDescent="0.35">
      <c r="A34" t="s">
        <v>233</v>
      </c>
      <c r="B34" t="s">
        <v>77</v>
      </c>
      <c r="C34">
        <f t="shared" si="0"/>
        <v>34</v>
      </c>
      <c r="D34" t="str">
        <f t="shared" si="1"/>
        <v>349</v>
      </c>
      <c r="E34" t="str">
        <f>Contents!D42</f>
        <v>How confident or unconfident would you be that you could perform the following digital activities?: Research a topic</v>
      </c>
      <c r="F34">
        <f>Contents!C42</f>
        <v>34</v>
      </c>
      <c r="G34" t="str">
        <f>Contents!E42</f>
        <v>349</v>
      </c>
    </row>
    <row r="35" spans="1:7" x14ac:dyDescent="0.35">
      <c r="A35" t="s">
        <v>234</v>
      </c>
      <c r="B35" t="s">
        <v>77</v>
      </c>
      <c r="C35">
        <f t="shared" si="0"/>
        <v>35</v>
      </c>
      <c r="D35" t="str">
        <f t="shared" si="1"/>
        <v>361</v>
      </c>
      <c r="E35" t="str">
        <f>Contents!D43</f>
        <v>How confident or unconfident would you be that you could perform the following digital activities?: Edit a photo</v>
      </c>
      <c r="F35">
        <f>Contents!C43</f>
        <v>35</v>
      </c>
      <c r="G35" t="str">
        <f>Contents!E43</f>
        <v>361</v>
      </c>
    </row>
    <row r="36" spans="1:7" x14ac:dyDescent="0.35">
      <c r="A36" t="s">
        <v>235</v>
      </c>
      <c r="B36" t="s">
        <v>77</v>
      </c>
      <c r="C36">
        <f t="shared" si="0"/>
        <v>36</v>
      </c>
      <c r="D36" t="str">
        <f t="shared" si="1"/>
        <v>373</v>
      </c>
      <c r="E36" t="str">
        <f>Contents!D44</f>
        <v>How confident or unconfident would you be that you could perform the following digital activities?: Create your own website</v>
      </c>
      <c r="F36">
        <f>Contents!C44</f>
        <v>36</v>
      </c>
      <c r="G36" t="str">
        <f>Contents!E44</f>
        <v>373</v>
      </c>
    </row>
    <row r="37" spans="1:7" x14ac:dyDescent="0.35">
      <c r="A37" t="s">
        <v>236</v>
      </c>
      <c r="B37" t="s">
        <v>77</v>
      </c>
      <c r="C37">
        <f t="shared" si="0"/>
        <v>37</v>
      </c>
      <c r="D37" t="str">
        <f t="shared" si="1"/>
        <v>385</v>
      </c>
      <c r="E37" t="str">
        <f>Contents!D45</f>
        <v>How confident or unconfident would you be that you could perform the following digital activities?: Program a small application</v>
      </c>
      <c r="F37">
        <f>Contents!C45</f>
        <v>37</v>
      </c>
      <c r="G37" t="str">
        <f>Contents!E45</f>
        <v>385</v>
      </c>
    </row>
    <row r="38" spans="1:7" x14ac:dyDescent="0.35">
      <c r="A38" t="s">
        <v>237</v>
      </c>
      <c r="B38" t="s">
        <v>77</v>
      </c>
      <c r="C38">
        <f t="shared" si="0"/>
        <v>38</v>
      </c>
      <c r="D38" t="str">
        <f t="shared" si="1"/>
        <v>397</v>
      </c>
      <c r="E38" t="str">
        <f>Contents!D46</f>
        <v>How confident or unconfident would you be that you could perform the following digital activities?: Build a machine learning model</v>
      </c>
      <c r="F38">
        <f>Contents!C46</f>
        <v>38</v>
      </c>
      <c r="G38" t="str">
        <f>Contents!E46</f>
        <v>397</v>
      </c>
    </row>
    <row r="39" spans="1:7" x14ac:dyDescent="0.35">
      <c r="A39" t="s">
        <v>241</v>
      </c>
      <c r="B39" t="s">
        <v>77</v>
      </c>
      <c r="C39">
        <f t="shared" si="0"/>
        <v>39</v>
      </c>
      <c r="D39" t="str">
        <f t="shared" si="1"/>
        <v>409</v>
      </c>
      <c r="E39" t="str">
        <f>Contents!D47</f>
        <v xml:space="preserve"> Compared to the average business in your industry, would you say that your company is an early adopter of new technology?</v>
      </c>
      <c r="F39">
        <f>Contents!C47</f>
        <v>39</v>
      </c>
      <c r="G39" t="str">
        <f>Contents!E47</f>
        <v>409</v>
      </c>
    </row>
    <row r="40" spans="1:7" x14ac:dyDescent="0.35">
      <c r="A40" t="s">
        <v>247</v>
      </c>
      <c r="B40" t="s">
        <v>77</v>
      </c>
      <c r="C40">
        <f t="shared" si="0"/>
        <v>40</v>
      </c>
      <c r="D40" t="str">
        <f t="shared" si="1"/>
        <v>416</v>
      </c>
      <c r="E40" t="str">
        <f>Contents!D48</f>
        <v xml:space="preserve"> In the last five years, would you say that digital technology has become more or less important to your business?</v>
      </c>
      <c r="F40">
        <f>Contents!C48</f>
        <v>40</v>
      </c>
      <c r="G40" t="str">
        <f>Contents!E48</f>
        <v>416</v>
      </c>
    </row>
    <row r="41" spans="1:7" x14ac:dyDescent="0.35">
      <c r="A41" t="s">
        <v>251</v>
      </c>
      <c r="B41" t="s">
        <v>77</v>
      </c>
      <c r="C41">
        <f t="shared" si="0"/>
        <v>41</v>
      </c>
      <c r="D41" t="str">
        <f t="shared" si="1"/>
        <v>425</v>
      </c>
      <c r="E41" t="str">
        <f>Contents!D49</f>
        <v xml:space="preserve"> And in the next five years, do you expect that the impact of new digital technology in your business is likely to be greater, around the same, or less than in the last five years?</v>
      </c>
      <c r="F41">
        <f>Contents!C49</f>
        <v>41</v>
      </c>
      <c r="G41" t="str">
        <f>Contents!E49</f>
        <v>425</v>
      </c>
    </row>
    <row r="42" spans="1:7" x14ac:dyDescent="0.35">
      <c r="A42" t="s">
        <v>260</v>
      </c>
      <c r="B42" t="s">
        <v>77</v>
      </c>
      <c r="C42">
        <f t="shared" si="0"/>
        <v>42</v>
      </c>
      <c r="D42" t="str">
        <f t="shared" si="1"/>
        <v>432</v>
      </c>
      <c r="E42" t="str">
        <f>Contents!D50</f>
        <v>Which, if any, of the following do you think it would be possible for your business to use digital technology to help with more than you do currently?Please select all that apply</v>
      </c>
      <c r="F42">
        <f>Contents!C50</f>
        <v>42</v>
      </c>
      <c r="G42" t="str">
        <f>Contents!E50</f>
        <v>432</v>
      </c>
    </row>
    <row r="43" spans="1:7" x14ac:dyDescent="0.35">
      <c r="A43" t="s">
        <v>269</v>
      </c>
      <c r="B43" t="s">
        <v>77</v>
      </c>
      <c r="C43">
        <f t="shared" si="0"/>
        <v>43</v>
      </c>
      <c r="D43" t="str">
        <f t="shared" si="1"/>
        <v>444</v>
      </c>
      <c r="E43" t="str">
        <f>Contents!D51</f>
        <v>And which, if any, of the following are important barriers which explain why your company doesn’t use more digital technology?Please select all that apply</v>
      </c>
      <c r="F43">
        <f>Contents!C51</f>
        <v>43</v>
      </c>
      <c r="G43" t="str">
        <f>Contents!E51</f>
        <v>444</v>
      </c>
    </row>
    <row r="44" spans="1:7" x14ac:dyDescent="0.35">
      <c r="A44" t="s">
        <v>281</v>
      </c>
      <c r="B44" t="s">
        <v>77</v>
      </c>
      <c r="C44">
        <f t="shared" si="0"/>
        <v>44</v>
      </c>
      <c r="D44">
        <f t="shared" si="1"/>
        <v>0</v>
      </c>
      <c r="E44" t="str">
        <f>Contents!D52</f>
        <v>Grid Summary: Which, if any, of the following purposes does your business use online tools for?</v>
      </c>
      <c r="F44">
        <f>Contents!C52</f>
        <v>44</v>
      </c>
      <c r="G44">
        <f>Contents!E52</f>
        <v>0</v>
      </c>
    </row>
    <row r="45" spans="1:7" x14ac:dyDescent="0.35">
      <c r="A45" t="s">
        <v>282</v>
      </c>
      <c r="B45" t="s">
        <v>77</v>
      </c>
      <c r="C45">
        <f t="shared" si="0"/>
        <v>45</v>
      </c>
      <c r="D45" t="str">
        <f t="shared" si="1"/>
        <v>456</v>
      </c>
      <c r="E45" t="str">
        <f>Contents!D53</f>
        <v>Which, if any, of the following purposes does your business use online tools for?: Selling your products or services to your customers online</v>
      </c>
      <c r="F45">
        <f>Contents!C53</f>
        <v>45</v>
      </c>
      <c r="G45" t="str">
        <f>Contents!E53</f>
        <v>456</v>
      </c>
    </row>
    <row r="46" spans="1:7" x14ac:dyDescent="0.35">
      <c r="A46" t="s">
        <v>283</v>
      </c>
      <c r="B46" t="s">
        <v>77</v>
      </c>
      <c r="C46">
        <f t="shared" si="0"/>
        <v>46</v>
      </c>
      <c r="D46" t="str">
        <f t="shared" si="1"/>
        <v>463</v>
      </c>
      <c r="E46" t="str">
        <f>Contents!D54</f>
        <v>Which, if any, of the following purposes does your business use online tools for?: Advertising your products or services to your customers online</v>
      </c>
      <c r="F46">
        <f>Contents!C54</f>
        <v>46</v>
      </c>
      <c r="G46" t="str">
        <f>Contents!E54</f>
        <v>463</v>
      </c>
    </row>
    <row r="47" spans="1:7" x14ac:dyDescent="0.35">
      <c r="A47" t="s">
        <v>284</v>
      </c>
      <c r="B47" t="s">
        <v>77</v>
      </c>
      <c r="C47">
        <f t="shared" si="0"/>
        <v>47</v>
      </c>
      <c r="D47" t="str">
        <f t="shared" si="1"/>
        <v>470</v>
      </c>
      <c r="E47" t="str">
        <f>Contents!D55</f>
        <v>Which, if any, of the following purposes does your business use online tools for?: Spreading awareness about your products or services through social media</v>
      </c>
      <c r="F47">
        <f>Contents!C55</f>
        <v>47</v>
      </c>
      <c r="G47" t="str">
        <f>Contents!E55</f>
        <v>470</v>
      </c>
    </row>
    <row r="48" spans="1:7" x14ac:dyDescent="0.35">
      <c r="A48" t="s">
        <v>285</v>
      </c>
      <c r="B48" t="s">
        <v>77</v>
      </c>
      <c r="C48">
        <f t="shared" si="0"/>
        <v>48</v>
      </c>
      <c r="D48" t="str">
        <f t="shared" si="1"/>
        <v>477</v>
      </c>
      <c r="E48" t="str">
        <f>Contents!D56</f>
        <v>Which, if any, of the following purposes does your business use online tools for?: Supporting remote working</v>
      </c>
      <c r="F48">
        <f>Contents!C56</f>
        <v>48</v>
      </c>
      <c r="G48" t="str">
        <f>Contents!E56</f>
        <v>477</v>
      </c>
    </row>
    <row r="49" spans="1:7" x14ac:dyDescent="0.35">
      <c r="A49" t="s">
        <v>286</v>
      </c>
      <c r="B49" t="s">
        <v>77</v>
      </c>
      <c r="C49">
        <f t="shared" si="0"/>
        <v>49</v>
      </c>
      <c r="D49" t="str">
        <f t="shared" si="1"/>
        <v>484</v>
      </c>
      <c r="E49" t="str">
        <f>Contents!D57</f>
        <v>Which, if any, of the following purposes does your business use online tools for?: Tracking inventory or orders</v>
      </c>
      <c r="F49">
        <f>Contents!C57</f>
        <v>49</v>
      </c>
      <c r="G49" t="str">
        <f>Contents!E57</f>
        <v>484</v>
      </c>
    </row>
    <row r="50" spans="1:7" x14ac:dyDescent="0.35">
      <c r="A50" t="s">
        <v>287</v>
      </c>
      <c r="B50" t="s">
        <v>77</v>
      </c>
      <c r="C50">
        <f t="shared" si="0"/>
        <v>50</v>
      </c>
      <c r="D50" t="str">
        <f t="shared" si="1"/>
        <v>491</v>
      </c>
      <c r="E50" t="str">
        <f>Contents!D58</f>
        <v>Which, if any, of the following purposes does your business use online tools for?: Analysing your internal data</v>
      </c>
      <c r="F50">
        <f>Contents!C58</f>
        <v>50</v>
      </c>
      <c r="G50" t="str">
        <f>Contents!E58</f>
        <v>491</v>
      </c>
    </row>
    <row r="51" spans="1:7" x14ac:dyDescent="0.35">
      <c r="A51" t="s">
        <v>288</v>
      </c>
      <c r="B51" t="s">
        <v>77</v>
      </c>
      <c r="C51">
        <f t="shared" si="0"/>
        <v>51</v>
      </c>
      <c r="D51" t="str">
        <f t="shared" si="1"/>
        <v>498</v>
      </c>
      <c r="E51" t="str">
        <f>Contents!D59</f>
        <v>Which, if any, of the following purposes does your business use online tools for?: To store data online</v>
      </c>
      <c r="F51">
        <f>Contents!C59</f>
        <v>51</v>
      </c>
      <c r="G51" t="str">
        <f>Contents!E59</f>
        <v>498</v>
      </c>
    </row>
    <row r="52" spans="1:7" x14ac:dyDescent="0.35">
      <c r="A52" t="s">
        <v>289</v>
      </c>
      <c r="B52" t="s">
        <v>77</v>
      </c>
      <c r="C52">
        <f t="shared" si="0"/>
        <v>52</v>
      </c>
      <c r="D52" t="str">
        <f t="shared" si="1"/>
        <v>505</v>
      </c>
      <c r="E52" t="str">
        <f>Contents!D60</f>
        <v>Which, if any, of the following purposes does your business use online tools for?: Running your own custom internal applications</v>
      </c>
      <c r="F52">
        <f>Contents!C60</f>
        <v>52</v>
      </c>
      <c r="G52" t="str">
        <f>Contents!E60</f>
        <v>505</v>
      </c>
    </row>
    <row r="53" spans="1:7" x14ac:dyDescent="0.35">
      <c r="A53" t="s">
        <v>296</v>
      </c>
      <c r="B53" t="s">
        <v>77</v>
      </c>
      <c r="C53">
        <f t="shared" si="0"/>
        <v>53</v>
      </c>
      <c r="D53" t="str">
        <f t="shared" si="1"/>
        <v>512</v>
      </c>
      <c r="E53" t="str">
        <f>Contents!D61</f>
        <v xml:space="preserve"> What proportion of your customer revenue would you say comes through online sales?</v>
      </c>
      <c r="F53">
        <f>Contents!C61</f>
        <v>53</v>
      </c>
      <c r="G53" t="str">
        <f>Contents!E61</f>
        <v>512</v>
      </c>
    </row>
    <row r="54" spans="1:7" x14ac:dyDescent="0.35">
      <c r="A54" t="s">
        <v>683</v>
      </c>
      <c r="B54" t="s">
        <v>77</v>
      </c>
      <c r="C54">
        <f t="shared" si="0"/>
        <v>54</v>
      </c>
      <c r="D54">
        <f t="shared" si="1"/>
        <v>0</v>
      </c>
      <c r="E54" t="str">
        <f>Contents!D62</f>
        <v>Grid Summary: Online apps or cloud services access their data or run their applications through the Internet, rather than storing it on a device’s local hard drive. Examples of online apps or cloud services include Google Docs, Zoom, Slack, or Am...</v>
      </c>
      <c r="F54">
        <f>Contents!C62</f>
        <v>54</v>
      </c>
      <c r="G54">
        <f>Contents!E62</f>
        <v>0</v>
      </c>
    </row>
    <row r="55" spans="1:7" x14ac:dyDescent="0.35">
      <c r="A55" t="s">
        <v>684</v>
      </c>
      <c r="B55" t="s">
        <v>77</v>
      </c>
      <c r="C55">
        <f t="shared" si="0"/>
        <v>55</v>
      </c>
      <c r="D55" t="str">
        <f t="shared" si="1"/>
        <v>522</v>
      </c>
      <c r="E55" t="str">
        <f>Contents!D63</f>
        <v>Online apps or cloud services access their data or run their applications through the Internet, rather than storing it on a device’s local hard drive. Examples of online apps or cloud services include Google Docs, Zoom, Slack, or Amazon Alexa. Wh...</v>
      </c>
      <c r="F55">
        <f>Contents!C63</f>
        <v>55</v>
      </c>
      <c r="G55" t="str">
        <f>Contents!E63</f>
        <v>522</v>
      </c>
    </row>
    <row r="56" spans="1:7" x14ac:dyDescent="0.35">
      <c r="A56" t="s">
        <v>684</v>
      </c>
      <c r="B56" t="s">
        <v>77</v>
      </c>
      <c r="C56">
        <f t="shared" si="0"/>
        <v>56</v>
      </c>
      <c r="D56" t="str">
        <f t="shared" si="1"/>
        <v>529</v>
      </c>
      <c r="E56" t="str">
        <f>Contents!D64</f>
        <v>Online apps or cloud services access their data or run their applications through the Internet, rather than storing it on a device’s local hard drive. Examples of online apps or cloud services include Google Docs, Zoom, Slack, or Amazon Alexa. Wh...</v>
      </c>
      <c r="F56">
        <f>Contents!C64</f>
        <v>56</v>
      </c>
      <c r="G56" t="str">
        <f>Contents!E64</f>
        <v>529</v>
      </c>
    </row>
    <row r="57" spans="1:7" x14ac:dyDescent="0.35">
      <c r="A57" t="s">
        <v>684</v>
      </c>
      <c r="B57" t="s">
        <v>77</v>
      </c>
      <c r="C57">
        <f t="shared" si="0"/>
        <v>57</v>
      </c>
      <c r="D57" t="str">
        <f t="shared" si="1"/>
        <v>536</v>
      </c>
      <c r="E57" t="str">
        <f>Contents!D65</f>
        <v>Online apps or cloud services access their data or run their applications through the Internet, rather than storing it on a device’s local hard drive. Examples of online apps or cloud services include Google Docs, Zoom, Slack, or Amazon Alexa. Wh...</v>
      </c>
      <c r="F57">
        <f>Contents!C65</f>
        <v>57</v>
      </c>
      <c r="G57" t="str">
        <f>Contents!E65</f>
        <v>536</v>
      </c>
    </row>
    <row r="58" spans="1:7" x14ac:dyDescent="0.35">
      <c r="A58" t="s">
        <v>684</v>
      </c>
      <c r="B58" t="s">
        <v>77</v>
      </c>
      <c r="C58">
        <f t="shared" si="0"/>
        <v>58</v>
      </c>
      <c r="D58" t="str">
        <f t="shared" si="1"/>
        <v>543</v>
      </c>
      <c r="E58" t="str">
        <f>Contents!D66</f>
        <v>Online apps or cloud services access their data or run their applications through the Internet, rather than storing it on a device’s local hard drive. Examples of online apps or cloud services include Google Docs, Zoom, Slack, or Amazon Alexa. Wh...</v>
      </c>
      <c r="F58">
        <f>Contents!C66</f>
        <v>58</v>
      </c>
      <c r="G58" t="str">
        <f>Contents!E66</f>
        <v>543</v>
      </c>
    </row>
    <row r="59" spans="1:7" x14ac:dyDescent="0.35">
      <c r="A59" t="s">
        <v>684</v>
      </c>
      <c r="B59" t="s">
        <v>77</v>
      </c>
      <c r="C59">
        <f t="shared" si="0"/>
        <v>59</v>
      </c>
      <c r="D59" t="str">
        <f t="shared" si="1"/>
        <v>550</v>
      </c>
      <c r="E59" t="str">
        <f>Contents!D67</f>
        <v>Online apps or cloud services access their data or run their applications through the Internet, rather than storing it on a device’s local hard drive. Examples of online apps or cloud services include Google Docs, Zoom, Slack, or Amazon Alexa. Wh...</v>
      </c>
      <c r="F59">
        <f>Contents!C67</f>
        <v>59</v>
      </c>
      <c r="G59" t="str">
        <f>Contents!E67</f>
        <v>550</v>
      </c>
    </row>
    <row r="60" spans="1:7" x14ac:dyDescent="0.35">
      <c r="A60" t="s">
        <v>684</v>
      </c>
      <c r="B60" t="s">
        <v>77</v>
      </c>
      <c r="C60">
        <f t="shared" si="0"/>
        <v>60</v>
      </c>
      <c r="D60" t="str">
        <f t="shared" si="1"/>
        <v>557</v>
      </c>
      <c r="E60" t="str">
        <f>Contents!D68</f>
        <v>Online apps or cloud services access their data or run their applications through the Internet, rather than storing it on a device’s local hard drive. Examples of online apps or cloud services include Google Docs, Zoom, Slack, or Amazon Alexa. Wh...</v>
      </c>
      <c r="F60">
        <f>Contents!C68</f>
        <v>60</v>
      </c>
      <c r="G60" t="str">
        <f>Contents!E68</f>
        <v>557</v>
      </c>
    </row>
    <row r="61" spans="1:7" x14ac:dyDescent="0.35">
      <c r="A61" t="s">
        <v>684</v>
      </c>
      <c r="B61" t="s">
        <v>77</v>
      </c>
      <c r="C61">
        <f t="shared" si="0"/>
        <v>61</v>
      </c>
      <c r="D61" t="str">
        <f t="shared" si="1"/>
        <v>564</v>
      </c>
      <c r="E61" t="str">
        <f>Contents!D69</f>
        <v>Online apps or cloud services access their data or run their applications through the Internet, rather than storing it on a device’s local hard drive. Examples of online apps or cloud services include Google Docs, Zoom, Slack, or Amazon Alexa. Wh...</v>
      </c>
      <c r="F61">
        <f>Contents!C69</f>
        <v>61</v>
      </c>
      <c r="G61" t="str">
        <f>Contents!E69</f>
        <v>564</v>
      </c>
    </row>
    <row r="62" spans="1:7" x14ac:dyDescent="0.35">
      <c r="A62" t="s">
        <v>684</v>
      </c>
      <c r="B62" t="s">
        <v>77</v>
      </c>
      <c r="C62">
        <f t="shared" si="0"/>
        <v>62</v>
      </c>
      <c r="D62" t="str">
        <f t="shared" si="1"/>
        <v>571</v>
      </c>
      <c r="E62" t="str">
        <f>Contents!D70</f>
        <v>Online apps or cloud services access their data or run their applications through the Internet, rather than storing it on a device’s local hard drive. Examples of online apps or cloud services include Google Docs, Zoom, Slack, or Amazon Alexa. Wh...</v>
      </c>
      <c r="F62">
        <f>Contents!C70</f>
        <v>62</v>
      </c>
      <c r="G62" t="str">
        <f>Contents!E70</f>
        <v>571</v>
      </c>
    </row>
    <row r="63" spans="1:7" x14ac:dyDescent="0.35">
      <c r="A63" t="s">
        <v>684</v>
      </c>
      <c r="B63" t="s">
        <v>77</v>
      </c>
      <c r="C63">
        <f t="shared" si="0"/>
        <v>63</v>
      </c>
      <c r="D63" t="str">
        <f t="shared" si="1"/>
        <v>578</v>
      </c>
      <c r="E63" t="str">
        <f>Contents!D71</f>
        <v>Online apps or cloud services access their data or run their applications through the Internet, rather than storing it on a device’s local hard drive. Examples of online apps or cloud services include Google Docs, Zoom, Slack, or Amazon Alexa. Wh...</v>
      </c>
      <c r="F63">
        <f>Contents!C71</f>
        <v>63</v>
      </c>
      <c r="G63" t="str">
        <f>Contents!E71</f>
        <v>578</v>
      </c>
    </row>
    <row r="64" spans="1:7" x14ac:dyDescent="0.35">
      <c r="A64" t="s">
        <v>684</v>
      </c>
      <c r="B64" t="s">
        <v>77</v>
      </c>
      <c r="C64">
        <f t="shared" si="0"/>
        <v>64</v>
      </c>
      <c r="D64" t="str">
        <f t="shared" si="1"/>
        <v>585</v>
      </c>
      <c r="E64" t="str">
        <f>Contents!D72</f>
        <v>Online apps or cloud services access their data or run their applications through the Internet, rather than storing it on a device’s local hard drive. Examples of online apps or cloud services include Google Docs, Zoom, Slack, or Amazon Alexa. Wh...</v>
      </c>
      <c r="F64">
        <f>Contents!C72</f>
        <v>64</v>
      </c>
      <c r="G64" t="str">
        <f>Contents!E72</f>
        <v>585</v>
      </c>
    </row>
    <row r="65" spans="1:7" x14ac:dyDescent="0.35">
      <c r="A65" t="s">
        <v>684</v>
      </c>
      <c r="B65" t="s">
        <v>77</v>
      </c>
      <c r="C65">
        <f t="shared" si="0"/>
        <v>65</v>
      </c>
      <c r="D65" t="str">
        <f t="shared" si="1"/>
        <v>592</v>
      </c>
      <c r="E65" t="str">
        <f>Contents!D73</f>
        <v>Online apps or cloud services access their data or run their applications through the Internet, rather than storing it on a device’s local hard drive. Examples of online apps or cloud services include Google Docs, Zoom, Slack, or Amazon Alexa. Wh...</v>
      </c>
      <c r="F65">
        <f>Contents!C73</f>
        <v>65</v>
      </c>
      <c r="G65" t="str">
        <f>Contents!E73</f>
        <v>592</v>
      </c>
    </row>
    <row r="66" spans="1:7" x14ac:dyDescent="0.35">
      <c r="A66" t="s">
        <v>684</v>
      </c>
      <c r="B66" t="s">
        <v>77</v>
      </c>
      <c r="C66">
        <f t="shared" ref="C66:C129" si="2">IFERROR(VLOOKUP(A66, E66:G265, 2, FALSE), 0)</f>
        <v>66</v>
      </c>
      <c r="D66" t="str">
        <f t="shared" ref="D66:D129" si="3">IFERROR(VLOOKUP(A66, E66:G265, 3, FALSE), 0)</f>
        <v>599</v>
      </c>
      <c r="E66" t="str">
        <f>Contents!D74</f>
        <v>Online apps or cloud services access their data or run their applications through the Internet, rather than storing it on a device’s local hard drive. Examples of online apps or cloud services include Google Docs, Zoom, Slack, or Amazon Alexa. Wh...</v>
      </c>
      <c r="F66">
        <f>Contents!C74</f>
        <v>66</v>
      </c>
      <c r="G66" t="str">
        <f>Contents!E74</f>
        <v>599</v>
      </c>
    </row>
    <row r="67" spans="1:7" x14ac:dyDescent="0.35">
      <c r="A67" t="s">
        <v>684</v>
      </c>
      <c r="B67" t="s">
        <v>77</v>
      </c>
      <c r="C67">
        <f t="shared" si="2"/>
        <v>67</v>
      </c>
      <c r="D67" t="str">
        <f t="shared" si="3"/>
        <v>606</v>
      </c>
      <c r="E67" t="str">
        <f>Contents!D75</f>
        <v>Online apps or cloud services access their data or run their applications through the Internet, rather than storing it on a device’s local hard drive. Examples of online apps or cloud services include Google Docs, Zoom, Slack, or Amazon Alexa. Wh...</v>
      </c>
      <c r="F67">
        <f>Contents!C75</f>
        <v>67</v>
      </c>
      <c r="G67" t="str">
        <f>Contents!E75</f>
        <v>606</v>
      </c>
    </row>
    <row r="68" spans="1:7" x14ac:dyDescent="0.35">
      <c r="A68" t="s">
        <v>684</v>
      </c>
      <c r="B68" t="s">
        <v>77</v>
      </c>
      <c r="C68">
        <f t="shared" si="2"/>
        <v>68</v>
      </c>
      <c r="D68" t="str">
        <f t="shared" si="3"/>
        <v>613</v>
      </c>
      <c r="E68" t="str">
        <f>Contents!D76</f>
        <v>Online apps or cloud services access their data or run their applications through the Internet, rather than storing it on a device’s local hard drive. Examples of online apps or cloud services include Google Docs, Zoom, Slack, or Amazon Alexa. Wh...</v>
      </c>
      <c r="F68">
        <f>Contents!C76</f>
        <v>68</v>
      </c>
      <c r="G68" t="str">
        <f>Contents!E76</f>
        <v>613</v>
      </c>
    </row>
    <row r="69" spans="1:7" x14ac:dyDescent="0.35">
      <c r="A69" t="s">
        <v>684</v>
      </c>
      <c r="B69" t="s">
        <v>77</v>
      </c>
      <c r="C69">
        <f t="shared" si="2"/>
        <v>69</v>
      </c>
      <c r="D69" t="str">
        <f t="shared" si="3"/>
        <v>620</v>
      </c>
      <c r="E69" t="str">
        <f>Contents!D77</f>
        <v>Online apps or cloud services access their data or run their applications through the Internet, rather than storing it on a device’s local hard drive. Examples of online apps or cloud services include Google Docs, Zoom, Slack, or Amazon Alexa. Wh...</v>
      </c>
      <c r="F69">
        <f>Contents!C77</f>
        <v>69</v>
      </c>
      <c r="G69" t="str">
        <f>Contents!E77</f>
        <v>620</v>
      </c>
    </row>
    <row r="70" spans="1:7" x14ac:dyDescent="0.35">
      <c r="A70" t="s">
        <v>684</v>
      </c>
      <c r="B70" t="s">
        <v>77</v>
      </c>
      <c r="C70">
        <f t="shared" si="2"/>
        <v>70</v>
      </c>
      <c r="D70" t="str">
        <f t="shared" si="3"/>
        <v>627</v>
      </c>
      <c r="E70" t="str">
        <f>Contents!D78</f>
        <v>Online apps or cloud services access their data or run their applications through the Internet, rather than storing it on a device’s local hard drive. Examples of online apps or cloud services include Google Docs, Zoom, Slack, or Amazon Alexa. Wh...</v>
      </c>
      <c r="F70">
        <f>Contents!C78</f>
        <v>70</v>
      </c>
      <c r="G70" t="str">
        <f>Contents!E78</f>
        <v>627</v>
      </c>
    </row>
    <row r="71" spans="1:7" x14ac:dyDescent="0.35">
      <c r="A71" t="s">
        <v>684</v>
      </c>
      <c r="B71" t="s">
        <v>77</v>
      </c>
      <c r="C71">
        <f t="shared" si="2"/>
        <v>71</v>
      </c>
      <c r="D71" t="str">
        <f t="shared" si="3"/>
        <v>634</v>
      </c>
      <c r="E71" t="str">
        <f>Contents!D79</f>
        <v>Online apps or cloud services access their data or run their applications through the Internet, rather than storing it on a device’s local hard drive. Examples of online apps or cloud services include Google Docs, Zoom, Slack, or Amazon Alexa. Wh...</v>
      </c>
      <c r="F71">
        <f>Contents!C79</f>
        <v>71</v>
      </c>
      <c r="G71" t="str">
        <f>Contents!E79</f>
        <v>634</v>
      </c>
    </row>
    <row r="72" spans="1:7" x14ac:dyDescent="0.35">
      <c r="A72" t="s">
        <v>684</v>
      </c>
      <c r="B72" t="s">
        <v>77</v>
      </c>
      <c r="C72">
        <f t="shared" si="2"/>
        <v>72</v>
      </c>
      <c r="D72" t="str">
        <f t="shared" si="3"/>
        <v>641</v>
      </c>
      <c r="E72" t="str">
        <f>Contents!D80</f>
        <v>Online apps or cloud services access their data or run their applications through the Internet, rather than storing it on a device’s local hard drive. Examples of online apps or cloud services include Google Docs, Zoom, Slack, or Amazon Alexa. Wh...</v>
      </c>
      <c r="F72">
        <f>Contents!C80</f>
        <v>72</v>
      </c>
      <c r="G72" t="str">
        <f>Contents!E80</f>
        <v>641</v>
      </c>
    </row>
    <row r="73" spans="1:7" x14ac:dyDescent="0.35">
      <c r="A73" t="s">
        <v>341</v>
      </c>
      <c r="B73" t="s">
        <v>685</v>
      </c>
      <c r="C73">
        <f t="shared" si="2"/>
        <v>73</v>
      </c>
      <c r="D73" t="str">
        <f t="shared" si="3"/>
        <v>648</v>
      </c>
      <c r="E73" t="str">
        <f>Contents!D81</f>
        <v xml:space="preserve"> And how important would you say those same technologies are to your business: Office suite (word processing, spreadsheets etc)</v>
      </c>
      <c r="F73">
        <f>Contents!C81</f>
        <v>73</v>
      </c>
      <c r="G73" t="str">
        <f>Contents!E81</f>
        <v>648</v>
      </c>
    </row>
    <row r="74" spans="1:7" x14ac:dyDescent="0.35">
      <c r="A74" t="s">
        <v>343</v>
      </c>
      <c r="B74" t="s">
        <v>686</v>
      </c>
      <c r="C74">
        <f t="shared" si="2"/>
        <v>74</v>
      </c>
      <c r="D74" t="str">
        <f t="shared" si="3"/>
        <v>656</v>
      </c>
      <c r="E74" t="str">
        <f>Contents!D82</f>
        <v xml:space="preserve"> And how important would you say those same technologies are to your business: Web hosting</v>
      </c>
      <c r="F74">
        <f>Contents!C82</f>
        <v>74</v>
      </c>
      <c r="G74" t="str">
        <f>Contents!E82</f>
        <v>656</v>
      </c>
    </row>
    <row r="75" spans="1:7" x14ac:dyDescent="0.35">
      <c r="A75" t="s">
        <v>344</v>
      </c>
      <c r="B75" t="s">
        <v>687</v>
      </c>
      <c r="C75">
        <f t="shared" si="2"/>
        <v>75</v>
      </c>
      <c r="D75" t="str">
        <f t="shared" si="3"/>
        <v>664</v>
      </c>
      <c r="E75" t="str">
        <f>Contents!D83</f>
        <v xml:space="preserve"> And how important would you say those same technologies are to your business: Instant messaging or employee collaboration </v>
      </c>
      <c r="F75">
        <f>Contents!C83</f>
        <v>75</v>
      </c>
      <c r="G75" t="str">
        <f>Contents!E83</f>
        <v>664</v>
      </c>
    </row>
    <row r="76" spans="1:7" x14ac:dyDescent="0.35">
      <c r="A76" t="s">
        <v>345</v>
      </c>
      <c r="B76" t="s">
        <v>688</v>
      </c>
      <c r="C76">
        <f t="shared" si="2"/>
        <v>76</v>
      </c>
      <c r="D76" t="str">
        <f t="shared" si="3"/>
        <v>672</v>
      </c>
      <c r="E76" t="str">
        <f>Contents!D84</f>
        <v xml:space="preserve"> And how important would you say those same technologies are to your business: Video calls</v>
      </c>
      <c r="F76">
        <f>Contents!C84</f>
        <v>76</v>
      </c>
      <c r="G76" t="str">
        <f>Contents!E84</f>
        <v>672</v>
      </c>
    </row>
    <row r="77" spans="1:7" x14ac:dyDescent="0.35">
      <c r="A77" t="s">
        <v>346</v>
      </c>
      <c r="B77" t="s">
        <v>689</v>
      </c>
      <c r="C77">
        <f t="shared" si="2"/>
        <v>77</v>
      </c>
      <c r="D77" t="str">
        <f t="shared" si="3"/>
        <v>680</v>
      </c>
      <c r="E77" t="str">
        <f>Contents!D85</f>
        <v xml:space="preserve"> And how important would you say those same technologies are to your business: Tracking inventory</v>
      </c>
      <c r="F77">
        <f>Contents!C85</f>
        <v>77</v>
      </c>
      <c r="G77" t="str">
        <f>Contents!E85</f>
        <v>680</v>
      </c>
    </row>
    <row r="78" spans="1:7" x14ac:dyDescent="0.35">
      <c r="A78" t="s">
        <v>347</v>
      </c>
      <c r="B78" t="s">
        <v>690</v>
      </c>
      <c r="C78">
        <f t="shared" si="2"/>
        <v>78</v>
      </c>
      <c r="D78" t="str">
        <f t="shared" si="3"/>
        <v>688</v>
      </c>
      <c r="E78" t="str">
        <f>Contents!D86</f>
        <v xml:space="preserve"> And how important would you say those same technologies are to your business: Customer support / CRM</v>
      </c>
      <c r="F78">
        <f>Contents!C86</f>
        <v>78</v>
      </c>
      <c r="G78" t="str">
        <f>Contents!E86</f>
        <v>688</v>
      </c>
    </row>
    <row r="79" spans="1:7" x14ac:dyDescent="0.35">
      <c r="A79" t="s">
        <v>348</v>
      </c>
      <c r="B79" t="s">
        <v>691</v>
      </c>
      <c r="C79">
        <f t="shared" si="2"/>
        <v>79</v>
      </c>
      <c r="D79" t="str">
        <f t="shared" si="3"/>
        <v>696</v>
      </c>
      <c r="E79" t="str">
        <f>Contents!D87</f>
        <v xml:space="preserve"> And how important would you say those same technologies are to your business: Time tracking</v>
      </c>
      <c r="F79">
        <f>Contents!C87</f>
        <v>79</v>
      </c>
      <c r="G79" t="str">
        <f>Contents!E87</f>
        <v>696</v>
      </c>
    </row>
    <row r="80" spans="1:7" x14ac:dyDescent="0.35">
      <c r="A80" t="s">
        <v>349</v>
      </c>
      <c r="B80" t="s">
        <v>692</v>
      </c>
      <c r="C80">
        <f t="shared" si="2"/>
        <v>80</v>
      </c>
      <c r="D80" t="str">
        <f t="shared" si="3"/>
        <v>704</v>
      </c>
      <c r="E80" t="str">
        <f>Contents!D88</f>
        <v xml:space="preserve"> And how important would you say those same technologies are to your business: Managing expenses</v>
      </c>
      <c r="F80">
        <f>Contents!C88</f>
        <v>80</v>
      </c>
      <c r="G80" t="str">
        <f>Contents!E88</f>
        <v>704</v>
      </c>
    </row>
    <row r="81" spans="1:7" x14ac:dyDescent="0.35">
      <c r="A81" t="s">
        <v>350</v>
      </c>
      <c r="B81" t="s">
        <v>693</v>
      </c>
      <c r="C81">
        <f t="shared" si="2"/>
        <v>81</v>
      </c>
      <c r="D81" t="str">
        <f t="shared" si="3"/>
        <v>712</v>
      </c>
      <c r="E81" t="str">
        <f>Contents!D89</f>
        <v xml:space="preserve"> And how important would you say those same technologies are to your business: Enterprise Resource Planning (ERP)</v>
      </c>
      <c r="F81">
        <f>Contents!C89</f>
        <v>81</v>
      </c>
      <c r="G81" t="str">
        <f>Contents!E89</f>
        <v>712</v>
      </c>
    </row>
    <row r="82" spans="1:7" x14ac:dyDescent="0.35">
      <c r="A82" t="s">
        <v>351</v>
      </c>
      <c r="B82" t="s">
        <v>694</v>
      </c>
      <c r="C82">
        <f t="shared" si="2"/>
        <v>82</v>
      </c>
      <c r="D82" t="str">
        <f t="shared" si="3"/>
        <v>720</v>
      </c>
      <c r="E82" t="str">
        <f>Contents!D90</f>
        <v xml:space="preserve"> And how important would you say those same technologies are to your business: Project management</v>
      </c>
      <c r="F82">
        <f>Contents!C90</f>
        <v>82</v>
      </c>
      <c r="G82" t="str">
        <f>Contents!E90</f>
        <v>720</v>
      </c>
    </row>
    <row r="83" spans="1:7" x14ac:dyDescent="0.35">
      <c r="A83" t="s">
        <v>352</v>
      </c>
      <c r="B83" t="s">
        <v>695</v>
      </c>
      <c r="C83">
        <f t="shared" si="2"/>
        <v>83</v>
      </c>
      <c r="D83" t="str">
        <f t="shared" si="3"/>
        <v>728</v>
      </c>
      <c r="E83" t="str">
        <f>Contents!D91</f>
        <v xml:space="preserve"> And how important would you say those same technologies are to your business: Accounting</v>
      </c>
      <c r="F83">
        <f>Contents!C91</f>
        <v>83</v>
      </c>
      <c r="G83" t="str">
        <f>Contents!E91</f>
        <v>728</v>
      </c>
    </row>
    <row r="84" spans="1:7" x14ac:dyDescent="0.35">
      <c r="A84" t="s">
        <v>353</v>
      </c>
      <c r="B84" t="s">
        <v>696</v>
      </c>
      <c r="C84">
        <f t="shared" si="2"/>
        <v>84</v>
      </c>
      <c r="D84" t="str">
        <f t="shared" si="3"/>
        <v>736</v>
      </c>
      <c r="E84" t="str">
        <f>Contents!D92</f>
        <v xml:space="preserve"> And how important would you say those same technologies are to your business: Invoicing</v>
      </c>
      <c r="F84">
        <f>Contents!C92</f>
        <v>84</v>
      </c>
      <c r="G84" t="str">
        <f>Contents!E92</f>
        <v>736</v>
      </c>
    </row>
    <row r="85" spans="1:7" x14ac:dyDescent="0.35">
      <c r="A85" t="s">
        <v>354</v>
      </c>
      <c r="B85" t="s">
        <v>697</v>
      </c>
      <c r="C85">
        <f t="shared" si="2"/>
        <v>85</v>
      </c>
      <c r="D85" t="str">
        <f t="shared" si="3"/>
        <v>744</v>
      </c>
      <c r="E85" t="str">
        <f>Contents!D93</f>
        <v xml:space="preserve"> And how important would you say those same technologies are to your business: Data dashboards or analytics</v>
      </c>
      <c r="F85">
        <f>Contents!C93</f>
        <v>85</v>
      </c>
      <c r="G85" t="str">
        <f>Contents!E93</f>
        <v>744</v>
      </c>
    </row>
    <row r="86" spans="1:7" x14ac:dyDescent="0.35">
      <c r="A86" t="s">
        <v>355</v>
      </c>
      <c r="B86" t="s">
        <v>698</v>
      </c>
      <c r="C86">
        <f t="shared" si="2"/>
        <v>86</v>
      </c>
      <c r="D86" t="str">
        <f t="shared" si="3"/>
        <v>752</v>
      </c>
      <c r="E86" t="str">
        <f>Contents!D94</f>
        <v xml:space="preserve"> And how important would you say those same technologies are to your business: 3D Printing</v>
      </c>
      <c r="F86">
        <f>Contents!C94</f>
        <v>86</v>
      </c>
      <c r="G86" t="str">
        <f>Contents!E94</f>
        <v>752</v>
      </c>
    </row>
    <row r="87" spans="1:7" x14ac:dyDescent="0.35">
      <c r="A87" t="s">
        <v>356</v>
      </c>
      <c r="B87" t="s">
        <v>699</v>
      </c>
      <c r="C87">
        <f t="shared" si="2"/>
        <v>87</v>
      </c>
      <c r="D87" t="str">
        <f t="shared" si="3"/>
        <v>760</v>
      </c>
      <c r="E87" t="str">
        <f>Contents!D95</f>
        <v xml:space="preserve"> And how important would you say those same technologies are to your business: Internet of Things (IoT)</v>
      </c>
      <c r="F87">
        <f>Contents!C95</f>
        <v>87</v>
      </c>
      <c r="G87" t="str">
        <f>Contents!E95</f>
        <v>760</v>
      </c>
    </row>
    <row r="88" spans="1:7" x14ac:dyDescent="0.35">
      <c r="A88" t="s">
        <v>357</v>
      </c>
      <c r="B88" t="s">
        <v>700</v>
      </c>
      <c r="C88">
        <f t="shared" si="2"/>
        <v>88</v>
      </c>
      <c r="D88" t="str">
        <f t="shared" si="3"/>
        <v>768</v>
      </c>
      <c r="E88" t="str">
        <f>Contents!D96</f>
        <v xml:space="preserve"> And how important would you say those same technologies are to your business: Cloud computing</v>
      </c>
      <c r="F88">
        <f>Contents!C96</f>
        <v>88</v>
      </c>
      <c r="G88" t="str">
        <f>Contents!E96</f>
        <v>768</v>
      </c>
    </row>
    <row r="89" spans="1:7" x14ac:dyDescent="0.35">
      <c r="A89" t="s">
        <v>358</v>
      </c>
      <c r="B89" t="s">
        <v>701</v>
      </c>
      <c r="C89">
        <f t="shared" si="2"/>
        <v>89</v>
      </c>
      <c r="D89" t="str">
        <f t="shared" si="3"/>
        <v>776</v>
      </c>
      <c r="E89" t="str">
        <f>Contents!D97</f>
        <v xml:space="preserve"> And how important would you say those same technologies are to your business: Artificial intelligence and/or machine learning</v>
      </c>
      <c r="F89">
        <f>Contents!C97</f>
        <v>89</v>
      </c>
      <c r="G89" t="str">
        <f>Contents!E97</f>
        <v>776</v>
      </c>
    </row>
    <row r="90" spans="1:7" x14ac:dyDescent="0.35">
      <c r="A90" t="s">
        <v>359</v>
      </c>
      <c r="B90" t="s">
        <v>702</v>
      </c>
      <c r="C90">
        <f t="shared" si="2"/>
        <v>90</v>
      </c>
      <c r="D90" t="str">
        <f t="shared" si="3"/>
        <v>784</v>
      </c>
      <c r="E90" t="str">
        <f>Contents!D98</f>
        <v xml:space="preserve"> And how important would you say those same technologies are to your business: Blockchain</v>
      </c>
      <c r="F90">
        <f>Contents!C98</f>
        <v>90</v>
      </c>
      <c r="G90" t="str">
        <f>Contents!E98</f>
        <v>784</v>
      </c>
    </row>
    <row r="91" spans="1:7" x14ac:dyDescent="0.35">
      <c r="A91" t="s">
        <v>372</v>
      </c>
      <c r="B91" t="s">
        <v>77</v>
      </c>
      <c r="C91">
        <f t="shared" si="2"/>
        <v>91</v>
      </c>
      <c r="D91">
        <f t="shared" si="3"/>
        <v>0</v>
      </c>
      <c r="E91" t="str">
        <f>Contents!D99</f>
        <v>Grid Summary: Which, if any, of the following are true for your business?</v>
      </c>
      <c r="F91">
        <f>Contents!C99</f>
        <v>91</v>
      </c>
      <c r="G91">
        <f>Contents!E99</f>
        <v>0</v>
      </c>
    </row>
    <row r="92" spans="1:7" x14ac:dyDescent="0.35">
      <c r="A92" t="s">
        <v>373</v>
      </c>
      <c r="B92" t="s">
        <v>77</v>
      </c>
      <c r="C92">
        <f t="shared" si="2"/>
        <v>92</v>
      </c>
      <c r="D92" t="str">
        <f t="shared" si="3"/>
        <v>792</v>
      </c>
      <c r="E92" t="str">
        <f>Contents!D100</f>
        <v>Which, if any, of the following are true for your business?: More than 50% of your employees use computers with access to the internet for business purposes</v>
      </c>
      <c r="F92">
        <f>Contents!C100</f>
        <v>92</v>
      </c>
      <c r="G92" t="str">
        <f>Contents!E100</f>
        <v>792</v>
      </c>
    </row>
    <row r="93" spans="1:7" x14ac:dyDescent="0.35">
      <c r="A93" t="s">
        <v>374</v>
      </c>
      <c r="B93" t="s">
        <v>77</v>
      </c>
      <c r="C93">
        <f t="shared" si="2"/>
        <v>93</v>
      </c>
      <c r="D93" t="str">
        <f t="shared" si="3"/>
        <v>798</v>
      </c>
      <c r="E93" t="str">
        <f>Contents!D101</f>
        <v>Which, if any, of the following are true for your business?: Your business employs ICT specialists</v>
      </c>
      <c r="F93">
        <f>Contents!C101</f>
        <v>93</v>
      </c>
      <c r="G93" t="str">
        <f>Contents!E101</f>
        <v>798</v>
      </c>
    </row>
    <row r="94" spans="1:7" x14ac:dyDescent="0.35">
      <c r="A94" t="s">
        <v>375</v>
      </c>
      <c r="B94" t="s">
        <v>77</v>
      </c>
      <c r="C94">
        <f t="shared" si="2"/>
        <v>94</v>
      </c>
      <c r="D94" t="str">
        <f t="shared" si="3"/>
        <v>804</v>
      </c>
      <c r="E94" t="str">
        <f>Contents!D102</f>
        <v>Which, if any, of the following are true for your business?: The internet connection for your business is at least 30 Mb/s</v>
      </c>
      <c r="F94">
        <f>Contents!C102</f>
        <v>94</v>
      </c>
      <c r="G94" t="str">
        <f>Contents!E102</f>
        <v>804</v>
      </c>
    </row>
    <row r="95" spans="1:7" x14ac:dyDescent="0.35">
      <c r="A95" t="s">
        <v>376</v>
      </c>
      <c r="B95" t="s">
        <v>77</v>
      </c>
      <c r="C95">
        <f t="shared" si="2"/>
        <v>95</v>
      </c>
      <c r="D95" t="str">
        <f t="shared" si="3"/>
        <v>810</v>
      </c>
      <c r="E95" t="str">
        <f>Contents!D103</f>
        <v>Which, if any, of the following are true for your business?: Your business provides more than 20% of your employees with a portable device that connects to the internet, for business purposes</v>
      </c>
      <c r="F95">
        <f>Contents!C103</f>
        <v>95</v>
      </c>
      <c r="G95" t="str">
        <f>Contents!E103</f>
        <v>810</v>
      </c>
    </row>
    <row r="96" spans="1:7" x14ac:dyDescent="0.35">
      <c r="A96" t="s">
        <v>377</v>
      </c>
      <c r="B96" t="s">
        <v>77</v>
      </c>
      <c r="C96">
        <f t="shared" si="2"/>
        <v>96</v>
      </c>
      <c r="D96" t="str">
        <f t="shared" si="3"/>
        <v>816</v>
      </c>
      <c r="E96" t="str">
        <f>Contents!D104</f>
        <v xml:space="preserve">Which, if any, of the following are true for your business?: Your business has a website </v>
      </c>
      <c r="F96">
        <f>Contents!C104</f>
        <v>96</v>
      </c>
      <c r="G96" t="str">
        <f>Contents!E104</f>
        <v>816</v>
      </c>
    </row>
    <row r="97" spans="1:7" x14ac:dyDescent="0.35">
      <c r="A97" t="s">
        <v>378</v>
      </c>
      <c r="B97" t="s">
        <v>77</v>
      </c>
      <c r="C97">
        <f t="shared" si="2"/>
        <v>97</v>
      </c>
      <c r="D97" t="str">
        <f t="shared" si="3"/>
        <v>822</v>
      </c>
      <c r="E97" t="str">
        <f>Contents!D105</f>
        <v>Which, if any, of the following are true for your business?: Your business uses 3D printing</v>
      </c>
      <c r="F97">
        <f>Contents!C105</f>
        <v>97</v>
      </c>
      <c r="G97" t="str">
        <f>Contents!E105</f>
        <v>822</v>
      </c>
    </row>
    <row r="98" spans="1:7" x14ac:dyDescent="0.35">
      <c r="A98" t="s">
        <v>379</v>
      </c>
      <c r="B98" t="s">
        <v>77</v>
      </c>
      <c r="C98">
        <f t="shared" si="2"/>
        <v>98</v>
      </c>
      <c r="D98" t="str">
        <f t="shared" si="3"/>
        <v>828</v>
      </c>
      <c r="E98" t="str">
        <f>Contents!D106</f>
        <v>Which, if any, of the following are true for your business?: Your business uses e-invoices, suitable for automated processing</v>
      </c>
      <c r="F98">
        <f>Contents!C106</f>
        <v>98</v>
      </c>
      <c r="G98" t="str">
        <f>Contents!E106</f>
        <v>828</v>
      </c>
    </row>
    <row r="99" spans="1:7" x14ac:dyDescent="0.35">
      <c r="A99" t="s">
        <v>380</v>
      </c>
      <c r="B99" t="s">
        <v>77</v>
      </c>
      <c r="C99">
        <f t="shared" si="2"/>
        <v>99</v>
      </c>
      <c r="D99" t="str">
        <f t="shared" si="3"/>
        <v>834</v>
      </c>
      <c r="E99" t="str">
        <f>Contents!D107</f>
        <v>Which, if any, of the following are true for your business?: Your business uses industrial or service robots</v>
      </c>
      <c r="F99">
        <f>Contents!C107</f>
        <v>99</v>
      </c>
      <c r="G99" t="str">
        <f>Contents!E107</f>
        <v>834</v>
      </c>
    </row>
    <row r="100" spans="1:7" x14ac:dyDescent="0.35">
      <c r="A100" t="s">
        <v>381</v>
      </c>
      <c r="B100" t="s">
        <v>77</v>
      </c>
      <c r="C100">
        <f t="shared" si="2"/>
        <v>100</v>
      </c>
      <c r="D100" t="str">
        <f t="shared" si="3"/>
        <v>840</v>
      </c>
      <c r="E100" t="str">
        <f>Contents!D108</f>
        <v>Which, if any, of the following are true for your business?: Sales from e-commerce make up at least 1% of your total turnover</v>
      </c>
      <c r="F100">
        <f>Contents!C108</f>
        <v>100</v>
      </c>
      <c r="G100" t="str">
        <f>Contents!E108</f>
        <v>840</v>
      </c>
    </row>
    <row r="101" spans="1:7" x14ac:dyDescent="0.35">
      <c r="A101" t="s">
        <v>382</v>
      </c>
      <c r="B101" t="s">
        <v>77</v>
      </c>
      <c r="C101">
        <f t="shared" si="2"/>
        <v>101</v>
      </c>
      <c r="D101" t="str">
        <f t="shared" si="3"/>
        <v>846</v>
      </c>
      <c r="E101" t="str">
        <f>Contents!D109</f>
        <v>Which, if any, of the following are true for your business?: Your business makes use of big data analysis</v>
      </c>
      <c r="F101">
        <f>Contents!C109</f>
        <v>101</v>
      </c>
      <c r="G101" t="str">
        <f>Contents!E109</f>
        <v>846</v>
      </c>
    </row>
    <row r="102" spans="1:7" x14ac:dyDescent="0.35">
      <c r="A102" t="s">
        <v>387</v>
      </c>
      <c r="B102" t="s">
        <v>703</v>
      </c>
      <c r="C102">
        <f t="shared" si="2"/>
        <v>102</v>
      </c>
      <c r="D102" t="str">
        <f t="shared" si="3"/>
        <v>852</v>
      </c>
      <c r="E102" t="str">
        <f>Contents!D110</f>
        <v>You said that your business had a website. Does it contain any of the following features?Please select all that apply</v>
      </c>
      <c r="F102">
        <f>Contents!C110</f>
        <v>102</v>
      </c>
      <c r="G102" t="str">
        <f>Contents!E110</f>
        <v>852</v>
      </c>
    </row>
    <row r="103" spans="1:7" x14ac:dyDescent="0.35">
      <c r="A103" t="s">
        <v>394</v>
      </c>
      <c r="B103" t="s">
        <v>77</v>
      </c>
      <c r="C103">
        <f t="shared" si="2"/>
        <v>103</v>
      </c>
      <c r="D103" t="str">
        <f t="shared" si="3"/>
        <v>860</v>
      </c>
      <c r="E103" t="str">
        <f>Contents!D111</f>
        <v xml:space="preserve"> In your opinion, how easy or difficult would it have been to keep your business running without the use of online tools during the Covid-19 pandemic?</v>
      </c>
      <c r="F103">
        <f>Contents!C111</f>
        <v>103</v>
      </c>
      <c r="G103" t="str">
        <f>Contents!E111</f>
        <v>860</v>
      </c>
    </row>
    <row r="104" spans="1:7" x14ac:dyDescent="0.35">
      <c r="A104" t="s">
        <v>400</v>
      </c>
      <c r="B104" t="s">
        <v>704</v>
      </c>
      <c r="C104">
        <f t="shared" si="2"/>
        <v>104</v>
      </c>
      <c r="D104" t="str">
        <f t="shared" si="3"/>
        <v>870</v>
      </c>
      <c r="E104" t="str">
        <f>Contents!D112</f>
        <v xml:space="preserve"> What proportion of your total IT budget would you estimate goes on cloud computing Software as a Service (SaaS)?</v>
      </c>
      <c r="F104">
        <f>Contents!C112</f>
        <v>104</v>
      </c>
      <c r="G104" t="str">
        <f>Contents!E112</f>
        <v>870</v>
      </c>
    </row>
    <row r="105" spans="1:7" x14ac:dyDescent="0.35">
      <c r="A105" t="s">
        <v>401</v>
      </c>
      <c r="B105" t="s">
        <v>705</v>
      </c>
      <c r="C105">
        <f t="shared" si="2"/>
        <v>105</v>
      </c>
      <c r="D105" t="str">
        <f t="shared" si="3"/>
        <v>880</v>
      </c>
      <c r="E105" t="str">
        <f>Contents!D113</f>
        <v xml:space="preserve"> And what proportion of your total IT budget would you estimate goes on cloud computing Infrastructure as a Service (IaaS) or Platform as a Service?</v>
      </c>
      <c r="F105">
        <f>Contents!C113</f>
        <v>105</v>
      </c>
      <c r="G105" t="str">
        <f>Contents!E113</f>
        <v>880</v>
      </c>
    </row>
    <row r="106" spans="1:7" x14ac:dyDescent="0.35">
      <c r="A106" t="s">
        <v>406</v>
      </c>
      <c r="B106" t="s">
        <v>705</v>
      </c>
      <c r="C106">
        <f t="shared" si="2"/>
        <v>106</v>
      </c>
      <c r="D106" t="str">
        <f t="shared" si="3"/>
        <v>890</v>
      </c>
      <c r="E106" t="str">
        <f>Contents!D114</f>
        <v>Does your company use any of the following cloud provider?Please select all that apply</v>
      </c>
      <c r="F106">
        <f>Contents!C114</f>
        <v>106</v>
      </c>
      <c r="G106" t="str">
        <f>Contents!E114</f>
        <v>890</v>
      </c>
    </row>
    <row r="107" spans="1:7" x14ac:dyDescent="0.35">
      <c r="A107" t="s">
        <v>420</v>
      </c>
      <c r="B107" t="s">
        <v>706</v>
      </c>
      <c r="C107">
        <f t="shared" si="2"/>
        <v>107</v>
      </c>
      <c r="D107" t="str">
        <f t="shared" si="3"/>
        <v>898</v>
      </c>
      <c r="E107" t="str">
        <f>Contents!D115</f>
        <v>You said that your company used another cloud provider. Is it any of the below?Please select all that apply</v>
      </c>
      <c r="F107">
        <f>Contents!C115</f>
        <v>107</v>
      </c>
      <c r="G107" t="str">
        <f>Contents!E115</f>
        <v>898</v>
      </c>
    </row>
    <row r="108" spans="1:7" x14ac:dyDescent="0.35">
      <c r="A108" t="s">
        <v>424</v>
      </c>
      <c r="B108" t="s">
        <v>705</v>
      </c>
      <c r="C108">
        <f t="shared" si="2"/>
        <v>108</v>
      </c>
      <c r="D108" t="str">
        <f t="shared" si="3"/>
        <v>915</v>
      </c>
      <c r="E108" t="str">
        <f>Contents!D116</f>
        <v xml:space="preserve"> And which would you say is your primary cloud provider?</v>
      </c>
      <c r="F108">
        <f>Contents!C116</f>
        <v>108</v>
      </c>
      <c r="G108" t="str">
        <f>Contents!E116</f>
        <v>915</v>
      </c>
    </row>
    <row r="109" spans="1:7" x14ac:dyDescent="0.35">
      <c r="A109" t="s">
        <v>440</v>
      </c>
      <c r="B109" t="s">
        <v>705</v>
      </c>
      <c r="C109">
        <f t="shared" si="2"/>
        <v>109</v>
      </c>
      <c r="D109" t="str">
        <f t="shared" si="3"/>
        <v>931</v>
      </c>
      <c r="E109" t="str">
        <f>Contents!D117</f>
        <v>Which of the following, if any, were the most important reasons you choose your current primary cloud provider?Please select up to three</v>
      </c>
      <c r="F109">
        <f>Contents!C117</f>
        <v>109</v>
      </c>
      <c r="G109" t="str">
        <f>Contents!E117</f>
        <v>931</v>
      </c>
    </row>
    <row r="110" spans="1:7" x14ac:dyDescent="0.35">
      <c r="A110" t="s">
        <v>447</v>
      </c>
      <c r="B110" t="s">
        <v>705</v>
      </c>
      <c r="C110">
        <f t="shared" si="2"/>
        <v>110</v>
      </c>
      <c r="D110" t="str">
        <f t="shared" si="3"/>
        <v>951</v>
      </c>
      <c r="E110" t="str">
        <f>Contents!D118</f>
        <v xml:space="preserve"> When did your company first start using cloud services? </v>
      </c>
      <c r="F110">
        <f>Contents!C118</f>
        <v>110</v>
      </c>
      <c r="G110" t="str">
        <f>Contents!E118</f>
        <v>951</v>
      </c>
    </row>
    <row r="111" spans="1:7" x14ac:dyDescent="0.35">
      <c r="A111" t="s">
        <v>458</v>
      </c>
      <c r="B111" t="s">
        <v>705</v>
      </c>
      <c r="C111">
        <f t="shared" si="2"/>
        <v>111</v>
      </c>
      <c r="D111" t="str">
        <f t="shared" si="3"/>
        <v>961</v>
      </c>
      <c r="E111" t="str">
        <f>Contents!D119</f>
        <v>Has the use of cloud services enabled you to do any of the following?Please select all that apply</v>
      </c>
      <c r="F111">
        <f>Contents!C119</f>
        <v>111</v>
      </c>
      <c r="G111" t="str">
        <f>Contents!E119</f>
        <v>961</v>
      </c>
    </row>
    <row r="112" spans="1:7" x14ac:dyDescent="0.35">
      <c r="A112" t="s">
        <v>468</v>
      </c>
      <c r="B112" t="s">
        <v>705</v>
      </c>
      <c r="C112">
        <f t="shared" si="2"/>
        <v>112</v>
      </c>
      <c r="D112">
        <f t="shared" si="3"/>
        <v>0</v>
      </c>
      <c r="E112" t="str">
        <f>Contents!D120</f>
        <v>Grid Summary: To the best of your knowledge, how easy or difficult would the following be without the existence of cloud services?</v>
      </c>
      <c r="F112">
        <f>Contents!C120</f>
        <v>112</v>
      </c>
      <c r="G112">
        <f>Contents!E120</f>
        <v>0</v>
      </c>
    </row>
    <row r="113" spans="1:7" x14ac:dyDescent="0.35">
      <c r="A113" t="s">
        <v>469</v>
      </c>
      <c r="B113" t="s">
        <v>705</v>
      </c>
      <c r="C113">
        <f t="shared" si="2"/>
        <v>113</v>
      </c>
      <c r="D113" t="str">
        <f t="shared" si="3"/>
        <v>976</v>
      </c>
      <c r="E113" t="str">
        <f>Contents!D121</f>
        <v>To the best of your knowledge, how easy or difficult would the following be without the existence of cloud services?: Building online applications</v>
      </c>
      <c r="F113">
        <f>Contents!C121</f>
        <v>113</v>
      </c>
      <c r="G113" t="str">
        <f>Contents!E121</f>
        <v>976</v>
      </c>
    </row>
    <row r="114" spans="1:7" x14ac:dyDescent="0.35">
      <c r="A114" t="s">
        <v>470</v>
      </c>
      <c r="B114" t="s">
        <v>705</v>
      </c>
      <c r="C114">
        <f t="shared" si="2"/>
        <v>114</v>
      </c>
      <c r="D114" t="str">
        <f t="shared" si="3"/>
        <v>985</v>
      </c>
      <c r="E114" t="str">
        <f>Contents!D122</f>
        <v>To the best of your knowledge, how easy or difficult would the following be without the existence of cloud services?: Hosting online applications</v>
      </c>
      <c r="F114">
        <f>Contents!C122</f>
        <v>114</v>
      </c>
      <c r="G114" t="str">
        <f>Contents!E122</f>
        <v>985</v>
      </c>
    </row>
    <row r="115" spans="1:7" x14ac:dyDescent="0.35">
      <c r="A115" t="s">
        <v>471</v>
      </c>
      <c r="B115" t="s">
        <v>705</v>
      </c>
      <c r="C115">
        <f t="shared" si="2"/>
        <v>115</v>
      </c>
      <c r="D115" t="str">
        <f t="shared" si="3"/>
        <v>994</v>
      </c>
      <c r="E115" t="str">
        <f>Contents!D123</f>
        <v>To the best of your knowledge, how easy or difficult would the following be without the existence of cloud services?: Data storage</v>
      </c>
      <c r="F115">
        <f>Contents!C123</f>
        <v>115</v>
      </c>
      <c r="G115" t="str">
        <f>Contents!E123</f>
        <v>994</v>
      </c>
    </row>
    <row r="116" spans="1:7" x14ac:dyDescent="0.35">
      <c r="A116" t="s">
        <v>472</v>
      </c>
      <c r="B116" t="s">
        <v>705</v>
      </c>
      <c r="C116">
        <f t="shared" si="2"/>
        <v>116</v>
      </c>
      <c r="D116" t="str">
        <f t="shared" si="3"/>
        <v>1003</v>
      </c>
      <c r="E116" t="str">
        <f>Contents!D124</f>
        <v>To the best of your knowledge, how easy or difficult would the following be without the existence of cloud services?: Storing data securely</v>
      </c>
      <c r="F116">
        <f>Contents!C124</f>
        <v>116</v>
      </c>
      <c r="G116" t="str">
        <f>Contents!E124</f>
        <v>1003</v>
      </c>
    </row>
    <row r="117" spans="1:7" x14ac:dyDescent="0.35">
      <c r="A117" t="s">
        <v>478</v>
      </c>
      <c r="B117" t="s">
        <v>705</v>
      </c>
      <c r="C117">
        <f t="shared" si="2"/>
        <v>117</v>
      </c>
      <c r="D117" t="str">
        <f t="shared" si="3"/>
        <v>1012</v>
      </c>
      <c r="E117" t="str">
        <f>Contents!D125</f>
        <v xml:space="preserve"> If you had to change your primary cloud provider and move to a different cloud service, how difficult would this be?</v>
      </c>
      <c r="F117">
        <f>Contents!C125</f>
        <v>117</v>
      </c>
      <c r="G117" t="str">
        <f>Contents!E125</f>
        <v>1012</v>
      </c>
    </row>
    <row r="118" spans="1:7" x14ac:dyDescent="0.35">
      <c r="A118" t="s">
        <v>492</v>
      </c>
      <c r="B118" t="s">
        <v>707</v>
      </c>
      <c r="C118">
        <f t="shared" si="2"/>
        <v>118</v>
      </c>
      <c r="D118">
        <f t="shared" si="3"/>
        <v>0</v>
      </c>
      <c r="E118" t="str">
        <f>Contents!D126</f>
        <v>Grid Summary: You said that you think that changing your primary cloud provider would be difficult. How important or unimportant are the following reasons in explaining why you think it could be difficult to change your primary cloud provide?</v>
      </c>
      <c r="F118">
        <f>Contents!C126</f>
        <v>118</v>
      </c>
      <c r="G118">
        <f>Contents!E126</f>
        <v>0</v>
      </c>
    </row>
    <row r="119" spans="1:7" x14ac:dyDescent="0.35">
      <c r="A119" t="s">
        <v>708</v>
      </c>
      <c r="B119" t="s">
        <v>707</v>
      </c>
      <c r="C119">
        <f t="shared" si="2"/>
        <v>119</v>
      </c>
      <c r="D119" t="str">
        <f t="shared" si="3"/>
        <v>1021</v>
      </c>
      <c r="E119" t="str">
        <f>Contents!D127</f>
        <v>You said that you think that changing your primary cloud provider would be difficult. How important or unimportant are the following reasons in explaining why you think it could be difficult to change your primary cloud provide?: Other cloud prov...</v>
      </c>
      <c r="F119">
        <f>Contents!C127</f>
        <v>119</v>
      </c>
      <c r="G119" t="str">
        <f>Contents!E127</f>
        <v>1021</v>
      </c>
    </row>
    <row r="120" spans="1:7" x14ac:dyDescent="0.35">
      <c r="A120" t="s">
        <v>708</v>
      </c>
      <c r="B120" t="s">
        <v>707</v>
      </c>
      <c r="C120">
        <f t="shared" si="2"/>
        <v>120</v>
      </c>
      <c r="D120" t="str">
        <f t="shared" si="3"/>
        <v>1030</v>
      </c>
      <c r="E120" t="str">
        <f>Contents!D128</f>
        <v>You said that you think that changing your primary cloud provider would be difficult. How important or unimportant are the following reasons in explaining why you think it could be difficult to change your primary cloud provide?: Other cloud prov...</v>
      </c>
      <c r="F120">
        <f>Contents!C128</f>
        <v>120</v>
      </c>
      <c r="G120" t="str">
        <f>Contents!E128</f>
        <v>1030</v>
      </c>
    </row>
    <row r="121" spans="1:7" x14ac:dyDescent="0.35">
      <c r="A121" t="s">
        <v>708</v>
      </c>
      <c r="B121" t="s">
        <v>707</v>
      </c>
      <c r="C121">
        <f t="shared" si="2"/>
        <v>121</v>
      </c>
      <c r="D121" t="str">
        <f t="shared" si="3"/>
        <v>1039</v>
      </c>
      <c r="E121" t="str">
        <f>Contents!D129</f>
        <v>You said that you think that changing your primary cloud provider would be difficult. How important or unimportant are the following reasons in explaining why you think it could be difficult to change your primary cloud provide?: Other cloud prov...</v>
      </c>
      <c r="F121">
        <f>Contents!C129</f>
        <v>121</v>
      </c>
      <c r="G121" t="str">
        <f>Contents!E129</f>
        <v>1039</v>
      </c>
    </row>
    <row r="122" spans="1:7" x14ac:dyDescent="0.35">
      <c r="A122" t="s">
        <v>708</v>
      </c>
      <c r="B122" t="s">
        <v>707</v>
      </c>
      <c r="C122">
        <f t="shared" si="2"/>
        <v>122</v>
      </c>
      <c r="D122" t="str">
        <f t="shared" si="3"/>
        <v>1048</v>
      </c>
      <c r="E122" t="str">
        <f>Contents!D130</f>
        <v>You said that you think that changing your primary cloud provider would be difficult. How important or unimportant are the following reasons in explaining why you think it could be difficult to change your primary cloud provide?: Other cloud prov...</v>
      </c>
      <c r="F122">
        <f>Contents!C130</f>
        <v>122</v>
      </c>
      <c r="G122" t="str">
        <f>Contents!E130</f>
        <v>1048</v>
      </c>
    </row>
    <row r="123" spans="1:7" x14ac:dyDescent="0.35">
      <c r="A123" t="s">
        <v>497</v>
      </c>
      <c r="B123" t="s">
        <v>707</v>
      </c>
      <c r="C123">
        <f t="shared" si="2"/>
        <v>123</v>
      </c>
      <c r="D123" t="str">
        <f t="shared" si="3"/>
        <v>1057</v>
      </c>
      <c r="E123" t="str">
        <f>Contents!D131</f>
        <v>You said that you think that changing your primary cloud provider would be difficult. How important or unimportant are the following reasons in explaining why you think it could be difficult to change your primary cloud provide?: Cost of switching</v>
      </c>
      <c r="F123">
        <f>Contents!C131</f>
        <v>123</v>
      </c>
      <c r="G123" t="str">
        <f>Contents!E131</f>
        <v>1057</v>
      </c>
    </row>
    <row r="124" spans="1:7" x14ac:dyDescent="0.35">
      <c r="A124" t="s">
        <v>709</v>
      </c>
      <c r="B124" t="s">
        <v>707</v>
      </c>
      <c r="C124">
        <f t="shared" si="2"/>
        <v>124</v>
      </c>
      <c r="D124" t="str">
        <f t="shared" si="3"/>
        <v>1066</v>
      </c>
      <c r="E124" t="str">
        <f>Contents!D132</f>
        <v>You said that you think that changing your primary cloud provider would be difficult. How important or unimportant are the following reasons in explaining why you think it could be difficult to change your primary cloud provide?: Lack of skills a...</v>
      </c>
      <c r="F124">
        <f>Contents!C132</f>
        <v>124</v>
      </c>
      <c r="G124" t="str">
        <f>Contents!E132</f>
        <v>1066</v>
      </c>
    </row>
    <row r="125" spans="1:7" x14ac:dyDescent="0.35">
      <c r="A125" t="s">
        <v>708</v>
      </c>
      <c r="B125" t="s">
        <v>707</v>
      </c>
      <c r="C125">
        <f t="shared" si="2"/>
        <v>125</v>
      </c>
      <c r="D125" t="str">
        <f t="shared" si="3"/>
        <v>1075</v>
      </c>
      <c r="E125" t="str">
        <f>Contents!D133</f>
        <v>You said that you think that changing your primary cloud provider would be difficult. How important or unimportant are the following reasons in explaining why you think it could be difficult to change your primary cloud provide?: Other cloud prov...</v>
      </c>
      <c r="F125">
        <f>Contents!C133</f>
        <v>125</v>
      </c>
      <c r="G125" t="str">
        <f>Contents!E133</f>
        <v>1075</v>
      </c>
    </row>
    <row r="126" spans="1:7" x14ac:dyDescent="0.35">
      <c r="A126" t="s">
        <v>710</v>
      </c>
      <c r="B126" t="s">
        <v>707</v>
      </c>
      <c r="C126">
        <f t="shared" si="2"/>
        <v>126</v>
      </c>
      <c r="D126" t="str">
        <f t="shared" si="3"/>
        <v>1084</v>
      </c>
      <c r="E126" t="str">
        <f>Contents!D134</f>
        <v>You said that you think that changing your primary cloud provider would be difficult. How important or unimportant are the following reasons in explaining why you think it could be difficult to change your primary cloud provide?: Would be very di...</v>
      </c>
      <c r="F126">
        <f>Contents!C134</f>
        <v>126</v>
      </c>
      <c r="G126" t="str">
        <f>Contents!E134</f>
        <v>1084</v>
      </c>
    </row>
    <row r="127" spans="1:7" x14ac:dyDescent="0.35">
      <c r="A127" t="s">
        <v>508</v>
      </c>
      <c r="B127" t="s">
        <v>705</v>
      </c>
      <c r="C127">
        <f t="shared" si="2"/>
        <v>127</v>
      </c>
      <c r="D127" t="str">
        <f t="shared" si="3"/>
        <v>1093</v>
      </c>
      <c r="E127" t="str">
        <f>Contents!D135</f>
        <v xml:space="preserve"> If you could not use cloud computing at all, what impact do you think this would have on the total cost of your IT?</v>
      </c>
      <c r="F127">
        <f>Contents!C135</f>
        <v>127</v>
      </c>
      <c r="G127" t="str">
        <f>Contents!E135</f>
        <v>1093</v>
      </c>
    </row>
    <row r="128" spans="1:7" x14ac:dyDescent="0.35">
      <c r="A128" t="s">
        <v>711</v>
      </c>
      <c r="B128" t="s">
        <v>705</v>
      </c>
      <c r="C128">
        <f t="shared" si="2"/>
        <v>128</v>
      </c>
      <c r="D128" t="str">
        <f t="shared" si="3"/>
        <v>1104</v>
      </c>
      <c r="E128" t="str">
        <f>Contents!D136</f>
        <v xml:space="preserve"> And if you could not use cloud computing at all, what impact do you think this would have on the total time it takes you to develop and deploy new software projects?If this is not something your business does, please select the ‘Not applicable’ ...</v>
      </c>
      <c r="F128">
        <f>Contents!C136</f>
        <v>128</v>
      </c>
      <c r="G128" t="str">
        <f>Contents!E136</f>
        <v>1104</v>
      </c>
    </row>
    <row r="129" spans="1:7" x14ac:dyDescent="0.35">
      <c r="A129" t="s">
        <v>518</v>
      </c>
      <c r="B129" t="s">
        <v>77</v>
      </c>
      <c r="C129">
        <f t="shared" si="2"/>
        <v>129</v>
      </c>
      <c r="D129" t="str">
        <f t="shared" si="3"/>
        <v>1117</v>
      </c>
      <c r="E129" t="str">
        <f>Contents!D137</f>
        <v xml:space="preserve"> How important, if at all, are digital skills to the day to day running of your business?</v>
      </c>
      <c r="F129">
        <f>Contents!C137</f>
        <v>129</v>
      </c>
      <c r="G129" t="str">
        <f>Contents!E137</f>
        <v>1117</v>
      </c>
    </row>
    <row r="130" spans="1:7" x14ac:dyDescent="0.35">
      <c r="A130" t="s">
        <v>530</v>
      </c>
      <c r="B130" t="s">
        <v>77</v>
      </c>
      <c r="C130">
        <f t="shared" ref="C130:C193" si="4">IFERROR(VLOOKUP(A130, E130:G329, 2, FALSE), 0)</f>
        <v>130</v>
      </c>
      <c r="D130" t="str">
        <f t="shared" ref="D130:D193" si="5">IFERROR(VLOOKUP(A130, E130:G329, 3, FALSE), 0)</f>
        <v>1127</v>
      </c>
      <c r="E130" t="str">
        <f>Contents!D138</f>
        <v>Which digital skills do you think it is important for an average worker to be able to do today?Please select all that apply.</v>
      </c>
      <c r="F130">
        <f>Contents!C138</f>
        <v>130</v>
      </c>
      <c r="G130" t="str">
        <f>Contents!E138</f>
        <v>1127</v>
      </c>
    </row>
    <row r="131" spans="1:7" x14ac:dyDescent="0.35">
      <c r="A131" t="s">
        <v>531</v>
      </c>
      <c r="B131" t="s">
        <v>77</v>
      </c>
      <c r="C131">
        <f t="shared" si="4"/>
        <v>131</v>
      </c>
      <c r="D131" t="str">
        <f t="shared" si="5"/>
        <v>1143</v>
      </c>
      <c r="E131" t="str">
        <f>Contents!D139</f>
        <v>And which digital skills do you think it is not important for an average worker to be able to do today?Please select all that apply</v>
      </c>
      <c r="F131">
        <f>Contents!C139</f>
        <v>131</v>
      </c>
      <c r="G131" t="str">
        <f>Contents!E139</f>
        <v>1143</v>
      </c>
    </row>
    <row r="132" spans="1:7" x14ac:dyDescent="0.35">
      <c r="A132" t="s">
        <v>539</v>
      </c>
      <c r="B132" t="s">
        <v>77</v>
      </c>
      <c r="C132">
        <f t="shared" si="4"/>
        <v>132</v>
      </c>
      <c r="D132" t="str">
        <f t="shared" si="5"/>
        <v>1159</v>
      </c>
      <c r="E132" t="str">
        <f>Contents!D140</f>
        <v>Which types of digital skills are most important to your business?Please select up to three.</v>
      </c>
      <c r="F132">
        <f>Contents!C140</f>
        <v>132</v>
      </c>
      <c r="G132" t="str">
        <f>Contents!E140</f>
        <v>1159</v>
      </c>
    </row>
    <row r="133" spans="1:7" x14ac:dyDescent="0.35">
      <c r="A133" t="s">
        <v>540</v>
      </c>
      <c r="B133" t="s">
        <v>77</v>
      </c>
      <c r="C133">
        <f t="shared" si="4"/>
        <v>133</v>
      </c>
      <c r="D133" t="str">
        <f t="shared" si="5"/>
        <v>1171</v>
      </c>
      <c r="E133" t="str">
        <f>Contents!D141</f>
        <v xml:space="preserve"> How easy or difficult is it for your business to find staff with good digital skills?</v>
      </c>
      <c r="F133">
        <f>Contents!C141</f>
        <v>133</v>
      </c>
      <c r="G133" t="str">
        <f>Contents!E141</f>
        <v>1171</v>
      </c>
    </row>
    <row r="134" spans="1:7" x14ac:dyDescent="0.35">
      <c r="A134" t="s">
        <v>546</v>
      </c>
      <c r="B134" t="s">
        <v>712</v>
      </c>
      <c r="C134">
        <f t="shared" si="4"/>
        <v>134</v>
      </c>
      <c r="D134" t="str">
        <f t="shared" si="5"/>
        <v>1180</v>
      </c>
      <c r="E134" t="str">
        <f>Contents!D142</f>
        <v>You said that your business found it difficult to find staff with good digital skills. In which ways, if any, has this affected your business?Please select all that apply</v>
      </c>
      <c r="F134">
        <f>Contents!C142</f>
        <v>134</v>
      </c>
      <c r="G134" t="str">
        <f>Contents!E142</f>
        <v>1180</v>
      </c>
    </row>
    <row r="135" spans="1:7" x14ac:dyDescent="0.35">
      <c r="A135" t="s">
        <v>549</v>
      </c>
      <c r="B135" t="s">
        <v>77</v>
      </c>
      <c r="C135">
        <f t="shared" si="4"/>
        <v>135</v>
      </c>
      <c r="D135" t="str">
        <f t="shared" si="5"/>
        <v>1189</v>
      </c>
      <c r="E135" t="str">
        <f>Contents!D143</f>
        <v>Does your company employ any of the following?Please select all that apply.</v>
      </c>
      <c r="F135">
        <f>Contents!C143</f>
        <v>135</v>
      </c>
      <c r="G135" t="str">
        <f>Contents!E143</f>
        <v>1189</v>
      </c>
    </row>
    <row r="136" spans="1:7" x14ac:dyDescent="0.35">
      <c r="A136" t="s">
        <v>561</v>
      </c>
      <c r="B136" t="s">
        <v>77</v>
      </c>
      <c r="C136">
        <f t="shared" si="4"/>
        <v>136</v>
      </c>
      <c r="D136">
        <f t="shared" si="5"/>
        <v>0</v>
      </c>
      <c r="E136" t="str">
        <f>Contents!D144</f>
        <v>Grid Summary: If you were hiring someone to take over your current role, how important would the following be for an applicant?Please answer on a scale of 1 to 5, where 1 is very important, and 5 is not important at all.</v>
      </c>
      <c r="F136">
        <f>Contents!C144</f>
        <v>136</v>
      </c>
      <c r="G136">
        <f>Contents!E144</f>
        <v>0</v>
      </c>
    </row>
    <row r="137" spans="1:7" x14ac:dyDescent="0.35">
      <c r="A137" t="s">
        <v>562</v>
      </c>
      <c r="B137" t="s">
        <v>77</v>
      </c>
      <c r="C137">
        <f t="shared" si="4"/>
        <v>137</v>
      </c>
      <c r="D137" t="str">
        <f t="shared" si="5"/>
        <v>1195</v>
      </c>
      <c r="E137" t="str">
        <f>Contents!D145</f>
        <v>If you were hiring someone to take over your current role, how important would the following be for an applicant?Please answer on a scale of 1 to 5, where 1 is very important, and 5 is not important at all.: A university degree</v>
      </c>
      <c r="F137">
        <f>Contents!C145</f>
        <v>137</v>
      </c>
      <c r="G137" t="str">
        <f>Contents!E145</f>
        <v>1195</v>
      </c>
    </row>
    <row r="138" spans="1:7" x14ac:dyDescent="0.35">
      <c r="A138" t="s">
        <v>713</v>
      </c>
      <c r="B138" t="s">
        <v>77</v>
      </c>
      <c r="C138">
        <f t="shared" si="4"/>
        <v>138</v>
      </c>
      <c r="D138" t="str">
        <f t="shared" si="5"/>
        <v>1203</v>
      </c>
      <c r="E138" t="str">
        <f>Contents!D146</f>
        <v>If you were hiring someone to take over your current role, how important would the following be for an applicant?Please answer on a scale of 1 to 5, where 1 is very important, and 5 is not important at all.: Basic digital skills (eg editing a doc...</v>
      </c>
      <c r="F138">
        <f>Contents!C146</f>
        <v>138</v>
      </c>
      <c r="G138" t="str">
        <f>Contents!E146</f>
        <v>1203</v>
      </c>
    </row>
    <row r="139" spans="1:7" x14ac:dyDescent="0.35">
      <c r="A139" t="s">
        <v>714</v>
      </c>
      <c r="B139" t="s">
        <v>77</v>
      </c>
      <c r="C139">
        <f t="shared" si="4"/>
        <v>139</v>
      </c>
      <c r="D139" t="str">
        <f t="shared" si="5"/>
        <v>1211</v>
      </c>
      <c r="E139" t="str">
        <f>Contents!D147</f>
        <v>If you were hiring someone to take over your current role, how important would the following be for an applicant?Please answer on a scale of 1 to 5, where 1 is very important, and 5 is not important at all.: Intermediate digital skills (eg creati...</v>
      </c>
      <c r="F139">
        <f>Contents!C147</f>
        <v>139</v>
      </c>
      <c r="G139" t="str">
        <f>Contents!E147</f>
        <v>1211</v>
      </c>
    </row>
    <row r="140" spans="1:7" x14ac:dyDescent="0.35">
      <c r="A140" t="s">
        <v>565</v>
      </c>
      <c r="B140" t="s">
        <v>77</v>
      </c>
      <c r="C140">
        <f t="shared" si="4"/>
        <v>140</v>
      </c>
      <c r="D140" t="str">
        <f t="shared" si="5"/>
        <v>1219</v>
      </c>
      <c r="E140" t="str">
        <f>Contents!D148</f>
        <v>If you were hiring someone to take over your current role, how important would the following be for an applicant?Please answer on a scale of 1 to 5, where 1 is very important, and 5 is not important at all.: Coding experience</v>
      </c>
      <c r="F140">
        <f>Contents!C148</f>
        <v>140</v>
      </c>
      <c r="G140" t="str">
        <f>Contents!E148</f>
        <v>1219</v>
      </c>
    </row>
    <row r="141" spans="1:7" x14ac:dyDescent="0.35">
      <c r="A141" t="s">
        <v>566</v>
      </c>
      <c r="B141" t="s">
        <v>77</v>
      </c>
      <c r="C141">
        <f t="shared" si="4"/>
        <v>141</v>
      </c>
      <c r="D141" t="str">
        <f t="shared" si="5"/>
        <v>1227</v>
      </c>
      <c r="E141" t="str">
        <f>Contents!D149</f>
        <v>If you were hiring someone to take over your current role, how important would the following be for an applicant?Please answer on a scale of 1 to 5, where 1 is very important, and 5 is not important at all.: Experience using social media</v>
      </c>
      <c r="F141">
        <f>Contents!C149</f>
        <v>141</v>
      </c>
      <c r="G141" t="str">
        <f>Contents!E149</f>
        <v>1227</v>
      </c>
    </row>
    <row r="142" spans="1:7" x14ac:dyDescent="0.35">
      <c r="A142" t="s">
        <v>567</v>
      </c>
      <c r="B142" t="s">
        <v>77</v>
      </c>
      <c r="C142">
        <f t="shared" si="4"/>
        <v>142</v>
      </c>
      <c r="D142" t="str">
        <f t="shared" si="5"/>
        <v>1235</v>
      </c>
      <c r="E142" t="str">
        <f>Contents!D150</f>
        <v>If you were hiring someone to take over your current role, how important would the following be for an applicant?Please answer on a scale of 1 to 5, where 1 is very important, and 5 is not important at all.: Confidence when talking to other people</v>
      </c>
      <c r="F142">
        <f>Contents!C150</f>
        <v>142</v>
      </c>
      <c r="G142" t="str">
        <f>Contents!E150</f>
        <v>1235</v>
      </c>
    </row>
    <row r="143" spans="1:7" x14ac:dyDescent="0.35">
      <c r="A143" t="s">
        <v>571</v>
      </c>
      <c r="B143" t="s">
        <v>715</v>
      </c>
      <c r="C143">
        <f t="shared" si="4"/>
        <v>143</v>
      </c>
      <c r="D143" t="str">
        <f t="shared" si="5"/>
        <v>1243</v>
      </c>
      <c r="E143" t="str">
        <f>Contents!D151</f>
        <v>You said that your business worked in the technology sector. Which, if any, of the following is the best description for your business?Please select all that apply.</v>
      </c>
      <c r="F143">
        <f>Contents!C151</f>
        <v>143</v>
      </c>
      <c r="G143" t="str">
        <f>Contents!E151</f>
        <v>1243</v>
      </c>
    </row>
    <row r="144" spans="1:7" x14ac:dyDescent="0.35">
      <c r="A144" t="s">
        <v>583</v>
      </c>
      <c r="B144" t="s">
        <v>715</v>
      </c>
      <c r="C144">
        <f t="shared" si="4"/>
        <v>144</v>
      </c>
      <c r="D144" t="str">
        <f t="shared" si="5"/>
        <v>1249</v>
      </c>
      <c r="E144" t="str">
        <f>Contents!D152</f>
        <v xml:space="preserve"> On average, how much do you expect your revenue to grow in the next three years?</v>
      </c>
      <c r="F144">
        <f>Contents!C152</f>
        <v>144</v>
      </c>
      <c r="G144" t="str">
        <f>Contents!E152</f>
        <v>1249</v>
      </c>
    </row>
    <row r="145" spans="1:7" x14ac:dyDescent="0.35">
      <c r="A145" t="s">
        <v>593</v>
      </c>
      <c r="B145" t="s">
        <v>715</v>
      </c>
      <c r="C145">
        <f t="shared" si="4"/>
        <v>145</v>
      </c>
      <c r="D145" t="str">
        <f t="shared" si="5"/>
        <v>1264</v>
      </c>
      <c r="E145" t="str">
        <f>Contents!D153</f>
        <v>Which, if any, of the following do you think are likely to be the biggest constraint on your business growing faster?Please select up to three</v>
      </c>
      <c r="F145">
        <f>Contents!C153</f>
        <v>145</v>
      </c>
      <c r="G145" t="str">
        <f>Contents!E153</f>
        <v>1264</v>
      </c>
    </row>
    <row r="146" spans="1:7" x14ac:dyDescent="0.35">
      <c r="A146" t="s">
        <v>606</v>
      </c>
      <c r="B146" t="s">
        <v>77</v>
      </c>
      <c r="C146">
        <f t="shared" si="4"/>
        <v>146</v>
      </c>
      <c r="D146">
        <f t="shared" si="5"/>
        <v>0</v>
      </c>
      <c r="E146" t="str">
        <f>Contents!D154</f>
        <v>Grid Summary: Below are several statements that you may agree or disagree with. Using the scale, indicate your agreement with each item.Please be open and honest in your responding.</v>
      </c>
      <c r="F146">
        <f>Contents!C154</f>
        <v>146</v>
      </c>
      <c r="G146">
        <f>Contents!E154</f>
        <v>0</v>
      </c>
    </row>
    <row r="147" spans="1:7" x14ac:dyDescent="0.35">
      <c r="A147" t="s">
        <v>607</v>
      </c>
      <c r="B147" t="s">
        <v>77</v>
      </c>
      <c r="C147">
        <f t="shared" si="4"/>
        <v>147</v>
      </c>
      <c r="D147" t="str">
        <f t="shared" si="5"/>
        <v>1278</v>
      </c>
      <c r="E147" t="str">
        <f>Contents!D155</f>
        <v>Below are several statements that you may agree or disagree with. Using the scale, indicate your agreement with each item.Please be open and honest in your responding.: Digital technology is playing an increasingly important role in my business</v>
      </c>
      <c r="F147">
        <f>Contents!C155</f>
        <v>147</v>
      </c>
      <c r="G147" t="str">
        <f>Contents!E155</f>
        <v>1278</v>
      </c>
    </row>
    <row r="148" spans="1:7" x14ac:dyDescent="0.35">
      <c r="A148" t="s">
        <v>716</v>
      </c>
      <c r="B148" t="s">
        <v>77</v>
      </c>
      <c r="C148">
        <f t="shared" si="4"/>
        <v>148</v>
      </c>
      <c r="D148" t="str">
        <f t="shared" si="5"/>
        <v>1290</v>
      </c>
      <c r="E148" t="str">
        <f>Contents!D156</f>
        <v>Below are several statements that you may agree or disagree with. Using the scale, indicate your agreement with each item.Please be open and honest in your responding.: The costs of starting a business have reduced substantially because of cloud ...</v>
      </c>
      <c r="F148">
        <f>Contents!C156</f>
        <v>148</v>
      </c>
      <c r="G148" t="str">
        <f>Contents!E156</f>
        <v>1290</v>
      </c>
    </row>
    <row r="149" spans="1:7" x14ac:dyDescent="0.35">
      <c r="A149" t="s">
        <v>717</v>
      </c>
      <c r="B149" t="s">
        <v>77</v>
      </c>
      <c r="C149">
        <f t="shared" si="4"/>
        <v>149</v>
      </c>
      <c r="D149" t="str">
        <f t="shared" si="5"/>
        <v>1302</v>
      </c>
      <c r="E149" t="str">
        <f>Contents!D157</f>
        <v>Below are several statements that you may agree or disagree with. Using the scale, indicate your agreement with each item.Please be open and honest in your responding.: Cloud computing has made it easier for my business to compete with bigger ent...</v>
      </c>
      <c r="F149">
        <f>Contents!C157</f>
        <v>149</v>
      </c>
      <c r="G149" t="str">
        <f>Contents!E157</f>
        <v>1302</v>
      </c>
    </row>
    <row r="150" spans="1:7" x14ac:dyDescent="0.35">
      <c r="A150" t="s">
        <v>718</v>
      </c>
      <c r="B150" t="s">
        <v>77</v>
      </c>
      <c r="C150">
        <f t="shared" si="4"/>
        <v>150</v>
      </c>
      <c r="D150" t="str">
        <f t="shared" si="5"/>
        <v>1314</v>
      </c>
      <c r="E150" t="str">
        <f>Contents!D158</f>
        <v>Below are several statements that you may agree or disagree with. Using the scale, indicate your agreement with each item.Please be open and honest in your responding.: Cloud computing has made it easier for my business to move part of our sales ...</v>
      </c>
      <c r="F150">
        <f>Contents!C158</f>
        <v>150</v>
      </c>
      <c r="G150" t="str">
        <f>Contents!E158</f>
        <v>1314</v>
      </c>
    </row>
    <row r="151" spans="1:7" x14ac:dyDescent="0.35">
      <c r="A151" t="s">
        <v>611</v>
      </c>
      <c r="B151" t="s">
        <v>77</v>
      </c>
      <c r="C151">
        <f t="shared" si="4"/>
        <v>151</v>
      </c>
      <c r="D151" t="str">
        <f t="shared" si="5"/>
        <v>1326</v>
      </c>
      <c r="E151" t="str">
        <f>Contents!D159</f>
        <v>Below are several statements that you may agree or disagree with. Using the scale, indicate your agreement with each item.Please be open and honest in your responding.: I feel like I personally need to have better digital skills for my job</v>
      </c>
      <c r="F151">
        <f>Contents!C159</f>
        <v>151</v>
      </c>
      <c r="G151" t="str">
        <f>Contents!E159</f>
        <v>1326</v>
      </c>
    </row>
    <row r="152" spans="1:7" x14ac:dyDescent="0.35">
      <c r="A152" t="s">
        <v>614</v>
      </c>
      <c r="B152" t="s">
        <v>77</v>
      </c>
      <c r="C152">
        <f t="shared" si="4"/>
        <v>152</v>
      </c>
      <c r="D152" t="str">
        <f t="shared" si="5"/>
        <v>1338</v>
      </c>
      <c r="E152" t="str">
        <f>Contents!D160</f>
        <v xml:space="preserve"> How important or unimportant is improving your sustainability to your current business’s strategy?</v>
      </c>
      <c r="F152">
        <f>Contents!C160</f>
        <v>152</v>
      </c>
      <c r="G152" t="str">
        <f>Contents!E160</f>
        <v>1338</v>
      </c>
    </row>
    <row r="153" spans="1:7" x14ac:dyDescent="0.35">
      <c r="A153" t="s">
        <v>620</v>
      </c>
      <c r="B153" t="s">
        <v>77</v>
      </c>
      <c r="C153">
        <f t="shared" si="4"/>
        <v>153</v>
      </c>
      <c r="D153" t="str">
        <f t="shared" si="5"/>
        <v>1350</v>
      </c>
      <c r="E153" t="str">
        <f>Contents!D161</f>
        <v xml:space="preserve"> In the next few years, do you expect the importance of sustainability as a factor in the decisions made by your business to grow, stay around the same or shrink?</v>
      </c>
      <c r="F153">
        <f>Contents!C161</f>
        <v>153</v>
      </c>
      <c r="G153" t="str">
        <f>Contents!E161</f>
        <v>1350</v>
      </c>
    </row>
    <row r="154" spans="1:7" x14ac:dyDescent="0.35">
      <c r="A154" t="s">
        <v>621</v>
      </c>
      <c r="B154" t="s">
        <v>77</v>
      </c>
      <c r="C154">
        <f t="shared" si="4"/>
        <v>154</v>
      </c>
      <c r="D154" t="str">
        <f t="shared" si="5"/>
        <v>1359</v>
      </c>
      <c r="E154" t="str">
        <f>Contents!D162</f>
        <v xml:space="preserve"> Do you feel you currently have adequate digital tools to monitor and improve your company’s sustainability?</v>
      </c>
      <c r="F154">
        <f>Contents!C162</f>
        <v>154</v>
      </c>
      <c r="G154" t="str">
        <f>Contents!E162</f>
        <v>1359</v>
      </c>
    </row>
    <row r="155" spans="1:7" x14ac:dyDescent="0.35">
      <c r="A155" t="s">
        <v>627</v>
      </c>
      <c r="B155" t="s">
        <v>77</v>
      </c>
      <c r="C155">
        <f t="shared" si="4"/>
        <v>155</v>
      </c>
      <c r="D155" t="str">
        <f t="shared" si="5"/>
        <v>1365</v>
      </c>
      <c r="E155" t="str">
        <f>Contents!D163</f>
        <v xml:space="preserve"> Has your company committed to becoming carbon neutral, and if so by when?</v>
      </c>
      <c r="F155">
        <f>Contents!C163</f>
        <v>155</v>
      </c>
      <c r="G155" t="str">
        <f>Contents!E163</f>
        <v>1365</v>
      </c>
    </row>
    <row r="156" spans="1:7" x14ac:dyDescent="0.35">
      <c r="A156" t="s">
        <v>633</v>
      </c>
      <c r="B156" t="s">
        <v>77</v>
      </c>
      <c r="C156">
        <f t="shared" si="4"/>
        <v>156</v>
      </c>
      <c r="D156" t="str">
        <f t="shared" si="5"/>
        <v>1375</v>
      </c>
      <c r="E156" t="str">
        <f>Contents!D164</f>
        <v xml:space="preserve"> Are you familiar with the concept of a ‘B corporation’?</v>
      </c>
      <c r="F156">
        <f>Contents!C164</f>
        <v>156</v>
      </c>
      <c r="G156" t="str">
        <f>Contents!E164</f>
        <v>1375</v>
      </c>
    </row>
    <row r="157" spans="1:7" x14ac:dyDescent="0.35">
      <c r="A157" t="s">
        <v>634</v>
      </c>
      <c r="B157" t="s">
        <v>77</v>
      </c>
      <c r="C157">
        <f t="shared" si="4"/>
        <v>157</v>
      </c>
      <c r="D157" t="str">
        <f t="shared" si="5"/>
        <v>1383</v>
      </c>
      <c r="E157" t="str">
        <f>Contents!D165</f>
        <v xml:space="preserve"> Is your company a B corporation?</v>
      </c>
      <c r="F157">
        <f>Contents!C165</f>
        <v>157</v>
      </c>
      <c r="G157" t="str">
        <f>Contents!E165</f>
        <v>1383</v>
      </c>
    </row>
    <row r="158" spans="1:7" x14ac:dyDescent="0.35">
      <c r="A158" t="s">
        <v>640</v>
      </c>
      <c r="B158" t="s">
        <v>77</v>
      </c>
      <c r="C158">
        <f t="shared" si="4"/>
        <v>158</v>
      </c>
      <c r="D158" t="str">
        <f t="shared" si="5"/>
        <v>1389</v>
      </c>
      <c r="E158" t="str">
        <f>Contents!D166</f>
        <v>In the last three years, has your business experienced any of the following digital or cyber security threats?Please select all that apply.</v>
      </c>
      <c r="F158">
        <f>Contents!C166</f>
        <v>158</v>
      </c>
      <c r="G158" t="str">
        <f>Contents!E166</f>
        <v>1389</v>
      </c>
    </row>
    <row r="159" spans="1:7" x14ac:dyDescent="0.35">
      <c r="A159" t="s">
        <v>642</v>
      </c>
      <c r="B159" t="s">
        <v>77</v>
      </c>
      <c r="C159">
        <f t="shared" si="4"/>
        <v>159</v>
      </c>
      <c r="D159" t="str">
        <f t="shared" si="5"/>
        <v>1398</v>
      </c>
      <c r="E159" t="str">
        <f>Contents!D167</f>
        <v xml:space="preserve"> Overall, how confident or unconfident are you in keeping your business’s data secure?</v>
      </c>
      <c r="F159">
        <f>Contents!C167</f>
        <v>159</v>
      </c>
      <c r="G159" t="str">
        <f>Contents!E167</f>
        <v>1398</v>
      </c>
    </row>
    <row r="160" spans="1:7" x14ac:dyDescent="0.35">
      <c r="A160" t="s">
        <v>643</v>
      </c>
      <c r="B160" t="s">
        <v>705</v>
      </c>
      <c r="C160">
        <f t="shared" si="4"/>
        <v>160</v>
      </c>
      <c r="D160" t="str">
        <f t="shared" si="5"/>
        <v>1410</v>
      </c>
      <c r="E160" t="str">
        <f>Contents!D168</f>
        <v xml:space="preserve"> And how confident or unconfident are you that your company’s data is secure in the cloud?</v>
      </c>
      <c r="F160">
        <f>Contents!C168</f>
        <v>160</v>
      </c>
      <c r="G160" t="str">
        <f>Contents!E168</f>
        <v>1410</v>
      </c>
    </row>
    <row r="161" spans="1:7" x14ac:dyDescent="0.35">
      <c r="A161" t="s">
        <v>652</v>
      </c>
      <c r="B161" t="s">
        <v>77</v>
      </c>
      <c r="C161">
        <f t="shared" si="4"/>
        <v>161</v>
      </c>
      <c r="D161" t="str">
        <f t="shared" si="5"/>
        <v>1422</v>
      </c>
      <c r="E161" t="str">
        <f>Contents!D169</f>
        <v>What do you think is most important to helping businesses keep data secure?Please select up to three.</v>
      </c>
      <c r="F161">
        <f>Contents!C169</f>
        <v>161</v>
      </c>
      <c r="G161" t="str">
        <f>Contents!E169</f>
        <v>1422</v>
      </c>
    </row>
    <row r="162" spans="1:7" x14ac:dyDescent="0.35">
      <c r="A162" t="s">
        <v>660</v>
      </c>
      <c r="B162" t="s">
        <v>77</v>
      </c>
      <c r="C162">
        <f t="shared" si="4"/>
        <v>162</v>
      </c>
      <c r="D162" t="str">
        <f t="shared" si="5"/>
        <v>1435</v>
      </c>
      <c r="E162" t="str">
        <f>Contents!D170</f>
        <v xml:space="preserve"> Would you support the building of a new data centre by an international cloud provider in your local city or region?</v>
      </c>
      <c r="F162">
        <f>Contents!C170</f>
        <v>162</v>
      </c>
      <c r="G162" t="str">
        <f>Contents!E170</f>
        <v>1435</v>
      </c>
    </row>
    <row r="163" spans="1:7" x14ac:dyDescent="0.35">
      <c r="A163" t="s">
        <v>666</v>
      </c>
      <c r="B163" t="s">
        <v>77</v>
      </c>
      <c r="C163">
        <f t="shared" si="4"/>
        <v>163</v>
      </c>
      <c r="D163" t="str">
        <f t="shared" si="5"/>
        <v>1447</v>
      </c>
      <c r="E163" t="str">
        <f>Contents!D171</f>
        <v>Which, if any, of the following would make you most likely to support the construction of a data centre in your local region?Please select up to two reasons.</v>
      </c>
      <c r="F163">
        <f>Contents!C171</f>
        <v>163</v>
      </c>
      <c r="G163" t="str">
        <f>Contents!E171</f>
        <v>1447</v>
      </c>
    </row>
    <row r="164" spans="1:7" x14ac:dyDescent="0.35">
      <c r="A164" t="s">
        <v>676</v>
      </c>
      <c r="B164" t="s">
        <v>77</v>
      </c>
      <c r="C164">
        <f t="shared" si="4"/>
        <v>164</v>
      </c>
      <c r="D164">
        <f t="shared" si="5"/>
        <v>0</v>
      </c>
      <c r="E164" t="str">
        <f>Contents!D172</f>
        <v>Grid Summary: To what extent, if at all, would you trust your data to be secure in the following scenarios?</v>
      </c>
      <c r="F164">
        <f>Contents!C172</f>
        <v>164</v>
      </c>
      <c r="G164">
        <f>Contents!E172</f>
        <v>0</v>
      </c>
    </row>
    <row r="165" spans="1:7" x14ac:dyDescent="0.35">
      <c r="A165" t="s">
        <v>677</v>
      </c>
      <c r="B165" t="s">
        <v>77</v>
      </c>
      <c r="C165">
        <f t="shared" si="4"/>
        <v>165</v>
      </c>
      <c r="D165" t="str">
        <f t="shared" si="5"/>
        <v>1456</v>
      </c>
      <c r="E165" t="str">
        <f>Contents!D173</f>
        <v>To what extent, if at all, would you trust your data to be secure in the following scenarios?: Hosted in your own company’s data centre(s)</v>
      </c>
      <c r="F165">
        <f>Contents!C173</f>
        <v>165</v>
      </c>
      <c r="G165" t="str">
        <f>Contents!E173</f>
        <v>1456</v>
      </c>
    </row>
    <row r="166" spans="1:7" x14ac:dyDescent="0.35">
      <c r="A166" t="s">
        <v>678</v>
      </c>
      <c r="B166" t="s">
        <v>77</v>
      </c>
      <c r="C166">
        <f t="shared" si="4"/>
        <v>166</v>
      </c>
      <c r="D166" t="str">
        <f t="shared" si="5"/>
        <v>1465</v>
      </c>
      <c r="E166" t="str">
        <f>Contents!D174</f>
        <v>To what extent, if at all, would you trust your data to be secure in the following scenarios?: Hosed in the data centre of another local company from your country</v>
      </c>
      <c r="F166">
        <f>Contents!C174</f>
        <v>166</v>
      </c>
      <c r="G166" t="str">
        <f>Contents!E174</f>
        <v>1465</v>
      </c>
    </row>
    <row r="167" spans="1:7" x14ac:dyDescent="0.35">
      <c r="A167" t="s">
        <v>679</v>
      </c>
      <c r="B167" t="s">
        <v>77</v>
      </c>
      <c r="C167">
        <f t="shared" si="4"/>
        <v>167</v>
      </c>
      <c r="D167" t="str">
        <f t="shared" si="5"/>
        <v>1474</v>
      </c>
      <c r="E167" t="str">
        <f>Contents!D175</f>
        <v>To what extent, if at all, would you trust your data to be secure in the following scenarios?: Hosted in the data centre of a global company, hosted in Europe</v>
      </c>
      <c r="F167">
        <f>Contents!C175</f>
        <v>167</v>
      </c>
      <c r="G167" t="str">
        <f>Contents!E175</f>
        <v>1474</v>
      </c>
    </row>
    <row r="168" spans="1:7" x14ac:dyDescent="0.35">
      <c r="A168" t="s">
        <v>680</v>
      </c>
      <c r="B168" t="s">
        <v>77</v>
      </c>
      <c r="C168">
        <f t="shared" si="4"/>
        <v>168</v>
      </c>
      <c r="D168" t="str">
        <f t="shared" si="5"/>
        <v>1483</v>
      </c>
      <c r="E168" t="str">
        <f>Contents!D176</f>
        <v>To what extent, if at all, would you trust your data to be secure in the following scenarios?: Hosted in the data centre of a global company, hosted outside Europe</v>
      </c>
      <c r="F168">
        <f>Contents!C176</f>
        <v>168</v>
      </c>
      <c r="G168" t="str">
        <f>Contents!E176</f>
        <v>1483</v>
      </c>
    </row>
    <row r="169" spans="1:7" x14ac:dyDescent="0.35">
      <c r="C169">
        <f t="shared" si="4"/>
        <v>0</v>
      </c>
      <c r="D169">
        <f t="shared" si="5"/>
        <v>0</v>
      </c>
      <c r="E169">
        <f>Contents!D177</f>
        <v>0</v>
      </c>
      <c r="F169">
        <f>Contents!C177</f>
        <v>0</v>
      </c>
      <c r="G169">
        <f>Contents!E177</f>
        <v>0</v>
      </c>
    </row>
    <row r="170" spans="1:7" x14ac:dyDescent="0.35">
      <c r="C170">
        <f t="shared" si="4"/>
        <v>0</v>
      </c>
      <c r="D170">
        <f t="shared" si="5"/>
        <v>0</v>
      </c>
      <c r="E170">
        <f>Contents!D178</f>
        <v>0</v>
      </c>
      <c r="F170">
        <f>Contents!C178</f>
        <v>0</v>
      </c>
      <c r="G170">
        <f>Contents!E178</f>
        <v>0</v>
      </c>
    </row>
    <row r="171" spans="1:7" x14ac:dyDescent="0.35">
      <c r="C171">
        <f t="shared" si="4"/>
        <v>0</v>
      </c>
      <c r="D171">
        <f t="shared" si="5"/>
        <v>0</v>
      </c>
      <c r="E171">
        <f>Contents!D179</f>
        <v>0</v>
      </c>
      <c r="F171">
        <f>Contents!C179</f>
        <v>0</v>
      </c>
      <c r="G171">
        <f>Contents!E179</f>
        <v>0</v>
      </c>
    </row>
    <row r="172" spans="1:7" x14ac:dyDescent="0.35">
      <c r="C172">
        <f t="shared" si="4"/>
        <v>0</v>
      </c>
      <c r="D172">
        <f t="shared" si="5"/>
        <v>0</v>
      </c>
      <c r="E172">
        <f>Contents!D180</f>
        <v>0</v>
      </c>
      <c r="F172">
        <f>Contents!C180</f>
        <v>0</v>
      </c>
      <c r="G172">
        <f>Contents!E180</f>
        <v>0</v>
      </c>
    </row>
    <row r="173" spans="1:7" x14ac:dyDescent="0.35">
      <c r="C173">
        <f t="shared" si="4"/>
        <v>0</v>
      </c>
      <c r="D173">
        <f t="shared" si="5"/>
        <v>0</v>
      </c>
      <c r="E173">
        <f>Contents!D181</f>
        <v>0</v>
      </c>
      <c r="F173">
        <f>Contents!C181</f>
        <v>0</v>
      </c>
      <c r="G173">
        <f>Contents!E181</f>
        <v>0</v>
      </c>
    </row>
    <row r="174" spans="1:7" x14ac:dyDescent="0.35">
      <c r="C174">
        <f t="shared" si="4"/>
        <v>0</v>
      </c>
      <c r="D174">
        <f t="shared" si="5"/>
        <v>0</v>
      </c>
      <c r="E174">
        <f>Contents!D182</f>
        <v>0</v>
      </c>
      <c r="F174">
        <f>Contents!C182</f>
        <v>0</v>
      </c>
      <c r="G174">
        <f>Contents!E182</f>
        <v>0</v>
      </c>
    </row>
    <row r="175" spans="1:7" x14ac:dyDescent="0.35">
      <c r="C175">
        <f t="shared" si="4"/>
        <v>0</v>
      </c>
      <c r="D175">
        <f t="shared" si="5"/>
        <v>0</v>
      </c>
      <c r="E175">
        <f>Contents!D183</f>
        <v>0</v>
      </c>
      <c r="F175">
        <f>Contents!C183</f>
        <v>0</v>
      </c>
      <c r="G175">
        <f>Contents!E183</f>
        <v>0</v>
      </c>
    </row>
    <row r="176" spans="1:7" x14ac:dyDescent="0.35">
      <c r="C176">
        <f t="shared" si="4"/>
        <v>0</v>
      </c>
      <c r="D176">
        <f t="shared" si="5"/>
        <v>0</v>
      </c>
      <c r="E176">
        <f>Contents!D184</f>
        <v>0</v>
      </c>
      <c r="F176">
        <f>Contents!C184</f>
        <v>0</v>
      </c>
      <c r="G176">
        <f>Contents!E184</f>
        <v>0</v>
      </c>
    </row>
    <row r="177" spans="3:7" x14ac:dyDescent="0.35">
      <c r="C177">
        <f t="shared" si="4"/>
        <v>0</v>
      </c>
      <c r="D177">
        <f t="shared" si="5"/>
        <v>0</v>
      </c>
      <c r="E177">
        <f>Contents!D185</f>
        <v>0</v>
      </c>
      <c r="F177">
        <f>Contents!C185</f>
        <v>0</v>
      </c>
      <c r="G177">
        <f>Contents!E185</f>
        <v>0</v>
      </c>
    </row>
    <row r="178" spans="3:7" x14ac:dyDescent="0.35">
      <c r="C178">
        <f t="shared" si="4"/>
        <v>0</v>
      </c>
      <c r="D178">
        <f t="shared" si="5"/>
        <v>0</v>
      </c>
      <c r="E178">
        <f>Contents!D186</f>
        <v>0</v>
      </c>
      <c r="F178">
        <f>Contents!C186</f>
        <v>0</v>
      </c>
      <c r="G178">
        <f>Contents!E186</f>
        <v>0</v>
      </c>
    </row>
    <row r="179" spans="3:7" x14ac:dyDescent="0.35">
      <c r="C179">
        <f t="shared" si="4"/>
        <v>0</v>
      </c>
      <c r="D179">
        <f t="shared" si="5"/>
        <v>0</v>
      </c>
      <c r="E179">
        <f>Contents!D187</f>
        <v>0</v>
      </c>
      <c r="F179">
        <f>Contents!C187</f>
        <v>0</v>
      </c>
      <c r="G179">
        <f>Contents!E187</f>
        <v>0</v>
      </c>
    </row>
    <row r="180" spans="3:7" x14ac:dyDescent="0.35">
      <c r="C180">
        <f t="shared" si="4"/>
        <v>0</v>
      </c>
      <c r="D180">
        <f t="shared" si="5"/>
        <v>0</v>
      </c>
      <c r="E180">
        <f>Contents!D188</f>
        <v>0</v>
      </c>
      <c r="F180">
        <f>Contents!C188</f>
        <v>0</v>
      </c>
      <c r="G180">
        <f>Contents!E188</f>
        <v>0</v>
      </c>
    </row>
    <row r="181" spans="3:7" x14ac:dyDescent="0.35">
      <c r="C181">
        <f t="shared" si="4"/>
        <v>0</v>
      </c>
      <c r="D181">
        <f t="shared" si="5"/>
        <v>0</v>
      </c>
      <c r="E181">
        <f>Contents!D189</f>
        <v>0</v>
      </c>
      <c r="F181">
        <f>Contents!C189</f>
        <v>0</v>
      </c>
      <c r="G181">
        <f>Contents!E189</f>
        <v>0</v>
      </c>
    </row>
    <row r="182" spans="3:7" x14ac:dyDescent="0.35">
      <c r="C182">
        <f t="shared" si="4"/>
        <v>0</v>
      </c>
      <c r="D182">
        <f t="shared" si="5"/>
        <v>0</v>
      </c>
      <c r="E182">
        <f>Contents!D190</f>
        <v>0</v>
      </c>
      <c r="F182">
        <f>Contents!C190</f>
        <v>0</v>
      </c>
      <c r="G182">
        <f>Contents!E190</f>
        <v>0</v>
      </c>
    </row>
    <row r="183" spans="3:7" x14ac:dyDescent="0.35">
      <c r="C183">
        <f t="shared" si="4"/>
        <v>0</v>
      </c>
      <c r="D183">
        <f t="shared" si="5"/>
        <v>0</v>
      </c>
      <c r="E183">
        <f>Contents!D191</f>
        <v>0</v>
      </c>
      <c r="F183">
        <f>Contents!C191</f>
        <v>0</v>
      </c>
      <c r="G183">
        <f>Contents!E191</f>
        <v>0</v>
      </c>
    </row>
    <row r="184" spans="3:7" x14ac:dyDescent="0.35">
      <c r="C184">
        <f t="shared" si="4"/>
        <v>0</v>
      </c>
      <c r="D184">
        <f t="shared" si="5"/>
        <v>0</v>
      </c>
      <c r="E184">
        <f>Contents!D192</f>
        <v>0</v>
      </c>
      <c r="F184">
        <f>Contents!C192</f>
        <v>0</v>
      </c>
      <c r="G184">
        <f>Contents!E192</f>
        <v>0</v>
      </c>
    </row>
    <row r="185" spans="3:7" x14ac:dyDescent="0.35">
      <c r="C185">
        <f t="shared" si="4"/>
        <v>0</v>
      </c>
      <c r="D185">
        <f t="shared" si="5"/>
        <v>0</v>
      </c>
      <c r="E185">
        <f>Contents!D193</f>
        <v>0</v>
      </c>
      <c r="F185">
        <f>Contents!C193</f>
        <v>0</v>
      </c>
      <c r="G185">
        <f>Contents!E193</f>
        <v>0</v>
      </c>
    </row>
    <row r="186" spans="3:7" x14ac:dyDescent="0.35">
      <c r="C186">
        <f t="shared" si="4"/>
        <v>0</v>
      </c>
      <c r="D186">
        <f t="shared" si="5"/>
        <v>0</v>
      </c>
      <c r="E186">
        <f>Contents!D194</f>
        <v>0</v>
      </c>
      <c r="F186">
        <f>Contents!C194</f>
        <v>0</v>
      </c>
      <c r="G186">
        <f>Contents!E194</f>
        <v>0</v>
      </c>
    </row>
    <row r="187" spans="3:7" x14ac:dyDescent="0.35">
      <c r="C187">
        <f t="shared" si="4"/>
        <v>0</v>
      </c>
      <c r="D187">
        <f t="shared" si="5"/>
        <v>0</v>
      </c>
      <c r="E187">
        <f>Contents!D195</f>
        <v>0</v>
      </c>
      <c r="F187">
        <f>Contents!C195</f>
        <v>0</v>
      </c>
      <c r="G187">
        <f>Contents!E195</f>
        <v>0</v>
      </c>
    </row>
    <row r="188" spans="3:7" x14ac:dyDescent="0.35">
      <c r="C188">
        <f t="shared" si="4"/>
        <v>0</v>
      </c>
      <c r="D188">
        <f t="shared" si="5"/>
        <v>0</v>
      </c>
      <c r="E188">
        <f>Contents!D196</f>
        <v>0</v>
      </c>
      <c r="F188">
        <f>Contents!C196</f>
        <v>0</v>
      </c>
      <c r="G188">
        <f>Contents!E196</f>
        <v>0</v>
      </c>
    </row>
    <row r="189" spans="3:7" x14ac:dyDescent="0.35">
      <c r="C189">
        <f t="shared" si="4"/>
        <v>0</v>
      </c>
      <c r="D189">
        <f t="shared" si="5"/>
        <v>0</v>
      </c>
      <c r="E189">
        <f>Contents!D197</f>
        <v>0</v>
      </c>
      <c r="F189">
        <f>Contents!C197</f>
        <v>0</v>
      </c>
      <c r="G189">
        <f>Contents!E197</f>
        <v>0</v>
      </c>
    </row>
    <row r="190" spans="3:7" x14ac:dyDescent="0.35">
      <c r="C190">
        <f t="shared" si="4"/>
        <v>0</v>
      </c>
      <c r="D190">
        <f t="shared" si="5"/>
        <v>0</v>
      </c>
      <c r="E190">
        <f>Contents!D198</f>
        <v>0</v>
      </c>
      <c r="F190">
        <f>Contents!C198</f>
        <v>0</v>
      </c>
      <c r="G190">
        <f>Contents!E198</f>
        <v>0</v>
      </c>
    </row>
    <row r="191" spans="3:7" x14ac:dyDescent="0.35">
      <c r="C191">
        <f t="shared" si="4"/>
        <v>0</v>
      </c>
      <c r="D191">
        <f t="shared" si="5"/>
        <v>0</v>
      </c>
      <c r="E191">
        <f>Contents!D199</f>
        <v>0</v>
      </c>
      <c r="F191">
        <f>Contents!C199</f>
        <v>0</v>
      </c>
      <c r="G191">
        <f>Contents!E199</f>
        <v>0</v>
      </c>
    </row>
    <row r="192" spans="3:7" x14ac:dyDescent="0.35">
      <c r="C192">
        <f t="shared" si="4"/>
        <v>0</v>
      </c>
      <c r="D192">
        <f t="shared" si="5"/>
        <v>0</v>
      </c>
      <c r="E192">
        <f>Contents!D200</f>
        <v>0</v>
      </c>
      <c r="F192">
        <f>Contents!C200</f>
        <v>0</v>
      </c>
      <c r="G192">
        <f>Contents!E200</f>
        <v>0</v>
      </c>
    </row>
    <row r="193" spans="3:7" x14ac:dyDescent="0.35">
      <c r="C193">
        <f t="shared" si="4"/>
        <v>0</v>
      </c>
      <c r="D193">
        <f t="shared" si="5"/>
        <v>0</v>
      </c>
      <c r="E193">
        <f>Contents!D201</f>
        <v>0</v>
      </c>
      <c r="F193">
        <f>Contents!C201</f>
        <v>0</v>
      </c>
      <c r="G193">
        <f>Contents!E201</f>
        <v>0</v>
      </c>
    </row>
    <row r="194" spans="3:7" x14ac:dyDescent="0.35">
      <c r="C194">
        <f t="shared" ref="C194:C200" si="6">IFERROR(VLOOKUP(A194, E194:G393, 2, FALSE), 0)</f>
        <v>0</v>
      </c>
      <c r="D194">
        <f t="shared" ref="D194:D200" si="7">IFERROR(VLOOKUP(A194, E194:G393, 3, FALSE), 0)</f>
        <v>0</v>
      </c>
      <c r="E194">
        <f>Contents!D202</f>
        <v>0</v>
      </c>
      <c r="F194">
        <f>Contents!C202</f>
        <v>0</v>
      </c>
      <c r="G194">
        <f>Contents!E202</f>
        <v>0</v>
      </c>
    </row>
    <row r="195" spans="3:7" x14ac:dyDescent="0.35">
      <c r="C195">
        <f t="shared" si="6"/>
        <v>0</v>
      </c>
      <c r="D195">
        <f t="shared" si="7"/>
        <v>0</v>
      </c>
      <c r="E195">
        <f>Contents!D203</f>
        <v>0</v>
      </c>
      <c r="F195">
        <f>Contents!C203</f>
        <v>0</v>
      </c>
      <c r="G195">
        <f>Contents!E203</f>
        <v>0</v>
      </c>
    </row>
    <row r="196" spans="3:7" x14ac:dyDescent="0.35">
      <c r="C196">
        <f t="shared" si="6"/>
        <v>0</v>
      </c>
      <c r="D196">
        <f t="shared" si="7"/>
        <v>0</v>
      </c>
      <c r="E196">
        <f>Contents!D204</f>
        <v>0</v>
      </c>
      <c r="F196">
        <f>Contents!C204</f>
        <v>0</v>
      </c>
      <c r="G196">
        <f>Contents!E204</f>
        <v>0</v>
      </c>
    </row>
    <row r="197" spans="3:7" x14ac:dyDescent="0.35">
      <c r="C197">
        <f t="shared" si="6"/>
        <v>0</v>
      </c>
      <c r="D197">
        <f t="shared" si="7"/>
        <v>0</v>
      </c>
      <c r="E197">
        <f>Contents!D205</f>
        <v>0</v>
      </c>
      <c r="F197">
        <f>Contents!C205</f>
        <v>0</v>
      </c>
      <c r="G197">
        <f>Contents!E205</f>
        <v>0</v>
      </c>
    </row>
    <row r="198" spans="3:7" x14ac:dyDescent="0.35">
      <c r="C198">
        <f t="shared" si="6"/>
        <v>0</v>
      </c>
      <c r="D198">
        <f t="shared" si="7"/>
        <v>0</v>
      </c>
      <c r="E198">
        <f>Contents!D206</f>
        <v>0</v>
      </c>
      <c r="F198">
        <f>Contents!C206</f>
        <v>0</v>
      </c>
      <c r="G198">
        <f>Contents!E206</f>
        <v>0</v>
      </c>
    </row>
    <row r="199" spans="3:7" x14ac:dyDescent="0.35">
      <c r="C199">
        <f t="shared" si="6"/>
        <v>0</v>
      </c>
      <c r="D199">
        <f t="shared" si="7"/>
        <v>0</v>
      </c>
      <c r="E199">
        <f>Contents!D207</f>
        <v>0</v>
      </c>
      <c r="F199">
        <f>Contents!C207</f>
        <v>0</v>
      </c>
      <c r="G199">
        <f>Contents!E207</f>
        <v>0</v>
      </c>
    </row>
    <row r="200" spans="3:7" x14ac:dyDescent="0.35">
      <c r="C200">
        <f t="shared" si="6"/>
        <v>0</v>
      </c>
      <c r="D200">
        <f t="shared" si="7"/>
        <v>0</v>
      </c>
      <c r="E200">
        <f>Contents!D208</f>
        <v>0</v>
      </c>
      <c r="F200">
        <f>Contents!C208</f>
        <v>0</v>
      </c>
      <c r="G200">
        <f>Contents!E208</f>
        <v>0</v>
      </c>
    </row>
  </sheetData>
  <conditionalFormatting sqref="A1:A168">
    <cfRule type="duplicateValues" dxfId="0"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7184</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6"/>
  <sheetViews>
    <sheetView showGridLines="0" tabSelected="1" topLeftCell="C164" workbookViewId="0">
      <selection activeCell="F176" sqref="F176"/>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Before taking this survey, were you familiar with the concept of cloud computing?")</f>
        <v xml:space="preserve"> Before taking this survey, were you familiar with the concept of cloud computing?</v>
      </c>
      <c r="E9" s="14" t="str">
        <f>HYPERLINK("#'Full Results'!A11", "11")</f>
        <v>11</v>
      </c>
      <c r="F9" t="s">
        <v>77</v>
      </c>
    </row>
    <row r="10" spans="3:6" x14ac:dyDescent="0.3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4" t="str">
        <f>HYPERLINK("#'Full Results'!A18", "18")</f>
        <v>18</v>
      </c>
      <c r="F10" t="s">
        <v>77</v>
      </c>
    </row>
    <row r="11" spans="3:6" x14ac:dyDescent="0.35">
      <c r="C11">
        <v>3</v>
      </c>
      <c r="D11" s="8" t="str">
        <f>HYPERLINK("#'Table 3'!A1", "Which of the following purposes do you use a cloud computing provider for?Please select all that apply")</f>
        <v>Which of the following purposes do you use a cloud computing provider for?Please select all that apply</v>
      </c>
      <c r="E11" s="14" t="str">
        <f>HYPERLINK("#'Full Results'!A26", "26")</f>
        <v>26</v>
      </c>
      <c r="F11" t="s">
        <v>682</v>
      </c>
    </row>
    <row r="12" spans="3:6" x14ac:dyDescent="0.35">
      <c r="C12">
        <v>4</v>
      </c>
      <c r="D12" s="8" t="str">
        <f>HYPERLINK("#'Table 4'!A1", "Which, if any, of the following best describes how you use cloud services?Please select all that apply")</f>
        <v>Which, if any, of the following best describes how you use cloud services?Please select all that apply</v>
      </c>
      <c r="E12" s="14" t="str">
        <f>HYPERLINK("#'Full Results'!A41", "41")</f>
        <v>41</v>
      </c>
      <c r="F12" t="s">
        <v>682</v>
      </c>
    </row>
    <row r="13" spans="3:6" x14ac:dyDescent="0.3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4" t="str">
        <f>HYPERLINK("#'Full Results'!A47", "47")</f>
        <v>47</v>
      </c>
      <c r="F13" t="s">
        <v>682</v>
      </c>
    </row>
    <row r="14" spans="3:6" x14ac:dyDescent="0.35">
      <c r="C14">
        <v>6</v>
      </c>
      <c r="D14" s="8" t="str">
        <f>HYPERLINK("#'Table 6'!A1", "Does your business operate in any of the following sectors?Please select all that apply")</f>
        <v>Does your business operate in any of the following sectors?Please select all that apply</v>
      </c>
      <c r="E14" s="14" t="str">
        <f>HYPERLINK("#'Full Results'!A53", "53")</f>
        <v>53</v>
      </c>
      <c r="F14" t="s">
        <v>77</v>
      </c>
    </row>
    <row r="15" spans="3:6" x14ac:dyDescent="0.3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4" t="str">
        <f>HYPERLINK("#'Full Results'!A65", "65")</f>
        <v>65</v>
      </c>
      <c r="F15" t="s">
        <v>77</v>
      </c>
    </row>
    <row r="16" spans="3:6" x14ac:dyDescent="0.35">
      <c r="C16">
        <v>8</v>
      </c>
      <c r="D16" s="8" t="str">
        <f>HYPERLINK("#'Table 8'!A1", " In 2021, how much did the revenue of your company grow? ")</f>
        <v xml:space="preserve"> In 2021, how much did the revenue of your company grow? </v>
      </c>
      <c r="E16" s="14" t="str">
        <f>HYPERLINK("#'Full Results'!A88", "88")</f>
        <v>88</v>
      </c>
      <c r="F16" t="s">
        <v>77</v>
      </c>
    </row>
    <row r="17" spans="3:6" x14ac:dyDescent="0.35">
      <c r="C17">
        <v>9</v>
      </c>
      <c r="D17" s="8" t="str">
        <f>HYPERLINK("#'Table 9'!A1", " And over the last three years, how much did the revenue of your company grow on average? ")</f>
        <v xml:space="preserve"> And over the last three years, how much did the revenue of your company grow on average? </v>
      </c>
      <c r="E17" s="14" t="str">
        <f>HYPERLINK("#'Full Results'!A103", "103")</f>
        <v>103</v>
      </c>
      <c r="F17" t="s">
        <v>77</v>
      </c>
    </row>
    <row r="18" spans="3:6" x14ac:dyDescent="0.35">
      <c r="C18">
        <v>10</v>
      </c>
      <c r="D18" s="8" t="str">
        <f>HYPERLINK("#'Table 10'!A1", " In 2021, how did the headcount of your company change?")</f>
        <v xml:space="preserve"> In 2021, how did the headcount of your company change?</v>
      </c>
      <c r="E18" s="14" t="str">
        <f>HYPERLINK("#'Full Results'!A118", "118")</f>
        <v>118</v>
      </c>
      <c r="F18" t="s">
        <v>77</v>
      </c>
    </row>
    <row r="19" spans="3:6" x14ac:dyDescent="0.35">
      <c r="C19">
        <v>11</v>
      </c>
      <c r="D19" s="8" t="str">
        <f>HYPERLINK("#'Table 11'!A1", " What proportion of your staff worked remotely for at least part of the week in 2019?")</f>
        <v xml:space="preserve"> What proportion of your staff worked remotely for at least part of the week in 2019?</v>
      </c>
      <c r="E19" s="14" t="str">
        <f>HYPERLINK("#'Full Results'!A133", "133")</f>
        <v>133</v>
      </c>
      <c r="F19" t="s">
        <v>77</v>
      </c>
    </row>
    <row r="20" spans="3:6" x14ac:dyDescent="0.35">
      <c r="C20">
        <v>12</v>
      </c>
      <c r="D20" s="8" t="str">
        <f>HYPERLINK("#'Table 12'!A1", " What proportion of your staff are currently working remotely for at least part of the week?")</f>
        <v xml:space="preserve"> What proportion of your staff are currently working remotely for at least part of the week?</v>
      </c>
      <c r="E20" s="14" t="str">
        <f>HYPERLINK("#'Full Results'!A149", "149")</f>
        <v>149</v>
      </c>
      <c r="F20" t="s">
        <v>77</v>
      </c>
    </row>
    <row r="21" spans="3:6" x14ac:dyDescent="0.35">
      <c r="C21">
        <v>13</v>
      </c>
      <c r="D21" s="8" t="str">
        <f>HYPERLINK("#'Table 13'!A1",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1" s="14" t="str">
        <f>HYPERLINK("#'Full Results'!A165", "165")</f>
        <v>165</v>
      </c>
      <c r="F21" t="s">
        <v>77</v>
      </c>
    </row>
    <row r="22" spans="3:6" x14ac:dyDescent="0.35">
      <c r="C22">
        <v>14</v>
      </c>
      <c r="D22" s="8" t="str">
        <f>HYPERLINK("#'Table 14'!A1", "Grid Summary: Which, if any, of the following management practices does your business use?")</f>
        <v>Grid Summary: Which, if any, of the following management practices does your business use?</v>
      </c>
      <c r="E22" s="7"/>
      <c r="F22" t="s">
        <v>77</v>
      </c>
    </row>
    <row r="23" spans="3:6" x14ac:dyDescent="0.35">
      <c r="C23">
        <v>15</v>
      </c>
      <c r="D23" s="8" t="str">
        <f>HYPERLINK("#'Table 15'!A1", "Which, if any, of the following management practices does your business use?: Setting long-term goals")</f>
        <v>Which, if any, of the following management practices does your business use?: Setting long-term goals</v>
      </c>
      <c r="E23" s="14" t="str">
        <f>HYPERLINK("#'Full Results'!A177", "177")</f>
        <v>177</v>
      </c>
      <c r="F23" t="s">
        <v>77</v>
      </c>
    </row>
    <row r="24" spans="3:6" x14ac:dyDescent="0.35">
      <c r="C24">
        <v>16</v>
      </c>
      <c r="D24" s="8" t="str">
        <f>HYPERLINK("#'Table 16'!A1", "Which, if any, of the following management practices does your business use?: Setting short-term performance benchmarks")</f>
        <v>Which, if any, of the following management practices does your business use?: Setting short-term performance benchmarks</v>
      </c>
      <c r="E24" s="14" t="str">
        <f>HYPERLINK("#'Full Results'!A184", "184")</f>
        <v>184</v>
      </c>
      <c r="F24" t="s">
        <v>77</v>
      </c>
    </row>
    <row r="25" spans="3:6" x14ac:dyDescent="0.35">
      <c r="C25">
        <v>17</v>
      </c>
      <c r="D25" s="8" t="str">
        <f>HYPERLINK("#'Table 17'!A1", "Which, if any, of the following management practices does your business use?: Rewarding high performers with bonuses or higher salary")</f>
        <v>Which, if any, of the following management practices does your business use?: Rewarding high performers with bonuses or higher salary</v>
      </c>
      <c r="E25" s="14" t="str">
        <f>HYPERLINK("#'Full Results'!A191", "191")</f>
        <v>191</v>
      </c>
      <c r="F25" t="s">
        <v>77</v>
      </c>
    </row>
    <row r="26" spans="3:6" x14ac:dyDescent="0.35">
      <c r="C26">
        <v>18</v>
      </c>
      <c r="D26" s="8" t="str">
        <f>HYPERLINK("#'Table 18'!A1", "Which, if any, of the following management practices does your business use?: Offering training for underperformers")</f>
        <v>Which, if any, of the following management practices does your business use?: Offering training for underperformers</v>
      </c>
      <c r="E26" s="14" t="str">
        <f>HYPERLINK("#'Full Results'!A198", "198")</f>
        <v>198</v>
      </c>
      <c r="F26" t="s">
        <v>77</v>
      </c>
    </row>
    <row r="27" spans="3:6" x14ac:dyDescent="0.35">
      <c r="C27">
        <v>19</v>
      </c>
      <c r="D27" s="8" t="str">
        <f>HYPERLINK("#'Table 19'!A1", "Which, if any, of the following management practices does your business use?: Have a structured process for collecting performance data")</f>
        <v>Which, if any, of the following management practices does your business use?: Have a structured process for collecting performance data</v>
      </c>
      <c r="E27" s="14" t="str">
        <f>HYPERLINK("#'Full Results'!A205", "205")</f>
        <v>205</v>
      </c>
      <c r="F27" t="s">
        <v>77</v>
      </c>
    </row>
    <row r="28" spans="3:6" x14ac:dyDescent="0.35">
      <c r="C28">
        <v>20</v>
      </c>
      <c r="D28" s="8" t="str">
        <f>HYPERLINK("#'Table 20'!A1", "Which, if any, of the following management practices does your business use?: Have a structured process for analysing performance data")</f>
        <v>Which, if any, of the following management practices does your business use?: Have a structured process for analysing performance data</v>
      </c>
      <c r="E28" s="14" t="str">
        <f>HYPERLINK("#'Full Results'!A212", "212")</f>
        <v>212</v>
      </c>
      <c r="F28" t="s">
        <v>77</v>
      </c>
    </row>
    <row r="29" spans="3:6" x14ac:dyDescent="0.35">
      <c r="C29">
        <v>21</v>
      </c>
      <c r="D29" s="8" t="str">
        <f>HYPERLINK("#'Table 21'!A1",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29" s="14" t="str">
        <f>HYPERLINK("#'Full Results'!A219", "219")</f>
        <v>219</v>
      </c>
      <c r="F29" t="s">
        <v>77</v>
      </c>
    </row>
    <row r="30" spans="3:6" x14ac:dyDescent="0.35">
      <c r="C30">
        <v>22</v>
      </c>
      <c r="D30" s="8" t="str">
        <f>HYPERLINK("#'Table 22'!A1",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0" s="7"/>
      <c r="F30" t="s">
        <v>77</v>
      </c>
    </row>
    <row r="31" spans="3:6" x14ac:dyDescent="0.35">
      <c r="C31">
        <v>23</v>
      </c>
      <c r="D31" s="8" t="str">
        <f>HYPERLINK("#'Table 23'!A1",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1" s="14" t="str">
        <f>HYPERLINK("#'Full Results'!A229", "229")</f>
        <v>229</v>
      </c>
      <c r="F31" t="s">
        <v>77</v>
      </c>
    </row>
    <row r="32" spans="3:6" x14ac:dyDescent="0.35">
      <c r="C32">
        <v>24</v>
      </c>
      <c r="D32" s="8" t="str">
        <f>HYPERLINK("#'Table 24'!A1",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2" s="14" t="str">
        <f>HYPERLINK("#'Full Results'!A241", "241")</f>
        <v>241</v>
      </c>
      <c r="F32" t="s">
        <v>77</v>
      </c>
    </row>
    <row r="33" spans="3:6" x14ac:dyDescent="0.35">
      <c r="C33">
        <v>25</v>
      </c>
      <c r="D33" s="8" t="str">
        <f>HYPERLINK("#'Table 25'!A1",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3" s="14" t="str">
        <f>HYPERLINK("#'Full Results'!A253", "253")</f>
        <v>253</v>
      </c>
      <c r="F33" t="s">
        <v>77</v>
      </c>
    </row>
    <row r="34" spans="3:6" x14ac:dyDescent="0.35">
      <c r="C34">
        <v>26</v>
      </c>
      <c r="D34" s="8" t="str">
        <f>HYPERLINK("#'Table 26'!A1", "Grid Summary: How confident or unconfident would you be that you could perform the following digital activities?")</f>
        <v>Grid Summary: How confident or unconfident would you be that you could perform the following digital activities?</v>
      </c>
      <c r="E34" s="7"/>
      <c r="F34" t="s">
        <v>77</v>
      </c>
    </row>
    <row r="35" spans="3:6" x14ac:dyDescent="0.35">
      <c r="C35">
        <v>27</v>
      </c>
      <c r="D35" s="8" t="str">
        <f>HYPERLINK("#'Table 27'!A1", "How confident or unconfident would you be that you could perform the following digital activities?: Save a document")</f>
        <v>How confident or unconfident would you be that you could perform the following digital activities?: Save a document</v>
      </c>
      <c r="E35" s="14" t="str">
        <f>HYPERLINK("#'Full Results'!A265", "265")</f>
        <v>265</v>
      </c>
      <c r="F35" t="s">
        <v>77</v>
      </c>
    </row>
    <row r="36" spans="3:6" x14ac:dyDescent="0.35">
      <c r="C36">
        <v>28</v>
      </c>
      <c r="D36" s="8" t="str">
        <f>HYPERLINK("#'Table 28'!A1", "How confident or unconfident would you be that you could perform the following digital activities?: Tracking changes in a document")</f>
        <v>How confident or unconfident would you be that you could perform the following digital activities?: Tracking changes in a document</v>
      </c>
      <c r="E36" s="14" t="str">
        <f>HYPERLINK("#'Full Results'!A277", "277")</f>
        <v>277</v>
      </c>
      <c r="F36" t="s">
        <v>77</v>
      </c>
    </row>
    <row r="37" spans="3:6" x14ac:dyDescent="0.35">
      <c r="C37">
        <v>29</v>
      </c>
      <c r="D37" s="8" t="str">
        <f>HYPERLINK("#'Table 29'!A1", "How confident or unconfident would you be that you could perform the following digital activities?: Send an email")</f>
        <v>How confident or unconfident would you be that you could perform the following digital activities?: Send an email</v>
      </c>
      <c r="E37" s="14" t="str">
        <f>HYPERLINK("#'Full Results'!A289", "289")</f>
        <v>289</v>
      </c>
      <c r="F37" t="s">
        <v>77</v>
      </c>
    </row>
    <row r="38" spans="3:6" x14ac:dyDescent="0.35">
      <c r="C38">
        <v>30</v>
      </c>
      <c r="D38" s="8" t="str">
        <f>HYPERLINK("#'Table 30'!A1", "How confident or unconfident would you be that you could perform the following digital activities?: Share a file online")</f>
        <v>How confident or unconfident would you be that you could perform the following digital activities?: Share a file online</v>
      </c>
      <c r="E38" s="14" t="str">
        <f>HYPERLINK("#'Full Results'!A301", "301")</f>
        <v>301</v>
      </c>
      <c r="F38" t="s">
        <v>77</v>
      </c>
    </row>
    <row r="39" spans="3:6" x14ac:dyDescent="0.35">
      <c r="C39">
        <v>31</v>
      </c>
      <c r="D39" s="8" t="str">
        <f>HYPERLINK("#'Table 31'!A1", "How confident or unconfident would you be that you could perform the following digital activities?: Post something on social media")</f>
        <v>How confident or unconfident would you be that you could perform the following digital activities?: Post something on social media</v>
      </c>
      <c r="E39" s="14" t="str">
        <f>HYPERLINK("#'Full Results'!A313", "313")</f>
        <v>313</v>
      </c>
      <c r="F39" t="s">
        <v>77</v>
      </c>
    </row>
    <row r="40" spans="3:6" x14ac:dyDescent="0.35">
      <c r="C40">
        <v>32</v>
      </c>
      <c r="D40" s="8" t="str">
        <f>HYPERLINK("#'Table 32'!A1",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0" s="14" t="str">
        <f>HYPERLINK("#'Full Results'!A325", "325")</f>
        <v>325</v>
      </c>
      <c r="F40" t="s">
        <v>77</v>
      </c>
    </row>
    <row r="41" spans="3:6" x14ac:dyDescent="0.35">
      <c r="C41">
        <v>33</v>
      </c>
      <c r="D41" s="8" t="str">
        <f>HYPERLINK("#'Table 33'!A1",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1" s="14" t="str">
        <f>HYPERLINK("#'Full Results'!A337", "337")</f>
        <v>337</v>
      </c>
      <c r="F41" t="s">
        <v>77</v>
      </c>
    </row>
    <row r="42" spans="3:6" x14ac:dyDescent="0.35">
      <c r="C42">
        <v>34</v>
      </c>
      <c r="D42" s="8" t="str">
        <f>HYPERLINK("#'Table 34'!A1", "How confident or unconfident would you be that you could perform the following digital activities?: Research a topic")</f>
        <v>How confident or unconfident would you be that you could perform the following digital activities?: Research a topic</v>
      </c>
      <c r="E42" s="14" t="str">
        <f>HYPERLINK("#'Full Results'!A349", "349")</f>
        <v>349</v>
      </c>
      <c r="F42" t="s">
        <v>77</v>
      </c>
    </row>
    <row r="43" spans="3:6" x14ac:dyDescent="0.35">
      <c r="C43">
        <v>35</v>
      </c>
      <c r="D43" s="8" t="str">
        <f>HYPERLINK("#'Table 35'!A1", "How confident or unconfident would you be that you could perform the following digital activities?: Edit a photo")</f>
        <v>How confident or unconfident would you be that you could perform the following digital activities?: Edit a photo</v>
      </c>
      <c r="E43" s="14" t="str">
        <f>HYPERLINK("#'Full Results'!A361", "361")</f>
        <v>361</v>
      </c>
      <c r="F43" t="s">
        <v>77</v>
      </c>
    </row>
    <row r="44" spans="3:6" x14ac:dyDescent="0.35">
      <c r="C44">
        <v>36</v>
      </c>
      <c r="D44" s="8" t="str">
        <f>HYPERLINK("#'Table 36'!A1", "How confident or unconfident would you be that you could perform the following digital activities?: Create your own website")</f>
        <v>How confident or unconfident would you be that you could perform the following digital activities?: Create your own website</v>
      </c>
      <c r="E44" s="14" t="str">
        <f>HYPERLINK("#'Full Results'!A373", "373")</f>
        <v>373</v>
      </c>
      <c r="F44" t="s">
        <v>77</v>
      </c>
    </row>
    <row r="45" spans="3:6" x14ac:dyDescent="0.35">
      <c r="C45">
        <v>37</v>
      </c>
      <c r="D45" s="8" t="str">
        <f>HYPERLINK("#'Table 37'!A1", "How confident or unconfident would you be that you could perform the following digital activities?: Program a small application")</f>
        <v>How confident or unconfident would you be that you could perform the following digital activities?: Program a small application</v>
      </c>
      <c r="E45" s="14" t="str">
        <f>HYPERLINK("#'Full Results'!A385", "385")</f>
        <v>385</v>
      </c>
      <c r="F45" t="s">
        <v>77</v>
      </c>
    </row>
    <row r="46" spans="3:6" x14ac:dyDescent="0.35">
      <c r="C46">
        <v>38</v>
      </c>
      <c r="D46" s="8" t="str">
        <f>HYPERLINK("#'Table 38'!A1", "How confident or unconfident would you be that you could perform the following digital activities?: Build a machine learning model")</f>
        <v>How confident or unconfident would you be that you could perform the following digital activities?: Build a machine learning model</v>
      </c>
      <c r="E46" s="14" t="str">
        <f>HYPERLINK("#'Full Results'!A397", "397")</f>
        <v>397</v>
      </c>
      <c r="F46" t="s">
        <v>77</v>
      </c>
    </row>
    <row r="47" spans="3:6" x14ac:dyDescent="0.35">
      <c r="C47">
        <v>39</v>
      </c>
      <c r="D47" s="8" t="str">
        <f>HYPERLINK("#'Table 39'!A1", " Compared to the average business in your industry, would you say that your company is an early adopter of new technology?")</f>
        <v xml:space="preserve"> Compared to the average business in your industry, would you say that your company is an early adopter of new technology?</v>
      </c>
      <c r="E47" s="14" t="str">
        <f>HYPERLINK("#'Full Results'!A409", "409")</f>
        <v>409</v>
      </c>
      <c r="F47" t="s">
        <v>77</v>
      </c>
    </row>
    <row r="48" spans="3:6" x14ac:dyDescent="0.35">
      <c r="C48">
        <v>40</v>
      </c>
      <c r="D48" s="8" t="str">
        <f>HYPERLINK("#'Table 40'!A1", " In the last five years, would you say that digital technology has become more or less important to your business?")</f>
        <v xml:space="preserve"> In the last five years, would you say that digital technology has become more or less important to your business?</v>
      </c>
      <c r="E48" s="14" t="str">
        <f>HYPERLINK("#'Full Results'!A416", "416")</f>
        <v>416</v>
      </c>
      <c r="F48" t="s">
        <v>77</v>
      </c>
    </row>
    <row r="49" spans="3:6" x14ac:dyDescent="0.35">
      <c r="C49">
        <v>41</v>
      </c>
      <c r="D49" s="8" t="str">
        <f>HYPERLINK("#'Table 41'!A1",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49" s="14" t="str">
        <f>HYPERLINK("#'Full Results'!A425", "425")</f>
        <v>425</v>
      </c>
      <c r="F49" t="s">
        <v>77</v>
      </c>
    </row>
    <row r="50" spans="3:6" x14ac:dyDescent="0.35">
      <c r="C50">
        <v>42</v>
      </c>
      <c r="D50" s="8" t="str">
        <f>HYPERLINK("#'Table 42'!A1",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0" s="14" t="str">
        <f>HYPERLINK("#'Full Results'!A432", "432")</f>
        <v>432</v>
      </c>
      <c r="F50" t="s">
        <v>77</v>
      </c>
    </row>
    <row r="51" spans="3:6" x14ac:dyDescent="0.35">
      <c r="C51">
        <v>43</v>
      </c>
      <c r="D51" s="8" t="str">
        <f>HYPERLINK("#'Table 43'!A1",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1" s="14" t="str">
        <f>HYPERLINK("#'Full Results'!A444", "444")</f>
        <v>444</v>
      </c>
      <c r="F51" t="s">
        <v>77</v>
      </c>
    </row>
    <row r="52" spans="3:6" x14ac:dyDescent="0.35">
      <c r="C52">
        <v>44</v>
      </c>
      <c r="D52" s="8" t="str">
        <f>HYPERLINK("#'Table 44'!A1", "Grid Summary: Which, if any, of the following purposes does your business use online tools for?")</f>
        <v>Grid Summary: Which, if any, of the following purposes does your business use online tools for?</v>
      </c>
      <c r="E52" s="7"/>
      <c r="F52" t="s">
        <v>77</v>
      </c>
    </row>
    <row r="53" spans="3:6" x14ac:dyDescent="0.35">
      <c r="C53">
        <v>45</v>
      </c>
      <c r="D53" s="8" t="str">
        <f>HYPERLINK("#'Table 45'!A1",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3" s="14" t="str">
        <f>HYPERLINK("#'Full Results'!A456", "456")</f>
        <v>456</v>
      </c>
      <c r="F53" t="s">
        <v>77</v>
      </c>
    </row>
    <row r="54" spans="3:6" x14ac:dyDescent="0.35">
      <c r="C54">
        <v>46</v>
      </c>
      <c r="D54" s="8" t="str">
        <f>HYPERLINK("#'Table 46'!A1",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4" s="14" t="str">
        <f>HYPERLINK("#'Full Results'!A463", "463")</f>
        <v>463</v>
      </c>
      <c r="F54" t="s">
        <v>77</v>
      </c>
    </row>
    <row r="55" spans="3:6" x14ac:dyDescent="0.35">
      <c r="C55">
        <v>47</v>
      </c>
      <c r="D55" s="8" t="str">
        <f>HYPERLINK("#'Table 47'!A1",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5" s="14" t="str">
        <f>HYPERLINK("#'Full Results'!A470", "470")</f>
        <v>470</v>
      </c>
      <c r="F55" t="s">
        <v>77</v>
      </c>
    </row>
    <row r="56" spans="3:6" x14ac:dyDescent="0.35">
      <c r="C56">
        <v>48</v>
      </c>
      <c r="D56" s="8" t="str">
        <f>HYPERLINK("#'Table 48'!A1", "Which, if any, of the following purposes does your business use online tools for?: Supporting remote working")</f>
        <v>Which, if any, of the following purposes does your business use online tools for?: Supporting remote working</v>
      </c>
      <c r="E56" s="14" t="str">
        <f>HYPERLINK("#'Full Results'!A477", "477")</f>
        <v>477</v>
      </c>
      <c r="F56" t="s">
        <v>77</v>
      </c>
    </row>
    <row r="57" spans="3:6" x14ac:dyDescent="0.35">
      <c r="C57">
        <v>49</v>
      </c>
      <c r="D57" s="8" t="str">
        <f>HYPERLINK("#'Table 49'!A1", "Which, if any, of the following purposes does your business use online tools for?: Tracking inventory or orders")</f>
        <v>Which, if any, of the following purposes does your business use online tools for?: Tracking inventory or orders</v>
      </c>
      <c r="E57" s="14" t="str">
        <f>HYPERLINK("#'Full Results'!A484", "484")</f>
        <v>484</v>
      </c>
      <c r="F57" t="s">
        <v>77</v>
      </c>
    </row>
    <row r="58" spans="3:6" x14ac:dyDescent="0.35">
      <c r="C58">
        <v>50</v>
      </c>
      <c r="D58" s="8" t="str">
        <f>HYPERLINK("#'Table 50'!A1", "Which, if any, of the following purposes does your business use online tools for?: Analysing your internal data")</f>
        <v>Which, if any, of the following purposes does your business use online tools for?: Analysing your internal data</v>
      </c>
      <c r="E58" s="14" t="str">
        <f>HYPERLINK("#'Full Results'!A491", "491")</f>
        <v>491</v>
      </c>
      <c r="F58" t="s">
        <v>77</v>
      </c>
    </row>
    <row r="59" spans="3:6" x14ac:dyDescent="0.35">
      <c r="C59">
        <v>51</v>
      </c>
      <c r="D59" s="8" t="str">
        <f>HYPERLINK("#'Table 51'!A1", "Which, if any, of the following purposes does your business use online tools for?: To store data online")</f>
        <v>Which, if any, of the following purposes does your business use online tools for?: To store data online</v>
      </c>
      <c r="E59" s="14" t="str">
        <f>HYPERLINK("#'Full Results'!A498", "498")</f>
        <v>498</v>
      </c>
      <c r="F59" t="s">
        <v>77</v>
      </c>
    </row>
    <row r="60" spans="3:6" x14ac:dyDescent="0.35">
      <c r="C60">
        <v>52</v>
      </c>
      <c r="D60" s="8" t="str">
        <f>HYPERLINK("#'Table 52'!A1", "Which, if any, of the following purposes does your business use online tools for?: Running your own custom internal applications")</f>
        <v>Which, if any, of the following purposes does your business use online tools for?: Running your own custom internal applications</v>
      </c>
      <c r="E60" s="14" t="str">
        <f>HYPERLINK("#'Full Results'!A505", "505")</f>
        <v>505</v>
      </c>
      <c r="F60" t="s">
        <v>77</v>
      </c>
    </row>
    <row r="61" spans="3:6" x14ac:dyDescent="0.35">
      <c r="C61">
        <v>53</v>
      </c>
      <c r="D61" s="8" t="str">
        <f>HYPERLINK("#'Table 53'!A1", " What proportion of your customer revenue would you say comes through online sales?")</f>
        <v xml:space="preserve"> What proportion of your customer revenue would you say comes through online sales?</v>
      </c>
      <c r="E61" s="14" t="str">
        <f>HYPERLINK("#'Full Results'!A512", "512")</f>
        <v>512</v>
      </c>
      <c r="F61" t="s">
        <v>77</v>
      </c>
    </row>
    <row r="62" spans="3:6" x14ac:dyDescent="0.35">
      <c r="C62">
        <v>54</v>
      </c>
      <c r="D62" s="8" t="str">
        <f>HYPERLINK("#'Table 54'!A1",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2" s="7"/>
      <c r="F62" t="s">
        <v>77</v>
      </c>
    </row>
    <row r="63" spans="3:6" x14ac:dyDescent="0.35">
      <c r="C63">
        <v>55</v>
      </c>
      <c r="D63" s="8" t="str">
        <f>HYPERLINK("#'Table 55'!A1",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3" s="14" t="str">
        <f>HYPERLINK("#'Full Results'!A522", "522")</f>
        <v>522</v>
      </c>
      <c r="F63" t="s">
        <v>77</v>
      </c>
    </row>
    <row r="64" spans="3:6" x14ac:dyDescent="0.35">
      <c r="C64">
        <v>56</v>
      </c>
      <c r="D64" s="8" t="str">
        <f>HYPERLINK("#'Table 56'!A1",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4" s="14" t="str">
        <f>HYPERLINK("#'Full Results'!A529", "529")</f>
        <v>529</v>
      </c>
      <c r="F64" t="s">
        <v>77</v>
      </c>
    </row>
    <row r="65" spans="3:6" x14ac:dyDescent="0.3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4" t="str">
        <f>HYPERLINK("#'Full Results'!A536", "536")</f>
        <v>536</v>
      </c>
      <c r="F65" t="s">
        <v>77</v>
      </c>
    </row>
    <row r="66" spans="3:6" x14ac:dyDescent="0.3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4" t="str">
        <f>HYPERLINK("#'Full Results'!A543", "543")</f>
        <v>543</v>
      </c>
      <c r="F66" t="s">
        <v>77</v>
      </c>
    </row>
    <row r="67" spans="3:6" x14ac:dyDescent="0.3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4" t="str">
        <f>HYPERLINK("#'Full Results'!A550", "550")</f>
        <v>550</v>
      </c>
      <c r="F67" t="s">
        <v>77</v>
      </c>
    </row>
    <row r="68" spans="3:6" x14ac:dyDescent="0.3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4" t="str">
        <f>HYPERLINK("#'Full Results'!A557", "557")</f>
        <v>557</v>
      </c>
      <c r="F68" t="s">
        <v>77</v>
      </c>
    </row>
    <row r="69" spans="3:6" x14ac:dyDescent="0.3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4" t="str">
        <f>HYPERLINK("#'Full Results'!A564", "564")</f>
        <v>564</v>
      </c>
      <c r="F69" t="s">
        <v>77</v>
      </c>
    </row>
    <row r="70" spans="3:6" x14ac:dyDescent="0.3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4" t="str">
        <f>HYPERLINK("#'Full Results'!A571", "571")</f>
        <v>571</v>
      </c>
      <c r="F70" t="s">
        <v>77</v>
      </c>
    </row>
    <row r="71" spans="3:6" x14ac:dyDescent="0.3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4" t="str">
        <f>HYPERLINK("#'Full Results'!A578", "578")</f>
        <v>578</v>
      </c>
      <c r="F71" t="s">
        <v>77</v>
      </c>
    </row>
    <row r="72" spans="3:6" x14ac:dyDescent="0.3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4" t="str">
        <f>HYPERLINK("#'Full Results'!A585", "585")</f>
        <v>585</v>
      </c>
      <c r="F72" t="s">
        <v>77</v>
      </c>
    </row>
    <row r="73" spans="3:6" x14ac:dyDescent="0.3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4" t="str">
        <f>HYPERLINK("#'Full Results'!A592", "592")</f>
        <v>592</v>
      </c>
      <c r="F73" t="s">
        <v>77</v>
      </c>
    </row>
    <row r="74" spans="3:6" x14ac:dyDescent="0.3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4" t="str">
        <f>HYPERLINK("#'Full Results'!A599", "599")</f>
        <v>599</v>
      </c>
      <c r="F74" t="s">
        <v>77</v>
      </c>
    </row>
    <row r="75" spans="3:6" x14ac:dyDescent="0.3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4" t="str">
        <f>HYPERLINK("#'Full Results'!A606", "606")</f>
        <v>606</v>
      </c>
      <c r="F75" t="s">
        <v>77</v>
      </c>
    </row>
    <row r="76" spans="3:6" x14ac:dyDescent="0.3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4" t="str">
        <f>HYPERLINK("#'Full Results'!A613", "613")</f>
        <v>613</v>
      </c>
      <c r="F76" t="s">
        <v>77</v>
      </c>
    </row>
    <row r="77" spans="3:6" x14ac:dyDescent="0.3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4" t="str">
        <f>HYPERLINK("#'Full Results'!A620", "620")</f>
        <v>620</v>
      </c>
      <c r="F77" t="s">
        <v>77</v>
      </c>
    </row>
    <row r="78" spans="3:6" x14ac:dyDescent="0.3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4" t="str">
        <f>HYPERLINK("#'Full Results'!A627", "627")</f>
        <v>627</v>
      </c>
      <c r="F78" t="s">
        <v>77</v>
      </c>
    </row>
    <row r="79" spans="3:6" x14ac:dyDescent="0.3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4" t="str">
        <f>HYPERLINK("#'Full Results'!A634", "634")</f>
        <v>634</v>
      </c>
      <c r="F79" t="s">
        <v>77</v>
      </c>
    </row>
    <row r="80" spans="3:6" x14ac:dyDescent="0.3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4" t="str">
        <f>HYPERLINK("#'Full Results'!A641", "641")</f>
        <v>641</v>
      </c>
      <c r="F80" t="s">
        <v>77</v>
      </c>
    </row>
    <row r="81" spans="3:6" x14ac:dyDescent="0.35">
      <c r="C81">
        <v>73</v>
      </c>
      <c r="D81" s="8" t="str">
        <f>HYPERLINK("#'Table 73'!A1", " And how important would you say those same technologies are to your business: Office suite (word processing, spreadsheets etc)")</f>
        <v xml:space="preserve"> And how important would you say those same technologies are to your business: Office suite (word processing, spreadsheets etc)</v>
      </c>
      <c r="E81" s="14" t="str">
        <f>HYPERLINK("#'Full Results'!A648", "648")</f>
        <v>648</v>
      </c>
      <c r="F81" t="s">
        <v>685</v>
      </c>
    </row>
    <row r="82" spans="3:6" x14ac:dyDescent="0.35">
      <c r="C82">
        <v>74</v>
      </c>
      <c r="D82" s="8" t="str">
        <f>HYPERLINK("#'Table 74'!A1", " And how important would you say those same technologies are to your business: Web hosting")</f>
        <v xml:space="preserve"> And how important would you say those same technologies are to your business: Web hosting</v>
      </c>
      <c r="E82" s="14" t="str">
        <f>HYPERLINK("#'Full Results'!A656", "656")</f>
        <v>656</v>
      </c>
      <c r="F82" t="s">
        <v>686</v>
      </c>
    </row>
    <row r="83" spans="3:6" x14ac:dyDescent="0.35">
      <c r="C83">
        <v>75</v>
      </c>
      <c r="D83" s="8" t="str">
        <f>HYPERLINK("#'Table 75'!A1", " And how important would you say those same technologies are to your business: Instant messaging or employee collaboration ")</f>
        <v xml:space="preserve"> And how important would you say those same technologies are to your business: Instant messaging or employee collaboration </v>
      </c>
      <c r="E83" s="14" t="str">
        <f>HYPERLINK("#'Full Results'!A664", "664")</f>
        <v>664</v>
      </c>
      <c r="F83" t="s">
        <v>687</v>
      </c>
    </row>
    <row r="84" spans="3:6" x14ac:dyDescent="0.35">
      <c r="C84">
        <v>76</v>
      </c>
      <c r="D84" s="8" t="str">
        <f>HYPERLINK("#'Table 76'!A1", " And how important would you say those same technologies are to your business: Video calls")</f>
        <v xml:space="preserve"> And how important would you say those same technologies are to your business: Video calls</v>
      </c>
      <c r="E84" s="14" t="str">
        <f>HYPERLINK("#'Full Results'!A672", "672")</f>
        <v>672</v>
      </c>
      <c r="F84" t="s">
        <v>688</v>
      </c>
    </row>
    <row r="85" spans="3:6" x14ac:dyDescent="0.35">
      <c r="C85">
        <v>77</v>
      </c>
      <c r="D85" s="8" t="str">
        <f>HYPERLINK("#'Table 77'!A1", " And how important would you say those same technologies are to your business: Tracking inventory")</f>
        <v xml:space="preserve"> And how important would you say those same technologies are to your business: Tracking inventory</v>
      </c>
      <c r="E85" s="14" t="str">
        <f>HYPERLINK("#'Full Results'!A680", "680")</f>
        <v>680</v>
      </c>
      <c r="F85" t="s">
        <v>689</v>
      </c>
    </row>
    <row r="86" spans="3:6" x14ac:dyDescent="0.35">
      <c r="C86">
        <v>78</v>
      </c>
      <c r="D86" s="8" t="str">
        <f>HYPERLINK("#'Table 78'!A1", " And how important would you say those same technologies are to your business: Customer support / CRM")</f>
        <v xml:space="preserve"> And how important would you say those same technologies are to your business: Customer support / CRM</v>
      </c>
      <c r="E86" s="14" t="str">
        <f>HYPERLINK("#'Full Results'!A688", "688")</f>
        <v>688</v>
      </c>
      <c r="F86" t="s">
        <v>690</v>
      </c>
    </row>
    <row r="87" spans="3:6" x14ac:dyDescent="0.35">
      <c r="C87">
        <v>79</v>
      </c>
      <c r="D87" s="8" t="str">
        <f>HYPERLINK("#'Table 79'!A1", " And how important would you say those same technologies are to your business: Time tracking")</f>
        <v xml:space="preserve"> And how important would you say those same technologies are to your business: Time tracking</v>
      </c>
      <c r="E87" s="14" t="str">
        <f>HYPERLINK("#'Full Results'!A696", "696")</f>
        <v>696</v>
      </c>
      <c r="F87" t="s">
        <v>691</v>
      </c>
    </row>
    <row r="88" spans="3:6" x14ac:dyDescent="0.35">
      <c r="C88">
        <v>80</v>
      </c>
      <c r="D88" s="8" t="str">
        <f>HYPERLINK("#'Table 80'!A1", " And how important would you say those same technologies are to your business: Managing expenses")</f>
        <v xml:space="preserve"> And how important would you say those same technologies are to your business: Managing expenses</v>
      </c>
      <c r="E88" s="14" t="str">
        <f>HYPERLINK("#'Full Results'!A704", "704")</f>
        <v>704</v>
      </c>
      <c r="F88" t="s">
        <v>692</v>
      </c>
    </row>
    <row r="89" spans="3:6" x14ac:dyDescent="0.35">
      <c r="C89">
        <v>81</v>
      </c>
      <c r="D89" s="8" t="str">
        <f>HYPERLINK("#'Table 81'!A1", " And how important would you say those same technologies are to your business: Enterprise Resource Planning (ERP)")</f>
        <v xml:space="preserve"> And how important would you say those same technologies are to your business: Enterprise Resource Planning (ERP)</v>
      </c>
      <c r="E89" s="14" t="str">
        <f>HYPERLINK("#'Full Results'!A712", "712")</f>
        <v>712</v>
      </c>
      <c r="F89" t="s">
        <v>693</v>
      </c>
    </row>
    <row r="90" spans="3:6" x14ac:dyDescent="0.35">
      <c r="C90">
        <v>82</v>
      </c>
      <c r="D90" s="8" t="str">
        <f>HYPERLINK("#'Table 82'!A1", " And how important would you say those same technologies are to your business: Project management")</f>
        <v xml:space="preserve"> And how important would you say those same technologies are to your business: Project management</v>
      </c>
      <c r="E90" s="14" t="str">
        <f>HYPERLINK("#'Full Results'!A720", "720")</f>
        <v>720</v>
      </c>
      <c r="F90" t="s">
        <v>694</v>
      </c>
    </row>
    <row r="91" spans="3:6" x14ac:dyDescent="0.35">
      <c r="C91">
        <v>83</v>
      </c>
      <c r="D91" s="8" t="str">
        <f>HYPERLINK("#'Table 83'!A1", " And how important would you say those same technologies are to your business: Accounting")</f>
        <v xml:space="preserve"> And how important would you say those same technologies are to your business: Accounting</v>
      </c>
      <c r="E91" s="14" t="str">
        <f>HYPERLINK("#'Full Results'!A728", "728")</f>
        <v>728</v>
      </c>
      <c r="F91" t="s">
        <v>695</v>
      </c>
    </row>
    <row r="92" spans="3:6" x14ac:dyDescent="0.35">
      <c r="C92">
        <v>84</v>
      </c>
      <c r="D92" s="8" t="str">
        <f>HYPERLINK("#'Table 84'!A1", " And how important would you say those same technologies are to your business: Invoicing")</f>
        <v xml:space="preserve"> And how important would you say those same technologies are to your business: Invoicing</v>
      </c>
      <c r="E92" s="14" t="str">
        <f>HYPERLINK("#'Full Results'!A736", "736")</f>
        <v>736</v>
      </c>
      <c r="F92" t="s">
        <v>696</v>
      </c>
    </row>
    <row r="93" spans="3:6" x14ac:dyDescent="0.35">
      <c r="C93">
        <v>85</v>
      </c>
      <c r="D93" s="8" t="str">
        <f>HYPERLINK("#'Table 85'!A1", " And how important would you say those same technologies are to your business: Data dashboards or analytics")</f>
        <v xml:space="preserve"> And how important would you say those same technologies are to your business: Data dashboards or analytics</v>
      </c>
      <c r="E93" s="14" t="str">
        <f>HYPERLINK("#'Full Results'!A744", "744")</f>
        <v>744</v>
      </c>
      <c r="F93" t="s">
        <v>697</v>
      </c>
    </row>
    <row r="94" spans="3:6" x14ac:dyDescent="0.35">
      <c r="C94">
        <v>86</v>
      </c>
      <c r="D94" s="8" t="str">
        <f>HYPERLINK("#'Table 86'!A1", " And how important would you say those same technologies are to your business: 3D Printing")</f>
        <v xml:space="preserve"> And how important would you say those same technologies are to your business: 3D Printing</v>
      </c>
      <c r="E94" s="14" t="str">
        <f>HYPERLINK("#'Full Results'!A752", "752")</f>
        <v>752</v>
      </c>
      <c r="F94" t="s">
        <v>698</v>
      </c>
    </row>
    <row r="95" spans="3:6" x14ac:dyDescent="0.35">
      <c r="C95">
        <v>87</v>
      </c>
      <c r="D95" s="8" t="str">
        <f>HYPERLINK("#'Table 87'!A1", " And how important would you say those same technologies are to your business: Internet of Things (IoT)")</f>
        <v xml:space="preserve"> And how important would you say those same technologies are to your business: Internet of Things (IoT)</v>
      </c>
      <c r="E95" s="14" t="str">
        <f>HYPERLINK("#'Full Results'!A760", "760")</f>
        <v>760</v>
      </c>
      <c r="F95" t="s">
        <v>699</v>
      </c>
    </row>
    <row r="96" spans="3:6" x14ac:dyDescent="0.35">
      <c r="C96">
        <v>88</v>
      </c>
      <c r="D96" s="8" t="str">
        <f>HYPERLINK("#'Table 88'!A1", " And how important would you say those same technologies are to your business: Cloud computing")</f>
        <v xml:space="preserve"> And how important would you say those same technologies are to your business: Cloud computing</v>
      </c>
      <c r="E96" s="14" t="str">
        <f>HYPERLINK("#'Full Results'!A768", "768")</f>
        <v>768</v>
      </c>
      <c r="F96" t="s">
        <v>700</v>
      </c>
    </row>
    <row r="97" spans="3:6" x14ac:dyDescent="0.35">
      <c r="C97">
        <v>89</v>
      </c>
      <c r="D97" s="8" t="str">
        <f>HYPERLINK("#'Table 89'!A1",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7" s="14" t="str">
        <f>HYPERLINK("#'Full Results'!A776", "776")</f>
        <v>776</v>
      </c>
      <c r="F97" t="s">
        <v>701</v>
      </c>
    </row>
    <row r="98" spans="3:6" x14ac:dyDescent="0.35">
      <c r="C98">
        <v>90</v>
      </c>
      <c r="D98" s="8" t="str">
        <f>HYPERLINK("#'Table 90'!A1", " And how important would you say those same technologies are to your business: Blockchain")</f>
        <v xml:space="preserve"> And how important would you say those same technologies are to your business: Blockchain</v>
      </c>
      <c r="E98" s="14" t="str">
        <f>HYPERLINK("#'Full Results'!A784", "784")</f>
        <v>784</v>
      </c>
      <c r="F98" t="s">
        <v>702</v>
      </c>
    </row>
    <row r="99" spans="3:6" x14ac:dyDescent="0.35">
      <c r="C99">
        <v>91</v>
      </c>
      <c r="D99" s="8" t="str">
        <f>HYPERLINK("#'Table 91'!A1", "Grid Summary: Which, if any, of the following are true for your business?")</f>
        <v>Grid Summary: Which, if any, of the following are true for your business?</v>
      </c>
      <c r="E99" s="7"/>
      <c r="F99" t="s">
        <v>77</v>
      </c>
    </row>
    <row r="100" spans="3:6" x14ac:dyDescent="0.35">
      <c r="C100">
        <v>92</v>
      </c>
      <c r="D100" s="8" t="str">
        <f>HYPERLINK("#'Table 92'!A1",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0" s="14" t="str">
        <f>HYPERLINK("#'Full Results'!A792", "792")</f>
        <v>792</v>
      </c>
      <c r="F100" t="s">
        <v>77</v>
      </c>
    </row>
    <row r="101" spans="3:6" x14ac:dyDescent="0.35">
      <c r="C101">
        <v>93</v>
      </c>
      <c r="D101" s="8" t="str">
        <f>HYPERLINK("#'Table 93'!A1", "Which, if any, of the following are true for your business?: Your business employs ICT specialists")</f>
        <v>Which, if any, of the following are true for your business?: Your business employs ICT specialists</v>
      </c>
      <c r="E101" s="14" t="str">
        <f>HYPERLINK("#'Full Results'!A798", "798")</f>
        <v>798</v>
      </c>
      <c r="F101" t="s">
        <v>77</v>
      </c>
    </row>
    <row r="102" spans="3:6" x14ac:dyDescent="0.35">
      <c r="C102">
        <v>94</v>
      </c>
      <c r="D102" s="8" t="str">
        <f>HYPERLINK("#'Table 94'!A1", "Which, if any, of the following are true for your business?: The internet connection for your business is at least 30 Mb/s")</f>
        <v>Which, if any, of the following are true for your business?: The internet connection for your business is at least 30 Mb/s</v>
      </c>
      <c r="E102" s="14" t="str">
        <f>HYPERLINK("#'Full Results'!A804", "804")</f>
        <v>804</v>
      </c>
      <c r="F102" t="s">
        <v>77</v>
      </c>
    </row>
    <row r="103" spans="3:6" x14ac:dyDescent="0.35">
      <c r="C103">
        <v>95</v>
      </c>
      <c r="D103" s="8" t="str">
        <f>HYPERLINK("#'Table 95'!A1",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3" s="14" t="str">
        <f>HYPERLINK("#'Full Results'!A810", "810")</f>
        <v>810</v>
      </c>
      <c r="F103" t="s">
        <v>77</v>
      </c>
    </row>
    <row r="104" spans="3:6" x14ac:dyDescent="0.35">
      <c r="C104">
        <v>96</v>
      </c>
      <c r="D104" s="8" t="str">
        <f>HYPERLINK("#'Table 96'!A1", "Which, if any, of the following are true for your business?: Your business has a website ")</f>
        <v xml:space="preserve">Which, if any, of the following are true for your business?: Your business has a website </v>
      </c>
      <c r="E104" s="14" t="str">
        <f>HYPERLINK("#'Full Results'!A816", "816")</f>
        <v>816</v>
      </c>
      <c r="F104" t="s">
        <v>77</v>
      </c>
    </row>
    <row r="105" spans="3:6" x14ac:dyDescent="0.35">
      <c r="C105">
        <v>97</v>
      </c>
      <c r="D105" s="8" t="str">
        <f>HYPERLINK("#'Table 97'!A1", "Which, if any, of the following are true for your business?: Your business uses 3D printing")</f>
        <v>Which, if any, of the following are true for your business?: Your business uses 3D printing</v>
      </c>
      <c r="E105" s="14" t="str">
        <f>HYPERLINK("#'Full Results'!A822", "822")</f>
        <v>822</v>
      </c>
      <c r="F105" t="s">
        <v>77</v>
      </c>
    </row>
    <row r="106" spans="3:6" x14ac:dyDescent="0.35">
      <c r="C106">
        <v>98</v>
      </c>
      <c r="D106" s="8" t="str">
        <f>HYPERLINK("#'Table 98'!A1", "Which, if any, of the following are true for your business?: Your business uses e-invoices, suitable for automated processing")</f>
        <v>Which, if any, of the following are true for your business?: Your business uses e-invoices, suitable for automated processing</v>
      </c>
      <c r="E106" s="14" t="str">
        <f>HYPERLINK("#'Full Results'!A828", "828")</f>
        <v>828</v>
      </c>
      <c r="F106" t="s">
        <v>77</v>
      </c>
    </row>
    <row r="107" spans="3:6" x14ac:dyDescent="0.35">
      <c r="C107">
        <v>99</v>
      </c>
      <c r="D107" s="8" t="str">
        <f>HYPERLINK("#'Table 99'!A1", "Which, if any, of the following are true for your business?: Your business uses industrial or service robots")</f>
        <v>Which, if any, of the following are true for your business?: Your business uses industrial or service robots</v>
      </c>
      <c r="E107" s="14" t="str">
        <f>HYPERLINK("#'Full Results'!A834", "834")</f>
        <v>834</v>
      </c>
      <c r="F107" t="s">
        <v>77</v>
      </c>
    </row>
    <row r="108" spans="3:6" x14ac:dyDescent="0.35">
      <c r="C108">
        <v>100</v>
      </c>
      <c r="D108" s="8" t="str">
        <f>HYPERLINK("#'Table 100'!A1", "Which, if any, of the following are true for your business?: Sales from e-commerce make up at least 1% of your total turnover")</f>
        <v>Which, if any, of the following are true for your business?: Sales from e-commerce make up at least 1% of your total turnover</v>
      </c>
      <c r="E108" s="14" t="str">
        <f>HYPERLINK("#'Full Results'!A840", "840")</f>
        <v>840</v>
      </c>
      <c r="F108" t="s">
        <v>77</v>
      </c>
    </row>
    <row r="109" spans="3:6" x14ac:dyDescent="0.35">
      <c r="C109">
        <v>101</v>
      </c>
      <c r="D109" s="8" t="str">
        <f>HYPERLINK("#'Table 101'!A1", "Which, if any, of the following are true for your business?: Your business makes use of big data analysis")</f>
        <v>Which, if any, of the following are true for your business?: Your business makes use of big data analysis</v>
      </c>
      <c r="E109" s="14" t="str">
        <f>HYPERLINK("#'Full Results'!A846", "846")</f>
        <v>846</v>
      </c>
      <c r="F109" t="s">
        <v>77</v>
      </c>
    </row>
    <row r="110" spans="3:6" x14ac:dyDescent="0.35">
      <c r="C110">
        <v>102</v>
      </c>
      <c r="D110" s="8" t="str">
        <f>HYPERLINK("#'Table 102'!A1", "You said that your business had a website. Does it contain any of the following features?Please select all that apply")</f>
        <v>You said that your business had a website. Does it contain any of the following features?Please select all that apply</v>
      </c>
      <c r="E110" s="14" t="str">
        <f>HYPERLINK("#'Full Results'!A852", "852")</f>
        <v>852</v>
      </c>
      <c r="F110" t="s">
        <v>703</v>
      </c>
    </row>
    <row r="111" spans="3:6" x14ac:dyDescent="0.35">
      <c r="C111">
        <v>103</v>
      </c>
      <c r="D111" s="8" t="str">
        <f>HYPERLINK("#'Table 103'!A1",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1" s="14" t="str">
        <f>HYPERLINK("#'Full Results'!A860", "860")</f>
        <v>860</v>
      </c>
      <c r="F111" t="s">
        <v>77</v>
      </c>
    </row>
    <row r="112" spans="3:6" x14ac:dyDescent="0.35">
      <c r="C112">
        <v>104</v>
      </c>
      <c r="D112" s="8" t="str">
        <f>HYPERLINK("#'Table 104'!A1", " What proportion of your total IT budget would you estimate goes on cloud computing Software as a Service (SaaS)?")</f>
        <v xml:space="preserve"> What proportion of your total IT budget would you estimate goes on cloud computing Software as a Service (SaaS)?</v>
      </c>
      <c r="E112" s="14" t="str">
        <f>HYPERLINK("#'Full Results'!A870", "870")</f>
        <v>870</v>
      </c>
      <c r="F112" t="s">
        <v>704</v>
      </c>
    </row>
    <row r="113" spans="3:6" x14ac:dyDescent="0.35">
      <c r="C113">
        <v>105</v>
      </c>
      <c r="D113" s="8" t="str">
        <f>HYPERLINK("#'Table 105'!A1",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3" s="14" t="str">
        <f>HYPERLINK("#'Full Results'!A880", "880")</f>
        <v>880</v>
      </c>
      <c r="F113" t="s">
        <v>705</v>
      </c>
    </row>
    <row r="114" spans="3:6" x14ac:dyDescent="0.35">
      <c r="C114">
        <v>106</v>
      </c>
      <c r="D114" s="8" t="str">
        <f>HYPERLINK("#'Table 106'!A1", "Does your company use any of the following cloud provider?Please select all that apply")</f>
        <v>Does your company use any of the following cloud provider?Please select all that apply</v>
      </c>
      <c r="E114" s="14" t="str">
        <f>HYPERLINK("#'Full Results'!A890", "890")</f>
        <v>890</v>
      </c>
      <c r="F114" t="s">
        <v>705</v>
      </c>
    </row>
    <row r="115" spans="3:6" x14ac:dyDescent="0.35">
      <c r="C115">
        <v>107</v>
      </c>
      <c r="D115" s="8" t="str">
        <f>HYPERLINK("#'Table 107'!A1", "You said that your company used another cloud provider. Is it any of the below?Please select all that apply")</f>
        <v>You said that your company used another cloud provider. Is it any of the below?Please select all that apply</v>
      </c>
      <c r="E115" s="14" t="str">
        <f>HYPERLINK("#'Full Results'!A898", "898")</f>
        <v>898</v>
      </c>
      <c r="F115" t="s">
        <v>706</v>
      </c>
    </row>
    <row r="116" spans="3:6" x14ac:dyDescent="0.35">
      <c r="C116">
        <v>108</v>
      </c>
      <c r="D116" s="8" t="str">
        <f>HYPERLINK("#'Table 108'!A1", " And which would you say is your primary cloud provider?")</f>
        <v xml:space="preserve"> And which would you say is your primary cloud provider?</v>
      </c>
      <c r="E116" s="14" t="str">
        <f>HYPERLINK("#'Full Results'!A915", "915")</f>
        <v>915</v>
      </c>
      <c r="F116" t="s">
        <v>705</v>
      </c>
    </row>
    <row r="117" spans="3:6" x14ac:dyDescent="0.35">
      <c r="C117">
        <v>109</v>
      </c>
      <c r="D117" s="8" t="str">
        <f>HYPERLINK("#'Table 109'!A1",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7" s="14" t="str">
        <f>HYPERLINK("#'Full Results'!A931", "931")</f>
        <v>931</v>
      </c>
      <c r="F117" t="s">
        <v>705</v>
      </c>
    </row>
    <row r="118" spans="3:6" x14ac:dyDescent="0.35">
      <c r="C118">
        <v>110</v>
      </c>
      <c r="D118" s="8" t="str">
        <f>HYPERLINK("#'Table 110'!A1", " When did your company first start using cloud services? ")</f>
        <v xml:space="preserve"> When did your company first start using cloud services? </v>
      </c>
      <c r="E118" s="14" t="str">
        <f>HYPERLINK("#'Full Results'!A951", "951")</f>
        <v>951</v>
      </c>
      <c r="F118" t="s">
        <v>705</v>
      </c>
    </row>
    <row r="119" spans="3:6" x14ac:dyDescent="0.35">
      <c r="C119">
        <v>111</v>
      </c>
      <c r="D119" s="8" t="str">
        <f>HYPERLINK("#'Table 111'!A1", "Has the use of cloud services enabled you to do any of the following?Please select all that apply")</f>
        <v>Has the use of cloud services enabled you to do any of the following?Please select all that apply</v>
      </c>
      <c r="E119" s="14" t="str">
        <f>HYPERLINK("#'Full Results'!A961", "961")</f>
        <v>961</v>
      </c>
      <c r="F119" t="s">
        <v>705</v>
      </c>
    </row>
    <row r="120" spans="3:6" x14ac:dyDescent="0.35">
      <c r="C120">
        <v>112</v>
      </c>
      <c r="D120" s="8" t="str">
        <f>HYPERLINK("#'Table 112'!A1", "Grid Summary: To the best of your knowledge, how easy or difficult would the following be without the existence of cloud services?")</f>
        <v>Grid Summary: To the best of your knowledge, how easy or difficult would the following be without the existence of cloud services?</v>
      </c>
      <c r="E120" s="7"/>
      <c r="F120" t="s">
        <v>705</v>
      </c>
    </row>
    <row r="121" spans="3:6" x14ac:dyDescent="0.35">
      <c r="C121">
        <v>113</v>
      </c>
      <c r="D121" s="8" t="str">
        <f>HYPERLINK("#'Table 113'!A1",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1" s="14" t="str">
        <f>HYPERLINK("#'Full Results'!A976", "976")</f>
        <v>976</v>
      </c>
      <c r="F121" t="s">
        <v>705</v>
      </c>
    </row>
    <row r="122" spans="3:6" x14ac:dyDescent="0.35">
      <c r="C122">
        <v>114</v>
      </c>
      <c r="D122" s="8" t="str">
        <f>HYPERLINK("#'Table 114'!A1",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2" s="14" t="str">
        <f>HYPERLINK("#'Full Results'!A985", "985")</f>
        <v>985</v>
      </c>
      <c r="F122" t="s">
        <v>705</v>
      </c>
    </row>
    <row r="123" spans="3:6" x14ac:dyDescent="0.35">
      <c r="C123">
        <v>115</v>
      </c>
      <c r="D123" s="8" t="str">
        <f>HYPERLINK("#'Table 115'!A1", "To the best of your knowledge, how easy or difficult would the following be without the existence of cloud services?: Data storage")</f>
        <v>To the best of your knowledge, how easy or difficult would the following be without the existence of cloud services?: Data storage</v>
      </c>
      <c r="E123" s="14" t="str">
        <f>HYPERLINK("#'Full Results'!A994", "994")</f>
        <v>994</v>
      </c>
      <c r="F123" t="s">
        <v>705</v>
      </c>
    </row>
    <row r="124" spans="3:6" x14ac:dyDescent="0.35">
      <c r="C124">
        <v>116</v>
      </c>
      <c r="D124" s="8" t="str">
        <f>HYPERLINK("#'Table 116'!A1",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4" s="14" t="str">
        <f>HYPERLINK("#'Full Results'!A1003", "1003")</f>
        <v>1003</v>
      </c>
      <c r="F124" t="s">
        <v>705</v>
      </c>
    </row>
    <row r="125" spans="3:6" x14ac:dyDescent="0.35">
      <c r="C125">
        <v>117</v>
      </c>
      <c r="D125" s="8" t="str">
        <f>HYPERLINK("#'Table 117'!A1", " If you had to change your primary cloud provider and move to a different cloud service, how difficult would this be?")</f>
        <v xml:space="preserve"> If you had to change your primary cloud provider and move to a different cloud service, how difficult would this be?</v>
      </c>
      <c r="E125" s="14" t="str">
        <f>HYPERLINK("#'Full Results'!A1012", "1012")</f>
        <v>1012</v>
      </c>
      <c r="F125" t="s">
        <v>705</v>
      </c>
    </row>
    <row r="126" spans="3:6" x14ac:dyDescent="0.35">
      <c r="C126">
        <v>118</v>
      </c>
      <c r="D126" s="8" t="str">
        <f>HYPERLINK("#'Table 118'!A1",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6" s="7"/>
      <c r="F126" t="s">
        <v>707</v>
      </c>
    </row>
    <row r="127" spans="3:6" x14ac:dyDescent="0.35">
      <c r="C127">
        <v>119</v>
      </c>
      <c r="D127" s="8" t="str">
        <f>HYPERLINK("#'Table 119'!A1",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7" s="14" t="str">
        <f>HYPERLINK("#'Full Results'!A1021", "1021")</f>
        <v>1021</v>
      </c>
      <c r="F127" t="s">
        <v>707</v>
      </c>
    </row>
    <row r="128" spans="3:6" x14ac:dyDescent="0.35">
      <c r="C128">
        <v>120</v>
      </c>
      <c r="D128" s="8" t="str">
        <f>HYPERLINK("#'Table 120'!A1",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8" s="14" t="str">
        <f>HYPERLINK("#'Full Results'!A1030", "1030")</f>
        <v>1030</v>
      </c>
      <c r="F128" t="s">
        <v>707</v>
      </c>
    </row>
    <row r="129" spans="3:6" x14ac:dyDescent="0.3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4" t="str">
        <f>HYPERLINK("#'Full Results'!A1039", "1039")</f>
        <v>1039</v>
      </c>
      <c r="F129" t="s">
        <v>707</v>
      </c>
    </row>
    <row r="130" spans="3:6" x14ac:dyDescent="0.3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4" t="str">
        <f>HYPERLINK("#'Full Results'!A1048", "1048")</f>
        <v>1048</v>
      </c>
      <c r="F130" t="s">
        <v>707</v>
      </c>
    </row>
    <row r="131" spans="3:6" x14ac:dyDescent="0.3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1" s="14" t="str">
        <f>HYPERLINK("#'Full Results'!A1057", "1057")</f>
        <v>1057</v>
      </c>
      <c r="F131" t="s">
        <v>707</v>
      </c>
    </row>
    <row r="132" spans="3:6" x14ac:dyDescent="0.3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2" s="14" t="str">
        <f>HYPERLINK("#'Full Results'!A1066", "1066")</f>
        <v>1066</v>
      </c>
      <c r="F132" t="s">
        <v>707</v>
      </c>
    </row>
    <row r="133" spans="3:6" x14ac:dyDescent="0.3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3" s="14" t="str">
        <f>HYPERLINK("#'Full Results'!A1075", "1075")</f>
        <v>1075</v>
      </c>
      <c r="F133" t="s">
        <v>707</v>
      </c>
    </row>
    <row r="134" spans="3:6" x14ac:dyDescent="0.3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4" s="14" t="str">
        <f>HYPERLINK("#'Full Results'!A1084", "1084")</f>
        <v>1084</v>
      </c>
      <c r="F134" t="s">
        <v>707</v>
      </c>
    </row>
    <row r="135" spans="3:6" x14ac:dyDescent="0.35">
      <c r="C135">
        <v>127</v>
      </c>
      <c r="D135" s="8" t="str">
        <f>HYPERLINK("#'Table 127'!A1", " If you could not use cloud computing at all, what impact do you think this would have on the total cost of your IT?")</f>
        <v xml:space="preserve"> If you could not use cloud computing at all, what impact do you think this would have on the total cost of your IT?</v>
      </c>
      <c r="E135" s="14" t="str">
        <f>HYPERLINK("#'Full Results'!A1093", "1093")</f>
        <v>1093</v>
      </c>
      <c r="F135" t="s">
        <v>705</v>
      </c>
    </row>
    <row r="136" spans="3:6" x14ac:dyDescent="0.35">
      <c r="C136">
        <v>128</v>
      </c>
      <c r="D136" s="8" t="str">
        <f>HYPERLINK("#'Table 128'!A1",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6" s="14" t="str">
        <f>HYPERLINK("#'Full Results'!A1104", "1104")</f>
        <v>1104</v>
      </c>
      <c r="F136" t="s">
        <v>705</v>
      </c>
    </row>
    <row r="137" spans="3:6" x14ac:dyDescent="0.35">
      <c r="C137">
        <v>129</v>
      </c>
      <c r="D137" s="8" t="str">
        <f>HYPERLINK("#'Table 129'!A1", " How important, if at all, are digital skills to the day to day running of your business?")</f>
        <v xml:space="preserve"> How important, if at all, are digital skills to the day to day running of your business?</v>
      </c>
      <c r="E137" s="14" t="str">
        <f>HYPERLINK("#'Full Results'!A1117", "1117")</f>
        <v>1117</v>
      </c>
      <c r="F137" t="s">
        <v>77</v>
      </c>
    </row>
    <row r="138" spans="3:6" x14ac:dyDescent="0.35">
      <c r="C138">
        <v>130</v>
      </c>
      <c r="D138" s="8" t="str">
        <f>HYPERLINK("#'Table 130'!A1", "Which digital skills do you think it is important for an average worker to be able to do today?Please select all that apply.")</f>
        <v>Which digital skills do you think it is important for an average worker to be able to do today?Please select all that apply.</v>
      </c>
      <c r="E138" s="14" t="str">
        <f>HYPERLINK("#'Full Results'!A1127", "1127")</f>
        <v>1127</v>
      </c>
      <c r="F138" t="s">
        <v>77</v>
      </c>
    </row>
    <row r="139" spans="3:6" x14ac:dyDescent="0.35">
      <c r="C139">
        <v>131</v>
      </c>
      <c r="D139" s="8" t="str">
        <f>HYPERLINK("#'Table 131'!A1", "And which digital skills do you think it is not important for an average worker to be able to do today?Please select all that apply")</f>
        <v>And which digital skills do you think it is not important for an average worker to be able to do today?Please select all that apply</v>
      </c>
      <c r="E139" s="14" t="str">
        <f>HYPERLINK("#'Full Results'!A1143", "1143")</f>
        <v>1143</v>
      </c>
      <c r="F139" t="s">
        <v>77</v>
      </c>
    </row>
    <row r="140" spans="3:6" x14ac:dyDescent="0.35">
      <c r="C140">
        <v>132</v>
      </c>
      <c r="D140" s="8" t="str">
        <f>HYPERLINK("#'Table 132'!A1", "Which types of digital skills are most important to your business?Please select up to three.")</f>
        <v>Which types of digital skills are most important to your business?Please select up to three.</v>
      </c>
      <c r="E140" s="14" t="str">
        <f>HYPERLINK("#'Full Results'!A1159", "1159")</f>
        <v>1159</v>
      </c>
      <c r="F140" t="s">
        <v>77</v>
      </c>
    </row>
    <row r="141" spans="3:6" x14ac:dyDescent="0.35">
      <c r="C141">
        <v>133</v>
      </c>
      <c r="D141" s="8" t="str">
        <f>HYPERLINK("#'Table 133'!A1", " How easy or difficult is it for your business to find staff with good digital skills?")</f>
        <v xml:space="preserve"> How easy or difficult is it for your business to find staff with good digital skills?</v>
      </c>
      <c r="E141" s="14" t="str">
        <f>HYPERLINK("#'Full Results'!A1171", "1171")</f>
        <v>1171</v>
      </c>
      <c r="F141" t="s">
        <v>77</v>
      </c>
    </row>
    <row r="142" spans="3:6" x14ac:dyDescent="0.35">
      <c r="C142">
        <v>134</v>
      </c>
      <c r="D142" s="8" t="str">
        <f>HYPERLINK("#'Table 134'!A1",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2" s="14" t="str">
        <f>HYPERLINK("#'Full Results'!A1180", "1180")</f>
        <v>1180</v>
      </c>
      <c r="F142" t="s">
        <v>712</v>
      </c>
    </row>
    <row r="143" spans="3:6" x14ac:dyDescent="0.35">
      <c r="C143">
        <v>135</v>
      </c>
      <c r="D143" s="8" t="str">
        <f>HYPERLINK("#'Table 135'!A1", "Does your company employ any of the following?Please select all that apply.")</f>
        <v>Does your company employ any of the following?Please select all that apply.</v>
      </c>
      <c r="E143" s="14" t="str">
        <f>HYPERLINK("#'Full Results'!A1189", "1189")</f>
        <v>1189</v>
      </c>
      <c r="F143" t="s">
        <v>77</v>
      </c>
    </row>
    <row r="144" spans="3:6" x14ac:dyDescent="0.35">
      <c r="C144">
        <v>136</v>
      </c>
      <c r="D144" s="8" t="str">
        <f>HYPERLINK("#'Table 136'!A1",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4" s="7"/>
      <c r="F144" t="s">
        <v>77</v>
      </c>
    </row>
    <row r="145" spans="3:6" x14ac:dyDescent="0.35">
      <c r="C145">
        <v>137</v>
      </c>
      <c r="D145" s="8" t="str">
        <f>HYPERLINK("#'Table 137'!A1",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5" s="14" t="str">
        <f>HYPERLINK("#'Full Results'!A1195", "1195")</f>
        <v>1195</v>
      </c>
      <c r="F145" t="s">
        <v>77</v>
      </c>
    </row>
    <row r="146" spans="3:6" x14ac:dyDescent="0.35">
      <c r="C146">
        <v>138</v>
      </c>
      <c r="D146" s="8" t="str">
        <f>HYPERLINK("#'Table 138'!A1",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6" s="14" t="str">
        <f>HYPERLINK("#'Full Results'!A1203", "1203")</f>
        <v>1203</v>
      </c>
      <c r="F146" t="s">
        <v>77</v>
      </c>
    </row>
    <row r="147" spans="3:6" x14ac:dyDescent="0.35">
      <c r="C147">
        <v>139</v>
      </c>
      <c r="D147" s="8" t="str">
        <f>HYPERLINK("#'Table 139'!A1",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7" s="14" t="str">
        <f>HYPERLINK("#'Full Results'!A1211", "1211")</f>
        <v>1211</v>
      </c>
      <c r="F147" t="s">
        <v>77</v>
      </c>
    </row>
    <row r="148" spans="3:6" x14ac:dyDescent="0.35">
      <c r="C148">
        <v>140</v>
      </c>
      <c r="D148" s="8" t="str">
        <f>HYPERLINK("#'Table 140'!A1",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48" s="14" t="str">
        <f>HYPERLINK("#'Full Results'!A1219", "1219")</f>
        <v>1219</v>
      </c>
      <c r="F148" t="s">
        <v>77</v>
      </c>
    </row>
    <row r="149" spans="3:6" x14ac:dyDescent="0.35">
      <c r="C149">
        <v>141</v>
      </c>
      <c r="D149" s="8" t="str">
        <f>HYPERLINK("#'Table 141'!A1",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49" s="14" t="str">
        <f>HYPERLINK("#'Full Results'!A1227", "1227")</f>
        <v>1227</v>
      </c>
      <c r="F149" t="s">
        <v>77</v>
      </c>
    </row>
    <row r="150" spans="3:6" x14ac:dyDescent="0.35">
      <c r="C150">
        <v>142</v>
      </c>
      <c r="D150" s="8" t="str">
        <f>HYPERLINK("#'Table 142'!A1",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0" s="14" t="str">
        <f>HYPERLINK("#'Full Results'!A1235", "1235")</f>
        <v>1235</v>
      </c>
      <c r="F150" t="s">
        <v>77</v>
      </c>
    </row>
    <row r="151" spans="3:6" x14ac:dyDescent="0.35">
      <c r="C151">
        <v>143</v>
      </c>
      <c r="D151" s="8" t="str">
        <f>HYPERLINK("#'Table 143'!A1",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1" s="14" t="str">
        <f>HYPERLINK("#'Full Results'!A1243", "1243")</f>
        <v>1243</v>
      </c>
      <c r="F151" t="s">
        <v>715</v>
      </c>
    </row>
    <row r="152" spans="3:6" x14ac:dyDescent="0.35">
      <c r="C152">
        <v>144</v>
      </c>
      <c r="D152" s="8" t="str">
        <f>HYPERLINK("#'Table 144'!A1", " On average, how much do you expect your revenue to grow in the next three years?")</f>
        <v xml:space="preserve"> On average, how much do you expect your revenue to grow in the next three years?</v>
      </c>
      <c r="E152" s="14" t="str">
        <f>HYPERLINK("#'Full Results'!A1249", "1249")</f>
        <v>1249</v>
      </c>
      <c r="F152" t="s">
        <v>715</v>
      </c>
    </row>
    <row r="153" spans="3:6" x14ac:dyDescent="0.35">
      <c r="C153">
        <v>145</v>
      </c>
      <c r="D153" s="8" t="str">
        <f>HYPERLINK("#'Table 145'!A1",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3" s="14" t="str">
        <f>HYPERLINK("#'Full Results'!A1264", "1264")</f>
        <v>1264</v>
      </c>
      <c r="F153" t="s">
        <v>715</v>
      </c>
    </row>
    <row r="154" spans="3:6" x14ac:dyDescent="0.35">
      <c r="C154">
        <v>146</v>
      </c>
      <c r="D154" s="8" t="str">
        <f>HYPERLINK("#'Table 146'!A1",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4" s="7"/>
      <c r="F154" t="s">
        <v>77</v>
      </c>
    </row>
    <row r="155" spans="3:6" x14ac:dyDescent="0.35">
      <c r="C155">
        <v>147</v>
      </c>
      <c r="D155" s="8" t="str">
        <f>HYPERLINK("#'Table 147'!A1",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5" s="14" t="str">
        <f>HYPERLINK("#'Full Results'!A1278", "1278")</f>
        <v>1278</v>
      </c>
      <c r="F155" t="s">
        <v>77</v>
      </c>
    </row>
    <row r="156" spans="3:6" x14ac:dyDescent="0.35">
      <c r="C156">
        <v>148</v>
      </c>
      <c r="D156" s="8" t="str">
        <f>HYPERLINK("#'Table 148'!A1",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6" s="14" t="str">
        <f>HYPERLINK("#'Full Results'!A1290", "1290")</f>
        <v>1290</v>
      </c>
      <c r="F156" t="s">
        <v>77</v>
      </c>
    </row>
    <row r="157" spans="3:6" x14ac:dyDescent="0.35">
      <c r="C157">
        <v>149</v>
      </c>
      <c r="D157" s="8" t="str">
        <f>HYPERLINK("#'Table 149'!A1",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7" s="14" t="str">
        <f>HYPERLINK("#'Full Results'!A1302", "1302")</f>
        <v>1302</v>
      </c>
      <c r="F157" t="s">
        <v>77</v>
      </c>
    </row>
    <row r="158" spans="3:6" x14ac:dyDescent="0.35">
      <c r="C158">
        <v>150</v>
      </c>
      <c r="D158" s="8" t="str">
        <f>HYPERLINK("#'Table 150'!A1",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58" s="14" t="str">
        <f>HYPERLINK("#'Full Results'!A1314", "1314")</f>
        <v>1314</v>
      </c>
      <c r="F158" t="s">
        <v>77</v>
      </c>
    </row>
    <row r="159" spans="3:6" x14ac:dyDescent="0.35">
      <c r="C159">
        <v>151</v>
      </c>
      <c r="D159" s="8" t="str">
        <f>HYPERLINK("#'Table 151'!A1",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59" s="14" t="str">
        <f>HYPERLINK("#'Full Results'!A1326", "1326")</f>
        <v>1326</v>
      </c>
      <c r="F159" t="s">
        <v>77</v>
      </c>
    </row>
    <row r="160" spans="3:6" x14ac:dyDescent="0.35">
      <c r="C160">
        <v>152</v>
      </c>
      <c r="D160" s="8" t="str">
        <f>HYPERLINK("#'Table 152'!A1", " How important or unimportant is improving your sustainability to your current business’s strategy?")</f>
        <v xml:space="preserve"> How important or unimportant is improving your sustainability to your current business’s strategy?</v>
      </c>
      <c r="E160" s="14" t="str">
        <f>HYPERLINK("#'Full Results'!A1338", "1338")</f>
        <v>1338</v>
      </c>
      <c r="F160" t="s">
        <v>77</v>
      </c>
    </row>
    <row r="161" spans="3:6" x14ac:dyDescent="0.35">
      <c r="C161">
        <v>153</v>
      </c>
      <c r="D161" s="8" t="str">
        <f>HYPERLINK("#'Table 153'!A1",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1" s="14" t="str">
        <f>HYPERLINK("#'Full Results'!A1350", "1350")</f>
        <v>1350</v>
      </c>
      <c r="F161" t="s">
        <v>77</v>
      </c>
    </row>
    <row r="162" spans="3:6" x14ac:dyDescent="0.35">
      <c r="C162">
        <v>154</v>
      </c>
      <c r="D162" s="8" t="str">
        <f>HYPERLINK("#'Table 154'!A1", " Do you feel you currently have adequate digital tools to monitor and improve your company’s sustainability?")</f>
        <v xml:space="preserve"> Do you feel you currently have adequate digital tools to monitor and improve your company’s sustainability?</v>
      </c>
      <c r="E162" s="14" t="str">
        <f>HYPERLINK("#'Full Results'!A1359", "1359")</f>
        <v>1359</v>
      </c>
      <c r="F162" t="s">
        <v>77</v>
      </c>
    </row>
    <row r="163" spans="3:6" x14ac:dyDescent="0.35">
      <c r="C163">
        <v>155</v>
      </c>
      <c r="D163" s="8" t="str">
        <f>HYPERLINK("#'Table 155'!A1", " Has your company committed to becoming carbon neutral, and if so by when?")</f>
        <v xml:space="preserve"> Has your company committed to becoming carbon neutral, and if so by when?</v>
      </c>
      <c r="E163" s="14" t="str">
        <f>HYPERLINK("#'Full Results'!A1365", "1365")</f>
        <v>1365</v>
      </c>
      <c r="F163" t="s">
        <v>77</v>
      </c>
    </row>
    <row r="164" spans="3:6" x14ac:dyDescent="0.35">
      <c r="C164">
        <v>156</v>
      </c>
      <c r="D164" s="8" t="str">
        <f>HYPERLINK("#'Table 156'!A1", " Are you familiar with the concept of a ‘B corporation’?")</f>
        <v xml:space="preserve"> Are you familiar with the concept of a ‘B corporation’?</v>
      </c>
      <c r="E164" s="14" t="str">
        <f>HYPERLINK("#'Full Results'!A1375", "1375")</f>
        <v>1375</v>
      </c>
      <c r="F164" t="s">
        <v>77</v>
      </c>
    </row>
    <row r="165" spans="3:6" x14ac:dyDescent="0.35">
      <c r="C165">
        <v>157</v>
      </c>
      <c r="D165" s="8" t="str">
        <f>HYPERLINK("#'Table 157'!A1", " Is your company a B corporation?")</f>
        <v xml:space="preserve"> Is your company a B corporation?</v>
      </c>
      <c r="E165" s="14" t="str">
        <f>HYPERLINK("#'Full Results'!A1383", "1383")</f>
        <v>1383</v>
      </c>
      <c r="F165" t="s">
        <v>77</v>
      </c>
    </row>
    <row r="166" spans="3:6" x14ac:dyDescent="0.35">
      <c r="C166">
        <v>158</v>
      </c>
      <c r="D166" s="8" t="str">
        <f>HYPERLINK("#'Table 158'!A1",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6" s="14" t="str">
        <f>HYPERLINK("#'Full Results'!A1389", "1389")</f>
        <v>1389</v>
      </c>
      <c r="F166" t="s">
        <v>77</v>
      </c>
    </row>
    <row r="167" spans="3:6" x14ac:dyDescent="0.35">
      <c r="C167">
        <v>159</v>
      </c>
      <c r="D167" s="8" t="str">
        <f>HYPERLINK("#'Table 159'!A1", " Overall, how confident or unconfident are you in keeping your business’s data secure?")</f>
        <v xml:space="preserve"> Overall, how confident or unconfident are you in keeping your business’s data secure?</v>
      </c>
      <c r="E167" s="14" t="str">
        <f>HYPERLINK("#'Full Results'!A1398", "1398")</f>
        <v>1398</v>
      </c>
      <c r="F167" t="s">
        <v>77</v>
      </c>
    </row>
    <row r="168" spans="3:6" x14ac:dyDescent="0.35">
      <c r="C168">
        <v>160</v>
      </c>
      <c r="D168" s="8" t="str">
        <f>HYPERLINK("#'Table 160'!A1", " And how confident or unconfident are you that your company’s data is secure in the cloud?")</f>
        <v xml:space="preserve"> And how confident or unconfident are you that your company’s data is secure in the cloud?</v>
      </c>
      <c r="E168" s="14" t="str">
        <f>HYPERLINK("#'Full Results'!A1410", "1410")</f>
        <v>1410</v>
      </c>
      <c r="F168" t="s">
        <v>705</v>
      </c>
    </row>
    <row r="169" spans="3:6" x14ac:dyDescent="0.35">
      <c r="C169">
        <v>161</v>
      </c>
      <c r="D169" s="8" t="str">
        <f>HYPERLINK("#'Table 161'!A1", "What do you think is most important to helping businesses keep data secure?Please select up to three.")</f>
        <v>What do you think is most important to helping businesses keep data secure?Please select up to three.</v>
      </c>
      <c r="E169" s="14" t="str">
        <f>HYPERLINK("#'Full Results'!A1422", "1422")</f>
        <v>1422</v>
      </c>
      <c r="F169" t="s">
        <v>77</v>
      </c>
    </row>
    <row r="170" spans="3:6" x14ac:dyDescent="0.35">
      <c r="C170">
        <v>162</v>
      </c>
      <c r="D170" s="8" t="str">
        <f>HYPERLINK("#'Table 162'!A1", " Would you support the building of a new data centre by an international cloud provider in your local city or region?")</f>
        <v xml:space="preserve"> Would you support the building of a new data centre by an international cloud provider in your local city or region?</v>
      </c>
      <c r="E170" s="14" t="str">
        <f>HYPERLINK("#'Full Results'!A1435", "1435")</f>
        <v>1435</v>
      </c>
      <c r="F170" t="s">
        <v>77</v>
      </c>
    </row>
    <row r="171" spans="3:6" x14ac:dyDescent="0.35">
      <c r="C171">
        <v>163</v>
      </c>
      <c r="D171" s="8" t="str">
        <f>HYPERLINK("#'Table 163'!A1",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1" s="14" t="str">
        <f>HYPERLINK("#'Full Results'!A1447", "1447")</f>
        <v>1447</v>
      </c>
      <c r="F171" t="s">
        <v>77</v>
      </c>
    </row>
    <row r="172" spans="3:6" x14ac:dyDescent="0.35">
      <c r="C172">
        <v>164</v>
      </c>
      <c r="D172" s="8" t="str">
        <f>HYPERLINK("#'Table 164'!A1", "Grid Summary: To what extent, if at all, would you trust your data to be secure in the following scenarios?")</f>
        <v>Grid Summary: To what extent, if at all, would you trust your data to be secure in the following scenarios?</v>
      </c>
      <c r="E172" s="7"/>
      <c r="F172" t="s">
        <v>77</v>
      </c>
    </row>
    <row r="173" spans="3:6" x14ac:dyDescent="0.35">
      <c r="C173">
        <v>165</v>
      </c>
      <c r="D173" s="8" t="str">
        <f>HYPERLINK("#'Table 165'!A1", "To what extent, if at all, would you trust your data to be secure in the following scenarios?: Hosted in your own company’s data centre(s)")</f>
        <v>To what extent, if at all, would you trust your data to be secure in the following scenarios?: Hosted in your own company’s data centre(s)</v>
      </c>
      <c r="E173" s="14" t="str">
        <f>HYPERLINK("#'Full Results'!A1456", "1456")</f>
        <v>1456</v>
      </c>
      <c r="F173" t="s">
        <v>77</v>
      </c>
    </row>
    <row r="174" spans="3:6" x14ac:dyDescent="0.35">
      <c r="C174">
        <v>166</v>
      </c>
      <c r="D174" s="8" t="str">
        <f>HYPERLINK("#'Table 166'!A1",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4" s="14" t="str">
        <f>HYPERLINK("#'Full Results'!A1465", "1465")</f>
        <v>1465</v>
      </c>
      <c r="F174" t="s">
        <v>77</v>
      </c>
    </row>
    <row r="175" spans="3:6" x14ac:dyDescent="0.35">
      <c r="C175">
        <v>167</v>
      </c>
      <c r="D175" s="8" t="str">
        <f>HYPERLINK("#'Table 167'!A1",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5" s="14" t="str">
        <f>HYPERLINK("#'Full Results'!A1474", "1474")</f>
        <v>1474</v>
      </c>
      <c r="F175" t="s">
        <v>77</v>
      </c>
    </row>
    <row r="176" spans="3:6" x14ac:dyDescent="0.35">
      <c r="C176">
        <v>168</v>
      </c>
      <c r="D176" s="8" t="str">
        <f>HYPERLINK("#'Table 168'!A1",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6" s="14" t="str">
        <f>HYPERLINK("#'Full Results'!A1483", "1483")</f>
        <v>1483</v>
      </c>
      <c r="F176" t="s">
        <v>77</v>
      </c>
    </row>
  </sheetData>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A1492"/>
  <sheetViews>
    <sheetView showGridLines="0" workbookViewId="0">
      <pane xSplit="2" ySplit="8" topLeftCell="C229" activePane="bottomRight" state="frozen"/>
      <selection pane="topRight"/>
      <selection pane="bottomLeft"/>
      <selection pane="bottomRight" activeCell="B231" sqref="B231"/>
    </sheetView>
  </sheetViews>
  <sheetFormatPr defaultColWidth="10.90625" defaultRowHeight="14.5" x14ac:dyDescent="0.35"/>
  <cols>
    <col min="2" max="2" width="20.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25" t="s">
        <v>681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3"/>
      <c r="C5" s="13"/>
      <c r="D5" s="28" t="s">
        <v>52</v>
      </c>
      <c r="E5" s="28"/>
      <c r="F5" s="28"/>
      <c r="G5" s="28"/>
      <c r="H5" s="28"/>
      <c r="I5" s="28"/>
      <c r="J5" s="28"/>
      <c r="K5" s="28"/>
      <c r="L5" s="28"/>
      <c r="M5" s="13"/>
      <c r="N5" s="28" t="s">
        <v>53</v>
      </c>
      <c r="O5" s="28"/>
      <c r="P5" s="28"/>
      <c r="Q5" s="28"/>
      <c r="R5" s="13"/>
      <c r="S5" s="28" t="s">
        <v>54</v>
      </c>
      <c r="T5" s="28"/>
      <c r="U5" s="28"/>
      <c r="V5" s="28"/>
      <c r="W5" s="28"/>
      <c r="X5" s="28"/>
      <c r="Y5" s="28"/>
      <c r="Z5" s="13"/>
      <c r="AA5" s="28" t="s">
        <v>55</v>
      </c>
      <c r="AB5" s="28"/>
      <c r="AC5" s="13"/>
      <c r="AD5" s="28" t="s">
        <v>56</v>
      </c>
      <c r="AE5" s="28"/>
      <c r="AF5" s="28"/>
      <c r="AG5" s="13"/>
      <c r="AH5" s="28" t="s">
        <v>57</v>
      </c>
      <c r="AI5" s="28"/>
      <c r="AJ5" s="13"/>
      <c r="AK5" s="28" t="s">
        <v>58</v>
      </c>
      <c r="AL5" s="28"/>
      <c r="AM5" s="13"/>
      <c r="AN5" s="28" t="s">
        <v>59</v>
      </c>
      <c r="AO5" s="28"/>
      <c r="AP5" s="13"/>
      <c r="AQ5" s="28" t="s">
        <v>60</v>
      </c>
      <c r="AR5" s="28"/>
      <c r="AS5" s="13"/>
      <c r="AT5" s="28" t="s">
        <v>61</v>
      </c>
      <c r="AU5" s="28"/>
      <c r="AV5" s="28"/>
      <c r="AW5" s="28"/>
      <c r="AX5" s="13"/>
      <c r="AY5" s="28" t="s">
        <v>62</v>
      </c>
      <c r="AZ5" s="28"/>
      <c r="BA5" s="13"/>
      <c r="BB5" s="28" t="s">
        <v>63</v>
      </c>
      <c r="BC5" s="28"/>
      <c r="BD5" s="13"/>
      <c r="BE5" s="28" t="s">
        <v>64</v>
      </c>
      <c r="BF5" s="28"/>
      <c r="BG5" s="13"/>
      <c r="BH5" s="28" t="s">
        <v>65</v>
      </c>
      <c r="BI5" s="28"/>
      <c r="BJ5" s="13"/>
      <c r="BK5" s="28" t="s">
        <v>66</v>
      </c>
      <c r="BL5" s="28"/>
      <c r="BM5" s="13"/>
      <c r="BN5" s="28" t="s">
        <v>67</v>
      </c>
      <c r="BO5" s="28"/>
      <c r="BP5" s="13"/>
      <c r="BQ5" s="28" t="s">
        <v>68</v>
      </c>
      <c r="BR5" s="28"/>
      <c r="BS5" s="13"/>
      <c r="BT5" s="28" t="s">
        <v>69</v>
      </c>
      <c r="BU5" s="28"/>
      <c r="BV5" s="13"/>
      <c r="BW5" s="28" t="s">
        <v>70</v>
      </c>
      <c r="BX5" s="28"/>
      <c r="BY5" s="13"/>
      <c r="BZ5" s="28" t="s">
        <v>71</v>
      </c>
      <c r="CA5" s="28"/>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2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2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11" spans="2:79" x14ac:dyDescent="0.35">
      <c r="B11" s="6" t="s">
        <v>76</v>
      </c>
    </row>
    <row r="12" spans="2:79" x14ac:dyDescent="0.35">
      <c r="B12" s="24" t="s">
        <v>77</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row>
    <row r="13" spans="2:79" x14ac:dyDescent="0.35">
      <c r="B13" t="s">
        <v>72</v>
      </c>
      <c r="C13" s="17">
        <v>0.60956606460901797</v>
      </c>
      <c r="D13" s="17">
        <v>0.63842179601320104</v>
      </c>
      <c r="E13" s="17">
        <v>0.60484133277608498</v>
      </c>
      <c r="F13" s="17">
        <v>0.58999356295042105</v>
      </c>
      <c r="G13" s="17">
        <v>0.57277727431522996</v>
      </c>
      <c r="H13" s="17">
        <v>0.47539267538921698</v>
      </c>
      <c r="I13" s="17">
        <v>0.65446948012501804</v>
      </c>
      <c r="J13" s="17">
        <v>0.75408155785168796</v>
      </c>
      <c r="K13" s="17">
        <v>0.56255067921134705</v>
      </c>
      <c r="L13" s="17">
        <v>0.81811383734269805</v>
      </c>
      <c r="M13" s="17"/>
      <c r="N13" s="17">
        <v>0.446297032602196</v>
      </c>
      <c r="O13" s="17">
        <v>0.54633205202003698</v>
      </c>
      <c r="P13" s="17">
        <v>0.67471748951975197</v>
      </c>
      <c r="Q13" s="17">
        <v>0.74799734185242805</v>
      </c>
      <c r="R13" s="17"/>
      <c r="S13" s="17">
        <v>0.50285355161902201</v>
      </c>
      <c r="T13" s="17">
        <v>0.61002620015535003</v>
      </c>
      <c r="U13" s="17">
        <v>0.71291940889316596</v>
      </c>
      <c r="V13" s="17">
        <v>0.57019454853804796</v>
      </c>
      <c r="W13" s="17">
        <v>0.69256315754574105</v>
      </c>
      <c r="X13" s="17">
        <v>0.68911144883764597</v>
      </c>
      <c r="Y13" s="17">
        <v>0.677090687105107</v>
      </c>
      <c r="Z13" s="17"/>
      <c r="AA13" s="17">
        <v>0.78473047335869905</v>
      </c>
      <c r="AB13" s="17">
        <v>0.333189047906014</v>
      </c>
      <c r="AC13" s="17"/>
      <c r="AD13" s="17">
        <v>0.781059624482216</v>
      </c>
      <c r="AE13" s="17">
        <v>0.91241670424080401</v>
      </c>
      <c r="AF13" s="17">
        <v>0.73752066341254696</v>
      </c>
      <c r="AG13" s="17"/>
      <c r="AH13" s="17">
        <v>0.90400190238995604</v>
      </c>
      <c r="AI13" s="17">
        <v>0.56784928747248098</v>
      </c>
      <c r="AJ13" s="17"/>
      <c r="AK13" s="17">
        <v>0.50921286050730596</v>
      </c>
      <c r="AL13" s="17">
        <v>0.65478451571600005</v>
      </c>
      <c r="AM13" s="17"/>
      <c r="AN13" s="17">
        <v>0.53206513687599799</v>
      </c>
      <c r="AO13" s="17">
        <v>0.74799734185242805</v>
      </c>
      <c r="AP13" s="17"/>
      <c r="AQ13" s="17">
        <v>0.76108785031237902</v>
      </c>
      <c r="AR13" s="17">
        <v>0.533981229564087</v>
      </c>
      <c r="AS13" s="17"/>
      <c r="AT13" s="17">
        <v>0.36354169577405698</v>
      </c>
      <c r="AU13" s="17">
        <v>0.52644959964233795</v>
      </c>
      <c r="AV13" s="17">
        <v>0.72689256401060998</v>
      </c>
      <c r="AW13" s="17">
        <v>0.83548429667763502</v>
      </c>
      <c r="AX13" s="17"/>
      <c r="AY13" s="17">
        <v>0.80135868855906101</v>
      </c>
      <c r="AZ13" s="17">
        <v>0.56202987635867896</v>
      </c>
      <c r="BA13" s="17"/>
      <c r="BB13" s="17">
        <v>0.55939431703098397</v>
      </c>
      <c r="BC13" s="17">
        <v>0.61878291232306704</v>
      </c>
      <c r="BD13" s="17"/>
      <c r="BE13" s="17">
        <v>0.70564818844345201</v>
      </c>
      <c r="BF13" s="17">
        <v>0.59697417363425798</v>
      </c>
      <c r="BG13" s="17"/>
      <c r="BH13" s="17">
        <v>0.544631828546284</v>
      </c>
      <c r="BI13" s="17">
        <v>0.61524909904865899</v>
      </c>
      <c r="BJ13" s="17"/>
      <c r="BK13" s="17">
        <v>0.66635901440221201</v>
      </c>
      <c r="BL13" s="17">
        <v>0.59972536633554996</v>
      </c>
      <c r="BM13" s="17"/>
      <c r="BN13" s="17">
        <v>0.58674980662155596</v>
      </c>
      <c r="BO13" s="17">
        <v>0.61060585385444499</v>
      </c>
      <c r="BP13" s="17"/>
      <c r="BQ13" s="17">
        <v>0.80962832810572705</v>
      </c>
      <c r="BR13" s="17">
        <v>0.59382729633243103</v>
      </c>
      <c r="BS13" s="17"/>
      <c r="BT13" s="17">
        <v>0.670960078389093</v>
      </c>
      <c r="BU13" s="17">
        <v>0.60546437914177198</v>
      </c>
      <c r="BV13" s="17"/>
      <c r="BW13" s="17">
        <v>0.73520615710757997</v>
      </c>
      <c r="BX13" s="17">
        <v>0.54972682106493498</v>
      </c>
      <c r="BY13" s="17"/>
      <c r="BZ13" s="17">
        <v>0.86349338431242895</v>
      </c>
      <c r="CA13" s="17">
        <v>0.59736390080964796</v>
      </c>
    </row>
    <row r="14" spans="2:79" x14ac:dyDescent="0.35">
      <c r="B14" t="s">
        <v>73</v>
      </c>
      <c r="C14" s="17">
        <v>0.26194742114341502</v>
      </c>
      <c r="D14" s="17">
        <v>0.200692966209082</v>
      </c>
      <c r="E14" s="17">
        <v>0.25106339234209002</v>
      </c>
      <c r="F14" s="17">
        <v>0.27659491833396599</v>
      </c>
      <c r="G14" s="17">
        <v>0.274856716071889</v>
      </c>
      <c r="H14" s="17">
        <v>0.35365851203083298</v>
      </c>
      <c r="I14" s="17">
        <v>0.28480869923966501</v>
      </c>
      <c r="J14" s="17">
        <v>0.19520900148235801</v>
      </c>
      <c r="K14" s="17">
        <v>0.23424296909084799</v>
      </c>
      <c r="L14" s="17">
        <v>0.16296006143796399</v>
      </c>
      <c r="M14" s="17"/>
      <c r="N14" s="17">
        <v>0.325883706590052</v>
      </c>
      <c r="O14" s="17">
        <v>0.320604921113952</v>
      </c>
      <c r="P14" s="17">
        <v>0.246416682772988</v>
      </c>
      <c r="Q14" s="17">
        <v>0.18527416730011301</v>
      </c>
      <c r="R14" s="17"/>
      <c r="S14" s="17">
        <v>0.30947200071883402</v>
      </c>
      <c r="T14" s="17">
        <v>0.27042602850993103</v>
      </c>
      <c r="U14" s="17">
        <v>0.221998535436223</v>
      </c>
      <c r="V14" s="17">
        <v>0.27689698110823702</v>
      </c>
      <c r="W14" s="17">
        <v>0.22582909927903699</v>
      </c>
      <c r="X14" s="17">
        <v>0.234250815449598</v>
      </c>
      <c r="Y14" s="17">
        <v>0.2341650297783</v>
      </c>
      <c r="Z14" s="17"/>
      <c r="AA14" s="17">
        <v>0.18739429006958</v>
      </c>
      <c r="AB14" s="17">
        <v>0.37957846331191702</v>
      </c>
      <c r="AC14" s="17"/>
      <c r="AD14" s="17">
        <v>0.19444313448803699</v>
      </c>
      <c r="AE14" s="17">
        <v>8.1308559251265303E-2</v>
      </c>
      <c r="AF14" s="17">
        <v>0.22798372527647401</v>
      </c>
      <c r="AG14" s="17"/>
      <c r="AH14" s="17">
        <v>8.92728582414061E-2</v>
      </c>
      <c r="AI14" s="17">
        <v>0.286412602800722</v>
      </c>
      <c r="AJ14" s="17"/>
      <c r="AK14" s="17">
        <v>0.29142666981609699</v>
      </c>
      <c r="AL14" s="17">
        <v>0.24866427810171199</v>
      </c>
      <c r="AM14" s="17"/>
      <c r="AN14" s="17">
        <v>0.304873040436205</v>
      </c>
      <c r="AO14" s="17">
        <v>0.18527416730011301</v>
      </c>
      <c r="AP14" s="17"/>
      <c r="AQ14" s="17">
        <v>0.18089679024241401</v>
      </c>
      <c r="AR14" s="17">
        <v>0.30237856138177799</v>
      </c>
      <c r="AS14" s="17"/>
      <c r="AT14" s="17">
        <v>0.32195046599336602</v>
      </c>
      <c r="AU14" s="17">
        <v>0.31769103565457002</v>
      </c>
      <c r="AV14" s="17">
        <v>0.22702167635119599</v>
      </c>
      <c r="AW14" s="17">
        <v>0.140581455481225</v>
      </c>
      <c r="AX14" s="17"/>
      <c r="AY14" s="17">
        <v>0.163605388849306</v>
      </c>
      <c r="AZ14" s="17">
        <v>0.28632169197705898</v>
      </c>
      <c r="BA14" s="17"/>
      <c r="BB14" s="17">
        <v>0.28125375813527298</v>
      </c>
      <c r="BC14" s="17">
        <v>0.25840073248774698</v>
      </c>
      <c r="BD14" s="17"/>
      <c r="BE14" s="17">
        <v>0.23882666702907299</v>
      </c>
      <c r="BF14" s="17">
        <v>0.26497747505400199</v>
      </c>
      <c r="BG14" s="17"/>
      <c r="BH14" s="17">
        <v>0.27427383852697401</v>
      </c>
      <c r="BI14" s="17">
        <v>0.26086861497342401</v>
      </c>
      <c r="BJ14" s="17"/>
      <c r="BK14" s="17">
        <v>0.25180606959613799</v>
      </c>
      <c r="BL14" s="17">
        <v>0.26370464595785598</v>
      </c>
      <c r="BM14" s="17"/>
      <c r="BN14" s="17">
        <v>0.33729593730622698</v>
      </c>
      <c r="BO14" s="17">
        <v>0.25851361631845199</v>
      </c>
      <c r="BP14" s="17"/>
      <c r="BQ14" s="17">
        <v>0.16438484016322499</v>
      </c>
      <c r="BR14" s="17">
        <v>0.26962260599674598</v>
      </c>
      <c r="BS14" s="17"/>
      <c r="BT14" s="17">
        <v>0.26091904191580301</v>
      </c>
      <c r="BU14" s="17">
        <v>0.26201612634564903</v>
      </c>
      <c r="BV14" s="17"/>
      <c r="BW14" s="17">
        <v>0.22653332146126301</v>
      </c>
      <c r="BX14" s="17">
        <v>0.27881427386241497</v>
      </c>
      <c r="BY14" s="17"/>
      <c r="BZ14" s="17">
        <v>0.126129432660402</v>
      </c>
      <c r="CA14" s="17">
        <v>0.268473986872169</v>
      </c>
    </row>
    <row r="15" spans="2:79" x14ac:dyDescent="0.35">
      <c r="B15" t="s">
        <v>74</v>
      </c>
      <c r="C15" s="17">
        <v>0.118497746092401</v>
      </c>
      <c r="D15" s="17">
        <v>0.14755871978080001</v>
      </c>
      <c r="E15" s="17">
        <v>0.13459976008153601</v>
      </c>
      <c r="F15" s="17">
        <v>0.123523225215019</v>
      </c>
      <c r="G15" s="17">
        <v>0.13938352764638501</v>
      </c>
      <c r="H15" s="17">
        <v>0.156125559883043</v>
      </c>
      <c r="I15" s="17">
        <v>5.7995664053196901E-2</v>
      </c>
      <c r="J15" s="17">
        <v>4.6415005262781799E-2</v>
      </c>
      <c r="K15" s="17">
        <v>0.18384832622455399</v>
      </c>
      <c r="L15" s="17">
        <v>1.8926101219338399E-2</v>
      </c>
      <c r="M15" s="17"/>
      <c r="N15" s="17">
        <v>0.21104497951843801</v>
      </c>
      <c r="O15" s="17">
        <v>0.123987965305623</v>
      </c>
      <c r="P15" s="17">
        <v>7.1109275808575401E-2</v>
      </c>
      <c r="Q15" s="17">
        <v>6.0809027853463198E-2</v>
      </c>
      <c r="R15" s="17"/>
      <c r="S15" s="17">
        <v>0.17652160225019001</v>
      </c>
      <c r="T15" s="17">
        <v>0.11374483499225201</v>
      </c>
      <c r="U15" s="17">
        <v>5.90800121133234E-2</v>
      </c>
      <c r="V15" s="17">
        <v>0.143078554204771</v>
      </c>
      <c r="W15" s="17">
        <v>7.2945591762711495E-2</v>
      </c>
      <c r="X15" s="17">
        <v>7.24921860321696E-2</v>
      </c>
      <c r="Y15" s="17">
        <v>8.2534726088980104E-2</v>
      </c>
      <c r="Z15" s="17"/>
      <c r="AA15" s="17">
        <v>2.58455477330761E-2</v>
      </c>
      <c r="AB15" s="17">
        <v>0.26468576657159998</v>
      </c>
      <c r="AC15" s="17"/>
      <c r="AD15" s="17">
        <v>2.08656060789561E-2</v>
      </c>
      <c r="AE15" s="17">
        <v>6.2747365079306302E-3</v>
      </c>
      <c r="AF15" s="17">
        <v>3.2938451528887303E-2</v>
      </c>
      <c r="AG15" s="17"/>
      <c r="AH15" s="17">
        <v>6.7252393686378599E-3</v>
      </c>
      <c r="AI15" s="17">
        <v>0.13433409532260701</v>
      </c>
      <c r="AJ15" s="17"/>
      <c r="AK15" s="17">
        <v>0.18295108643195601</v>
      </c>
      <c r="AL15" s="17">
        <v>8.9455522230052403E-2</v>
      </c>
      <c r="AM15" s="17"/>
      <c r="AN15" s="17">
        <v>0.150794848830137</v>
      </c>
      <c r="AO15" s="17">
        <v>6.0809027853463198E-2</v>
      </c>
      <c r="AP15" s="17"/>
      <c r="AQ15" s="17">
        <v>5.2315098191870503E-2</v>
      </c>
      <c r="AR15" s="17">
        <v>0.15151217039566001</v>
      </c>
      <c r="AS15" s="17"/>
      <c r="AT15" s="17">
        <v>0.28625584589820702</v>
      </c>
      <c r="AU15" s="17">
        <v>0.14719125394281901</v>
      </c>
      <c r="AV15" s="17">
        <v>4.1262181725936903E-2</v>
      </c>
      <c r="AW15" s="17">
        <v>2.2865093492026901E-2</v>
      </c>
      <c r="AX15" s="17"/>
      <c r="AY15" s="17">
        <v>3.0563702375746401E-2</v>
      </c>
      <c r="AZ15" s="17">
        <v>0.14029237598816399</v>
      </c>
      <c r="BA15" s="17"/>
      <c r="BB15" s="17">
        <v>0.14691620676480499</v>
      </c>
      <c r="BC15" s="17">
        <v>0.113277106251665</v>
      </c>
      <c r="BD15" s="17"/>
      <c r="BE15" s="17">
        <v>4.7931019771989297E-2</v>
      </c>
      <c r="BF15" s="17">
        <v>0.12774575694823401</v>
      </c>
      <c r="BG15" s="17"/>
      <c r="BH15" s="17">
        <v>0.16881592323254899</v>
      </c>
      <c r="BI15" s="17">
        <v>0.114093906901144</v>
      </c>
      <c r="BJ15" s="17"/>
      <c r="BK15" s="17">
        <v>7.6074306255042606E-2</v>
      </c>
      <c r="BL15" s="17">
        <v>0.12584859285563901</v>
      </c>
      <c r="BM15" s="17"/>
      <c r="BN15" s="17">
        <v>6.5432156265453206E-2</v>
      </c>
      <c r="BO15" s="17">
        <v>0.120916066819428</v>
      </c>
      <c r="BP15" s="17"/>
      <c r="BQ15" s="17">
        <v>2.35034800195199E-2</v>
      </c>
      <c r="BR15" s="17">
        <v>0.125970883280765</v>
      </c>
      <c r="BS15" s="17"/>
      <c r="BT15" s="17">
        <v>6.4100052743101599E-2</v>
      </c>
      <c r="BU15" s="17">
        <v>0.122132012929258</v>
      </c>
      <c r="BV15" s="17"/>
      <c r="BW15" s="17">
        <v>3.4409790031574301E-2</v>
      </c>
      <c r="BX15" s="17">
        <v>0.15854674304697999</v>
      </c>
      <c r="BY15" s="17"/>
      <c r="BZ15" s="17">
        <v>1.0377183027168699E-2</v>
      </c>
      <c r="CA15" s="17">
        <v>0.12369334624343201</v>
      </c>
    </row>
    <row r="16" spans="2:79" x14ac:dyDescent="0.35">
      <c r="B16" t="s">
        <v>75</v>
      </c>
      <c r="C16" s="17">
        <v>9.9887681551661094E-3</v>
      </c>
      <c r="D16" s="17">
        <v>1.33265179969167E-2</v>
      </c>
      <c r="E16" s="17">
        <v>9.49551480028951E-3</v>
      </c>
      <c r="F16" s="17">
        <v>9.8882935005936406E-3</v>
      </c>
      <c r="G16" s="17">
        <v>1.2982481966495599E-2</v>
      </c>
      <c r="H16" s="17">
        <v>1.48232526969063E-2</v>
      </c>
      <c r="I16" s="17">
        <v>2.72615658211974E-3</v>
      </c>
      <c r="J16" s="17">
        <v>4.2944354031725597E-3</v>
      </c>
      <c r="K16" s="17">
        <v>1.9358025473250499E-2</v>
      </c>
      <c r="L16" s="17">
        <v>0</v>
      </c>
      <c r="M16" s="17"/>
      <c r="N16" s="17">
        <v>1.6774281289313801E-2</v>
      </c>
      <c r="O16" s="17">
        <v>9.0750615603881202E-3</v>
      </c>
      <c r="P16" s="17">
        <v>7.7565518986850504E-3</v>
      </c>
      <c r="Q16" s="17">
        <v>5.9194629939959397E-3</v>
      </c>
      <c r="R16" s="17"/>
      <c r="S16" s="17">
        <v>1.1152845411954101E-2</v>
      </c>
      <c r="T16" s="17">
        <v>5.8029363424670502E-3</v>
      </c>
      <c r="U16" s="17">
        <v>6.0020435572868099E-3</v>
      </c>
      <c r="V16" s="17">
        <v>9.8299161489441202E-3</v>
      </c>
      <c r="W16" s="17">
        <v>8.6621514125097901E-3</v>
      </c>
      <c r="X16" s="17">
        <v>4.1455496805869402E-3</v>
      </c>
      <c r="Y16" s="17">
        <v>6.2095570276123899E-3</v>
      </c>
      <c r="Z16" s="17"/>
      <c r="AA16" s="17">
        <v>2.02968883864387E-3</v>
      </c>
      <c r="AB16" s="17">
        <v>2.2546722210470199E-2</v>
      </c>
      <c r="AC16" s="17"/>
      <c r="AD16" s="17">
        <v>3.63163495079102E-3</v>
      </c>
      <c r="AE16" s="17">
        <v>0</v>
      </c>
      <c r="AF16" s="17">
        <v>1.55715978209154E-3</v>
      </c>
      <c r="AG16" s="17"/>
      <c r="AH16" s="17">
        <v>0</v>
      </c>
      <c r="AI16" s="17">
        <v>1.14040144041897E-2</v>
      </c>
      <c r="AJ16" s="17"/>
      <c r="AK16" s="17">
        <v>1.64093832446408E-2</v>
      </c>
      <c r="AL16" s="17">
        <v>7.0956839522352102E-3</v>
      </c>
      <c r="AM16" s="17"/>
      <c r="AN16" s="17">
        <v>1.2266973857660001E-2</v>
      </c>
      <c r="AO16" s="17">
        <v>5.9194629939959397E-3</v>
      </c>
      <c r="AP16" s="17"/>
      <c r="AQ16" s="17">
        <v>5.7002612533362503E-3</v>
      </c>
      <c r="AR16" s="17">
        <v>1.21280386584748E-2</v>
      </c>
      <c r="AS16" s="17"/>
      <c r="AT16" s="17">
        <v>2.82519923343704E-2</v>
      </c>
      <c r="AU16" s="17">
        <v>8.6681107602734897E-3</v>
      </c>
      <c r="AV16" s="17">
        <v>4.8235779122571404E-3</v>
      </c>
      <c r="AW16" s="17">
        <v>1.06915434911288E-3</v>
      </c>
      <c r="AX16" s="17"/>
      <c r="AY16" s="17">
        <v>4.4722202158859201E-3</v>
      </c>
      <c r="AZ16" s="17">
        <v>1.13560556760978E-2</v>
      </c>
      <c r="BA16" s="17"/>
      <c r="BB16" s="17">
        <v>1.2435718068937699E-2</v>
      </c>
      <c r="BC16" s="17">
        <v>9.5392489375215501E-3</v>
      </c>
      <c r="BD16" s="17"/>
      <c r="BE16" s="17">
        <v>7.5941247554858196E-3</v>
      </c>
      <c r="BF16" s="17">
        <v>1.0302594363506E-2</v>
      </c>
      <c r="BG16" s="17"/>
      <c r="BH16" s="17">
        <v>1.2278409694193301E-2</v>
      </c>
      <c r="BI16" s="17">
        <v>9.7883790767737504E-3</v>
      </c>
      <c r="BJ16" s="17"/>
      <c r="BK16" s="17">
        <v>5.7606097466070599E-3</v>
      </c>
      <c r="BL16" s="17">
        <v>1.07213948509543E-2</v>
      </c>
      <c r="BM16" s="17"/>
      <c r="BN16" s="17">
        <v>1.05220998067635E-2</v>
      </c>
      <c r="BO16" s="17">
        <v>9.9644630076751693E-3</v>
      </c>
      <c r="BP16" s="17"/>
      <c r="BQ16" s="17">
        <v>2.4833517115284E-3</v>
      </c>
      <c r="BR16" s="17">
        <v>1.05792143900586E-2</v>
      </c>
      <c r="BS16" s="17"/>
      <c r="BT16" s="17">
        <v>4.0208269520029703E-3</v>
      </c>
      <c r="BU16" s="17">
        <v>1.0387481583320099E-2</v>
      </c>
      <c r="BV16" s="17"/>
      <c r="BW16" s="17">
        <v>3.85073139958334E-3</v>
      </c>
      <c r="BX16" s="17">
        <v>1.2912162025670099E-2</v>
      </c>
      <c r="BY16" s="17"/>
      <c r="BZ16" s="17">
        <v>0</v>
      </c>
      <c r="CA16" s="17">
        <v>1.0468766074750399E-2</v>
      </c>
    </row>
    <row r="17" spans="2:79" x14ac:dyDescent="0.3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row>
    <row r="18" spans="2:79" x14ac:dyDescent="0.35">
      <c r="B18" s="6" t="s">
        <v>85</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row>
    <row r="19" spans="2:79" x14ac:dyDescent="0.35">
      <c r="B19" s="24" t="s">
        <v>77</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row>
    <row r="20" spans="2:79" x14ac:dyDescent="0.35">
      <c r="B20" t="s">
        <v>80</v>
      </c>
      <c r="C20" s="17">
        <v>0.43769587060243298</v>
      </c>
      <c r="D20" s="17">
        <v>0.45545552161136799</v>
      </c>
      <c r="E20" s="17">
        <v>0.44302341706756398</v>
      </c>
      <c r="F20" s="17">
        <v>0.45137417180677902</v>
      </c>
      <c r="G20" s="17">
        <v>0.407741067027246</v>
      </c>
      <c r="H20" s="17">
        <v>0.31059017470474798</v>
      </c>
      <c r="I20" s="17">
        <v>0.496165275012035</v>
      </c>
      <c r="J20" s="17">
        <v>0.512724361462355</v>
      </c>
      <c r="K20" s="17">
        <v>0.47172103288531098</v>
      </c>
      <c r="L20" s="17">
        <v>0.48319435478797201</v>
      </c>
      <c r="M20" s="17"/>
      <c r="N20" s="17">
        <v>0.22154778388152299</v>
      </c>
      <c r="O20" s="17">
        <v>0.37476393646799999</v>
      </c>
      <c r="P20" s="17">
        <v>0.51502494249164998</v>
      </c>
      <c r="Q20" s="17">
        <v>0.61375971366667803</v>
      </c>
      <c r="R20" s="17"/>
      <c r="S20" s="17">
        <v>0.32388792598612198</v>
      </c>
      <c r="T20" s="17">
        <v>0.43522579158889102</v>
      </c>
      <c r="U20" s="17">
        <v>0.506565931242277</v>
      </c>
      <c r="V20" s="17">
        <v>0.34508959089603403</v>
      </c>
      <c r="W20" s="17">
        <v>0.55273520034801304</v>
      </c>
      <c r="X20" s="17">
        <v>0.58774375173166005</v>
      </c>
      <c r="Y20" s="17">
        <v>0.54487885007768799</v>
      </c>
      <c r="Z20" s="17"/>
      <c r="AA20" s="17">
        <v>0.71510221683505404</v>
      </c>
      <c r="AB20" s="17">
        <v>0</v>
      </c>
      <c r="AC20" s="17"/>
      <c r="AD20" s="17">
        <v>0.69485147276065995</v>
      </c>
      <c r="AE20" s="17">
        <v>0.84644798881199401</v>
      </c>
      <c r="AF20" s="17">
        <v>0.65817929994764601</v>
      </c>
      <c r="AG20" s="17"/>
      <c r="AH20" s="17">
        <v>0.83931653310586996</v>
      </c>
      <c r="AI20" s="17">
        <v>0.380792744280054</v>
      </c>
      <c r="AJ20" s="17"/>
      <c r="AK20" s="17">
        <v>0.37091586885452799</v>
      </c>
      <c r="AL20" s="17">
        <v>0.46778647180437699</v>
      </c>
      <c r="AM20" s="17"/>
      <c r="AN20" s="17">
        <v>0.339126302731388</v>
      </c>
      <c r="AO20" s="17">
        <v>0.61375971366667803</v>
      </c>
      <c r="AP20" s="17"/>
      <c r="AQ20" s="17">
        <v>0.63293468338436099</v>
      </c>
      <c r="AR20" s="17">
        <v>0.340303318171851</v>
      </c>
      <c r="AS20" s="17"/>
      <c r="AT20" s="17">
        <v>0.13970928753425599</v>
      </c>
      <c r="AU20" s="17">
        <v>0.30102940558946401</v>
      </c>
      <c r="AV20" s="17">
        <v>0.59011539125705703</v>
      </c>
      <c r="AW20" s="17">
        <v>0.77261880730924104</v>
      </c>
      <c r="AX20" s="17"/>
      <c r="AY20" s="17">
        <v>0.64199161379976499</v>
      </c>
      <c r="AZ20" s="17">
        <v>0.387060759056638</v>
      </c>
      <c r="BA20" s="17"/>
      <c r="BB20" s="17">
        <v>0.435275102490292</v>
      </c>
      <c r="BC20" s="17">
        <v>0.43814058006777401</v>
      </c>
      <c r="BD20" s="17"/>
      <c r="BE20" s="17">
        <v>0.59389658020478597</v>
      </c>
      <c r="BF20" s="17">
        <v>0.417225233328822</v>
      </c>
      <c r="BG20" s="17"/>
      <c r="BH20" s="17">
        <v>0.39871293943665098</v>
      </c>
      <c r="BI20" s="17">
        <v>0.44110765079430703</v>
      </c>
      <c r="BJ20" s="17"/>
      <c r="BK20" s="17">
        <v>0.49419039556857203</v>
      </c>
      <c r="BL20" s="17">
        <v>0.42790688136487698</v>
      </c>
      <c r="BM20" s="17"/>
      <c r="BN20" s="17">
        <v>0.50954091872148</v>
      </c>
      <c r="BO20" s="17">
        <v>0.43442172685754699</v>
      </c>
      <c r="BP20" s="17"/>
      <c r="BQ20" s="17">
        <v>0.67602539417441898</v>
      </c>
      <c r="BR20" s="17">
        <v>0.418946641840306</v>
      </c>
      <c r="BS20" s="17"/>
      <c r="BT20" s="17">
        <v>0.50560073503180702</v>
      </c>
      <c r="BU20" s="17">
        <v>0.43315920035665101</v>
      </c>
      <c r="BV20" s="17"/>
      <c r="BW20" s="17">
        <v>0.67388799441892799</v>
      </c>
      <c r="BX20" s="17">
        <v>0.32520345087255198</v>
      </c>
      <c r="BY20" s="17"/>
      <c r="BZ20" s="17">
        <v>0.78213454435177399</v>
      </c>
      <c r="CA20" s="17">
        <v>0.42114429544763698</v>
      </c>
    </row>
    <row r="21" spans="2:79" x14ac:dyDescent="0.35">
      <c r="B21" t="s">
        <v>81</v>
      </c>
      <c r="C21" s="17">
        <v>0.17437868363348599</v>
      </c>
      <c r="D21" s="17">
        <v>0.16321870213249001</v>
      </c>
      <c r="E21" s="17">
        <v>0.136359273569439</v>
      </c>
      <c r="F21" s="17">
        <v>0.13318678928164501</v>
      </c>
      <c r="G21" s="17">
        <v>0.187038446540058</v>
      </c>
      <c r="H21" s="17">
        <v>0.25649072743494</v>
      </c>
      <c r="I21" s="17">
        <v>0.154769402722189</v>
      </c>
      <c r="J21" s="17">
        <v>0.182817992035675</v>
      </c>
      <c r="K21" s="17">
        <v>0.16039982448380799</v>
      </c>
      <c r="L21" s="17">
        <v>0.22806479738496799</v>
      </c>
      <c r="M21" s="17"/>
      <c r="N21" s="17">
        <v>0.108759990965565</v>
      </c>
      <c r="O21" s="17">
        <v>0.206761665558649</v>
      </c>
      <c r="P21" s="17">
        <v>0.21528221364594499</v>
      </c>
      <c r="Q21" s="17">
        <v>0.19271677905069601</v>
      </c>
      <c r="R21" s="17"/>
      <c r="S21" s="17">
        <v>0.15142298533337401</v>
      </c>
      <c r="T21" s="17">
        <v>0.21321016502919199</v>
      </c>
      <c r="U21" s="17">
        <v>0.19870112847698199</v>
      </c>
      <c r="V21" s="17">
        <v>0.16440629611798799</v>
      </c>
      <c r="W21" s="17">
        <v>0.202173993358919</v>
      </c>
      <c r="X21" s="17">
        <v>0.17453916260528499</v>
      </c>
      <c r="Y21" s="17">
        <v>0.160924647689104</v>
      </c>
      <c r="Z21" s="17"/>
      <c r="AA21" s="17">
        <v>0.28489778316494602</v>
      </c>
      <c r="AB21" s="17">
        <v>0</v>
      </c>
      <c r="AC21" s="17"/>
      <c r="AD21" s="17">
        <v>0.29808256499329699</v>
      </c>
      <c r="AE21" s="17">
        <v>0.15355201118800599</v>
      </c>
      <c r="AF21" s="17">
        <v>0.31429858322631499</v>
      </c>
      <c r="AG21" s="17"/>
      <c r="AH21" s="17">
        <v>0.15909671203128101</v>
      </c>
      <c r="AI21" s="17">
        <v>0.17654389085941599</v>
      </c>
      <c r="AJ21" s="17"/>
      <c r="AK21" s="17">
        <v>0.172655116528901</v>
      </c>
      <c r="AL21" s="17">
        <v>0.175155310902599</v>
      </c>
      <c r="AM21" s="17"/>
      <c r="AN21" s="17">
        <v>0.16411207744454301</v>
      </c>
      <c r="AO21" s="17">
        <v>0.19271677905069601</v>
      </c>
      <c r="AP21" s="17"/>
      <c r="AQ21" s="17">
        <v>0.161397199767048</v>
      </c>
      <c r="AR21" s="17">
        <v>0.18085434198273501</v>
      </c>
      <c r="AS21" s="17"/>
      <c r="AT21" s="17">
        <v>7.0609761429675302E-2</v>
      </c>
      <c r="AU21" s="17">
        <v>0.18429642580988101</v>
      </c>
      <c r="AV21" s="17">
        <v>0.224035256734372</v>
      </c>
      <c r="AW21" s="17">
        <v>0.158219335191395</v>
      </c>
      <c r="AX21" s="17"/>
      <c r="AY21" s="17">
        <v>0.20147475149927299</v>
      </c>
      <c r="AZ21" s="17">
        <v>0.16766286862254201</v>
      </c>
      <c r="BA21" s="17"/>
      <c r="BB21" s="17">
        <v>0.186071183786609</v>
      </c>
      <c r="BC21" s="17">
        <v>0.172230701980261</v>
      </c>
      <c r="BD21" s="17"/>
      <c r="BE21" s="17">
        <v>0.19256369625423</v>
      </c>
      <c r="BF21" s="17">
        <v>0.17199547552820299</v>
      </c>
      <c r="BG21" s="17"/>
      <c r="BH21" s="17">
        <v>0.21336300921361001</v>
      </c>
      <c r="BI21" s="17">
        <v>0.17096678140268201</v>
      </c>
      <c r="BJ21" s="17"/>
      <c r="BK21" s="17">
        <v>0.22262347852259801</v>
      </c>
      <c r="BL21" s="17">
        <v>0.16601915183424201</v>
      </c>
      <c r="BM21" s="17"/>
      <c r="BN21" s="17">
        <v>0.23819991047480599</v>
      </c>
      <c r="BO21" s="17">
        <v>0.171470203840874</v>
      </c>
      <c r="BP21" s="17"/>
      <c r="BQ21" s="17">
        <v>0.203852785541218</v>
      </c>
      <c r="BR21" s="17">
        <v>0.17205997518753299</v>
      </c>
      <c r="BS21" s="17"/>
      <c r="BT21" s="17">
        <v>0.20126090827396301</v>
      </c>
      <c r="BU21" s="17">
        <v>0.172582703482554</v>
      </c>
      <c r="BV21" s="17"/>
      <c r="BW21" s="17">
        <v>0.32611200558107201</v>
      </c>
      <c r="BX21" s="17">
        <v>0.102111885470485</v>
      </c>
      <c r="BY21" s="17"/>
      <c r="BZ21" s="17">
        <v>0.21357068245416</v>
      </c>
      <c r="CA21" s="17">
        <v>0.17249536052436501</v>
      </c>
    </row>
    <row r="22" spans="2:79" x14ac:dyDescent="0.35">
      <c r="B22" t="s">
        <v>82</v>
      </c>
      <c r="C22" s="17">
        <v>9.5900895617505005E-2</v>
      </c>
      <c r="D22" s="17">
        <v>8.4031405466632306E-2</v>
      </c>
      <c r="E22" s="17">
        <v>8.9219763222512294E-2</v>
      </c>
      <c r="F22" s="17">
        <v>5.4403284079103699E-2</v>
      </c>
      <c r="G22" s="17">
        <v>8.0456852244465304E-2</v>
      </c>
      <c r="H22" s="17">
        <v>0.15382241334878499</v>
      </c>
      <c r="I22" s="17">
        <v>0.11443272774723599</v>
      </c>
      <c r="J22" s="17">
        <v>9.8737874679432305E-2</v>
      </c>
      <c r="K22" s="17">
        <v>9.3723404335052898E-2</v>
      </c>
      <c r="L22" s="17">
        <v>9.0405361161935704E-2</v>
      </c>
      <c r="M22" s="17"/>
      <c r="N22" s="17">
        <v>9.3311755140460806E-2</v>
      </c>
      <c r="O22" s="17">
        <v>0.120170120354691</v>
      </c>
      <c r="P22" s="17">
        <v>9.9068203172052102E-2</v>
      </c>
      <c r="Q22" s="17">
        <v>8.3666295977823199E-2</v>
      </c>
      <c r="R22" s="17"/>
      <c r="S22" s="17">
        <v>9.0527527220860701E-2</v>
      </c>
      <c r="T22" s="17">
        <v>0.107122213120902</v>
      </c>
      <c r="U22" s="17">
        <v>8.5229441988141599E-2</v>
      </c>
      <c r="V22" s="17">
        <v>0.105989000947804</v>
      </c>
      <c r="W22" s="17">
        <v>6.0254429919069298E-2</v>
      </c>
      <c r="X22" s="17">
        <v>6.7301502092767904E-2</v>
      </c>
      <c r="Y22" s="17">
        <v>6.5189069728445195E-2</v>
      </c>
      <c r="Z22" s="17"/>
      <c r="AA22" s="17">
        <v>0</v>
      </c>
      <c r="AB22" s="17">
        <v>0.24721475908499099</v>
      </c>
      <c r="AC22" s="17"/>
      <c r="AD22" s="17">
        <v>4.5495941750207502E-3</v>
      </c>
      <c r="AE22" s="17">
        <v>0</v>
      </c>
      <c r="AF22" s="17">
        <v>7.5884949250574502E-3</v>
      </c>
      <c r="AG22" s="17"/>
      <c r="AH22" s="17">
        <v>0</v>
      </c>
      <c r="AI22" s="17">
        <v>0.109488495278679</v>
      </c>
      <c r="AJ22" s="17"/>
      <c r="AK22" s="17">
        <v>0.107760714078374</v>
      </c>
      <c r="AL22" s="17">
        <v>9.0556944460081501E-2</v>
      </c>
      <c r="AM22" s="17"/>
      <c r="AN22" s="17">
        <v>0.10275045188397</v>
      </c>
      <c r="AO22" s="17">
        <v>8.3666295977823199E-2</v>
      </c>
      <c r="AP22" s="17"/>
      <c r="AQ22" s="17">
        <v>6.7951121027856901E-2</v>
      </c>
      <c r="AR22" s="17">
        <v>0.10984330721261</v>
      </c>
      <c r="AS22" s="17"/>
      <c r="AT22" s="17">
        <v>0.113735450954976</v>
      </c>
      <c r="AU22" s="17">
        <v>0.14451123525908699</v>
      </c>
      <c r="AV22" s="17">
        <v>6.8495667396016494E-2</v>
      </c>
      <c r="AW22" s="17">
        <v>3.1772751742774698E-2</v>
      </c>
      <c r="AX22" s="17"/>
      <c r="AY22" s="17">
        <v>4.3602714089719802E-2</v>
      </c>
      <c r="AZ22" s="17">
        <v>0.108863105274237</v>
      </c>
      <c r="BA22" s="17"/>
      <c r="BB22" s="17">
        <v>9.6056511952957696E-2</v>
      </c>
      <c r="BC22" s="17">
        <v>9.5872307973364101E-2</v>
      </c>
      <c r="BD22" s="17"/>
      <c r="BE22" s="17">
        <v>6.1712800195610699E-2</v>
      </c>
      <c r="BF22" s="17">
        <v>0.100381362461982</v>
      </c>
      <c r="BG22" s="17"/>
      <c r="BH22" s="17">
        <v>0.11754845930133</v>
      </c>
      <c r="BI22" s="17">
        <v>9.4006304144516301E-2</v>
      </c>
      <c r="BJ22" s="17"/>
      <c r="BK22" s="17">
        <v>9.3270210902951595E-2</v>
      </c>
      <c r="BL22" s="17">
        <v>9.6356722874634801E-2</v>
      </c>
      <c r="BM22" s="17"/>
      <c r="BN22" s="17">
        <v>0.105376574270502</v>
      </c>
      <c r="BO22" s="17">
        <v>9.54690671922689E-2</v>
      </c>
      <c r="BP22" s="17"/>
      <c r="BQ22" s="17">
        <v>3.2073777783921099E-2</v>
      </c>
      <c r="BR22" s="17">
        <v>0.100922133505087</v>
      </c>
      <c r="BS22" s="17"/>
      <c r="BT22" s="17">
        <v>8.6236386856800407E-2</v>
      </c>
      <c r="BU22" s="17">
        <v>9.6546573798342694E-2</v>
      </c>
      <c r="BV22" s="17"/>
      <c r="BW22" s="17">
        <v>0</v>
      </c>
      <c r="BX22" s="17">
        <v>0.14157610115762501</v>
      </c>
      <c r="BY22" s="17"/>
      <c r="BZ22" s="17">
        <v>0</v>
      </c>
      <c r="CA22" s="17">
        <v>0.10050929473815801</v>
      </c>
    </row>
    <row r="23" spans="2:79" x14ac:dyDescent="0.35">
      <c r="B23" t="s">
        <v>83</v>
      </c>
      <c r="C23" s="17">
        <v>9.9469606688845094E-2</v>
      </c>
      <c r="D23" s="17">
        <v>0.13154318043788699</v>
      </c>
      <c r="E23" s="17">
        <v>0.110255048659986</v>
      </c>
      <c r="F23" s="17">
        <v>9.5342722360252499E-2</v>
      </c>
      <c r="G23" s="17">
        <v>8.8799846473647304E-2</v>
      </c>
      <c r="H23" s="17">
        <v>0.103779070080838</v>
      </c>
      <c r="I23" s="17">
        <v>9.0327971939693802E-2</v>
      </c>
      <c r="J23" s="17">
        <v>6.4761405602884806E-2</v>
      </c>
      <c r="K23" s="17">
        <v>0.121220113772704</v>
      </c>
      <c r="L23" s="17">
        <v>5.9330250175876703E-2</v>
      </c>
      <c r="M23" s="17"/>
      <c r="N23" s="17">
        <v>0.13519638123250499</v>
      </c>
      <c r="O23" s="17">
        <v>0.12998234731230299</v>
      </c>
      <c r="P23" s="17">
        <v>8.82289629577728E-2</v>
      </c>
      <c r="Q23" s="17">
        <v>5.8954091541872998E-2</v>
      </c>
      <c r="R23" s="17"/>
      <c r="S23" s="17">
        <v>0.130668680368519</v>
      </c>
      <c r="T23" s="17">
        <v>7.8368292530906894E-2</v>
      </c>
      <c r="U23" s="17">
        <v>8.5472739979051998E-2</v>
      </c>
      <c r="V23" s="17">
        <v>0.110054962644763</v>
      </c>
      <c r="W23" s="17">
        <v>7.0592286796791498E-2</v>
      </c>
      <c r="X23" s="17">
        <v>7.2267565207453796E-2</v>
      </c>
      <c r="Y23" s="17">
        <v>7.1267174756729307E-2</v>
      </c>
      <c r="Z23" s="17"/>
      <c r="AA23" s="17">
        <v>0</v>
      </c>
      <c r="AB23" s="17">
        <v>0.25641423571202898</v>
      </c>
      <c r="AC23" s="17"/>
      <c r="AD23" s="17">
        <v>1.76950501874496E-3</v>
      </c>
      <c r="AE23" s="17">
        <v>0</v>
      </c>
      <c r="AF23" s="17">
        <v>5.8941580731355896E-3</v>
      </c>
      <c r="AG23" s="17"/>
      <c r="AH23" s="17">
        <v>1.5867548628495101E-3</v>
      </c>
      <c r="AI23" s="17">
        <v>0.11333801736157</v>
      </c>
      <c r="AJ23" s="17"/>
      <c r="AK23" s="17">
        <v>0.120282202625447</v>
      </c>
      <c r="AL23" s="17">
        <v>9.0091596687144199E-2</v>
      </c>
      <c r="AM23" s="17"/>
      <c r="AN23" s="17">
        <v>0.122152269696789</v>
      </c>
      <c r="AO23" s="17">
        <v>5.8954091541872998E-2</v>
      </c>
      <c r="AP23" s="17"/>
      <c r="AQ23" s="17">
        <v>5.5482487185641499E-2</v>
      </c>
      <c r="AR23" s="17">
        <v>0.121412056458149</v>
      </c>
      <c r="AS23" s="17"/>
      <c r="AT23" s="17">
        <v>0.17881959694805799</v>
      </c>
      <c r="AU23" s="17">
        <v>0.14409092449265601</v>
      </c>
      <c r="AV23" s="17">
        <v>5.2546213518826601E-2</v>
      </c>
      <c r="AW23" s="17">
        <v>9.8814085037733004E-3</v>
      </c>
      <c r="AX23" s="17"/>
      <c r="AY23" s="17">
        <v>3.1667728896028098E-2</v>
      </c>
      <c r="AZ23" s="17">
        <v>0.116274438700139</v>
      </c>
      <c r="BA23" s="17"/>
      <c r="BB23" s="17">
        <v>9.7219293042145397E-2</v>
      </c>
      <c r="BC23" s="17">
        <v>9.9883002657526906E-2</v>
      </c>
      <c r="BD23" s="17"/>
      <c r="BE23" s="17">
        <v>6.0299928524327501E-2</v>
      </c>
      <c r="BF23" s="17">
        <v>0.10460292699111</v>
      </c>
      <c r="BG23" s="17"/>
      <c r="BH23" s="17">
        <v>0.11698112950711</v>
      </c>
      <c r="BI23" s="17">
        <v>9.79370008817851E-2</v>
      </c>
      <c r="BJ23" s="17"/>
      <c r="BK23" s="17">
        <v>8.8040408610934803E-2</v>
      </c>
      <c r="BL23" s="17">
        <v>0.101449980840953</v>
      </c>
      <c r="BM23" s="17"/>
      <c r="BN23" s="17">
        <v>8.2164299458971093E-2</v>
      </c>
      <c r="BO23" s="17">
        <v>0.100258249259258</v>
      </c>
      <c r="BP23" s="17"/>
      <c r="BQ23" s="17">
        <v>3.0938598807893999E-2</v>
      </c>
      <c r="BR23" s="17">
        <v>0.104860896550049</v>
      </c>
      <c r="BS23" s="17"/>
      <c r="BT23" s="17">
        <v>4.5653186905623401E-2</v>
      </c>
      <c r="BU23" s="17">
        <v>0.103065039098831</v>
      </c>
      <c r="BV23" s="17"/>
      <c r="BW23" s="17">
        <v>0</v>
      </c>
      <c r="BX23" s="17">
        <v>0.14684450033560101</v>
      </c>
      <c r="BY23" s="17"/>
      <c r="BZ23" s="17">
        <v>4.2947731940658398E-3</v>
      </c>
      <c r="CA23" s="17">
        <v>0.104043115790731</v>
      </c>
    </row>
    <row r="24" spans="2:79" x14ac:dyDescent="0.35">
      <c r="B24" t="s">
        <v>84</v>
      </c>
      <c r="C24" s="17">
        <v>0.192554943457731</v>
      </c>
      <c r="D24" s="17">
        <v>0.165751190351623</v>
      </c>
      <c r="E24" s="17">
        <v>0.221142497480498</v>
      </c>
      <c r="F24" s="17">
        <v>0.26569303247221898</v>
      </c>
      <c r="G24" s="17">
        <v>0.23596378771458301</v>
      </c>
      <c r="H24" s="17">
        <v>0.175317614430688</v>
      </c>
      <c r="I24" s="17">
        <v>0.14430462257884599</v>
      </c>
      <c r="J24" s="17">
        <v>0.14095836621965299</v>
      </c>
      <c r="K24" s="17">
        <v>0.15293562452312401</v>
      </c>
      <c r="L24" s="17">
        <v>0.13900523648924701</v>
      </c>
      <c r="M24" s="17"/>
      <c r="N24" s="17">
        <v>0.44118408877994603</v>
      </c>
      <c r="O24" s="17">
        <v>0.168321930306356</v>
      </c>
      <c r="P24" s="17">
        <v>8.23956777325799E-2</v>
      </c>
      <c r="Q24" s="17">
        <v>5.0903119762930001E-2</v>
      </c>
      <c r="R24" s="17"/>
      <c r="S24" s="17">
        <v>0.30349288109112399</v>
      </c>
      <c r="T24" s="17">
        <v>0.166073537730108</v>
      </c>
      <c r="U24" s="17">
        <v>0.124030758313547</v>
      </c>
      <c r="V24" s="17">
        <v>0.27446014939341201</v>
      </c>
      <c r="W24" s="17">
        <v>0.114244089577208</v>
      </c>
      <c r="X24" s="17">
        <v>9.8148018362833406E-2</v>
      </c>
      <c r="Y24" s="17">
        <v>0.15774025774803299</v>
      </c>
      <c r="Z24" s="17"/>
      <c r="AA24" s="17">
        <v>0</v>
      </c>
      <c r="AB24" s="17">
        <v>0.49637100520298</v>
      </c>
      <c r="AC24" s="17"/>
      <c r="AD24" s="17">
        <v>7.4686305227797303E-4</v>
      </c>
      <c r="AE24" s="17">
        <v>0</v>
      </c>
      <c r="AF24" s="17">
        <v>1.40394638278465E-2</v>
      </c>
      <c r="AG24" s="17"/>
      <c r="AH24" s="17">
        <v>0</v>
      </c>
      <c r="AI24" s="17">
        <v>0.21983685222028099</v>
      </c>
      <c r="AJ24" s="17"/>
      <c r="AK24" s="17">
        <v>0.22838609791275</v>
      </c>
      <c r="AL24" s="17">
        <v>0.176409676145799</v>
      </c>
      <c r="AM24" s="17"/>
      <c r="AN24" s="17">
        <v>0.271858898243309</v>
      </c>
      <c r="AO24" s="17">
        <v>5.0903119762930001E-2</v>
      </c>
      <c r="AP24" s="17"/>
      <c r="AQ24" s="17">
        <v>8.2234508635092393E-2</v>
      </c>
      <c r="AR24" s="17">
        <v>0.247586976174655</v>
      </c>
      <c r="AS24" s="17"/>
      <c r="AT24" s="17">
        <v>0.49712590313303501</v>
      </c>
      <c r="AU24" s="17">
        <v>0.22607200884891099</v>
      </c>
      <c r="AV24" s="17">
        <v>6.4807471093727795E-2</v>
      </c>
      <c r="AW24" s="17">
        <v>2.7507697252815301E-2</v>
      </c>
      <c r="AX24" s="17"/>
      <c r="AY24" s="17">
        <v>8.1263191715214206E-2</v>
      </c>
      <c r="AZ24" s="17">
        <v>0.22013882834644399</v>
      </c>
      <c r="BA24" s="17"/>
      <c r="BB24" s="17">
        <v>0.18537790872799501</v>
      </c>
      <c r="BC24" s="17">
        <v>0.193873407321074</v>
      </c>
      <c r="BD24" s="17"/>
      <c r="BE24" s="17">
        <v>9.1526994821045801E-2</v>
      </c>
      <c r="BF24" s="17">
        <v>0.20579500168988299</v>
      </c>
      <c r="BG24" s="17"/>
      <c r="BH24" s="17">
        <v>0.15339446254129899</v>
      </c>
      <c r="BI24" s="17">
        <v>0.19598226277670999</v>
      </c>
      <c r="BJ24" s="17"/>
      <c r="BK24" s="17">
        <v>0.101875506394944</v>
      </c>
      <c r="BL24" s="17">
        <v>0.208267263085293</v>
      </c>
      <c r="BM24" s="17"/>
      <c r="BN24" s="17">
        <v>6.4718297074241093E-2</v>
      </c>
      <c r="BO24" s="17">
        <v>0.19838075285005199</v>
      </c>
      <c r="BP24" s="17"/>
      <c r="BQ24" s="17">
        <v>5.7109443692547897E-2</v>
      </c>
      <c r="BR24" s="17">
        <v>0.20321035291702499</v>
      </c>
      <c r="BS24" s="17"/>
      <c r="BT24" s="17">
        <v>0.161248782931807</v>
      </c>
      <c r="BU24" s="17">
        <v>0.19464648326362199</v>
      </c>
      <c r="BV24" s="17"/>
      <c r="BW24" s="17">
        <v>0</v>
      </c>
      <c r="BX24" s="17">
        <v>0.28426406216373701</v>
      </c>
      <c r="BY24" s="17"/>
      <c r="BZ24" s="17">
        <v>0</v>
      </c>
      <c r="CA24" s="17">
        <v>0.201807933499109</v>
      </c>
    </row>
    <row r="25" spans="2:79" x14ac:dyDescent="0.3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row>
    <row r="26" spans="2:79" x14ac:dyDescent="0.35">
      <c r="B26" s="6" t="s">
        <v>100</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row>
    <row r="27" spans="2:79" x14ac:dyDescent="0.35">
      <c r="B27" s="24" t="s">
        <v>682</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row>
    <row r="28" spans="2:79" x14ac:dyDescent="0.35">
      <c r="B28" t="s">
        <v>86</v>
      </c>
      <c r="C28" s="17">
        <v>0.63757492243912495</v>
      </c>
      <c r="D28" s="17">
        <v>0.68659011156555905</v>
      </c>
      <c r="E28" s="17">
        <v>0.65338639631713902</v>
      </c>
      <c r="F28" s="17">
        <v>0.55713230770616895</v>
      </c>
      <c r="G28" s="17">
        <v>0.60605930125636598</v>
      </c>
      <c r="H28" s="17">
        <v>0.66202437028268502</v>
      </c>
      <c r="I28" s="17">
        <v>0.641562661676777</v>
      </c>
      <c r="J28" s="17">
        <v>0.62490768266351904</v>
      </c>
      <c r="K28" s="17">
        <v>0.56248516548457395</v>
      </c>
      <c r="L28" s="17">
        <v>0.77038358815628205</v>
      </c>
      <c r="M28" s="17"/>
      <c r="N28" s="17">
        <v>0.63944656027494795</v>
      </c>
      <c r="O28" s="17">
        <v>0.606843954044746</v>
      </c>
      <c r="P28" s="17">
        <v>0.62460662279128998</v>
      </c>
      <c r="Q28" s="17">
        <v>0.65391441258262994</v>
      </c>
      <c r="R28" s="17"/>
      <c r="S28" s="17">
        <v>0.60887506723440799</v>
      </c>
      <c r="T28" s="17">
        <v>0.55891153664109605</v>
      </c>
      <c r="U28" s="17">
        <v>0.606762549299669</v>
      </c>
      <c r="V28" s="17">
        <v>0.62532404697754496</v>
      </c>
      <c r="W28" s="17">
        <v>0.64455398698046895</v>
      </c>
      <c r="X28" s="17">
        <v>0.67910478709999</v>
      </c>
      <c r="Y28" s="17">
        <v>0.67332089180760402</v>
      </c>
      <c r="Z28" s="17"/>
      <c r="AA28" s="17">
        <v>0.63757492243912495</v>
      </c>
      <c r="AB28" s="17" t="s">
        <v>99</v>
      </c>
      <c r="AC28" s="17"/>
      <c r="AD28" s="17">
        <v>0.55422254759469802</v>
      </c>
      <c r="AE28" s="17">
        <v>0.72969440741249603</v>
      </c>
      <c r="AF28" s="17">
        <v>0.66435016763036003</v>
      </c>
      <c r="AG28" s="17"/>
      <c r="AH28" s="17">
        <v>0.66514430967250704</v>
      </c>
      <c r="AI28" s="17">
        <v>0.63057747031978595</v>
      </c>
      <c r="AJ28" s="17"/>
      <c r="AK28" s="17">
        <v>0.60948048056896797</v>
      </c>
      <c r="AL28" s="17">
        <v>0.64827752663156402</v>
      </c>
      <c r="AM28" s="17"/>
      <c r="AN28" s="17">
        <v>0.62291508571496201</v>
      </c>
      <c r="AO28" s="17">
        <v>0.65391441258262994</v>
      </c>
      <c r="AP28" s="17"/>
      <c r="AQ28" s="17">
        <v>0.679226285177014</v>
      </c>
      <c r="AR28" s="17">
        <v>0.60590684676884699</v>
      </c>
      <c r="AS28" s="17"/>
      <c r="AT28" s="17">
        <v>0.53449691343682504</v>
      </c>
      <c r="AU28" s="17">
        <v>0.63012345265837</v>
      </c>
      <c r="AV28" s="17">
        <v>0.63889618936306902</v>
      </c>
      <c r="AW28" s="17">
        <v>0.681940166149542</v>
      </c>
      <c r="AX28" s="17"/>
      <c r="AY28" s="17">
        <v>0.63781208134946998</v>
      </c>
      <c r="AZ28" s="17">
        <v>0.63748554600895002</v>
      </c>
      <c r="BA28" s="17"/>
      <c r="BB28" s="17">
        <v>0.65017911536270401</v>
      </c>
      <c r="BC28" s="17">
        <v>0.63521782334830301</v>
      </c>
      <c r="BD28" s="17"/>
      <c r="BE28" s="17">
        <v>0.618602919305134</v>
      </c>
      <c r="BF28" s="17">
        <v>0.64089356392198304</v>
      </c>
      <c r="BG28" s="17"/>
      <c r="BH28" s="17">
        <v>0.64951177391389903</v>
      </c>
      <c r="BI28" s="17">
        <v>0.63653020842973396</v>
      </c>
      <c r="BJ28" s="17"/>
      <c r="BK28" s="17">
        <v>0.65709094285912595</v>
      </c>
      <c r="BL28" s="17">
        <v>0.63349363864803498</v>
      </c>
      <c r="BM28" s="17"/>
      <c r="BN28" s="17">
        <v>0.58496971132360498</v>
      </c>
      <c r="BO28" s="17">
        <v>0.64053351796996105</v>
      </c>
      <c r="BP28" s="17"/>
      <c r="BQ28" s="17">
        <v>0.62250644917336795</v>
      </c>
      <c r="BR28" s="17">
        <v>0.63933976114260604</v>
      </c>
      <c r="BS28" s="17"/>
      <c r="BT28" s="17">
        <v>0.64621177909507799</v>
      </c>
      <c r="BU28" s="17">
        <v>0.63690157558381499</v>
      </c>
      <c r="BV28" s="17"/>
      <c r="BW28" s="17">
        <v>0.62291508571496201</v>
      </c>
      <c r="BX28" s="17">
        <v>0.65391441258262994</v>
      </c>
      <c r="BY28" s="17"/>
      <c r="BZ28" s="17">
        <v>0.63010837973848399</v>
      </c>
      <c r="CA28" s="17">
        <v>0.63817672614438703</v>
      </c>
    </row>
    <row r="29" spans="2:79" x14ac:dyDescent="0.35">
      <c r="B29" t="s">
        <v>87</v>
      </c>
      <c r="C29" s="17">
        <v>0.63185197463476706</v>
      </c>
      <c r="D29" s="17">
        <v>0.69183228323516899</v>
      </c>
      <c r="E29" s="17">
        <v>0.63952048688165897</v>
      </c>
      <c r="F29" s="17">
        <v>0.55249251442608405</v>
      </c>
      <c r="G29" s="17">
        <v>0.58869449617358904</v>
      </c>
      <c r="H29" s="17">
        <v>0.58389620640297801</v>
      </c>
      <c r="I29" s="17">
        <v>0.71725688348718697</v>
      </c>
      <c r="J29" s="17">
        <v>0.63187397764308895</v>
      </c>
      <c r="K29" s="17">
        <v>0.53651779505529396</v>
      </c>
      <c r="L29" s="17">
        <v>0.71765374594154696</v>
      </c>
      <c r="M29" s="17"/>
      <c r="N29" s="17">
        <v>0.64503340654150698</v>
      </c>
      <c r="O29" s="17">
        <v>0.61476213577188599</v>
      </c>
      <c r="P29" s="17">
        <v>0.62210581987796199</v>
      </c>
      <c r="Q29" s="17">
        <v>0.63788689028878498</v>
      </c>
      <c r="R29" s="17"/>
      <c r="S29" s="17">
        <v>0.59168090129853601</v>
      </c>
      <c r="T29" s="17">
        <v>0.57677481108240403</v>
      </c>
      <c r="U29" s="17">
        <v>0.61201008703034698</v>
      </c>
      <c r="V29" s="17">
        <v>0.63498366253025496</v>
      </c>
      <c r="W29" s="17">
        <v>0.63995826669623102</v>
      </c>
      <c r="X29" s="17">
        <v>0.66657741762356504</v>
      </c>
      <c r="Y29" s="17">
        <v>0.63768658980305204</v>
      </c>
      <c r="Z29" s="17"/>
      <c r="AA29" s="17">
        <v>0.63185197463476706</v>
      </c>
      <c r="AB29" s="17" t="s">
        <v>99</v>
      </c>
      <c r="AC29" s="17"/>
      <c r="AD29" s="17">
        <v>0.60943491495543101</v>
      </c>
      <c r="AE29" s="17">
        <v>0.69227194550777105</v>
      </c>
      <c r="AF29" s="17">
        <v>0.62861024416936395</v>
      </c>
      <c r="AG29" s="17"/>
      <c r="AH29" s="17">
        <v>0.61808454040947403</v>
      </c>
      <c r="AI29" s="17">
        <v>0.63534632004702196</v>
      </c>
      <c r="AJ29" s="17"/>
      <c r="AK29" s="17">
        <v>0.61669208751215598</v>
      </c>
      <c r="AL29" s="17">
        <v>0.63762714796710296</v>
      </c>
      <c r="AM29" s="17"/>
      <c r="AN29" s="17">
        <v>0.62643743125826301</v>
      </c>
      <c r="AO29" s="17">
        <v>0.63788689028878498</v>
      </c>
      <c r="AP29" s="17"/>
      <c r="AQ29" s="17">
        <v>0.65132375339284299</v>
      </c>
      <c r="AR29" s="17">
        <v>0.61704732665659501</v>
      </c>
      <c r="AS29" s="17"/>
      <c r="AT29" s="17">
        <v>0.54223275851766695</v>
      </c>
      <c r="AU29" s="17">
        <v>0.60898955909387997</v>
      </c>
      <c r="AV29" s="17">
        <v>0.63965517924420301</v>
      </c>
      <c r="AW29" s="17">
        <v>0.67184722488715898</v>
      </c>
      <c r="AX29" s="17"/>
      <c r="AY29" s="17">
        <v>0.615933999116276</v>
      </c>
      <c r="AZ29" s="17">
        <v>0.63785087143090402</v>
      </c>
      <c r="BA29" s="17"/>
      <c r="BB29" s="17">
        <v>0.59102035514077</v>
      </c>
      <c r="BC29" s="17">
        <v>0.63948786007143199</v>
      </c>
      <c r="BD29" s="17"/>
      <c r="BE29" s="17">
        <v>0.58968897578151003</v>
      </c>
      <c r="BF29" s="17">
        <v>0.639227256836016</v>
      </c>
      <c r="BG29" s="17"/>
      <c r="BH29" s="17">
        <v>0.59730711889514898</v>
      </c>
      <c r="BI29" s="17">
        <v>0.63487534263258705</v>
      </c>
      <c r="BJ29" s="17"/>
      <c r="BK29" s="17">
        <v>0.61938119783009604</v>
      </c>
      <c r="BL29" s="17">
        <v>0.63445992329129997</v>
      </c>
      <c r="BM29" s="17"/>
      <c r="BN29" s="17">
        <v>0.55251528435744901</v>
      </c>
      <c r="BO29" s="17">
        <v>0.63631398842215403</v>
      </c>
      <c r="BP29" s="17"/>
      <c r="BQ29" s="17">
        <v>0.59102302279027996</v>
      </c>
      <c r="BR29" s="17">
        <v>0.63663391326696295</v>
      </c>
      <c r="BS29" s="17"/>
      <c r="BT29" s="17">
        <v>0.59485543172695399</v>
      </c>
      <c r="BU29" s="17">
        <v>0.634736300126858</v>
      </c>
      <c r="BV29" s="17"/>
      <c r="BW29" s="17">
        <v>0.62643743125826301</v>
      </c>
      <c r="BX29" s="17">
        <v>0.63788689028878498</v>
      </c>
      <c r="BY29" s="17"/>
      <c r="BZ29" s="17">
        <v>0.595462522855565</v>
      </c>
      <c r="CA29" s="17">
        <v>0.63478496622019198</v>
      </c>
    </row>
    <row r="30" spans="2:79" x14ac:dyDescent="0.35">
      <c r="B30" t="s">
        <v>88</v>
      </c>
      <c r="C30" s="17">
        <v>0.51602052211758398</v>
      </c>
      <c r="D30" s="17">
        <v>0.535929251437815</v>
      </c>
      <c r="E30" s="17">
        <v>0.533368773021349</v>
      </c>
      <c r="F30" s="17">
        <v>0.43113867081339902</v>
      </c>
      <c r="G30" s="17">
        <v>0.51302679189359202</v>
      </c>
      <c r="H30" s="17">
        <v>0.46948874038851401</v>
      </c>
      <c r="I30" s="17">
        <v>0.57564115917810599</v>
      </c>
      <c r="J30" s="17">
        <v>0.54552608100783095</v>
      </c>
      <c r="K30" s="17">
        <v>0.45945655170393201</v>
      </c>
      <c r="L30" s="17">
        <v>0.59130123135304402</v>
      </c>
      <c r="M30" s="17"/>
      <c r="N30" s="17">
        <v>0.56742697260317099</v>
      </c>
      <c r="O30" s="17">
        <v>0.51083005701207895</v>
      </c>
      <c r="P30" s="17">
        <v>0.50804278122072499</v>
      </c>
      <c r="Q30" s="17">
        <v>0.50400894832003895</v>
      </c>
      <c r="R30" s="17"/>
      <c r="S30" s="17">
        <v>0.492393388445935</v>
      </c>
      <c r="T30" s="17">
        <v>0.51084673668876501</v>
      </c>
      <c r="U30" s="17">
        <v>0.46785503067080397</v>
      </c>
      <c r="V30" s="17">
        <v>0.51244402310644499</v>
      </c>
      <c r="W30" s="17">
        <v>0.52552078135014402</v>
      </c>
      <c r="X30" s="17">
        <v>0.52705709224105901</v>
      </c>
      <c r="Y30" s="17">
        <v>0.54029530787568103</v>
      </c>
      <c r="Z30" s="17"/>
      <c r="AA30" s="17">
        <v>0.51602052211758398</v>
      </c>
      <c r="AB30" s="17" t="s">
        <v>99</v>
      </c>
      <c r="AC30" s="17"/>
      <c r="AD30" s="17">
        <v>0.43826041813722599</v>
      </c>
      <c r="AE30" s="17">
        <v>0.59319908480017303</v>
      </c>
      <c r="AF30" s="17">
        <v>0.54401294550597901</v>
      </c>
      <c r="AG30" s="17"/>
      <c r="AH30" s="17">
        <v>0.53212249759753605</v>
      </c>
      <c r="AI30" s="17">
        <v>0.51193364120529095</v>
      </c>
      <c r="AJ30" s="17"/>
      <c r="AK30" s="17">
        <v>0.50511891565048095</v>
      </c>
      <c r="AL30" s="17">
        <v>0.52017349940819502</v>
      </c>
      <c r="AM30" s="17"/>
      <c r="AN30" s="17">
        <v>0.52679734006757595</v>
      </c>
      <c r="AO30" s="17">
        <v>0.50400894832003895</v>
      </c>
      <c r="AP30" s="17"/>
      <c r="AQ30" s="17">
        <v>0.53042746556722398</v>
      </c>
      <c r="AR30" s="17">
        <v>0.50506673464580998</v>
      </c>
      <c r="AS30" s="17"/>
      <c r="AT30" s="17">
        <v>0.45936026541263197</v>
      </c>
      <c r="AU30" s="17">
        <v>0.525617231503544</v>
      </c>
      <c r="AV30" s="17">
        <v>0.50963428609675798</v>
      </c>
      <c r="AW30" s="17">
        <v>0.53597887826051804</v>
      </c>
      <c r="AX30" s="17"/>
      <c r="AY30" s="17">
        <v>0.491053854090168</v>
      </c>
      <c r="AZ30" s="17">
        <v>0.52542953676683302</v>
      </c>
      <c r="BA30" s="17"/>
      <c r="BB30" s="17">
        <v>0.53857378372832798</v>
      </c>
      <c r="BC30" s="17">
        <v>0.51180285639633905</v>
      </c>
      <c r="BD30" s="17"/>
      <c r="BE30" s="17">
        <v>0.50913925001259597</v>
      </c>
      <c r="BF30" s="17">
        <v>0.51722421552313402</v>
      </c>
      <c r="BG30" s="17"/>
      <c r="BH30" s="17">
        <v>0.52530784068428704</v>
      </c>
      <c r="BI30" s="17">
        <v>0.51520769539884603</v>
      </c>
      <c r="BJ30" s="17"/>
      <c r="BK30" s="17">
        <v>0.53062262009195704</v>
      </c>
      <c r="BL30" s="17">
        <v>0.512966861356006</v>
      </c>
      <c r="BM30" s="17"/>
      <c r="BN30" s="17">
        <v>0.47583396647891402</v>
      </c>
      <c r="BO30" s="17">
        <v>0.51828067394267996</v>
      </c>
      <c r="BP30" s="17"/>
      <c r="BQ30" s="17">
        <v>0.52785006751289498</v>
      </c>
      <c r="BR30" s="17">
        <v>0.51463503075492001</v>
      </c>
      <c r="BS30" s="17"/>
      <c r="BT30" s="17">
        <v>0.49935223270904699</v>
      </c>
      <c r="BU30" s="17">
        <v>0.51732001575325604</v>
      </c>
      <c r="BV30" s="17"/>
      <c r="BW30" s="17">
        <v>0.52679734006757595</v>
      </c>
      <c r="BX30" s="17">
        <v>0.50400894832003895</v>
      </c>
      <c r="BY30" s="17"/>
      <c r="BZ30" s="17">
        <v>0.57087240524742</v>
      </c>
      <c r="CA30" s="17">
        <v>0.51159945766625203</v>
      </c>
    </row>
    <row r="31" spans="2:79" x14ac:dyDescent="0.35">
      <c r="B31" t="s">
        <v>89</v>
      </c>
      <c r="C31" s="17">
        <v>0.39007431080892802</v>
      </c>
      <c r="D31" s="17">
        <v>0.42188910610581798</v>
      </c>
      <c r="E31" s="17">
        <v>0.40241486815565802</v>
      </c>
      <c r="F31" s="17">
        <v>0.36969168057109902</v>
      </c>
      <c r="G31" s="17">
        <v>0.38262351462533301</v>
      </c>
      <c r="H31" s="17">
        <v>0.377600710769463</v>
      </c>
      <c r="I31" s="17">
        <v>0.425527462295544</v>
      </c>
      <c r="J31" s="17">
        <v>0.32212735027471701</v>
      </c>
      <c r="K31" s="17">
        <v>0.35162383332908098</v>
      </c>
      <c r="L31" s="17">
        <v>0.40684599971948998</v>
      </c>
      <c r="M31" s="17"/>
      <c r="N31" s="17">
        <v>0.264550453809696</v>
      </c>
      <c r="O31" s="17">
        <v>0.33270356251737299</v>
      </c>
      <c r="P31" s="17">
        <v>0.40688797368669899</v>
      </c>
      <c r="Q31" s="17">
        <v>0.44743443348521</v>
      </c>
      <c r="R31" s="17"/>
      <c r="S31" s="17">
        <v>0.314361793112021</v>
      </c>
      <c r="T31" s="17">
        <v>0.35370309091593399</v>
      </c>
      <c r="U31" s="17">
        <v>0.39229799276842398</v>
      </c>
      <c r="V31" s="17">
        <v>0.36317955823696801</v>
      </c>
      <c r="W31" s="17">
        <v>0.41023412008052701</v>
      </c>
      <c r="X31" s="17">
        <v>0.42847237318193598</v>
      </c>
      <c r="Y31" s="17">
        <v>0.44271045382519197</v>
      </c>
      <c r="Z31" s="17"/>
      <c r="AA31" s="17">
        <v>0.39007431080892802</v>
      </c>
      <c r="AB31" s="17" t="s">
        <v>99</v>
      </c>
      <c r="AC31" s="17"/>
      <c r="AD31" s="17">
        <v>0.35992746689202998</v>
      </c>
      <c r="AE31" s="17">
        <v>0.52047979755130203</v>
      </c>
      <c r="AF31" s="17">
        <v>0.35707751838891599</v>
      </c>
      <c r="AG31" s="17"/>
      <c r="AH31" s="17">
        <v>0.490208140860798</v>
      </c>
      <c r="AI31" s="17">
        <v>0.36465910388457901</v>
      </c>
      <c r="AJ31" s="17"/>
      <c r="AK31" s="17">
        <v>0.36404605319048799</v>
      </c>
      <c r="AL31" s="17">
        <v>0.39998980015719399</v>
      </c>
      <c r="AM31" s="17"/>
      <c r="AN31" s="17">
        <v>0.33861064667210899</v>
      </c>
      <c r="AO31" s="17">
        <v>0.44743443348521</v>
      </c>
      <c r="AP31" s="17"/>
      <c r="AQ31" s="17">
        <v>0.43104810594752802</v>
      </c>
      <c r="AR31" s="17">
        <v>0.35892139864340999</v>
      </c>
      <c r="AS31" s="17"/>
      <c r="AT31" s="17">
        <v>0.23353139885996699</v>
      </c>
      <c r="AU31" s="17">
        <v>0.29923012142160199</v>
      </c>
      <c r="AV31" s="17">
        <v>0.417890945090026</v>
      </c>
      <c r="AW31" s="17">
        <v>0.486348817574138</v>
      </c>
      <c r="AX31" s="17"/>
      <c r="AY31" s="17">
        <v>0.44437224789424901</v>
      </c>
      <c r="AZ31" s="17">
        <v>0.36961142465612801</v>
      </c>
      <c r="BA31" s="17"/>
      <c r="BB31" s="17">
        <v>0.39915408274231501</v>
      </c>
      <c r="BC31" s="17">
        <v>0.38837631060385203</v>
      </c>
      <c r="BD31" s="17"/>
      <c r="BE31" s="17">
        <v>0.44011081924567702</v>
      </c>
      <c r="BF31" s="17">
        <v>0.38132176995265499</v>
      </c>
      <c r="BG31" s="17"/>
      <c r="BH31" s="17">
        <v>0.42235568590801698</v>
      </c>
      <c r="BI31" s="17">
        <v>0.38724904278245698</v>
      </c>
      <c r="BJ31" s="17"/>
      <c r="BK31" s="17">
        <v>0.41416401705195599</v>
      </c>
      <c r="BL31" s="17">
        <v>0.38503655590265501</v>
      </c>
      <c r="BM31" s="17"/>
      <c r="BN31" s="17">
        <v>0.43016959520259002</v>
      </c>
      <c r="BO31" s="17">
        <v>0.38781929221477801</v>
      </c>
      <c r="BP31" s="17"/>
      <c r="BQ31" s="17">
        <v>0.44275361690345999</v>
      </c>
      <c r="BR31" s="17">
        <v>0.38390444365460602</v>
      </c>
      <c r="BS31" s="17"/>
      <c r="BT31" s="17">
        <v>0.37973139805065198</v>
      </c>
      <c r="BU31" s="17">
        <v>0.39088066525684201</v>
      </c>
      <c r="BV31" s="17"/>
      <c r="BW31" s="17">
        <v>0.33861064667210899</v>
      </c>
      <c r="BX31" s="17">
        <v>0.44743443348521</v>
      </c>
      <c r="BY31" s="17"/>
      <c r="BZ31" s="17">
        <v>0.40932801685515402</v>
      </c>
      <c r="CA31" s="17">
        <v>0.388522461164024</v>
      </c>
    </row>
    <row r="32" spans="2:79" x14ac:dyDescent="0.35">
      <c r="B32" t="s">
        <v>90</v>
      </c>
      <c r="C32" s="17">
        <v>0.37710073878480899</v>
      </c>
      <c r="D32" s="17">
        <v>0.17441518777600501</v>
      </c>
      <c r="E32" s="17">
        <v>0.40199553756717499</v>
      </c>
      <c r="F32" s="17">
        <v>0.31439323851474199</v>
      </c>
      <c r="G32" s="17">
        <v>0.27179694277902</v>
      </c>
      <c r="H32" s="17">
        <v>0.63678082953877202</v>
      </c>
      <c r="I32" s="17">
        <v>0.55326431485408401</v>
      </c>
      <c r="J32" s="17">
        <v>0.271501016532323</v>
      </c>
      <c r="K32" s="17">
        <v>0.191595960356544</v>
      </c>
      <c r="L32" s="17">
        <v>0.458665119797873</v>
      </c>
      <c r="M32" s="17"/>
      <c r="N32" s="17">
        <v>0.37583896154359903</v>
      </c>
      <c r="O32" s="17">
        <v>0.361414800157695</v>
      </c>
      <c r="P32" s="17">
        <v>0.38922721227580598</v>
      </c>
      <c r="Q32" s="17">
        <v>0.37876671642542697</v>
      </c>
      <c r="R32" s="17"/>
      <c r="S32" s="17">
        <v>0.386953118119442</v>
      </c>
      <c r="T32" s="17">
        <v>0.36836083979496198</v>
      </c>
      <c r="U32" s="17">
        <v>0.41678435338895398</v>
      </c>
      <c r="V32" s="17">
        <v>0.362047424938644</v>
      </c>
      <c r="W32" s="17">
        <v>0.37459529456417001</v>
      </c>
      <c r="X32" s="17">
        <v>0.376286704940058</v>
      </c>
      <c r="Y32" s="17">
        <v>0.40408306744945799</v>
      </c>
      <c r="Z32" s="17"/>
      <c r="AA32" s="17">
        <v>0.37710073878480899</v>
      </c>
      <c r="AB32" s="17" t="s">
        <v>99</v>
      </c>
      <c r="AC32" s="17"/>
      <c r="AD32" s="17">
        <v>0.37193869670034402</v>
      </c>
      <c r="AE32" s="17">
        <v>0.46939810798908599</v>
      </c>
      <c r="AF32" s="17">
        <v>0.341125866963712</v>
      </c>
      <c r="AG32" s="17"/>
      <c r="AH32" s="17">
        <v>0.41394478772704602</v>
      </c>
      <c r="AI32" s="17">
        <v>0.36774926259227098</v>
      </c>
      <c r="AJ32" s="17"/>
      <c r="AK32" s="17">
        <v>0.37517491526991797</v>
      </c>
      <c r="AL32" s="17">
        <v>0.37783438307358502</v>
      </c>
      <c r="AM32" s="17"/>
      <c r="AN32" s="17">
        <v>0.375606018938409</v>
      </c>
      <c r="AO32" s="17">
        <v>0.37876671642542697</v>
      </c>
      <c r="AP32" s="17"/>
      <c r="AQ32" s="17">
        <v>0.42395688672299398</v>
      </c>
      <c r="AR32" s="17">
        <v>0.34147539687554401</v>
      </c>
      <c r="AS32" s="17"/>
      <c r="AT32" s="17">
        <v>0.235348287916362</v>
      </c>
      <c r="AU32" s="17">
        <v>0.31289186830092702</v>
      </c>
      <c r="AV32" s="17">
        <v>0.404534985939286</v>
      </c>
      <c r="AW32" s="17">
        <v>0.43634954993810499</v>
      </c>
      <c r="AX32" s="17"/>
      <c r="AY32" s="17">
        <v>0.38689264866020401</v>
      </c>
      <c r="AZ32" s="17">
        <v>0.37341052976851002</v>
      </c>
      <c r="BA32" s="17"/>
      <c r="BB32" s="17">
        <v>0.383088283521341</v>
      </c>
      <c r="BC32" s="17">
        <v>0.37598101328232703</v>
      </c>
      <c r="BD32" s="17"/>
      <c r="BE32" s="17">
        <v>0.35057763070493703</v>
      </c>
      <c r="BF32" s="17">
        <v>0.38174024290604303</v>
      </c>
      <c r="BG32" s="17"/>
      <c r="BH32" s="17">
        <v>0.37258280468279398</v>
      </c>
      <c r="BI32" s="17">
        <v>0.37749614866821601</v>
      </c>
      <c r="BJ32" s="17"/>
      <c r="BK32" s="17">
        <v>0.40978651737765998</v>
      </c>
      <c r="BL32" s="17">
        <v>0.37026533200108602</v>
      </c>
      <c r="BM32" s="17"/>
      <c r="BN32" s="17">
        <v>0.40877240226786998</v>
      </c>
      <c r="BO32" s="17">
        <v>0.37531947719402597</v>
      </c>
      <c r="BP32" s="17"/>
      <c r="BQ32" s="17">
        <v>0.34450336651976898</v>
      </c>
      <c r="BR32" s="17">
        <v>0.380918584374772</v>
      </c>
      <c r="BS32" s="17"/>
      <c r="BT32" s="17">
        <v>0.35757574156299698</v>
      </c>
      <c r="BU32" s="17">
        <v>0.37862294715331002</v>
      </c>
      <c r="BV32" s="17"/>
      <c r="BW32" s="17">
        <v>0.375606018938409</v>
      </c>
      <c r="BX32" s="17">
        <v>0.37876671642542697</v>
      </c>
      <c r="BY32" s="17"/>
      <c r="BZ32" s="17">
        <v>0.42855172083842602</v>
      </c>
      <c r="CA32" s="17">
        <v>0.37295378712583099</v>
      </c>
    </row>
    <row r="33" spans="2:79" x14ac:dyDescent="0.35">
      <c r="B33" t="s">
        <v>91</v>
      </c>
      <c r="C33" s="17">
        <v>0.36831290927342902</v>
      </c>
      <c r="D33" s="17">
        <v>0.36477253922129399</v>
      </c>
      <c r="E33" s="17">
        <v>0.37096964926633602</v>
      </c>
      <c r="F33" s="17">
        <v>0.32541951426154497</v>
      </c>
      <c r="G33" s="17">
        <v>0.38746821526257103</v>
      </c>
      <c r="H33" s="17">
        <v>0.43170715182261599</v>
      </c>
      <c r="I33" s="17">
        <v>0.37051559033598402</v>
      </c>
      <c r="J33" s="17">
        <v>0.30080444210789098</v>
      </c>
      <c r="K33" s="17">
        <v>0.27450864738906</v>
      </c>
      <c r="L33" s="17">
        <v>0.45060281736031998</v>
      </c>
      <c r="M33" s="17"/>
      <c r="N33" s="17">
        <v>0.26425915507273601</v>
      </c>
      <c r="O33" s="17">
        <v>0.32604593009992799</v>
      </c>
      <c r="P33" s="17">
        <v>0.37076149233525901</v>
      </c>
      <c r="Q33" s="17">
        <v>0.41836860555088301</v>
      </c>
      <c r="R33" s="17"/>
      <c r="S33" s="17">
        <v>0.32580110954300701</v>
      </c>
      <c r="T33" s="17">
        <v>0.37924306185360501</v>
      </c>
      <c r="U33" s="17">
        <v>0.41849570951619403</v>
      </c>
      <c r="V33" s="17">
        <v>0.29408132300358703</v>
      </c>
      <c r="W33" s="17">
        <v>0.37194558662732002</v>
      </c>
      <c r="X33" s="17">
        <v>0.42647161317239402</v>
      </c>
      <c r="Y33" s="17">
        <v>0.43319100459376703</v>
      </c>
      <c r="Z33" s="17"/>
      <c r="AA33" s="17">
        <v>0.36831290927342902</v>
      </c>
      <c r="AB33" s="17" t="s">
        <v>99</v>
      </c>
      <c r="AC33" s="17"/>
      <c r="AD33" s="17">
        <v>0.35435202163686602</v>
      </c>
      <c r="AE33" s="17">
        <v>0.50043254880420895</v>
      </c>
      <c r="AF33" s="17">
        <v>0.32243559346751899</v>
      </c>
      <c r="AG33" s="17"/>
      <c r="AH33" s="17">
        <v>0.46094679394439603</v>
      </c>
      <c r="AI33" s="17">
        <v>0.34480128142598399</v>
      </c>
      <c r="AJ33" s="17"/>
      <c r="AK33" s="17">
        <v>0.35311977317550602</v>
      </c>
      <c r="AL33" s="17">
        <v>0.37410074883434502</v>
      </c>
      <c r="AM33" s="17"/>
      <c r="AN33" s="17">
        <v>0.32340279714037601</v>
      </c>
      <c r="AO33" s="17">
        <v>0.41836860555088301</v>
      </c>
      <c r="AP33" s="17"/>
      <c r="AQ33" s="17">
        <v>0.43024957949053599</v>
      </c>
      <c r="AR33" s="17">
        <v>0.32122164910162099</v>
      </c>
      <c r="AS33" s="17"/>
      <c r="AT33" s="17">
        <v>0.19878165850604401</v>
      </c>
      <c r="AU33" s="17">
        <v>0.264861416602581</v>
      </c>
      <c r="AV33" s="17">
        <v>0.390985108104559</v>
      </c>
      <c r="AW33" s="17">
        <v>0.50261697516397497</v>
      </c>
      <c r="AX33" s="17"/>
      <c r="AY33" s="17">
        <v>0.40370633640123899</v>
      </c>
      <c r="AZ33" s="17">
        <v>0.354974434392961</v>
      </c>
      <c r="BA33" s="17"/>
      <c r="BB33" s="17">
        <v>0.399314003460155</v>
      </c>
      <c r="BC33" s="17">
        <v>0.36251542177343199</v>
      </c>
      <c r="BD33" s="17"/>
      <c r="BE33" s="17">
        <v>0.37471514106862802</v>
      </c>
      <c r="BF33" s="17">
        <v>0.36719301108090002</v>
      </c>
      <c r="BG33" s="17"/>
      <c r="BH33" s="17">
        <v>0.37873330135215499</v>
      </c>
      <c r="BI33" s="17">
        <v>0.36740091588798801</v>
      </c>
      <c r="BJ33" s="17"/>
      <c r="BK33" s="17">
        <v>0.428381304560842</v>
      </c>
      <c r="BL33" s="17">
        <v>0.35575111835666801</v>
      </c>
      <c r="BM33" s="17"/>
      <c r="BN33" s="17">
        <v>0.472171705157302</v>
      </c>
      <c r="BO33" s="17">
        <v>0.36247173569339503</v>
      </c>
      <c r="BP33" s="17"/>
      <c r="BQ33" s="17">
        <v>0.42108271234336297</v>
      </c>
      <c r="BR33" s="17">
        <v>0.36213244299855102</v>
      </c>
      <c r="BS33" s="17"/>
      <c r="BT33" s="17">
        <v>0.36884108507782898</v>
      </c>
      <c r="BU33" s="17">
        <v>0.36827173161689197</v>
      </c>
      <c r="BV33" s="17"/>
      <c r="BW33" s="17">
        <v>0.32340279714037601</v>
      </c>
      <c r="BX33" s="17">
        <v>0.41836860555088301</v>
      </c>
      <c r="BY33" s="17"/>
      <c r="BZ33" s="17">
        <v>0.42463812136689499</v>
      </c>
      <c r="CA33" s="17">
        <v>0.36377309443588401</v>
      </c>
    </row>
    <row r="34" spans="2:79" x14ac:dyDescent="0.35">
      <c r="B34" t="s">
        <v>92</v>
      </c>
      <c r="C34" s="17">
        <v>0.35499262237712198</v>
      </c>
      <c r="D34" s="17">
        <v>0.40062078748748697</v>
      </c>
      <c r="E34" s="17">
        <v>0.369946899894742</v>
      </c>
      <c r="F34" s="17">
        <v>0.37273858527348702</v>
      </c>
      <c r="G34" s="17">
        <v>0.36345694141982698</v>
      </c>
      <c r="H34" s="17">
        <v>0.31338266381656299</v>
      </c>
      <c r="I34" s="17">
        <v>0.34582416620689399</v>
      </c>
      <c r="J34" s="17">
        <v>0.29496649121188601</v>
      </c>
      <c r="K34" s="17">
        <v>0.30241752885700302</v>
      </c>
      <c r="L34" s="17">
        <v>0.38978200379660599</v>
      </c>
      <c r="M34" s="17"/>
      <c r="N34" s="17">
        <v>0.21583428274934399</v>
      </c>
      <c r="O34" s="17">
        <v>0.304081729231158</v>
      </c>
      <c r="P34" s="17">
        <v>0.359863221365264</v>
      </c>
      <c r="Q34" s="17">
        <v>0.41914163586313302</v>
      </c>
      <c r="R34" s="17"/>
      <c r="S34" s="17">
        <v>0.27282077651394199</v>
      </c>
      <c r="T34" s="17">
        <v>0.35277851441665797</v>
      </c>
      <c r="U34" s="17">
        <v>0.394594542202444</v>
      </c>
      <c r="V34" s="17">
        <v>0.31370312773243397</v>
      </c>
      <c r="W34" s="17">
        <v>0.36595871729211599</v>
      </c>
      <c r="X34" s="17">
        <v>0.39056136291083599</v>
      </c>
      <c r="Y34" s="17">
        <v>0.40457246921748702</v>
      </c>
      <c r="Z34" s="17"/>
      <c r="AA34" s="17">
        <v>0.35499262237712198</v>
      </c>
      <c r="AB34" s="17" t="s">
        <v>99</v>
      </c>
      <c r="AC34" s="17"/>
      <c r="AD34" s="17">
        <v>0.33308682524267103</v>
      </c>
      <c r="AE34" s="17">
        <v>0.52350779859225205</v>
      </c>
      <c r="AF34" s="17">
        <v>0.28963592384345499</v>
      </c>
      <c r="AG34" s="17"/>
      <c r="AH34" s="17">
        <v>0.49698023201484298</v>
      </c>
      <c r="AI34" s="17">
        <v>0.31895440754236498</v>
      </c>
      <c r="AJ34" s="17"/>
      <c r="AK34" s="17">
        <v>0.32629871526982301</v>
      </c>
      <c r="AL34" s="17">
        <v>0.36592359341841801</v>
      </c>
      <c r="AM34" s="17"/>
      <c r="AN34" s="17">
        <v>0.29743794622372899</v>
      </c>
      <c r="AO34" s="17">
        <v>0.41914163586313302</v>
      </c>
      <c r="AP34" s="17"/>
      <c r="AQ34" s="17">
        <v>0.41330301264444302</v>
      </c>
      <c r="AR34" s="17">
        <v>0.310658470263797</v>
      </c>
      <c r="AS34" s="17"/>
      <c r="AT34" s="17">
        <v>0.200453017873264</v>
      </c>
      <c r="AU34" s="17">
        <v>0.28129424057666902</v>
      </c>
      <c r="AV34" s="17">
        <v>0.366755083217987</v>
      </c>
      <c r="AW34" s="17">
        <v>0.47112669284911601</v>
      </c>
      <c r="AX34" s="17"/>
      <c r="AY34" s="17">
        <v>0.42983746694631098</v>
      </c>
      <c r="AZ34" s="17">
        <v>0.32678636601167799</v>
      </c>
      <c r="BA34" s="17"/>
      <c r="BB34" s="17">
        <v>0.35588343788865001</v>
      </c>
      <c r="BC34" s="17">
        <v>0.35482603174771499</v>
      </c>
      <c r="BD34" s="17"/>
      <c r="BE34" s="17">
        <v>0.40094185063315901</v>
      </c>
      <c r="BF34" s="17">
        <v>0.34695504121508802</v>
      </c>
      <c r="BG34" s="17"/>
      <c r="BH34" s="17">
        <v>0.368964704431331</v>
      </c>
      <c r="BI34" s="17">
        <v>0.35376978485642102</v>
      </c>
      <c r="BJ34" s="17"/>
      <c r="BK34" s="17">
        <v>0.40406931046878902</v>
      </c>
      <c r="BL34" s="17">
        <v>0.344729469986504</v>
      </c>
      <c r="BM34" s="17"/>
      <c r="BN34" s="17">
        <v>0.372855541544729</v>
      </c>
      <c r="BO34" s="17">
        <v>0.35398798516160201</v>
      </c>
      <c r="BP34" s="17"/>
      <c r="BQ34" s="17">
        <v>0.40537185194561198</v>
      </c>
      <c r="BR34" s="17">
        <v>0.34909214310321401</v>
      </c>
      <c r="BS34" s="17"/>
      <c r="BT34" s="17">
        <v>0.40014472896652498</v>
      </c>
      <c r="BU34" s="17">
        <v>0.35147247260578002</v>
      </c>
      <c r="BV34" s="17"/>
      <c r="BW34" s="17">
        <v>0.29743794622372899</v>
      </c>
      <c r="BX34" s="17">
        <v>0.41914163586313302</v>
      </c>
      <c r="BY34" s="17"/>
      <c r="BZ34" s="17">
        <v>0.43031014680655499</v>
      </c>
      <c r="CA34" s="17">
        <v>0.34892202624044899</v>
      </c>
    </row>
    <row r="35" spans="2:79" x14ac:dyDescent="0.35">
      <c r="B35" t="s">
        <v>93</v>
      </c>
      <c r="C35" s="17">
        <v>0.32310523114677803</v>
      </c>
      <c r="D35" s="17">
        <v>0.322452039794139</v>
      </c>
      <c r="E35" s="17">
        <v>0.42970281531159699</v>
      </c>
      <c r="F35" s="17">
        <v>0.237303437169051</v>
      </c>
      <c r="G35" s="17">
        <v>0.35505418281939</v>
      </c>
      <c r="H35" s="17">
        <v>0.25329434247048199</v>
      </c>
      <c r="I35" s="17">
        <v>0.36146332118582603</v>
      </c>
      <c r="J35" s="17">
        <v>0.27101467593273498</v>
      </c>
      <c r="K35" s="17">
        <v>0.39350783083448998</v>
      </c>
      <c r="L35" s="17">
        <v>0.27503859491869798</v>
      </c>
      <c r="M35" s="17"/>
      <c r="N35" s="17">
        <v>0.13947635997517699</v>
      </c>
      <c r="O35" s="17">
        <v>0.18139464165063299</v>
      </c>
      <c r="P35" s="17">
        <v>0.323227134796713</v>
      </c>
      <c r="Q35" s="17">
        <v>0.43895127049913502</v>
      </c>
      <c r="R35" s="17"/>
      <c r="S35" s="17">
        <v>0.225373049248384</v>
      </c>
      <c r="T35" s="17">
        <v>0.312748340928857</v>
      </c>
      <c r="U35" s="17">
        <v>0.38348346231634201</v>
      </c>
      <c r="V35" s="17">
        <v>0.235631576723598</v>
      </c>
      <c r="W35" s="17">
        <v>0.36995053261939898</v>
      </c>
      <c r="X35" s="17">
        <v>0.37765096265409598</v>
      </c>
      <c r="Y35" s="17">
        <v>0.400796405521119</v>
      </c>
      <c r="Z35" s="17"/>
      <c r="AA35" s="17">
        <v>0.32310523114677803</v>
      </c>
      <c r="AB35" s="17" t="s">
        <v>99</v>
      </c>
      <c r="AC35" s="17"/>
      <c r="AD35" s="17">
        <v>0.32787611929077498</v>
      </c>
      <c r="AE35" s="17">
        <v>0.47813159930027399</v>
      </c>
      <c r="AF35" s="17">
        <v>0.24974946434406101</v>
      </c>
      <c r="AG35" s="17"/>
      <c r="AH35" s="17">
        <v>0.51542643921654996</v>
      </c>
      <c r="AI35" s="17">
        <v>0.27429172529663598</v>
      </c>
      <c r="AJ35" s="17"/>
      <c r="AK35" s="17">
        <v>0.29374904671861202</v>
      </c>
      <c r="AL35" s="17">
        <v>0.33428849735961003</v>
      </c>
      <c r="AM35" s="17"/>
      <c r="AN35" s="17">
        <v>0.21916783731558101</v>
      </c>
      <c r="AO35" s="17">
        <v>0.43895127049913502</v>
      </c>
      <c r="AP35" s="17"/>
      <c r="AQ35" s="17">
        <v>0.40158215930760099</v>
      </c>
      <c r="AR35" s="17">
        <v>0.26343819660082102</v>
      </c>
      <c r="AS35" s="17"/>
      <c r="AT35" s="17">
        <v>0.14374324421215301</v>
      </c>
      <c r="AU35" s="17">
        <v>0.171985789623396</v>
      </c>
      <c r="AV35" s="17">
        <v>0.340054155398541</v>
      </c>
      <c r="AW35" s="17">
        <v>0.53613051812761003</v>
      </c>
      <c r="AX35" s="17"/>
      <c r="AY35" s="17">
        <v>0.401669795016383</v>
      </c>
      <c r="AZ35" s="17">
        <v>0.29349715002240701</v>
      </c>
      <c r="BA35" s="17"/>
      <c r="BB35" s="17">
        <v>0.33648080416703902</v>
      </c>
      <c r="BC35" s="17">
        <v>0.32060387693898101</v>
      </c>
      <c r="BD35" s="17"/>
      <c r="BE35" s="17">
        <v>0.411440644714964</v>
      </c>
      <c r="BF35" s="17">
        <v>0.30765332731762202</v>
      </c>
      <c r="BG35" s="17"/>
      <c r="BH35" s="17">
        <v>0.32931708303519203</v>
      </c>
      <c r="BI35" s="17">
        <v>0.32256156946967601</v>
      </c>
      <c r="BJ35" s="17"/>
      <c r="BK35" s="17">
        <v>0.37891645136885299</v>
      </c>
      <c r="BL35" s="17">
        <v>0.31143372109753398</v>
      </c>
      <c r="BM35" s="17"/>
      <c r="BN35" s="17">
        <v>0.42028419295397501</v>
      </c>
      <c r="BO35" s="17">
        <v>0.31763974139781098</v>
      </c>
      <c r="BP35" s="17"/>
      <c r="BQ35" s="17">
        <v>0.44245065992150101</v>
      </c>
      <c r="BR35" s="17">
        <v>0.30912734313712398</v>
      </c>
      <c r="BS35" s="17"/>
      <c r="BT35" s="17">
        <v>0.38202317907512501</v>
      </c>
      <c r="BU35" s="17">
        <v>0.318511868475708</v>
      </c>
      <c r="BV35" s="17"/>
      <c r="BW35" s="17">
        <v>0.21916783731558101</v>
      </c>
      <c r="BX35" s="17">
        <v>0.43895127049913502</v>
      </c>
      <c r="BY35" s="17"/>
      <c r="BZ35" s="17">
        <v>0.34704754511918601</v>
      </c>
      <c r="CA35" s="17">
        <v>0.32117547947470698</v>
      </c>
    </row>
    <row r="36" spans="2:79" x14ac:dyDescent="0.35">
      <c r="B36" t="s">
        <v>94</v>
      </c>
      <c r="C36" s="17">
        <v>0.248630025062477</v>
      </c>
      <c r="D36" s="17">
        <v>0.17577722194105999</v>
      </c>
      <c r="E36" s="17">
        <v>0.334798897264384</v>
      </c>
      <c r="F36" s="17">
        <v>0.218514287934614</v>
      </c>
      <c r="G36" s="17">
        <v>0.241244076607977</v>
      </c>
      <c r="H36" s="17">
        <v>0.30924848659865201</v>
      </c>
      <c r="I36" s="17">
        <v>0.22620238956528799</v>
      </c>
      <c r="J36" s="17">
        <v>0.23064066197243699</v>
      </c>
      <c r="K36" s="17">
        <v>0.21772274832685701</v>
      </c>
      <c r="L36" s="17">
        <v>0.29592165501976198</v>
      </c>
      <c r="M36" s="17"/>
      <c r="N36" s="17">
        <v>0.12706608273939499</v>
      </c>
      <c r="O36" s="17">
        <v>0.19431970571957299</v>
      </c>
      <c r="P36" s="17">
        <v>0.24984922972287901</v>
      </c>
      <c r="Q36" s="17">
        <v>0.30965723133697198</v>
      </c>
      <c r="R36" s="17"/>
      <c r="S36" s="17">
        <v>0.22194334998086199</v>
      </c>
      <c r="T36" s="17">
        <v>0.26643497741546801</v>
      </c>
      <c r="U36" s="17">
        <v>0.28866217797996402</v>
      </c>
      <c r="V36" s="17">
        <v>0.210469924040905</v>
      </c>
      <c r="W36" s="17">
        <v>0.26302673369401203</v>
      </c>
      <c r="X36" s="17">
        <v>0.26349527215289897</v>
      </c>
      <c r="Y36" s="17">
        <v>0.28327960915886602</v>
      </c>
      <c r="Z36" s="17"/>
      <c r="AA36" s="17">
        <v>0.248630025062477</v>
      </c>
      <c r="AB36" s="17" t="s">
        <v>99</v>
      </c>
      <c r="AC36" s="17"/>
      <c r="AD36" s="17">
        <v>0.24400245965838299</v>
      </c>
      <c r="AE36" s="17">
        <v>0.36969384534953298</v>
      </c>
      <c r="AF36" s="17">
        <v>0.19936852294098301</v>
      </c>
      <c r="AG36" s="17"/>
      <c r="AH36" s="17">
        <v>0.361882410746173</v>
      </c>
      <c r="AI36" s="17">
        <v>0.219885166153791</v>
      </c>
      <c r="AJ36" s="17"/>
      <c r="AK36" s="17">
        <v>0.23872223215728999</v>
      </c>
      <c r="AL36" s="17">
        <v>0.25240440813707099</v>
      </c>
      <c r="AM36" s="17"/>
      <c r="AN36" s="17">
        <v>0.193876243159955</v>
      </c>
      <c r="AO36" s="17">
        <v>0.30965723133697198</v>
      </c>
      <c r="AP36" s="17"/>
      <c r="AQ36" s="17">
        <v>0.307730306448949</v>
      </c>
      <c r="AR36" s="17">
        <v>0.203695308403641</v>
      </c>
      <c r="AS36" s="17"/>
      <c r="AT36" s="17">
        <v>0.119127193300801</v>
      </c>
      <c r="AU36" s="17">
        <v>0.158280495533555</v>
      </c>
      <c r="AV36" s="17">
        <v>0.26054625555445898</v>
      </c>
      <c r="AW36" s="17">
        <v>0.36992597991855802</v>
      </c>
      <c r="AX36" s="17"/>
      <c r="AY36" s="17">
        <v>0.30511906065169903</v>
      </c>
      <c r="AZ36" s="17">
        <v>0.22734139484568999</v>
      </c>
      <c r="BA36" s="17"/>
      <c r="BB36" s="17">
        <v>0.29514499190062099</v>
      </c>
      <c r="BC36" s="17">
        <v>0.239931301811529</v>
      </c>
      <c r="BD36" s="17"/>
      <c r="BE36" s="17">
        <v>0.30313355803217101</v>
      </c>
      <c r="BF36" s="17">
        <v>0.23909609845503699</v>
      </c>
      <c r="BG36" s="17"/>
      <c r="BH36" s="17">
        <v>0.26687218570181898</v>
      </c>
      <c r="BI36" s="17">
        <v>0.24703346998916001</v>
      </c>
      <c r="BJ36" s="17"/>
      <c r="BK36" s="17">
        <v>0.312722582925891</v>
      </c>
      <c r="BL36" s="17">
        <v>0.235226681967521</v>
      </c>
      <c r="BM36" s="17"/>
      <c r="BN36" s="17">
        <v>0.28597005661389002</v>
      </c>
      <c r="BO36" s="17">
        <v>0.24652996599747901</v>
      </c>
      <c r="BP36" s="17"/>
      <c r="BQ36" s="17">
        <v>0.29419418796789298</v>
      </c>
      <c r="BR36" s="17">
        <v>0.24329349250413501</v>
      </c>
      <c r="BS36" s="17"/>
      <c r="BT36" s="17">
        <v>0.28043940982910998</v>
      </c>
      <c r="BU36" s="17">
        <v>0.24615010093554701</v>
      </c>
      <c r="BV36" s="17"/>
      <c r="BW36" s="17">
        <v>0.193876243159955</v>
      </c>
      <c r="BX36" s="17">
        <v>0.30965723133697198</v>
      </c>
      <c r="BY36" s="17"/>
      <c r="BZ36" s="17">
        <v>0.302230194921076</v>
      </c>
      <c r="CA36" s="17">
        <v>0.24430984876176101</v>
      </c>
    </row>
    <row r="37" spans="2:79" x14ac:dyDescent="0.35">
      <c r="B37" t="s">
        <v>95</v>
      </c>
      <c r="C37" s="17">
        <v>0.23508352980136801</v>
      </c>
      <c r="D37" s="17">
        <v>0.33416129736588501</v>
      </c>
      <c r="E37" s="17">
        <v>0.26491560928632901</v>
      </c>
      <c r="F37" s="17">
        <v>0.22039163033696499</v>
      </c>
      <c r="G37" s="17">
        <v>0.217652619147223</v>
      </c>
      <c r="H37" s="17">
        <v>0.16140628110201499</v>
      </c>
      <c r="I37" s="17">
        <v>0.202716606164349</v>
      </c>
      <c r="J37" s="17">
        <v>0.17450786487768599</v>
      </c>
      <c r="K37" s="17">
        <v>0.346706499402329</v>
      </c>
      <c r="L37" s="17">
        <v>0.25919686182114599</v>
      </c>
      <c r="M37" s="17"/>
      <c r="N37" s="17">
        <v>7.9816658691551995E-2</v>
      </c>
      <c r="O37" s="17">
        <v>0.10836508628222</v>
      </c>
      <c r="P37" s="17">
        <v>0.213840803389862</v>
      </c>
      <c r="Q37" s="17">
        <v>0.34413526306436498</v>
      </c>
      <c r="R37" s="17"/>
      <c r="S37" s="17">
        <v>0.17441799078582901</v>
      </c>
      <c r="T37" s="17">
        <v>0.205306395056262</v>
      </c>
      <c r="U37" s="17">
        <v>0.266524901807696</v>
      </c>
      <c r="V37" s="17">
        <v>0.17242201877503499</v>
      </c>
      <c r="W37" s="17">
        <v>0.25023508526246802</v>
      </c>
      <c r="X37" s="17">
        <v>0.29360657769570497</v>
      </c>
      <c r="Y37" s="17">
        <v>0.31253538988797902</v>
      </c>
      <c r="Z37" s="17"/>
      <c r="AA37" s="17">
        <v>0.23508352980136801</v>
      </c>
      <c r="AB37" s="17" t="s">
        <v>99</v>
      </c>
      <c r="AC37" s="17"/>
      <c r="AD37" s="17">
        <v>0.219870275497036</v>
      </c>
      <c r="AE37" s="17">
        <v>0.40391827087090199</v>
      </c>
      <c r="AF37" s="17">
        <v>0.167694678952195</v>
      </c>
      <c r="AG37" s="17"/>
      <c r="AH37" s="17">
        <v>0.43107001060271699</v>
      </c>
      <c r="AI37" s="17">
        <v>0.18533973231193801</v>
      </c>
      <c r="AJ37" s="17"/>
      <c r="AK37" s="17">
        <v>0.205565325650375</v>
      </c>
      <c r="AL37" s="17">
        <v>0.24632851758079399</v>
      </c>
      <c r="AM37" s="17"/>
      <c r="AN37" s="17">
        <v>0.137242006590933</v>
      </c>
      <c r="AO37" s="17">
        <v>0.34413526306436498</v>
      </c>
      <c r="AP37" s="17"/>
      <c r="AQ37" s="17">
        <v>0.32304519656680197</v>
      </c>
      <c r="AR37" s="17">
        <v>0.168205124483853</v>
      </c>
      <c r="AS37" s="17"/>
      <c r="AT37" s="17">
        <v>8.7640116457531406E-2</v>
      </c>
      <c r="AU37" s="17">
        <v>0.11997501543410399</v>
      </c>
      <c r="AV37" s="17">
        <v>0.230676048874286</v>
      </c>
      <c r="AW37" s="17">
        <v>0.43922530761070899</v>
      </c>
      <c r="AX37" s="17"/>
      <c r="AY37" s="17">
        <v>0.33015439131583502</v>
      </c>
      <c r="AZ37" s="17">
        <v>0.19925483501021499</v>
      </c>
      <c r="BA37" s="17"/>
      <c r="BB37" s="17">
        <v>0.24448519755727699</v>
      </c>
      <c r="BC37" s="17">
        <v>0.23332533214015999</v>
      </c>
      <c r="BD37" s="17"/>
      <c r="BE37" s="17">
        <v>0.32582475686596202</v>
      </c>
      <c r="BF37" s="17">
        <v>0.21921079363243301</v>
      </c>
      <c r="BG37" s="17"/>
      <c r="BH37" s="17">
        <v>0.22155033966913101</v>
      </c>
      <c r="BI37" s="17">
        <v>0.23626795547280899</v>
      </c>
      <c r="BJ37" s="17"/>
      <c r="BK37" s="17">
        <v>0.29915699690641701</v>
      </c>
      <c r="BL37" s="17">
        <v>0.22168417905736301</v>
      </c>
      <c r="BM37" s="17"/>
      <c r="BN37" s="17">
        <v>0.370560808224907</v>
      </c>
      <c r="BO37" s="17">
        <v>0.22746408560612399</v>
      </c>
      <c r="BP37" s="17"/>
      <c r="BQ37" s="17">
        <v>0.34918137237180402</v>
      </c>
      <c r="BR37" s="17">
        <v>0.221720245744606</v>
      </c>
      <c r="BS37" s="17"/>
      <c r="BT37" s="17">
        <v>0.30121592118114798</v>
      </c>
      <c r="BU37" s="17">
        <v>0.22992771449222199</v>
      </c>
      <c r="BV37" s="17"/>
      <c r="BW37" s="17">
        <v>0.137242006590933</v>
      </c>
      <c r="BX37" s="17">
        <v>0.34413526306436498</v>
      </c>
      <c r="BY37" s="17"/>
      <c r="BZ37" s="17">
        <v>0.29066872604946498</v>
      </c>
      <c r="CA37" s="17">
        <v>0.23060336027699599</v>
      </c>
    </row>
    <row r="38" spans="2:79" x14ac:dyDescent="0.35">
      <c r="B38" t="s">
        <v>96</v>
      </c>
      <c r="C38" s="17">
        <v>8.1849270652390293E-3</v>
      </c>
      <c r="D38" s="17">
        <v>1.8060105705642301E-2</v>
      </c>
      <c r="E38" s="17">
        <v>9.9184873132111794E-3</v>
      </c>
      <c r="F38" s="17">
        <v>5.8538941138886096E-3</v>
      </c>
      <c r="G38" s="17">
        <v>4.9319177429884E-3</v>
      </c>
      <c r="H38" s="17">
        <v>4.4438452282210602E-3</v>
      </c>
      <c r="I38" s="17">
        <v>3.9274935207761E-3</v>
      </c>
      <c r="J38" s="17">
        <v>6.3177142399503602E-3</v>
      </c>
      <c r="K38" s="17">
        <v>9.1788687273759908E-3</v>
      </c>
      <c r="L38" s="17">
        <v>1.58408931611548E-2</v>
      </c>
      <c r="M38" s="17"/>
      <c r="N38" s="17">
        <v>6.5983839507179698E-3</v>
      </c>
      <c r="O38" s="17">
        <v>1.09605216223805E-2</v>
      </c>
      <c r="P38" s="17">
        <v>1.09484480432157E-3</v>
      </c>
      <c r="Q38" s="17">
        <v>1.04500973030873E-2</v>
      </c>
      <c r="R38" s="17"/>
      <c r="S38" s="17">
        <v>5.46865609548679E-3</v>
      </c>
      <c r="T38" s="17">
        <v>2.4717493696308299E-3</v>
      </c>
      <c r="U38" s="17">
        <v>5.4054479811731998E-3</v>
      </c>
      <c r="V38" s="17">
        <v>1.11305634593041E-2</v>
      </c>
      <c r="W38" s="17">
        <v>6.2596937550418704E-3</v>
      </c>
      <c r="X38" s="17">
        <v>3.23868035518575E-3</v>
      </c>
      <c r="Y38" s="17">
        <v>1.0086910937852999E-2</v>
      </c>
      <c r="Z38" s="17"/>
      <c r="AA38" s="17">
        <v>8.1849270652390293E-3</v>
      </c>
      <c r="AB38" s="17" t="s">
        <v>99</v>
      </c>
      <c r="AC38" s="17"/>
      <c r="AD38" s="17">
        <v>3.33595803697325E-3</v>
      </c>
      <c r="AE38" s="17">
        <v>1.9400833700728699E-3</v>
      </c>
      <c r="AF38" s="17">
        <v>6.2889725175807902E-3</v>
      </c>
      <c r="AG38" s="17"/>
      <c r="AH38" s="17">
        <v>0</v>
      </c>
      <c r="AI38" s="17">
        <v>1.02623629819117E-2</v>
      </c>
      <c r="AJ38" s="17"/>
      <c r="AK38" s="17">
        <v>8.1028115551894497E-3</v>
      </c>
      <c r="AL38" s="17">
        <v>8.2162090464288594E-3</v>
      </c>
      <c r="AM38" s="17"/>
      <c r="AN38" s="17">
        <v>6.1526099275780897E-3</v>
      </c>
      <c r="AO38" s="17">
        <v>1.04500973030873E-2</v>
      </c>
      <c r="AP38" s="17"/>
      <c r="AQ38" s="17">
        <v>5.5638156105623201E-3</v>
      </c>
      <c r="AR38" s="17">
        <v>1.0177792374575599E-2</v>
      </c>
      <c r="AS38" s="17"/>
      <c r="AT38" s="17">
        <v>2.9787440297154699E-2</v>
      </c>
      <c r="AU38" s="17">
        <v>1.1414573530717001E-2</v>
      </c>
      <c r="AV38" s="17">
        <v>6.1516400115466299E-3</v>
      </c>
      <c r="AW38" s="17">
        <v>2.0731180171579401E-3</v>
      </c>
      <c r="AX38" s="17"/>
      <c r="AY38" s="17">
        <v>4.7848723950287197E-3</v>
      </c>
      <c r="AZ38" s="17">
        <v>9.4662820368005707E-3</v>
      </c>
      <c r="BA38" s="17"/>
      <c r="BB38" s="17">
        <v>6.0401012689686997E-3</v>
      </c>
      <c r="BC38" s="17">
        <v>8.5860290608218998E-3</v>
      </c>
      <c r="BD38" s="17"/>
      <c r="BE38" s="17">
        <v>1.0855799583084301E-2</v>
      </c>
      <c r="BF38" s="17">
        <v>7.71772978140198E-3</v>
      </c>
      <c r="BG38" s="17"/>
      <c r="BH38" s="17">
        <v>8.0324907807742697E-3</v>
      </c>
      <c r="BI38" s="17">
        <v>8.1982682986669903E-3</v>
      </c>
      <c r="BJ38" s="17"/>
      <c r="BK38" s="17">
        <v>4.9879054177891097E-3</v>
      </c>
      <c r="BL38" s="17">
        <v>8.8535035654013407E-3</v>
      </c>
      <c r="BM38" s="17"/>
      <c r="BN38" s="17">
        <v>8.9448137963672701E-3</v>
      </c>
      <c r="BO38" s="17">
        <v>8.1421899021522602E-3</v>
      </c>
      <c r="BP38" s="17"/>
      <c r="BQ38" s="17">
        <v>1.8700370383769799E-3</v>
      </c>
      <c r="BR38" s="17">
        <v>8.9245349957227105E-3</v>
      </c>
      <c r="BS38" s="17"/>
      <c r="BT38" s="17">
        <v>2.3491558622462201E-3</v>
      </c>
      <c r="BU38" s="17">
        <v>8.6398956196993802E-3</v>
      </c>
      <c r="BV38" s="17"/>
      <c r="BW38" s="17">
        <v>6.1526099275780897E-3</v>
      </c>
      <c r="BX38" s="17">
        <v>1.04500973030873E-2</v>
      </c>
      <c r="BY38" s="17"/>
      <c r="BZ38" s="17">
        <v>0</v>
      </c>
      <c r="CA38" s="17">
        <v>8.8446325852704205E-3</v>
      </c>
    </row>
    <row r="39" spans="2:79" x14ac:dyDescent="0.35">
      <c r="B39" t="s">
        <v>97</v>
      </c>
      <c r="C39" s="17">
        <v>7.5881754601111098E-3</v>
      </c>
      <c r="D39" s="17">
        <v>6.0368239650120401E-3</v>
      </c>
      <c r="E39" s="17">
        <v>5.58320116727095E-3</v>
      </c>
      <c r="F39" s="17">
        <v>9.6916541558237906E-3</v>
      </c>
      <c r="G39" s="17">
        <v>4.8049872982428099E-3</v>
      </c>
      <c r="H39" s="17">
        <v>4.3123876822443999E-3</v>
      </c>
      <c r="I39" s="17">
        <v>1.0424198591534701E-2</v>
      </c>
      <c r="J39" s="17">
        <v>1.7493959206465799E-2</v>
      </c>
      <c r="K39" s="17">
        <v>1.1238662825344499E-2</v>
      </c>
      <c r="L39" s="17">
        <v>0</v>
      </c>
      <c r="M39" s="17"/>
      <c r="N39" s="17">
        <v>1.6896434447440101E-2</v>
      </c>
      <c r="O39" s="17">
        <v>1.23872075248854E-2</v>
      </c>
      <c r="P39" s="17">
        <v>3.8872110678750101E-3</v>
      </c>
      <c r="Q39" s="17">
        <v>4.0955288037976397E-3</v>
      </c>
      <c r="R39" s="17"/>
      <c r="S39" s="17">
        <v>2.7182903554364101E-2</v>
      </c>
      <c r="T39" s="17">
        <v>5.5498432985644896E-3</v>
      </c>
      <c r="U39" s="17">
        <v>0</v>
      </c>
      <c r="V39" s="17">
        <v>7.5034419518945298E-3</v>
      </c>
      <c r="W39" s="17">
        <v>2.67461941484463E-3</v>
      </c>
      <c r="X39" s="17">
        <v>4.6680818193411003E-3</v>
      </c>
      <c r="Y39" s="17">
        <v>1.05976959108551E-2</v>
      </c>
      <c r="Z39" s="17"/>
      <c r="AA39" s="17">
        <v>7.5881754601111098E-3</v>
      </c>
      <c r="AB39" s="17" t="s">
        <v>99</v>
      </c>
      <c r="AC39" s="17"/>
      <c r="AD39" s="17">
        <v>5.6334219900527702E-3</v>
      </c>
      <c r="AE39" s="17">
        <v>4.1644544505802603E-3</v>
      </c>
      <c r="AF39" s="17">
        <v>9.4147710280226508E-3</v>
      </c>
      <c r="AG39" s="17"/>
      <c r="AH39" s="17">
        <v>1.1813102396509201E-3</v>
      </c>
      <c r="AI39" s="17">
        <v>9.2143172468585506E-3</v>
      </c>
      <c r="AJ39" s="17"/>
      <c r="AK39" s="17">
        <v>4.3835757274229697E-3</v>
      </c>
      <c r="AL39" s="17">
        <v>8.8089707580803495E-3</v>
      </c>
      <c r="AM39" s="17"/>
      <c r="AN39" s="17">
        <v>1.07217879086672E-2</v>
      </c>
      <c r="AO39" s="17">
        <v>4.0955288037976397E-3</v>
      </c>
      <c r="AP39" s="17"/>
      <c r="AQ39" s="17">
        <v>4.3712003310085699E-3</v>
      </c>
      <c r="AR39" s="17">
        <v>1.00340837118751E-2</v>
      </c>
      <c r="AS39" s="17"/>
      <c r="AT39" s="17">
        <v>1.8884673523420301E-2</v>
      </c>
      <c r="AU39" s="17">
        <v>1.3310107071154599E-2</v>
      </c>
      <c r="AV39" s="17">
        <v>5.1920078870511697E-3</v>
      </c>
      <c r="AW39" s="17">
        <v>2.6941513214101898E-3</v>
      </c>
      <c r="AX39" s="17"/>
      <c r="AY39" s="17">
        <v>8.3230950324241493E-3</v>
      </c>
      <c r="AZ39" s="17">
        <v>7.3112114289348301E-3</v>
      </c>
      <c r="BA39" s="17"/>
      <c r="BB39" s="17">
        <v>1.19272832881579E-3</v>
      </c>
      <c r="BC39" s="17">
        <v>8.7841824325505299E-3</v>
      </c>
      <c r="BD39" s="17"/>
      <c r="BE39" s="17">
        <v>6.0892488077428902E-3</v>
      </c>
      <c r="BF39" s="17">
        <v>7.8503723474497699E-3</v>
      </c>
      <c r="BG39" s="17"/>
      <c r="BH39" s="17">
        <v>0</v>
      </c>
      <c r="BI39" s="17">
        <v>8.2522930647949098E-3</v>
      </c>
      <c r="BJ39" s="17"/>
      <c r="BK39" s="17">
        <v>5.2388931035749504E-3</v>
      </c>
      <c r="BL39" s="17">
        <v>8.0794686539119205E-3</v>
      </c>
      <c r="BM39" s="17"/>
      <c r="BN39" s="17">
        <v>6.6286121383784804E-3</v>
      </c>
      <c r="BO39" s="17">
        <v>7.6421427324598204E-3</v>
      </c>
      <c r="BP39" s="17"/>
      <c r="BQ39" s="17">
        <v>1.8498145185683E-3</v>
      </c>
      <c r="BR39" s="17">
        <v>8.2602595727859496E-3</v>
      </c>
      <c r="BS39" s="17"/>
      <c r="BT39" s="17">
        <v>4.5219825771255799E-3</v>
      </c>
      <c r="BU39" s="17">
        <v>7.8272220736851795E-3</v>
      </c>
      <c r="BV39" s="17"/>
      <c r="BW39" s="17">
        <v>1.07217879086672E-2</v>
      </c>
      <c r="BX39" s="17">
        <v>4.0955288037976397E-3</v>
      </c>
      <c r="BY39" s="17"/>
      <c r="BZ39" s="17">
        <v>3.2060767243852202E-3</v>
      </c>
      <c r="CA39" s="17">
        <v>7.94137283160125E-3</v>
      </c>
    </row>
    <row r="40" spans="2:79" x14ac:dyDescent="0.3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row>
    <row r="41" spans="2:79" x14ac:dyDescent="0.35">
      <c r="B41" s="6" t="s">
        <v>104</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row>
    <row r="42" spans="2:79" x14ac:dyDescent="0.35">
      <c r="B42" s="24" t="s">
        <v>682</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row>
    <row r="43" spans="2:79" x14ac:dyDescent="0.35">
      <c r="B43" t="s">
        <v>101</v>
      </c>
      <c r="C43" s="17">
        <v>0.652682321295877</v>
      </c>
      <c r="D43" s="17">
        <v>0.67269921884139505</v>
      </c>
      <c r="E43" s="17">
        <v>0.64165282906350196</v>
      </c>
      <c r="F43" s="17">
        <v>0.63254716296308</v>
      </c>
      <c r="G43" s="17">
        <v>0.66650945571981801</v>
      </c>
      <c r="H43" s="17">
        <v>0.66063569595703797</v>
      </c>
      <c r="I43" s="17">
        <v>0.67003798834772998</v>
      </c>
      <c r="J43" s="17">
        <v>0.615624172486268</v>
      </c>
      <c r="K43" s="17">
        <v>0.61491085509787302</v>
      </c>
      <c r="L43" s="17">
        <v>0.65623998706170406</v>
      </c>
      <c r="M43" s="17"/>
      <c r="N43" s="17">
        <v>0.68091019211656301</v>
      </c>
      <c r="O43" s="17">
        <v>0.62116607129893497</v>
      </c>
      <c r="P43" s="17">
        <v>0.66317507744947801</v>
      </c>
      <c r="Q43" s="17">
        <v>0.65099747151493603</v>
      </c>
      <c r="R43" s="17"/>
      <c r="S43" s="17">
        <v>0.62031645065833896</v>
      </c>
      <c r="T43" s="17">
        <v>0.64473284641143702</v>
      </c>
      <c r="U43" s="17">
        <v>0.63139780251040001</v>
      </c>
      <c r="V43" s="17">
        <v>0.64345837986360799</v>
      </c>
      <c r="W43" s="17">
        <v>0.63526278465031205</v>
      </c>
      <c r="X43" s="17">
        <v>0.69328971821218499</v>
      </c>
      <c r="Y43" s="17">
        <v>0.70822549809712099</v>
      </c>
      <c r="Z43" s="17"/>
      <c r="AA43" s="17">
        <v>0.65338683146893495</v>
      </c>
      <c r="AB43" s="17">
        <v>0.61631362996497396</v>
      </c>
      <c r="AC43" s="17"/>
      <c r="AD43" s="17">
        <v>0</v>
      </c>
      <c r="AE43" s="17">
        <v>1</v>
      </c>
      <c r="AF43" s="17">
        <v>1</v>
      </c>
      <c r="AG43" s="17"/>
      <c r="AH43" s="17">
        <v>0.54040823944430705</v>
      </c>
      <c r="AI43" s="17">
        <v>0.68055835434549605</v>
      </c>
      <c r="AJ43" s="17"/>
      <c r="AK43" s="17">
        <v>0.64404602685742296</v>
      </c>
      <c r="AL43" s="17">
        <v>0.65595693547421596</v>
      </c>
      <c r="AM43" s="17"/>
      <c r="AN43" s="17">
        <v>0.65416554150682305</v>
      </c>
      <c r="AO43" s="17">
        <v>0.65099747151493603</v>
      </c>
      <c r="AP43" s="17"/>
      <c r="AQ43" s="17">
        <v>0.67781065127102602</v>
      </c>
      <c r="AR43" s="17">
        <v>0.63387367808281203</v>
      </c>
      <c r="AS43" s="17"/>
      <c r="AT43" s="17">
        <v>0.60985198016422704</v>
      </c>
      <c r="AU43" s="17">
        <v>0.62742313341253697</v>
      </c>
      <c r="AV43" s="17">
        <v>0.65806902180684801</v>
      </c>
      <c r="AW43" s="17">
        <v>0.68601762308798597</v>
      </c>
      <c r="AX43" s="17"/>
      <c r="AY43" s="17">
        <v>0.64960920799256106</v>
      </c>
      <c r="AZ43" s="17">
        <v>0.65382611705710802</v>
      </c>
      <c r="BA43" s="17"/>
      <c r="BB43" s="17">
        <v>0.703197585455409</v>
      </c>
      <c r="BC43" s="17">
        <v>0.64337026153052401</v>
      </c>
      <c r="BD43" s="17"/>
      <c r="BE43" s="17">
        <v>0.68014194274703499</v>
      </c>
      <c r="BF43" s="17">
        <v>0.647985889356131</v>
      </c>
      <c r="BG43" s="17"/>
      <c r="BH43" s="17">
        <v>0.67350411658715104</v>
      </c>
      <c r="BI43" s="17">
        <v>0.65083669892360796</v>
      </c>
      <c r="BJ43" s="17"/>
      <c r="BK43" s="17">
        <v>0.64373136092510896</v>
      </c>
      <c r="BL43" s="17">
        <v>0.65455324315197505</v>
      </c>
      <c r="BM43" s="17"/>
      <c r="BN43" s="17">
        <v>0.68131866130198304</v>
      </c>
      <c r="BO43" s="17">
        <v>0.65107075374660695</v>
      </c>
      <c r="BP43" s="17"/>
      <c r="BQ43" s="17">
        <v>0.69202078120265498</v>
      </c>
      <c r="BR43" s="17">
        <v>0.64812728060166602</v>
      </c>
      <c r="BS43" s="17"/>
      <c r="BT43" s="17">
        <v>0.702138719797612</v>
      </c>
      <c r="BU43" s="17">
        <v>0.64886025088382304</v>
      </c>
      <c r="BV43" s="17"/>
      <c r="BW43" s="17">
        <v>0.65587881944969195</v>
      </c>
      <c r="BX43" s="17">
        <v>0.64925977849875405</v>
      </c>
      <c r="BY43" s="17"/>
      <c r="BZ43" s="17">
        <v>0.44330954768685599</v>
      </c>
      <c r="CA43" s="17">
        <v>0.66928872287542396</v>
      </c>
    </row>
    <row r="44" spans="2:79" x14ac:dyDescent="0.35">
      <c r="B44" t="s">
        <v>102</v>
      </c>
      <c r="C44" s="17">
        <v>0.53987846387620197</v>
      </c>
      <c r="D44" s="17">
        <v>0.51247673016499495</v>
      </c>
      <c r="E44" s="17">
        <v>0.68140891604703302</v>
      </c>
      <c r="F44" s="17">
        <v>0.47253534044922701</v>
      </c>
      <c r="G44" s="17">
        <v>0.56501512822778399</v>
      </c>
      <c r="H44" s="17">
        <v>0.52709920888289497</v>
      </c>
      <c r="I44" s="17">
        <v>0.50926743600897695</v>
      </c>
      <c r="J44" s="17">
        <v>0.57665685604075101</v>
      </c>
      <c r="K44" s="17">
        <v>0.64509762065324305</v>
      </c>
      <c r="L44" s="17">
        <v>0.38912334714697</v>
      </c>
      <c r="M44" s="17"/>
      <c r="N44" s="17">
        <v>0.351487823222428</v>
      </c>
      <c r="O44" s="17">
        <v>0.45457704810600602</v>
      </c>
      <c r="P44" s="17">
        <v>0.545829531792144</v>
      </c>
      <c r="Q44" s="17">
        <v>0.63638637017640198</v>
      </c>
      <c r="R44" s="17"/>
      <c r="S44" s="17">
        <v>0.465319455575536</v>
      </c>
      <c r="T44" s="17">
        <v>0.49903429950061901</v>
      </c>
      <c r="U44" s="17">
        <v>0.56987044057396996</v>
      </c>
      <c r="V44" s="17">
        <v>0.514816471391778</v>
      </c>
      <c r="W44" s="17">
        <v>0.58690098006346603</v>
      </c>
      <c r="X44" s="17">
        <v>0.57758472165722496</v>
      </c>
      <c r="Y44" s="17">
        <v>0.575918398417405</v>
      </c>
      <c r="Z44" s="17"/>
      <c r="AA44" s="17">
        <v>0.54808399582057499</v>
      </c>
      <c r="AB44" s="17">
        <v>0.11628705256207</v>
      </c>
      <c r="AC44" s="17"/>
      <c r="AD44" s="17">
        <v>1</v>
      </c>
      <c r="AE44" s="17">
        <v>1</v>
      </c>
      <c r="AF44" s="17">
        <v>0</v>
      </c>
      <c r="AG44" s="17"/>
      <c r="AH44" s="17">
        <v>0.98544171185628004</v>
      </c>
      <c r="AI44" s="17">
        <v>0.42925154427414602</v>
      </c>
      <c r="AJ44" s="17"/>
      <c r="AK44" s="17">
        <v>0.51454047370838896</v>
      </c>
      <c r="AL44" s="17">
        <v>0.54948584148999602</v>
      </c>
      <c r="AM44" s="17"/>
      <c r="AN44" s="17">
        <v>0.45491986474185597</v>
      </c>
      <c r="AO44" s="17">
        <v>0.63638637017640198</v>
      </c>
      <c r="AP44" s="17"/>
      <c r="AQ44" s="17">
        <v>0.60688961771183803</v>
      </c>
      <c r="AR44" s="17">
        <v>0.48972037995113699</v>
      </c>
      <c r="AS44" s="17"/>
      <c r="AT44" s="17">
        <v>0.33599545312801599</v>
      </c>
      <c r="AU44" s="17">
        <v>0.46933149835391202</v>
      </c>
      <c r="AV44" s="17">
        <v>0.56717532741295495</v>
      </c>
      <c r="AW44" s="17">
        <v>0.63580635699746002</v>
      </c>
      <c r="AX44" s="17"/>
      <c r="AY44" s="17">
        <v>0.63717257744374001</v>
      </c>
      <c r="AZ44" s="17">
        <v>0.50366613334768995</v>
      </c>
      <c r="BA44" s="17"/>
      <c r="BB44" s="17">
        <v>0.51782560198955796</v>
      </c>
      <c r="BC44" s="17">
        <v>0.54394372160180604</v>
      </c>
      <c r="BD44" s="17"/>
      <c r="BE44" s="17">
        <v>0.60689880758534398</v>
      </c>
      <c r="BF44" s="17">
        <v>0.52841594304836703</v>
      </c>
      <c r="BG44" s="17"/>
      <c r="BH44" s="17">
        <v>0.53550551213645603</v>
      </c>
      <c r="BI44" s="17">
        <v>0.54026607778993097</v>
      </c>
      <c r="BJ44" s="17"/>
      <c r="BK44" s="17">
        <v>0.59127569240444899</v>
      </c>
      <c r="BL44" s="17">
        <v>0.52913546042034398</v>
      </c>
      <c r="BM44" s="17"/>
      <c r="BN44" s="17">
        <v>0.60901614150077898</v>
      </c>
      <c r="BO44" s="17">
        <v>0.53598760220645303</v>
      </c>
      <c r="BP44" s="17"/>
      <c r="BQ44" s="17">
        <v>0.63931493263574901</v>
      </c>
      <c r="BR44" s="17">
        <v>0.52836461298418302</v>
      </c>
      <c r="BS44" s="17"/>
      <c r="BT44" s="17">
        <v>0.59067420996117803</v>
      </c>
      <c r="BU44" s="17">
        <v>0.53595288651814199</v>
      </c>
      <c r="BV44" s="17"/>
      <c r="BW44" s="17">
        <v>0.46443618102477802</v>
      </c>
      <c r="BX44" s="17">
        <v>0.62065574868815498</v>
      </c>
      <c r="BY44" s="17"/>
      <c r="BZ44" s="17">
        <v>0.97944911329753304</v>
      </c>
      <c r="CA44" s="17">
        <v>0.50501391773180104</v>
      </c>
    </row>
    <row r="45" spans="2:79" x14ac:dyDescent="0.35">
      <c r="B45" t="s">
        <v>103</v>
      </c>
      <c r="C45" s="17">
        <v>3.4574945571190903E-2</v>
      </c>
      <c r="D45" s="17">
        <v>3.6943032435687501E-2</v>
      </c>
      <c r="E45" s="17">
        <v>1.60045828611294E-2</v>
      </c>
      <c r="F45" s="17">
        <v>4.7161599772664202E-2</v>
      </c>
      <c r="G45" s="17">
        <v>3.0789530218460499E-2</v>
      </c>
      <c r="H45" s="17">
        <v>1.8470773700029999E-2</v>
      </c>
      <c r="I45" s="17">
        <v>2.3553591000243401E-2</v>
      </c>
      <c r="J45" s="17">
        <v>2.6150881677230401E-2</v>
      </c>
      <c r="K45" s="17">
        <v>3.2631065361469702E-2</v>
      </c>
      <c r="L45" s="17">
        <v>0.11632278880227701</v>
      </c>
      <c r="M45" s="17"/>
      <c r="N45" s="17">
        <v>7.3407087157930706E-2</v>
      </c>
      <c r="O45" s="17">
        <v>5.7260713650176903E-2</v>
      </c>
      <c r="P45" s="17">
        <v>1.3290582373839E-2</v>
      </c>
      <c r="Q45" s="17">
        <v>2.0660335357443702E-2</v>
      </c>
      <c r="R45" s="17"/>
      <c r="S45" s="17">
        <v>5.60944491731767E-2</v>
      </c>
      <c r="T45" s="17">
        <v>2.27606123562492E-2</v>
      </c>
      <c r="U45" s="17">
        <v>9.0097898133561297E-3</v>
      </c>
      <c r="V45" s="17">
        <v>3.7616741549447101E-2</v>
      </c>
      <c r="W45" s="17">
        <v>1.91100974059288E-2</v>
      </c>
      <c r="X45" s="17">
        <v>2.5418218776402299E-2</v>
      </c>
      <c r="Y45" s="17">
        <v>2.6226347152840699E-2</v>
      </c>
      <c r="Z45" s="17"/>
      <c r="AA45" s="17">
        <v>3.0064826220230399E-2</v>
      </c>
      <c r="AB45" s="17">
        <v>0.26739931747295598</v>
      </c>
      <c r="AC45" s="17"/>
      <c r="AD45" s="17">
        <v>0</v>
      </c>
      <c r="AE45" s="17">
        <v>0</v>
      </c>
      <c r="AF45" s="17">
        <v>0</v>
      </c>
      <c r="AG45" s="17"/>
      <c r="AH45" s="17">
        <v>2.7610863071079201E-3</v>
      </c>
      <c r="AI45" s="17">
        <v>4.24738673673535E-2</v>
      </c>
      <c r="AJ45" s="17"/>
      <c r="AK45" s="17">
        <v>4.4350754106508697E-2</v>
      </c>
      <c r="AL45" s="17">
        <v>3.0868263097288299E-2</v>
      </c>
      <c r="AM45" s="17"/>
      <c r="AN45" s="17">
        <v>4.68243646766386E-2</v>
      </c>
      <c r="AO45" s="17">
        <v>2.0660335357443702E-2</v>
      </c>
      <c r="AP45" s="17"/>
      <c r="AQ45" s="17">
        <v>1.6743027302614299E-2</v>
      </c>
      <c r="AR45" s="17">
        <v>4.7922199003865303E-2</v>
      </c>
      <c r="AS45" s="17"/>
      <c r="AT45" s="17">
        <v>0.150347538010392</v>
      </c>
      <c r="AU45" s="17">
        <v>6.1483081600609099E-2</v>
      </c>
      <c r="AV45" s="17">
        <v>1.46660742174737E-2</v>
      </c>
      <c r="AW45" s="17">
        <v>7.7652912221219004E-3</v>
      </c>
      <c r="AX45" s="17"/>
      <c r="AY45" s="17">
        <v>1.5495724557854199E-2</v>
      </c>
      <c r="AZ45" s="17">
        <v>4.1676126025256999E-2</v>
      </c>
      <c r="BA45" s="17"/>
      <c r="BB45" s="17">
        <v>2.4541831198116301E-2</v>
      </c>
      <c r="BC45" s="17">
        <v>3.6424464963579602E-2</v>
      </c>
      <c r="BD45" s="17"/>
      <c r="BE45" s="17">
        <v>2.2546295303640902E-2</v>
      </c>
      <c r="BF45" s="17">
        <v>3.6632211269810797E-2</v>
      </c>
      <c r="BG45" s="17"/>
      <c r="BH45" s="17">
        <v>4.1618871004565301E-2</v>
      </c>
      <c r="BI45" s="17">
        <v>3.3950579315228699E-2</v>
      </c>
      <c r="BJ45" s="17"/>
      <c r="BK45" s="17">
        <v>2.7167069201225601E-2</v>
      </c>
      <c r="BL45" s="17">
        <v>3.6123333368003101E-2</v>
      </c>
      <c r="BM45" s="17"/>
      <c r="BN45" s="17">
        <v>6.17288854959064E-3</v>
      </c>
      <c r="BO45" s="17">
        <v>3.6173328374955703E-2</v>
      </c>
      <c r="BP45" s="17"/>
      <c r="BQ45" s="17">
        <v>7.8605530308672004E-3</v>
      </c>
      <c r="BR45" s="17">
        <v>3.7668232533381203E-2</v>
      </c>
      <c r="BS45" s="17"/>
      <c r="BT45" s="17">
        <v>2.3598773327426301E-2</v>
      </c>
      <c r="BU45" s="17">
        <v>3.5423201902857103E-2</v>
      </c>
      <c r="BV45" s="17"/>
      <c r="BW45" s="17">
        <v>4.0041264438078102E-2</v>
      </c>
      <c r="BX45" s="17">
        <v>2.8722068652645299E-2</v>
      </c>
      <c r="BY45" s="17"/>
      <c r="BZ45" s="17">
        <v>7.4732649232120401E-3</v>
      </c>
      <c r="CA45" s="17">
        <v>3.6724515377059799E-2</v>
      </c>
    </row>
    <row r="46" spans="2:79" x14ac:dyDescent="0.3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row>
    <row r="47" spans="2:79" x14ac:dyDescent="0.35">
      <c r="B47" s="6" t="s">
        <v>106</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row>
    <row r="48" spans="2:79" x14ac:dyDescent="0.35">
      <c r="B48" s="24" t="s">
        <v>682</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row>
    <row r="49" spans="2:79" x14ac:dyDescent="0.35">
      <c r="B49" t="s">
        <v>39</v>
      </c>
      <c r="C49" s="17">
        <v>0.76960353065258802</v>
      </c>
      <c r="D49" s="17">
        <v>0.82924414008744696</v>
      </c>
      <c r="E49" s="17">
        <v>0.852889254667617</v>
      </c>
      <c r="F49" s="17">
        <v>0.85673703246753397</v>
      </c>
      <c r="G49" s="17">
        <v>0.69806862416808602</v>
      </c>
      <c r="H49" s="17">
        <v>0.72028300746495399</v>
      </c>
      <c r="I49" s="17">
        <v>0.79473102931273198</v>
      </c>
      <c r="J49" s="17">
        <v>0.70475917225262996</v>
      </c>
      <c r="K49" s="17">
        <v>0.70893102035784905</v>
      </c>
      <c r="L49" s="17">
        <v>0.60023155507728199</v>
      </c>
      <c r="M49" s="17"/>
      <c r="N49" s="17">
        <v>0.51744318571034698</v>
      </c>
      <c r="O49" s="17">
        <v>0.67970712585395698</v>
      </c>
      <c r="P49" s="17">
        <v>0.78266613447043398</v>
      </c>
      <c r="Q49" s="17">
        <v>0.887271502419132</v>
      </c>
      <c r="R49" s="17"/>
      <c r="S49" s="17">
        <v>0.67666679732534596</v>
      </c>
      <c r="T49" s="17">
        <v>0.77024311094470799</v>
      </c>
      <c r="U49" s="17">
        <v>0.84658299544165705</v>
      </c>
      <c r="V49" s="17">
        <v>0.68670535669045096</v>
      </c>
      <c r="W49" s="17">
        <v>0.83937814343961903</v>
      </c>
      <c r="X49" s="17">
        <v>0.817277503963588</v>
      </c>
      <c r="Y49" s="17">
        <v>0.81898637145025799</v>
      </c>
      <c r="Z49" s="17"/>
      <c r="AA49" s="17">
        <v>0.77724962901446404</v>
      </c>
      <c r="AB49" s="17">
        <v>0.37489157070771501</v>
      </c>
      <c r="AC49" s="17"/>
      <c r="AD49" s="17">
        <v>0.803695632902376</v>
      </c>
      <c r="AE49" s="17">
        <v>0.88637340591966496</v>
      </c>
      <c r="AF49" s="17">
        <v>0.712775147477548</v>
      </c>
      <c r="AG49" s="17"/>
      <c r="AH49" s="17">
        <v>0.90615640268383801</v>
      </c>
      <c r="AI49" s="17">
        <v>0.73569942463820204</v>
      </c>
      <c r="AJ49" s="17"/>
      <c r="AK49" s="17">
        <v>0.75396984860903205</v>
      </c>
      <c r="AL49" s="17">
        <v>0.77553133652399697</v>
      </c>
      <c r="AM49" s="17"/>
      <c r="AN49" s="17">
        <v>0.66601713625741199</v>
      </c>
      <c r="AO49" s="17">
        <v>0.887271502419132</v>
      </c>
      <c r="AP49" s="17"/>
      <c r="AQ49" s="17">
        <v>0.82988520790841303</v>
      </c>
      <c r="AR49" s="17">
        <v>0.724482483574999</v>
      </c>
      <c r="AS49" s="17"/>
      <c r="AT49" s="17">
        <v>0.53806520347939302</v>
      </c>
      <c r="AU49" s="17">
        <v>0.64450083501632005</v>
      </c>
      <c r="AV49" s="17">
        <v>0.80874556391482499</v>
      </c>
      <c r="AW49" s="17">
        <v>0.91811752127784296</v>
      </c>
      <c r="AX49" s="17"/>
      <c r="AY49" s="17">
        <v>0.85459859949328598</v>
      </c>
      <c r="AZ49" s="17">
        <v>0.73796883649386702</v>
      </c>
      <c r="BA49" s="17"/>
      <c r="BB49" s="17">
        <v>0.762407938164673</v>
      </c>
      <c r="BC49" s="17">
        <v>0.77092997699330201</v>
      </c>
      <c r="BD49" s="17"/>
      <c r="BE49" s="17">
        <v>0.84985608192303197</v>
      </c>
      <c r="BF49" s="17">
        <v>0.75587789915752301</v>
      </c>
      <c r="BG49" s="17"/>
      <c r="BH49" s="17">
        <v>0.74199045928883001</v>
      </c>
      <c r="BI49" s="17">
        <v>0.772051124703105</v>
      </c>
      <c r="BJ49" s="17"/>
      <c r="BK49" s="17">
        <v>0.82245121581203595</v>
      </c>
      <c r="BL49" s="17">
        <v>0.75855735402868796</v>
      </c>
      <c r="BM49" s="17"/>
      <c r="BN49" s="17">
        <v>0.86411094934015698</v>
      </c>
      <c r="BO49" s="17">
        <v>0.76428493584998203</v>
      </c>
      <c r="BP49" s="17"/>
      <c r="BQ49" s="17">
        <v>0.90898827725020803</v>
      </c>
      <c r="BR49" s="17">
        <v>0.75346402762148601</v>
      </c>
      <c r="BS49" s="17"/>
      <c r="BT49" s="17">
        <v>0.79118039713062704</v>
      </c>
      <c r="BU49" s="17">
        <v>0.76793603553671097</v>
      </c>
      <c r="BV49" s="17"/>
      <c r="BW49" s="17">
        <v>0.67543882022016399</v>
      </c>
      <c r="BX49" s="17">
        <v>0.870427224559294</v>
      </c>
      <c r="BY49" s="17"/>
      <c r="BZ49" s="17">
        <v>0.84770996794696096</v>
      </c>
      <c r="CA49" s="17">
        <v>0.76340851856338399</v>
      </c>
    </row>
    <row r="50" spans="2:79" x14ac:dyDescent="0.35">
      <c r="B50" t="s">
        <v>40</v>
      </c>
      <c r="C50" s="17">
        <v>0.19434976891764699</v>
      </c>
      <c r="D50" s="17">
        <v>0.142707532951521</v>
      </c>
      <c r="E50" s="17">
        <v>0.13637819212131999</v>
      </c>
      <c r="F50" s="17">
        <v>0.121925995416669</v>
      </c>
      <c r="G50" s="17">
        <v>0.26792722097334098</v>
      </c>
      <c r="H50" s="17">
        <v>0.22698228034658599</v>
      </c>
      <c r="I50" s="17">
        <v>0.17935931725717799</v>
      </c>
      <c r="J50" s="17">
        <v>0.235510853971164</v>
      </c>
      <c r="K50" s="17">
        <v>0.250810026349433</v>
      </c>
      <c r="L50" s="17">
        <v>0.30273293626655501</v>
      </c>
      <c r="M50" s="17"/>
      <c r="N50" s="17">
        <v>0.44375687272930298</v>
      </c>
      <c r="O50" s="17">
        <v>0.288614554883315</v>
      </c>
      <c r="P50" s="17">
        <v>0.17175063137667901</v>
      </c>
      <c r="Q50" s="17">
        <v>7.9723775013654297E-2</v>
      </c>
      <c r="R50" s="17"/>
      <c r="S50" s="17">
        <v>0.28298124043366901</v>
      </c>
      <c r="T50" s="17">
        <v>0.197722036829374</v>
      </c>
      <c r="U50" s="17">
        <v>0.140158067060102</v>
      </c>
      <c r="V50" s="17">
        <v>0.27738436969793301</v>
      </c>
      <c r="W50" s="17">
        <v>0.13469749596594999</v>
      </c>
      <c r="X50" s="17">
        <v>0.16204082605080899</v>
      </c>
      <c r="Y50" s="17">
        <v>0.14766889016076401</v>
      </c>
      <c r="Z50" s="17"/>
      <c r="AA50" s="17">
        <v>0.18893431695245599</v>
      </c>
      <c r="AB50" s="17">
        <v>0.47390982137862497</v>
      </c>
      <c r="AC50" s="17"/>
      <c r="AD50" s="17">
        <v>0.17104119634965501</v>
      </c>
      <c r="AE50" s="17">
        <v>9.8444088693387499E-2</v>
      </c>
      <c r="AF50" s="17">
        <v>0.25232573557279597</v>
      </c>
      <c r="AG50" s="17"/>
      <c r="AH50" s="17">
        <v>8.6135557929042705E-2</v>
      </c>
      <c r="AI50" s="17">
        <v>0.22121779466507499</v>
      </c>
      <c r="AJ50" s="17"/>
      <c r="AK50" s="17">
        <v>0.20897709456698799</v>
      </c>
      <c r="AL50" s="17">
        <v>0.18880354208345801</v>
      </c>
      <c r="AM50" s="17"/>
      <c r="AN50" s="17">
        <v>0.29525822543490499</v>
      </c>
      <c r="AO50" s="17">
        <v>7.9723775013654297E-2</v>
      </c>
      <c r="AP50" s="17"/>
      <c r="AQ50" s="17">
        <v>0.146556576231229</v>
      </c>
      <c r="AR50" s="17">
        <v>0.23012314144742099</v>
      </c>
      <c r="AS50" s="17"/>
      <c r="AT50" s="17">
        <v>0.37147639011811701</v>
      </c>
      <c r="AU50" s="17">
        <v>0.30796587763137501</v>
      </c>
      <c r="AV50" s="17">
        <v>0.15851979901232899</v>
      </c>
      <c r="AW50" s="17">
        <v>7.1610060441834503E-2</v>
      </c>
      <c r="AX50" s="17"/>
      <c r="AY50" s="17">
        <v>0.120710965829435</v>
      </c>
      <c r="AZ50" s="17">
        <v>0.22175772382237299</v>
      </c>
      <c r="BA50" s="17"/>
      <c r="BB50" s="17">
        <v>0.199281323073837</v>
      </c>
      <c r="BC50" s="17">
        <v>0.193440678807904</v>
      </c>
      <c r="BD50" s="17"/>
      <c r="BE50" s="17">
        <v>0.12540002067549599</v>
      </c>
      <c r="BF50" s="17">
        <v>0.20614227670796201</v>
      </c>
      <c r="BG50" s="17"/>
      <c r="BH50" s="17">
        <v>0.205203790291348</v>
      </c>
      <c r="BI50" s="17">
        <v>0.193387679703142</v>
      </c>
      <c r="BJ50" s="17"/>
      <c r="BK50" s="17">
        <v>0.13984737978068401</v>
      </c>
      <c r="BL50" s="17">
        <v>0.205741810310095</v>
      </c>
      <c r="BM50" s="17"/>
      <c r="BN50" s="17">
        <v>0.12295671457975201</v>
      </c>
      <c r="BO50" s="17">
        <v>0.19836755644181001</v>
      </c>
      <c r="BP50" s="17"/>
      <c r="BQ50" s="17">
        <v>7.33046362189088E-2</v>
      </c>
      <c r="BR50" s="17">
        <v>0.20836570921082201</v>
      </c>
      <c r="BS50" s="17"/>
      <c r="BT50" s="17">
        <v>0.18174810765407201</v>
      </c>
      <c r="BU50" s="17">
        <v>0.19532364566802499</v>
      </c>
      <c r="BV50" s="17"/>
      <c r="BW50" s="17">
        <v>0.28814104320339001</v>
      </c>
      <c r="BX50" s="17">
        <v>9.3925919194329299E-2</v>
      </c>
      <c r="BY50" s="17"/>
      <c r="BZ50" s="17">
        <v>0.14213931952341799</v>
      </c>
      <c r="CA50" s="17">
        <v>0.19849084072151199</v>
      </c>
    </row>
    <row r="51" spans="2:79" x14ac:dyDescent="0.35">
      <c r="B51" t="s">
        <v>105</v>
      </c>
      <c r="C51" s="17">
        <v>3.6046700429764301E-2</v>
      </c>
      <c r="D51" s="17">
        <v>2.8048326961032301E-2</v>
      </c>
      <c r="E51" s="17">
        <v>1.0732553211062999E-2</v>
      </c>
      <c r="F51" s="17">
        <v>2.1336972115796798E-2</v>
      </c>
      <c r="G51" s="17">
        <v>3.4004154858572298E-2</v>
      </c>
      <c r="H51" s="17">
        <v>5.2734712188460299E-2</v>
      </c>
      <c r="I51" s="17">
        <v>2.5909653430090399E-2</v>
      </c>
      <c r="J51" s="17">
        <v>5.9729973776206001E-2</v>
      </c>
      <c r="K51" s="17">
        <v>4.0258953292717302E-2</v>
      </c>
      <c r="L51" s="17">
        <v>9.7035508656162603E-2</v>
      </c>
      <c r="M51" s="17"/>
      <c r="N51" s="17">
        <v>3.8799941560349903E-2</v>
      </c>
      <c r="O51" s="17">
        <v>3.1678319262727198E-2</v>
      </c>
      <c r="P51" s="17">
        <v>4.5583234152887002E-2</v>
      </c>
      <c r="Q51" s="17">
        <v>3.30047225672137E-2</v>
      </c>
      <c r="R51" s="17"/>
      <c r="S51" s="17">
        <v>4.0351962240985001E-2</v>
      </c>
      <c r="T51" s="17">
        <v>3.2034852225917697E-2</v>
      </c>
      <c r="U51" s="17">
        <v>1.32589374982411E-2</v>
      </c>
      <c r="V51" s="17">
        <v>3.5910273611616202E-2</v>
      </c>
      <c r="W51" s="17">
        <v>2.5924360594431199E-2</v>
      </c>
      <c r="X51" s="17">
        <v>2.06816699856027E-2</v>
      </c>
      <c r="Y51" s="17">
        <v>3.3344738388977703E-2</v>
      </c>
      <c r="Z51" s="17"/>
      <c r="AA51" s="17">
        <v>3.3816054033079197E-2</v>
      </c>
      <c r="AB51" s="17">
        <v>0.15119860791365999</v>
      </c>
      <c r="AC51" s="17"/>
      <c r="AD51" s="17">
        <v>2.5263170747968602E-2</v>
      </c>
      <c r="AE51" s="17">
        <v>1.51825053869479E-2</v>
      </c>
      <c r="AF51" s="17">
        <v>3.4899116949656701E-2</v>
      </c>
      <c r="AG51" s="17"/>
      <c r="AH51" s="17">
        <v>7.7080393871191699E-3</v>
      </c>
      <c r="AI51" s="17">
        <v>4.3082780696722903E-2</v>
      </c>
      <c r="AJ51" s="17"/>
      <c r="AK51" s="17">
        <v>3.7053056823980503E-2</v>
      </c>
      <c r="AL51" s="17">
        <v>3.5665121392545497E-2</v>
      </c>
      <c r="AM51" s="17"/>
      <c r="AN51" s="17">
        <v>3.8724638307683502E-2</v>
      </c>
      <c r="AO51" s="17">
        <v>3.30047225672137E-2</v>
      </c>
      <c r="AP51" s="17"/>
      <c r="AQ51" s="17">
        <v>2.3558215860358198E-2</v>
      </c>
      <c r="AR51" s="17">
        <v>4.5394374977580101E-2</v>
      </c>
      <c r="AS51" s="17"/>
      <c r="AT51" s="17">
        <v>9.0458406402489505E-2</v>
      </c>
      <c r="AU51" s="17">
        <v>4.7533287352305498E-2</v>
      </c>
      <c r="AV51" s="17">
        <v>3.2734637072845699E-2</v>
      </c>
      <c r="AW51" s="17">
        <v>1.0272418280322101E-2</v>
      </c>
      <c r="AX51" s="17"/>
      <c r="AY51" s="17">
        <v>2.46904346772789E-2</v>
      </c>
      <c r="AZ51" s="17">
        <v>4.0273439683759897E-2</v>
      </c>
      <c r="BA51" s="17"/>
      <c r="BB51" s="17">
        <v>3.8310738761489403E-2</v>
      </c>
      <c r="BC51" s="17">
        <v>3.5629344198794301E-2</v>
      </c>
      <c r="BD51" s="17"/>
      <c r="BE51" s="17">
        <v>2.47438974014716E-2</v>
      </c>
      <c r="BF51" s="17">
        <v>3.7979824134515498E-2</v>
      </c>
      <c r="BG51" s="17"/>
      <c r="BH51" s="17">
        <v>5.2805750419822502E-2</v>
      </c>
      <c r="BI51" s="17">
        <v>3.4561195593753397E-2</v>
      </c>
      <c r="BJ51" s="17"/>
      <c r="BK51" s="17">
        <v>3.7701404407280301E-2</v>
      </c>
      <c r="BL51" s="17">
        <v>3.57008356612174E-2</v>
      </c>
      <c r="BM51" s="17"/>
      <c r="BN51" s="17">
        <v>1.2932336080090701E-2</v>
      </c>
      <c r="BO51" s="17">
        <v>3.7347507708208001E-2</v>
      </c>
      <c r="BP51" s="17"/>
      <c r="BQ51" s="17">
        <v>1.7707086530883299E-2</v>
      </c>
      <c r="BR51" s="17">
        <v>3.81702631676923E-2</v>
      </c>
      <c r="BS51" s="17"/>
      <c r="BT51" s="17">
        <v>2.7071495215301299E-2</v>
      </c>
      <c r="BU51" s="17">
        <v>3.6740318795264702E-2</v>
      </c>
      <c r="BV51" s="17"/>
      <c r="BW51" s="17">
        <v>3.6420136576446299E-2</v>
      </c>
      <c r="BX51" s="17">
        <v>3.5646856246376799E-2</v>
      </c>
      <c r="BY51" s="17"/>
      <c r="BZ51" s="17">
        <v>1.0150712529620701E-2</v>
      </c>
      <c r="CA51" s="17">
        <v>3.8100640715104002E-2</v>
      </c>
    </row>
    <row r="52" spans="2:79" x14ac:dyDescent="0.3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row>
    <row r="53" spans="2:79" x14ac:dyDescent="0.35">
      <c r="B53" s="6" t="s">
        <v>116</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row>
    <row r="54" spans="2:79" x14ac:dyDescent="0.35">
      <c r="B54" s="24" t="s">
        <v>77</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row>
    <row r="55" spans="2:79" x14ac:dyDescent="0.35">
      <c r="B55" t="s">
        <v>107</v>
      </c>
      <c r="C55" s="17">
        <v>0.19862292305423801</v>
      </c>
      <c r="D55" s="17">
        <v>0.17608153958779099</v>
      </c>
      <c r="E55" s="17">
        <v>0.14513571072195899</v>
      </c>
      <c r="F55" s="17">
        <v>0.17832143765904501</v>
      </c>
      <c r="G55" s="17">
        <v>0.22083712880429801</v>
      </c>
      <c r="H55" s="17">
        <v>0.196139541860814</v>
      </c>
      <c r="I55" s="17">
        <v>0.187710572151703</v>
      </c>
      <c r="J55" s="17">
        <v>0.258487007244534</v>
      </c>
      <c r="K55" s="17">
        <v>0.26365333632143501</v>
      </c>
      <c r="L55" s="17">
        <v>0.33523093348820499</v>
      </c>
      <c r="M55" s="17"/>
      <c r="N55" s="17">
        <v>9.8884755588744502E-2</v>
      </c>
      <c r="O55" s="17">
        <v>0.171462532667817</v>
      </c>
      <c r="P55" s="17">
        <v>0.25447755290249002</v>
      </c>
      <c r="Q55" s="17">
        <v>0.27005062356818299</v>
      </c>
      <c r="R55" s="17"/>
      <c r="S55" s="17">
        <v>0.134728162879309</v>
      </c>
      <c r="T55" s="17">
        <v>0.18474967873574299</v>
      </c>
      <c r="U55" s="17">
        <v>0.23961185165330701</v>
      </c>
      <c r="V55" s="17">
        <v>0.145880363318559</v>
      </c>
      <c r="W55" s="17">
        <v>0.23425770074174301</v>
      </c>
      <c r="X55" s="17">
        <v>0.265593462303713</v>
      </c>
      <c r="Y55" s="17">
        <v>0.28490234980770601</v>
      </c>
      <c r="Z55" s="17"/>
      <c r="AA55" s="17">
        <v>0.27371135397511598</v>
      </c>
      <c r="AB55" s="17">
        <v>8.01472768030735E-2</v>
      </c>
      <c r="AC55" s="17"/>
      <c r="AD55" s="17">
        <v>0.29045293594933103</v>
      </c>
      <c r="AE55" s="17">
        <v>0.36097292164106698</v>
      </c>
      <c r="AF55" s="17">
        <v>0.22138671244980099</v>
      </c>
      <c r="AG55" s="17"/>
      <c r="AH55" s="17">
        <v>0.40817477890371201</v>
      </c>
      <c r="AI55" s="17">
        <v>0.168932827803251</v>
      </c>
      <c r="AJ55" s="17"/>
      <c r="AK55" s="17">
        <v>0.117970053436891</v>
      </c>
      <c r="AL55" s="17">
        <v>0.23496454138197501</v>
      </c>
      <c r="AM55" s="17"/>
      <c r="AN55" s="17">
        <v>0.15863403350629801</v>
      </c>
      <c r="AO55" s="17">
        <v>0.27005062356818299</v>
      </c>
      <c r="AP55" s="17"/>
      <c r="AQ55" s="17">
        <v>0.30985833907527199</v>
      </c>
      <c r="AR55" s="17">
        <v>0.14313446288281401</v>
      </c>
      <c r="AS55" s="17"/>
      <c r="AT55" s="17">
        <v>7.3512161870330495E-2</v>
      </c>
      <c r="AU55" s="17">
        <v>0.14151212074052899</v>
      </c>
      <c r="AV55" s="17">
        <v>0.248744536690194</v>
      </c>
      <c r="AW55" s="17">
        <v>0.37448746054864002</v>
      </c>
      <c r="AX55" s="17"/>
      <c r="AY55" s="17">
        <v>1</v>
      </c>
      <c r="AZ55" s="17">
        <v>0</v>
      </c>
      <c r="BA55" s="17"/>
      <c r="BB55" s="17">
        <v>0.14662018253883899</v>
      </c>
      <c r="BC55" s="17">
        <v>0.208176135034709</v>
      </c>
      <c r="BD55" s="17"/>
      <c r="BE55" s="17">
        <v>0.209193567134144</v>
      </c>
      <c r="BF55" s="17">
        <v>0.19723760399097001</v>
      </c>
      <c r="BG55" s="17"/>
      <c r="BH55" s="17">
        <v>0.15814126352768501</v>
      </c>
      <c r="BI55" s="17">
        <v>0.20216587172373501</v>
      </c>
      <c r="BJ55" s="17"/>
      <c r="BK55" s="17">
        <v>0.19762208901265299</v>
      </c>
      <c r="BL55" s="17">
        <v>0.198796340808747</v>
      </c>
      <c r="BM55" s="17"/>
      <c r="BN55" s="17">
        <v>0.27593327277333102</v>
      </c>
      <c r="BO55" s="17">
        <v>0.195099712971224</v>
      </c>
      <c r="BP55" s="17"/>
      <c r="BQ55" s="17">
        <v>0.52051597393188698</v>
      </c>
      <c r="BR55" s="17">
        <v>0.17329980589531299</v>
      </c>
      <c r="BS55" s="17"/>
      <c r="BT55" s="17">
        <v>0.32525490689367997</v>
      </c>
      <c r="BU55" s="17">
        <v>0.19016274044322201</v>
      </c>
      <c r="BV55" s="17"/>
      <c r="BW55" s="17">
        <v>0.24715101192486</v>
      </c>
      <c r="BX55" s="17">
        <v>0.17551020424840599</v>
      </c>
      <c r="BY55" s="17"/>
      <c r="BZ55" s="17">
        <v>0.39904310586226499</v>
      </c>
      <c r="CA55" s="17">
        <v>0.18899197864786399</v>
      </c>
    </row>
    <row r="56" spans="2:79" x14ac:dyDescent="0.35">
      <c r="B56" t="s">
        <v>108</v>
      </c>
      <c r="C56" s="17">
        <v>0.15519558374329201</v>
      </c>
      <c r="D56" s="17">
        <v>0.16382152573976599</v>
      </c>
      <c r="E56" s="17">
        <v>0.110023288766321</v>
      </c>
      <c r="F56" s="17">
        <v>0.176343008037189</v>
      </c>
      <c r="G56" s="17">
        <v>0.14667822264185401</v>
      </c>
      <c r="H56" s="17">
        <v>0.19967413164856301</v>
      </c>
      <c r="I56" s="17">
        <v>0.15805208245313099</v>
      </c>
      <c r="J56" s="17">
        <v>0.135523476248498</v>
      </c>
      <c r="K56" s="17">
        <v>0.14386310517628301</v>
      </c>
      <c r="L56" s="17">
        <v>0.119105601643184</v>
      </c>
      <c r="M56" s="17"/>
      <c r="N56" s="17">
        <v>0.194460293556344</v>
      </c>
      <c r="O56" s="17">
        <v>0.14217381151490799</v>
      </c>
      <c r="P56" s="17">
        <v>0.13782641599197501</v>
      </c>
      <c r="Q56" s="17">
        <v>0.13772405193224699</v>
      </c>
      <c r="R56" s="17"/>
      <c r="S56" s="17">
        <v>0.19442339857605501</v>
      </c>
      <c r="T56" s="17">
        <v>0.20098844981813699</v>
      </c>
      <c r="U56" s="17">
        <v>0.139451363970019</v>
      </c>
      <c r="V56" s="17">
        <v>0.125710333530339</v>
      </c>
      <c r="W56" s="17">
        <v>0.15449801414853201</v>
      </c>
      <c r="X56" s="17">
        <v>0.15389945094204099</v>
      </c>
      <c r="Y56" s="17">
        <v>0.18988681535286001</v>
      </c>
      <c r="Z56" s="17"/>
      <c r="AA56" s="17">
        <v>0.15754649321413</v>
      </c>
      <c r="AB56" s="17">
        <v>0.15148628371638201</v>
      </c>
      <c r="AC56" s="17"/>
      <c r="AD56" s="17">
        <v>0.13550138079409199</v>
      </c>
      <c r="AE56" s="17">
        <v>0.16827795258696501</v>
      </c>
      <c r="AF56" s="17">
        <v>0.16738478734777901</v>
      </c>
      <c r="AG56" s="17"/>
      <c r="AH56" s="17">
        <v>0.178761301710326</v>
      </c>
      <c r="AI56" s="17">
        <v>0.15185670416972399</v>
      </c>
      <c r="AJ56" s="17"/>
      <c r="AK56" s="17">
        <v>0.169766834917255</v>
      </c>
      <c r="AL56" s="17">
        <v>0.14862987999048</v>
      </c>
      <c r="AM56" s="17"/>
      <c r="AN56" s="17">
        <v>0.164977043188271</v>
      </c>
      <c r="AO56" s="17">
        <v>0.13772405193224699</v>
      </c>
      <c r="AP56" s="17"/>
      <c r="AQ56" s="17">
        <v>0.14756441184040101</v>
      </c>
      <c r="AR56" s="17">
        <v>0.159002302802219</v>
      </c>
      <c r="AS56" s="17"/>
      <c r="AT56" s="17">
        <v>0.14769905240664799</v>
      </c>
      <c r="AU56" s="17">
        <v>0.141453230659361</v>
      </c>
      <c r="AV56" s="17">
        <v>0.16548241221955101</v>
      </c>
      <c r="AW56" s="17">
        <v>0.16754584855893201</v>
      </c>
      <c r="AX56" s="17"/>
      <c r="AY56" s="17">
        <v>0.114562833271009</v>
      </c>
      <c r="AZ56" s="17">
        <v>0.165266492810591</v>
      </c>
      <c r="BA56" s="17"/>
      <c r="BB56" s="17">
        <v>1</v>
      </c>
      <c r="BC56" s="17">
        <v>0</v>
      </c>
      <c r="BD56" s="17"/>
      <c r="BE56" s="17">
        <v>0.122143039546853</v>
      </c>
      <c r="BF56" s="17">
        <v>0.159527232715552</v>
      </c>
      <c r="BG56" s="17"/>
      <c r="BH56" s="17">
        <v>0.121195198265332</v>
      </c>
      <c r="BI56" s="17">
        <v>0.15817129229626001</v>
      </c>
      <c r="BJ56" s="17"/>
      <c r="BK56" s="17">
        <v>0.12911855965496299</v>
      </c>
      <c r="BL56" s="17">
        <v>0.159714034129434</v>
      </c>
      <c r="BM56" s="17"/>
      <c r="BN56" s="17">
        <v>0.201265949114936</v>
      </c>
      <c r="BO56" s="17">
        <v>0.15309605145045799</v>
      </c>
      <c r="BP56" s="17"/>
      <c r="BQ56" s="17">
        <v>0.167162741769495</v>
      </c>
      <c r="BR56" s="17">
        <v>0.15425413519716599</v>
      </c>
      <c r="BS56" s="17"/>
      <c r="BT56" s="17">
        <v>0.207300369363695</v>
      </c>
      <c r="BU56" s="17">
        <v>0.151714504256965</v>
      </c>
      <c r="BV56" s="17"/>
      <c r="BW56" s="17">
        <v>0.17033422365407599</v>
      </c>
      <c r="BX56" s="17">
        <v>0.14798542699688699</v>
      </c>
      <c r="BY56" s="17"/>
      <c r="BZ56" s="17">
        <v>0.164960108280096</v>
      </c>
      <c r="CA56" s="17">
        <v>0.154726361573893</v>
      </c>
    </row>
    <row r="57" spans="2:79" x14ac:dyDescent="0.35">
      <c r="B57" t="s">
        <v>109</v>
      </c>
      <c r="C57" s="17">
        <v>0.14768361869700999</v>
      </c>
      <c r="D57" s="17">
        <v>0.14359475545140299</v>
      </c>
      <c r="E57" s="17">
        <v>0.127050781334348</v>
      </c>
      <c r="F57" s="17">
        <v>0.152205692070257</v>
      </c>
      <c r="G57" s="17">
        <v>0.15451297547395099</v>
      </c>
      <c r="H57" s="17">
        <v>0.163931432319287</v>
      </c>
      <c r="I57" s="17">
        <v>0.109555535369094</v>
      </c>
      <c r="J57" s="17">
        <v>0.212165480477012</v>
      </c>
      <c r="K57" s="17">
        <v>0.16430221992046201</v>
      </c>
      <c r="L57" s="17">
        <v>0.14428941447909699</v>
      </c>
      <c r="M57" s="17"/>
      <c r="N57" s="17">
        <v>5.5064826821975797E-2</v>
      </c>
      <c r="O57" s="17">
        <v>0.14766721181155901</v>
      </c>
      <c r="P57" s="17">
        <v>0.20813475552934199</v>
      </c>
      <c r="Q57" s="17">
        <v>0.196801614189442</v>
      </c>
      <c r="R57" s="17"/>
      <c r="S57" s="17">
        <v>0.119685920367627</v>
      </c>
      <c r="T57" s="17">
        <v>0.16027314980063601</v>
      </c>
      <c r="U57" s="17">
        <v>0.185015813331674</v>
      </c>
      <c r="V57" s="17">
        <v>0.118253601985776</v>
      </c>
      <c r="W57" s="17">
        <v>0.148212476466696</v>
      </c>
      <c r="X57" s="17">
        <v>0.201317542903724</v>
      </c>
      <c r="Y57" s="17">
        <v>0.16881651118514601</v>
      </c>
      <c r="Z57" s="17"/>
      <c r="AA57" s="17">
        <v>0.17295551028119299</v>
      </c>
      <c r="AB57" s="17">
        <v>0.107809251225137</v>
      </c>
      <c r="AC57" s="17"/>
      <c r="AD57" s="17">
        <v>0.18192633558191501</v>
      </c>
      <c r="AE57" s="17">
        <v>0.199552516920047</v>
      </c>
      <c r="AF57" s="17">
        <v>0.15501203819753301</v>
      </c>
      <c r="AG57" s="17"/>
      <c r="AH57" s="17">
        <v>0.18906852353675099</v>
      </c>
      <c r="AI57" s="17">
        <v>0.14182004969322301</v>
      </c>
      <c r="AJ57" s="17"/>
      <c r="AK57" s="17">
        <v>0.104785261136161</v>
      </c>
      <c r="AL57" s="17">
        <v>0.16701331824471</v>
      </c>
      <c r="AM57" s="17"/>
      <c r="AN57" s="17">
        <v>0.12018484605796</v>
      </c>
      <c r="AO57" s="17">
        <v>0.196801614189442</v>
      </c>
      <c r="AP57" s="17"/>
      <c r="AQ57" s="17">
        <v>0.16706897476096499</v>
      </c>
      <c r="AR57" s="17">
        <v>0.13801346510437901</v>
      </c>
      <c r="AS57" s="17"/>
      <c r="AT57" s="17">
        <v>0.101310138349093</v>
      </c>
      <c r="AU57" s="17">
        <v>0.121794721108478</v>
      </c>
      <c r="AV57" s="17">
        <v>0.16809002233655701</v>
      </c>
      <c r="AW57" s="17">
        <v>0.22271297316993899</v>
      </c>
      <c r="AX57" s="17"/>
      <c r="AY57" s="17">
        <v>0.146939460919531</v>
      </c>
      <c r="AZ57" s="17">
        <v>0.14786805970141201</v>
      </c>
      <c r="BA57" s="17"/>
      <c r="BB57" s="17">
        <v>0.122868806385187</v>
      </c>
      <c r="BC57" s="17">
        <v>0.152242246952385</v>
      </c>
      <c r="BD57" s="17"/>
      <c r="BE57" s="17">
        <v>9.7436953086783407E-2</v>
      </c>
      <c r="BF57" s="17">
        <v>0.15426861609256501</v>
      </c>
      <c r="BG57" s="17"/>
      <c r="BH57" s="17">
        <v>0.121813099244651</v>
      </c>
      <c r="BI57" s="17">
        <v>0.149947802614984</v>
      </c>
      <c r="BJ57" s="17"/>
      <c r="BK57" s="17">
        <v>1</v>
      </c>
      <c r="BL57" s="17">
        <v>0</v>
      </c>
      <c r="BM57" s="17"/>
      <c r="BN57" s="17">
        <v>0.26249033208460898</v>
      </c>
      <c r="BO57" s="17">
        <v>0.142451613258221</v>
      </c>
      <c r="BP57" s="17"/>
      <c r="BQ57" s="17">
        <v>0.13751015866402599</v>
      </c>
      <c r="BR57" s="17">
        <v>0.148483958187485</v>
      </c>
      <c r="BS57" s="17"/>
      <c r="BT57" s="17">
        <v>0.171151123406624</v>
      </c>
      <c r="BU57" s="17">
        <v>0.146115773281906</v>
      </c>
      <c r="BV57" s="17"/>
      <c r="BW57" s="17">
        <v>0.14705625711502701</v>
      </c>
      <c r="BX57" s="17">
        <v>0.14798241537685899</v>
      </c>
      <c r="BY57" s="17"/>
      <c r="BZ57" s="17">
        <v>0.171593314997916</v>
      </c>
      <c r="CA57" s="17">
        <v>0.146534667764918</v>
      </c>
    </row>
    <row r="58" spans="2:79" x14ac:dyDescent="0.35">
      <c r="B58" t="s">
        <v>110</v>
      </c>
      <c r="C58" s="17">
        <v>0.115868462179002</v>
      </c>
      <c r="D58" s="17">
        <v>0.115002167847415</v>
      </c>
      <c r="E58" s="17">
        <v>0.11955824465515</v>
      </c>
      <c r="F58" s="17">
        <v>0.110164098623405</v>
      </c>
      <c r="G58" s="17">
        <v>0.168502939872613</v>
      </c>
      <c r="H58" s="17">
        <v>8.9293257642095197E-2</v>
      </c>
      <c r="I58" s="17">
        <v>9.3824771345355898E-2</v>
      </c>
      <c r="J58" s="17">
        <v>0.127221632897346</v>
      </c>
      <c r="K58" s="17">
        <v>0.155877966910896</v>
      </c>
      <c r="L58" s="17">
        <v>5.5164828608968201E-2</v>
      </c>
      <c r="M58" s="17"/>
      <c r="N58" s="17">
        <v>6.5384491417900203E-2</v>
      </c>
      <c r="O58" s="17">
        <v>9.3140378916853506E-2</v>
      </c>
      <c r="P58" s="17">
        <v>0.11571370857223801</v>
      </c>
      <c r="Q58" s="17">
        <v>0.169235194943682</v>
      </c>
      <c r="R58" s="17"/>
      <c r="S58" s="17">
        <v>7.8597759911368498E-2</v>
      </c>
      <c r="T58" s="17">
        <v>0.117224420936945</v>
      </c>
      <c r="U58" s="17">
        <v>0.131945048703766</v>
      </c>
      <c r="V58" s="17">
        <v>9.0081576796786994E-2</v>
      </c>
      <c r="W58" s="17">
        <v>0.14437760464647401</v>
      </c>
      <c r="X58" s="17">
        <v>0.147008934231213</v>
      </c>
      <c r="Y58" s="17">
        <v>0.14496234012275999</v>
      </c>
      <c r="Z58" s="17"/>
      <c r="AA58" s="17">
        <v>0.14888046262915799</v>
      </c>
      <c r="AB58" s="17">
        <v>6.3781635494647104E-2</v>
      </c>
      <c r="AC58" s="17"/>
      <c r="AD58" s="17">
        <v>0.13884497137944499</v>
      </c>
      <c r="AE58" s="17">
        <v>0.199068531690934</v>
      </c>
      <c r="AF58" s="17">
        <v>0.127177631806805</v>
      </c>
      <c r="AG58" s="17"/>
      <c r="AH58" s="17">
        <v>0.20000804953193099</v>
      </c>
      <c r="AI58" s="17">
        <v>0.10394724891768101</v>
      </c>
      <c r="AJ58" s="17"/>
      <c r="AK58" s="17">
        <v>0.101443293752049</v>
      </c>
      <c r="AL58" s="17">
        <v>0.122368342068866</v>
      </c>
      <c r="AM58" s="17"/>
      <c r="AN58" s="17">
        <v>8.5991028540429795E-2</v>
      </c>
      <c r="AO58" s="17">
        <v>0.169235194943682</v>
      </c>
      <c r="AP58" s="17"/>
      <c r="AQ58" s="17">
        <v>0.14334283738755699</v>
      </c>
      <c r="AR58" s="17">
        <v>0.102163197893333</v>
      </c>
      <c r="AS58" s="17"/>
      <c r="AT58" s="17">
        <v>5.8872082913935801E-2</v>
      </c>
      <c r="AU58" s="17">
        <v>8.9706760411621803E-2</v>
      </c>
      <c r="AV58" s="17">
        <v>0.14459737427973299</v>
      </c>
      <c r="AW58" s="17">
        <v>0.18193916224356399</v>
      </c>
      <c r="AX58" s="17"/>
      <c r="AY58" s="17">
        <v>0.12203494213482199</v>
      </c>
      <c r="AZ58" s="17">
        <v>0.11434008769835401</v>
      </c>
      <c r="BA58" s="17"/>
      <c r="BB58" s="17">
        <v>9.1191552084190997E-2</v>
      </c>
      <c r="BC58" s="17">
        <v>0.120401756978897</v>
      </c>
      <c r="BD58" s="17"/>
      <c r="BE58" s="17">
        <v>1</v>
      </c>
      <c r="BF58" s="17">
        <v>0</v>
      </c>
      <c r="BG58" s="17"/>
      <c r="BH58" s="17">
        <v>0.109225608998529</v>
      </c>
      <c r="BI58" s="17">
        <v>0.11644984367651701</v>
      </c>
      <c r="BJ58" s="17"/>
      <c r="BK58" s="17">
        <v>7.6446325010058505E-2</v>
      </c>
      <c r="BL58" s="17">
        <v>0.122699263512398</v>
      </c>
      <c r="BM58" s="17"/>
      <c r="BN58" s="17">
        <v>0.198558215456374</v>
      </c>
      <c r="BO58" s="17">
        <v>0.112100100328779</v>
      </c>
      <c r="BP58" s="17"/>
      <c r="BQ58" s="17">
        <v>0.1850837805459</v>
      </c>
      <c r="BR58" s="17">
        <v>0.110423338056508</v>
      </c>
      <c r="BS58" s="17"/>
      <c r="BT58" s="17">
        <v>0.20097274487079</v>
      </c>
      <c r="BU58" s="17">
        <v>0.110182712412458</v>
      </c>
      <c r="BV58" s="17"/>
      <c r="BW58" s="17">
        <v>0.115047101604696</v>
      </c>
      <c r="BX58" s="17">
        <v>0.116259655742028</v>
      </c>
      <c r="BY58" s="17"/>
      <c r="BZ58" s="17">
        <v>0.15025845537146101</v>
      </c>
      <c r="CA58" s="17">
        <v>0.114215893520838</v>
      </c>
    </row>
    <row r="59" spans="2:79" x14ac:dyDescent="0.35">
      <c r="B59" t="s">
        <v>111</v>
      </c>
      <c r="C59" s="17">
        <v>8.0476551971087801E-2</v>
      </c>
      <c r="D59" s="17">
        <v>9.1910297057729601E-2</v>
      </c>
      <c r="E59" s="17">
        <v>9.3599090710462504E-2</v>
      </c>
      <c r="F59" s="17">
        <v>5.5033851888481297E-2</v>
      </c>
      <c r="G59" s="17">
        <v>0.10687532971156199</v>
      </c>
      <c r="H59" s="17">
        <v>3.2540155294757497E-2</v>
      </c>
      <c r="I59" s="17">
        <v>8.9076121270181705E-2</v>
      </c>
      <c r="J59" s="17">
        <v>7.7934931309779104E-2</v>
      </c>
      <c r="K59" s="17">
        <v>0.114388049527616</v>
      </c>
      <c r="L59" s="17">
        <v>9.9174887082526905E-2</v>
      </c>
      <c r="M59" s="17"/>
      <c r="N59" s="17">
        <v>6.9741985250541802E-2</v>
      </c>
      <c r="O59" s="17">
        <v>8.3208991743099397E-2</v>
      </c>
      <c r="P59" s="17">
        <v>7.1574049424940694E-2</v>
      </c>
      <c r="Q59" s="17">
        <v>9.1657607000257005E-2</v>
      </c>
      <c r="R59" s="17"/>
      <c r="S59" s="17">
        <v>5.3887917370884199E-2</v>
      </c>
      <c r="T59" s="17">
        <v>7.2438395887891499E-2</v>
      </c>
      <c r="U59" s="17">
        <v>6.2125466751255597E-2</v>
      </c>
      <c r="V59" s="17">
        <v>7.1784208224229901E-2</v>
      </c>
      <c r="W59" s="17">
        <v>9.8592689746051995E-2</v>
      </c>
      <c r="X59" s="17">
        <v>8.5717267568285405E-2</v>
      </c>
      <c r="Y59" s="17">
        <v>8.3276250520832998E-2</v>
      </c>
      <c r="Z59" s="17"/>
      <c r="AA59" s="17">
        <v>8.0476735310939906E-2</v>
      </c>
      <c r="AB59" s="17">
        <v>8.0476262694734693E-2</v>
      </c>
      <c r="AC59" s="17"/>
      <c r="AD59" s="17">
        <v>7.4167045336855295E-2</v>
      </c>
      <c r="AE59" s="17">
        <v>8.9843320594099801E-2</v>
      </c>
      <c r="AF59" s="17">
        <v>8.0910768853925202E-2</v>
      </c>
      <c r="AG59" s="17"/>
      <c r="AH59" s="17">
        <v>8.7983213448828798E-2</v>
      </c>
      <c r="AI59" s="17">
        <v>7.9412979933572006E-2</v>
      </c>
      <c r="AJ59" s="17"/>
      <c r="AK59" s="17">
        <v>0.106833791794659</v>
      </c>
      <c r="AL59" s="17">
        <v>6.8600164256858207E-2</v>
      </c>
      <c r="AM59" s="17"/>
      <c r="AN59" s="17">
        <v>7.4216824003174406E-2</v>
      </c>
      <c r="AO59" s="17">
        <v>9.1657607000257005E-2</v>
      </c>
      <c r="AP59" s="17"/>
      <c r="AQ59" s="17">
        <v>7.0596537802558507E-2</v>
      </c>
      <c r="AR59" s="17">
        <v>8.5405079164080702E-2</v>
      </c>
      <c r="AS59" s="17"/>
      <c r="AT59" s="17">
        <v>9.2499698934135899E-2</v>
      </c>
      <c r="AU59" s="17">
        <v>8.3394959424935106E-2</v>
      </c>
      <c r="AV59" s="17">
        <v>7.23065430806136E-2</v>
      </c>
      <c r="AW59" s="17">
        <v>8.0207263219568101E-2</v>
      </c>
      <c r="AX59" s="17"/>
      <c r="AY59" s="17">
        <v>6.4074495618937105E-2</v>
      </c>
      <c r="AZ59" s="17">
        <v>8.4541834683167505E-2</v>
      </c>
      <c r="BA59" s="17"/>
      <c r="BB59" s="17">
        <v>6.2845677928433999E-2</v>
      </c>
      <c r="BC59" s="17">
        <v>8.3715448141965201E-2</v>
      </c>
      <c r="BD59" s="17"/>
      <c r="BE59" s="17">
        <v>7.5862751898478006E-2</v>
      </c>
      <c r="BF59" s="17">
        <v>8.1081206251979399E-2</v>
      </c>
      <c r="BG59" s="17"/>
      <c r="BH59" s="17">
        <v>1</v>
      </c>
      <c r="BI59" s="17">
        <v>0</v>
      </c>
      <c r="BJ59" s="17"/>
      <c r="BK59" s="17">
        <v>6.6379049339477705E-2</v>
      </c>
      <c r="BL59" s="17">
        <v>8.2919271891645899E-2</v>
      </c>
      <c r="BM59" s="17"/>
      <c r="BN59" s="17">
        <v>0.13234175266977799</v>
      </c>
      <c r="BO59" s="17">
        <v>7.8112935731823999E-2</v>
      </c>
      <c r="BP59" s="17"/>
      <c r="BQ59" s="17">
        <v>0.103063117061228</v>
      </c>
      <c r="BR59" s="17">
        <v>7.8699681571320401E-2</v>
      </c>
      <c r="BS59" s="17"/>
      <c r="BT59" s="17">
        <v>0.106139411669987</v>
      </c>
      <c r="BU59" s="17">
        <v>7.8762036626774307E-2</v>
      </c>
      <c r="BV59" s="17"/>
      <c r="BW59" s="17">
        <v>8.2224037740329298E-2</v>
      </c>
      <c r="BX59" s="17">
        <v>7.9644268068267104E-2</v>
      </c>
      <c r="BY59" s="17"/>
      <c r="BZ59" s="17">
        <v>0.10160689215489099</v>
      </c>
      <c r="CA59" s="17">
        <v>7.9461159565259606E-2</v>
      </c>
    </row>
    <row r="60" spans="2:79" x14ac:dyDescent="0.35">
      <c r="B60" t="s">
        <v>112</v>
      </c>
      <c r="C60" s="17">
        <v>7.2931849061411397E-2</v>
      </c>
      <c r="D60" s="17">
        <v>6.6919338681842397E-2</v>
      </c>
      <c r="E60" s="17">
        <v>4.8175291925131099E-2</v>
      </c>
      <c r="F60" s="17">
        <v>5.40068227902381E-2</v>
      </c>
      <c r="G60" s="17">
        <v>0.120926024904419</v>
      </c>
      <c r="H60" s="17">
        <v>4.4452885245259199E-2</v>
      </c>
      <c r="I60" s="17">
        <v>4.8337014746205401E-2</v>
      </c>
      <c r="J60" s="17">
        <v>0.106087795515568</v>
      </c>
      <c r="K60" s="17">
        <v>0.133417920344019</v>
      </c>
      <c r="L60" s="17">
        <v>0.14757900293014301</v>
      </c>
      <c r="M60" s="17"/>
      <c r="N60" s="17">
        <v>2.4156017704081999E-2</v>
      </c>
      <c r="O60" s="17">
        <v>4.68578889399432E-2</v>
      </c>
      <c r="P60" s="17">
        <v>8.9750170317592304E-2</v>
      </c>
      <c r="Q60" s="17">
        <v>0.11927943861357999</v>
      </c>
      <c r="R60" s="17"/>
      <c r="S60" s="17">
        <v>4.6302516105014499E-2</v>
      </c>
      <c r="T60" s="17">
        <v>8.1427536485963903E-2</v>
      </c>
      <c r="U60" s="17">
        <v>9.6766183690607396E-2</v>
      </c>
      <c r="V60" s="17">
        <v>4.0733031448915699E-2</v>
      </c>
      <c r="W60" s="17">
        <v>8.9964637890143306E-2</v>
      </c>
      <c r="X60" s="17">
        <v>0.11710251117447799</v>
      </c>
      <c r="Y60" s="17">
        <v>8.7053210776038503E-2</v>
      </c>
      <c r="Z60" s="17"/>
      <c r="AA60" s="17">
        <v>0.104842036237821</v>
      </c>
      <c r="AB60" s="17">
        <v>2.2583479793921599E-2</v>
      </c>
      <c r="AC60" s="17"/>
      <c r="AD60" s="17">
        <v>9.9585893187913402E-2</v>
      </c>
      <c r="AE60" s="17">
        <v>0.154973573862527</v>
      </c>
      <c r="AF60" s="17">
        <v>8.60406495141883E-2</v>
      </c>
      <c r="AG60" s="17"/>
      <c r="AH60" s="17">
        <v>0.16267327532426701</v>
      </c>
      <c r="AI60" s="17">
        <v>6.0216946189744498E-2</v>
      </c>
      <c r="AJ60" s="17"/>
      <c r="AK60" s="17">
        <v>5.4442747355322001E-2</v>
      </c>
      <c r="AL60" s="17">
        <v>8.1262908831675099E-2</v>
      </c>
      <c r="AM60" s="17"/>
      <c r="AN60" s="17">
        <v>4.6984091733662699E-2</v>
      </c>
      <c r="AO60" s="17">
        <v>0.11927943861357999</v>
      </c>
      <c r="AP60" s="17"/>
      <c r="AQ60" s="17">
        <v>0.11156502724603901</v>
      </c>
      <c r="AR60" s="17">
        <v>5.3660149042885699E-2</v>
      </c>
      <c r="AS60" s="17"/>
      <c r="AT60" s="17">
        <v>1.8268934680653999E-2</v>
      </c>
      <c r="AU60" s="17">
        <v>5.1588085549245599E-2</v>
      </c>
      <c r="AV60" s="17">
        <v>9.1993196673581898E-2</v>
      </c>
      <c r="AW60" s="17">
        <v>0.15119347088038301</v>
      </c>
      <c r="AX60" s="17"/>
      <c r="AY60" s="17">
        <v>0.19112694477105999</v>
      </c>
      <c r="AZ60" s="17">
        <v>4.3636956462287602E-2</v>
      </c>
      <c r="BA60" s="17"/>
      <c r="BB60" s="17">
        <v>7.8555636425778494E-2</v>
      </c>
      <c r="BC60" s="17">
        <v>7.1898725954967005E-2</v>
      </c>
      <c r="BD60" s="17"/>
      <c r="BE60" s="17">
        <v>0.11649850263512999</v>
      </c>
      <c r="BF60" s="17">
        <v>6.7222290092037604E-2</v>
      </c>
      <c r="BG60" s="17"/>
      <c r="BH60" s="17">
        <v>9.3400916331610503E-2</v>
      </c>
      <c r="BI60" s="17">
        <v>7.1140399414857003E-2</v>
      </c>
      <c r="BJ60" s="17"/>
      <c r="BK60" s="17">
        <v>6.7907803347308796E-2</v>
      </c>
      <c r="BL60" s="17">
        <v>7.3802381727255006E-2</v>
      </c>
      <c r="BM60" s="17"/>
      <c r="BN60" s="17">
        <v>0.178176467922354</v>
      </c>
      <c r="BO60" s="17">
        <v>6.8135610217566894E-2</v>
      </c>
      <c r="BP60" s="17"/>
      <c r="BQ60" s="17">
        <v>1</v>
      </c>
      <c r="BR60" s="17">
        <v>0</v>
      </c>
      <c r="BS60" s="17"/>
      <c r="BT60" s="17">
        <v>0.241082373205048</v>
      </c>
      <c r="BU60" s="17">
        <v>6.1697845634623098E-2</v>
      </c>
      <c r="BV60" s="17"/>
      <c r="BW60" s="17">
        <v>7.7073029080768796E-2</v>
      </c>
      <c r="BX60" s="17">
        <v>7.0959508267878099E-2</v>
      </c>
      <c r="BY60" s="17"/>
      <c r="BZ60" s="17">
        <v>0.13365789492767699</v>
      </c>
      <c r="CA60" s="17">
        <v>7.0013733911715503E-2</v>
      </c>
    </row>
    <row r="61" spans="2:79" x14ac:dyDescent="0.35">
      <c r="B61" t="s">
        <v>113</v>
      </c>
      <c r="C61" s="17">
        <v>6.26252641682149E-2</v>
      </c>
      <c r="D61" s="17">
        <v>3.6993764650851003E-2</v>
      </c>
      <c r="E61" s="17">
        <v>4.2120542085736699E-2</v>
      </c>
      <c r="F61" s="17">
        <v>5.7274074012497997E-2</v>
      </c>
      <c r="G61" s="17">
        <v>9.2270927507116504E-2</v>
      </c>
      <c r="H61" s="17">
        <v>5.8379737044459201E-2</v>
      </c>
      <c r="I61" s="17">
        <v>3.5381956934023698E-2</v>
      </c>
      <c r="J61" s="17">
        <v>0.100508675011348</v>
      </c>
      <c r="K61" s="17">
        <v>0.14714804930905301</v>
      </c>
      <c r="L61" s="17">
        <v>0.102184530352808</v>
      </c>
      <c r="M61" s="17"/>
      <c r="N61" s="17">
        <v>6.8138793953177595E-2</v>
      </c>
      <c r="O61" s="17">
        <v>6.4595710797369907E-2</v>
      </c>
      <c r="P61" s="17">
        <v>6.6836243636242104E-2</v>
      </c>
      <c r="Q61" s="17">
        <v>5.5238340555104001E-2</v>
      </c>
      <c r="R61" s="17"/>
      <c r="S61" s="17">
        <v>8.4254943503353802E-2</v>
      </c>
      <c r="T61" s="17">
        <v>6.4684682674144206E-2</v>
      </c>
      <c r="U61" s="17">
        <v>5.8029807720701598E-2</v>
      </c>
      <c r="V61" s="17">
        <v>5.7839488773228302E-2</v>
      </c>
      <c r="W61" s="17">
        <v>4.8026260630250901E-2</v>
      </c>
      <c r="X61" s="17">
        <v>7.4684012209679795E-2</v>
      </c>
      <c r="Y61" s="17">
        <v>7.7190262811407007E-2</v>
      </c>
      <c r="Z61" s="17"/>
      <c r="AA61" s="17">
        <v>7.2323537771739804E-2</v>
      </c>
      <c r="AB61" s="17">
        <v>4.7323183426789199E-2</v>
      </c>
      <c r="AC61" s="17"/>
      <c r="AD61" s="17">
        <v>6.2910938184212797E-2</v>
      </c>
      <c r="AE61" s="17">
        <v>9.9934174089453903E-2</v>
      </c>
      <c r="AF61" s="17">
        <v>6.5024929614390201E-2</v>
      </c>
      <c r="AG61" s="17"/>
      <c r="AH61" s="17">
        <v>0.128265019739985</v>
      </c>
      <c r="AI61" s="17">
        <v>5.33251766682631E-2</v>
      </c>
      <c r="AJ61" s="17"/>
      <c r="AK61" s="17">
        <v>5.7879657944681799E-2</v>
      </c>
      <c r="AL61" s="17">
        <v>6.47636011043662E-2</v>
      </c>
      <c r="AM61" s="17"/>
      <c r="AN61" s="17">
        <v>6.6760842807010501E-2</v>
      </c>
      <c r="AO61" s="17">
        <v>5.5238340555104001E-2</v>
      </c>
      <c r="AP61" s="17"/>
      <c r="AQ61" s="17">
        <v>8.0324545013790202E-2</v>
      </c>
      <c r="AR61" s="17">
        <v>5.3796189082301098E-2</v>
      </c>
      <c r="AS61" s="17"/>
      <c r="AT61" s="17">
        <v>4.1060924673013803E-2</v>
      </c>
      <c r="AU61" s="17">
        <v>5.7194502628049898E-2</v>
      </c>
      <c r="AV61" s="17">
        <v>7.1689143069949501E-2</v>
      </c>
      <c r="AW61" s="17">
        <v>8.1684987101531006E-2</v>
      </c>
      <c r="AX61" s="17"/>
      <c r="AY61" s="17">
        <v>0.102551982183157</v>
      </c>
      <c r="AZ61" s="17">
        <v>5.2729346667910702E-2</v>
      </c>
      <c r="BA61" s="17"/>
      <c r="BB61" s="17">
        <v>8.3650836450628194E-2</v>
      </c>
      <c r="BC61" s="17">
        <v>5.8762741788935098E-2</v>
      </c>
      <c r="BD61" s="17"/>
      <c r="BE61" s="17">
        <v>0.10862292466349199</v>
      </c>
      <c r="BF61" s="17">
        <v>5.6597113426578603E-2</v>
      </c>
      <c r="BG61" s="17"/>
      <c r="BH61" s="17">
        <v>8.2595595011076994E-2</v>
      </c>
      <c r="BI61" s="17">
        <v>6.0877463857738297E-2</v>
      </c>
      <c r="BJ61" s="17"/>
      <c r="BK61" s="17">
        <v>7.25766636177608E-2</v>
      </c>
      <c r="BL61" s="17">
        <v>6.09009529687028E-2</v>
      </c>
      <c r="BM61" s="17"/>
      <c r="BN61" s="17">
        <v>0.137058853257324</v>
      </c>
      <c r="BO61" s="17">
        <v>5.9233154669983502E-2</v>
      </c>
      <c r="BP61" s="17"/>
      <c r="BQ61" s="17">
        <v>0.20701308828127099</v>
      </c>
      <c r="BR61" s="17">
        <v>5.1266367862848598E-2</v>
      </c>
      <c r="BS61" s="17"/>
      <c r="BT61" s="17">
        <v>1</v>
      </c>
      <c r="BU61" s="17">
        <v>0</v>
      </c>
      <c r="BV61" s="17"/>
      <c r="BW61" s="17">
        <v>8.0426880251212002E-2</v>
      </c>
      <c r="BX61" s="17">
        <v>5.4146798265454502E-2</v>
      </c>
      <c r="BY61" s="17"/>
      <c r="BZ61" s="17">
        <v>0.14283699216466</v>
      </c>
      <c r="CA61" s="17">
        <v>5.8770788624636902E-2</v>
      </c>
    </row>
    <row r="62" spans="2:79" x14ac:dyDescent="0.35">
      <c r="B62" t="s">
        <v>114</v>
      </c>
      <c r="C62" s="17">
        <v>4.3585982005989801E-2</v>
      </c>
      <c r="D62" s="17">
        <v>3.8310546445580601E-2</v>
      </c>
      <c r="E62" s="17">
        <v>5.2298865600042301E-2</v>
      </c>
      <c r="F62" s="17">
        <v>2.54995945206902E-2</v>
      </c>
      <c r="G62" s="17">
        <v>4.7163136615247001E-2</v>
      </c>
      <c r="H62" s="17">
        <v>5.46987862212934E-2</v>
      </c>
      <c r="I62" s="17">
        <v>3.4640915894618901E-2</v>
      </c>
      <c r="J62" s="17">
        <v>6.3055783369721299E-2</v>
      </c>
      <c r="K62" s="17">
        <v>3.9525648379367097E-2</v>
      </c>
      <c r="L62" s="17">
        <v>4.5571282768744503E-2</v>
      </c>
      <c r="M62" s="17"/>
      <c r="N62" s="17">
        <v>1.9935163262468601E-2</v>
      </c>
      <c r="O62" s="17">
        <v>3.0388548779504299E-2</v>
      </c>
      <c r="P62" s="17">
        <v>4.6670965465319701E-2</v>
      </c>
      <c r="Q62" s="17">
        <v>6.8570006823184704E-2</v>
      </c>
      <c r="R62" s="17"/>
      <c r="S62" s="17">
        <v>3.6955623330804099E-2</v>
      </c>
      <c r="T62" s="17">
        <v>6.9149458448523798E-2</v>
      </c>
      <c r="U62" s="17">
        <v>6.7498729204335597E-2</v>
      </c>
      <c r="V62" s="17">
        <v>2.7417603133316201E-2</v>
      </c>
      <c r="W62" s="17">
        <v>4.1121560497837599E-2</v>
      </c>
      <c r="X62" s="17">
        <v>5.1536832372246301E-2</v>
      </c>
      <c r="Y62" s="17">
        <v>5.1826618129223997E-2</v>
      </c>
      <c r="Z62" s="17"/>
      <c r="AA62" s="17">
        <v>5.3246811358100103E-2</v>
      </c>
      <c r="AB62" s="17">
        <v>2.8342981362927299E-2</v>
      </c>
      <c r="AC62" s="17"/>
      <c r="AD62" s="17">
        <v>5.32387333874942E-2</v>
      </c>
      <c r="AE62" s="17">
        <v>6.9551048520210698E-2</v>
      </c>
      <c r="AF62" s="17">
        <v>4.8178525636717401E-2</v>
      </c>
      <c r="AG62" s="17"/>
      <c r="AH62" s="17">
        <v>7.6017421856476405E-2</v>
      </c>
      <c r="AI62" s="17">
        <v>3.8990973603967902E-2</v>
      </c>
      <c r="AJ62" s="17"/>
      <c r="AK62" s="17">
        <v>3.45645217404549E-2</v>
      </c>
      <c r="AL62" s="17">
        <v>4.7650988834443499E-2</v>
      </c>
      <c r="AM62" s="17"/>
      <c r="AN62" s="17">
        <v>2.9598643736815599E-2</v>
      </c>
      <c r="AO62" s="17">
        <v>6.8570006823184704E-2</v>
      </c>
      <c r="AP62" s="17"/>
      <c r="AQ62" s="17">
        <v>6.6715837441658696E-2</v>
      </c>
      <c r="AR62" s="17">
        <v>3.2047929576085397E-2</v>
      </c>
      <c r="AS62" s="17"/>
      <c r="AT62" s="17">
        <v>1.9878715801350502E-2</v>
      </c>
      <c r="AU62" s="17">
        <v>3.4786713653659602E-2</v>
      </c>
      <c r="AV62" s="17">
        <v>5.0855507456658802E-2</v>
      </c>
      <c r="AW62" s="17">
        <v>7.9853828253865694E-2</v>
      </c>
      <c r="AX62" s="17"/>
      <c r="AY62" s="17">
        <v>6.0551030450136302E-2</v>
      </c>
      <c r="AZ62" s="17">
        <v>3.9381160569649597E-2</v>
      </c>
      <c r="BA62" s="17"/>
      <c r="BB62" s="17">
        <v>5.65246370093389E-2</v>
      </c>
      <c r="BC62" s="17">
        <v>4.1209074312969801E-2</v>
      </c>
      <c r="BD62" s="17"/>
      <c r="BE62" s="17">
        <v>7.4691202793846098E-2</v>
      </c>
      <c r="BF62" s="17">
        <v>3.9509536427190697E-2</v>
      </c>
      <c r="BG62" s="17"/>
      <c r="BH62" s="17">
        <v>7.1676098307224004E-2</v>
      </c>
      <c r="BI62" s="17">
        <v>4.1127539310226002E-2</v>
      </c>
      <c r="BJ62" s="17"/>
      <c r="BK62" s="17">
        <v>7.7468977209031897E-2</v>
      </c>
      <c r="BL62" s="17">
        <v>3.7714965733571297E-2</v>
      </c>
      <c r="BM62" s="17"/>
      <c r="BN62" s="17">
        <v>1</v>
      </c>
      <c r="BO62" s="17">
        <v>0</v>
      </c>
      <c r="BP62" s="17"/>
      <c r="BQ62" s="17">
        <v>0.10648292103790299</v>
      </c>
      <c r="BR62" s="17">
        <v>3.8637920680340603E-2</v>
      </c>
      <c r="BS62" s="17"/>
      <c r="BT62" s="17">
        <v>9.5390331540785606E-2</v>
      </c>
      <c r="BU62" s="17">
        <v>4.0124974416746E-2</v>
      </c>
      <c r="BV62" s="17"/>
      <c r="BW62" s="17">
        <v>3.6961357373045699E-2</v>
      </c>
      <c r="BX62" s="17">
        <v>4.6741125550662101E-2</v>
      </c>
      <c r="BY62" s="17"/>
      <c r="BZ62" s="17">
        <v>5.3840022477902198E-2</v>
      </c>
      <c r="CA62" s="17">
        <v>4.3093236752781899E-2</v>
      </c>
    </row>
    <row r="63" spans="2:79" x14ac:dyDescent="0.35">
      <c r="B63" t="s">
        <v>115</v>
      </c>
      <c r="C63" s="17">
        <v>0.350758484202773</v>
      </c>
      <c r="D63" s="17">
        <v>0.34709567474712699</v>
      </c>
      <c r="E63" s="17">
        <v>0.38327112872986902</v>
      </c>
      <c r="F63" s="17">
        <v>0.370295021517274</v>
      </c>
      <c r="G63" s="17">
        <v>0.311706685586706</v>
      </c>
      <c r="H63" s="17">
        <v>0.35424841116268502</v>
      </c>
      <c r="I63" s="17">
        <v>0.40733016080839402</v>
      </c>
      <c r="J63" s="17">
        <v>0.26293523520072798</v>
      </c>
      <c r="K63" s="17">
        <v>0.30137490859564597</v>
      </c>
      <c r="L63" s="17">
        <v>0.30733041373409098</v>
      </c>
      <c r="M63" s="17"/>
      <c r="N63" s="17">
        <v>0.50060767948649199</v>
      </c>
      <c r="O63" s="17">
        <v>0.39318728076609399</v>
      </c>
      <c r="P63" s="17">
        <v>0.29591887607210199</v>
      </c>
      <c r="Q63" s="17">
        <v>0.22987656330869399</v>
      </c>
      <c r="R63" s="17"/>
      <c r="S63" s="17">
        <v>0.433855980251308</v>
      </c>
      <c r="T63" s="17">
        <v>0.29215376451000402</v>
      </c>
      <c r="U63" s="17">
        <v>0.261693117942086</v>
      </c>
      <c r="V63" s="17">
        <v>0.444070080812763</v>
      </c>
      <c r="W63" s="17">
        <v>0.26773808356432099</v>
      </c>
      <c r="X63" s="17">
        <v>0.258457917108673</v>
      </c>
      <c r="Y63" s="17">
        <v>0.27439756514733699</v>
      </c>
      <c r="Z63" s="17"/>
      <c r="AA63" s="17">
        <v>0.25735389823745403</v>
      </c>
      <c r="AB63" s="17">
        <v>0.498133633068573</v>
      </c>
      <c r="AC63" s="17"/>
      <c r="AD63" s="17">
        <v>0.24441000133697699</v>
      </c>
      <c r="AE63" s="17">
        <v>0.188761629880251</v>
      </c>
      <c r="AF63" s="17">
        <v>0.29915177450042602</v>
      </c>
      <c r="AG63" s="17"/>
      <c r="AH63" s="17">
        <v>0.149058176417359</v>
      </c>
      <c r="AI63" s="17">
        <v>0.379336142587264</v>
      </c>
      <c r="AJ63" s="17"/>
      <c r="AK63" s="17">
        <v>0.42099696504283002</v>
      </c>
      <c r="AL63" s="17">
        <v>0.31910951653776598</v>
      </c>
      <c r="AM63" s="17"/>
      <c r="AN63" s="17">
        <v>0.41843438232345198</v>
      </c>
      <c r="AO63" s="17">
        <v>0.22987656330869399</v>
      </c>
      <c r="AP63" s="17"/>
      <c r="AQ63" s="17">
        <v>0.24038031421639</v>
      </c>
      <c r="AR63" s="17">
        <v>0.40581931741731198</v>
      </c>
      <c r="AS63" s="17"/>
      <c r="AT63" s="17">
        <v>0.52042229886175795</v>
      </c>
      <c r="AU63" s="17">
        <v>0.42891692560335998</v>
      </c>
      <c r="AV63" s="17">
        <v>0.26959662546141799</v>
      </c>
      <c r="AW63" s="17">
        <v>0.145497590965355</v>
      </c>
      <c r="AX63" s="17"/>
      <c r="AY63" s="17">
        <v>0</v>
      </c>
      <c r="AZ63" s="17">
        <v>0.43769468118503801</v>
      </c>
      <c r="BA63" s="17"/>
      <c r="BB63" s="17">
        <v>0</v>
      </c>
      <c r="BC63" s="17">
        <v>0.41519489890567601</v>
      </c>
      <c r="BD63" s="17"/>
      <c r="BE63" s="17">
        <v>0</v>
      </c>
      <c r="BF63" s="17">
        <v>0.39672658331727501</v>
      </c>
      <c r="BG63" s="17"/>
      <c r="BH63" s="17">
        <v>0</v>
      </c>
      <c r="BI63" s="17">
        <v>0.38145681325980002</v>
      </c>
      <c r="BJ63" s="17"/>
      <c r="BK63" s="17">
        <v>0</v>
      </c>
      <c r="BL63" s="17">
        <v>0.411535542314165</v>
      </c>
      <c r="BM63" s="17"/>
      <c r="BN63" s="17">
        <v>0</v>
      </c>
      <c r="BO63" s="17">
        <v>0.366743353405104</v>
      </c>
      <c r="BP63" s="17"/>
      <c r="BQ63" s="17">
        <v>0</v>
      </c>
      <c r="BR63" s="17">
        <v>0.378352426245746</v>
      </c>
      <c r="BS63" s="17"/>
      <c r="BT63" s="17">
        <v>0</v>
      </c>
      <c r="BU63" s="17">
        <v>0.37419238090679402</v>
      </c>
      <c r="BV63" s="17"/>
      <c r="BW63" s="17">
        <v>0.31380724855047498</v>
      </c>
      <c r="BX63" s="17">
        <v>0.368357436459815</v>
      </c>
      <c r="BY63" s="17"/>
      <c r="BZ63" s="17">
        <v>0.19605521056987901</v>
      </c>
      <c r="CA63" s="17">
        <v>0.358192558989889</v>
      </c>
    </row>
    <row r="64" spans="2:79" x14ac:dyDescent="0.3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row>
    <row r="65" spans="2:79" x14ac:dyDescent="0.35">
      <c r="B65" s="6" t="s">
        <v>135</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row>
    <row r="66" spans="2:79" x14ac:dyDescent="0.35">
      <c r="B66" s="24" t="s">
        <v>77</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row>
    <row r="67" spans="2:79" x14ac:dyDescent="0.35">
      <c r="B67" t="s">
        <v>117</v>
      </c>
      <c r="C67" s="17">
        <v>1.9752741815349702E-2</v>
      </c>
      <c r="D67" s="17">
        <v>1.5470460271394501E-2</v>
      </c>
      <c r="E67" s="17">
        <v>8.7917743502247108E-3</v>
      </c>
      <c r="F67" s="17">
        <v>1.96162820356168E-2</v>
      </c>
      <c r="G67" s="17">
        <v>1.7370929360962701E-2</v>
      </c>
      <c r="H67" s="17">
        <v>3.7950531306622001E-2</v>
      </c>
      <c r="I67" s="17">
        <v>1.94145784522545E-2</v>
      </c>
      <c r="J67" s="17">
        <v>2.2409852809977902E-2</v>
      </c>
      <c r="K67" s="17">
        <v>1.24673601314352E-2</v>
      </c>
      <c r="L67" s="17">
        <v>2.20081380257484E-2</v>
      </c>
      <c r="M67" s="17"/>
      <c r="N67" s="17">
        <v>2.9973637811446002E-2</v>
      </c>
      <c r="O67" s="17">
        <v>2.3091897495864599E-2</v>
      </c>
      <c r="P67" s="17">
        <v>1.96501916977577E-2</v>
      </c>
      <c r="Q67" s="17">
        <v>9.6808922155367603E-3</v>
      </c>
      <c r="R67" s="17"/>
      <c r="S67" s="17">
        <v>2.4032559495298901E-2</v>
      </c>
      <c r="T67" s="17">
        <v>1.0062109063755801E-2</v>
      </c>
      <c r="U67" s="17">
        <v>2.7130993522526799E-2</v>
      </c>
      <c r="V67" s="17">
        <v>2.8498997232862099E-2</v>
      </c>
      <c r="W67" s="17">
        <v>1.2361735147208E-2</v>
      </c>
      <c r="X67" s="17">
        <v>1.37225636036599E-2</v>
      </c>
      <c r="Y67" s="17">
        <v>1.5405393931600699E-2</v>
      </c>
      <c r="Z67" s="17"/>
      <c r="AA67" s="17">
        <v>1.4989332356125601E-2</v>
      </c>
      <c r="AB67" s="17">
        <v>2.72685203063819E-2</v>
      </c>
      <c r="AC67" s="17"/>
      <c r="AD67" s="17">
        <v>1.57966568949055E-2</v>
      </c>
      <c r="AE67" s="17">
        <v>7.6409784941982401E-3</v>
      </c>
      <c r="AF67" s="17">
        <v>1.77705462247825E-2</v>
      </c>
      <c r="AG67" s="17"/>
      <c r="AH67" s="17">
        <v>1.2967144322956E-2</v>
      </c>
      <c r="AI67" s="17">
        <v>2.0714150794847098E-2</v>
      </c>
      <c r="AJ67" s="17"/>
      <c r="AK67" s="17">
        <v>2.5163475241901399E-2</v>
      </c>
      <c r="AL67" s="17">
        <v>1.7314703218660101E-2</v>
      </c>
      <c r="AM67" s="17"/>
      <c r="AN67" s="17">
        <v>2.53914797040454E-2</v>
      </c>
      <c r="AO67" s="17">
        <v>9.6808922155367603E-3</v>
      </c>
      <c r="AP67" s="17"/>
      <c r="AQ67" s="17">
        <v>1.2179406159156201E-2</v>
      </c>
      <c r="AR67" s="17">
        <v>2.3530609952634899E-2</v>
      </c>
      <c r="AS67" s="17"/>
      <c r="AT67" s="17">
        <v>4.0874266591296102E-2</v>
      </c>
      <c r="AU67" s="17">
        <v>1.8437115956769199E-2</v>
      </c>
      <c r="AV67" s="17">
        <v>1.2281174638014401E-2</v>
      </c>
      <c r="AW67" s="17">
        <v>1.33611946861065E-2</v>
      </c>
      <c r="AX67" s="17"/>
      <c r="AY67" s="17">
        <v>8.7026884669622103E-3</v>
      </c>
      <c r="AZ67" s="17">
        <v>2.2491519800274001E-2</v>
      </c>
      <c r="BA67" s="17"/>
      <c r="BB67" s="17">
        <v>2.12788347690968E-2</v>
      </c>
      <c r="BC67" s="17">
        <v>1.94723894849811E-2</v>
      </c>
      <c r="BD67" s="17"/>
      <c r="BE67" s="17">
        <v>8.7910034917165099E-3</v>
      </c>
      <c r="BF67" s="17">
        <v>2.1189315116985699E-2</v>
      </c>
      <c r="BG67" s="17"/>
      <c r="BH67" s="17">
        <v>1.6024554964475898E-2</v>
      </c>
      <c r="BI67" s="17">
        <v>2.00790321600989E-2</v>
      </c>
      <c r="BJ67" s="17"/>
      <c r="BK67" s="17">
        <v>2.40084183674328E-2</v>
      </c>
      <c r="BL67" s="17">
        <v>1.90153469617452E-2</v>
      </c>
      <c r="BM67" s="17"/>
      <c r="BN67" s="17">
        <v>3.31594399001938E-2</v>
      </c>
      <c r="BO67" s="17">
        <v>1.9141767811945501E-2</v>
      </c>
      <c r="BP67" s="17"/>
      <c r="BQ67" s="17">
        <v>1.14000294434229E-2</v>
      </c>
      <c r="BR67" s="17">
        <v>2.04098442703807E-2</v>
      </c>
      <c r="BS67" s="17"/>
      <c r="BT67" s="17">
        <v>1.23305732407064E-2</v>
      </c>
      <c r="BU67" s="17">
        <v>2.0248611023170399E-2</v>
      </c>
      <c r="BV67" s="17"/>
      <c r="BW67" s="17">
        <v>1.9450575434125601E-2</v>
      </c>
      <c r="BX67" s="17">
        <v>1.98966561289842E-2</v>
      </c>
      <c r="BY67" s="17"/>
      <c r="BZ67" s="17">
        <v>1.2366385055916401E-2</v>
      </c>
      <c r="CA67" s="17">
        <v>2.01076840687648E-2</v>
      </c>
    </row>
    <row r="68" spans="2:79" x14ac:dyDescent="0.35">
      <c r="B68" t="s">
        <v>118</v>
      </c>
      <c r="C68" s="17">
        <v>6.1554025300486004E-3</v>
      </c>
      <c r="D68" s="17">
        <v>4.6020570319449099E-3</v>
      </c>
      <c r="E68" s="17">
        <v>1.0720536011575601E-2</v>
      </c>
      <c r="F68" s="17">
        <v>4.1128102425774101E-3</v>
      </c>
      <c r="G68" s="17">
        <v>8.8058368866925293E-3</v>
      </c>
      <c r="H68" s="17">
        <v>7.7511778246291104E-3</v>
      </c>
      <c r="I68" s="17">
        <v>3.6779851485169201E-3</v>
      </c>
      <c r="J68" s="17">
        <v>4.6352844861899199E-3</v>
      </c>
      <c r="K68" s="17">
        <v>2.8044945319448899E-3</v>
      </c>
      <c r="L68" s="17">
        <v>2.7727700213085898E-3</v>
      </c>
      <c r="M68" s="17"/>
      <c r="N68" s="17">
        <v>1.9295283319135301E-3</v>
      </c>
      <c r="O68" s="17">
        <v>5.5362286876891997E-3</v>
      </c>
      <c r="P68" s="17">
        <v>9.2443661614811604E-3</v>
      </c>
      <c r="Q68" s="17">
        <v>8.5823041257403008E-3</v>
      </c>
      <c r="R68" s="17"/>
      <c r="S68" s="17">
        <v>5.2431203757504503E-3</v>
      </c>
      <c r="T68" s="17">
        <v>1.5815357161490899E-2</v>
      </c>
      <c r="U68" s="17">
        <v>9.26652801980625E-3</v>
      </c>
      <c r="V68" s="17">
        <v>3.9322927812173803E-3</v>
      </c>
      <c r="W68" s="17">
        <v>6.5290109607919304E-3</v>
      </c>
      <c r="X68" s="17">
        <v>5.9484776932455397E-3</v>
      </c>
      <c r="Y68" s="17">
        <v>5.2501093058945503E-3</v>
      </c>
      <c r="Z68" s="17"/>
      <c r="AA68" s="17">
        <v>8.5416918960610991E-3</v>
      </c>
      <c r="AB68" s="17">
        <v>2.3902795768400101E-3</v>
      </c>
      <c r="AC68" s="17"/>
      <c r="AD68" s="17">
        <v>8.9019248681120305E-3</v>
      </c>
      <c r="AE68" s="17">
        <v>6.9744192047980396E-3</v>
      </c>
      <c r="AF68" s="17">
        <v>8.9626028929143293E-3</v>
      </c>
      <c r="AG68" s="17"/>
      <c r="AH68" s="17">
        <v>3.8814401089640599E-3</v>
      </c>
      <c r="AI68" s="17">
        <v>6.4775860802991098E-3</v>
      </c>
      <c r="AJ68" s="17"/>
      <c r="AK68" s="17">
        <v>2.11434706101305E-3</v>
      </c>
      <c r="AL68" s="17">
        <v>7.9762738294042596E-3</v>
      </c>
      <c r="AM68" s="17"/>
      <c r="AN68" s="17">
        <v>4.7966985656827301E-3</v>
      </c>
      <c r="AO68" s="17">
        <v>8.5823041257403008E-3</v>
      </c>
      <c r="AP68" s="17"/>
      <c r="AQ68" s="17">
        <v>4.4013375653413501E-3</v>
      </c>
      <c r="AR68" s="17">
        <v>7.0303969105599698E-3</v>
      </c>
      <c r="AS68" s="17"/>
      <c r="AT68" s="17">
        <v>3.4486255949182799E-3</v>
      </c>
      <c r="AU68" s="17">
        <v>6.95595871921961E-3</v>
      </c>
      <c r="AV68" s="17">
        <v>6.4361206128757597E-3</v>
      </c>
      <c r="AW68" s="17">
        <v>7.5148923357423901E-3</v>
      </c>
      <c r="AX68" s="17"/>
      <c r="AY68" s="17">
        <v>7.3024287210630701E-3</v>
      </c>
      <c r="AZ68" s="17">
        <v>5.8711097776936701E-3</v>
      </c>
      <c r="BA68" s="17"/>
      <c r="BB68" s="17">
        <v>7.8586746262511407E-3</v>
      </c>
      <c r="BC68" s="17">
        <v>5.8425013399541004E-3</v>
      </c>
      <c r="BD68" s="17"/>
      <c r="BE68" s="17">
        <v>1.18064442979276E-2</v>
      </c>
      <c r="BF68" s="17">
        <v>5.4148141771354196E-3</v>
      </c>
      <c r="BG68" s="17"/>
      <c r="BH68" s="17">
        <v>1.55905559783682E-2</v>
      </c>
      <c r="BI68" s="17">
        <v>5.3296393388363198E-3</v>
      </c>
      <c r="BJ68" s="17"/>
      <c r="BK68" s="17">
        <v>1.55000206297085E-2</v>
      </c>
      <c r="BL68" s="17">
        <v>4.5362302994391302E-3</v>
      </c>
      <c r="BM68" s="17"/>
      <c r="BN68" s="17">
        <v>1.8676838769959101E-2</v>
      </c>
      <c r="BO68" s="17">
        <v>5.58477194081219E-3</v>
      </c>
      <c r="BP68" s="17"/>
      <c r="BQ68" s="17">
        <v>1.04664726099831E-2</v>
      </c>
      <c r="BR68" s="17">
        <v>5.8162534480262797E-3</v>
      </c>
      <c r="BS68" s="17"/>
      <c r="BT68" s="17">
        <v>2.1530880427967001E-2</v>
      </c>
      <c r="BU68" s="17">
        <v>5.1281790213893201E-3</v>
      </c>
      <c r="BV68" s="17"/>
      <c r="BW68" s="17">
        <v>7.3889016886314798E-3</v>
      </c>
      <c r="BX68" s="17">
        <v>5.5679176349486799E-3</v>
      </c>
      <c r="BY68" s="17"/>
      <c r="BZ68" s="17">
        <v>2.7835643343422801E-3</v>
      </c>
      <c r="CA68" s="17">
        <v>6.3174320510037902E-3</v>
      </c>
    </row>
    <row r="69" spans="2:79" x14ac:dyDescent="0.35">
      <c r="B69" t="s">
        <v>109</v>
      </c>
      <c r="C69" s="17">
        <v>0.106784930058633</v>
      </c>
      <c r="D69" s="17">
        <v>0.11807529623855401</v>
      </c>
      <c r="E69" s="17">
        <v>0.113842278665787</v>
      </c>
      <c r="F69" s="17">
        <v>0.110641384964158</v>
      </c>
      <c r="G69" s="17">
        <v>9.0861955257513699E-2</v>
      </c>
      <c r="H69" s="17">
        <v>0.11409176770686</v>
      </c>
      <c r="I69" s="17">
        <v>7.6934686458798696E-2</v>
      </c>
      <c r="J69" s="17">
        <v>0.151731433577171</v>
      </c>
      <c r="K69" s="17">
        <v>7.8569026400508696E-2</v>
      </c>
      <c r="L69" s="17">
        <v>0.113825624142933</v>
      </c>
      <c r="M69" s="17"/>
      <c r="N69" s="17">
        <v>3.0057818550708899E-2</v>
      </c>
      <c r="O69" s="17">
        <v>0.10418175871889999</v>
      </c>
      <c r="P69" s="17">
        <v>0.15072032493340201</v>
      </c>
      <c r="Q69" s="17">
        <v>0.15154160269581299</v>
      </c>
      <c r="R69" s="17"/>
      <c r="S69" s="17">
        <v>8.9868004467243301E-2</v>
      </c>
      <c r="T69" s="17">
        <v>0.122820897486077</v>
      </c>
      <c r="U69" s="17">
        <v>0.15542222359347499</v>
      </c>
      <c r="V69" s="17">
        <v>8.2055397183728396E-2</v>
      </c>
      <c r="W69" s="17">
        <v>0.120155971760553</v>
      </c>
      <c r="X69" s="17">
        <v>0.13667939763534001</v>
      </c>
      <c r="Y69" s="17">
        <v>0.102122485305445</v>
      </c>
      <c r="Z69" s="17"/>
      <c r="AA69" s="17">
        <v>0.12966405272556</v>
      </c>
      <c r="AB69" s="17">
        <v>7.0685909072562503E-2</v>
      </c>
      <c r="AC69" s="17"/>
      <c r="AD69" s="17">
        <v>0.136067271891019</v>
      </c>
      <c r="AE69" s="17">
        <v>0.134961031914001</v>
      </c>
      <c r="AF69" s="17">
        <v>0.12225708473269099</v>
      </c>
      <c r="AG69" s="17"/>
      <c r="AH69" s="17">
        <v>0.12952390519708401</v>
      </c>
      <c r="AI69" s="17">
        <v>0.103563186519147</v>
      </c>
      <c r="AJ69" s="17"/>
      <c r="AK69" s="17">
        <v>7.7787300271960097E-2</v>
      </c>
      <c r="AL69" s="17">
        <v>0.11985105900253901</v>
      </c>
      <c r="AM69" s="17"/>
      <c r="AN69" s="17">
        <v>8.1727849601841804E-2</v>
      </c>
      <c r="AO69" s="17">
        <v>0.15154160269581299</v>
      </c>
      <c r="AP69" s="17"/>
      <c r="AQ69" s="17">
        <v>0.120552989089292</v>
      </c>
      <c r="AR69" s="17">
        <v>9.9916898073064198E-2</v>
      </c>
      <c r="AS69" s="17"/>
      <c r="AT69" s="17">
        <v>6.1213046587886302E-2</v>
      </c>
      <c r="AU69" s="17">
        <v>8.3603849120029203E-2</v>
      </c>
      <c r="AV69" s="17">
        <v>0.123977772821113</v>
      </c>
      <c r="AW69" s="17">
        <v>0.180732913188796</v>
      </c>
      <c r="AX69" s="17"/>
      <c r="AY69" s="17">
        <v>0.10095063304837799</v>
      </c>
      <c r="AZ69" s="17">
        <v>0.108230972326975</v>
      </c>
      <c r="BA69" s="17"/>
      <c r="BB69" s="17">
        <v>5.7620467054313597E-2</v>
      </c>
      <c r="BC69" s="17">
        <v>0.115816733619971</v>
      </c>
      <c r="BD69" s="17"/>
      <c r="BE69" s="17">
        <v>2.6381456746697299E-2</v>
      </c>
      <c r="BF69" s="17">
        <v>0.117322080254027</v>
      </c>
      <c r="BG69" s="17"/>
      <c r="BH69" s="17">
        <v>4.6697421199305901E-2</v>
      </c>
      <c r="BI69" s="17">
        <v>0.11204377967241599</v>
      </c>
      <c r="BJ69" s="17"/>
      <c r="BK69" s="17">
        <v>0.56075147456518903</v>
      </c>
      <c r="BL69" s="17">
        <v>2.8124677210257801E-2</v>
      </c>
      <c r="BM69" s="17"/>
      <c r="BN69" s="17">
        <v>0.23217988943100301</v>
      </c>
      <c r="BO69" s="17">
        <v>0.101070393947683</v>
      </c>
      <c r="BP69" s="17"/>
      <c r="BQ69" s="17">
        <v>3.9398121510535601E-2</v>
      </c>
      <c r="BR69" s="17">
        <v>0.112086206501777</v>
      </c>
      <c r="BS69" s="17"/>
      <c r="BT69" s="17">
        <v>4.34650067757167E-2</v>
      </c>
      <c r="BU69" s="17">
        <v>0.111015284015405</v>
      </c>
      <c r="BV69" s="17"/>
      <c r="BW69" s="17">
        <v>0.108842574576422</v>
      </c>
      <c r="BX69" s="17">
        <v>0.105804925276891</v>
      </c>
      <c r="BY69" s="17"/>
      <c r="BZ69" s="17">
        <v>0.111280882410364</v>
      </c>
      <c r="CA69" s="17">
        <v>0.106568882619964</v>
      </c>
    </row>
    <row r="70" spans="2:79" x14ac:dyDescent="0.35">
      <c r="B70" t="s">
        <v>119</v>
      </c>
      <c r="C70" s="17">
        <v>1.2981384389288499E-2</v>
      </c>
      <c r="D70" s="17">
        <v>1.14925425859961E-2</v>
      </c>
      <c r="E70" s="17">
        <v>1.2472358747606001E-2</v>
      </c>
      <c r="F70" s="17">
        <v>1.3133472340066E-2</v>
      </c>
      <c r="G70" s="17">
        <v>1.13740590969244E-2</v>
      </c>
      <c r="H70" s="17">
        <v>1.06218388519091E-2</v>
      </c>
      <c r="I70" s="17">
        <v>1.4995738792857699E-2</v>
      </c>
      <c r="J70" s="17">
        <v>9.1576409235688098E-3</v>
      </c>
      <c r="K70" s="17">
        <v>2.7733950351937001E-2</v>
      </c>
      <c r="L70" s="17">
        <v>1.8532136372279399E-2</v>
      </c>
      <c r="M70" s="17"/>
      <c r="N70" s="17">
        <v>2.9523582074049899E-3</v>
      </c>
      <c r="O70" s="17">
        <v>8.6972700796181697E-3</v>
      </c>
      <c r="P70" s="17">
        <v>1.30273375988216E-2</v>
      </c>
      <c r="Q70" s="17">
        <v>2.3426221079776599E-2</v>
      </c>
      <c r="R70" s="17"/>
      <c r="S70" s="17">
        <v>3.6764385481075101E-3</v>
      </c>
      <c r="T70" s="17">
        <v>1.98656511657729E-2</v>
      </c>
      <c r="U70" s="17">
        <v>8.4195875891448797E-3</v>
      </c>
      <c r="V70" s="17">
        <v>1.23699469033969E-2</v>
      </c>
      <c r="W70" s="17">
        <v>1.88171366111189E-2</v>
      </c>
      <c r="X70" s="17">
        <v>1.6539463730012201E-2</v>
      </c>
      <c r="Y70" s="17">
        <v>1.7384712530999699E-2</v>
      </c>
      <c r="Z70" s="17"/>
      <c r="AA70" s="17">
        <v>1.6705164014063498E-2</v>
      </c>
      <c r="AB70" s="17">
        <v>7.1059493571325703E-3</v>
      </c>
      <c r="AC70" s="17"/>
      <c r="AD70" s="17">
        <v>1.27732634641442E-2</v>
      </c>
      <c r="AE70" s="17">
        <v>2.8164528069442599E-2</v>
      </c>
      <c r="AF70" s="17">
        <v>1.21391530926514E-2</v>
      </c>
      <c r="AG70" s="17"/>
      <c r="AH70" s="17">
        <v>2.4734292108536799E-2</v>
      </c>
      <c r="AI70" s="17">
        <v>1.1316188210299701E-2</v>
      </c>
      <c r="AJ70" s="17"/>
      <c r="AK70" s="17">
        <v>7.6015371944795499E-3</v>
      </c>
      <c r="AL70" s="17">
        <v>1.5405505866216499E-2</v>
      </c>
      <c r="AM70" s="17"/>
      <c r="AN70" s="17">
        <v>7.1338292005188398E-3</v>
      </c>
      <c r="AO70" s="17">
        <v>2.3426221079776599E-2</v>
      </c>
      <c r="AP70" s="17"/>
      <c r="AQ70" s="17">
        <v>1.51943442347807E-2</v>
      </c>
      <c r="AR70" s="17">
        <v>1.1877475772411101E-2</v>
      </c>
      <c r="AS70" s="17"/>
      <c r="AT70" s="17">
        <v>5.4043709014680499E-3</v>
      </c>
      <c r="AU70" s="17">
        <v>1.2532413830387199E-2</v>
      </c>
      <c r="AV70" s="17">
        <v>1.6037195255729698E-2</v>
      </c>
      <c r="AW70" s="17">
        <v>1.6707419515873002E-2</v>
      </c>
      <c r="AX70" s="17"/>
      <c r="AY70" s="17">
        <v>2.0499332878365702E-2</v>
      </c>
      <c r="AZ70" s="17">
        <v>1.1118045709870799E-2</v>
      </c>
      <c r="BA70" s="17"/>
      <c r="BB70" s="17">
        <v>9.5545040756249006E-3</v>
      </c>
      <c r="BC70" s="17">
        <v>1.3610922635613001E-2</v>
      </c>
      <c r="BD70" s="17"/>
      <c r="BE70" s="17">
        <v>1.5680804513176699E-2</v>
      </c>
      <c r="BF70" s="17">
        <v>1.26276161487608E-2</v>
      </c>
      <c r="BG70" s="17"/>
      <c r="BH70" s="17">
        <v>1.4983782226895601E-2</v>
      </c>
      <c r="BI70" s="17">
        <v>1.2806134835848099E-2</v>
      </c>
      <c r="BJ70" s="17"/>
      <c r="BK70" s="17">
        <v>1.71248127490118E-2</v>
      </c>
      <c r="BL70" s="17">
        <v>1.2263439143369E-2</v>
      </c>
      <c r="BM70" s="17"/>
      <c r="BN70" s="17">
        <v>2.4624848568219001E-2</v>
      </c>
      <c r="BO70" s="17">
        <v>1.24507650020333E-2</v>
      </c>
      <c r="BP70" s="17"/>
      <c r="BQ70" s="17">
        <v>2.1227243889898301E-2</v>
      </c>
      <c r="BR70" s="17">
        <v>1.2332687980215201E-2</v>
      </c>
      <c r="BS70" s="17"/>
      <c r="BT70" s="17">
        <v>1.9610572008012399E-2</v>
      </c>
      <c r="BU70" s="17">
        <v>1.2538493611487799E-2</v>
      </c>
      <c r="BV70" s="17"/>
      <c r="BW70" s="17">
        <v>1.1086522627429299E-2</v>
      </c>
      <c r="BX70" s="17">
        <v>1.38838598029512E-2</v>
      </c>
      <c r="BY70" s="17"/>
      <c r="BZ70" s="17">
        <v>2.7664833698143699E-2</v>
      </c>
      <c r="CA70" s="17">
        <v>1.2275789363847101E-2</v>
      </c>
    </row>
    <row r="71" spans="2:79" x14ac:dyDescent="0.35">
      <c r="B71" t="s">
        <v>120</v>
      </c>
      <c r="C71" s="17">
        <v>4.1769436449321396E-3</v>
      </c>
      <c r="D71" s="17">
        <v>5.87359093513688E-3</v>
      </c>
      <c r="E71" s="17">
        <v>4.6790476847388598E-3</v>
      </c>
      <c r="F71" s="17">
        <v>4.4597163435005404E-3</v>
      </c>
      <c r="G71" s="17">
        <v>3.52830331555505E-3</v>
      </c>
      <c r="H71" s="17">
        <v>8.6536891200308897E-4</v>
      </c>
      <c r="I71" s="17">
        <v>3.7530084993228599E-3</v>
      </c>
      <c r="J71" s="17">
        <v>4.6552615508326902E-3</v>
      </c>
      <c r="K71" s="17">
        <v>1.01759151618809E-2</v>
      </c>
      <c r="L71" s="17">
        <v>4.1762520528781698E-3</v>
      </c>
      <c r="M71" s="17"/>
      <c r="N71" s="17">
        <v>1.92020752065054E-3</v>
      </c>
      <c r="O71" s="17">
        <v>2.4406942792956801E-3</v>
      </c>
      <c r="P71" s="17">
        <v>7.5656071678023799E-3</v>
      </c>
      <c r="Q71" s="17">
        <v>5.4641102700803299E-3</v>
      </c>
      <c r="R71" s="17"/>
      <c r="S71" s="17">
        <v>3.7303997366970099E-3</v>
      </c>
      <c r="T71" s="17">
        <v>4.2864542063064202E-3</v>
      </c>
      <c r="U71" s="17">
        <v>2.7612172877857998E-3</v>
      </c>
      <c r="V71" s="17">
        <v>2.8819816953872001E-3</v>
      </c>
      <c r="W71" s="17">
        <v>4.6873355423345904E-3</v>
      </c>
      <c r="X71" s="17">
        <v>6.3471256430806802E-3</v>
      </c>
      <c r="Y71" s="17">
        <v>4.4067913465904796E-3</v>
      </c>
      <c r="Z71" s="17"/>
      <c r="AA71" s="17">
        <v>4.7640237294837703E-3</v>
      </c>
      <c r="AB71" s="17">
        <v>3.2506399312251001E-3</v>
      </c>
      <c r="AC71" s="17"/>
      <c r="AD71" s="17">
        <v>6.3727462595318104E-3</v>
      </c>
      <c r="AE71" s="17">
        <v>4.7549530234045102E-3</v>
      </c>
      <c r="AF71" s="17">
        <v>3.8892262981936902E-3</v>
      </c>
      <c r="AG71" s="17"/>
      <c r="AH71" s="17">
        <v>1.22751717260024E-2</v>
      </c>
      <c r="AI71" s="17">
        <v>3.0295562256390999E-3</v>
      </c>
      <c r="AJ71" s="17"/>
      <c r="AK71" s="17">
        <v>3.1641648195519399E-3</v>
      </c>
      <c r="AL71" s="17">
        <v>4.63329469229108E-3</v>
      </c>
      <c r="AM71" s="17"/>
      <c r="AN71" s="17">
        <v>3.45632176249036E-3</v>
      </c>
      <c r="AO71" s="17">
        <v>5.4641102700803299E-3</v>
      </c>
      <c r="AP71" s="17"/>
      <c r="AQ71" s="17">
        <v>5.2015337474438598E-3</v>
      </c>
      <c r="AR71" s="17">
        <v>3.6658390963187101E-3</v>
      </c>
      <c r="AS71" s="17"/>
      <c r="AT71" s="17">
        <v>3.00328180178103E-3</v>
      </c>
      <c r="AU71" s="17">
        <v>5.1775495164422501E-3</v>
      </c>
      <c r="AV71" s="17">
        <v>5.1242369979977503E-3</v>
      </c>
      <c r="AW71" s="17">
        <v>8.1814716604394701E-4</v>
      </c>
      <c r="AX71" s="17"/>
      <c r="AY71" s="17">
        <v>5.5109766877273099E-3</v>
      </c>
      <c r="AZ71" s="17">
        <v>3.8463008676009199E-3</v>
      </c>
      <c r="BA71" s="17"/>
      <c r="BB71" s="17">
        <v>3.6951444487122102E-3</v>
      </c>
      <c r="BC71" s="17">
        <v>4.2654530159362799E-3</v>
      </c>
      <c r="BD71" s="17"/>
      <c r="BE71" s="17">
        <v>1.19911460694473E-3</v>
      </c>
      <c r="BF71" s="17">
        <v>4.5671983259425496E-3</v>
      </c>
      <c r="BG71" s="17"/>
      <c r="BH71" s="17">
        <v>4.3535224035183796E-3</v>
      </c>
      <c r="BI71" s="17">
        <v>4.1614894989037603E-3</v>
      </c>
      <c r="BJ71" s="17"/>
      <c r="BK71" s="17">
        <v>4.3010027930331504E-3</v>
      </c>
      <c r="BL71" s="17">
        <v>4.1554475147087397E-3</v>
      </c>
      <c r="BM71" s="17"/>
      <c r="BN71" s="17">
        <v>8.15860192032993E-3</v>
      </c>
      <c r="BO71" s="17">
        <v>3.9954903384347299E-3</v>
      </c>
      <c r="BP71" s="17"/>
      <c r="BQ71" s="17">
        <v>9.9055236635169595E-3</v>
      </c>
      <c r="BR71" s="17">
        <v>3.72627997707918E-3</v>
      </c>
      <c r="BS71" s="17"/>
      <c r="BT71" s="17">
        <v>3.9043852247402501E-3</v>
      </c>
      <c r="BU71" s="17">
        <v>4.1951530572549899E-3</v>
      </c>
      <c r="BV71" s="17"/>
      <c r="BW71" s="17">
        <v>5.1823724224190704E-3</v>
      </c>
      <c r="BX71" s="17">
        <v>3.6980829859991002E-3</v>
      </c>
      <c r="BY71" s="17"/>
      <c r="BZ71" s="17">
        <v>2.16060419429818E-2</v>
      </c>
      <c r="CA71" s="17">
        <v>3.3394098476372302E-3</v>
      </c>
    </row>
    <row r="72" spans="2:79" x14ac:dyDescent="0.35">
      <c r="B72" t="s">
        <v>121</v>
      </c>
      <c r="C72" s="17">
        <v>5.0927476618516702E-2</v>
      </c>
      <c r="D72" s="17">
        <v>4.9357175045681399E-2</v>
      </c>
      <c r="E72" s="17">
        <v>5.03737353937374E-2</v>
      </c>
      <c r="F72" s="17">
        <v>5.2948073712108697E-2</v>
      </c>
      <c r="G72" s="17">
        <v>2.5905571972244999E-2</v>
      </c>
      <c r="H72" s="17">
        <v>8.6699710131908803E-2</v>
      </c>
      <c r="I72" s="17">
        <v>5.1055748575788699E-2</v>
      </c>
      <c r="J72" s="17">
        <v>3.2922703360135003E-2</v>
      </c>
      <c r="K72" s="17">
        <v>4.51553515637724E-2</v>
      </c>
      <c r="L72" s="17">
        <v>5.1105551397271097E-2</v>
      </c>
      <c r="M72" s="17"/>
      <c r="N72" s="17">
        <v>5.6186047968800001E-2</v>
      </c>
      <c r="O72" s="17">
        <v>6.3889793560336999E-2</v>
      </c>
      <c r="P72" s="17">
        <v>5.9098095003163202E-2</v>
      </c>
      <c r="Q72" s="17">
        <v>3.6148199010250098E-2</v>
      </c>
      <c r="R72" s="17"/>
      <c r="S72" s="17">
        <v>5.4418068202272303E-2</v>
      </c>
      <c r="T72" s="17">
        <v>4.0123238558040702E-2</v>
      </c>
      <c r="U72" s="17">
        <v>6.4177642447382902E-2</v>
      </c>
      <c r="V72" s="17">
        <v>5.8984848379284603E-2</v>
      </c>
      <c r="W72" s="17">
        <v>4.7324708940720599E-2</v>
      </c>
      <c r="X72" s="17">
        <v>5.3018525844238898E-2</v>
      </c>
      <c r="Y72" s="17">
        <v>5.04100567273775E-2</v>
      </c>
      <c r="Z72" s="17"/>
      <c r="AA72" s="17">
        <v>4.3578134551048697E-2</v>
      </c>
      <c r="AB72" s="17">
        <v>6.2523378148029898E-2</v>
      </c>
      <c r="AC72" s="17"/>
      <c r="AD72" s="17">
        <v>3.8091917041571E-2</v>
      </c>
      <c r="AE72" s="17">
        <v>4.4486701114009097E-2</v>
      </c>
      <c r="AF72" s="17">
        <v>4.89879894862238E-2</v>
      </c>
      <c r="AG72" s="17"/>
      <c r="AH72" s="17">
        <v>2.8053155399130902E-2</v>
      </c>
      <c r="AI72" s="17">
        <v>5.4168396499909198E-2</v>
      </c>
      <c r="AJ72" s="17"/>
      <c r="AK72" s="17">
        <v>3.80339411349375E-2</v>
      </c>
      <c r="AL72" s="17">
        <v>5.6737213428409303E-2</v>
      </c>
      <c r="AM72" s="17"/>
      <c r="AN72" s="17">
        <v>5.9201674102445798E-2</v>
      </c>
      <c r="AO72" s="17">
        <v>3.6148199010250098E-2</v>
      </c>
      <c r="AP72" s="17"/>
      <c r="AQ72" s="17">
        <v>4.4936153318981202E-2</v>
      </c>
      <c r="AR72" s="17">
        <v>5.3916176766116701E-2</v>
      </c>
      <c r="AS72" s="17"/>
      <c r="AT72" s="17">
        <v>6.3289792906495099E-2</v>
      </c>
      <c r="AU72" s="17">
        <v>5.2156778388929202E-2</v>
      </c>
      <c r="AV72" s="17">
        <v>4.6113678973875603E-2</v>
      </c>
      <c r="AW72" s="17">
        <v>4.2949575895947598E-2</v>
      </c>
      <c r="AX72" s="17"/>
      <c r="AY72" s="17">
        <v>2.87897951975109E-2</v>
      </c>
      <c r="AZ72" s="17">
        <v>5.6414345559467602E-2</v>
      </c>
      <c r="BA72" s="17"/>
      <c r="BB72" s="17">
        <v>2.3369570653206499E-2</v>
      </c>
      <c r="BC72" s="17">
        <v>5.5990027453631602E-2</v>
      </c>
      <c r="BD72" s="17"/>
      <c r="BE72" s="17">
        <v>2.34468254549677E-2</v>
      </c>
      <c r="BF72" s="17">
        <v>5.4528909950309797E-2</v>
      </c>
      <c r="BG72" s="17"/>
      <c r="BH72" s="17">
        <v>6.34120614151025E-3</v>
      </c>
      <c r="BI72" s="17">
        <v>5.4829660212563601E-2</v>
      </c>
      <c r="BJ72" s="17"/>
      <c r="BK72" s="17">
        <v>7.2231999606919797E-2</v>
      </c>
      <c r="BL72" s="17">
        <v>4.7235972948563798E-2</v>
      </c>
      <c r="BM72" s="17"/>
      <c r="BN72" s="17">
        <v>2.5871385216944001E-2</v>
      </c>
      <c r="BO72" s="17">
        <v>5.2069340213594502E-2</v>
      </c>
      <c r="BP72" s="17"/>
      <c r="BQ72" s="17">
        <v>3.3790807387399001E-2</v>
      </c>
      <c r="BR72" s="17">
        <v>5.2275607252185802E-2</v>
      </c>
      <c r="BS72" s="17"/>
      <c r="BT72" s="17">
        <v>1.3804242893065401E-2</v>
      </c>
      <c r="BU72" s="17">
        <v>5.3407650480650798E-2</v>
      </c>
      <c r="BV72" s="17"/>
      <c r="BW72" s="17">
        <v>5.0568694923608999E-2</v>
      </c>
      <c r="BX72" s="17">
        <v>5.1098355394501298E-2</v>
      </c>
      <c r="BY72" s="17"/>
      <c r="BZ72" s="17">
        <v>2.7047259730102999E-2</v>
      </c>
      <c r="CA72" s="17">
        <v>5.2075010953842503E-2</v>
      </c>
    </row>
    <row r="73" spans="2:79" x14ac:dyDescent="0.35">
      <c r="B73" t="s">
        <v>122</v>
      </c>
      <c r="C73" s="17">
        <v>0.119961485437653</v>
      </c>
      <c r="D73" s="17">
        <v>0.13682429891012901</v>
      </c>
      <c r="E73" s="17">
        <v>0.13269457365781301</v>
      </c>
      <c r="F73" s="17">
        <v>0.11715513787077</v>
      </c>
      <c r="G73" s="17">
        <v>0.101566330903042</v>
      </c>
      <c r="H73" s="17">
        <v>0.12477673577651199</v>
      </c>
      <c r="I73" s="17">
        <v>0.12436012654753301</v>
      </c>
      <c r="J73" s="17">
        <v>9.3676406655303093E-2</v>
      </c>
      <c r="K73" s="17">
        <v>0.123420296663206</v>
      </c>
      <c r="L73" s="17">
        <v>0.101378198832473</v>
      </c>
      <c r="M73" s="17"/>
      <c r="N73" s="17">
        <v>0.14236202569732201</v>
      </c>
      <c r="O73" s="17">
        <v>0.118122844153477</v>
      </c>
      <c r="P73" s="17">
        <v>0.114632316429662</v>
      </c>
      <c r="Q73" s="17">
        <v>0.105007774306799</v>
      </c>
      <c r="R73" s="17"/>
      <c r="S73" s="17">
        <v>0.14940461354517201</v>
      </c>
      <c r="T73" s="17">
        <v>0.164836155209444</v>
      </c>
      <c r="U73" s="17">
        <v>0.11317428320576101</v>
      </c>
      <c r="V73" s="17">
        <v>9.8923101783192705E-2</v>
      </c>
      <c r="W73" s="17">
        <v>0.120810398669085</v>
      </c>
      <c r="X73" s="17">
        <v>0.121000627445963</v>
      </c>
      <c r="Y73" s="17">
        <v>0.146200022577715</v>
      </c>
      <c r="Z73" s="17"/>
      <c r="AA73" s="17">
        <v>0.115473216923005</v>
      </c>
      <c r="AB73" s="17">
        <v>0.12704314244260401</v>
      </c>
      <c r="AC73" s="17"/>
      <c r="AD73" s="17">
        <v>0.120291334970515</v>
      </c>
      <c r="AE73" s="17">
        <v>9.24065785831511E-2</v>
      </c>
      <c r="AF73" s="17">
        <v>0.12591640516032299</v>
      </c>
      <c r="AG73" s="17"/>
      <c r="AH73" s="17">
        <v>0.10732193531303499</v>
      </c>
      <c r="AI73" s="17">
        <v>0.12175230444809899</v>
      </c>
      <c r="AJ73" s="17"/>
      <c r="AK73" s="17">
        <v>0.124995441801988</v>
      </c>
      <c r="AL73" s="17">
        <v>0.11769321994705</v>
      </c>
      <c r="AM73" s="17"/>
      <c r="AN73" s="17">
        <v>0.12833333975244801</v>
      </c>
      <c r="AO73" s="17">
        <v>0.105007774306799</v>
      </c>
      <c r="AP73" s="17"/>
      <c r="AQ73" s="17">
        <v>0.113357524865659</v>
      </c>
      <c r="AR73" s="17">
        <v>0.12325579237945899</v>
      </c>
      <c r="AS73" s="17"/>
      <c r="AT73" s="17">
        <v>0.11542619391931901</v>
      </c>
      <c r="AU73" s="17">
        <v>0.11086921012034399</v>
      </c>
      <c r="AV73" s="17">
        <v>0.13075610460449699</v>
      </c>
      <c r="AW73" s="17">
        <v>0.116482062685264</v>
      </c>
      <c r="AX73" s="17"/>
      <c r="AY73" s="17">
        <v>5.6385025444959602E-2</v>
      </c>
      <c r="AZ73" s="17">
        <v>0.13571903913424399</v>
      </c>
      <c r="BA73" s="17"/>
      <c r="BB73" s="17">
        <v>0.573105559238138</v>
      </c>
      <c r="BC73" s="17">
        <v>3.6716230441365197E-2</v>
      </c>
      <c r="BD73" s="17"/>
      <c r="BE73" s="17">
        <v>3.5209241575002402E-2</v>
      </c>
      <c r="BF73" s="17">
        <v>0.131068556888568</v>
      </c>
      <c r="BG73" s="17"/>
      <c r="BH73" s="17">
        <v>4.1363805160302497E-2</v>
      </c>
      <c r="BI73" s="17">
        <v>0.12684034243168199</v>
      </c>
      <c r="BJ73" s="17"/>
      <c r="BK73" s="17">
        <v>6.18837870536188E-2</v>
      </c>
      <c r="BL73" s="17">
        <v>0.13002479625873001</v>
      </c>
      <c r="BM73" s="17"/>
      <c r="BN73" s="17">
        <v>0.122131263056576</v>
      </c>
      <c r="BO73" s="17">
        <v>0.119862603691384</v>
      </c>
      <c r="BP73" s="17"/>
      <c r="BQ73" s="17">
        <v>6.2886470845566603E-2</v>
      </c>
      <c r="BR73" s="17">
        <v>0.124451539750482</v>
      </c>
      <c r="BS73" s="17"/>
      <c r="BT73" s="17">
        <v>6.0902966026640297E-2</v>
      </c>
      <c r="BU73" s="17">
        <v>0.12390713837464699</v>
      </c>
      <c r="BV73" s="17"/>
      <c r="BW73" s="17">
        <v>0.123415654342461</v>
      </c>
      <c r="BX73" s="17">
        <v>0.118316350909122</v>
      </c>
      <c r="BY73" s="17"/>
      <c r="BZ73" s="17">
        <v>9.5879041586253794E-2</v>
      </c>
      <c r="CA73" s="17">
        <v>0.121118737539976</v>
      </c>
    </row>
    <row r="74" spans="2:79" x14ac:dyDescent="0.35">
      <c r="B74" t="s">
        <v>123</v>
      </c>
      <c r="C74" s="17">
        <v>4.4387474395390702E-2</v>
      </c>
      <c r="D74" s="17">
        <v>4.7385385845089403E-2</v>
      </c>
      <c r="E74" s="17">
        <v>5.8986682323112501E-2</v>
      </c>
      <c r="F74" s="17">
        <v>2.8001640819596101E-2</v>
      </c>
      <c r="G74" s="17">
        <v>4.3290260658443103E-2</v>
      </c>
      <c r="H74" s="17">
        <v>5.9652493892298902E-2</v>
      </c>
      <c r="I74" s="17">
        <v>4.2847490566136501E-2</v>
      </c>
      <c r="J74" s="17">
        <v>2.8050750354514899E-2</v>
      </c>
      <c r="K74" s="17">
        <v>2.8082838817996201E-2</v>
      </c>
      <c r="L74" s="17">
        <v>4.1066255317648397E-2</v>
      </c>
      <c r="M74" s="17"/>
      <c r="N74" s="17">
        <v>1.8514462510524601E-2</v>
      </c>
      <c r="O74" s="17">
        <v>4.71688164023761E-2</v>
      </c>
      <c r="P74" s="17">
        <v>6.25241920786095E-2</v>
      </c>
      <c r="Q74" s="17">
        <v>5.6074750375303503E-2</v>
      </c>
      <c r="R74" s="17"/>
      <c r="S74" s="17">
        <v>3.2565582709271103E-2</v>
      </c>
      <c r="T74" s="17">
        <v>5.9681505055381799E-2</v>
      </c>
      <c r="U74" s="17">
        <v>4.5257984561450901E-2</v>
      </c>
      <c r="V74" s="17">
        <v>3.4821094589082502E-2</v>
      </c>
      <c r="W74" s="17">
        <v>4.4347387530715501E-2</v>
      </c>
      <c r="X74" s="17">
        <v>5.2166469347513303E-2</v>
      </c>
      <c r="Y74" s="17">
        <v>5.50086284466898E-2</v>
      </c>
      <c r="Z74" s="17"/>
      <c r="AA74" s="17">
        <v>4.8767283905210297E-2</v>
      </c>
      <c r="AB74" s="17">
        <v>3.7476945625923401E-2</v>
      </c>
      <c r="AC74" s="17"/>
      <c r="AD74" s="17">
        <v>4.7327453781970501E-2</v>
      </c>
      <c r="AE74" s="17">
        <v>5.7332126039682997E-2</v>
      </c>
      <c r="AF74" s="17">
        <v>4.6998235139596403E-2</v>
      </c>
      <c r="AG74" s="17"/>
      <c r="AH74" s="17">
        <v>4.8632549467912699E-2</v>
      </c>
      <c r="AI74" s="17">
        <v>4.3786016189545397E-2</v>
      </c>
      <c r="AJ74" s="17"/>
      <c r="AK74" s="17">
        <v>3.6095539690869899E-2</v>
      </c>
      <c r="AL74" s="17">
        <v>4.8123762114103102E-2</v>
      </c>
      <c r="AM74" s="17"/>
      <c r="AN74" s="17">
        <v>3.7844337980327401E-2</v>
      </c>
      <c r="AO74" s="17">
        <v>5.6074750375303503E-2</v>
      </c>
      <c r="AP74" s="17"/>
      <c r="AQ74" s="17">
        <v>4.9303023058080903E-2</v>
      </c>
      <c r="AR74" s="17">
        <v>4.19354115906918E-2</v>
      </c>
      <c r="AS74" s="17"/>
      <c r="AT74" s="17">
        <v>2.91602632311296E-2</v>
      </c>
      <c r="AU74" s="17">
        <v>4.5895371858087203E-2</v>
      </c>
      <c r="AV74" s="17">
        <v>4.7592827311906998E-2</v>
      </c>
      <c r="AW74" s="17">
        <v>5.47525140951578E-2</v>
      </c>
      <c r="AX74" s="17"/>
      <c r="AY74" s="17">
        <v>2.5667284672240401E-2</v>
      </c>
      <c r="AZ74" s="17">
        <v>4.90273111338125E-2</v>
      </c>
      <c r="BA74" s="17"/>
      <c r="BB74" s="17">
        <v>3.0455630098036399E-2</v>
      </c>
      <c r="BC74" s="17">
        <v>4.6946836854608202E-2</v>
      </c>
      <c r="BD74" s="17"/>
      <c r="BE74" s="17">
        <v>2.0806105977842399E-2</v>
      </c>
      <c r="BF74" s="17">
        <v>4.7477893385931197E-2</v>
      </c>
      <c r="BG74" s="17"/>
      <c r="BH74" s="17">
        <v>2.1793067281434299E-2</v>
      </c>
      <c r="BI74" s="17">
        <v>4.6364933461018602E-2</v>
      </c>
      <c r="BJ74" s="17"/>
      <c r="BK74" s="17">
        <v>2.6748917341555899E-2</v>
      </c>
      <c r="BL74" s="17">
        <v>4.7443764279578603E-2</v>
      </c>
      <c r="BM74" s="17"/>
      <c r="BN74" s="17">
        <v>0.14961932824598201</v>
      </c>
      <c r="BO74" s="17">
        <v>3.9591817282366701E-2</v>
      </c>
      <c r="BP74" s="17"/>
      <c r="BQ74" s="17">
        <v>4.14794618008213E-2</v>
      </c>
      <c r="BR74" s="17">
        <v>4.4616245856691703E-2</v>
      </c>
      <c r="BS74" s="17"/>
      <c r="BT74" s="17">
        <v>2.7503975393440301E-2</v>
      </c>
      <c r="BU74" s="17">
        <v>4.5515447600410701E-2</v>
      </c>
      <c r="BV74" s="17"/>
      <c r="BW74" s="17">
        <v>3.98747545131602E-2</v>
      </c>
      <c r="BX74" s="17">
        <v>4.6536770362218399E-2</v>
      </c>
      <c r="BY74" s="17"/>
      <c r="BZ74" s="17">
        <v>4.2957833779386903E-2</v>
      </c>
      <c r="CA74" s="17">
        <v>4.4456174009875199E-2</v>
      </c>
    </row>
    <row r="75" spans="2:79" x14ac:dyDescent="0.35">
      <c r="B75" t="s">
        <v>124</v>
      </c>
      <c r="C75" s="17">
        <v>2.2567944568616601E-2</v>
      </c>
      <c r="D75" s="17">
        <v>2.1135708685454599E-2</v>
      </c>
      <c r="E75" s="17">
        <v>2.2434370704317402E-2</v>
      </c>
      <c r="F75" s="17">
        <v>3.28018639497209E-2</v>
      </c>
      <c r="G75" s="17">
        <v>9.9774341365943195E-3</v>
      </c>
      <c r="H75" s="17">
        <v>1.8039185374927599E-2</v>
      </c>
      <c r="I75" s="17">
        <v>3.85944672566658E-2</v>
      </c>
      <c r="J75" s="17">
        <v>1.3678086395153E-2</v>
      </c>
      <c r="K75" s="17">
        <v>1.6297990321837E-2</v>
      </c>
      <c r="L75" s="17">
        <v>1.67272464702353E-2</v>
      </c>
      <c r="M75" s="17"/>
      <c r="N75" s="17">
        <v>3.17675090982227E-2</v>
      </c>
      <c r="O75" s="17">
        <v>2.9566752335403301E-2</v>
      </c>
      <c r="P75" s="17">
        <v>2.3074199335712101E-2</v>
      </c>
      <c r="Q75" s="17">
        <v>1.11082718905922E-2</v>
      </c>
      <c r="R75" s="17"/>
      <c r="S75" s="17">
        <v>6.7495134416166294E-2</v>
      </c>
      <c r="T75" s="17">
        <v>1.53795731551866E-2</v>
      </c>
      <c r="U75" s="17">
        <v>5.9460568737253403E-3</v>
      </c>
      <c r="V75" s="17">
        <v>1.33115542321273E-2</v>
      </c>
      <c r="W75" s="17">
        <v>1.7005728613447301E-2</v>
      </c>
      <c r="X75" s="17">
        <v>1.4968146570154901E-2</v>
      </c>
      <c r="Y75" s="17">
        <v>2.06528885987372E-2</v>
      </c>
      <c r="Z75" s="17"/>
      <c r="AA75" s="17">
        <v>1.6939249944419001E-2</v>
      </c>
      <c r="AB75" s="17">
        <v>3.1448982898675301E-2</v>
      </c>
      <c r="AC75" s="17"/>
      <c r="AD75" s="17">
        <v>1.5094591420568199E-2</v>
      </c>
      <c r="AE75" s="17">
        <v>1.53342888586144E-2</v>
      </c>
      <c r="AF75" s="17">
        <v>1.9483273515095E-2</v>
      </c>
      <c r="AG75" s="17"/>
      <c r="AH75" s="17">
        <v>1.29758367999097E-2</v>
      </c>
      <c r="AI75" s="17">
        <v>2.39269904818879E-2</v>
      </c>
      <c r="AJ75" s="17"/>
      <c r="AK75" s="17">
        <v>2.92534262882998E-2</v>
      </c>
      <c r="AL75" s="17">
        <v>1.95555133166786E-2</v>
      </c>
      <c r="AM75" s="17"/>
      <c r="AN75" s="17">
        <v>2.8983656983824501E-2</v>
      </c>
      <c r="AO75" s="17">
        <v>1.11082718905922E-2</v>
      </c>
      <c r="AP75" s="17"/>
      <c r="AQ75" s="17">
        <v>9.7296670619346406E-3</v>
      </c>
      <c r="AR75" s="17">
        <v>2.89721661338465E-2</v>
      </c>
      <c r="AS75" s="17"/>
      <c r="AT75" s="17">
        <v>3.4404499602492401E-2</v>
      </c>
      <c r="AU75" s="17">
        <v>2.7727490927705701E-2</v>
      </c>
      <c r="AV75" s="17">
        <v>1.6736166282668E-2</v>
      </c>
      <c r="AW75" s="17">
        <v>9.5759154313267703E-3</v>
      </c>
      <c r="AX75" s="17"/>
      <c r="AY75" s="17">
        <v>5.2774111453401801E-3</v>
      </c>
      <c r="AZ75" s="17">
        <v>2.68534381127883E-2</v>
      </c>
      <c r="BA75" s="17"/>
      <c r="BB75" s="17">
        <v>3.1586315541731899E-2</v>
      </c>
      <c r="BC75" s="17">
        <v>2.0911216312166699E-2</v>
      </c>
      <c r="BD75" s="17"/>
      <c r="BE75" s="17">
        <v>9.5725925991984404E-3</v>
      </c>
      <c r="BF75" s="17">
        <v>2.4271029894452199E-2</v>
      </c>
      <c r="BG75" s="17"/>
      <c r="BH75" s="17">
        <v>4.19619501899645E-3</v>
      </c>
      <c r="BI75" s="17">
        <v>2.4175837288045499E-2</v>
      </c>
      <c r="BJ75" s="17"/>
      <c r="BK75" s="17">
        <v>1.01672506289417E-2</v>
      </c>
      <c r="BL75" s="17">
        <v>2.47166529538357E-2</v>
      </c>
      <c r="BM75" s="17"/>
      <c r="BN75" s="17">
        <v>1.13658220070366E-2</v>
      </c>
      <c r="BO75" s="17">
        <v>2.3078451005381299E-2</v>
      </c>
      <c r="BP75" s="17"/>
      <c r="BQ75" s="17">
        <v>8.7524078407458898E-3</v>
      </c>
      <c r="BR75" s="17">
        <v>2.3654803866198299E-2</v>
      </c>
      <c r="BS75" s="17"/>
      <c r="BT75" s="17">
        <v>2.56875125595993E-2</v>
      </c>
      <c r="BU75" s="17">
        <v>2.2359528700279199E-2</v>
      </c>
      <c r="BV75" s="17"/>
      <c r="BW75" s="17">
        <v>2.33197567261656E-2</v>
      </c>
      <c r="BX75" s="17">
        <v>2.22098751824811E-2</v>
      </c>
      <c r="BY75" s="17"/>
      <c r="BZ75" s="17">
        <v>1.9532593359512702E-2</v>
      </c>
      <c r="CA75" s="17">
        <v>2.2713804622924199E-2</v>
      </c>
    </row>
    <row r="76" spans="2:79" x14ac:dyDescent="0.35">
      <c r="B76" t="s">
        <v>125</v>
      </c>
      <c r="C76" s="17">
        <v>0.10369323517060799</v>
      </c>
      <c r="D76" s="17">
        <v>7.1056370213867001E-2</v>
      </c>
      <c r="E76" s="17">
        <v>9.6087453427207495E-2</v>
      </c>
      <c r="F76" s="17">
        <v>6.2986529332665894E-2</v>
      </c>
      <c r="G76" s="17">
        <v>0.18017463787470001</v>
      </c>
      <c r="H76" s="17">
        <v>0.12797745284993101</v>
      </c>
      <c r="I76" s="17">
        <v>5.6496621752134497E-2</v>
      </c>
      <c r="J76" s="17">
        <v>0.130620198114929</v>
      </c>
      <c r="K76" s="17">
        <v>0.17317750753262001</v>
      </c>
      <c r="L76" s="17">
        <v>8.9141987816525201E-2</v>
      </c>
      <c r="M76" s="17"/>
      <c r="N76" s="17">
        <v>6.0113974637557098E-2</v>
      </c>
      <c r="O76" s="17">
        <v>8.6411566321492994E-2</v>
      </c>
      <c r="P76" s="17">
        <v>0.12590097724452601</v>
      </c>
      <c r="Q76" s="17">
        <v>0.1387540699474</v>
      </c>
      <c r="R76" s="17"/>
      <c r="S76" s="17">
        <v>5.26929213709212E-2</v>
      </c>
      <c r="T76" s="17">
        <v>9.8589617424413897E-2</v>
      </c>
      <c r="U76" s="17">
        <v>0.117299013837544</v>
      </c>
      <c r="V76" s="17">
        <v>8.8672653538134402E-2</v>
      </c>
      <c r="W76" s="17">
        <v>0.13216794847971799</v>
      </c>
      <c r="X76" s="17">
        <v>0.146379956126303</v>
      </c>
      <c r="Y76" s="17">
        <v>0.12703928341886001</v>
      </c>
      <c r="Z76" s="17"/>
      <c r="AA76" s="17">
        <v>0.13911501422721301</v>
      </c>
      <c r="AB76" s="17">
        <v>4.7804223859141397E-2</v>
      </c>
      <c r="AC76" s="17"/>
      <c r="AD76" s="17">
        <v>0.13430514693204301</v>
      </c>
      <c r="AE76" s="17">
        <v>0.194441223359622</v>
      </c>
      <c r="AF76" s="17">
        <v>0.11393301056183</v>
      </c>
      <c r="AG76" s="17"/>
      <c r="AH76" s="17">
        <v>0.20697207396151501</v>
      </c>
      <c r="AI76" s="17">
        <v>8.9060300765503406E-2</v>
      </c>
      <c r="AJ76" s="17"/>
      <c r="AK76" s="17">
        <v>7.5270419681503595E-2</v>
      </c>
      <c r="AL76" s="17">
        <v>0.11650035681681099</v>
      </c>
      <c r="AM76" s="17"/>
      <c r="AN76" s="17">
        <v>8.4064381948964997E-2</v>
      </c>
      <c r="AO76" s="17">
        <v>0.1387540699474</v>
      </c>
      <c r="AP76" s="17"/>
      <c r="AQ76" s="17">
        <v>0.15123805888386299</v>
      </c>
      <c r="AR76" s="17">
        <v>7.9976067101839396E-2</v>
      </c>
      <c r="AS76" s="17"/>
      <c r="AT76" s="17">
        <v>4.4942787328897803E-2</v>
      </c>
      <c r="AU76" s="17">
        <v>8.5682705564298495E-2</v>
      </c>
      <c r="AV76" s="17">
        <v>0.12649721899213001</v>
      </c>
      <c r="AW76" s="17">
        <v>0.169572182641545</v>
      </c>
      <c r="AX76" s="17"/>
      <c r="AY76" s="17">
        <v>0.32744192643178899</v>
      </c>
      <c r="AZ76" s="17">
        <v>4.82366712553619E-2</v>
      </c>
      <c r="BA76" s="17"/>
      <c r="BB76" s="17">
        <v>4.7513474231045599E-2</v>
      </c>
      <c r="BC76" s="17">
        <v>0.114013790586508</v>
      </c>
      <c r="BD76" s="17"/>
      <c r="BE76" s="17">
        <v>6.5914442994915695E-2</v>
      </c>
      <c r="BF76" s="17">
        <v>0.10864427510655</v>
      </c>
      <c r="BG76" s="17"/>
      <c r="BH76" s="17">
        <v>6.4415940430116794E-2</v>
      </c>
      <c r="BI76" s="17">
        <v>0.107130778017659</v>
      </c>
      <c r="BJ76" s="17"/>
      <c r="BK76" s="17">
        <v>3.8152388589014603E-2</v>
      </c>
      <c r="BL76" s="17">
        <v>0.11504970984124401</v>
      </c>
      <c r="BM76" s="17"/>
      <c r="BN76" s="17">
        <v>8.1798670699149506E-2</v>
      </c>
      <c r="BO76" s="17">
        <v>0.104691020726997</v>
      </c>
      <c r="BP76" s="17"/>
      <c r="BQ76" s="17">
        <v>0.44272625080574302</v>
      </c>
      <c r="BR76" s="17">
        <v>7.7021728121096103E-2</v>
      </c>
      <c r="BS76" s="17"/>
      <c r="BT76" s="17">
        <v>0.20450487384037799</v>
      </c>
      <c r="BU76" s="17">
        <v>9.6958089383557905E-2</v>
      </c>
      <c r="BV76" s="17"/>
      <c r="BW76" s="17">
        <v>0.11809580769195099</v>
      </c>
      <c r="BX76" s="17">
        <v>9.6833648969843505E-2</v>
      </c>
      <c r="BY76" s="17"/>
      <c r="BZ76" s="17">
        <v>0.17271917741788001</v>
      </c>
      <c r="CA76" s="17">
        <v>0.10037627874902</v>
      </c>
    </row>
    <row r="77" spans="2:79" x14ac:dyDescent="0.35">
      <c r="B77" t="s">
        <v>126</v>
      </c>
      <c r="C77" s="17">
        <v>7.44101621963629E-2</v>
      </c>
      <c r="D77" s="17">
        <v>9.44007926600164E-2</v>
      </c>
      <c r="E77" s="17">
        <v>9.7107353439531793E-2</v>
      </c>
      <c r="F77" s="17">
        <v>7.6293093470586396E-2</v>
      </c>
      <c r="G77" s="17">
        <v>6.8262811562970399E-2</v>
      </c>
      <c r="H77" s="17">
        <v>6.26021952317969E-2</v>
      </c>
      <c r="I77" s="17">
        <v>5.9361228474560303E-2</v>
      </c>
      <c r="J77" s="17">
        <v>9.0550758308430193E-2</v>
      </c>
      <c r="K77" s="17">
        <v>6.8697273103255296E-2</v>
      </c>
      <c r="L77" s="17">
        <v>1.2971908787753301E-2</v>
      </c>
      <c r="M77" s="17"/>
      <c r="N77" s="17">
        <v>4.3883741306578697E-2</v>
      </c>
      <c r="O77" s="17">
        <v>4.39990827205885E-2</v>
      </c>
      <c r="P77" s="17">
        <v>6.3444635554837397E-2</v>
      </c>
      <c r="Q77" s="17">
        <v>0.12033069280601499</v>
      </c>
      <c r="R77" s="17"/>
      <c r="S77" s="17">
        <v>4.2315943293349097E-2</v>
      </c>
      <c r="T77" s="17">
        <v>6.4866271222303706E-2</v>
      </c>
      <c r="U77" s="17">
        <v>8.3456715269335693E-2</v>
      </c>
      <c r="V77" s="17">
        <v>5.7773951279175798E-2</v>
      </c>
      <c r="W77" s="17">
        <v>0.106905320241393</v>
      </c>
      <c r="X77" s="17">
        <v>9.45362768223484E-2</v>
      </c>
      <c r="Y77" s="17">
        <v>9.2501615845389504E-2</v>
      </c>
      <c r="Z77" s="17"/>
      <c r="AA77" s="17">
        <v>9.37153835000816E-2</v>
      </c>
      <c r="AB77" s="17">
        <v>4.3950096085913701E-2</v>
      </c>
      <c r="AC77" s="17"/>
      <c r="AD77" s="17">
        <v>0.100747878339219</v>
      </c>
      <c r="AE77" s="17">
        <v>0.118389686987508</v>
      </c>
      <c r="AF77" s="17">
        <v>7.42100127294055E-2</v>
      </c>
      <c r="AG77" s="17"/>
      <c r="AH77" s="17">
        <v>0.115410947413187</v>
      </c>
      <c r="AI77" s="17">
        <v>6.8601016705772705E-2</v>
      </c>
      <c r="AJ77" s="17"/>
      <c r="AK77" s="17">
        <v>7.0153697516996696E-2</v>
      </c>
      <c r="AL77" s="17">
        <v>7.6328095377623806E-2</v>
      </c>
      <c r="AM77" s="17"/>
      <c r="AN77" s="17">
        <v>4.8701494364144497E-2</v>
      </c>
      <c r="AO77" s="17">
        <v>0.12033069280601499</v>
      </c>
      <c r="AP77" s="17"/>
      <c r="AQ77" s="17">
        <v>0.103340718982908</v>
      </c>
      <c r="AR77" s="17">
        <v>5.9978499103703599E-2</v>
      </c>
      <c r="AS77" s="17"/>
      <c r="AT77" s="17">
        <v>4.0325851871553499E-2</v>
      </c>
      <c r="AU77" s="17">
        <v>5.5425220531947601E-2</v>
      </c>
      <c r="AV77" s="17">
        <v>9.6188738705715496E-2</v>
      </c>
      <c r="AW77" s="17">
        <v>0.10844427346921399</v>
      </c>
      <c r="AX77" s="17"/>
      <c r="AY77" s="17">
        <v>3.9065754628468903E-2</v>
      </c>
      <c r="AZ77" s="17">
        <v>8.31703448203919E-2</v>
      </c>
      <c r="BA77" s="17"/>
      <c r="BB77" s="17">
        <v>2.2625355297257999E-2</v>
      </c>
      <c r="BC77" s="17">
        <v>8.3923338478455303E-2</v>
      </c>
      <c r="BD77" s="17"/>
      <c r="BE77" s="17">
        <v>0.56174432022776899</v>
      </c>
      <c r="BF77" s="17">
        <v>1.0543353873289399E-2</v>
      </c>
      <c r="BG77" s="17"/>
      <c r="BH77" s="17">
        <v>3.6870260727348697E-2</v>
      </c>
      <c r="BI77" s="17">
        <v>7.7695648649195204E-2</v>
      </c>
      <c r="BJ77" s="17"/>
      <c r="BK77" s="17">
        <v>1.7909009588293098E-2</v>
      </c>
      <c r="BL77" s="17">
        <v>8.4200299826893102E-2</v>
      </c>
      <c r="BM77" s="17"/>
      <c r="BN77" s="17">
        <v>4.5149927103774801E-2</v>
      </c>
      <c r="BO77" s="17">
        <v>7.5743618268986596E-2</v>
      </c>
      <c r="BP77" s="17"/>
      <c r="BQ77" s="17">
        <v>5.4992179871458699E-2</v>
      </c>
      <c r="BR77" s="17">
        <v>7.5937762248811297E-2</v>
      </c>
      <c r="BS77" s="17"/>
      <c r="BT77" s="17">
        <v>4.4078546874921298E-2</v>
      </c>
      <c r="BU77" s="17">
        <v>7.6436593408495304E-2</v>
      </c>
      <c r="BV77" s="17"/>
      <c r="BW77" s="17">
        <v>5.7919974424996801E-2</v>
      </c>
      <c r="BX77" s="17">
        <v>8.2264027491389793E-2</v>
      </c>
      <c r="BY77" s="17"/>
      <c r="BZ77" s="17">
        <v>7.70552384290457E-2</v>
      </c>
      <c r="CA77" s="17">
        <v>7.4283056324136496E-2</v>
      </c>
    </row>
    <row r="78" spans="2:79" x14ac:dyDescent="0.35">
      <c r="B78" t="s">
        <v>127</v>
      </c>
      <c r="C78" s="17">
        <v>2.33530069281172E-2</v>
      </c>
      <c r="D78" s="17">
        <v>2.1151147565636099E-2</v>
      </c>
      <c r="E78" s="17">
        <v>2.5081705071319699E-2</v>
      </c>
      <c r="F78" s="17">
        <v>1.9841246775867499E-2</v>
      </c>
      <c r="G78" s="17">
        <v>3.2384865569595203E-2</v>
      </c>
      <c r="H78" s="17">
        <v>1.8505574936204101E-2</v>
      </c>
      <c r="I78" s="17">
        <v>2.24921016194151E-2</v>
      </c>
      <c r="J78" s="17">
        <v>3.3064067331002402E-2</v>
      </c>
      <c r="K78" s="17">
        <v>1.9334166233327101E-2</v>
      </c>
      <c r="L78" s="17">
        <v>1.26983314244131E-2</v>
      </c>
      <c r="M78" s="17"/>
      <c r="N78" s="17">
        <v>3.8891310023444203E-2</v>
      </c>
      <c r="O78" s="17">
        <v>2.4799262809435799E-2</v>
      </c>
      <c r="P78" s="17">
        <v>2.0493922449374102E-2</v>
      </c>
      <c r="Q78" s="17">
        <v>1.11608113716921E-2</v>
      </c>
      <c r="R78" s="17"/>
      <c r="S78" s="17">
        <v>1.6757206809132501E-2</v>
      </c>
      <c r="T78" s="17">
        <v>1.8611340220526899E-2</v>
      </c>
      <c r="U78" s="17">
        <v>1.9668822322336198E-2</v>
      </c>
      <c r="V78" s="17">
        <v>3.3104084716134699E-2</v>
      </c>
      <c r="W78" s="17">
        <v>2.3271530060337799E-2</v>
      </c>
      <c r="X78" s="17">
        <v>2.2557319618069799E-2</v>
      </c>
      <c r="Y78" s="17">
        <v>1.9737235306914298E-2</v>
      </c>
      <c r="Z78" s="17"/>
      <c r="AA78" s="17">
        <v>1.9616385234698799E-2</v>
      </c>
      <c r="AB78" s="17">
        <v>2.92487043677182E-2</v>
      </c>
      <c r="AC78" s="17"/>
      <c r="AD78" s="17">
        <v>1.4211004082091701E-2</v>
      </c>
      <c r="AE78" s="17">
        <v>7.9494671652196001E-3</v>
      </c>
      <c r="AF78" s="17">
        <v>2.9166378298338701E-2</v>
      </c>
      <c r="AG78" s="17"/>
      <c r="AH78" s="17">
        <v>6.2386874190157602E-3</v>
      </c>
      <c r="AI78" s="17">
        <v>2.5777828098615702E-2</v>
      </c>
      <c r="AJ78" s="17"/>
      <c r="AK78" s="17">
        <v>2.44132833263336E-2</v>
      </c>
      <c r="AL78" s="17">
        <v>2.2875253807010699E-2</v>
      </c>
      <c r="AM78" s="17"/>
      <c r="AN78" s="17">
        <v>3.01788232143014E-2</v>
      </c>
      <c r="AO78" s="17">
        <v>1.11608113716921E-2</v>
      </c>
      <c r="AP78" s="17"/>
      <c r="AQ78" s="17">
        <v>1.59821024248596E-2</v>
      </c>
      <c r="AR78" s="17">
        <v>2.70298946998953E-2</v>
      </c>
      <c r="AS78" s="17"/>
      <c r="AT78" s="17">
        <v>2.78708218372264E-2</v>
      </c>
      <c r="AU78" s="17">
        <v>3.09244662961181E-2</v>
      </c>
      <c r="AV78" s="17">
        <v>1.82616091565946E-2</v>
      </c>
      <c r="AW78" s="17">
        <v>1.32682016420254E-2</v>
      </c>
      <c r="AX78" s="17"/>
      <c r="AY78" s="17">
        <v>6.1230088292832099E-3</v>
      </c>
      <c r="AZ78" s="17">
        <v>2.76234966701654E-2</v>
      </c>
      <c r="BA78" s="17"/>
      <c r="BB78" s="17">
        <v>3.1914830836470998E-3</v>
      </c>
      <c r="BC78" s="17">
        <v>2.7056798482689399E-2</v>
      </c>
      <c r="BD78" s="17"/>
      <c r="BE78" s="17">
        <v>1.8138242905031101E-2</v>
      </c>
      <c r="BF78" s="17">
        <v>2.4036419590299299E-2</v>
      </c>
      <c r="BG78" s="17"/>
      <c r="BH78" s="17">
        <v>3.0854398297433501E-3</v>
      </c>
      <c r="BI78" s="17">
        <v>2.5126821310356401E-2</v>
      </c>
      <c r="BJ78" s="17"/>
      <c r="BK78" s="17">
        <v>5.2069081339413204E-3</v>
      </c>
      <c r="BL78" s="17">
        <v>2.6497240212781398E-2</v>
      </c>
      <c r="BM78" s="17"/>
      <c r="BN78" s="17">
        <v>6.4999986766052301E-3</v>
      </c>
      <c r="BO78" s="17">
        <v>2.41210371959482E-2</v>
      </c>
      <c r="BP78" s="17"/>
      <c r="BQ78" s="17">
        <v>4.4723528565315399E-3</v>
      </c>
      <c r="BR78" s="17">
        <v>2.48383357160122E-2</v>
      </c>
      <c r="BS78" s="17"/>
      <c r="BT78" s="17">
        <v>2.6662755428284199E-3</v>
      </c>
      <c r="BU78" s="17">
        <v>2.4735071078407202E-2</v>
      </c>
      <c r="BV78" s="17"/>
      <c r="BW78" s="17">
        <v>2.7685023907656901E-2</v>
      </c>
      <c r="BX78" s="17">
        <v>2.1289775248478499E-2</v>
      </c>
      <c r="BY78" s="17"/>
      <c r="BZ78" s="17">
        <v>1.0618322894949401E-2</v>
      </c>
      <c r="CA78" s="17">
        <v>2.3964956444567202E-2</v>
      </c>
    </row>
    <row r="79" spans="2:79" x14ac:dyDescent="0.35">
      <c r="B79" t="s">
        <v>128</v>
      </c>
      <c r="C79" s="17">
        <v>9.9228122983419306E-2</v>
      </c>
      <c r="D79" s="17">
        <v>8.1356439258426297E-2</v>
      </c>
      <c r="E79" s="17">
        <v>8.3750466072563895E-2</v>
      </c>
      <c r="F79" s="17">
        <v>0.15588184132601801</v>
      </c>
      <c r="G79" s="17">
        <v>8.7379011601264198E-2</v>
      </c>
      <c r="H79" s="17">
        <v>4.43713490224108E-2</v>
      </c>
      <c r="I79" s="17">
        <v>0.16498867549180599</v>
      </c>
      <c r="J79" s="17">
        <v>4.2776518370022901E-2</v>
      </c>
      <c r="K79" s="17">
        <v>9.3537782294883604E-2</v>
      </c>
      <c r="L79" s="17">
        <v>0.119584058111945</v>
      </c>
      <c r="M79" s="17"/>
      <c r="N79" s="17">
        <v>0.13636029178078601</v>
      </c>
      <c r="O79" s="17">
        <v>9.3278246011186505E-2</v>
      </c>
      <c r="P79" s="17">
        <v>6.4467373384672302E-2</v>
      </c>
      <c r="Q79" s="17">
        <v>8.7314491430264193E-2</v>
      </c>
      <c r="R79" s="17"/>
      <c r="S79" s="17">
        <v>9.7116855764000795E-2</v>
      </c>
      <c r="T79" s="17">
        <v>8.7122132406349695E-2</v>
      </c>
      <c r="U79" s="17">
        <v>0.114509293193851</v>
      </c>
      <c r="V79" s="17">
        <v>0.12018091874311999</v>
      </c>
      <c r="W79" s="17">
        <v>8.5810497143100795E-2</v>
      </c>
      <c r="X79" s="17">
        <v>0.10670635797899</v>
      </c>
      <c r="Y79" s="17">
        <v>0.106534773296142</v>
      </c>
      <c r="Z79" s="17"/>
      <c r="AA79" s="17">
        <v>0.102712414383479</v>
      </c>
      <c r="AB79" s="17">
        <v>9.3730556044186203E-2</v>
      </c>
      <c r="AC79" s="17"/>
      <c r="AD79" s="17">
        <v>0.10608124307735101</v>
      </c>
      <c r="AE79" s="17">
        <v>0.11848884103308099</v>
      </c>
      <c r="AF79" s="17">
        <v>9.4109097037515396E-2</v>
      </c>
      <c r="AG79" s="17"/>
      <c r="AH79" s="17">
        <v>0.123067308010648</v>
      </c>
      <c r="AI79" s="17">
        <v>9.5850497568005497E-2</v>
      </c>
      <c r="AJ79" s="17"/>
      <c r="AK79" s="17">
        <v>8.7480652445182397E-2</v>
      </c>
      <c r="AL79" s="17">
        <v>0.104521450953552</v>
      </c>
      <c r="AM79" s="17"/>
      <c r="AN79" s="17">
        <v>0.105897984855859</v>
      </c>
      <c r="AO79" s="17">
        <v>8.7314491430264193E-2</v>
      </c>
      <c r="AP79" s="17"/>
      <c r="AQ79" s="17">
        <v>0.100641305143118</v>
      </c>
      <c r="AR79" s="17">
        <v>9.8523173923233398E-2</v>
      </c>
      <c r="AS79" s="17"/>
      <c r="AT79" s="17">
        <v>0.112044158908167</v>
      </c>
      <c r="AU79" s="17">
        <v>9.5445277148550597E-2</v>
      </c>
      <c r="AV79" s="17">
        <v>9.4942346470372696E-2</v>
      </c>
      <c r="AW79" s="17">
        <v>0.101046058164642</v>
      </c>
      <c r="AX79" s="17"/>
      <c r="AY79" s="17">
        <v>0.187841410181256</v>
      </c>
      <c r="AZ79" s="17">
        <v>7.72651412223746E-2</v>
      </c>
      <c r="BA79" s="17"/>
      <c r="BB79" s="17">
        <v>2.8437261066596799E-2</v>
      </c>
      <c r="BC79" s="17">
        <v>0.112232824340868</v>
      </c>
      <c r="BD79" s="17"/>
      <c r="BE79" s="17">
        <v>5.7508765819668101E-2</v>
      </c>
      <c r="BF79" s="17">
        <v>0.10469558743964</v>
      </c>
      <c r="BG79" s="17"/>
      <c r="BH79" s="17">
        <v>7.3690159902164001E-2</v>
      </c>
      <c r="BI79" s="17">
        <v>0.101463201618499</v>
      </c>
      <c r="BJ79" s="17"/>
      <c r="BK79" s="17">
        <v>6.0614918469886599E-2</v>
      </c>
      <c r="BL79" s="17">
        <v>0.105918757936755</v>
      </c>
      <c r="BM79" s="17"/>
      <c r="BN79" s="17">
        <v>7.3257609877941499E-2</v>
      </c>
      <c r="BO79" s="17">
        <v>0.100411658874367</v>
      </c>
      <c r="BP79" s="17"/>
      <c r="BQ79" s="17">
        <v>9.9871369654930597E-2</v>
      </c>
      <c r="BR79" s="17">
        <v>9.9177519185728202E-2</v>
      </c>
      <c r="BS79" s="17"/>
      <c r="BT79" s="17">
        <v>6.6036012001675803E-2</v>
      </c>
      <c r="BU79" s="17">
        <v>0.101445661646532</v>
      </c>
      <c r="BV79" s="17"/>
      <c r="BW79" s="17">
        <v>0.110840305516881</v>
      </c>
      <c r="BX79" s="17">
        <v>9.3697529962675705E-2</v>
      </c>
      <c r="BY79" s="17"/>
      <c r="BZ79" s="17">
        <v>0.13657808981970901</v>
      </c>
      <c r="CA79" s="17">
        <v>9.7433316446770293E-2</v>
      </c>
    </row>
    <row r="80" spans="2:79" x14ac:dyDescent="0.35">
      <c r="B80" t="s">
        <v>129</v>
      </c>
      <c r="C80" s="17">
        <v>3.1365998927707597E-2</v>
      </c>
      <c r="D80" s="17">
        <v>2.8205889454840101E-2</v>
      </c>
      <c r="E80" s="17">
        <v>1.7431431274931099E-2</v>
      </c>
      <c r="F80" s="17">
        <v>3.39360629988344E-2</v>
      </c>
      <c r="G80" s="17">
        <v>4.8480565576126101E-2</v>
      </c>
      <c r="H80" s="17">
        <v>1.45526583159701E-2</v>
      </c>
      <c r="I80" s="17">
        <v>2.4625896908388199E-2</v>
      </c>
      <c r="J80" s="17">
        <v>5.0318153251312697E-2</v>
      </c>
      <c r="K80" s="17">
        <v>2.1101314885699399E-2</v>
      </c>
      <c r="L80" s="17">
        <v>8.03382450367012E-2</v>
      </c>
      <c r="M80" s="17"/>
      <c r="N80" s="17">
        <v>3.4766627952450301E-2</v>
      </c>
      <c r="O80" s="17">
        <v>3.3869148280786E-2</v>
      </c>
      <c r="P80" s="17">
        <v>3.5495708361946099E-2</v>
      </c>
      <c r="Q80" s="17">
        <v>2.54527278471584E-2</v>
      </c>
      <c r="R80" s="17"/>
      <c r="S80" s="17">
        <v>2.3215764316317E-2</v>
      </c>
      <c r="T80" s="17">
        <v>3.2824620106748498E-2</v>
      </c>
      <c r="U80" s="17">
        <v>3.18807805914368E-2</v>
      </c>
      <c r="V80" s="17">
        <v>4.2002346505112198E-2</v>
      </c>
      <c r="W80" s="17">
        <v>3.3806978145492897E-2</v>
      </c>
      <c r="X80" s="17">
        <v>2.5537687015847299E-2</v>
      </c>
      <c r="Y80" s="17">
        <v>1.7253201688872899E-2</v>
      </c>
      <c r="Z80" s="17"/>
      <c r="AA80" s="17">
        <v>3.14665214766029E-2</v>
      </c>
      <c r="AB80" s="17">
        <v>3.1207392950766299E-2</v>
      </c>
      <c r="AC80" s="17"/>
      <c r="AD80" s="17">
        <v>3.1483777718554498E-2</v>
      </c>
      <c r="AE80" s="17">
        <v>2.03036695932352E-2</v>
      </c>
      <c r="AF80" s="17">
        <v>3.6890979460033398E-2</v>
      </c>
      <c r="AG80" s="17"/>
      <c r="AH80" s="17">
        <v>3.0476100733636199E-2</v>
      </c>
      <c r="AI80" s="17">
        <v>3.1492083051556298E-2</v>
      </c>
      <c r="AJ80" s="17"/>
      <c r="AK80" s="17">
        <v>3.7680393226104399E-2</v>
      </c>
      <c r="AL80" s="17">
        <v>2.85207770694909E-2</v>
      </c>
      <c r="AM80" s="17"/>
      <c r="AN80" s="17">
        <v>3.4676551310126001E-2</v>
      </c>
      <c r="AO80" s="17">
        <v>2.54527278471584E-2</v>
      </c>
      <c r="AP80" s="17"/>
      <c r="AQ80" s="17">
        <v>2.3759705659985898E-2</v>
      </c>
      <c r="AR80" s="17">
        <v>3.51603075762979E-2</v>
      </c>
      <c r="AS80" s="17"/>
      <c r="AT80" s="17">
        <v>3.5256954451652903E-2</v>
      </c>
      <c r="AU80" s="17">
        <v>3.07787657560257E-2</v>
      </c>
      <c r="AV80" s="17">
        <v>2.8751119575775998E-2</v>
      </c>
      <c r="AW80" s="17">
        <v>3.3717274503957999E-2</v>
      </c>
      <c r="AX80" s="17"/>
      <c r="AY80" s="17">
        <v>2.77567685876314E-2</v>
      </c>
      <c r="AZ80" s="17">
        <v>3.2260553939006599E-2</v>
      </c>
      <c r="BA80" s="17"/>
      <c r="BB80" s="17">
        <v>9.7004724296519493E-3</v>
      </c>
      <c r="BC80" s="17">
        <v>3.5346084693440402E-2</v>
      </c>
      <c r="BD80" s="17"/>
      <c r="BE80" s="17">
        <v>7.0620633920405101E-2</v>
      </c>
      <c r="BF80" s="17">
        <v>2.6221544742517301E-2</v>
      </c>
      <c r="BG80" s="17"/>
      <c r="BH80" s="17">
        <v>1.93171031086747E-2</v>
      </c>
      <c r="BI80" s="17">
        <v>3.2420516452685497E-2</v>
      </c>
      <c r="BJ80" s="17"/>
      <c r="BK80" s="17">
        <v>6.0767262739075401E-3</v>
      </c>
      <c r="BL80" s="17">
        <v>3.5747953072504002E-2</v>
      </c>
      <c r="BM80" s="17"/>
      <c r="BN80" s="17">
        <v>1.6619323557159699E-2</v>
      </c>
      <c r="BO80" s="17">
        <v>3.2038038771599602E-2</v>
      </c>
      <c r="BP80" s="17"/>
      <c r="BQ80" s="17">
        <v>4.14398528660328E-2</v>
      </c>
      <c r="BR80" s="17">
        <v>3.0573495383979101E-2</v>
      </c>
      <c r="BS80" s="17"/>
      <c r="BT80" s="17">
        <v>2.6664713166357799E-2</v>
      </c>
      <c r="BU80" s="17">
        <v>3.16800881083526E-2</v>
      </c>
      <c r="BV80" s="17"/>
      <c r="BW80" s="17">
        <v>3.7178350930321701E-2</v>
      </c>
      <c r="BX80" s="17">
        <v>2.8597720584929799E-2</v>
      </c>
      <c r="BY80" s="17"/>
      <c r="BZ80" s="17">
        <v>4.5315979598464701E-2</v>
      </c>
      <c r="CA80" s="17">
        <v>3.0695649831984299E-2</v>
      </c>
    </row>
    <row r="81" spans="2:79" x14ac:dyDescent="0.35">
      <c r="B81" t="s">
        <v>130</v>
      </c>
      <c r="C81" s="17">
        <v>2.4764139769450001E-2</v>
      </c>
      <c r="D81" s="17">
        <v>3.4381561905832497E-2</v>
      </c>
      <c r="E81" s="17">
        <v>2.93507970509242E-2</v>
      </c>
      <c r="F81" s="17">
        <v>1.74736482828361E-2</v>
      </c>
      <c r="G81" s="17">
        <v>2.7191030118168501E-2</v>
      </c>
      <c r="H81" s="17">
        <v>1.7209344635907099E-2</v>
      </c>
      <c r="I81" s="17">
        <v>2.06208166667275E-2</v>
      </c>
      <c r="J81" s="17">
        <v>2.6156237506496101E-2</v>
      </c>
      <c r="K81" s="17">
        <v>3.3901025487973503E-2</v>
      </c>
      <c r="L81" s="17">
        <v>2.19714230154434E-2</v>
      </c>
      <c r="M81" s="17"/>
      <c r="N81" s="17">
        <v>4.0334890480921903E-3</v>
      </c>
      <c r="O81" s="17">
        <v>1.2944950309440199E-2</v>
      </c>
      <c r="P81" s="17">
        <v>3.2532681372993498E-2</v>
      </c>
      <c r="Q81" s="17">
        <v>4.4585517789799599E-2</v>
      </c>
      <c r="R81" s="17"/>
      <c r="S81" s="17">
        <v>1.00119122900304E-2</v>
      </c>
      <c r="T81" s="17">
        <v>1.3626939175147E-2</v>
      </c>
      <c r="U81" s="17">
        <v>1.8203491435038601E-2</v>
      </c>
      <c r="V81" s="17">
        <v>3.4820303165255501E-2</v>
      </c>
      <c r="W81" s="17">
        <v>1.21668897625798E-2</v>
      </c>
      <c r="X81" s="17">
        <v>9.3640580076306094E-3</v>
      </c>
      <c r="Y81" s="17">
        <v>1.23318528565698E-2</v>
      </c>
      <c r="Z81" s="17"/>
      <c r="AA81" s="17">
        <v>1.9985973934814001E-2</v>
      </c>
      <c r="AB81" s="17">
        <v>3.2303201089698502E-2</v>
      </c>
      <c r="AC81" s="17"/>
      <c r="AD81" s="17">
        <v>2.5147213006771901E-2</v>
      </c>
      <c r="AE81" s="17">
        <v>6.5462947305178999E-3</v>
      </c>
      <c r="AF81" s="17">
        <v>2.1433785491181599E-2</v>
      </c>
      <c r="AG81" s="17"/>
      <c r="AH81" s="17">
        <v>4.1535748176649498E-3</v>
      </c>
      <c r="AI81" s="17">
        <v>2.7684322146812101E-2</v>
      </c>
      <c r="AJ81" s="17"/>
      <c r="AK81" s="17">
        <v>2.92530554001279E-2</v>
      </c>
      <c r="AL81" s="17">
        <v>2.2741465817122102E-2</v>
      </c>
      <c r="AM81" s="17"/>
      <c r="AN81" s="17">
        <v>1.3667115916792399E-2</v>
      </c>
      <c r="AO81" s="17">
        <v>4.4585517789799599E-2</v>
      </c>
      <c r="AP81" s="17"/>
      <c r="AQ81" s="17">
        <v>1.29584554203742E-2</v>
      </c>
      <c r="AR81" s="17">
        <v>3.0653264557514201E-2</v>
      </c>
      <c r="AS81" s="17"/>
      <c r="AT81" s="17">
        <v>2.5351327754746199E-2</v>
      </c>
      <c r="AU81" s="17">
        <v>3.2485273806343098E-2</v>
      </c>
      <c r="AV81" s="17">
        <v>2.2475478455636799E-2</v>
      </c>
      <c r="AW81" s="17">
        <v>1.20949629899767E-2</v>
      </c>
      <c r="AX81" s="17"/>
      <c r="AY81" s="17">
        <v>9.5991992229904899E-3</v>
      </c>
      <c r="AZ81" s="17">
        <v>2.85228008366737E-2</v>
      </c>
      <c r="BA81" s="17"/>
      <c r="BB81" s="17">
        <v>2.9232132781633999E-3</v>
      </c>
      <c r="BC81" s="17">
        <v>2.87764475546399E-2</v>
      </c>
      <c r="BD81" s="17"/>
      <c r="BE81" s="17">
        <v>1.5824458594336E-2</v>
      </c>
      <c r="BF81" s="17">
        <v>2.5935715565381798E-2</v>
      </c>
      <c r="BG81" s="17"/>
      <c r="BH81" s="17">
        <v>3.1278146658782202E-2</v>
      </c>
      <c r="BI81" s="17">
        <v>2.4194034879691E-2</v>
      </c>
      <c r="BJ81" s="17"/>
      <c r="BK81" s="17">
        <v>1.0902638292865699E-3</v>
      </c>
      <c r="BL81" s="17">
        <v>2.8866188895952199E-2</v>
      </c>
      <c r="BM81" s="17"/>
      <c r="BN81" s="17">
        <v>9.3770558543774894E-3</v>
      </c>
      <c r="BO81" s="17">
        <v>2.5465364500611602E-2</v>
      </c>
      <c r="BP81" s="17"/>
      <c r="BQ81" s="17">
        <v>1.4212459910779201E-2</v>
      </c>
      <c r="BR81" s="17">
        <v>2.5594233567859399E-2</v>
      </c>
      <c r="BS81" s="17"/>
      <c r="BT81" s="17">
        <v>8.0418235635686796E-3</v>
      </c>
      <c r="BU81" s="17">
        <v>2.5881344479440901E-2</v>
      </c>
      <c r="BV81" s="17"/>
      <c r="BW81" s="17">
        <v>1.2014345707144001E-2</v>
      </c>
      <c r="BX81" s="17">
        <v>3.0836548797961098E-2</v>
      </c>
      <c r="BY81" s="17"/>
      <c r="BZ81" s="17">
        <v>5.9327367327218902E-3</v>
      </c>
      <c r="CA81" s="17">
        <v>2.5669059589398899E-2</v>
      </c>
    </row>
    <row r="82" spans="2:79" x14ac:dyDescent="0.35">
      <c r="B82" t="s">
        <v>131</v>
      </c>
      <c r="C82" s="17">
        <v>3.7287597393804203E-2</v>
      </c>
      <c r="D82" s="17">
        <v>4.8319298722984599E-2</v>
      </c>
      <c r="E82" s="17">
        <v>2.8486935125699501E-2</v>
      </c>
      <c r="F82" s="17">
        <v>3.3580882007441297E-2</v>
      </c>
      <c r="G82" s="17">
        <v>3.9791559953921397E-2</v>
      </c>
      <c r="H82" s="17">
        <v>3.0795990659992799E-2</v>
      </c>
      <c r="I82" s="17">
        <v>4.1807210534334602E-2</v>
      </c>
      <c r="J82" s="17">
        <v>4.41568155971198E-2</v>
      </c>
      <c r="K82" s="17">
        <v>4.04792720638633E-2</v>
      </c>
      <c r="L82" s="17">
        <v>2.5144917969444899E-2</v>
      </c>
      <c r="M82" s="17"/>
      <c r="N82" s="17">
        <v>4.0838983073224998E-2</v>
      </c>
      <c r="O82" s="17">
        <v>3.9579574659683397E-2</v>
      </c>
      <c r="P82" s="17">
        <v>4.20250648846087E-2</v>
      </c>
      <c r="Q82" s="17">
        <v>3.1098742598919999E-2</v>
      </c>
      <c r="R82" s="17"/>
      <c r="S82" s="17">
        <v>3.7693183550688202E-2</v>
      </c>
      <c r="T82" s="17">
        <v>1.9593682996269901E-2</v>
      </c>
      <c r="U82" s="17">
        <v>2.0318007555411001E-2</v>
      </c>
      <c r="V82" s="17">
        <v>5.1473346761017703E-2</v>
      </c>
      <c r="W82" s="17">
        <v>2.2471191083818499E-2</v>
      </c>
      <c r="X82" s="17">
        <v>2.0615397501005401E-2</v>
      </c>
      <c r="Y82" s="17">
        <v>2.65702967832111E-2</v>
      </c>
      <c r="Z82" s="17"/>
      <c r="AA82" s="17">
        <v>3.0011565725319E-2</v>
      </c>
      <c r="AB82" s="17">
        <v>4.8767828682377397E-2</v>
      </c>
      <c r="AC82" s="17"/>
      <c r="AD82" s="17">
        <v>3.3902814983289301E-2</v>
      </c>
      <c r="AE82" s="17">
        <v>1.2321988328441001E-2</v>
      </c>
      <c r="AF82" s="17">
        <v>3.6546036886254803E-2</v>
      </c>
      <c r="AG82" s="17"/>
      <c r="AH82" s="17">
        <v>1.9552314457890099E-2</v>
      </c>
      <c r="AI82" s="17">
        <v>3.9800398998619098E-2</v>
      </c>
      <c r="AJ82" s="17"/>
      <c r="AK82" s="17">
        <v>5.07017998601288E-2</v>
      </c>
      <c r="AL82" s="17">
        <v>3.1243251687135199E-2</v>
      </c>
      <c r="AM82" s="17"/>
      <c r="AN82" s="17">
        <v>4.0752435671393E-2</v>
      </c>
      <c r="AO82" s="17">
        <v>3.1098742598919999E-2</v>
      </c>
      <c r="AP82" s="17"/>
      <c r="AQ82" s="17">
        <v>2.6415660342291199E-2</v>
      </c>
      <c r="AR82" s="17">
        <v>4.27109334826902E-2</v>
      </c>
      <c r="AS82" s="17"/>
      <c r="AT82" s="17">
        <v>4.5244691511771698E-2</v>
      </c>
      <c r="AU82" s="17">
        <v>4.3289047843045603E-2</v>
      </c>
      <c r="AV82" s="17">
        <v>3.3161457644794501E-2</v>
      </c>
      <c r="AW82" s="17">
        <v>2.3306864815651401E-2</v>
      </c>
      <c r="AX82" s="17"/>
      <c r="AY82" s="17">
        <v>7.2419326367946096E-3</v>
      </c>
      <c r="AZ82" s="17">
        <v>4.4734475936786103E-2</v>
      </c>
      <c r="BA82" s="17"/>
      <c r="BB82" s="17">
        <v>1.70965258006013E-3</v>
      </c>
      <c r="BC82" s="17">
        <v>4.3823476950662299E-2</v>
      </c>
      <c r="BD82" s="17"/>
      <c r="BE82" s="17">
        <v>5.67503933884055E-3</v>
      </c>
      <c r="BF82" s="17">
        <v>4.1430531256790901E-2</v>
      </c>
      <c r="BG82" s="17"/>
      <c r="BH82" s="17">
        <v>2.7913738216867701E-2</v>
      </c>
      <c r="BI82" s="17">
        <v>3.8107996119730599E-2</v>
      </c>
      <c r="BJ82" s="17"/>
      <c r="BK82" s="17">
        <v>3.7717865657932699E-3</v>
      </c>
      <c r="BL82" s="17">
        <v>4.30949904408299E-2</v>
      </c>
      <c r="BM82" s="17"/>
      <c r="BN82" s="17">
        <v>5.2077059318488403E-3</v>
      </c>
      <c r="BO82" s="17">
        <v>3.87495516789867E-2</v>
      </c>
      <c r="BP82" s="17"/>
      <c r="BQ82" s="17">
        <v>4.2250273103776898E-3</v>
      </c>
      <c r="BR82" s="17">
        <v>3.9888608299491701E-2</v>
      </c>
      <c r="BS82" s="17"/>
      <c r="BT82" s="17">
        <v>1.8861977116978599E-2</v>
      </c>
      <c r="BU82" s="17">
        <v>3.8518598500608597E-2</v>
      </c>
      <c r="BV82" s="17"/>
      <c r="BW82" s="17">
        <v>3.6595637665287499E-2</v>
      </c>
      <c r="BX82" s="17">
        <v>3.7617160560258302E-2</v>
      </c>
      <c r="BY82" s="17"/>
      <c r="BZ82" s="17">
        <v>2.95920469411322E-2</v>
      </c>
      <c r="CA82" s="17">
        <v>3.76573975683561E-2</v>
      </c>
    </row>
    <row r="83" spans="2:79" x14ac:dyDescent="0.35">
      <c r="B83" t="s">
        <v>132</v>
      </c>
      <c r="C83" s="17">
        <v>4.98643706596303E-2</v>
      </c>
      <c r="D83" s="17">
        <v>7.2579600893958804E-2</v>
      </c>
      <c r="E83" s="17">
        <v>6.2773789036622604E-2</v>
      </c>
      <c r="F83" s="17">
        <v>3.4879447842184198E-2</v>
      </c>
      <c r="G83" s="17">
        <v>5.8991453806777498E-2</v>
      </c>
      <c r="H83" s="17">
        <v>2.2571365686272001E-2</v>
      </c>
      <c r="I83" s="17">
        <v>5.7337753096972199E-2</v>
      </c>
      <c r="J83" s="17">
        <v>3.4993921921829901E-2</v>
      </c>
      <c r="K83" s="17">
        <v>3.1529665971759303E-2</v>
      </c>
      <c r="L83" s="17">
        <v>5.7769045626222898E-2</v>
      </c>
      <c r="M83" s="17"/>
      <c r="N83" s="17">
        <v>4.7030958757996899E-2</v>
      </c>
      <c r="O83" s="17">
        <v>5.8014658678133602E-2</v>
      </c>
      <c r="P83" s="17">
        <v>3.9525569934725703E-2</v>
      </c>
      <c r="Q83" s="17">
        <v>5.2337215930672899E-2</v>
      </c>
      <c r="R83" s="17"/>
      <c r="S83" s="17">
        <v>2.46709080432072E-2</v>
      </c>
      <c r="T83" s="17">
        <v>3.9031748964475102E-2</v>
      </c>
      <c r="U83" s="17">
        <v>3.9434019612585698E-2</v>
      </c>
      <c r="V83" s="17">
        <v>5.8427924966684398E-2</v>
      </c>
      <c r="W83" s="17">
        <v>6.2647099236317103E-2</v>
      </c>
      <c r="X83" s="17">
        <v>4.1945469607944201E-2</v>
      </c>
      <c r="Y83" s="17">
        <v>3.7738530425600401E-2</v>
      </c>
      <c r="Z83" s="17"/>
      <c r="AA83" s="17">
        <v>4.0402301455030903E-2</v>
      </c>
      <c r="AB83" s="17">
        <v>6.4793764577441806E-2</v>
      </c>
      <c r="AC83" s="17"/>
      <c r="AD83" s="17">
        <v>3.7369175234263599E-2</v>
      </c>
      <c r="AE83" s="17">
        <v>3.4033751031645201E-2</v>
      </c>
      <c r="AF83" s="17">
        <v>4.7786575926370103E-2</v>
      </c>
      <c r="AG83" s="17"/>
      <c r="AH83" s="17">
        <v>2.31948883109123E-2</v>
      </c>
      <c r="AI83" s="17">
        <v>5.3643003246863198E-2</v>
      </c>
      <c r="AJ83" s="17"/>
      <c r="AK83" s="17">
        <v>7.0339467361619806E-2</v>
      </c>
      <c r="AL83" s="17">
        <v>4.06384354499158E-2</v>
      </c>
      <c r="AM83" s="17"/>
      <c r="AN83" s="17">
        <v>4.8479945069819202E-2</v>
      </c>
      <c r="AO83" s="17">
        <v>5.2337215930672899E-2</v>
      </c>
      <c r="AP83" s="17"/>
      <c r="AQ83" s="17">
        <v>3.4583116171043801E-2</v>
      </c>
      <c r="AR83" s="17">
        <v>5.7487242145983102E-2</v>
      </c>
      <c r="AS83" s="17"/>
      <c r="AT83" s="17">
        <v>6.7043886558130594E-2</v>
      </c>
      <c r="AU83" s="17">
        <v>5.8404334305119501E-2</v>
      </c>
      <c r="AV83" s="17">
        <v>4.1795980248006903E-2</v>
      </c>
      <c r="AW83" s="17">
        <v>2.7551943472515501E-2</v>
      </c>
      <c r="AX83" s="17"/>
      <c r="AY83" s="17">
        <v>1.42263955739218E-2</v>
      </c>
      <c r="AZ83" s="17">
        <v>5.8697314584399703E-2</v>
      </c>
      <c r="BA83" s="17"/>
      <c r="BB83" s="17">
        <v>1.04990842781404E-2</v>
      </c>
      <c r="BC83" s="17">
        <v>5.7096007333911999E-2</v>
      </c>
      <c r="BD83" s="17"/>
      <c r="BE83" s="17">
        <v>6.4761696505583602E-3</v>
      </c>
      <c r="BF83" s="17">
        <v>5.5550542810015001E-2</v>
      </c>
      <c r="BG83" s="17"/>
      <c r="BH83" s="17">
        <v>0.52664104807991197</v>
      </c>
      <c r="BI83" s="17">
        <v>8.1369485462907103E-3</v>
      </c>
      <c r="BJ83" s="17"/>
      <c r="BK83" s="17">
        <v>1.3770058482081E-2</v>
      </c>
      <c r="BL83" s="17">
        <v>5.6118548983189999E-2</v>
      </c>
      <c r="BM83" s="17"/>
      <c r="BN83" s="17">
        <v>5.0419690467364197E-3</v>
      </c>
      <c r="BO83" s="17">
        <v>5.1907030379593801E-2</v>
      </c>
      <c r="BP83" s="17"/>
      <c r="BQ83" s="17">
        <v>3.1941087939765201E-3</v>
      </c>
      <c r="BR83" s="17">
        <v>5.3535889836075302E-2</v>
      </c>
      <c r="BS83" s="17"/>
      <c r="BT83" s="17">
        <v>4.3071350569321197E-3</v>
      </c>
      <c r="BU83" s="17">
        <v>5.2908013511665297E-2</v>
      </c>
      <c r="BV83" s="17"/>
      <c r="BW83" s="17">
        <v>4.1773433005171501E-2</v>
      </c>
      <c r="BX83" s="17">
        <v>5.3717882537701302E-2</v>
      </c>
      <c r="BY83" s="17"/>
      <c r="BZ83" s="17">
        <v>2.6888829778035198E-2</v>
      </c>
      <c r="CA83" s="17">
        <v>5.0968431906540601E-2</v>
      </c>
    </row>
    <row r="84" spans="2:79" x14ac:dyDescent="0.35">
      <c r="B84" t="s">
        <v>133</v>
      </c>
      <c r="C84" s="17">
        <v>3.6682910205532999E-2</v>
      </c>
      <c r="D84" s="17">
        <v>2.5457707147253299E-2</v>
      </c>
      <c r="E84" s="17">
        <v>3.27394640310264E-2</v>
      </c>
      <c r="F84" s="17">
        <v>3.78463180880559E-2</v>
      </c>
      <c r="G84" s="17">
        <v>3.04926258380258E-2</v>
      </c>
      <c r="H84" s="17">
        <v>4.7408645406280703E-2</v>
      </c>
      <c r="I84" s="17">
        <v>3.8143883909221098E-2</v>
      </c>
      <c r="J84" s="17">
        <v>4.3128426237996398E-2</v>
      </c>
      <c r="K84" s="17">
        <v>4.1664870427126501E-2</v>
      </c>
      <c r="L84" s="17">
        <v>4.8598217098085802E-2</v>
      </c>
      <c r="M84" s="17"/>
      <c r="N84" s="17">
        <v>7.5387193827889803E-2</v>
      </c>
      <c r="O84" s="17">
        <v>4.5028494470799998E-2</v>
      </c>
      <c r="P84" s="17">
        <v>1.6811666149424299E-2</v>
      </c>
      <c r="Q84" s="17">
        <v>9.3489021638280892E-3</v>
      </c>
      <c r="R84" s="17"/>
      <c r="S84" s="17">
        <v>7.9178660101539497E-2</v>
      </c>
      <c r="T84" s="17">
        <v>3.4445887093952299E-2</v>
      </c>
      <c r="U84" s="17">
        <v>3.4972212468241302E-2</v>
      </c>
      <c r="V84" s="17">
        <v>4.62367126339117E-2</v>
      </c>
      <c r="W84" s="17">
        <v>1.94214022476932E-2</v>
      </c>
      <c r="X84" s="17">
        <v>1.5441522126562E-2</v>
      </c>
      <c r="Y84" s="17">
        <v>2.8669891136574699E-2</v>
      </c>
      <c r="Z84" s="17"/>
      <c r="AA84" s="17">
        <v>2.6178427648679201E-2</v>
      </c>
      <c r="AB84" s="17">
        <v>5.3257039458130401E-2</v>
      </c>
      <c r="AC84" s="17"/>
      <c r="AD84" s="17">
        <v>2.37125276839204E-2</v>
      </c>
      <c r="AE84" s="17">
        <v>1.7737756135487E-2</v>
      </c>
      <c r="AF84" s="17">
        <v>3.2483616136923098E-2</v>
      </c>
      <c r="AG84" s="17"/>
      <c r="AH84" s="17">
        <v>2.0209248456317799E-2</v>
      </c>
      <c r="AI84" s="17">
        <v>3.9016960574517E-2</v>
      </c>
      <c r="AJ84" s="17"/>
      <c r="AK84" s="17">
        <v>4.6611296125427797E-2</v>
      </c>
      <c r="AL84" s="17">
        <v>3.2209249027410701E-2</v>
      </c>
      <c r="AM84" s="17"/>
      <c r="AN84" s="17">
        <v>5.1985889590524602E-2</v>
      </c>
      <c r="AO84" s="17">
        <v>9.3489021638280892E-3</v>
      </c>
      <c r="AP84" s="17"/>
      <c r="AQ84" s="17">
        <v>3.39021725450264E-2</v>
      </c>
      <c r="AR84" s="17">
        <v>3.80700480114727E-2</v>
      </c>
      <c r="AS84" s="17"/>
      <c r="AT84" s="17">
        <v>4.7767204799451998E-2</v>
      </c>
      <c r="AU84" s="17">
        <v>4.8967837113019802E-2</v>
      </c>
      <c r="AV84" s="17">
        <v>3.0293099084648799E-2</v>
      </c>
      <c r="AW84" s="17">
        <v>9.3173695520132101E-3</v>
      </c>
      <c r="AX84" s="17"/>
      <c r="AY84" s="17">
        <v>1.2464546849857899E-2</v>
      </c>
      <c r="AZ84" s="17">
        <v>4.2685480355938499E-2</v>
      </c>
      <c r="BA84" s="17"/>
      <c r="BB84" s="17">
        <v>3.0685716165020499E-2</v>
      </c>
      <c r="BC84" s="17">
        <v>3.7784630333918698E-2</v>
      </c>
      <c r="BD84" s="17"/>
      <c r="BE84" s="17">
        <v>7.5665254705233201E-3</v>
      </c>
      <c r="BF84" s="17">
        <v>4.0498712016847703E-2</v>
      </c>
      <c r="BG84" s="17"/>
      <c r="BH84" s="17">
        <v>4.3870265725111804E-3</v>
      </c>
      <c r="BI84" s="17">
        <v>3.9509441016918501E-2</v>
      </c>
      <c r="BJ84" s="17"/>
      <c r="BK84" s="17">
        <v>8.4342612635315995E-3</v>
      </c>
      <c r="BL84" s="17">
        <v>4.1577645060538897E-2</v>
      </c>
      <c r="BM84" s="17"/>
      <c r="BN84" s="17">
        <v>0</v>
      </c>
      <c r="BO84" s="17">
        <v>3.8354634619923299E-2</v>
      </c>
      <c r="BP84" s="17"/>
      <c r="BQ84" s="17">
        <v>1.9307140413381699E-3</v>
      </c>
      <c r="BR84" s="17">
        <v>3.9416842897141098E-2</v>
      </c>
      <c r="BS84" s="17"/>
      <c r="BT84" s="17">
        <v>0.30516065195639103</v>
      </c>
      <c r="BU84" s="17">
        <v>1.8746124779463601E-2</v>
      </c>
      <c r="BV84" s="17"/>
      <c r="BW84" s="17">
        <v>4.1366636550157598E-2</v>
      </c>
      <c r="BX84" s="17">
        <v>3.4452168124273999E-2</v>
      </c>
      <c r="BY84" s="17"/>
      <c r="BZ84" s="17">
        <v>3.91373620109218E-2</v>
      </c>
      <c r="CA84" s="17">
        <v>3.6564964554777597E-2</v>
      </c>
    </row>
    <row r="85" spans="2:79" x14ac:dyDescent="0.35">
      <c r="B85" t="s">
        <v>134</v>
      </c>
      <c r="C85" s="17">
        <v>7.3666519790572593E-2</v>
      </c>
      <c r="D85" s="17">
        <v>6.5140220838299595E-2</v>
      </c>
      <c r="E85" s="17">
        <v>7.6790998181028206E-2</v>
      </c>
      <c r="F85" s="17">
        <v>6.2186797641395099E-2</v>
      </c>
      <c r="G85" s="17">
        <v>6.7061540547834697E-2</v>
      </c>
      <c r="H85" s="17">
        <v>8.6642868092246195E-2</v>
      </c>
      <c r="I85" s="17">
        <v>8.2901536014093294E-2</v>
      </c>
      <c r="J85" s="17">
        <v>6.0949240783463199E-2</v>
      </c>
      <c r="K85" s="17">
        <v>4.6860240083010103E-2</v>
      </c>
      <c r="L85" s="17">
        <v>0.12530823860880499</v>
      </c>
      <c r="M85" s="17"/>
      <c r="N85" s="17">
        <v>0.125872957788664</v>
      </c>
      <c r="O85" s="17">
        <v>7.8127256435077105E-2</v>
      </c>
      <c r="P85" s="17">
        <v>5.2165925056749003E-2</v>
      </c>
      <c r="Q85" s="17">
        <v>3.81106166007198E-2</v>
      </c>
      <c r="R85" s="17"/>
      <c r="S85" s="17">
        <v>0.109449047451827</v>
      </c>
      <c r="T85" s="17">
        <v>8.5018541472334203E-2</v>
      </c>
      <c r="U85" s="17">
        <v>4.6385155990381302E-2</v>
      </c>
      <c r="V85" s="17">
        <v>8.3086844035670196E-2</v>
      </c>
      <c r="W85" s="17">
        <v>5.6785249402944001E-2</v>
      </c>
      <c r="X85" s="17">
        <v>4.8407330579397403E-2</v>
      </c>
      <c r="Y85" s="17">
        <v>5.5312589386485499E-2</v>
      </c>
      <c r="Z85" s="17"/>
      <c r="AA85" s="17">
        <v>5.4473206421955002E-2</v>
      </c>
      <c r="AB85" s="17">
        <v>0.103950015891912</v>
      </c>
      <c r="AC85" s="17"/>
      <c r="AD85" s="17">
        <v>5.2110284131234398E-2</v>
      </c>
      <c r="AE85" s="17">
        <v>4.2445845132200198E-2</v>
      </c>
      <c r="AF85" s="17">
        <v>6.37859392548705E-2</v>
      </c>
      <c r="AG85" s="17"/>
      <c r="AH85" s="17">
        <v>3.94576906426191E-2</v>
      </c>
      <c r="AI85" s="17">
        <v>7.8513355394629794E-2</v>
      </c>
      <c r="AJ85" s="17"/>
      <c r="AK85" s="17">
        <v>9.8127791559924099E-2</v>
      </c>
      <c r="AL85" s="17">
        <v>6.2644442006230497E-2</v>
      </c>
      <c r="AM85" s="17"/>
      <c r="AN85" s="17">
        <v>9.35725376968706E-2</v>
      </c>
      <c r="AO85" s="17">
        <v>3.81106166007198E-2</v>
      </c>
      <c r="AP85" s="17"/>
      <c r="AQ85" s="17">
        <v>7.0945726501927805E-2</v>
      </c>
      <c r="AR85" s="17">
        <v>7.50237550617842E-2</v>
      </c>
      <c r="AS85" s="17"/>
      <c r="AT85" s="17">
        <v>0.123183083036302</v>
      </c>
      <c r="AU85" s="17">
        <v>8.1294724582974695E-2</v>
      </c>
      <c r="AV85" s="17">
        <v>5.4631842251257098E-2</v>
      </c>
      <c r="AW85" s="17">
        <v>3.4683376540228801E-2</v>
      </c>
      <c r="AX85" s="17"/>
      <c r="AY85" s="17">
        <v>6.1750294867232998E-2</v>
      </c>
      <c r="AZ85" s="17">
        <v>7.6619980145423303E-2</v>
      </c>
      <c r="BA85" s="17"/>
      <c r="BB85" s="17">
        <v>5.39085396538194E-2</v>
      </c>
      <c r="BC85" s="17">
        <v>7.7296177971691804E-2</v>
      </c>
      <c r="BD85" s="17"/>
      <c r="BE85" s="17">
        <v>1.8134598704475799E-2</v>
      </c>
      <c r="BF85" s="17">
        <v>8.0944167994311395E-2</v>
      </c>
      <c r="BG85" s="17"/>
      <c r="BH85" s="17">
        <v>2.8457935987336799E-2</v>
      </c>
      <c r="BI85" s="17">
        <v>7.7623168152046507E-2</v>
      </c>
      <c r="BJ85" s="17"/>
      <c r="BK85" s="17">
        <v>2.1788658480247199E-2</v>
      </c>
      <c r="BL85" s="17">
        <v>8.2655564770393194E-2</v>
      </c>
      <c r="BM85" s="17"/>
      <c r="BN85" s="17">
        <v>7.9988388608720998E-2</v>
      </c>
      <c r="BO85" s="17">
        <v>7.3378417718281796E-2</v>
      </c>
      <c r="BP85" s="17"/>
      <c r="BQ85" s="17">
        <v>5.3070698972195601E-2</v>
      </c>
      <c r="BR85" s="17">
        <v>7.5286779631988807E-2</v>
      </c>
      <c r="BS85" s="17"/>
      <c r="BT85" s="17">
        <v>3.9281597231578799E-2</v>
      </c>
      <c r="BU85" s="17">
        <v>7.5963749251050594E-2</v>
      </c>
      <c r="BV85" s="17"/>
      <c r="BW85" s="17">
        <v>7.1599006576632401E-2</v>
      </c>
      <c r="BX85" s="17">
        <v>7.4651224786241005E-2</v>
      </c>
      <c r="BY85" s="17"/>
      <c r="BZ85" s="17">
        <v>5.1883359383359501E-2</v>
      </c>
      <c r="CA85" s="17">
        <v>7.4713282666135694E-2</v>
      </c>
    </row>
    <row r="86" spans="2:79" x14ac:dyDescent="0.35">
      <c r="B86" t="s">
        <v>97</v>
      </c>
      <c r="C86" s="17">
        <v>5.7988152516365299E-2</v>
      </c>
      <c r="D86" s="17">
        <v>4.77344557895047E-2</v>
      </c>
      <c r="E86" s="17">
        <v>3.5404249750232299E-2</v>
      </c>
      <c r="F86" s="17">
        <v>8.2223749956001693E-2</v>
      </c>
      <c r="G86" s="17">
        <v>4.7109215962642899E-2</v>
      </c>
      <c r="H86" s="17">
        <v>6.69137453853174E-2</v>
      </c>
      <c r="I86" s="17">
        <v>5.5590445234472603E-2</v>
      </c>
      <c r="J86" s="17">
        <v>8.2368242464550795E-2</v>
      </c>
      <c r="K86" s="17">
        <v>8.5009657971963096E-2</v>
      </c>
      <c r="L86" s="17">
        <v>3.48814538718853E-2</v>
      </c>
      <c r="M86" s="17"/>
      <c r="N86" s="17">
        <v>7.7156876106322395E-2</v>
      </c>
      <c r="O86" s="17">
        <v>8.1251703590415003E-2</v>
      </c>
      <c r="P86" s="17">
        <v>4.7599845199730803E-2</v>
      </c>
      <c r="Q86" s="17">
        <v>3.4472085543638002E-2</v>
      </c>
      <c r="R86" s="17"/>
      <c r="S86" s="17">
        <v>7.6463675513007506E-2</v>
      </c>
      <c r="T86" s="17">
        <v>5.3398277856022698E-2</v>
      </c>
      <c r="U86" s="17">
        <v>4.2315970622780197E-2</v>
      </c>
      <c r="V86" s="17">
        <v>4.8441698875504598E-2</v>
      </c>
      <c r="W86" s="17">
        <v>5.2506480420630303E-2</v>
      </c>
      <c r="X86" s="17">
        <v>4.81178271026933E-2</v>
      </c>
      <c r="Y86" s="17">
        <v>5.9469641084329998E-2</v>
      </c>
      <c r="Z86" s="17"/>
      <c r="AA86" s="17">
        <v>4.2900655947148099E-2</v>
      </c>
      <c r="AB86" s="17">
        <v>8.1793429633339104E-2</v>
      </c>
      <c r="AC86" s="17"/>
      <c r="AD86" s="17">
        <v>4.0211774218924599E-2</v>
      </c>
      <c r="AE86" s="17">
        <v>3.5285871201740301E-2</v>
      </c>
      <c r="AF86" s="17">
        <v>4.3250051674806098E-2</v>
      </c>
      <c r="AG86" s="17"/>
      <c r="AH86" s="17">
        <v>3.0901735333062601E-2</v>
      </c>
      <c r="AI86" s="17">
        <v>6.1825857999431501E-2</v>
      </c>
      <c r="AJ86" s="17"/>
      <c r="AK86" s="17">
        <v>6.5758969991649305E-2</v>
      </c>
      <c r="AL86" s="17">
        <v>5.4486676572345898E-2</v>
      </c>
      <c r="AM86" s="17"/>
      <c r="AN86" s="17">
        <v>7.1153652707579798E-2</v>
      </c>
      <c r="AO86" s="17">
        <v>3.4472085543638002E-2</v>
      </c>
      <c r="AP86" s="17"/>
      <c r="AQ86" s="17">
        <v>5.1376998823932603E-2</v>
      </c>
      <c r="AR86" s="17">
        <v>6.1286047660483303E-2</v>
      </c>
      <c r="AS86" s="17"/>
      <c r="AT86" s="17">
        <v>7.4744890805313602E-2</v>
      </c>
      <c r="AU86" s="17">
        <v>7.39466086146435E-2</v>
      </c>
      <c r="AV86" s="17">
        <v>4.7945831916389001E-2</v>
      </c>
      <c r="AW86" s="17">
        <v>2.41028572079705E-2</v>
      </c>
      <c r="AX86" s="17"/>
      <c r="AY86" s="17">
        <v>4.74031859282266E-2</v>
      </c>
      <c r="AZ86" s="17">
        <v>6.0611657810752201E-2</v>
      </c>
      <c r="BA86" s="17"/>
      <c r="BB86" s="17">
        <v>3.02810474314857E-2</v>
      </c>
      <c r="BC86" s="17">
        <v>6.30781121149879E-2</v>
      </c>
      <c r="BD86" s="17"/>
      <c r="BE86" s="17">
        <v>1.95032131100033E-2</v>
      </c>
      <c r="BF86" s="17">
        <v>6.3031735462243693E-2</v>
      </c>
      <c r="BG86" s="17"/>
      <c r="BH86" s="17">
        <v>1.2599090111734801E-2</v>
      </c>
      <c r="BI86" s="17">
        <v>6.1960596337515501E-2</v>
      </c>
      <c r="BJ86" s="17"/>
      <c r="BK86" s="17">
        <v>3.0467336588605402E-2</v>
      </c>
      <c r="BL86" s="17">
        <v>6.2756773388690207E-2</v>
      </c>
      <c r="BM86" s="17"/>
      <c r="BN86" s="17">
        <v>5.1271933527441201E-2</v>
      </c>
      <c r="BO86" s="17">
        <v>5.82942260310692E-2</v>
      </c>
      <c r="BP86" s="17"/>
      <c r="BQ86" s="17">
        <v>4.05584459247465E-2</v>
      </c>
      <c r="BR86" s="17">
        <v>5.9359336208780603E-2</v>
      </c>
      <c r="BS86" s="17"/>
      <c r="BT86" s="17">
        <v>5.1656279098501297E-2</v>
      </c>
      <c r="BU86" s="17">
        <v>5.8411179967730903E-2</v>
      </c>
      <c r="BV86" s="17"/>
      <c r="BW86" s="17">
        <v>5.5801670769375998E-2</v>
      </c>
      <c r="BX86" s="17">
        <v>5.9029519258150198E-2</v>
      </c>
      <c r="BY86" s="17"/>
      <c r="BZ86" s="17">
        <v>4.3160421096775398E-2</v>
      </c>
      <c r="CA86" s="17">
        <v>5.8700680840478699E-2</v>
      </c>
    </row>
    <row r="87" spans="2:79" x14ac:dyDescent="0.3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row>
    <row r="88" spans="2:79" x14ac:dyDescent="0.35">
      <c r="B88" s="6" t="s">
        <v>142</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row>
    <row r="89" spans="2:79" x14ac:dyDescent="0.35">
      <c r="B89" s="24" t="s">
        <v>77</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row>
    <row r="90" spans="2:79" x14ac:dyDescent="0.35">
      <c r="B90" t="s">
        <v>136</v>
      </c>
      <c r="C90" s="17">
        <v>2.60235080171691E-2</v>
      </c>
      <c r="D90" s="17">
        <v>2.7380527710115898E-2</v>
      </c>
      <c r="E90" s="17">
        <v>2.5968259885423499E-2</v>
      </c>
      <c r="F90" s="17">
        <v>4.6490249683057899E-2</v>
      </c>
      <c r="G90" s="17">
        <v>1.4564738513614599E-2</v>
      </c>
      <c r="H90" s="17">
        <v>2.3850192572620402E-2</v>
      </c>
      <c r="I90" s="17">
        <v>2.51246758530736E-2</v>
      </c>
      <c r="J90" s="17">
        <v>2.5940509878216701E-2</v>
      </c>
      <c r="K90" s="17">
        <v>1.65707807614278E-2</v>
      </c>
      <c r="L90" s="17">
        <v>1.00295379726827E-2</v>
      </c>
      <c r="M90" s="17"/>
      <c r="N90" s="17">
        <v>6.4750942307578205E-2</v>
      </c>
      <c r="O90" s="17">
        <v>1.7298594634193001E-2</v>
      </c>
      <c r="P90" s="17">
        <v>9.6388906834749093E-3</v>
      </c>
      <c r="Q90" s="17">
        <v>6.2650482516798198E-3</v>
      </c>
      <c r="R90" s="17"/>
      <c r="S90" s="17">
        <v>0.191641702434453</v>
      </c>
      <c r="T90" s="17">
        <v>0</v>
      </c>
      <c r="U90" s="17">
        <v>0</v>
      </c>
      <c r="V90" s="17">
        <v>0</v>
      </c>
      <c r="W90" s="17">
        <v>0</v>
      </c>
      <c r="X90" s="17">
        <v>0</v>
      </c>
      <c r="Y90" s="17">
        <v>0</v>
      </c>
      <c r="Z90" s="17"/>
      <c r="AA90" s="17">
        <v>1.2776013528982199E-2</v>
      </c>
      <c r="AB90" s="17">
        <v>4.6925602407056101E-2</v>
      </c>
      <c r="AC90" s="17"/>
      <c r="AD90" s="17">
        <v>1.1767704572979799E-2</v>
      </c>
      <c r="AE90" s="17">
        <v>1.23626536133321E-2</v>
      </c>
      <c r="AF90" s="17">
        <v>1.27416716809005E-2</v>
      </c>
      <c r="AG90" s="17"/>
      <c r="AH90" s="17">
        <v>1.1676103281637601E-2</v>
      </c>
      <c r="AI90" s="17">
        <v>2.80563022936769E-2</v>
      </c>
      <c r="AJ90" s="17"/>
      <c r="AK90" s="17">
        <v>3.4929568513827003E-2</v>
      </c>
      <c r="AL90" s="17">
        <v>2.2010499516555902E-2</v>
      </c>
      <c r="AM90" s="17"/>
      <c r="AN90" s="17">
        <v>3.7085307004318599E-2</v>
      </c>
      <c r="AO90" s="17">
        <v>6.2650482516798198E-3</v>
      </c>
      <c r="AP90" s="17"/>
      <c r="AQ90" s="17">
        <v>1.4925801911146499E-2</v>
      </c>
      <c r="AR90" s="17">
        <v>3.1559466305325898E-2</v>
      </c>
      <c r="AS90" s="17"/>
      <c r="AT90" s="17">
        <v>5.3828779753614102E-2</v>
      </c>
      <c r="AU90" s="17">
        <v>3.5706382548003297E-2</v>
      </c>
      <c r="AV90" s="17">
        <v>9.1610697307419504E-3</v>
      </c>
      <c r="AW90" s="17">
        <v>1.01730892753479E-2</v>
      </c>
      <c r="AX90" s="17"/>
      <c r="AY90" s="17">
        <v>1.0130433287931499E-2</v>
      </c>
      <c r="AZ90" s="17">
        <v>2.9962638608565201E-2</v>
      </c>
      <c r="BA90" s="17"/>
      <c r="BB90" s="17">
        <v>3.7347263819770597E-2</v>
      </c>
      <c r="BC90" s="17">
        <v>2.3943266889005801E-2</v>
      </c>
      <c r="BD90" s="17"/>
      <c r="BE90" s="17">
        <v>1.4257268252239901E-2</v>
      </c>
      <c r="BF90" s="17">
        <v>2.7565513984462001E-2</v>
      </c>
      <c r="BG90" s="17"/>
      <c r="BH90" s="17">
        <v>1.22956159699135E-2</v>
      </c>
      <c r="BI90" s="17">
        <v>2.7224971036043401E-2</v>
      </c>
      <c r="BJ90" s="17"/>
      <c r="BK90" s="17">
        <v>1.1756060425238199E-2</v>
      </c>
      <c r="BL90" s="17">
        <v>2.84956748511857E-2</v>
      </c>
      <c r="BM90" s="17"/>
      <c r="BN90" s="17">
        <v>2.5746177930505501E-2</v>
      </c>
      <c r="BO90" s="17">
        <v>2.6036146585759298E-2</v>
      </c>
      <c r="BP90" s="17"/>
      <c r="BQ90" s="17">
        <v>7.2592049427399998E-3</v>
      </c>
      <c r="BR90" s="17">
        <v>2.7499683547718101E-2</v>
      </c>
      <c r="BS90" s="17"/>
      <c r="BT90" s="17">
        <v>4.7369705149018698E-2</v>
      </c>
      <c r="BU90" s="17">
        <v>2.4597385482319E-2</v>
      </c>
      <c r="BV90" s="17"/>
      <c r="BW90" s="17">
        <v>1.9698228621842399E-2</v>
      </c>
      <c r="BX90" s="17">
        <v>2.9036080888568901E-2</v>
      </c>
      <c r="BY90" s="17"/>
      <c r="BZ90" s="17">
        <v>1.82753832176023E-2</v>
      </c>
      <c r="CA90" s="17">
        <v>2.6395834587042401E-2</v>
      </c>
    </row>
    <row r="91" spans="2:79" x14ac:dyDescent="0.35">
      <c r="B91" t="s">
        <v>137</v>
      </c>
      <c r="C91" s="17">
        <v>3.8984722472629497E-2</v>
      </c>
      <c r="D91" s="17">
        <v>4.1332053983649197E-2</v>
      </c>
      <c r="E91" s="17">
        <v>4.3511725854611799E-2</v>
      </c>
      <c r="F91" s="17">
        <v>5.9432300542459897E-2</v>
      </c>
      <c r="G91" s="17">
        <v>1.39074675399547E-2</v>
      </c>
      <c r="H91" s="17">
        <v>5.5548896053981098E-2</v>
      </c>
      <c r="I91" s="17">
        <v>3.32792988103097E-2</v>
      </c>
      <c r="J91" s="17">
        <v>2.36250468212129E-2</v>
      </c>
      <c r="K91" s="17">
        <v>3.8028614041777403E-2</v>
      </c>
      <c r="L91" s="17">
        <v>2.1823129611661302E-2</v>
      </c>
      <c r="M91" s="17"/>
      <c r="N91" s="17">
        <v>7.8817193308932096E-2</v>
      </c>
      <c r="O91" s="17">
        <v>5.2425937087425101E-2</v>
      </c>
      <c r="P91" s="17">
        <v>1.55655707903949E-2</v>
      </c>
      <c r="Q91" s="17">
        <v>9.5589829824351998E-3</v>
      </c>
      <c r="R91" s="17"/>
      <c r="S91" s="17">
        <v>0.28709037146952998</v>
      </c>
      <c r="T91" s="17">
        <v>0</v>
      </c>
      <c r="U91" s="17">
        <v>0</v>
      </c>
      <c r="V91" s="17">
        <v>0</v>
      </c>
      <c r="W91" s="17">
        <v>0</v>
      </c>
      <c r="X91" s="17">
        <v>0</v>
      </c>
      <c r="Y91" s="17">
        <v>0</v>
      </c>
      <c r="Z91" s="17"/>
      <c r="AA91" s="17">
        <v>2.8876280923372199E-2</v>
      </c>
      <c r="AB91" s="17">
        <v>5.4933972316488097E-2</v>
      </c>
      <c r="AC91" s="17"/>
      <c r="AD91" s="17">
        <v>2.5928396625629499E-2</v>
      </c>
      <c r="AE91" s="17">
        <v>1.19523813973774E-2</v>
      </c>
      <c r="AF91" s="17">
        <v>3.6506886487312901E-2</v>
      </c>
      <c r="AG91" s="17"/>
      <c r="AH91" s="17">
        <v>1.71709738774792E-2</v>
      </c>
      <c r="AI91" s="17">
        <v>4.2075376434846497E-2</v>
      </c>
      <c r="AJ91" s="17"/>
      <c r="AK91" s="17">
        <v>4.9633092146425702E-2</v>
      </c>
      <c r="AL91" s="17">
        <v>3.4186641656240198E-2</v>
      </c>
      <c r="AM91" s="17"/>
      <c r="AN91" s="17">
        <v>5.5458760386115399E-2</v>
      </c>
      <c r="AO91" s="17">
        <v>9.5589829824351998E-3</v>
      </c>
      <c r="AP91" s="17"/>
      <c r="AQ91" s="17">
        <v>3.01583072673486E-2</v>
      </c>
      <c r="AR91" s="17">
        <v>4.3387674392924999E-2</v>
      </c>
      <c r="AS91" s="17"/>
      <c r="AT91" s="17">
        <v>6.2664672402563598E-2</v>
      </c>
      <c r="AU91" s="17">
        <v>4.6798974270301899E-2</v>
      </c>
      <c r="AV91" s="17">
        <v>2.88787087775812E-2</v>
      </c>
      <c r="AW91" s="17">
        <v>1.44910962871208E-2</v>
      </c>
      <c r="AX91" s="17"/>
      <c r="AY91" s="17">
        <v>2.8386584454215699E-2</v>
      </c>
      <c r="AZ91" s="17">
        <v>4.1611492332546601E-2</v>
      </c>
      <c r="BA91" s="17"/>
      <c r="BB91" s="17">
        <v>5.1098726468466103E-2</v>
      </c>
      <c r="BC91" s="17">
        <v>3.6759308062590298E-2</v>
      </c>
      <c r="BD91" s="17"/>
      <c r="BE91" s="17">
        <v>1.6247613399516001E-2</v>
      </c>
      <c r="BF91" s="17">
        <v>4.1964498388316E-2</v>
      </c>
      <c r="BG91" s="17"/>
      <c r="BH91" s="17">
        <v>3.35008061326484E-2</v>
      </c>
      <c r="BI91" s="17">
        <v>3.9464673994568003E-2</v>
      </c>
      <c r="BJ91" s="17"/>
      <c r="BK91" s="17">
        <v>2.6543415709356099E-2</v>
      </c>
      <c r="BL91" s="17">
        <v>4.1140467973274301E-2</v>
      </c>
      <c r="BM91" s="17"/>
      <c r="BN91" s="17">
        <v>1.7301781416613999E-2</v>
      </c>
      <c r="BO91" s="17">
        <v>3.9972863864248399E-2</v>
      </c>
      <c r="BP91" s="17"/>
      <c r="BQ91" s="17">
        <v>3.1607241748437001E-2</v>
      </c>
      <c r="BR91" s="17">
        <v>3.9565104087600902E-2</v>
      </c>
      <c r="BS91" s="17"/>
      <c r="BT91" s="17">
        <v>6.0252774706803201E-2</v>
      </c>
      <c r="BU91" s="17">
        <v>3.7563820736541402E-2</v>
      </c>
      <c r="BV91" s="17"/>
      <c r="BW91" s="17">
        <v>4.4815423978998299E-2</v>
      </c>
      <c r="BX91" s="17">
        <v>3.6207704718711098E-2</v>
      </c>
      <c r="BY91" s="17"/>
      <c r="BZ91" s="17">
        <v>3.32796533625302E-2</v>
      </c>
      <c r="CA91" s="17">
        <v>3.9258872524106703E-2</v>
      </c>
    </row>
    <row r="92" spans="2:79" x14ac:dyDescent="0.35">
      <c r="B92" t="s">
        <v>138</v>
      </c>
      <c r="C92" s="17">
        <v>7.07842806734226E-2</v>
      </c>
      <c r="D92" s="17">
        <v>4.2507741216299903E-2</v>
      </c>
      <c r="E92" s="17">
        <v>6.3232551044030097E-2</v>
      </c>
      <c r="F92" s="17">
        <v>0.102383548192182</v>
      </c>
      <c r="G92" s="17">
        <v>6.3735752569847107E-2</v>
      </c>
      <c r="H92" s="17">
        <v>9.6765708113634205E-2</v>
      </c>
      <c r="I92" s="17">
        <v>7.3324407149601603E-2</v>
      </c>
      <c r="J92" s="17">
        <v>6.1477524510901903E-2</v>
      </c>
      <c r="K92" s="17">
        <v>3.8678769466211002E-2</v>
      </c>
      <c r="L92" s="17">
        <v>5.8026411438181102E-2</v>
      </c>
      <c r="M92" s="17"/>
      <c r="N92" s="17">
        <v>0.10653086298381401</v>
      </c>
      <c r="O92" s="17">
        <v>7.9719734951087098E-2</v>
      </c>
      <c r="P92" s="17">
        <v>7.1896029718496998E-2</v>
      </c>
      <c r="Q92" s="17">
        <v>3.6381713136502E-2</v>
      </c>
      <c r="R92" s="17"/>
      <c r="S92" s="17">
        <v>0.52126792609601702</v>
      </c>
      <c r="T92" s="17">
        <v>0</v>
      </c>
      <c r="U92" s="17">
        <v>0</v>
      </c>
      <c r="V92" s="17">
        <v>0</v>
      </c>
      <c r="W92" s="17">
        <v>0</v>
      </c>
      <c r="X92" s="17">
        <v>0</v>
      </c>
      <c r="Y92" s="17">
        <v>0</v>
      </c>
      <c r="Z92" s="17"/>
      <c r="AA92" s="17">
        <v>6.3798359858747294E-2</v>
      </c>
      <c r="AB92" s="17">
        <v>8.1806770729850195E-2</v>
      </c>
      <c r="AC92" s="17"/>
      <c r="AD92" s="17">
        <v>7.1481744826080496E-2</v>
      </c>
      <c r="AE92" s="17">
        <v>4.1527308834337903E-2</v>
      </c>
      <c r="AF92" s="17">
        <v>6.9421410027156905E-2</v>
      </c>
      <c r="AG92" s="17"/>
      <c r="AH92" s="17">
        <v>5.2881957468406897E-2</v>
      </c>
      <c r="AI92" s="17">
        <v>7.3320749171953498E-2</v>
      </c>
      <c r="AJ92" s="17"/>
      <c r="AK92" s="17">
        <v>8.0581353510971801E-2</v>
      </c>
      <c r="AL92" s="17">
        <v>6.6369788250766504E-2</v>
      </c>
      <c r="AM92" s="17"/>
      <c r="AN92" s="17">
        <v>9.0044602138354607E-2</v>
      </c>
      <c r="AO92" s="17">
        <v>3.6381713136502E-2</v>
      </c>
      <c r="AP92" s="17"/>
      <c r="AQ92" s="17">
        <v>5.5268183370547799E-2</v>
      </c>
      <c r="AR92" s="17">
        <v>7.8524300695856003E-2</v>
      </c>
      <c r="AS92" s="17"/>
      <c r="AT92" s="17">
        <v>7.8107171254791302E-2</v>
      </c>
      <c r="AU92" s="17">
        <v>8.7779890051833495E-2</v>
      </c>
      <c r="AV92" s="17">
        <v>6.2061186413300599E-2</v>
      </c>
      <c r="AW92" s="17">
        <v>4.2963175363096302E-2</v>
      </c>
      <c r="AX92" s="17"/>
      <c r="AY92" s="17">
        <v>5.3592570015721902E-2</v>
      </c>
      <c r="AZ92" s="17">
        <v>7.5045280796048205E-2</v>
      </c>
      <c r="BA92" s="17"/>
      <c r="BB92" s="17">
        <v>8.1669942683157595E-2</v>
      </c>
      <c r="BC92" s="17">
        <v>6.87845199743502E-2</v>
      </c>
      <c r="BD92" s="17"/>
      <c r="BE92" s="17">
        <v>6.1608079800000097E-2</v>
      </c>
      <c r="BF92" s="17">
        <v>7.1986853184826796E-2</v>
      </c>
      <c r="BG92" s="17"/>
      <c r="BH92" s="17">
        <v>4.5131623917320597E-2</v>
      </c>
      <c r="BI92" s="17">
        <v>7.3029397281437605E-2</v>
      </c>
      <c r="BJ92" s="17"/>
      <c r="BK92" s="17">
        <v>7.1749639813364796E-2</v>
      </c>
      <c r="BL92" s="17">
        <v>7.0617009769968903E-2</v>
      </c>
      <c r="BM92" s="17"/>
      <c r="BN92" s="17">
        <v>7.2087610914951902E-2</v>
      </c>
      <c r="BO92" s="17">
        <v>7.0724884922851797E-2</v>
      </c>
      <c r="BP92" s="17"/>
      <c r="BQ92" s="17">
        <v>4.7344653342514399E-2</v>
      </c>
      <c r="BR92" s="17">
        <v>7.2628260925384394E-2</v>
      </c>
      <c r="BS92" s="17"/>
      <c r="BT92" s="17">
        <v>7.5070407882009901E-2</v>
      </c>
      <c r="BU92" s="17">
        <v>7.0497927907089294E-2</v>
      </c>
      <c r="BV92" s="17"/>
      <c r="BW92" s="17">
        <v>8.8400059059853694E-2</v>
      </c>
      <c r="BX92" s="17">
        <v>6.2394324632150999E-2</v>
      </c>
      <c r="BY92" s="17"/>
      <c r="BZ92" s="17">
        <v>7.7897781730583704E-2</v>
      </c>
      <c r="CA92" s="17">
        <v>7.04424501638585E-2</v>
      </c>
    </row>
    <row r="93" spans="2:79" x14ac:dyDescent="0.35">
      <c r="B93" t="s">
        <v>33</v>
      </c>
      <c r="C93" s="17">
        <v>7.2312271682430596E-2</v>
      </c>
      <c r="D93" s="17">
        <v>4.6820777809514297E-2</v>
      </c>
      <c r="E93" s="17">
        <v>8.34823325428318E-2</v>
      </c>
      <c r="F93" s="17">
        <v>7.9183764280088706E-2</v>
      </c>
      <c r="G93" s="17">
        <v>6.3215754731982404E-2</v>
      </c>
      <c r="H93" s="17">
        <v>7.9268267331152401E-2</v>
      </c>
      <c r="I93" s="17">
        <v>0.107914322894359</v>
      </c>
      <c r="J93" s="17">
        <v>4.4331108480857202E-2</v>
      </c>
      <c r="K93" s="17">
        <v>6.8740558952121306E-2</v>
      </c>
      <c r="L93" s="17">
        <v>3.28730304798086E-2</v>
      </c>
      <c r="M93" s="17"/>
      <c r="N93" s="17">
        <v>7.0321366651493397E-2</v>
      </c>
      <c r="O93" s="17">
        <v>8.35804843860182E-2</v>
      </c>
      <c r="P93" s="17">
        <v>8.3496112297665598E-2</v>
      </c>
      <c r="Q93" s="17">
        <v>6.3032271146497607E-2</v>
      </c>
      <c r="R93" s="17"/>
      <c r="S93" s="17">
        <v>0</v>
      </c>
      <c r="T93" s="17">
        <v>1</v>
      </c>
      <c r="U93" s="17">
        <v>0</v>
      </c>
      <c r="V93" s="17">
        <v>0</v>
      </c>
      <c r="W93" s="17">
        <v>0</v>
      </c>
      <c r="X93" s="17">
        <v>0</v>
      </c>
      <c r="Y93" s="17">
        <v>0</v>
      </c>
      <c r="Z93" s="17"/>
      <c r="AA93" s="17">
        <v>7.6608113732416702E-2</v>
      </c>
      <c r="AB93" s="17">
        <v>6.5534228023463606E-2</v>
      </c>
      <c r="AC93" s="17"/>
      <c r="AD93" s="17">
        <v>8.0754178280172298E-2</v>
      </c>
      <c r="AE93" s="17">
        <v>5.5686921973460701E-2</v>
      </c>
      <c r="AF93" s="17">
        <v>8.5353063520579406E-2</v>
      </c>
      <c r="AG93" s="17"/>
      <c r="AH93" s="17">
        <v>6.9364977237753006E-2</v>
      </c>
      <c r="AI93" s="17">
        <v>7.2729855446795097E-2</v>
      </c>
      <c r="AJ93" s="17"/>
      <c r="AK93" s="17">
        <v>7.5023169146944901E-2</v>
      </c>
      <c r="AL93" s="17">
        <v>7.1090760266303399E-2</v>
      </c>
      <c r="AM93" s="17"/>
      <c r="AN93" s="17">
        <v>7.7507691859281996E-2</v>
      </c>
      <c r="AO93" s="17">
        <v>6.3032271146497607E-2</v>
      </c>
      <c r="AP93" s="17"/>
      <c r="AQ93" s="17">
        <v>6.6551870433147295E-2</v>
      </c>
      <c r="AR93" s="17">
        <v>7.5185779120312005E-2</v>
      </c>
      <c r="AS93" s="17"/>
      <c r="AT93" s="17">
        <v>6.6310143544679304E-2</v>
      </c>
      <c r="AU93" s="17">
        <v>7.2238835694374198E-2</v>
      </c>
      <c r="AV93" s="17">
        <v>8.1593106332766896E-2</v>
      </c>
      <c r="AW93" s="17">
        <v>5.56476011393644E-2</v>
      </c>
      <c r="AX93" s="17"/>
      <c r="AY93" s="17">
        <v>6.7261465879911095E-2</v>
      </c>
      <c r="AZ93" s="17">
        <v>7.3564124076436199E-2</v>
      </c>
      <c r="BA93" s="17"/>
      <c r="BB93" s="17">
        <v>9.3649129941223805E-2</v>
      </c>
      <c r="BC93" s="17">
        <v>6.8392564222337193E-2</v>
      </c>
      <c r="BD93" s="17"/>
      <c r="BE93" s="17">
        <v>7.3158511083994904E-2</v>
      </c>
      <c r="BF93" s="17">
        <v>7.2201369114317002E-2</v>
      </c>
      <c r="BG93" s="17"/>
      <c r="BH93" s="17">
        <v>6.5089579950773205E-2</v>
      </c>
      <c r="BI93" s="17">
        <v>7.2944400561536296E-2</v>
      </c>
      <c r="BJ93" s="17"/>
      <c r="BK93" s="17">
        <v>7.8476649299609194E-2</v>
      </c>
      <c r="BL93" s="17">
        <v>7.1244150016004301E-2</v>
      </c>
      <c r="BM93" s="17"/>
      <c r="BN93" s="17">
        <v>0.114723913420958</v>
      </c>
      <c r="BO93" s="17">
        <v>7.03794758232303E-2</v>
      </c>
      <c r="BP93" s="17"/>
      <c r="BQ93" s="17">
        <v>8.07357857586464E-2</v>
      </c>
      <c r="BR93" s="17">
        <v>7.1649599303327399E-2</v>
      </c>
      <c r="BS93" s="17"/>
      <c r="BT93" s="17">
        <v>7.4690245372227404E-2</v>
      </c>
      <c r="BU93" s="17">
        <v>7.2153401142383E-2</v>
      </c>
      <c r="BV93" s="17"/>
      <c r="BW93" s="17">
        <v>8.6339239181826899E-2</v>
      </c>
      <c r="BX93" s="17">
        <v>6.5631576788872603E-2</v>
      </c>
      <c r="BY93" s="17"/>
      <c r="BZ93" s="17">
        <v>0.116327188434624</v>
      </c>
      <c r="CA93" s="17">
        <v>7.01971892074406E-2</v>
      </c>
    </row>
    <row r="94" spans="2:79" x14ac:dyDescent="0.35">
      <c r="B94" t="s">
        <v>34</v>
      </c>
      <c r="C94" s="17">
        <v>7.7459877373286495E-2</v>
      </c>
      <c r="D94" s="17">
        <v>8.6523190120925797E-2</v>
      </c>
      <c r="E94" s="17">
        <v>9.1671703360288001E-2</v>
      </c>
      <c r="F94" s="17">
        <v>9.4173922425022899E-2</v>
      </c>
      <c r="G94" s="17">
        <v>6.4337741560087106E-2</v>
      </c>
      <c r="H94" s="17">
        <v>7.3451651527536702E-2</v>
      </c>
      <c r="I94" s="17">
        <v>6.7270410724084795E-2</v>
      </c>
      <c r="J94" s="17">
        <v>7.0099813274709294E-2</v>
      </c>
      <c r="K94" s="17">
        <v>4.1854398992194501E-2</v>
      </c>
      <c r="L94" s="17">
        <v>8.0694209612017398E-2</v>
      </c>
      <c r="M94" s="17"/>
      <c r="N94" s="17">
        <v>4.9055788481912499E-2</v>
      </c>
      <c r="O94" s="17">
        <v>7.7671502691066902E-2</v>
      </c>
      <c r="P94" s="17">
        <v>9.8284703207436E-2</v>
      </c>
      <c r="Q94" s="17">
        <v>9.1409134745167098E-2</v>
      </c>
      <c r="R94" s="17"/>
      <c r="S94" s="17">
        <v>0</v>
      </c>
      <c r="T94" s="17">
        <v>0</v>
      </c>
      <c r="U94" s="17">
        <v>1</v>
      </c>
      <c r="V94" s="17">
        <v>0</v>
      </c>
      <c r="W94" s="17">
        <v>0</v>
      </c>
      <c r="X94" s="17">
        <v>0</v>
      </c>
      <c r="Y94" s="17">
        <v>0</v>
      </c>
      <c r="Z94" s="17"/>
      <c r="AA94" s="17">
        <v>8.9253669480622605E-2</v>
      </c>
      <c r="AB94" s="17">
        <v>5.8851456281881903E-2</v>
      </c>
      <c r="AC94" s="17"/>
      <c r="AD94" s="17">
        <v>0.101208367317965</v>
      </c>
      <c r="AE94" s="17">
        <v>8.14894862332982E-2</v>
      </c>
      <c r="AF94" s="17">
        <v>8.7106717300613895E-2</v>
      </c>
      <c r="AG94" s="17"/>
      <c r="AH94" s="17">
        <v>8.2534174960645995E-2</v>
      </c>
      <c r="AI94" s="17">
        <v>7.6740931802082496E-2</v>
      </c>
      <c r="AJ94" s="17"/>
      <c r="AK94" s="17">
        <v>6.9150769178598706E-2</v>
      </c>
      <c r="AL94" s="17">
        <v>8.1203903346421399E-2</v>
      </c>
      <c r="AM94" s="17"/>
      <c r="AN94" s="17">
        <v>6.9650367780981701E-2</v>
      </c>
      <c r="AO94" s="17">
        <v>9.1409134745167098E-2</v>
      </c>
      <c r="AP94" s="17"/>
      <c r="AQ94" s="17">
        <v>6.9270431271522506E-2</v>
      </c>
      <c r="AR94" s="17">
        <v>8.1545084855747199E-2</v>
      </c>
      <c r="AS94" s="17"/>
      <c r="AT94" s="17">
        <v>4.8911106978404298E-2</v>
      </c>
      <c r="AU94" s="17">
        <v>6.2577660739196905E-2</v>
      </c>
      <c r="AV94" s="17">
        <v>9.5154030275323903E-2</v>
      </c>
      <c r="AW94" s="17">
        <v>0.102801330790351</v>
      </c>
      <c r="AX94" s="17"/>
      <c r="AY94" s="17">
        <v>9.3444927508105402E-2</v>
      </c>
      <c r="AZ94" s="17">
        <v>7.3497950492314307E-2</v>
      </c>
      <c r="BA94" s="17"/>
      <c r="BB94" s="17">
        <v>6.9601758581755394E-2</v>
      </c>
      <c r="BC94" s="17">
        <v>7.89034604198567E-2</v>
      </c>
      <c r="BD94" s="17"/>
      <c r="BE94" s="17">
        <v>8.8207326656469395E-2</v>
      </c>
      <c r="BF94" s="17">
        <v>7.6051387383371305E-2</v>
      </c>
      <c r="BG94" s="17"/>
      <c r="BH94" s="17">
        <v>5.9796685102007099E-2</v>
      </c>
      <c r="BI94" s="17">
        <v>7.9005757267749194E-2</v>
      </c>
      <c r="BJ94" s="17"/>
      <c r="BK94" s="17">
        <v>9.7040567797791105E-2</v>
      </c>
      <c r="BL94" s="17">
        <v>7.4067067752455404E-2</v>
      </c>
      <c r="BM94" s="17"/>
      <c r="BN94" s="17">
        <v>0.119956991821407</v>
      </c>
      <c r="BO94" s="17">
        <v>7.5523186326529101E-2</v>
      </c>
      <c r="BP94" s="17"/>
      <c r="BQ94" s="17">
        <v>0.10277398446656499</v>
      </c>
      <c r="BR94" s="17">
        <v>7.5468433016383202E-2</v>
      </c>
      <c r="BS94" s="17"/>
      <c r="BT94" s="17">
        <v>7.1775853559151101E-2</v>
      </c>
      <c r="BU94" s="17">
        <v>7.7839622505400399E-2</v>
      </c>
      <c r="BV94" s="17"/>
      <c r="BW94" s="17">
        <v>8.0493352889296002E-2</v>
      </c>
      <c r="BX94" s="17">
        <v>7.6015108616931198E-2</v>
      </c>
      <c r="BY94" s="17"/>
      <c r="BZ94" s="17">
        <v>8.3416722756276707E-2</v>
      </c>
      <c r="CA94" s="17">
        <v>7.7173628523908397E-2</v>
      </c>
    </row>
    <row r="95" spans="2:79" x14ac:dyDescent="0.35">
      <c r="B95" t="s">
        <v>35</v>
      </c>
      <c r="C95" s="17">
        <v>0.22647930566569499</v>
      </c>
      <c r="D95" s="17">
        <v>0.216165296491105</v>
      </c>
      <c r="E95" s="17">
        <v>0.20696914226736501</v>
      </c>
      <c r="F95" s="17">
        <v>0.229395228820196</v>
      </c>
      <c r="G95" s="17">
        <v>0.269139229369249</v>
      </c>
      <c r="H95" s="17">
        <v>0.241192495097795</v>
      </c>
      <c r="I95" s="17">
        <v>0.21818250389156099</v>
      </c>
      <c r="J95" s="17">
        <v>0.181729488084521</v>
      </c>
      <c r="K95" s="17">
        <v>0.16552001888578599</v>
      </c>
      <c r="L95" s="17">
        <v>0.28530023145264699</v>
      </c>
      <c r="M95" s="17"/>
      <c r="N95" s="17">
        <v>0.32041826458071399</v>
      </c>
      <c r="O95" s="17">
        <v>0.21506697717693199</v>
      </c>
      <c r="P95" s="17">
        <v>0.19958899739704</v>
      </c>
      <c r="Q95" s="17">
        <v>0.167730317688629</v>
      </c>
      <c r="R95" s="17"/>
      <c r="S95" s="17">
        <v>0</v>
      </c>
      <c r="T95" s="17">
        <v>0</v>
      </c>
      <c r="U95" s="17">
        <v>0</v>
      </c>
      <c r="V95" s="17">
        <v>1</v>
      </c>
      <c r="W95" s="17">
        <v>0</v>
      </c>
      <c r="X95" s="17">
        <v>0</v>
      </c>
      <c r="Y95" s="17">
        <v>0</v>
      </c>
      <c r="Z95" s="17"/>
      <c r="AA95" s="17">
        <v>0.18852323451758299</v>
      </c>
      <c r="AB95" s="17">
        <v>0.28636696083811802</v>
      </c>
      <c r="AC95" s="17"/>
      <c r="AD95" s="17">
        <v>0.19550161617536799</v>
      </c>
      <c r="AE95" s="17">
        <v>0.165340603840959</v>
      </c>
      <c r="AF95" s="17">
        <v>0.20163221269113199</v>
      </c>
      <c r="AG95" s="17"/>
      <c r="AH95" s="17">
        <v>0.13303886520646899</v>
      </c>
      <c r="AI95" s="17">
        <v>0.23971829878404499</v>
      </c>
      <c r="AJ95" s="17"/>
      <c r="AK95" s="17">
        <v>0.24207671595264699</v>
      </c>
      <c r="AL95" s="17">
        <v>0.219451221801614</v>
      </c>
      <c r="AM95" s="17"/>
      <c r="AN95" s="17">
        <v>0.25937000177328601</v>
      </c>
      <c r="AO95" s="17">
        <v>0.167730317688629</v>
      </c>
      <c r="AP95" s="17"/>
      <c r="AQ95" s="17">
        <v>0.18134972781247899</v>
      </c>
      <c r="AR95" s="17">
        <v>0.24899165715263399</v>
      </c>
      <c r="AS95" s="17"/>
      <c r="AT95" s="17">
        <v>0.31431505479892002</v>
      </c>
      <c r="AU95" s="17">
        <v>0.238184669193653</v>
      </c>
      <c r="AV95" s="17">
        <v>0.19644344349523099</v>
      </c>
      <c r="AW95" s="17">
        <v>0.15452649348306099</v>
      </c>
      <c r="AX95" s="17"/>
      <c r="AY95" s="17">
        <v>0.16633973001003799</v>
      </c>
      <c r="AZ95" s="17">
        <v>0.24138502065506501</v>
      </c>
      <c r="BA95" s="17"/>
      <c r="BB95" s="17">
        <v>0.18345102590063</v>
      </c>
      <c r="BC95" s="17">
        <v>0.23438385595817299</v>
      </c>
      <c r="BD95" s="17"/>
      <c r="BE95" s="17">
        <v>0.176075634236773</v>
      </c>
      <c r="BF95" s="17">
        <v>0.23308487921082399</v>
      </c>
      <c r="BG95" s="17"/>
      <c r="BH95" s="17">
        <v>0.202017075013676</v>
      </c>
      <c r="BI95" s="17">
        <v>0.22862023636258599</v>
      </c>
      <c r="BJ95" s="17"/>
      <c r="BK95" s="17">
        <v>0.181347084439693</v>
      </c>
      <c r="BL95" s="17">
        <v>0.234299511749615</v>
      </c>
      <c r="BM95" s="17"/>
      <c r="BN95" s="17">
        <v>0.14246598183328099</v>
      </c>
      <c r="BO95" s="17">
        <v>0.23030798566403199</v>
      </c>
      <c r="BP95" s="17"/>
      <c r="BQ95" s="17">
        <v>0.12649053601316701</v>
      </c>
      <c r="BR95" s="17">
        <v>0.23434535720543501</v>
      </c>
      <c r="BS95" s="17"/>
      <c r="BT95" s="17">
        <v>0.20917192815720001</v>
      </c>
      <c r="BU95" s="17">
        <v>0.227635597858237</v>
      </c>
      <c r="BV95" s="17"/>
      <c r="BW95" s="17">
        <v>0.21916574939681999</v>
      </c>
      <c r="BX95" s="17">
        <v>0.22996257017182001</v>
      </c>
      <c r="BY95" s="17"/>
      <c r="BZ95" s="17">
        <v>0.158893675565249</v>
      </c>
      <c r="CA95" s="17">
        <v>0.22972704966556301</v>
      </c>
    </row>
    <row r="96" spans="2:79" x14ac:dyDescent="0.35">
      <c r="B96" t="s">
        <v>36</v>
      </c>
      <c r="C96" s="17">
        <v>0.14606488321532901</v>
      </c>
      <c r="D96" s="17">
        <v>0.17374562544327701</v>
      </c>
      <c r="E96" s="17">
        <v>0.15519538896815499</v>
      </c>
      <c r="F96" s="17">
        <v>0.13397815624762899</v>
      </c>
      <c r="G96" s="17">
        <v>0.15311769015672599</v>
      </c>
      <c r="H96" s="17">
        <v>0.112369389557267</v>
      </c>
      <c r="I96" s="17">
        <v>0.14287150380914401</v>
      </c>
      <c r="J96" s="17">
        <v>0.16109343582050201</v>
      </c>
      <c r="K96" s="17">
        <v>0.13941186242631301</v>
      </c>
      <c r="L96" s="17">
        <v>0.14358757943294501</v>
      </c>
      <c r="M96" s="17"/>
      <c r="N96" s="17">
        <v>7.5969586129359598E-2</v>
      </c>
      <c r="O96" s="17">
        <v>0.12641325811700199</v>
      </c>
      <c r="P96" s="17">
        <v>0.18511478475708801</v>
      </c>
      <c r="Q96" s="17">
        <v>0.19665399271817999</v>
      </c>
      <c r="R96" s="17"/>
      <c r="S96" s="17">
        <v>0</v>
      </c>
      <c r="T96" s="17">
        <v>0</v>
      </c>
      <c r="U96" s="17">
        <v>0</v>
      </c>
      <c r="V96" s="17">
        <v>0</v>
      </c>
      <c r="W96" s="17">
        <v>1</v>
      </c>
      <c r="X96" s="17">
        <v>0</v>
      </c>
      <c r="Y96" s="17">
        <v>0</v>
      </c>
      <c r="Z96" s="17"/>
      <c r="AA96" s="17">
        <v>0.18015080426702401</v>
      </c>
      <c r="AB96" s="17">
        <v>9.2283608588335106E-2</v>
      </c>
      <c r="AC96" s="17"/>
      <c r="AD96" s="17">
        <v>0.19630251859953299</v>
      </c>
      <c r="AE96" s="17">
        <v>0.18868184167636901</v>
      </c>
      <c r="AF96" s="17">
        <v>0.164453145622977</v>
      </c>
      <c r="AG96" s="17"/>
      <c r="AH96" s="17">
        <v>0.187273528844106</v>
      </c>
      <c r="AI96" s="17">
        <v>0.140226287279622</v>
      </c>
      <c r="AJ96" s="17"/>
      <c r="AK96" s="17">
        <v>0.130091685763153</v>
      </c>
      <c r="AL96" s="17">
        <v>0.15326229414484199</v>
      </c>
      <c r="AM96" s="17"/>
      <c r="AN96" s="17">
        <v>0.117742505514773</v>
      </c>
      <c r="AO96" s="17">
        <v>0.19665399271817999</v>
      </c>
      <c r="AP96" s="17"/>
      <c r="AQ96" s="17">
        <v>0.17014526100041</v>
      </c>
      <c r="AR96" s="17">
        <v>0.13405267405176799</v>
      </c>
      <c r="AS96" s="17"/>
      <c r="AT96" s="17">
        <v>8.0835079831880596E-2</v>
      </c>
      <c r="AU96" s="17">
        <v>0.121758895366829</v>
      </c>
      <c r="AV96" s="17">
        <v>0.17930376256563901</v>
      </c>
      <c r="AW96" s="17">
        <v>0.20622870625560599</v>
      </c>
      <c r="AX96" s="17"/>
      <c r="AY96" s="17">
        <v>0.17227026556139499</v>
      </c>
      <c r="AZ96" s="17">
        <v>0.139569826404911</v>
      </c>
      <c r="BA96" s="17"/>
      <c r="BB96" s="17">
        <v>0.14540835408649899</v>
      </c>
      <c r="BC96" s="17">
        <v>0.14618549151167801</v>
      </c>
      <c r="BD96" s="17"/>
      <c r="BE96" s="17">
        <v>0.18200377881098501</v>
      </c>
      <c r="BF96" s="17">
        <v>0.141354968019516</v>
      </c>
      <c r="BG96" s="17"/>
      <c r="BH96" s="17">
        <v>0.178945660082653</v>
      </c>
      <c r="BI96" s="17">
        <v>0.143187162637256</v>
      </c>
      <c r="BJ96" s="17"/>
      <c r="BK96" s="17">
        <v>0.14658794426332</v>
      </c>
      <c r="BL96" s="17">
        <v>0.145974250734174</v>
      </c>
      <c r="BM96" s="17"/>
      <c r="BN96" s="17">
        <v>0.13780613984843301</v>
      </c>
      <c r="BO96" s="17">
        <v>0.14644125310641101</v>
      </c>
      <c r="BP96" s="17"/>
      <c r="BQ96" s="17">
        <v>0.180177446424924</v>
      </c>
      <c r="BR96" s="17">
        <v>0.14338127003265</v>
      </c>
      <c r="BS96" s="17"/>
      <c r="BT96" s="17">
        <v>0.112014699552947</v>
      </c>
      <c r="BU96" s="17">
        <v>0.14833974903507</v>
      </c>
      <c r="BV96" s="17"/>
      <c r="BW96" s="17">
        <v>0.153301744003455</v>
      </c>
      <c r="BX96" s="17">
        <v>0.14261814685447899</v>
      </c>
      <c r="BY96" s="17"/>
      <c r="BZ96" s="17">
        <v>0.15545963611062999</v>
      </c>
      <c r="CA96" s="17">
        <v>0.145613429965568</v>
      </c>
    </row>
    <row r="97" spans="2:79" x14ac:dyDescent="0.35">
      <c r="B97" t="s">
        <v>37</v>
      </c>
      <c r="C97" s="17">
        <v>0.154517374162499</v>
      </c>
      <c r="D97" s="17">
        <v>0.17465021649700099</v>
      </c>
      <c r="E97" s="17">
        <v>0.16068313264960901</v>
      </c>
      <c r="F97" s="17">
        <v>0.108692926870067</v>
      </c>
      <c r="G97" s="17">
        <v>0.17962950022907501</v>
      </c>
      <c r="H97" s="17">
        <v>0.14378182158559499</v>
      </c>
      <c r="I97" s="17">
        <v>0.14448004383591401</v>
      </c>
      <c r="J97" s="17">
        <v>0.16085405420575</v>
      </c>
      <c r="K97" s="17">
        <v>0.20503842119403001</v>
      </c>
      <c r="L97" s="17">
        <v>0.14873072775042001</v>
      </c>
      <c r="M97" s="17"/>
      <c r="N97" s="17">
        <v>8.5286015303028595E-2</v>
      </c>
      <c r="O97" s="17">
        <v>0.141415595480467</v>
      </c>
      <c r="P97" s="17">
        <v>0.17667575588772</v>
      </c>
      <c r="Q97" s="17">
        <v>0.20828173008366199</v>
      </c>
      <c r="R97" s="17"/>
      <c r="S97" s="17">
        <v>0</v>
      </c>
      <c r="T97" s="17">
        <v>0</v>
      </c>
      <c r="U97" s="17">
        <v>0</v>
      </c>
      <c r="V97" s="17">
        <v>0</v>
      </c>
      <c r="W97" s="17">
        <v>0</v>
      </c>
      <c r="X97" s="17">
        <v>1</v>
      </c>
      <c r="Y97" s="17">
        <v>0</v>
      </c>
      <c r="Z97" s="17"/>
      <c r="AA97" s="17">
        <v>0.19243726679557799</v>
      </c>
      <c r="AB97" s="17">
        <v>9.4686801990699093E-2</v>
      </c>
      <c r="AC97" s="17"/>
      <c r="AD97" s="17">
        <v>0.17148777707025101</v>
      </c>
      <c r="AE97" s="17">
        <v>0.24871292339496601</v>
      </c>
      <c r="AF97" s="17">
        <v>0.17787015953666799</v>
      </c>
      <c r="AG97" s="17"/>
      <c r="AH97" s="17">
        <v>0.25700888093972202</v>
      </c>
      <c r="AI97" s="17">
        <v>0.139995991918962</v>
      </c>
      <c r="AJ97" s="17"/>
      <c r="AK97" s="17">
        <v>0.113456852525625</v>
      </c>
      <c r="AL97" s="17">
        <v>0.17301895771116599</v>
      </c>
      <c r="AM97" s="17"/>
      <c r="AN97" s="17">
        <v>0.124417330690881</v>
      </c>
      <c r="AO97" s="17">
        <v>0.20828173008366199</v>
      </c>
      <c r="AP97" s="17"/>
      <c r="AQ97" s="17">
        <v>0.20593950084262799</v>
      </c>
      <c r="AR97" s="17">
        <v>0.128866059767445</v>
      </c>
      <c r="AS97" s="17"/>
      <c r="AT97" s="17">
        <v>7.4989000421895297E-2</v>
      </c>
      <c r="AU97" s="17">
        <v>0.12892419868473701</v>
      </c>
      <c r="AV97" s="17">
        <v>0.18248945033216499</v>
      </c>
      <c r="AW97" s="17">
        <v>0.25318483163982602</v>
      </c>
      <c r="AX97" s="17"/>
      <c r="AY97" s="17">
        <v>0.206616657125169</v>
      </c>
      <c r="AZ97" s="17">
        <v>0.14160446191585199</v>
      </c>
      <c r="BA97" s="17"/>
      <c r="BB97" s="17">
        <v>0.153226905502344</v>
      </c>
      <c r="BC97" s="17">
        <v>0.15475444091210599</v>
      </c>
      <c r="BD97" s="17"/>
      <c r="BE97" s="17">
        <v>0.19604501577609701</v>
      </c>
      <c r="BF97" s="17">
        <v>0.14907503468488401</v>
      </c>
      <c r="BG97" s="17"/>
      <c r="BH97" s="17">
        <v>0.16457970403347</v>
      </c>
      <c r="BI97" s="17">
        <v>0.15363672058640301</v>
      </c>
      <c r="BJ97" s="17"/>
      <c r="BK97" s="17">
        <v>0.21063309781262499</v>
      </c>
      <c r="BL97" s="17">
        <v>0.144794021055309</v>
      </c>
      <c r="BM97" s="17"/>
      <c r="BN97" s="17">
        <v>0.182704063194401</v>
      </c>
      <c r="BO97" s="17">
        <v>0.15323284204791399</v>
      </c>
      <c r="BP97" s="17"/>
      <c r="BQ97" s="17">
        <v>0.248099736498919</v>
      </c>
      <c r="BR97" s="17">
        <v>0.147155310523683</v>
      </c>
      <c r="BS97" s="17"/>
      <c r="BT97" s="17">
        <v>0.18427031984348599</v>
      </c>
      <c r="BU97" s="17">
        <v>0.152529603411028</v>
      </c>
      <c r="BV97" s="17"/>
      <c r="BW97" s="17">
        <v>0.15898895642903901</v>
      </c>
      <c r="BX97" s="17">
        <v>0.152387671016364</v>
      </c>
      <c r="BY97" s="17"/>
      <c r="BZ97" s="17">
        <v>0.22007665688095099</v>
      </c>
      <c r="CA97" s="17">
        <v>0.15136700378394299</v>
      </c>
    </row>
    <row r="98" spans="2:79" x14ac:dyDescent="0.35">
      <c r="B98" t="s">
        <v>139</v>
      </c>
      <c r="C98" s="17">
        <v>7.2380050755494404E-2</v>
      </c>
      <c r="D98" s="17">
        <v>8.1880989362359102E-2</v>
      </c>
      <c r="E98" s="17">
        <v>7.9830557243388903E-2</v>
      </c>
      <c r="F98" s="17">
        <v>5.50088230537321E-2</v>
      </c>
      <c r="G98" s="17">
        <v>5.9327038810175502E-2</v>
      </c>
      <c r="H98" s="17">
        <v>7.2717435915456902E-2</v>
      </c>
      <c r="I98" s="17">
        <v>7.6168733051472495E-2</v>
      </c>
      <c r="J98" s="17">
        <v>8.0039024197560302E-2</v>
      </c>
      <c r="K98" s="17">
        <v>9.6609485214027402E-2</v>
      </c>
      <c r="L98" s="17">
        <v>6.8493710139694797E-2</v>
      </c>
      <c r="M98" s="17"/>
      <c r="N98" s="17">
        <v>4.2731641130468803E-2</v>
      </c>
      <c r="O98" s="17">
        <v>8.1351577503420605E-2</v>
      </c>
      <c r="P98" s="17">
        <v>6.1667022794401997E-2</v>
      </c>
      <c r="Q98" s="17">
        <v>9.6440284863814896E-2</v>
      </c>
      <c r="R98" s="17"/>
      <c r="S98" s="17">
        <v>0</v>
      </c>
      <c r="T98" s="17">
        <v>0</v>
      </c>
      <c r="U98" s="17">
        <v>0</v>
      </c>
      <c r="V98" s="17">
        <v>0</v>
      </c>
      <c r="W98" s="17">
        <v>0</v>
      </c>
      <c r="X98" s="17">
        <v>0</v>
      </c>
      <c r="Y98" s="17">
        <v>0.67319173644807095</v>
      </c>
      <c r="Z98" s="17"/>
      <c r="AA98" s="17">
        <v>8.6427294245692496E-2</v>
      </c>
      <c r="AB98" s="17">
        <v>5.0216100461975E-2</v>
      </c>
      <c r="AC98" s="17"/>
      <c r="AD98" s="17">
        <v>7.2309675591190697E-2</v>
      </c>
      <c r="AE98" s="17">
        <v>0.12578140622397099</v>
      </c>
      <c r="AF98" s="17">
        <v>7.8459451222987003E-2</v>
      </c>
      <c r="AG98" s="17"/>
      <c r="AH98" s="17">
        <v>0.124227739436995</v>
      </c>
      <c r="AI98" s="17">
        <v>6.5034075177005296E-2</v>
      </c>
      <c r="AJ98" s="17"/>
      <c r="AK98" s="17">
        <v>6.4999949973228E-2</v>
      </c>
      <c r="AL98" s="17">
        <v>7.5705472493392004E-2</v>
      </c>
      <c r="AM98" s="17"/>
      <c r="AN98" s="17">
        <v>5.8909897896977301E-2</v>
      </c>
      <c r="AO98" s="17">
        <v>9.6440284863814896E-2</v>
      </c>
      <c r="AP98" s="17"/>
      <c r="AQ98" s="17">
        <v>0.10694815878637701</v>
      </c>
      <c r="AR98" s="17">
        <v>5.5136162484240601E-2</v>
      </c>
      <c r="AS98" s="17"/>
      <c r="AT98" s="17">
        <v>3.7898243926261697E-2</v>
      </c>
      <c r="AU98" s="17">
        <v>6.4662112421036005E-2</v>
      </c>
      <c r="AV98" s="17">
        <v>8.6079230915892702E-2</v>
      </c>
      <c r="AW98" s="17">
        <v>0.103899842048419</v>
      </c>
      <c r="AX98" s="17"/>
      <c r="AY98" s="17">
        <v>0.10575402371261999</v>
      </c>
      <c r="AZ98" s="17">
        <v>6.4108244319575999E-2</v>
      </c>
      <c r="BA98" s="17"/>
      <c r="BB98" s="17">
        <v>8.97818555765732E-2</v>
      </c>
      <c r="BC98" s="17">
        <v>6.9183235959756506E-2</v>
      </c>
      <c r="BD98" s="17"/>
      <c r="BE98" s="17">
        <v>8.7547369521900897E-2</v>
      </c>
      <c r="BF98" s="17">
        <v>7.0392321751760897E-2</v>
      </c>
      <c r="BG98" s="17"/>
      <c r="BH98" s="17">
        <v>7.8413866650324904E-2</v>
      </c>
      <c r="BI98" s="17">
        <v>7.1851972108359002E-2</v>
      </c>
      <c r="BJ98" s="17"/>
      <c r="BK98" s="17">
        <v>8.76926867014622E-2</v>
      </c>
      <c r="BL98" s="17">
        <v>6.9726780751657003E-2</v>
      </c>
      <c r="BM98" s="17"/>
      <c r="BN98" s="17">
        <v>8.7514742397728704E-2</v>
      </c>
      <c r="BO98" s="17">
        <v>7.1690328119508498E-2</v>
      </c>
      <c r="BP98" s="17"/>
      <c r="BQ98" s="17">
        <v>8.1937411059497395E-2</v>
      </c>
      <c r="BR98" s="17">
        <v>7.1628179430380495E-2</v>
      </c>
      <c r="BS98" s="17"/>
      <c r="BT98" s="17">
        <v>8.2724130726973197E-2</v>
      </c>
      <c r="BU98" s="17">
        <v>7.1688970959945794E-2</v>
      </c>
      <c r="BV98" s="17"/>
      <c r="BW98" s="17">
        <v>7.0277643991296004E-2</v>
      </c>
      <c r="BX98" s="17">
        <v>7.3381374679169706E-2</v>
      </c>
      <c r="BY98" s="17"/>
      <c r="BZ98" s="17">
        <v>9.4279077523069896E-2</v>
      </c>
      <c r="CA98" s="17">
        <v>7.1327720065055694E-2</v>
      </c>
    </row>
    <row r="99" spans="2:79" x14ac:dyDescent="0.35">
      <c r="B99" t="s">
        <v>140</v>
      </c>
      <c r="C99" s="17">
        <v>2.60731294420215E-2</v>
      </c>
      <c r="D99" s="17">
        <v>2.1272253392051101E-2</v>
      </c>
      <c r="E99" s="17">
        <v>3.03060969102351E-2</v>
      </c>
      <c r="F99" s="17">
        <v>3.0033841249967799E-2</v>
      </c>
      <c r="G99" s="17">
        <v>1.6566162026315601E-2</v>
      </c>
      <c r="H99" s="17">
        <v>2.9245067845781E-2</v>
      </c>
      <c r="I99" s="17">
        <v>1.8050802297016201E-2</v>
      </c>
      <c r="J99" s="17">
        <v>3.1695104387205797E-2</v>
      </c>
      <c r="K99" s="17">
        <v>4.8535094306400101E-2</v>
      </c>
      <c r="L99" s="17">
        <v>3.3455221218683301E-2</v>
      </c>
      <c r="M99" s="17"/>
      <c r="N99" s="17">
        <v>2.9628572801596299E-2</v>
      </c>
      <c r="O99" s="17">
        <v>2.5713977444759801E-2</v>
      </c>
      <c r="P99" s="17">
        <v>1.31526728033093E-2</v>
      </c>
      <c r="Q99" s="17">
        <v>2.9009560803420799E-2</v>
      </c>
      <c r="R99" s="17"/>
      <c r="S99" s="17">
        <v>0</v>
      </c>
      <c r="T99" s="17">
        <v>0</v>
      </c>
      <c r="U99" s="17">
        <v>0</v>
      </c>
      <c r="V99" s="17">
        <v>0</v>
      </c>
      <c r="W99" s="17">
        <v>0</v>
      </c>
      <c r="X99" s="17">
        <v>0</v>
      </c>
      <c r="Y99" s="17">
        <v>0.24250073190750501</v>
      </c>
      <c r="Z99" s="17"/>
      <c r="AA99" s="17">
        <v>2.8075954708370598E-2</v>
      </c>
      <c r="AB99" s="17">
        <v>2.2913041864630002E-2</v>
      </c>
      <c r="AC99" s="17"/>
      <c r="AD99" s="17">
        <v>2.7963722155177201E-2</v>
      </c>
      <c r="AE99" s="17">
        <v>2.88417954150572E-2</v>
      </c>
      <c r="AF99" s="17">
        <v>2.8525104110048001E-2</v>
      </c>
      <c r="AG99" s="17"/>
      <c r="AH99" s="17">
        <v>4.0040308264886998E-2</v>
      </c>
      <c r="AI99" s="17">
        <v>2.4094207003194101E-2</v>
      </c>
      <c r="AJ99" s="17"/>
      <c r="AK99" s="17">
        <v>2.6099919908026899E-2</v>
      </c>
      <c r="AL99" s="17">
        <v>2.6061057845623101E-2</v>
      </c>
      <c r="AM99" s="17"/>
      <c r="AN99" s="17">
        <v>2.44291645862134E-2</v>
      </c>
      <c r="AO99" s="17">
        <v>2.9009560803420799E-2</v>
      </c>
      <c r="AP99" s="17"/>
      <c r="AQ99" s="17">
        <v>3.5977929223066397E-2</v>
      </c>
      <c r="AR99" s="17">
        <v>2.1132238241933499E-2</v>
      </c>
      <c r="AS99" s="17"/>
      <c r="AT99" s="17">
        <v>2.7649050907585699E-2</v>
      </c>
      <c r="AU99" s="17">
        <v>2.64822434959389E-2</v>
      </c>
      <c r="AV99" s="17">
        <v>2.38271082917971E-2</v>
      </c>
      <c r="AW99" s="17">
        <v>2.9582116140068299E-2</v>
      </c>
      <c r="AX99" s="17"/>
      <c r="AY99" s="17">
        <v>3.3788863158810099E-2</v>
      </c>
      <c r="AZ99" s="17">
        <v>2.4160769295437898E-2</v>
      </c>
      <c r="BA99" s="17"/>
      <c r="BB99" s="17">
        <v>3.11120993976273E-2</v>
      </c>
      <c r="BC99" s="17">
        <v>2.51474407634628E-2</v>
      </c>
      <c r="BD99" s="17"/>
      <c r="BE99" s="17">
        <v>3.3348121567248E-2</v>
      </c>
      <c r="BF99" s="17">
        <v>2.5119716840100399E-2</v>
      </c>
      <c r="BG99" s="17"/>
      <c r="BH99" s="17">
        <v>2.6178560249320099E-2</v>
      </c>
      <c r="BI99" s="17">
        <v>2.60639021538418E-2</v>
      </c>
      <c r="BJ99" s="17"/>
      <c r="BK99" s="17">
        <v>2.4299100288197099E-2</v>
      </c>
      <c r="BL99" s="17">
        <v>2.63805212167873E-2</v>
      </c>
      <c r="BM99" s="17"/>
      <c r="BN99" s="17">
        <v>3.4812397540625602E-2</v>
      </c>
      <c r="BO99" s="17">
        <v>2.5674860935992899E-2</v>
      </c>
      <c r="BP99" s="17"/>
      <c r="BQ99" s="17">
        <v>3.5669459214216298E-2</v>
      </c>
      <c r="BR99" s="17">
        <v>2.5318192414165799E-2</v>
      </c>
      <c r="BS99" s="17"/>
      <c r="BT99" s="17">
        <v>3.2105434354058403E-2</v>
      </c>
      <c r="BU99" s="17">
        <v>2.56701159254215E-2</v>
      </c>
      <c r="BV99" s="17"/>
      <c r="BW99" s="17">
        <v>2.31788596905688E-2</v>
      </c>
      <c r="BX99" s="17">
        <v>2.7451597963456399E-2</v>
      </c>
      <c r="BY99" s="17"/>
      <c r="BZ99" s="17">
        <v>2.58285778324795E-2</v>
      </c>
      <c r="CA99" s="17">
        <v>2.6084881067646101E-2</v>
      </c>
    </row>
    <row r="100" spans="2:79" x14ac:dyDescent="0.35">
      <c r="B100" t="s">
        <v>141</v>
      </c>
      <c r="C100" s="17">
        <v>9.0645548498419007E-3</v>
      </c>
      <c r="D100" s="17">
        <v>4.3119053295848503E-3</v>
      </c>
      <c r="E100" s="17">
        <v>6.6454063506380398E-3</v>
      </c>
      <c r="F100" s="17">
        <v>1.0150630453683199E-2</v>
      </c>
      <c r="G100" s="17">
        <v>1.1482663366272501E-2</v>
      </c>
      <c r="H100" s="17">
        <v>8.1647626028363302E-3</v>
      </c>
      <c r="I100" s="17">
        <v>7.5914584551702901E-3</v>
      </c>
      <c r="J100" s="17">
        <v>1.9773754080493401E-2</v>
      </c>
      <c r="K100" s="17">
        <v>1.2378777422357001E-2</v>
      </c>
      <c r="L100" s="17">
        <v>8.3136800384008992E-3</v>
      </c>
      <c r="M100" s="17"/>
      <c r="N100" s="17">
        <v>1.5427421174423901E-2</v>
      </c>
      <c r="O100" s="17">
        <v>5.34811442849349E-3</v>
      </c>
      <c r="P100" s="17">
        <v>5.31780346555527E-3</v>
      </c>
      <c r="Q100" s="17">
        <v>7.4982907918566899E-3</v>
      </c>
      <c r="R100" s="17"/>
      <c r="S100" s="17">
        <v>0</v>
      </c>
      <c r="T100" s="17">
        <v>0</v>
      </c>
      <c r="U100" s="17">
        <v>0</v>
      </c>
      <c r="V100" s="17">
        <v>0</v>
      </c>
      <c r="W100" s="17">
        <v>0</v>
      </c>
      <c r="X100" s="17">
        <v>0</v>
      </c>
      <c r="Y100" s="17">
        <v>8.4307531644424005E-2</v>
      </c>
      <c r="Z100" s="17"/>
      <c r="AA100" s="17">
        <v>9.4790223937807998E-3</v>
      </c>
      <c r="AB100" s="17">
        <v>8.4106017772302699E-3</v>
      </c>
      <c r="AC100" s="17"/>
      <c r="AD100" s="17">
        <v>5.2276567396950099E-3</v>
      </c>
      <c r="AE100" s="17">
        <v>1.51602500194391E-2</v>
      </c>
      <c r="AF100" s="17">
        <v>9.1813609996199003E-3</v>
      </c>
      <c r="AG100" s="17"/>
      <c r="AH100" s="17">
        <v>6.9368770849021003E-3</v>
      </c>
      <c r="AI100" s="17">
        <v>9.3660122397008008E-3</v>
      </c>
      <c r="AJ100" s="17"/>
      <c r="AK100" s="17">
        <v>9.6466552354187891E-3</v>
      </c>
      <c r="AL100" s="17">
        <v>8.8022644918989094E-3</v>
      </c>
      <c r="AM100" s="17"/>
      <c r="AN100" s="17">
        <v>9.9414297872543293E-3</v>
      </c>
      <c r="AO100" s="17">
        <v>7.4982907918566899E-3</v>
      </c>
      <c r="AP100" s="17"/>
      <c r="AQ100" s="17">
        <v>1.3000409249521E-2</v>
      </c>
      <c r="AR100" s="17">
        <v>7.1012008398580401E-3</v>
      </c>
      <c r="AS100" s="17"/>
      <c r="AT100" s="17">
        <v>8.6606692471422504E-3</v>
      </c>
      <c r="AU100" s="17">
        <v>1.0076473100723401E-2</v>
      </c>
      <c r="AV100" s="17">
        <v>8.0346728498246704E-3</v>
      </c>
      <c r="AW100" s="17">
        <v>1.0307672179485401E-2</v>
      </c>
      <c r="AX100" s="17"/>
      <c r="AY100" s="17">
        <v>1.46792688091091E-2</v>
      </c>
      <c r="AZ100" s="17">
        <v>7.6729366830814699E-3</v>
      </c>
      <c r="BA100" s="17"/>
      <c r="BB100" s="17">
        <v>1.06574707149843E-2</v>
      </c>
      <c r="BC100" s="17">
        <v>8.7719267541696202E-3</v>
      </c>
      <c r="BD100" s="17"/>
      <c r="BE100" s="17">
        <v>1.3619304257710799E-2</v>
      </c>
      <c r="BF100" s="17">
        <v>8.4676393605458491E-3</v>
      </c>
      <c r="BG100" s="17"/>
      <c r="BH100" s="17">
        <v>6.6657423426582504E-3</v>
      </c>
      <c r="BI100" s="17">
        <v>9.2744985547219393E-3</v>
      </c>
      <c r="BJ100" s="17"/>
      <c r="BK100" s="17">
        <v>1.0911274848649099E-2</v>
      </c>
      <c r="BL100" s="17">
        <v>8.74456769703481E-3</v>
      </c>
      <c r="BM100" s="17"/>
      <c r="BN100" s="17">
        <v>5.51856503286168E-3</v>
      </c>
      <c r="BO100" s="17">
        <v>9.2261537447226802E-3</v>
      </c>
      <c r="BP100" s="17"/>
      <c r="BQ100" s="17">
        <v>1.07288866239157E-2</v>
      </c>
      <c r="BR100" s="17">
        <v>8.9336229505937396E-3</v>
      </c>
      <c r="BS100" s="17"/>
      <c r="BT100" s="17">
        <v>1.7693983289165199E-2</v>
      </c>
      <c r="BU100" s="17">
        <v>8.4880295660088798E-3</v>
      </c>
      <c r="BV100" s="17"/>
      <c r="BW100" s="17">
        <v>9.9668588984446593E-3</v>
      </c>
      <c r="BX100" s="17">
        <v>8.6348099281261595E-3</v>
      </c>
      <c r="BY100" s="17"/>
      <c r="BZ100" s="17">
        <v>7.0491163189781297E-3</v>
      </c>
      <c r="CA100" s="17">
        <v>9.1614042597828408E-3</v>
      </c>
    </row>
    <row r="101" spans="2:79" x14ac:dyDescent="0.35">
      <c r="B101" t="s">
        <v>75</v>
      </c>
      <c r="C101" s="17">
        <v>7.9856041690180596E-2</v>
      </c>
      <c r="D101" s="17">
        <v>8.3409422644116105E-2</v>
      </c>
      <c r="E101" s="17">
        <v>5.2503702923423101E-2</v>
      </c>
      <c r="F101" s="17">
        <v>5.1076608181913098E-2</v>
      </c>
      <c r="G101" s="17">
        <v>9.0976261126701097E-2</v>
      </c>
      <c r="H101" s="17">
        <v>6.3644311796343195E-2</v>
      </c>
      <c r="I101" s="17">
        <v>8.5741839228292704E-2</v>
      </c>
      <c r="J101" s="17">
        <v>0.13934113625806899</v>
      </c>
      <c r="K101" s="17">
        <v>0.128633218337354</v>
      </c>
      <c r="L101" s="17">
        <v>0.108672530852858</v>
      </c>
      <c r="M101" s="17"/>
      <c r="N101" s="17">
        <v>6.1062345146678097E-2</v>
      </c>
      <c r="O101" s="17">
        <v>9.3994246099134496E-2</v>
      </c>
      <c r="P101" s="17">
        <v>7.9601656197417298E-2</v>
      </c>
      <c r="Q101" s="17">
        <v>8.7738672788155503E-2</v>
      </c>
      <c r="R101" s="17"/>
      <c r="S101" s="17">
        <v>0</v>
      </c>
      <c r="T101" s="17">
        <v>0</v>
      </c>
      <c r="U101" s="17">
        <v>0</v>
      </c>
      <c r="V101" s="17">
        <v>0</v>
      </c>
      <c r="W101" s="17">
        <v>0</v>
      </c>
      <c r="X101" s="17">
        <v>0</v>
      </c>
      <c r="Y101" s="17">
        <v>0</v>
      </c>
      <c r="Z101" s="17"/>
      <c r="AA101" s="17">
        <v>4.35939855478302E-2</v>
      </c>
      <c r="AB101" s="17">
        <v>0.137070854720273</v>
      </c>
      <c r="AC101" s="17"/>
      <c r="AD101" s="17">
        <v>4.0066642045958702E-2</v>
      </c>
      <c r="AE101" s="17">
        <v>2.4462427377432101E-2</v>
      </c>
      <c r="AF101" s="17">
        <v>4.8748816800004403E-2</v>
      </c>
      <c r="AG101" s="17"/>
      <c r="AH101" s="17">
        <v>1.7845613396995901E-2</v>
      </c>
      <c r="AI101" s="17">
        <v>8.8641912448116797E-2</v>
      </c>
      <c r="AJ101" s="17"/>
      <c r="AK101" s="17">
        <v>0.104310268145133</v>
      </c>
      <c r="AL101" s="17">
        <v>6.8837138475176196E-2</v>
      </c>
      <c r="AM101" s="17"/>
      <c r="AN101" s="17">
        <v>7.54429405815632E-2</v>
      </c>
      <c r="AO101" s="17">
        <v>8.7738672788155503E-2</v>
      </c>
      <c r="AP101" s="17"/>
      <c r="AQ101" s="17">
        <v>5.0464418831805399E-2</v>
      </c>
      <c r="AR101" s="17">
        <v>9.45177020919548E-2</v>
      </c>
      <c r="AS101" s="17"/>
      <c r="AT101" s="17">
        <v>0.14583102693226099</v>
      </c>
      <c r="AU101" s="17">
        <v>0.104809664433373</v>
      </c>
      <c r="AV101" s="17">
        <v>4.69742300197366E-2</v>
      </c>
      <c r="AW101" s="17">
        <v>1.6194045398254201E-2</v>
      </c>
      <c r="AX101" s="17"/>
      <c r="AY101" s="17">
        <v>4.77352104769731E-2</v>
      </c>
      <c r="AZ101" s="17">
        <v>8.7817254420165997E-2</v>
      </c>
      <c r="BA101" s="17"/>
      <c r="BB101" s="17">
        <v>5.2995467326967902E-2</v>
      </c>
      <c r="BC101" s="17">
        <v>8.4790488572513395E-2</v>
      </c>
      <c r="BD101" s="17"/>
      <c r="BE101" s="17">
        <v>5.7881976637064701E-2</v>
      </c>
      <c r="BF101" s="17">
        <v>8.2735818077075404E-2</v>
      </c>
      <c r="BG101" s="17"/>
      <c r="BH101" s="17">
        <v>0.12738508055523501</v>
      </c>
      <c r="BI101" s="17">
        <v>7.5696307455497894E-2</v>
      </c>
      <c r="BJ101" s="17"/>
      <c r="BK101" s="17">
        <v>5.2962478600695202E-2</v>
      </c>
      <c r="BL101" s="17">
        <v>8.4515976432534903E-2</v>
      </c>
      <c r="BM101" s="17"/>
      <c r="BN101" s="17">
        <v>5.9361634648231999E-2</v>
      </c>
      <c r="BO101" s="17">
        <v>8.07900188587998E-2</v>
      </c>
      <c r="BP101" s="17"/>
      <c r="BQ101" s="17">
        <v>4.7175653906457102E-2</v>
      </c>
      <c r="BR101" s="17">
        <v>8.2426986562677607E-2</v>
      </c>
      <c r="BS101" s="17"/>
      <c r="BT101" s="17">
        <v>3.2860517406959597E-2</v>
      </c>
      <c r="BU101" s="17">
        <v>8.2995775470554797E-2</v>
      </c>
      <c r="BV101" s="17"/>
      <c r="BW101" s="17">
        <v>4.5373883858557999E-2</v>
      </c>
      <c r="BX101" s="17">
        <v>9.6279033741349093E-2</v>
      </c>
      <c r="BY101" s="17"/>
      <c r="BZ101" s="17">
        <v>9.2165302670250502E-3</v>
      </c>
      <c r="CA101" s="17">
        <v>8.3250536186084204E-2</v>
      </c>
    </row>
    <row r="102" spans="2:79" x14ac:dyDescent="0.35">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row>
    <row r="103" spans="2:79" x14ac:dyDescent="0.35">
      <c r="B103" s="6" t="s">
        <v>143</v>
      </c>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row>
    <row r="104" spans="2:79" x14ac:dyDescent="0.35">
      <c r="B104" s="24" t="s">
        <v>77</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row>
    <row r="105" spans="2:79" x14ac:dyDescent="0.35">
      <c r="B105" t="s">
        <v>136</v>
      </c>
      <c r="C105" s="17">
        <v>1.8133219077784202E-2</v>
      </c>
      <c r="D105" s="17">
        <v>2.0140394315352202E-2</v>
      </c>
      <c r="E105" s="17">
        <v>2.1442905978835101E-2</v>
      </c>
      <c r="F105" s="17">
        <v>4.0188514593691001E-2</v>
      </c>
      <c r="G105" s="17">
        <v>6.1856048570147404E-3</v>
      </c>
      <c r="H105" s="17">
        <v>1.3356864250053301E-2</v>
      </c>
      <c r="I105" s="17">
        <v>1.3330795411073701E-2</v>
      </c>
      <c r="J105" s="17">
        <v>1.80995954254413E-2</v>
      </c>
      <c r="K105" s="17">
        <v>9.2599751556177393E-3</v>
      </c>
      <c r="L105" s="17">
        <v>6.4805113854896398E-3</v>
      </c>
      <c r="M105" s="17"/>
      <c r="N105" s="17">
        <v>4.7037255064318002E-2</v>
      </c>
      <c r="O105" s="17">
        <v>1.11528235227621E-2</v>
      </c>
      <c r="P105" s="17">
        <v>1.94779252379623E-3</v>
      </c>
      <c r="Q105" s="17">
        <v>5.3651358902632703E-3</v>
      </c>
      <c r="R105" s="17"/>
      <c r="S105" s="17">
        <v>0.11512555369714</v>
      </c>
      <c r="T105" s="17">
        <v>7.5017545820858398E-3</v>
      </c>
      <c r="U105" s="17">
        <v>1.96014180744727E-3</v>
      </c>
      <c r="V105" s="17">
        <v>4.4481831613640502E-3</v>
      </c>
      <c r="W105" s="17">
        <v>9.9863840422650301E-4</v>
      </c>
      <c r="X105" s="17">
        <v>2.0305317717761E-3</v>
      </c>
      <c r="Y105" s="17">
        <v>3.1500841167710599E-3</v>
      </c>
      <c r="Z105" s="17"/>
      <c r="AA105" s="17">
        <v>8.5123580130339795E-3</v>
      </c>
      <c r="AB105" s="17">
        <v>3.3313157160922799E-2</v>
      </c>
      <c r="AC105" s="17"/>
      <c r="AD105" s="17">
        <v>6.4404957130293301E-3</v>
      </c>
      <c r="AE105" s="17">
        <v>1.18533201440141E-2</v>
      </c>
      <c r="AF105" s="17">
        <v>7.6249530963841301E-3</v>
      </c>
      <c r="AG105" s="17"/>
      <c r="AH105" s="17">
        <v>7.7261150999851603E-3</v>
      </c>
      <c r="AI105" s="17">
        <v>1.9607736719898201E-2</v>
      </c>
      <c r="AJ105" s="17"/>
      <c r="AK105" s="17">
        <v>2.24600385959355E-2</v>
      </c>
      <c r="AL105" s="17">
        <v>1.6183584498782998E-2</v>
      </c>
      <c r="AM105" s="17"/>
      <c r="AN105" s="17">
        <v>2.5281446791274802E-2</v>
      </c>
      <c r="AO105" s="17">
        <v>5.3651358902632703E-3</v>
      </c>
      <c r="AP105" s="17"/>
      <c r="AQ105" s="17">
        <v>1.08814508304767E-2</v>
      </c>
      <c r="AR105" s="17">
        <v>2.1750677149654299E-2</v>
      </c>
      <c r="AS105" s="17"/>
      <c r="AT105" s="17">
        <v>3.7916245647493199E-2</v>
      </c>
      <c r="AU105" s="17">
        <v>2.3171424225526399E-2</v>
      </c>
      <c r="AV105" s="17">
        <v>6.8041993603324396E-3</v>
      </c>
      <c r="AW105" s="17">
        <v>9.4159948576572998E-3</v>
      </c>
      <c r="AX105" s="17"/>
      <c r="AY105" s="17">
        <v>8.5960012027460706E-3</v>
      </c>
      <c r="AZ105" s="17">
        <v>2.04970377427314E-2</v>
      </c>
      <c r="BA105" s="17"/>
      <c r="BB105" s="17">
        <v>2.20684979573905E-2</v>
      </c>
      <c r="BC105" s="17">
        <v>1.7410284998415501E-2</v>
      </c>
      <c r="BD105" s="17"/>
      <c r="BE105" s="17">
        <v>1.03562112119102E-2</v>
      </c>
      <c r="BF105" s="17">
        <v>1.9152422559648101E-2</v>
      </c>
      <c r="BG105" s="17"/>
      <c r="BH105" s="17">
        <v>9.4314518020109199E-3</v>
      </c>
      <c r="BI105" s="17">
        <v>1.8894796422995099E-2</v>
      </c>
      <c r="BJ105" s="17"/>
      <c r="BK105" s="17">
        <v>1.4183290699648E-2</v>
      </c>
      <c r="BL105" s="17">
        <v>1.8817635955452799E-2</v>
      </c>
      <c r="BM105" s="17"/>
      <c r="BN105" s="17">
        <v>2.1014986744475501E-2</v>
      </c>
      <c r="BO105" s="17">
        <v>1.8001890310845699E-2</v>
      </c>
      <c r="BP105" s="17"/>
      <c r="BQ105" s="17">
        <v>1.2617490280086701E-2</v>
      </c>
      <c r="BR105" s="17">
        <v>1.8567137878392401E-2</v>
      </c>
      <c r="BS105" s="17"/>
      <c r="BT105" s="17">
        <v>2.9737479194972698E-2</v>
      </c>
      <c r="BU105" s="17">
        <v>1.7357947644134199E-2</v>
      </c>
      <c r="BV105" s="17"/>
      <c r="BW105" s="17">
        <v>1.16918386984573E-2</v>
      </c>
      <c r="BX105" s="17">
        <v>2.1201087953183401E-2</v>
      </c>
      <c r="BY105" s="17"/>
      <c r="BZ105" s="17">
        <v>1.0490422568244499E-2</v>
      </c>
      <c r="CA105" s="17">
        <v>1.8500484226739299E-2</v>
      </c>
    </row>
    <row r="106" spans="2:79" x14ac:dyDescent="0.35">
      <c r="B106" t="s">
        <v>137</v>
      </c>
      <c r="C106" s="17">
        <v>3.3188453677016297E-2</v>
      </c>
      <c r="D106" s="17">
        <v>2.9754291027906998E-2</v>
      </c>
      <c r="E106" s="17">
        <v>3.66028665237772E-2</v>
      </c>
      <c r="F106" s="17">
        <v>5.9310921528107602E-2</v>
      </c>
      <c r="G106" s="17">
        <v>1.57898107938578E-2</v>
      </c>
      <c r="H106" s="17">
        <v>4.0199101637054903E-2</v>
      </c>
      <c r="I106" s="17">
        <v>3.4870441727929802E-2</v>
      </c>
      <c r="J106" s="17">
        <v>1.9473741704910799E-2</v>
      </c>
      <c r="K106" s="17">
        <v>1.6103957511191098E-2</v>
      </c>
      <c r="L106" s="17">
        <v>1.30213199918323E-2</v>
      </c>
      <c r="M106" s="17"/>
      <c r="N106" s="17">
        <v>6.8779002043110604E-2</v>
      </c>
      <c r="O106" s="17">
        <v>3.8736329051446798E-2</v>
      </c>
      <c r="P106" s="17">
        <v>1.5832693189751501E-2</v>
      </c>
      <c r="Q106" s="17">
        <v>8.7886436626606803E-3</v>
      </c>
      <c r="R106" s="17"/>
      <c r="S106" s="17">
        <v>0.20651476777199601</v>
      </c>
      <c r="T106" s="17">
        <v>1.19782824149024E-2</v>
      </c>
      <c r="U106" s="17">
        <v>5.3224230694227598E-3</v>
      </c>
      <c r="V106" s="17">
        <v>7.4173004572123903E-3</v>
      </c>
      <c r="W106" s="17">
        <v>4.6882887916811101E-3</v>
      </c>
      <c r="X106" s="17">
        <v>2.5065021742868799E-3</v>
      </c>
      <c r="Y106" s="17">
        <v>8.89488071045085E-3</v>
      </c>
      <c r="Z106" s="17"/>
      <c r="AA106" s="17">
        <v>2.38288136816725E-2</v>
      </c>
      <c r="AB106" s="17">
        <v>4.7956233260732201E-2</v>
      </c>
      <c r="AC106" s="17"/>
      <c r="AD106" s="17">
        <v>2.5393174801134299E-2</v>
      </c>
      <c r="AE106" s="17">
        <v>1.41998766800247E-2</v>
      </c>
      <c r="AF106" s="17">
        <v>2.75620824144013E-2</v>
      </c>
      <c r="AG106" s="17"/>
      <c r="AH106" s="17">
        <v>2.2222059300534801E-2</v>
      </c>
      <c r="AI106" s="17">
        <v>3.47422136868131E-2</v>
      </c>
      <c r="AJ106" s="17"/>
      <c r="AK106" s="17">
        <v>4.4469670030376003E-2</v>
      </c>
      <c r="AL106" s="17">
        <v>2.81052165779331E-2</v>
      </c>
      <c r="AM106" s="17"/>
      <c r="AN106" s="17">
        <v>4.6848718541126003E-2</v>
      </c>
      <c r="AO106" s="17">
        <v>8.7886436626606803E-3</v>
      </c>
      <c r="AP106" s="17"/>
      <c r="AQ106" s="17">
        <v>2.7883699577430199E-2</v>
      </c>
      <c r="AR106" s="17">
        <v>3.5834666970437301E-2</v>
      </c>
      <c r="AS106" s="17"/>
      <c r="AT106" s="17">
        <v>4.9910703254081402E-2</v>
      </c>
      <c r="AU106" s="17">
        <v>4.35556756897423E-2</v>
      </c>
      <c r="AV106" s="17">
        <v>2.3279266181276601E-2</v>
      </c>
      <c r="AW106" s="17">
        <v>1.21990209151629E-2</v>
      </c>
      <c r="AX106" s="17"/>
      <c r="AY106" s="17">
        <v>1.93215690624149E-2</v>
      </c>
      <c r="AZ106" s="17">
        <v>3.6625388966337498E-2</v>
      </c>
      <c r="BA106" s="17"/>
      <c r="BB106" s="17">
        <v>4.0989312259494301E-2</v>
      </c>
      <c r="BC106" s="17">
        <v>3.1755389670591001E-2</v>
      </c>
      <c r="BD106" s="17"/>
      <c r="BE106" s="17">
        <v>1.7189928711746599E-2</v>
      </c>
      <c r="BF106" s="17">
        <v>3.52851150962286E-2</v>
      </c>
      <c r="BG106" s="17"/>
      <c r="BH106" s="17">
        <v>2.76774826342032E-2</v>
      </c>
      <c r="BI106" s="17">
        <v>3.3670773022421503E-2</v>
      </c>
      <c r="BJ106" s="17"/>
      <c r="BK106" s="17">
        <v>1.9137234110418701E-2</v>
      </c>
      <c r="BL106" s="17">
        <v>3.5623153981061799E-2</v>
      </c>
      <c r="BM106" s="17"/>
      <c r="BN106" s="17">
        <v>1.94483683893279E-2</v>
      </c>
      <c r="BO106" s="17">
        <v>3.3814620900460002E-2</v>
      </c>
      <c r="BP106" s="17"/>
      <c r="BQ106" s="17">
        <v>2.3146417847447E-2</v>
      </c>
      <c r="BR106" s="17">
        <v>3.3978454110803101E-2</v>
      </c>
      <c r="BS106" s="17"/>
      <c r="BT106" s="17">
        <v>4.31000855735795E-2</v>
      </c>
      <c r="BU106" s="17">
        <v>3.2526265395069899E-2</v>
      </c>
      <c r="BV106" s="17"/>
      <c r="BW106" s="17">
        <v>3.7586997002442897E-2</v>
      </c>
      <c r="BX106" s="17">
        <v>3.1093537157495101E-2</v>
      </c>
      <c r="BY106" s="17"/>
      <c r="BZ106" s="17">
        <v>3.6638851641449602E-2</v>
      </c>
      <c r="CA106" s="17">
        <v>3.3022649063380399E-2</v>
      </c>
    </row>
    <row r="107" spans="2:79" x14ac:dyDescent="0.35">
      <c r="B107" t="s">
        <v>138</v>
      </c>
      <c r="C107" s="17">
        <v>5.1273755792024998E-2</v>
      </c>
      <c r="D107" s="17">
        <v>4.6660330448252997E-2</v>
      </c>
      <c r="E107" s="17">
        <v>3.6860689129987897E-2</v>
      </c>
      <c r="F107" s="17">
        <v>7.7147478712636303E-2</v>
      </c>
      <c r="G107" s="17">
        <v>5.2250716704666203E-2</v>
      </c>
      <c r="H107" s="17">
        <v>6.1690698984039498E-2</v>
      </c>
      <c r="I107" s="17">
        <v>5.8271165791984401E-2</v>
      </c>
      <c r="J107" s="17">
        <v>2.4938110498535299E-2</v>
      </c>
      <c r="K107" s="17">
        <v>2.6702723461398799E-2</v>
      </c>
      <c r="L107" s="17">
        <v>3.2427051345063101E-2</v>
      </c>
      <c r="M107" s="17"/>
      <c r="N107" s="17">
        <v>8.4898528077999996E-2</v>
      </c>
      <c r="O107" s="17">
        <v>5.3896114528263497E-2</v>
      </c>
      <c r="P107" s="17">
        <v>4.62733872259911E-2</v>
      </c>
      <c r="Q107" s="17">
        <v>2.4642584579117801E-2</v>
      </c>
      <c r="R107" s="17"/>
      <c r="S107" s="17">
        <v>0.22790465114401301</v>
      </c>
      <c r="T107" s="17">
        <v>0.1166287766337</v>
      </c>
      <c r="U107" s="17">
        <v>2.4133646736196401E-2</v>
      </c>
      <c r="V107" s="17">
        <v>1.7028720332937099E-2</v>
      </c>
      <c r="W107" s="17">
        <v>8.5873511697180105E-3</v>
      </c>
      <c r="X107" s="17">
        <v>1.8316701899281002E-2</v>
      </c>
      <c r="Y107" s="17">
        <v>1.7677106867851101E-2</v>
      </c>
      <c r="Z107" s="17"/>
      <c r="AA107" s="17">
        <v>4.4160024633552203E-2</v>
      </c>
      <c r="AB107" s="17">
        <v>6.2497906915187799E-2</v>
      </c>
      <c r="AC107" s="17"/>
      <c r="AD107" s="17">
        <v>5.21537432745783E-2</v>
      </c>
      <c r="AE107" s="17">
        <v>1.9269397722897E-2</v>
      </c>
      <c r="AF107" s="17">
        <v>5.0371336137135098E-2</v>
      </c>
      <c r="AG107" s="17"/>
      <c r="AH107" s="17">
        <v>3.3903288217957003E-2</v>
      </c>
      <c r="AI107" s="17">
        <v>5.3734868983972603E-2</v>
      </c>
      <c r="AJ107" s="17"/>
      <c r="AK107" s="17">
        <v>6.18497585509587E-2</v>
      </c>
      <c r="AL107" s="17">
        <v>4.6508283000768098E-2</v>
      </c>
      <c r="AM107" s="17"/>
      <c r="AN107" s="17">
        <v>6.6183251078903493E-2</v>
      </c>
      <c r="AO107" s="17">
        <v>2.4642584579117801E-2</v>
      </c>
      <c r="AP107" s="17"/>
      <c r="AQ107" s="17">
        <v>3.3912918620907402E-2</v>
      </c>
      <c r="AR107" s="17">
        <v>5.9934002288788001E-2</v>
      </c>
      <c r="AS107" s="17"/>
      <c r="AT107" s="17">
        <v>6.1345612267074703E-2</v>
      </c>
      <c r="AU107" s="17">
        <v>5.9797734544703399E-2</v>
      </c>
      <c r="AV107" s="17">
        <v>4.60600886022123E-2</v>
      </c>
      <c r="AW107" s="17">
        <v>2.95306083055129E-2</v>
      </c>
      <c r="AX107" s="17"/>
      <c r="AY107" s="17">
        <v>3.3836346887845502E-2</v>
      </c>
      <c r="AZ107" s="17">
        <v>5.5595652720048197E-2</v>
      </c>
      <c r="BA107" s="17"/>
      <c r="BB107" s="17">
        <v>6.8848999951300699E-2</v>
      </c>
      <c r="BC107" s="17">
        <v>4.8045079160792897E-2</v>
      </c>
      <c r="BD107" s="17"/>
      <c r="BE107" s="17">
        <v>3.9220642079201798E-2</v>
      </c>
      <c r="BF107" s="17">
        <v>5.2853357571433703E-2</v>
      </c>
      <c r="BG107" s="17"/>
      <c r="BH107" s="17">
        <v>3.2639734370545098E-2</v>
      </c>
      <c r="BI107" s="17">
        <v>5.29046025056902E-2</v>
      </c>
      <c r="BJ107" s="17"/>
      <c r="BK107" s="17">
        <v>4.4366842555636297E-2</v>
      </c>
      <c r="BL107" s="17">
        <v>5.2470539009093702E-2</v>
      </c>
      <c r="BM107" s="17"/>
      <c r="BN107" s="17">
        <v>4.8036235131352502E-2</v>
      </c>
      <c r="BO107" s="17">
        <v>5.1421297039439998E-2</v>
      </c>
      <c r="BP107" s="17"/>
      <c r="BQ107" s="17">
        <v>2.89041644199814E-2</v>
      </c>
      <c r="BR107" s="17">
        <v>5.3033557010370803E-2</v>
      </c>
      <c r="BS107" s="17"/>
      <c r="BT107" s="17">
        <v>4.7403913682595902E-2</v>
      </c>
      <c r="BU107" s="17">
        <v>5.1532296880373397E-2</v>
      </c>
      <c r="BV107" s="17"/>
      <c r="BW107" s="17">
        <v>6.1759473438359899E-2</v>
      </c>
      <c r="BX107" s="17">
        <v>4.6279669911511098E-2</v>
      </c>
      <c r="BY107" s="17"/>
      <c r="BZ107" s="17">
        <v>6.1854297722898903E-2</v>
      </c>
      <c r="CA107" s="17">
        <v>5.0765320914370103E-2</v>
      </c>
    </row>
    <row r="108" spans="2:79" x14ac:dyDescent="0.35">
      <c r="B108" t="s">
        <v>33</v>
      </c>
      <c r="C108" s="17">
        <v>5.8076453724178197E-2</v>
      </c>
      <c r="D108" s="17">
        <v>5.4855231305381801E-2</v>
      </c>
      <c r="E108" s="17">
        <v>4.83693918058739E-2</v>
      </c>
      <c r="F108" s="17">
        <v>8.2763858791914904E-2</v>
      </c>
      <c r="G108" s="17">
        <v>5.2597757406919902E-2</v>
      </c>
      <c r="H108" s="17">
        <v>7.0265895175262397E-2</v>
      </c>
      <c r="I108" s="17">
        <v>5.5822724627692201E-2</v>
      </c>
      <c r="J108" s="17">
        <v>4.93317118334212E-2</v>
      </c>
      <c r="K108" s="17">
        <v>4.7829581898257201E-2</v>
      </c>
      <c r="L108" s="17">
        <v>2.7059688615599702E-2</v>
      </c>
      <c r="M108" s="17"/>
      <c r="N108" s="17">
        <v>6.3414408654104901E-2</v>
      </c>
      <c r="O108" s="17">
        <v>6.2612583264809105E-2</v>
      </c>
      <c r="P108" s="17">
        <v>6.5321002152243707E-2</v>
      </c>
      <c r="Q108" s="17">
        <v>4.8137349918908702E-2</v>
      </c>
      <c r="R108" s="17"/>
      <c r="S108" s="17">
        <v>0.12628711311676699</v>
      </c>
      <c r="T108" s="17">
        <v>0.28117314549237399</v>
      </c>
      <c r="U108" s="17">
        <v>0.106439765438823</v>
      </c>
      <c r="V108" s="17">
        <v>1.7348285298204199E-2</v>
      </c>
      <c r="W108" s="17">
        <v>2.15857376425071E-2</v>
      </c>
      <c r="X108" s="17">
        <v>2.2117726920455199E-2</v>
      </c>
      <c r="Y108" s="17">
        <v>1.37563236078578E-2</v>
      </c>
      <c r="Z108" s="17"/>
      <c r="AA108" s="17">
        <v>5.8544289718294298E-2</v>
      </c>
      <c r="AB108" s="17">
        <v>5.7338295114886299E-2</v>
      </c>
      <c r="AC108" s="17"/>
      <c r="AD108" s="17">
        <v>6.5436443301795502E-2</v>
      </c>
      <c r="AE108" s="17">
        <v>3.7925851915716999E-2</v>
      </c>
      <c r="AF108" s="17">
        <v>6.5155964402268104E-2</v>
      </c>
      <c r="AG108" s="17"/>
      <c r="AH108" s="17">
        <v>4.7627452964849097E-2</v>
      </c>
      <c r="AI108" s="17">
        <v>5.9556907459911101E-2</v>
      </c>
      <c r="AJ108" s="17"/>
      <c r="AK108" s="17">
        <v>6.8368786086447197E-2</v>
      </c>
      <c r="AL108" s="17">
        <v>5.3438800827431902E-2</v>
      </c>
      <c r="AM108" s="17"/>
      <c r="AN108" s="17">
        <v>6.3640873709906801E-2</v>
      </c>
      <c r="AO108" s="17">
        <v>4.8137349918908702E-2</v>
      </c>
      <c r="AP108" s="17"/>
      <c r="AQ108" s="17">
        <v>5.2085913332155898E-2</v>
      </c>
      <c r="AR108" s="17">
        <v>6.1064763327705697E-2</v>
      </c>
      <c r="AS108" s="17"/>
      <c r="AT108" s="17">
        <v>5.6645124911863097E-2</v>
      </c>
      <c r="AU108" s="17">
        <v>6.2690205734270393E-2</v>
      </c>
      <c r="AV108" s="17">
        <v>6.0889713201176102E-2</v>
      </c>
      <c r="AW108" s="17">
        <v>4.1697055798310699E-2</v>
      </c>
      <c r="AX108" s="17"/>
      <c r="AY108" s="17">
        <v>6.2589054616215001E-2</v>
      </c>
      <c r="AZ108" s="17">
        <v>5.6957996501556397E-2</v>
      </c>
      <c r="BA108" s="17"/>
      <c r="BB108" s="17">
        <v>6.5102976196842299E-2</v>
      </c>
      <c r="BC108" s="17">
        <v>5.6785639855493203E-2</v>
      </c>
      <c r="BD108" s="17"/>
      <c r="BE108" s="17">
        <v>4.4521930132444099E-2</v>
      </c>
      <c r="BF108" s="17">
        <v>5.9852820403749299E-2</v>
      </c>
      <c r="BG108" s="17"/>
      <c r="BH108" s="17">
        <v>4.3352301521889597E-2</v>
      </c>
      <c r="BI108" s="17">
        <v>5.9365109279920399E-2</v>
      </c>
      <c r="BJ108" s="17"/>
      <c r="BK108" s="17">
        <v>5.9765632862036198E-2</v>
      </c>
      <c r="BL108" s="17">
        <v>5.7783764186374098E-2</v>
      </c>
      <c r="BM108" s="17"/>
      <c r="BN108" s="17">
        <v>6.8846534655457106E-2</v>
      </c>
      <c r="BO108" s="17">
        <v>5.7585636416148403E-2</v>
      </c>
      <c r="BP108" s="17"/>
      <c r="BQ108" s="17">
        <v>5.9581369304679097E-2</v>
      </c>
      <c r="BR108" s="17">
        <v>5.7958062993295902E-2</v>
      </c>
      <c r="BS108" s="17"/>
      <c r="BT108" s="17">
        <v>8.2354667338634696E-2</v>
      </c>
      <c r="BU108" s="17">
        <v>5.6454445488817999E-2</v>
      </c>
      <c r="BV108" s="17"/>
      <c r="BW108" s="17">
        <v>6.5929776799487402E-2</v>
      </c>
      <c r="BX108" s="17">
        <v>5.4336111745846898E-2</v>
      </c>
      <c r="BY108" s="17"/>
      <c r="BZ108" s="17">
        <v>6.0212652972107997E-2</v>
      </c>
      <c r="CA108" s="17">
        <v>5.7973801307093703E-2</v>
      </c>
    </row>
    <row r="109" spans="2:79" x14ac:dyDescent="0.35">
      <c r="B109" t="s">
        <v>34</v>
      </c>
      <c r="C109" s="17">
        <v>6.4552998367510495E-2</v>
      </c>
      <c r="D109" s="17">
        <v>6.4163037702040501E-2</v>
      </c>
      <c r="E109" s="17">
        <v>6.8108726738209294E-2</v>
      </c>
      <c r="F109" s="17">
        <v>7.6714474123162193E-2</v>
      </c>
      <c r="G109" s="17">
        <v>7.5728446888098197E-2</v>
      </c>
      <c r="H109" s="17">
        <v>6.5921561659365802E-2</v>
      </c>
      <c r="I109" s="17">
        <v>6.0741559776744503E-2</v>
      </c>
      <c r="J109" s="17">
        <v>3.3374746215977101E-2</v>
      </c>
      <c r="K109" s="17">
        <v>3.0845025155277699E-2</v>
      </c>
      <c r="L109" s="17">
        <v>6.74645239357336E-2</v>
      </c>
      <c r="M109" s="17"/>
      <c r="N109" s="17">
        <v>6.3694020344694194E-2</v>
      </c>
      <c r="O109" s="17">
        <v>5.4500224405631501E-2</v>
      </c>
      <c r="P109" s="17">
        <v>7.2094688508848995E-2</v>
      </c>
      <c r="Q109" s="17">
        <v>6.7328434189001501E-2</v>
      </c>
      <c r="R109" s="17"/>
      <c r="S109" s="17">
        <v>5.5003253774568397E-2</v>
      </c>
      <c r="T109" s="17">
        <v>0.200873585252349</v>
      </c>
      <c r="U109" s="17">
        <v>0.31537347950988698</v>
      </c>
      <c r="V109" s="17">
        <v>3.8300272754974003E-2</v>
      </c>
      <c r="W109" s="17">
        <v>3.7631175057014597E-2</v>
      </c>
      <c r="X109" s="17">
        <v>2.09210332036068E-2</v>
      </c>
      <c r="Y109" s="17">
        <v>2.1893180119538602E-3</v>
      </c>
      <c r="Z109" s="17"/>
      <c r="AA109" s="17">
        <v>7.1931457833438295E-2</v>
      </c>
      <c r="AB109" s="17">
        <v>5.2911154972421499E-2</v>
      </c>
      <c r="AC109" s="17"/>
      <c r="AD109" s="17">
        <v>6.8755226874799805E-2</v>
      </c>
      <c r="AE109" s="17">
        <v>7.4258508392315001E-2</v>
      </c>
      <c r="AF109" s="17">
        <v>7.1385298626815197E-2</v>
      </c>
      <c r="AG109" s="17"/>
      <c r="AH109" s="17">
        <v>6.1455846090180601E-2</v>
      </c>
      <c r="AI109" s="17">
        <v>6.4991814553356106E-2</v>
      </c>
      <c r="AJ109" s="17"/>
      <c r="AK109" s="17">
        <v>6.8713009431465202E-2</v>
      </c>
      <c r="AL109" s="17">
        <v>6.2678526509997307E-2</v>
      </c>
      <c r="AM109" s="17"/>
      <c r="AN109" s="17">
        <v>6.2999167070766901E-2</v>
      </c>
      <c r="AO109" s="17">
        <v>6.7328434189001501E-2</v>
      </c>
      <c r="AP109" s="17"/>
      <c r="AQ109" s="17">
        <v>5.6022711754896599E-2</v>
      </c>
      <c r="AR109" s="17">
        <v>6.8808230072360296E-2</v>
      </c>
      <c r="AS109" s="17"/>
      <c r="AT109" s="17">
        <v>5.9585546705554202E-2</v>
      </c>
      <c r="AU109" s="17">
        <v>6.4755146717622294E-2</v>
      </c>
      <c r="AV109" s="17">
        <v>6.9416474709350598E-2</v>
      </c>
      <c r="AW109" s="17">
        <v>5.4104152582193497E-2</v>
      </c>
      <c r="AX109" s="17"/>
      <c r="AY109" s="17">
        <v>5.3271177714003602E-2</v>
      </c>
      <c r="AZ109" s="17">
        <v>6.7349220345949895E-2</v>
      </c>
      <c r="BA109" s="17"/>
      <c r="BB109" s="17">
        <v>6.7937472438087995E-2</v>
      </c>
      <c r="BC109" s="17">
        <v>6.3931250399649905E-2</v>
      </c>
      <c r="BD109" s="17"/>
      <c r="BE109" s="17">
        <v>7.6089717332996104E-2</v>
      </c>
      <c r="BF109" s="17">
        <v>6.3041071886054303E-2</v>
      </c>
      <c r="BG109" s="17"/>
      <c r="BH109" s="17">
        <v>5.65968075790848E-2</v>
      </c>
      <c r="BI109" s="17">
        <v>6.5249322972227394E-2</v>
      </c>
      <c r="BJ109" s="17"/>
      <c r="BK109" s="17">
        <v>7.2493880196957697E-2</v>
      </c>
      <c r="BL109" s="17">
        <v>6.3177056064928905E-2</v>
      </c>
      <c r="BM109" s="17"/>
      <c r="BN109" s="17">
        <v>9.2898107352762396E-2</v>
      </c>
      <c r="BO109" s="17">
        <v>6.3261246692038198E-2</v>
      </c>
      <c r="BP109" s="17"/>
      <c r="BQ109" s="17">
        <v>7.0204842694155001E-2</v>
      </c>
      <c r="BR109" s="17">
        <v>6.4108371446682605E-2</v>
      </c>
      <c r="BS109" s="17"/>
      <c r="BT109" s="17">
        <v>5.93839020501521E-2</v>
      </c>
      <c r="BU109" s="17">
        <v>6.4898341601130199E-2</v>
      </c>
      <c r="BV109" s="17"/>
      <c r="BW109" s="17">
        <v>7.1985445434936193E-2</v>
      </c>
      <c r="BX109" s="17">
        <v>6.1013109138272001E-2</v>
      </c>
      <c r="BY109" s="17"/>
      <c r="BZ109" s="17">
        <v>8.24807484825264E-2</v>
      </c>
      <c r="CA109" s="17">
        <v>6.3691502472885603E-2</v>
      </c>
    </row>
    <row r="110" spans="2:79" x14ac:dyDescent="0.35">
      <c r="B110" t="s">
        <v>35</v>
      </c>
      <c r="C110" s="17">
        <v>0.19750287640536601</v>
      </c>
      <c r="D110" s="17">
        <v>0.17955021480442199</v>
      </c>
      <c r="E110" s="17">
        <v>0.20418924991229401</v>
      </c>
      <c r="F110" s="17">
        <v>0.20892528221030901</v>
      </c>
      <c r="G110" s="17">
        <v>0.26714702571513499</v>
      </c>
      <c r="H110" s="17">
        <v>0.19283433698173399</v>
      </c>
      <c r="I110" s="17">
        <v>0.194020333385586</v>
      </c>
      <c r="J110" s="17">
        <v>0.121381171865691</v>
      </c>
      <c r="K110" s="17">
        <v>0.13204072362366701</v>
      </c>
      <c r="L110" s="17">
        <v>0.178337768231071</v>
      </c>
      <c r="M110" s="17"/>
      <c r="N110" s="17">
        <v>0.28340241553788498</v>
      </c>
      <c r="O110" s="17">
        <v>0.19011859468928699</v>
      </c>
      <c r="P110" s="17">
        <v>0.16989743772888899</v>
      </c>
      <c r="Q110" s="17">
        <v>0.14346949812520399</v>
      </c>
      <c r="R110" s="17"/>
      <c r="S110" s="17">
        <v>0.10461865809654</v>
      </c>
      <c r="T110" s="17">
        <v>0.118247086681448</v>
      </c>
      <c r="U110" s="17">
        <v>0.202847764093642</v>
      </c>
      <c r="V110" s="17">
        <v>0.59472842256713498</v>
      </c>
      <c r="W110" s="17">
        <v>0.104050056324429</v>
      </c>
      <c r="X110" s="17">
        <v>3.3825743414572701E-2</v>
      </c>
      <c r="Y110" s="17">
        <v>2.3240790877220301E-2</v>
      </c>
      <c r="Z110" s="17"/>
      <c r="AA110" s="17">
        <v>0.15781056795495399</v>
      </c>
      <c r="AB110" s="17">
        <v>0.260129992689342</v>
      </c>
      <c r="AC110" s="17"/>
      <c r="AD110" s="17">
        <v>0.15133420105657899</v>
      </c>
      <c r="AE110" s="17">
        <v>0.13642526549772899</v>
      </c>
      <c r="AF110" s="17">
        <v>0.17728376527546999</v>
      </c>
      <c r="AG110" s="17"/>
      <c r="AH110" s="17">
        <v>0.121717397790952</v>
      </c>
      <c r="AI110" s="17">
        <v>0.20824044811324799</v>
      </c>
      <c r="AJ110" s="17"/>
      <c r="AK110" s="17">
        <v>0.21557971096376199</v>
      </c>
      <c r="AL110" s="17">
        <v>0.189357581325207</v>
      </c>
      <c r="AM110" s="17"/>
      <c r="AN110" s="17">
        <v>0.227753532388973</v>
      </c>
      <c r="AO110" s="17">
        <v>0.14346949812520399</v>
      </c>
      <c r="AP110" s="17"/>
      <c r="AQ110" s="17">
        <v>0.14283930434275299</v>
      </c>
      <c r="AR110" s="17">
        <v>0.224771147156927</v>
      </c>
      <c r="AS110" s="17"/>
      <c r="AT110" s="17">
        <v>0.29750944007369201</v>
      </c>
      <c r="AU110" s="17">
        <v>0.199880831930908</v>
      </c>
      <c r="AV110" s="17">
        <v>0.16399988655685899</v>
      </c>
      <c r="AW110" s="17">
        <v>0.14147690592662901</v>
      </c>
      <c r="AX110" s="17"/>
      <c r="AY110" s="17">
        <v>0.14811128672888399</v>
      </c>
      <c r="AZ110" s="17">
        <v>0.20974468141584601</v>
      </c>
      <c r="BA110" s="17"/>
      <c r="BB110" s="17">
        <v>0.16465983995771899</v>
      </c>
      <c r="BC110" s="17">
        <v>0.20353633706834401</v>
      </c>
      <c r="BD110" s="17"/>
      <c r="BE110" s="17">
        <v>0.16195430515818199</v>
      </c>
      <c r="BF110" s="17">
        <v>0.20216163826021699</v>
      </c>
      <c r="BG110" s="17"/>
      <c r="BH110" s="17">
        <v>0.204382329448385</v>
      </c>
      <c r="BI110" s="17">
        <v>0.196900787723956</v>
      </c>
      <c r="BJ110" s="17"/>
      <c r="BK110" s="17">
        <v>0.15267532004512699</v>
      </c>
      <c r="BL110" s="17">
        <v>0.20527029222166501</v>
      </c>
      <c r="BM110" s="17"/>
      <c r="BN110" s="17">
        <v>0.152904004642272</v>
      </c>
      <c r="BO110" s="17">
        <v>0.199535349357018</v>
      </c>
      <c r="BP110" s="17"/>
      <c r="BQ110" s="17">
        <v>0.107839439791365</v>
      </c>
      <c r="BR110" s="17">
        <v>0.20455664070396601</v>
      </c>
      <c r="BS110" s="17"/>
      <c r="BT110" s="17">
        <v>0.177503972554543</v>
      </c>
      <c r="BU110" s="17">
        <v>0.198838987342494</v>
      </c>
      <c r="BV110" s="17"/>
      <c r="BW110" s="17">
        <v>0.177223647160627</v>
      </c>
      <c r="BX110" s="17">
        <v>0.207161367684144</v>
      </c>
      <c r="BY110" s="17"/>
      <c r="BZ110" s="17">
        <v>0.14877205112345401</v>
      </c>
      <c r="CA110" s="17">
        <v>0.199844576041556</v>
      </c>
    </row>
    <row r="111" spans="2:79" x14ac:dyDescent="0.35">
      <c r="B111" t="s">
        <v>36</v>
      </c>
      <c r="C111" s="17">
        <v>0.15462362420442</v>
      </c>
      <c r="D111" s="17">
        <v>0.19544341057071701</v>
      </c>
      <c r="E111" s="17">
        <v>0.17648165282259001</v>
      </c>
      <c r="F111" s="17">
        <v>0.13033937802103501</v>
      </c>
      <c r="G111" s="17">
        <v>0.17041907870579201</v>
      </c>
      <c r="H111" s="17">
        <v>0.115105895544497</v>
      </c>
      <c r="I111" s="17">
        <v>0.135489512828183</v>
      </c>
      <c r="J111" s="17">
        <v>0.15459602522819599</v>
      </c>
      <c r="K111" s="17">
        <v>0.16109160876489101</v>
      </c>
      <c r="L111" s="17">
        <v>0.164356169316658</v>
      </c>
      <c r="M111" s="17"/>
      <c r="N111" s="17">
        <v>9.4790038565342502E-2</v>
      </c>
      <c r="O111" s="17">
        <v>0.141615780996348</v>
      </c>
      <c r="P111" s="17">
        <v>0.19158977551376299</v>
      </c>
      <c r="Q111" s="17">
        <v>0.19420796276430799</v>
      </c>
      <c r="R111" s="17"/>
      <c r="S111" s="17">
        <v>3.8255488129175501E-2</v>
      </c>
      <c r="T111" s="17">
        <v>9.0155894740116593E-2</v>
      </c>
      <c r="U111" s="17">
        <v>0.17098506288776</v>
      </c>
      <c r="V111" s="17">
        <v>0.14932648382621799</v>
      </c>
      <c r="W111" s="17">
        <v>0.41499879416445501</v>
      </c>
      <c r="X111" s="17">
        <v>0.190610246290599</v>
      </c>
      <c r="Y111" s="17">
        <v>4.56044884450846E-2</v>
      </c>
      <c r="Z111" s="17"/>
      <c r="AA111" s="17">
        <v>0.18071201963318501</v>
      </c>
      <c r="AB111" s="17">
        <v>0.113460964788407</v>
      </c>
      <c r="AC111" s="17"/>
      <c r="AD111" s="17">
        <v>0.18911301479213999</v>
      </c>
      <c r="AE111" s="17">
        <v>0.188151899550423</v>
      </c>
      <c r="AF111" s="17">
        <v>0.176373469498177</v>
      </c>
      <c r="AG111" s="17"/>
      <c r="AH111" s="17">
        <v>0.17285360394553101</v>
      </c>
      <c r="AI111" s="17">
        <v>0.15204073209524199</v>
      </c>
      <c r="AJ111" s="17"/>
      <c r="AK111" s="17">
        <v>0.132338418101933</v>
      </c>
      <c r="AL111" s="17">
        <v>0.164665182035827</v>
      </c>
      <c r="AM111" s="17"/>
      <c r="AN111" s="17">
        <v>0.132462281600501</v>
      </c>
      <c r="AO111" s="17">
        <v>0.19420796276430799</v>
      </c>
      <c r="AP111" s="17"/>
      <c r="AQ111" s="17">
        <v>0.16663317244245901</v>
      </c>
      <c r="AR111" s="17">
        <v>0.148632804347575</v>
      </c>
      <c r="AS111" s="17"/>
      <c r="AT111" s="17">
        <v>9.1800179487042194E-2</v>
      </c>
      <c r="AU111" s="17">
        <v>0.14350281174822199</v>
      </c>
      <c r="AV111" s="17">
        <v>0.186157944752775</v>
      </c>
      <c r="AW111" s="17">
        <v>0.182245944554425</v>
      </c>
      <c r="AX111" s="17"/>
      <c r="AY111" s="17">
        <v>0.15661777878847</v>
      </c>
      <c r="AZ111" s="17">
        <v>0.154129368973143</v>
      </c>
      <c r="BA111" s="17"/>
      <c r="BB111" s="17">
        <v>0.16072496997935201</v>
      </c>
      <c r="BC111" s="17">
        <v>0.15350277078445801</v>
      </c>
      <c r="BD111" s="17"/>
      <c r="BE111" s="17">
        <v>0.16989924824750799</v>
      </c>
      <c r="BF111" s="17">
        <v>0.152621701423722</v>
      </c>
      <c r="BG111" s="17"/>
      <c r="BH111" s="17">
        <v>0.14700554874104599</v>
      </c>
      <c r="BI111" s="17">
        <v>0.15529035700744101</v>
      </c>
      <c r="BJ111" s="17"/>
      <c r="BK111" s="17">
        <v>0.180172220233872</v>
      </c>
      <c r="BL111" s="17">
        <v>0.15019673625878499</v>
      </c>
      <c r="BM111" s="17"/>
      <c r="BN111" s="17">
        <v>0.15211274676305001</v>
      </c>
      <c r="BO111" s="17">
        <v>0.15473805065250601</v>
      </c>
      <c r="BP111" s="17"/>
      <c r="BQ111" s="17">
        <v>0.193135556635639</v>
      </c>
      <c r="BR111" s="17">
        <v>0.15159391550361601</v>
      </c>
      <c r="BS111" s="17"/>
      <c r="BT111" s="17">
        <v>0.14223834451683601</v>
      </c>
      <c r="BU111" s="17">
        <v>0.15545107493739099</v>
      </c>
      <c r="BV111" s="17"/>
      <c r="BW111" s="17">
        <v>0.160666194740128</v>
      </c>
      <c r="BX111" s="17">
        <v>0.151745698514237</v>
      </c>
      <c r="BY111" s="17"/>
      <c r="BZ111" s="17">
        <v>0.13364144597255401</v>
      </c>
      <c r="CA111" s="17">
        <v>0.155631896870598</v>
      </c>
    </row>
    <row r="112" spans="2:79" x14ac:dyDescent="0.35">
      <c r="B112" t="s">
        <v>37</v>
      </c>
      <c r="C112" s="17">
        <v>0.179227236734599</v>
      </c>
      <c r="D112" s="17">
        <v>0.19127698218537301</v>
      </c>
      <c r="E112" s="17">
        <v>0.20136003630861399</v>
      </c>
      <c r="F112" s="17">
        <v>0.13854966519398701</v>
      </c>
      <c r="G112" s="17">
        <v>0.170194137778022</v>
      </c>
      <c r="H112" s="17">
        <v>0.18287686002583001</v>
      </c>
      <c r="I112" s="17">
        <v>0.18679069562228201</v>
      </c>
      <c r="J112" s="17">
        <v>0.18709139340355799</v>
      </c>
      <c r="K112" s="17">
        <v>0.20454641006206301</v>
      </c>
      <c r="L112" s="17">
        <v>0.15691234831159301</v>
      </c>
      <c r="M112" s="17"/>
      <c r="N112" s="17">
        <v>0.104932078072048</v>
      </c>
      <c r="O112" s="17">
        <v>0.17888953070598501</v>
      </c>
      <c r="P112" s="17">
        <v>0.19789634559601099</v>
      </c>
      <c r="Q112" s="17">
        <v>0.23182694704273399</v>
      </c>
      <c r="R112" s="17"/>
      <c r="S112" s="17">
        <v>4.9492294845814702E-2</v>
      </c>
      <c r="T112" s="17">
        <v>9.1023019985492795E-2</v>
      </c>
      <c r="U112" s="17">
        <v>0.129988244951279</v>
      </c>
      <c r="V112" s="17">
        <v>0.107994645631258</v>
      </c>
      <c r="W112" s="17">
        <v>0.31036073860214097</v>
      </c>
      <c r="X112" s="17">
        <v>0.38917885595657198</v>
      </c>
      <c r="Y112" s="17">
        <v>0.22719950717350801</v>
      </c>
      <c r="Z112" s="17"/>
      <c r="AA112" s="17">
        <v>0.213258730176975</v>
      </c>
      <c r="AB112" s="17">
        <v>0.125531838801377</v>
      </c>
      <c r="AC112" s="17"/>
      <c r="AD112" s="17">
        <v>0.23765737673655099</v>
      </c>
      <c r="AE112" s="17">
        <v>0.24476269768123901</v>
      </c>
      <c r="AF112" s="17">
        <v>0.17750874655210999</v>
      </c>
      <c r="AG112" s="17"/>
      <c r="AH112" s="17">
        <v>0.274188503055323</v>
      </c>
      <c r="AI112" s="17">
        <v>0.16577276728699</v>
      </c>
      <c r="AJ112" s="17"/>
      <c r="AK112" s="17">
        <v>0.141547410511284</v>
      </c>
      <c r="AL112" s="17">
        <v>0.196205502601145</v>
      </c>
      <c r="AM112" s="17"/>
      <c r="AN112" s="17">
        <v>0.149779221599981</v>
      </c>
      <c r="AO112" s="17">
        <v>0.23182694704273399</v>
      </c>
      <c r="AP112" s="17"/>
      <c r="AQ112" s="17">
        <v>0.22756188764802901</v>
      </c>
      <c r="AR112" s="17">
        <v>0.155116072790173</v>
      </c>
      <c r="AS112" s="17"/>
      <c r="AT112" s="17">
        <v>0.107962149303824</v>
      </c>
      <c r="AU112" s="17">
        <v>0.14432066139213001</v>
      </c>
      <c r="AV112" s="17">
        <v>0.217980875991827</v>
      </c>
      <c r="AW112" s="17">
        <v>0.259471729786728</v>
      </c>
      <c r="AX112" s="17"/>
      <c r="AY112" s="17">
        <v>0.22485725215382199</v>
      </c>
      <c r="AZ112" s="17">
        <v>0.16791774548221899</v>
      </c>
      <c r="BA112" s="17"/>
      <c r="BB112" s="17">
        <v>0.18262113656604601</v>
      </c>
      <c r="BC112" s="17">
        <v>0.17860375719854099</v>
      </c>
      <c r="BD112" s="17"/>
      <c r="BE112" s="17">
        <v>0.223982741386307</v>
      </c>
      <c r="BF112" s="17">
        <v>0.17336187476502299</v>
      </c>
      <c r="BG112" s="17"/>
      <c r="BH112" s="17">
        <v>0.201974585846703</v>
      </c>
      <c r="BI112" s="17">
        <v>0.17723639220861301</v>
      </c>
      <c r="BJ112" s="17"/>
      <c r="BK112" s="17">
        <v>0.22436829163070801</v>
      </c>
      <c r="BL112" s="17">
        <v>0.17140550001206201</v>
      </c>
      <c r="BM112" s="17"/>
      <c r="BN112" s="17">
        <v>0.208219410418366</v>
      </c>
      <c r="BO112" s="17">
        <v>0.17790599683564301</v>
      </c>
      <c r="BP112" s="17"/>
      <c r="BQ112" s="17">
        <v>0.21348434161709801</v>
      </c>
      <c r="BR112" s="17">
        <v>0.17653225255243099</v>
      </c>
      <c r="BS112" s="17"/>
      <c r="BT112" s="17">
        <v>0.184188134611279</v>
      </c>
      <c r="BU112" s="17">
        <v>0.17889580307401201</v>
      </c>
      <c r="BV112" s="17"/>
      <c r="BW112" s="17">
        <v>0.17910574923768799</v>
      </c>
      <c r="BX112" s="17">
        <v>0.17928509820039901</v>
      </c>
      <c r="BY112" s="17"/>
      <c r="BZ112" s="17">
        <v>0.228765972729402</v>
      </c>
      <c r="CA112" s="17">
        <v>0.17684671394670701</v>
      </c>
    </row>
    <row r="113" spans="2:79" x14ac:dyDescent="0.35">
      <c r="B113" t="s">
        <v>139</v>
      </c>
      <c r="C113" s="17">
        <v>0.10607014359627601</v>
      </c>
      <c r="D113" s="17">
        <v>9.3621420635831398E-2</v>
      </c>
      <c r="E113" s="17">
        <v>0.11273747406736601</v>
      </c>
      <c r="F113" s="17">
        <v>8.5465003532758196E-2</v>
      </c>
      <c r="G113" s="17">
        <v>6.9360912628175203E-2</v>
      </c>
      <c r="H113" s="17">
        <v>0.109530184452216</v>
      </c>
      <c r="I113" s="17">
        <v>0.125850714011913</v>
      </c>
      <c r="J113" s="17">
        <v>0.15235472822981699</v>
      </c>
      <c r="K113" s="17">
        <v>0.13696380204318401</v>
      </c>
      <c r="L113" s="17">
        <v>0.13378350756259699</v>
      </c>
      <c r="M113" s="17"/>
      <c r="N113" s="17">
        <v>6.36702808112493E-2</v>
      </c>
      <c r="O113" s="17">
        <v>0.11465849864231201</v>
      </c>
      <c r="P113" s="17">
        <v>0.117561456091623</v>
      </c>
      <c r="Q113" s="17">
        <v>0.13103300811959601</v>
      </c>
      <c r="R113" s="17"/>
      <c r="S113" s="17">
        <v>3.0477011873487898E-2</v>
      </c>
      <c r="T113" s="17">
        <v>6.21502964154542E-2</v>
      </c>
      <c r="U113" s="17">
        <v>2.4741226577878001E-2</v>
      </c>
      <c r="V113" s="17">
        <v>4.3610185819293698E-2</v>
      </c>
      <c r="W113" s="17">
        <v>6.7119915413297704E-2</v>
      </c>
      <c r="X113" s="17">
        <v>0.25237880530540602</v>
      </c>
      <c r="Y113" s="17">
        <v>0.333364974921458</v>
      </c>
      <c r="Z113" s="17"/>
      <c r="AA113" s="17">
        <v>0.134136743017198</v>
      </c>
      <c r="AB113" s="17">
        <v>6.1786244416520399E-2</v>
      </c>
      <c r="AC113" s="17"/>
      <c r="AD113" s="17">
        <v>0.110696106384267</v>
      </c>
      <c r="AE113" s="17">
        <v>0.16730512510331799</v>
      </c>
      <c r="AF113" s="17">
        <v>0.13706368703389199</v>
      </c>
      <c r="AG113" s="17"/>
      <c r="AH113" s="17">
        <v>0.16873752663826799</v>
      </c>
      <c r="AI113" s="17">
        <v>9.7191193018127703E-2</v>
      </c>
      <c r="AJ113" s="17"/>
      <c r="AK113" s="17">
        <v>9.1171672138574494E-2</v>
      </c>
      <c r="AL113" s="17">
        <v>0.112783290517784</v>
      </c>
      <c r="AM113" s="17"/>
      <c r="AN113" s="17">
        <v>9.2094651944710296E-2</v>
      </c>
      <c r="AO113" s="17">
        <v>0.13103300811959601</v>
      </c>
      <c r="AP113" s="17"/>
      <c r="AQ113" s="17">
        <v>0.14896272214402501</v>
      </c>
      <c r="AR113" s="17">
        <v>8.4673692524017199E-2</v>
      </c>
      <c r="AS113" s="17"/>
      <c r="AT113" s="17">
        <v>4.6958937575839001E-2</v>
      </c>
      <c r="AU113" s="17">
        <v>9.6058343011862002E-2</v>
      </c>
      <c r="AV113" s="17">
        <v>0.120577149756005</v>
      </c>
      <c r="AW113" s="17">
        <v>0.177043554487086</v>
      </c>
      <c r="AX113" s="17"/>
      <c r="AY113" s="17">
        <v>0.162486371724193</v>
      </c>
      <c r="AZ113" s="17">
        <v>9.2087267793079505E-2</v>
      </c>
      <c r="BA113" s="17"/>
      <c r="BB113" s="17">
        <v>0.107055713141073</v>
      </c>
      <c r="BC113" s="17">
        <v>0.105889088623219</v>
      </c>
      <c r="BD113" s="17"/>
      <c r="BE113" s="17">
        <v>0.122740846978057</v>
      </c>
      <c r="BF113" s="17">
        <v>0.10388539089641299</v>
      </c>
      <c r="BG113" s="17"/>
      <c r="BH113" s="17">
        <v>9.1180042939081496E-2</v>
      </c>
      <c r="BI113" s="17">
        <v>0.10737332293549</v>
      </c>
      <c r="BJ113" s="17"/>
      <c r="BK113" s="17">
        <v>0.13250576662865399</v>
      </c>
      <c r="BL113" s="17">
        <v>0.101489557610163</v>
      </c>
      <c r="BM113" s="17"/>
      <c r="BN113" s="17">
        <v>0.14430912869301599</v>
      </c>
      <c r="BO113" s="17">
        <v>0.104327505277518</v>
      </c>
      <c r="BP113" s="17"/>
      <c r="BQ113" s="17">
        <v>0.16186468532010401</v>
      </c>
      <c r="BR113" s="17">
        <v>0.101680823251992</v>
      </c>
      <c r="BS113" s="17"/>
      <c r="BT113" s="17">
        <v>0.12354032415843801</v>
      </c>
      <c r="BU113" s="17">
        <v>0.10490297466057801</v>
      </c>
      <c r="BV113" s="17"/>
      <c r="BW113" s="17">
        <v>0.12651908058633801</v>
      </c>
      <c r="BX113" s="17">
        <v>9.6330824749627897E-2</v>
      </c>
      <c r="BY113" s="17"/>
      <c r="BZ113" s="17">
        <v>0.16201755681343899</v>
      </c>
      <c r="CA113" s="17">
        <v>0.103381659737887</v>
      </c>
    </row>
    <row r="114" spans="2:79" x14ac:dyDescent="0.35">
      <c r="B114" t="s">
        <v>140</v>
      </c>
      <c r="C114" s="17">
        <v>3.65195877425918E-2</v>
      </c>
      <c r="D114" s="17">
        <v>3.5544204178232897E-2</v>
      </c>
      <c r="E114" s="17">
        <v>2.46105268106372E-2</v>
      </c>
      <c r="F114" s="17">
        <v>2.56156926061199E-2</v>
      </c>
      <c r="G114" s="17">
        <v>2.0475299203239702E-2</v>
      </c>
      <c r="H114" s="17">
        <v>5.1425148336643099E-2</v>
      </c>
      <c r="I114" s="17">
        <v>2.4866445661970601E-2</v>
      </c>
      <c r="J114" s="17">
        <v>7.2882401196950206E-2</v>
      </c>
      <c r="K114" s="17">
        <v>4.9697322368698102E-2</v>
      </c>
      <c r="L114" s="17">
        <v>8.8244908902910604E-2</v>
      </c>
      <c r="M114" s="17"/>
      <c r="N114" s="17">
        <v>2.6595865115870799E-2</v>
      </c>
      <c r="O114" s="17">
        <v>3.4980813551122203E-2</v>
      </c>
      <c r="P114" s="17">
        <v>3.45779136453803E-2</v>
      </c>
      <c r="Q114" s="17">
        <v>4.6280445912741199E-2</v>
      </c>
      <c r="R114" s="17"/>
      <c r="S114" s="17">
        <v>1.74805543768802E-2</v>
      </c>
      <c r="T114" s="17">
        <v>4.9715427956653303E-3</v>
      </c>
      <c r="U114" s="17">
        <v>7.8106155678359596E-3</v>
      </c>
      <c r="V114" s="17">
        <v>7.5665167854498004E-3</v>
      </c>
      <c r="W114" s="17">
        <v>1.4349131600809801E-2</v>
      </c>
      <c r="X114" s="17">
        <v>4.1622753696770098E-2</v>
      </c>
      <c r="Y114" s="17">
        <v>0.20409723250655701</v>
      </c>
      <c r="Z114" s="17"/>
      <c r="AA114" s="17">
        <v>4.4059382082878899E-2</v>
      </c>
      <c r="AB114" s="17">
        <v>2.4623187776428399E-2</v>
      </c>
      <c r="AC114" s="17"/>
      <c r="AD114" s="17">
        <v>3.9270778120458302E-2</v>
      </c>
      <c r="AE114" s="17">
        <v>5.8258737581845903E-2</v>
      </c>
      <c r="AF114" s="17">
        <v>4.11514875509182E-2</v>
      </c>
      <c r="AG114" s="17"/>
      <c r="AH114" s="17">
        <v>5.4742702525216798E-2</v>
      </c>
      <c r="AI114" s="17">
        <v>3.3937668286557698E-2</v>
      </c>
      <c r="AJ114" s="17"/>
      <c r="AK114" s="17">
        <v>3.02536021054076E-2</v>
      </c>
      <c r="AL114" s="17">
        <v>3.9342996997017703E-2</v>
      </c>
      <c r="AM114" s="17"/>
      <c r="AN114" s="17">
        <v>3.1054958803808898E-2</v>
      </c>
      <c r="AO114" s="17">
        <v>4.6280445912741199E-2</v>
      </c>
      <c r="AP114" s="17"/>
      <c r="AQ114" s="17">
        <v>5.6395738918079003E-2</v>
      </c>
      <c r="AR114" s="17">
        <v>2.6604606864076601E-2</v>
      </c>
      <c r="AS114" s="17"/>
      <c r="AT114" s="17">
        <v>2.1020250278547901E-2</v>
      </c>
      <c r="AU114" s="17">
        <v>3.2365845300514701E-2</v>
      </c>
      <c r="AV114" s="17">
        <v>4.10337556343527E-2</v>
      </c>
      <c r="AW114" s="17">
        <v>5.7148842393925897E-2</v>
      </c>
      <c r="AX114" s="17"/>
      <c r="AY114" s="17">
        <v>5.7360410743802798E-2</v>
      </c>
      <c r="AZ114" s="17">
        <v>3.13541477737658E-2</v>
      </c>
      <c r="BA114" s="17"/>
      <c r="BB114" s="17">
        <v>4.5390088063023998E-2</v>
      </c>
      <c r="BC114" s="17">
        <v>3.4890024202400498E-2</v>
      </c>
      <c r="BD114" s="17"/>
      <c r="BE114" s="17">
        <v>4.5896498454538401E-2</v>
      </c>
      <c r="BF114" s="17">
        <v>3.52907115203265E-2</v>
      </c>
      <c r="BG114" s="17"/>
      <c r="BH114" s="17">
        <v>4.3796603315977303E-2</v>
      </c>
      <c r="BI114" s="17">
        <v>3.5882704449140899E-2</v>
      </c>
      <c r="BJ114" s="17"/>
      <c r="BK114" s="17">
        <v>3.5690760538665302E-2</v>
      </c>
      <c r="BL114" s="17">
        <v>3.6663201315480398E-2</v>
      </c>
      <c r="BM114" s="17"/>
      <c r="BN114" s="17">
        <v>3.85125332958818E-2</v>
      </c>
      <c r="BO114" s="17">
        <v>3.6428764639426903E-2</v>
      </c>
      <c r="BP114" s="17"/>
      <c r="BQ114" s="17">
        <v>6.0204320668002298E-2</v>
      </c>
      <c r="BR114" s="17">
        <v>3.46563251927706E-2</v>
      </c>
      <c r="BS114" s="17"/>
      <c r="BT114" s="17">
        <v>4.3113672303190603E-2</v>
      </c>
      <c r="BU114" s="17">
        <v>3.6079042172320303E-2</v>
      </c>
      <c r="BV114" s="17"/>
      <c r="BW114" s="17">
        <v>3.7324331305348499E-2</v>
      </c>
      <c r="BX114" s="17">
        <v>3.6136308447864397E-2</v>
      </c>
      <c r="BY114" s="17"/>
      <c r="BZ114" s="17">
        <v>3.6635754502900401E-2</v>
      </c>
      <c r="CA114" s="17">
        <v>3.65140054923676E-2</v>
      </c>
    </row>
    <row r="115" spans="2:79" x14ac:dyDescent="0.35">
      <c r="B115" t="s">
        <v>141</v>
      </c>
      <c r="C115" s="17">
        <v>1.5729621164585299E-2</v>
      </c>
      <c r="D115" s="17">
        <v>8.7463657650967298E-3</v>
      </c>
      <c r="E115" s="17">
        <v>1.0143088238515299E-2</v>
      </c>
      <c r="F115" s="17">
        <v>1.8139296361108E-2</v>
      </c>
      <c r="G115" s="17">
        <v>8.7958153549619195E-3</v>
      </c>
      <c r="H115" s="17">
        <v>1.60213793443637E-2</v>
      </c>
      <c r="I115" s="17">
        <v>1.63043361023258E-2</v>
      </c>
      <c r="J115" s="17">
        <v>2.6866334750990501E-2</v>
      </c>
      <c r="K115" s="17">
        <v>4.1951234395017897E-2</v>
      </c>
      <c r="L115" s="17">
        <v>2.7531170943102298E-2</v>
      </c>
      <c r="M115" s="17"/>
      <c r="N115" s="17">
        <v>2.5648514721566502E-2</v>
      </c>
      <c r="O115" s="17">
        <v>1.6124751177799199E-2</v>
      </c>
      <c r="P115" s="17">
        <v>8.04355077283498E-3</v>
      </c>
      <c r="Q115" s="17">
        <v>1.0788726495693599E-2</v>
      </c>
      <c r="R115" s="17"/>
      <c r="S115" s="17">
        <v>5.7908895382176497E-3</v>
      </c>
      <c r="T115" s="17">
        <v>3.90005436248772E-3</v>
      </c>
      <c r="U115" s="17">
        <v>2.8413232763393002E-3</v>
      </c>
      <c r="V115" s="17">
        <v>2.5693592208028402E-3</v>
      </c>
      <c r="W115" s="17">
        <v>2.4341234442520599E-3</v>
      </c>
      <c r="X115" s="17">
        <v>1.0568794160799999E-2</v>
      </c>
      <c r="Y115" s="17">
        <v>0.108313265883419</v>
      </c>
      <c r="Z115" s="17"/>
      <c r="AA115" s="17">
        <v>1.6978942306215002E-2</v>
      </c>
      <c r="AB115" s="17">
        <v>1.3758423633692901E-2</v>
      </c>
      <c r="AC115" s="17"/>
      <c r="AD115" s="17">
        <v>1.35010119058914E-2</v>
      </c>
      <c r="AE115" s="17">
        <v>2.1795369509079902E-2</v>
      </c>
      <c r="AF115" s="17">
        <v>1.64008092744398E-2</v>
      </c>
      <c r="AG115" s="17"/>
      <c r="AH115" s="17">
        <v>1.7322021952150199E-2</v>
      </c>
      <c r="AI115" s="17">
        <v>1.55040038305422E-2</v>
      </c>
      <c r="AJ115" s="17"/>
      <c r="AK115" s="17">
        <v>1.1424454166569301E-2</v>
      </c>
      <c r="AL115" s="17">
        <v>1.7669499269621899E-2</v>
      </c>
      <c r="AM115" s="17"/>
      <c r="AN115" s="17">
        <v>1.8495787368462201E-2</v>
      </c>
      <c r="AO115" s="17">
        <v>1.0788726495693599E-2</v>
      </c>
      <c r="AP115" s="17"/>
      <c r="AQ115" s="17">
        <v>2.50881503162096E-2</v>
      </c>
      <c r="AR115" s="17">
        <v>1.10612305506209E-2</v>
      </c>
      <c r="AS115" s="17"/>
      <c r="AT115" s="17">
        <v>1.07775309197943E-2</v>
      </c>
      <c r="AU115" s="17">
        <v>1.94995641457801E-2</v>
      </c>
      <c r="AV115" s="17">
        <v>1.49760451552519E-2</v>
      </c>
      <c r="AW115" s="17">
        <v>1.6339044983123201E-2</v>
      </c>
      <c r="AX115" s="17"/>
      <c r="AY115" s="17">
        <v>2.66752028514654E-2</v>
      </c>
      <c r="AZ115" s="17">
        <v>1.30167366914446E-2</v>
      </c>
      <c r="BA115" s="17"/>
      <c r="BB115" s="17">
        <v>2.0872065922235099E-2</v>
      </c>
      <c r="BC115" s="17">
        <v>1.4784923550944301E-2</v>
      </c>
      <c r="BD115" s="17"/>
      <c r="BE115" s="17">
        <v>2.2322665661748699E-2</v>
      </c>
      <c r="BF115" s="17">
        <v>1.4865580131905001E-2</v>
      </c>
      <c r="BG115" s="17"/>
      <c r="BH115" s="17">
        <v>1.65838101394493E-2</v>
      </c>
      <c r="BI115" s="17">
        <v>1.5654862675744001E-2</v>
      </c>
      <c r="BJ115" s="17"/>
      <c r="BK115" s="17">
        <v>1.2453459597885E-2</v>
      </c>
      <c r="BL115" s="17">
        <v>1.6297292285568199E-2</v>
      </c>
      <c r="BM115" s="17"/>
      <c r="BN115" s="17">
        <v>3.6371497670223498E-3</v>
      </c>
      <c r="BO115" s="17">
        <v>1.6280702841375901E-2</v>
      </c>
      <c r="BP115" s="17"/>
      <c r="BQ115" s="17">
        <v>1.7180454358543099E-2</v>
      </c>
      <c r="BR115" s="17">
        <v>1.56154850599118E-2</v>
      </c>
      <c r="BS115" s="17"/>
      <c r="BT115" s="17">
        <v>2.3245670729582699E-2</v>
      </c>
      <c r="BU115" s="17">
        <v>1.5227479842105899E-2</v>
      </c>
      <c r="BV115" s="17"/>
      <c r="BW115" s="17">
        <v>2.09631057544978E-2</v>
      </c>
      <c r="BX115" s="17">
        <v>1.32370429379053E-2</v>
      </c>
      <c r="BY115" s="17"/>
      <c r="BZ115" s="17">
        <v>2.1589594192781499E-2</v>
      </c>
      <c r="CA115" s="17">
        <v>1.5448027396599E-2</v>
      </c>
    </row>
    <row r="116" spans="2:79" x14ac:dyDescent="0.35">
      <c r="B116" t="s">
        <v>75</v>
      </c>
      <c r="C116" s="17">
        <v>8.5102029513647495E-2</v>
      </c>
      <c r="D116" s="17">
        <v>8.0244117061392395E-2</v>
      </c>
      <c r="E116" s="17">
        <v>5.9093391663301499E-2</v>
      </c>
      <c r="F116" s="17">
        <v>5.6840434325170199E-2</v>
      </c>
      <c r="G116" s="17">
        <v>9.1055393964116604E-2</v>
      </c>
      <c r="H116" s="17">
        <v>8.0772073608939399E-2</v>
      </c>
      <c r="I116" s="17">
        <v>9.3641275052315107E-2</v>
      </c>
      <c r="J116" s="17">
        <v>0.139610039646512</v>
      </c>
      <c r="K116" s="17">
        <v>0.14296763556073799</v>
      </c>
      <c r="L116" s="17">
        <v>0.10438103145835</v>
      </c>
      <c r="M116" s="17"/>
      <c r="N116" s="17">
        <v>7.3137592991810996E-2</v>
      </c>
      <c r="O116" s="17">
        <v>0.10271395546423399</v>
      </c>
      <c r="P116" s="17">
        <v>7.8963957050867103E-2</v>
      </c>
      <c r="Q116" s="17">
        <v>8.8131263299772306E-2</v>
      </c>
      <c r="R116" s="17"/>
      <c r="S116" s="17">
        <v>2.3049763635401E-2</v>
      </c>
      <c r="T116" s="17">
        <v>1.13965606439249E-2</v>
      </c>
      <c r="U116" s="17">
        <v>7.5563060834897798E-3</v>
      </c>
      <c r="V116" s="17">
        <v>9.6616241451507791E-3</v>
      </c>
      <c r="W116" s="17">
        <v>1.3196049385467701E-2</v>
      </c>
      <c r="X116" s="17">
        <v>1.5922305205873798E-2</v>
      </c>
      <c r="Y116" s="17">
        <v>1.25120268778695E-2</v>
      </c>
      <c r="Z116" s="17"/>
      <c r="AA116" s="17">
        <v>4.6066670948602798E-2</v>
      </c>
      <c r="AB116" s="17">
        <v>0.14669260047008201</v>
      </c>
      <c r="AC116" s="17"/>
      <c r="AD116" s="17">
        <v>4.0248427038776499E-2</v>
      </c>
      <c r="AE116" s="17">
        <v>2.57939502213963E-2</v>
      </c>
      <c r="AF116" s="17">
        <v>5.2118400137989497E-2</v>
      </c>
      <c r="AG116" s="17"/>
      <c r="AH116" s="17">
        <v>1.75034824190527E-2</v>
      </c>
      <c r="AI116" s="17">
        <v>9.4679645965341105E-2</v>
      </c>
      <c r="AJ116" s="17"/>
      <c r="AK116" s="17">
        <v>0.111823469317288</v>
      </c>
      <c r="AL116" s="17">
        <v>7.3061535838483696E-2</v>
      </c>
      <c r="AM116" s="17"/>
      <c r="AN116" s="17">
        <v>8.3406109101585704E-2</v>
      </c>
      <c r="AO116" s="17">
        <v>8.8131263299772306E-2</v>
      </c>
      <c r="AP116" s="17"/>
      <c r="AQ116" s="17">
        <v>5.1732330072576903E-2</v>
      </c>
      <c r="AR116" s="17">
        <v>0.10174810595766499</v>
      </c>
      <c r="AS116" s="17"/>
      <c r="AT116" s="17">
        <v>0.15856827957519401</v>
      </c>
      <c r="AU116" s="17">
        <v>0.11040175555871801</v>
      </c>
      <c r="AV116" s="17">
        <v>4.8824600098581299E-2</v>
      </c>
      <c r="AW116" s="17">
        <v>1.9327145409245901E-2</v>
      </c>
      <c r="AX116" s="17"/>
      <c r="AY116" s="17">
        <v>4.62775475261369E-2</v>
      </c>
      <c r="AZ116" s="17">
        <v>9.4724755593879301E-2</v>
      </c>
      <c r="BA116" s="17"/>
      <c r="BB116" s="17">
        <v>5.3728927567435698E-2</v>
      </c>
      <c r="BC116" s="17">
        <v>9.0865454487151207E-2</v>
      </c>
      <c r="BD116" s="17"/>
      <c r="BE116" s="17">
        <v>6.5825264645359802E-2</v>
      </c>
      <c r="BF116" s="17">
        <v>8.7628315485279606E-2</v>
      </c>
      <c r="BG116" s="17"/>
      <c r="BH116" s="17">
        <v>0.125379301661625</v>
      </c>
      <c r="BI116" s="17">
        <v>8.1576968796361102E-2</v>
      </c>
      <c r="BJ116" s="17"/>
      <c r="BK116" s="17">
        <v>5.21873009003921E-2</v>
      </c>
      <c r="BL116" s="17">
        <v>9.0805271099365106E-2</v>
      </c>
      <c r="BM116" s="17"/>
      <c r="BN116" s="17">
        <v>5.00607941470168E-2</v>
      </c>
      <c r="BO116" s="17">
        <v>8.66989390375804E-2</v>
      </c>
      <c r="BP116" s="17"/>
      <c r="BQ116" s="17">
        <v>5.1836917062898197E-2</v>
      </c>
      <c r="BR116" s="17">
        <v>8.7718974295768096E-2</v>
      </c>
      <c r="BS116" s="17"/>
      <c r="BT116" s="17">
        <v>4.4189833286196502E-2</v>
      </c>
      <c r="BU116" s="17">
        <v>8.7835340961573805E-2</v>
      </c>
      <c r="BV116" s="17"/>
      <c r="BW116" s="17">
        <v>4.9244359841688998E-2</v>
      </c>
      <c r="BX116" s="17">
        <v>0.10218014355951301</v>
      </c>
      <c r="BY116" s="17"/>
      <c r="BZ116" s="17">
        <v>1.6900651278242401E-2</v>
      </c>
      <c r="CA116" s="17">
        <v>8.8379362529816E-2</v>
      </c>
    </row>
    <row r="117" spans="2:79" x14ac:dyDescent="0.35">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row>
    <row r="118" spans="2:79" x14ac:dyDescent="0.35">
      <c r="B118" s="6" t="s">
        <v>144</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row>
    <row r="119" spans="2:79" x14ac:dyDescent="0.35">
      <c r="B119" s="24" t="s">
        <v>77</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row>
    <row r="120" spans="2:79" x14ac:dyDescent="0.35">
      <c r="B120" t="s">
        <v>136</v>
      </c>
      <c r="C120" s="17">
        <v>1.04193116223025E-2</v>
      </c>
      <c r="D120" s="17">
        <v>1.13969702018097E-2</v>
      </c>
      <c r="E120" s="17">
        <v>1.0041110702580699E-2</v>
      </c>
      <c r="F120" s="17">
        <v>1.9155581972208301E-2</v>
      </c>
      <c r="G120" s="17">
        <v>3.55752258239168E-3</v>
      </c>
      <c r="H120" s="17">
        <v>1.0282087623105301E-2</v>
      </c>
      <c r="I120" s="17">
        <v>1.2426541225673699E-2</v>
      </c>
      <c r="J120" s="17">
        <v>4.0623281107789403E-3</v>
      </c>
      <c r="K120" s="17">
        <v>1.10283973939819E-2</v>
      </c>
      <c r="L120" s="17">
        <v>5.6550905731326999E-3</v>
      </c>
      <c r="M120" s="17"/>
      <c r="N120" s="17">
        <v>2.7523434948660899E-2</v>
      </c>
      <c r="O120" s="17">
        <v>6.35644156680282E-3</v>
      </c>
      <c r="P120" s="17">
        <v>1.4221859986363601E-3</v>
      </c>
      <c r="Q120" s="17">
        <v>2.57387246003198E-3</v>
      </c>
      <c r="R120" s="17"/>
      <c r="S120" s="17">
        <v>6.6235376879886398E-2</v>
      </c>
      <c r="T120" s="17">
        <v>1.0130007935371299E-2</v>
      </c>
      <c r="U120" s="17">
        <v>0</v>
      </c>
      <c r="V120" s="17">
        <v>1.24804480602732E-3</v>
      </c>
      <c r="W120" s="17">
        <v>0</v>
      </c>
      <c r="X120" s="17">
        <v>1.00585346512937E-3</v>
      </c>
      <c r="Y120" s="17">
        <v>1.3679948681805201E-3</v>
      </c>
      <c r="Z120" s="17"/>
      <c r="AA120" s="17">
        <v>6.82280558514059E-3</v>
      </c>
      <c r="AB120" s="17">
        <v>1.60939324896365E-2</v>
      </c>
      <c r="AC120" s="17"/>
      <c r="AD120" s="17">
        <v>6.5569725425749497E-3</v>
      </c>
      <c r="AE120" s="17">
        <v>7.3709838642709996E-3</v>
      </c>
      <c r="AF120" s="17">
        <v>6.9752432774295697E-3</v>
      </c>
      <c r="AG120" s="17"/>
      <c r="AH120" s="17">
        <v>3.9371770029072804E-3</v>
      </c>
      <c r="AI120" s="17">
        <v>1.1337724840354901E-2</v>
      </c>
      <c r="AJ120" s="17"/>
      <c r="AK120" s="17">
        <v>1.0957166186505199E-2</v>
      </c>
      <c r="AL120" s="17">
        <v>1.0176958121666701E-2</v>
      </c>
      <c r="AM120" s="17"/>
      <c r="AN120" s="17">
        <v>1.48115907781165E-2</v>
      </c>
      <c r="AO120" s="17">
        <v>2.57387246003198E-3</v>
      </c>
      <c r="AP120" s="17"/>
      <c r="AQ120" s="17">
        <v>5.5054685232691402E-3</v>
      </c>
      <c r="AR120" s="17">
        <v>1.28705236269197E-2</v>
      </c>
      <c r="AS120" s="17"/>
      <c r="AT120" s="17">
        <v>1.9845532782535799E-2</v>
      </c>
      <c r="AU120" s="17">
        <v>1.16056507563528E-2</v>
      </c>
      <c r="AV120" s="17">
        <v>6.1563656046912003E-3</v>
      </c>
      <c r="AW120" s="17">
        <v>5.9629111331962904E-3</v>
      </c>
      <c r="AX120" s="17"/>
      <c r="AY120" s="17">
        <v>4.1781265489360397E-3</v>
      </c>
      <c r="AZ120" s="17">
        <v>1.1966201916842899E-2</v>
      </c>
      <c r="BA120" s="17"/>
      <c r="BB120" s="17">
        <v>1.6261887312983302E-2</v>
      </c>
      <c r="BC120" s="17">
        <v>9.3459958021777697E-3</v>
      </c>
      <c r="BD120" s="17"/>
      <c r="BE120" s="17">
        <v>1.6059242058875201E-2</v>
      </c>
      <c r="BF120" s="17">
        <v>9.6801794473630309E-3</v>
      </c>
      <c r="BG120" s="17"/>
      <c r="BH120" s="17">
        <v>7.70761690037904E-3</v>
      </c>
      <c r="BI120" s="17">
        <v>1.0656638730911199E-2</v>
      </c>
      <c r="BJ120" s="17"/>
      <c r="BK120" s="17">
        <v>6.77953569828889E-3</v>
      </c>
      <c r="BL120" s="17">
        <v>1.1049987380150599E-2</v>
      </c>
      <c r="BM120" s="17"/>
      <c r="BN120" s="17">
        <v>1.8580526318212699E-2</v>
      </c>
      <c r="BO120" s="17">
        <v>1.0047386336609799E-2</v>
      </c>
      <c r="BP120" s="17"/>
      <c r="BQ120" s="17">
        <v>7.0670404677186001E-3</v>
      </c>
      <c r="BR120" s="17">
        <v>1.0683032615857801E-2</v>
      </c>
      <c r="BS120" s="17"/>
      <c r="BT120" s="17">
        <v>1.6992265631494301E-2</v>
      </c>
      <c r="BU120" s="17">
        <v>9.98017776744573E-3</v>
      </c>
      <c r="BV120" s="17"/>
      <c r="BW120" s="17">
        <v>1.0725075094114999E-2</v>
      </c>
      <c r="BX120" s="17">
        <v>1.0273684104105001E-2</v>
      </c>
      <c r="BY120" s="17"/>
      <c r="BZ120" s="17">
        <v>2.8609325254049102E-3</v>
      </c>
      <c r="CA120" s="17">
        <v>1.07825201967316E-2</v>
      </c>
    </row>
    <row r="121" spans="2:79" x14ac:dyDescent="0.35">
      <c r="B121" t="s">
        <v>137</v>
      </c>
      <c r="C121" s="17">
        <v>1.6776819395168299E-2</v>
      </c>
      <c r="D121" s="17">
        <v>2.2515722074760599E-2</v>
      </c>
      <c r="E121" s="17">
        <v>1.54972102661028E-2</v>
      </c>
      <c r="F121" s="17">
        <v>2.0393375177894298E-2</v>
      </c>
      <c r="G121" s="17">
        <v>6.92136073044302E-3</v>
      </c>
      <c r="H121" s="17">
        <v>1.5693826697956301E-2</v>
      </c>
      <c r="I121" s="17">
        <v>2.3639568272901E-2</v>
      </c>
      <c r="J121" s="17">
        <v>2.0708701136214001E-2</v>
      </c>
      <c r="K121" s="17">
        <v>5.6241273337380403E-3</v>
      </c>
      <c r="L121" s="17">
        <v>6.3366964125177398E-3</v>
      </c>
      <c r="M121" s="17"/>
      <c r="N121" s="17">
        <v>2.4948392278129301E-2</v>
      </c>
      <c r="O121" s="17">
        <v>2.8160975421266599E-2</v>
      </c>
      <c r="P121" s="17">
        <v>9.7529991459800406E-3</v>
      </c>
      <c r="Q121" s="17">
        <v>7.1020631024196002E-3</v>
      </c>
      <c r="R121" s="17"/>
      <c r="S121" s="17">
        <v>9.5840218609993297E-2</v>
      </c>
      <c r="T121" s="17">
        <v>1.49813136616799E-2</v>
      </c>
      <c r="U121" s="17">
        <v>0</v>
      </c>
      <c r="V121" s="17">
        <v>4.8638581590876697E-3</v>
      </c>
      <c r="W121" s="17">
        <v>2.0553082773573299E-3</v>
      </c>
      <c r="X121" s="17">
        <v>0</v>
      </c>
      <c r="Y121" s="17">
        <v>2.4037739567517001E-3</v>
      </c>
      <c r="Z121" s="17"/>
      <c r="AA121" s="17">
        <v>1.60218346063511E-2</v>
      </c>
      <c r="AB121" s="17">
        <v>1.7968045655564899E-2</v>
      </c>
      <c r="AC121" s="17"/>
      <c r="AD121" s="17">
        <v>1.54446763819164E-2</v>
      </c>
      <c r="AE121" s="17">
        <v>1.02383504292257E-2</v>
      </c>
      <c r="AF121" s="17">
        <v>1.78839812133256E-2</v>
      </c>
      <c r="AG121" s="17"/>
      <c r="AH121" s="17">
        <v>1.08526950286969E-2</v>
      </c>
      <c r="AI121" s="17">
        <v>1.7616171621404698E-2</v>
      </c>
      <c r="AJ121" s="17"/>
      <c r="AK121" s="17">
        <v>1.7012097268332201E-2</v>
      </c>
      <c r="AL121" s="17">
        <v>1.66708048329085E-2</v>
      </c>
      <c r="AM121" s="17"/>
      <c r="AN121" s="17">
        <v>2.2193244087692701E-2</v>
      </c>
      <c r="AO121" s="17">
        <v>7.1020631024196002E-3</v>
      </c>
      <c r="AP121" s="17"/>
      <c r="AQ121" s="17">
        <v>1.5833203567832101E-2</v>
      </c>
      <c r="AR121" s="17">
        <v>1.7247530892686099E-2</v>
      </c>
      <c r="AS121" s="17"/>
      <c r="AT121" s="17">
        <v>1.6721271034508899E-2</v>
      </c>
      <c r="AU121" s="17">
        <v>2.2988403789389E-2</v>
      </c>
      <c r="AV121" s="17">
        <v>1.39560038382641E-2</v>
      </c>
      <c r="AW121" s="17">
        <v>1.01532888847521E-2</v>
      </c>
      <c r="AX121" s="17"/>
      <c r="AY121" s="17">
        <v>1.31289128904141E-2</v>
      </c>
      <c r="AZ121" s="17">
        <v>1.7680960371803601E-2</v>
      </c>
      <c r="BA121" s="17"/>
      <c r="BB121" s="17">
        <v>2.5204823835272901E-2</v>
      </c>
      <c r="BC121" s="17">
        <v>1.5228544973653399E-2</v>
      </c>
      <c r="BD121" s="17"/>
      <c r="BE121" s="17">
        <v>1.0428758957494601E-2</v>
      </c>
      <c r="BF121" s="17">
        <v>1.7608754428891201E-2</v>
      </c>
      <c r="BG121" s="17"/>
      <c r="BH121" s="17">
        <v>1.6361581767070199E-2</v>
      </c>
      <c r="BI121" s="17">
        <v>1.68131609290679E-2</v>
      </c>
      <c r="BJ121" s="17"/>
      <c r="BK121" s="17">
        <v>1.3472361458313899E-2</v>
      </c>
      <c r="BL121" s="17">
        <v>1.7349393519815098E-2</v>
      </c>
      <c r="BM121" s="17"/>
      <c r="BN121" s="17">
        <v>7.8562039189891408E-3</v>
      </c>
      <c r="BO121" s="17">
        <v>1.7183352317430001E-2</v>
      </c>
      <c r="BP121" s="17"/>
      <c r="BQ121" s="17">
        <v>1.9289730151997801E-2</v>
      </c>
      <c r="BR121" s="17">
        <v>1.6579130338720501E-2</v>
      </c>
      <c r="BS121" s="17"/>
      <c r="BT121" s="17">
        <v>2.66404181471003E-2</v>
      </c>
      <c r="BU121" s="17">
        <v>1.6117840169596501E-2</v>
      </c>
      <c r="BV121" s="17"/>
      <c r="BW121" s="17">
        <v>2.3257928981458099E-2</v>
      </c>
      <c r="BX121" s="17">
        <v>1.36900284890384E-2</v>
      </c>
      <c r="BY121" s="17"/>
      <c r="BZ121" s="17">
        <v>2.0789530610932201E-2</v>
      </c>
      <c r="CA121" s="17">
        <v>1.6583993512583099E-2</v>
      </c>
    </row>
    <row r="122" spans="2:79" x14ac:dyDescent="0.35">
      <c r="B122" t="s">
        <v>138</v>
      </c>
      <c r="C122" s="17">
        <v>3.3028209856156003E-2</v>
      </c>
      <c r="D122" s="17">
        <v>3.0572012926804101E-2</v>
      </c>
      <c r="E122" s="17">
        <v>3.7414429051419701E-2</v>
      </c>
      <c r="F122" s="17">
        <v>4.8413660742400499E-2</v>
      </c>
      <c r="G122" s="17">
        <v>2.3310632431112401E-2</v>
      </c>
      <c r="H122" s="17">
        <v>3.6362041967605202E-2</v>
      </c>
      <c r="I122" s="17">
        <v>3.3794190644839898E-2</v>
      </c>
      <c r="J122" s="17">
        <v>1.9136953768702999E-2</v>
      </c>
      <c r="K122" s="17">
        <v>3.6272364580739201E-2</v>
      </c>
      <c r="L122" s="17">
        <v>1.36120419343536E-2</v>
      </c>
      <c r="M122" s="17"/>
      <c r="N122" s="17">
        <v>2.59950808000281E-2</v>
      </c>
      <c r="O122" s="17">
        <v>4.4015146626738402E-2</v>
      </c>
      <c r="P122" s="17">
        <v>4.2901910261820601E-2</v>
      </c>
      <c r="Q122" s="17">
        <v>2.85816608728535E-2</v>
      </c>
      <c r="R122" s="17"/>
      <c r="S122" s="17">
        <v>0.109137206008231</v>
      </c>
      <c r="T122" s="17">
        <v>9.1400207107326006E-2</v>
      </c>
      <c r="U122" s="17">
        <v>3.3119060720763899E-2</v>
      </c>
      <c r="V122" s="17">
        <v>8.7386844871742992E-3</v>
      </c>
      <c r="W122" s="17">
        <v>7.93653542328333E-3</v>
      </c>
      <c r="X122" s="17">
        <v>1.3557635029504401E-2</v>
      </c>
      <c r="Y122" s="17">
        <v>1.8074498013193E-2</v>
      </c>
      <c r="Z122" s="17"/>
      <c r="AA122" s="17">
        <v>3.5099786264935803E-2</v>
      </c>
      <c r="AB122" s="17">
        <v>2.9759645700813901E-2</v>
      </c>
      <c r="AC122" s="17"/>
      <c r="AD122" s="17">
        <v>3.7812672653889302E-2</v>
      </c>
      <c r="AE122" s="17">
        <v>2.32866974017879E-2</v>
      </c>
      <c r="AF122" s="17">
        <v>3.8555711407670799E-2</v>
      </c>
      <c r="AG122" s="17"/>
      <c r="AH122" s="17">
        <v>3.4053209566635302E-2</v>
      </c>
      <c r="AI122" s="17">
        <v>3.2882984041223397E-2</v>
      </c>
      <c r="AJ122" s="17"/>
      <c r="AK122" s="17">
        <v>4.0185216604314601E-2</v>
      </c>
      <c r="AL122" s="17">
        <v>2.9803312727949199E-2</v>
      </c>
      <c r="AM122" s="17"/>
      <c r="AN122" s="17">
        <v>3.5517615995278098E-2</v>
      </c>
      <c r="AO122" s="17">
        <v>2.85816608728535E-2</v>
      </c>
      <c r="AP122" s="17"/>
      <c r="AQ122" s="17">
        <v>2.6178472323684698E-2</v>
      </c>
      <c r="AR122" s="17">
        <v>3.6445119702417199E-2</v>
      </c>
      <c r="AS122" s="17"/>
      <c r="AT122" s="17">
        <v>2.83244266343976E-2</v>
      </c>
      <c r="AU122" s="17">
        <v>3.4470761148138303E-2</v>
      </c>
      <c r="AV122" s="17">
        <v>3.5497639471327003E-2</v>
      </c>
      <c r="AW122" s="17">
        <v>2.9859432026267001E-2</v>
      </c>
      <c r="AX122" s="17"/>
      <c r="AY122" s="17">
        <v>3.1897008615348797E-2</v>
      </c>
      <c r="AZ122" s="17">
        <v>3.3308580362719498E-2</v>
      </c>
      <c r="BA122" s="17"/>
      <c r="BB122" s="17">
        <v>2.7883014116885499E-2</v>
      </c>
      <c r="BC122" s="17">
        <v>3.3973412841443097E-2</v>
      </c>
      <c r="BD122" s="17"/>
      <c r="BE122" s="17">
        <v>2.98755852831048E-2</v>
      </c>
      <c r="BF122" s="17">
        <v>3.3441372089919798E-2</v>
      </c>
      <c r="BG122" s="17"/>
      <c r="BH122" s="17">
        <v>3.8411497060874399E-2</v>
      </c>
      <c r="BI122" s="17">
        <v>3.2557065380792699E-2</v>
      </c>
      <c r="BJ122" s="17"/>
      <c r="BK122" s="17">
        <v>3.8236808567755E-2</v>
      </c>
      <c r="BL122" s="17">
        <v>3.2125699094959999E-2</v>
      </c>
      <c r="BM122" s="17"/>
      <c r="BN122" s="17">
        <v>6.5317091973187594E-2</v>
      </c>
      <c r="BO122" s="17">
        <v>3.1556731387136598E-2</v>
      </c>
      <c r="BP122" s="17"/>
      <c r="BQ122" s="17">
        <v>2.7199002916435799E-2</v>
      </c>
      <c r="BR122" s="17">
        <v>3.3486789778511203E-2</v>
      </c>
      <c r="BS122" s="17"/>
      <c r="BT122" s="17">
        <v>4.9723461910271202E-2</v>
      </c>
      <c r="BU122" s="17">
        <v>3.1912813280723297E-2</v>
      </c>
      <c r="BV122" s="17"/>
      <c r="BW122" s="17">
        <v>4.3187599373321298E-2</v>
      </c>
      <c r="BX122" s="17">
        <v>2.8189545927411901E-2</v>
      </c>
      <c r="BY122" s="17"/>
      <c r="BZ122" s="17">
        <v>5.3416359372429598E-2</v>
      </c>
      <c r="CA122" s="17">
        <v>3.2048482506400203E-2</v>
      </c>
    </row>
    <row r="123" spans="2:79" x14ac:dyDescent="0.35">
      <c r="B123" t="s">
        <v>33</v>
      </c>
      <c r="C123" s="17">
        <v>5.2067128580784001E-2</v>
      </c>
      <c r="D123" s="17">
        <v>4.9063982062765903E-2</v>
      </c>
      <c r="E123" s="17">
        <v>5.6344909402472901E-2</v>
      </c>
      <c r="F123" s="17">
        <v>5.4084057723272502E-2</v>
      </c>
      <c r="G123" s="17">
        <v>5.0608496774200498E-2</v>
      </c>
      <c r="H123" s="17">
        <v>5.7185620503446902E-2</v>
      </c>
      <c r="I123" s="17">
        <v>6.0776661373869202E-2</v>
      </c>
      <c r="J123" s="17">
        <v>3.6051163648450603E-2</v>
      </c>
      <c r="K123" s="17">
        <v>3.2459339085525001E-2</v>
      </c>
      <c r="L123" s="17">
        <v>4.4001692789927299E-2</v>
      </c>
      <c r="M123" s="17"/>
      <c r="N123" s="17">
        <v>2.23935590643966E-2</v>
      </c>
      <c r="O123" s="17">
        <v>5.9753704050345302E-2</v>
      </c>
      <c r="P123" s="17">
        <v>6.0430908467729701E-2</v>
      </c>
      <c r="Q123" s="17">
        <v>6.8501792439662895E-2</v>
      </c>
      <c r="R123" s="17"/>
      <c r="S123" s="17">
        <v>0.110344860881135</v>
      </c>
      <c r="T123" s="17">
        <v>0.15387303260586599</v>
      </c>
      <c r="U123" s="17">
        <v>9.8042920133443401E-2</v>
      </c>
      <c r="V123" s="17">
        <v>2.3175476957620001E-2</v>
      </c>
      <c r="W123" s="17">
        <v>2.7643331794393999E-2</v>
      </c>
      <c r="X123" s="17">
        <v>2.3473946756615099E-2</v>
      </c>
      <c r="Y123" s="17">
        <v>2.59648706802528E-2</v>
      </c>
      <c r="Z123" s="17"/>
      <c r="AA123" s="17">
        <v>6.0675108166415997E-2</v>
      </c>
      <c r="AB123" s="17">
        <v>3.8485330002528802E-2</v>
      </c>
      <c r="AC123" s="17"/>
      <c r="AD123" s="17">
        <v>6.6874703210007505E-2</v>
      </c>
      <c r="AE123" s="17">
        <v>5.0709655174827901E-2</v>
      </c>
      <c r="AF123" s="17">
        <v>6.1393392087898499E-2</v>
      </c>
      <c r="AG123" s="17"/>
      <c r="AH123" s="17">
        <v>4.7995427041865997E-2</v>
      </c>
      <c r="AI123" s="17">
        <v>5.2644022572173398E-2</v>
      </c>
      <c r="AJ123" s="17"/>
      <c r="AK123" s="17">
        <v>5.0895820927991303E-2</v>
      </c>
      <c r="AL123" s="17">
        <v>5.2594911607774901E-2</v>
      </c>
      <c r="AM123" s="17"/>
      <c r="AN123" s="17">
        <v>4.2866160985839098E-2</v>
      </c>
      <c r="AO123" s="17">
        <v>6.8501792439662895E-2</v>
      </c>
      <c r="AP123" s="17"/>
      <c r="AQ123" s="17">
        <v>5.4642792211262399E-2</v>
      </c>
      <c r="AR123" s="17">
        <v>5.0782289508057701E-2</v>
      </c>
      <c r="AS123" s="17"/>
      <c r="AT123" s="17">
        <v>3.0441493453185201E-2</v>
      </c>
      <c r="AU123" s="17">
        <v>4.3480692861384798E-2</v>
      </c>
      <c r="AV123" s="17">
        <v>6.6130828424777494E-2</v>
      </c>
      <c r="AW123" s="17">
        <v>6.5231109908157697E-2</v>
      </c>
      <c r="AX123" s="17"/>
      <c r="AY123" s="17">
        <v>5.5818717318791601E-2</v>
      </c>
      <c r="AZ123" s="17">
        <v>5.1137289753748399E-2</v>
      </c>
      <c r="BA123" s="17"/>
      <c r="BB123" s="17">
        <v>5.9349220907907903E-2</v>
      </c>
      <c r="BC123" s="17">
        <v>5.07293650134625E-2</v>
      </c>
      <c r="BD123" s="17"/>
      <c r="BE123" s="17">
        <v>5.0155172057536099E-2</v>
      </c>
      <c r="BF123" s="17">
        <v>5.2317697022950201E-2</v>
      </c>
      <c r="BG123" s="17"/>
      <c r="BH123" s="17">
        <v>4.1834397757416902E-2</v>
      </c>
      <c r="BI123" s="17">
        <v>5.2962695622253197E-2</v>
      </c>
      <c r="BJ123" s="17"/>
      <c r="BK123" s="17">
        <v>5.3582615120193598E-2</v>
      </c>
      <c r="BL123" s="17">
        <v>5.1804535321829499E-2</v>
      </c>
      <c r="BM123" s="17"/>
      <c r="BN123" s="17">
        <v>6.9394335628227305E-2</v>
      </c>
      <c r="BO123" s="17">
        <v>5.1277487985419298E-2</v>
      </c>
      <c r="BP123" s="17"/>
      <c r="BQ123" s="17">
        <v>5.4311458819828302E-2</v>
      </c>
      <c r="BR123" s="17">
        <v>5.1890568579157102E-2</v>
      </c>
      <c r="BS123" s="17"/>
      <c r="BT123" s="17">
        <v>5.4258637885603297E-2</v>
      </c>
      <c r="BU123" s="17">
        <v>5.1920715578710003E-2</v>
      </c>
      <c r="BV123" s="17"/>
      <c r="BW123" s="17">
        <v>5.2251333839554E-2</v>
      </c>
      <c r="BX123" s="17">
        <v>5.1979396208716798E-2</v>
      </c>
      <c r="BY123" s="17"/>
      <c r="BZ123" s="17">
        <v>5.4824181286087001E-2</v>
      </c>
      <c r="CA123" s="17">
        <v>5.1934641817434103E-2</v>
      </c>
    </row>
    <row r="124" spans="2:79" x14ac:dyDescent="0.35">
      <c r="B124" t="s">
        <v>34</v>
      </c>
      <c r="C124" s="17">
        <v>8.3882014444155203E-2</v>
      </c>
      <c r="D124" s="17">
        <v>9.8140350411079505E-2</v>
      </c>
      <c r="E124" s="17">
        <v>9.2047314611940698E-2</v>
      </c>
      <c r="F124" s="17">
        <v>8.2846514257610401E-2</v>
      </c>
      <c r="G124" s="17">
        <v>8.4929010381436104E-2</v>
      </c>
      <c r="H124" s="17">
        <v>7.9335892113428702E-2</v>
      </c>
      <c r="I124" s="17">
        <v>6.8126577200750701E-2</v>
      </c>
      <c r="J124" s="17">
        <v>8.9674057312783106E-2</v>
      </c>
      <c r="K124" s="17">
        <v>6.3190806637961394E-2</v>
      </c>
      <c r="L124" s="17">
        <v>8.6919057155851104E-2</v>
      </c>
      <c r="M124" s="17"/>
      <c r="N124" s="17">
        <v>2.2171474362364101E-2</v>
      </c>
      <c r="O124" s="17">
        <v>9.1252801310514803E-2</v>
      </c>
      <c r="P124" s="17">
        <v>0.112739156724664</v>
      </c>
      <c r="Q124" s="17">
        <v>0.117654330324824</v>
      </c>
      <c r="R124" s="17"/>
      <c r="S124" s="17">
        <v>6.1514251673150999E-2</v>
      </c>
      <c r="T124" s="17">
        <v>0.15576032483541</v>
      </c>
      <c r="U124" s="17">
        <v>0.241542159742276</v>
      </c>
      <c r="V124" s="17">
        <v>7.5748408297126604E-2</v>
      </c>
      <c r="W124" s="17">
        <v>9.0982493933366798E-2</v>
      </c>
      <c r="X124" s="17">
        <v>4.8336560146667103E-2</v>
      </c>
      <c r="Y124" s="17">
        <v>3.9400696974359599E-2</v>
      </c>
      <c r="Z124" s="17"/>
      <c r="AA124" s="17">
        <v>0.102038312841761</v>
      </c>
      <c r="AB124" s="17">
        <v>5.5234736031159498E-2</v>
      </c>
      <c r="AC124" s="17"/>
      <c r="AD124" s="17">
        <v>0.110574320657273</v>
      </c>
      <c r="AE124" s="17">
        <v>9.5751102018442294E-2</v>
      </c>
      <c r="AF124" s="17">
        <v>0.101009070717083</v>
      </c>
      <c r="AG124" s="17"/>
      <c r="AH124" s="17">
        <v>9.9089753047374093E-2</v>
      </c>
      <c r="AI124" s="17">
        <v>8.1727324828778994E-2</v>
      </c>
      <c r="AJ124" s="17"/>
      <c r="AK124" s="17">
        <v>7.4886926747973301E-2</v>
      </c>
      <c r="AL124" s="17">
        <v>8.7935137977516203E-2</v>
      </c>
      <c r="AM124" s="17"/>
      <c r="AN124" s="17">
        <v>6.4974540175589901E-2</v>
      </c>
      <c r="AO124" s="17">
        <v>0.117654330324824</v>
      </c>
      <c r="AP124" s="17"/>
      <c r="AQ124" s="17">
        <v>8.6265428457654697E-2</v>
      </c>
      <c r="AR124" s="17">
        <v>8.26930767991962E-2</v>
      </c>
      <c r="AS124" s="17"/>
      <c r="AT124" s="17">
        <v>4.4589033006361398E-2</v>
      </c>
      <c r="AU124" s="17">
        <v>7.0926751316408701E-2</v>
      </c>
      <c r="AV124" s="17">
        <v>0.11060424178914</v>
      </c>
      <c r="AW124" s="17">
        <v>9.7852005201237505E-2</v>
      </c>
      <c r="AX124" s="17"/>
      <c r="AY124" s="17">
        <v>8.81313353929562E-2</v>
      </c>
      <c r="AZ124" s="17">
        <v>8.2828811685894094E-2</v>
      </c>
      <c r="BA124" s="17"/>
      <c r="BB124" s="17">
        <v>6.3265581192200104E-2</v>
      </c>
      <c r="BC124" s="17">
        <v>8.7669375555995799E-2</v>
      </c>
      <c r="BD124" s="17"/>
      <c r="BE124" s="17">
        <v>0.11001858889010301</v>
      </c>
      <c r="BF124" s="17">
        <v>8.0456726963581096E-2</v>
      </c>
      <c r="BG124" s="17"/>
      <c r="BH124" s="17">
        <v>7.9430255619411E-2</v>
      </c>
      <c r="BI124" s="17">
        <v>8.4271631697733898E-2</v>
      </c>
      <c r="BJ124" s="17"/>
      <c r="BK124" s="17">
        <v>9.8019633293315603E-2</v>
      </c>
      <c r="BL124" s="17">
        <v>8.1432343456708994E-2</v>
      </c>
      <c r="BM124" s="17"/>
      <c r="BN124" s="17">
        <v>0.122268724774704</v>
      </c>
      <c r="BO124" s="17">
        <v>8.2132643947426601E-2</v>
      </c>
      <c r="BP124" s="17"/>
      <c r="BQ124" s="17">
        <v>0.123122673795902</v>
      </c>
      <c r="BR124" s="17">
        <v>8.0794977270011697E-2</v>
      </c>
      <c r="BS124" s="17"/>
      <c r="BT124" s="17">
        <v>7.6818147949700794E-2</v>
      </c>
      <c r="BU124" s="17">
        <v>8.4353945773594799E-2</v>
      </c>
      <c r="BV124" s="17"/>
      <c r="BW124" s="17">
        <v>8.6686450791634298E-2</v>
      </c>
      <c r="BX124" s="17">
        <v>8.2546331333267706E-2</v>
      </c>
      <c r="BY124" s="17"/>
      <c r="BZ124" s="17">
        <v>7.7021858636659404E-2</v>
      </c>
      <c r="CA124" s="17">
        <v>8.4211670760576895E-2</v>
      </c>
    </row>
    <row r="125" spans="2:79" x14ac:dyDescent="0.35">
      <c r="B125" t="s">
        <v>35</v>
      </c>
      <c r="C125" s="17">
        <v>0.48705367385633302</v>
      </c>
      <c r="D125" s="17">
        <v>0.41797135309417099</v>
      </c>
      <c r="E125" s="17">
        <v>0.44929579783836499</v>
      </c>
      <c r="F125" s="17">
        <v>0.52644824504023502</v>
      </c>
      <c r="G125" s="17">
        <v>0.47397785147175697</v>
      </c>
      <c r="H125" s="17">
        <v>0.55209467221059005</v>
      </c>
      <c r="I125" s="17">
        <v>0.55044914339967499</v>
      </c>
      <c r="J125" s="17">
        <v>0.43241143612871802</v>
      </c>
      <c r="K125" s="17">
        <v>0.38939009721960999</v>
      </c>
      <c r="L125" s="17">
        <v>0.50614043031547595</v>
      </c>
      <c r="M125" s="17"/>
      <c r="N125" s="17">
        <v>0.76449142659710301</v>
      </c>
      <c r="O125" s="17">
        <v>0.45344067058522902</v>
      </c>
      <c r="P125" s="17">
        <v>0.39679546140462402</v>
      </c>
      <c r="Q125" s="17">
        <v>0.318231327167669</v>
      </c>
      <c r="R125" s="17"/>
      <c r="S125" s="17">
        <v>0.46020238456468099</v>
      </c>
      <c r="T125" s="17">
        <v>0.47559077969076002</v>
      </c>
      <c r="U125" s="17">
        <v>0.49017275944557698</v>
      </c>
      <c r="V125" s="17">
        <v>0.75539356483515996</v>
      </c>
      <c r="W125" s="17">
        <v>0.47225356967774301</v>
      </c>
      <c r="X125" s="17">
        <v>0.35072354421264201</v>
      </c>
      <c r="Y125" s="17">
        <v>0.275721235968798</v>
      </c>
      <c r="Z125" s="17"/>
      <c r="AA125" s="17">
        <v>0.40135649508532201</v>
      </c>
      <c r="AB125" s="17">
        <v>0.62226796069494905</v>
      </c>
      <c r="AC125" s="17"/>
      <c r="AD125" s="17">
        <v>0.39578223547542901</v>
      </c>
      <c r="AE125" s="17">
        <v>0.343897066920545</v>
      </c>
      <c r="AF125" s="17">
        <v>0.43504820107019399</v>
      </c>
      <c r="AG125" s="17"/>
      <c r="AH125" s="17">
        <v>0.29621505358872002</v>
      </c>
      <c r="AI125" s="17">
        <v>0.51409240749266205</v>
      </c>
      <c r="AJ125" s="17"/>
      <c r="AK125" s="17">
        <v>0.50769605621451197</v>
      </c>
      <c r="AL125" s="17">
        <v>0.477752360901254</v>
      </c>
      <c r="AM125" s="17"/>
      <c r="AN125" s="17">
        <v>0.581569080713636</v>
      </c>
      <c r="AO125" s="17">
        <v>0.318231327167669</v>
      </c>
      <c r="AP125" s="17"/>
      <c r="AQ125" s="17">
        <v>0.39764640479361202</v>
      </c>
      <c r="AR125" s="17">
        <v>0.53165342334155596</v>
      </c>
      <c r="AS125" s="17"/>
      <c r="AT125" s="17">
        <v>0.64739182081080004</v>
      </c>
      <c r="AU125" s="17">
        <v>0.53726561302567599</v>
      </c>
      <c r="AV125" s="17">
        <v>0.42197496350872798</v>
      </c>
      <c r="AW125" s="17">
        <v>0.31483829856428702</v>
      </c>
      <c r="AX125" s="17"/>
      <c r="AY125" s="17">
        <v>0.36255393269306402</v>
      </c>
      <c r="AZ125" s="17">
        <v>0.51791118553309701</v>
      </c>
      <c r="BA125" s="17"/>
      <c r="BB125" s="17">
        <v>0.50338557915513105</v>
      </c>
      <c r="BC125" s="17">
        <v>0.48405340595087198</v>
      </c>
      <c r="BD125" s="17"/>
      <c r="BE125" s="17">
        <v>0.39621362674545701</v>
      </c>
      <c r="BF125" s="17">
        <v>0.49895857274609101</v>
      </c>
      <c r="BG125" s="17"/>
      <c r="BH125" s="17">
        <v>0.43210235853267698</v>
      </c>
      <c r="BI125" s="17">
        <v>0.49186300459499299</v>
      </c>
      <c r="BJ125" s="17"/>
      <c r="BK125" s="17">
        <v>0.41845592280836602</v>
      </c>
      <c r="BL125" s="17">
        <v>0.49893982826034999</v>
      </c>
      <c r="BM125" s="17"/>
      <c r="BN125" s="17">
        <v>0.31949007792578599</v>
      </c>
      <c r="BO125" s="17">
        <v>0.494689931522659</v>
      </c>
      <c r="BP125" s="17"/>
      <c r="BQ125" s="17">
        <v>0.27509901192117298</v>
      </c>
      <c r="BR125" s="17">
        <v>0.50372800939085405</v>
      </c>
      <c r="BS125" s="17"/>
      <c r="BT125" s="17">
        <v>0.44679125799407698</v>
      </c>
      <c r="BU125" s="17">
        <v>0.48974357399236301</v>
      </c>
      <c r="BV125" s="17"/>
      <c r="BW125" s="17">
        <v>0.47972433934720699</v>
      </c>
      <c r="BX125" s="17">
        <v>0.49054445314490103</v>
      </c>
      <c r="BY125" s="17"/>
      <c r="BZ125" s="17">
        <v>0.36805504872016498</v>
      </c>
      <c r="CA125" s="17">
        <v>0.49277200584797298</v>
      </c>
    </row>
    <row r="126" spans="2:79" x14ac:dyDescent="0.35">
      <c r="B126" t="s">
        <v>36</v>
      </c>
      <c r="C126" s="17">
        <v>0.123313180394528</v>
      </c>
      <c r="D126" s="17">
        <v>0.17212254928940399</v>
      </c>
      <c r="E126" s="17">
        <v>0.142837230428874</v>
      </c>
      <c r="F126" s="17">
        <v>0.11253567181615701</v>
      </c>
      <c r="G126" s="17">
        <v>0.123005164416785</v>
      </c>
      <c r="H126" s="17">
        <v>7.9983414961075597E-2</v>
      </c>
      <c r="I126" s="17">
        <v>9.20533226871426E-2</v>
      </c>
      <c r="J126" s="17">
        <v>0.13037422314678701</v>
      </c>
      <c r="K126" s="17">
        <v>0.163750889406862</v>
      </c>
      <c r="L126" s="17">
        <v>0.13343528650108599</v>
      </c>
      <c r="M126" s="17"/>
      <c r="N126" s="17">
        <v>3.0803910708557002E-2</v>
      </c>
      <c r="O126" s="17">
        <v>0.13728377096217001</v>
      </c>
      <c r="P126" s="17">
        <v>0.15516862761206901</v>
      </c>
      <c r="Q126" s="17">
        <v>0.17736149097286499</v>
      </c>
      <c r="R126" s="17"/>
      <c r="S126" s="17">
        <v>2.2748273050172001E-2</v>
      </c>
      <c r="T126" s="17">
        <v>6.1177870784823798E-2</v>
      </c>
      <c r="U126" s="17">
        <v>9.2786736283144003E-2</v>
      </c>
      <c r="V126" s="17">
        <v>7.0903322176372394E-2</v>
      </c>
      <c r="W126" s="17">
        <v>0.249387615030631</v>
      </c>
      <c r="X126" s="17">
        <v>0.22941455112671</v>
      </c>
      <c r="Y126" s="17">
        <v>0.142898202205202</v>
      </c>
      <c r="Z126" s="17"/>
      <c r="AA126" s="17">
        <v>0.15597058173896799</v>
      </c>
      <c r="AB126" s="17">
        <v>7.1785845468018306E-2</v>
      </c>
      <c r="AC126" s="17"/>
      <c r="AD126" s="17">
        <v>0.14810931075970901</v>
      </c>
      <c r="AE126" s="17">
        <v>0.17916941287532501</v>
      </c>
      <c r="AF126" s="17">
        <v>0.15140868925975801</v>
      </c>
      <c r="AG126" s="17"/>
      <c r="AH126" s="17">
        <v>0.19840517622304399</v>
      </c>
      <c r="AI126" s="17">
        <v>0.112673863936568</v>
      </c>
      <c r="AJ126" s="17"/>
      <c r="AK126" s="17">
        <v>0.111346440488926</v>
      </c>
      <c r="AL126" s="17">
        <v>0.128705309606297</v>
      </c>
      <c r="AM126" s="17"/>
      <c r="AN126" s="17">
        <v>9.3054164544676798E-2</v>
      </c>
      <c r="AO126" s="17">
        <v>0.17736149097286499</v>
      </c>
      <c r="AP126" s="17"/>
      <c r="AQ126" s="17">
        <v>0.15491907167994201</v>
      </c>
      <c r="AR126" s="17">
        <v>0.107546958605584</v>
      </c>
      <c r="AS126" s="17"/>
      <c r="AT126" s="17">
        <v>6.3760612364826899E-2</v>
      </c>
      <c r="AU126" s="17">
        <v>0.10320371730931201</v>
      </c>
      <c r="AV126" s="17">
        <v>0.14810446351326501</v>
      </c>
      <c r="AW126" s="17">
        <v>0.18605699562917299</v>
      </c>
      <c r="AX126" s="17"/>
      <c r="AY126" s="17">
        <v>0.15882551951562099</v>
      </c>
      <c r="AZ126" s="17">
        <v>0.114511375596707</v>
      </c>
      <c r="BA126" s="17"/>
      <c r="BB126" s="17">
        <v>0.10344703352387601</v>
      </c>
      <c r="BC126" s="17">
        <v>0.12696270944645</v>
      </c>
      <c r="BD126" s="17"/>
      <c r="BE126" s="17">
        <v>0.13578744930192699</v>
      </c>
      <c r="BF126" s="17">
        <v>0.12167838478632</v>
      </c>
      <c r="BG126" s="17"/>
      <c r="BH126" s="17">
        <v>0.14976832110382801</v>
      </c>
      <c r="BI126" s="17">
        <v>0.120997830513284</v>
      </c>
      <c r="BJ126" s="17"/>
      <c r="BK126" s="17">
        <v>0.16762483179305901</v>
      </c>
      <c r="BL126" s="17">
        <v>0.115635157101146</v>
      </c>
      <c r="BM126" s="17"/>
      <c r="BN126" s="17">
        <v>0.124214994935114</v>
      </c>
      <c r="BO126" s="17">
        <v>0.123272082636027</v>
      </c>
      <c r="BP126" s="17"/>
      <c r="BQ126" s="17">
        <v>0.175501643014913</v>
      </c>
      <c r="BR126" s="17">
        <v>0.119207547950221</v>
      </c>
      <c r="BS126" s="17"/>
      <c r="BT126" s="17">
        <v>0.125409523846465</v>
      </c>
      <c r="BU126" s="17">
        <v>0.12317312534776099</v>
      </c>
      <c r="BV126" s="17"/>
      <c r="BW126" s="17">
        <v>0.13302546599788201</v>
      </c>
      <c r="BX126" s="17">
        <v>0.11868746091254501</v>
      </c>
      <c r="BY126" s="17"/>
      <c r="BZ126" s="17">
        <v>0.18757482640084999</v>
      </c>
      <c r="CA126" s="17">
        <v>0.12022516634585401</v>
      </c>
    </row>
    <row r="127" spans="2:79" x14ac:dyDescent="0.35">
      <c r="B127" t="s">
        <v>37</v>
      </c>
      <c r="C127" s="17">
        <v>9.16170040767392E-2</v>
      </c>
      <c r="D127" s="17">
        <v>9.4356480750756602E-2</v>
      </c>
      <c r="E127" s="17">
        <v>0.106108731476266</v>
      </c>
      <c r="F127" s="17">
        <v>6.0962214931835797E-2</v>
      </c>
      <c r="G127" s="17">
        <v>0.110873680697839</v>
      </c>
      <c r="H127" s="17">
        <v>8.3928656092755197E-2</v>
      </c>
      <c r="I127" s="17">
        <v>8.0402460781128005E-2</v>
      </c>
      <c r="J127" s="17">
        <v>0.11728934271503499</v>
      </c>
      <c r="K127" s="17">
        <v>0.10885791283704099</v>
      </c>
      <c r="L127" s="17">
        <v>7.6947795281192694E-2</v>
      </c>
      <c r="M127" s="17"/>
      <c r="N127" s="17">
        <v>1.942646004381E-2</v>
      </c>
      <c r="O127" s="17">
        <v>8.6298616725944202E-2</v>
      </c>
      <c r="P127" s="17">
        <v>0.115507705439609</v>
      </c>
      <c r="Q127" s="17">
        <v>0.14288028128962199</v>
      </c>
      <c r="R127" s="17"/>
      <c r="S127" s="17">
        <v>2.0708357003221701E-2</v>
      </c>
      <c r="T127" s="17">
        <v>1.3481118267332099E-2</v>
      </c>
      <c r="U127" s="17">
        <v>3.1740176254772497E-2</v>
      </c>
      <c r="V127" s="17">
        <v>4.3644977713201798E-2</v>
      </c>
      <c r="W127" s="17">
        <v>0.109170551431914</v>
      </c>
      <c r="X127" s="17">
        <v>0.21857091934179901</v>
      </c>
      <c r="Y127" s="17">
        <v>0.18806927488688499</v>
      </c>
      <c r="Z127" s="17"/>
      <c r="AA127" s="17">
        <v>0.115614095176567</v>
      </c>
      <c r="AB127" s="17">
        <v>5.3754035822735101E-2</v>
      </c>
      <c r="AC127" s="17"/>
      <c r="AD127" s="17">
        <v>0.11681252994270799</v>
      </c>
      <c r="AE127" s="17">
        <v>0.15261733820381099</v>
      </c>
      <c r="AF127" s="17">
        <v>9.6142414046346894E-2</v>
      </c>
      <c r="AG127" s="17"/>
      <c r="AH127" s="17">
        <v>0.16097662807976101</v>
      </c>
      <c r="AI127" s="17">
        <v>8.17898716236551E-2</v>
      </c>
      <c r="AJ127" s="17"/>
      <c r="AK127" s="17">
        <v>7.3675997918731403E-2</v>
      </c>
      <c r="AL127" s="17">
        <v>9.9701095830737302E-2</v>
      </c>
      <c r="AM127" s="17"/>
      <c r="AN127" s="17">
        <v>6.2917192720902404E-2</v>
      </c>
      <c r="AO127" s="17">
        <v>0.14288028128962199</v>
      </c>
      <c r="AP127" s="17"/>
      <c r="AQ127" s="17">
        <v>0.12680347943622999</v>
      </c>
      <c r="AR127" s="17">
        <v>7.4064650641132601E-2</v>
      </c>
      <c r="AS127" s="17"/>
      <c r="AT127" s="17">
        <v>3.49927660646146E-2</v>
      </c>
      <c r="AU127" s="17">
        <v>8.0552819967838599E-2</v>
      </c>
      <c r="AV127" s="17">
        <v>0.10994721586001199</v>
      </c>
      <c r="AW127" s="17">
        <v>0.14928477795657699</v>
      </c>
      <c r="AX127" s="17"/>
      <c r="AY127" s="17">
        <v>0.143840279802503</v>
      </c>
      <c r="AZ127" s="17">
        <v>7.8673359973951001E-2</v>
      </c>
      <c r="BA127" s="17"/>
      <c r="BB127" s="17">
        <v>9.8886236730165694E-2</v>
      </c>
      <c r="BC127" s="17">
        <v>9.0281602907776107E-2</v>
      </c>
      <c r="BD127" s="17"/>
      <c r="BE127" s="17">
        <v>0.12457155910988001</v>
      </c>
      <c r="BF127" s="17">
        <v>8.7298196919498694E-2</v>
      </c>
      <c r="BG127" s="17"/>
      <c r="BH127" s="17">
        <v>0.100755812467719</v>
      </c>
      <c r="BI127" s="17">
        <v>9.0817176959761298E-2</v>
      </c>
      <c r="BJ127" s="17"/>
      <c r="BK127" s="17">
        <v>0.102963620436724</v>
      </c>
      <c r="BL127" s="17">
        <v>8.9650939126247997E-2</v>
      </c>
      <c r="BM127" s="17"/>
      <c r="BN127" s="17">
        <v>0.12823637066479401</v>
      </c>
      <c r="BO127" s="17">
        <v>8.9948175490845605E-2</v>
      </c>
      <c r="BP127" s="17"/>
      <c r="BQ127" s="17">
        <v>0.14961323334561299</v>
      </c>
      <c r="BR127" s="17">
        <v>8.7054478403857202E-2</v>
      </c>
      <c r="BS127" s="17"/>
      <c r="BT127" s="17">
        <v>7.0695653009339596E-2</v>
      </c>
      <c r="BU127" s="17">
        <v>9.3014742982289303E-2</v>
      </c>
      <c r="BV127" s="17"/>
      <c r="BW127" s="17">
        <v>8.7110782449748903E-2</v>
      </c>
      <c r="BX127" s="17">
        <v>9.3763205086613205E-2</v>
      </c>
      <c r="BY127" s="17"/>
      <c r="BZ127" s="17">
        <v>0.101307836419106</v>
      </c>
      <c r="CA127" s="17">
        <v>9.1151323094748299E-2</v>
      </c>
    </row>
    <row r="128" spans="2:79" x14ac:dyDescent="0.35">
      <c r="B128" t="s">
        <v>139</v>
      </c>
      <c r="C128" s="17">
        <v>4.4837805937479103E-2</v>
      </c>
      <c r="D128" s="17">
        <v>3.9506525323502802E-2</v>
      </c>
      <c r="E128" s="17">
        <v>4.7567917225036699E-2</v>
      </c>
      <c r="F128" s="17">
        <v>3.3825980650458401E-2</v>
      </c>
      <c r="G128" s="17">
        <v>4.7516744857006903E-2</v>
      </c>
      <c r="H128" s="17">
        <v>3.8992493569725499E-2</v>
      </c>
      <c r="I128" s="17">
        <v>2.7071421094697901E-2</v>
      </c>
      <c r="J128" s="17">
        <v>7.3646583313194305E-2</v>
      </c>
      <c r="K128" s="17">
        <v>9.7153913029309605E-2</v>
      </c>
      <c r="L128" s="17">
        <v>6.5631081324349499E-2</v>
      </c>
      <c r="M128" s="17"/>
      <c r="N128" s="17">
        <v>8.9884654043248507E-3</v>
      </c>
      <c r="O128" s="17">
        <v>4.3658300020197403E-2</v>
      </c>
      <c r="P128" s="17">
        <v>5.16059761734671E-2</v>
      </c>
      <c r="Q128" s="17">
        <v>7.1739926345571095E-2</v>
      </c>
      <c r="R128" s="17"/>
      <c r="S128" s="17">
        <v>1.30179519621766E-2</v>
      </c>
      <c r="T128" s="17">
        <v>1.42961722732206E-2</v>
      </c>
      <c r="U128" s="17">
        <v>7.3815190042061099E-3</v>
      </c>
      <c r="V128" s="17">
        <v>9.6761372220774897E-3</v>
      </c>
      <c r="W128" s="17">
        <v>2.9364110746240599E-2</v>
      </c>
      <c r="X128" s="17">
        <v>8.4645794152856405E-2</v>
      </c>
      <c r="Y128" s="17">
        <v>0.18751453001982299</v>
      </c>
      <c r="Z128" s="17"/>
      <c r="AA128" s="17">
        <v>6.1415512405604201E-2</v>
      </c>
      <c r="AB128" s="17">
        <v>1.86812534155225E-2</v>
      </c>
      <c r="AC128" s="17"/>
      <c r="AD128" s="17">
        <v>6.2930395363310104E-2</v>
      </c>
      <c r="AE128" s="17">
        <v>8.4293800659200599E-2</v>
      </c>
      <c r="AF128" s="17">
        <v>5.0037331803906598E-2</v>
      </c>
      <c r="AG128" s="17"/>
      <c r="AH128" s="17">
        <v>9.3299931614234499E-2</v>
      </c>
      <c r="AI128" s="17">
        <v>3.7971509661669803E-2</v>
      </c>
      <c r="AJ128" s="17"/>
      <c r="AK128" s="17">
        <v>3.6693840254353897E-2</v>
      </c>
      <c r="AL128" s="17">
        <v>4.8507419851212201E-2</v>
      </c>
      <c r="AM128" s="17"/>
      <c r="AN128" s="17">
        <v>2.9776619396907799E-2</v>
      </c>
      <c r="AO128" s="17">
        <v>7.1739926345571095E-2</v>
      </c>
      <c r="AP128" s="17"/>
      <c r="AQ128" s="17">
        <v>7.7074073748975402E-2</v>
      </c>
      <c r="AR128" s="17">
        <v>2.8757128339299901E-2</v>
      </c>
      <c r="AS128" s="17"/>
      <c r="AT128" s="17">
        <v>1.7666632286602198E-2</v>
      </c>
      <c r="AU128" s="17">
        <v>3.8522326723514098E-2</v>
      </c>
      <c r="AV128" s="17">
        <v>4.5806759100589498E-2</v>
      </c>
      <c r="AW128" s="17">
        <v>9.8430233250947102E-2</v>
      </c>
      <c r="AX128" s="17"/>
      <c r="AY128" s="17">
        <v>8.0157932771999202E-2</v>
      </c>
      <c r="AZ128" s="17">
        <v>3.6083641342135098E-2</v>
      </c>
      <c r="BA128" s="17"/>
      <c r="BB128" s="17">
        <v>4.3219845240755901E-2</v>
      </c>
      <c r="BC128" s="17">
        <v>4.5135034917311197E-2</v>
      </c>
      <c r="BD128" s="17"/>
      <c r="BE128" s="17">
        <v>6.2565004034477401E-2</v>
      </c>
      <c r="BF128" s="17">
        <v>4.2514595991474897E-2</v>
      </c>
      <c r="BG128" s="17"/>
      <c r="BH128" s="17">
        <v>4.9215223392048903E-2</v>
      </c>
      <c r="BI128" s="17">
        <v>4.4454695029283099E-2</v>
      </c>
      <c r="BJ128" s="17"/>
      <c r="BK128" s="17">
        <v>6.0085719074541397E-2</v>
      </c>
      <c r="BL128" s="17">
        <v>4.2195750664275902E-2</v>
      </c>
      <c r="BM128" s="17"/>
      <c r="BN128" s="17">
        <v>9.3813014921529894E-2</v>
      </c>
      <c r="BO128" s="17">
        <v>4.2605893253895001E-2</v>
      </c>
      <c r="BP128" s="17"/>
      <c r="BQ128" s="17">
        <v>0.10073149332092</v>
      </c>
      <c r="BR128" s="17">
        <v>4.0440685868573897E-2</v>
      </c>
      <c r="BS128" s="17"/>
      <c r="BT128" s="17">
        <v>9.1465660476640301E-2</v>
      </c>
      <c r="BU128" s="17">
        <v>4.17226358816946E-2</v>
      </c>
      <c r="BV128" s="17"/>
      <c r="BW128" s="17">
        <v>4.2727151755877102E-2</v>
      </c>
      <c r="BX128" s="17">
        <v>4.5843057900435601E-2</v>
      </c>
      <c r="BY128" s="17"/>
      <c r="BZ128" s="17">
        <v>7.7302996717123207E-2</v>
      </c>
      <c r="CA128" s="17">
        <v>4.3277731282519903E-2</v>
      </c>
    </row>
    <row r="129" spans="2:79" x14ac:dyDescent="0.35">
      <c r="B129" t="s">
        <v>140</v>
      </c>
      <c r="C129" s="17">
        <v>1.27399692080829E-2</v>
      </c>
      <c r="D129" s="17">
        <v>8.3346532335074504E-3</v>
      </c>
      <c r="E129" s="17">
        <v>8.37708754258913E-3</v>
      </c>
      <c r="F129" s="17">
        <v>5.36670381284589E-3</v>
      </c>
      <c r="G129" s="17">
        <v>1.4086786285149601E-2</v>
      </c>
      <c r="H129" s="17">
        <v>1.04950611689097E-2</v>
      </c>
      <c r="I129" s="17">
        <v>1.6954010312199799E-2</v>
      </c>
      <c r="J129" s="17">
        <v>3.1668025103206598E-2</v>
      </c>
      <c r="K129" s="17">
        <v>1.5602289821489101E-2</v>
      </c>
      <c r="L129" s="17">
        <v>2.13335072396999E-2</v>
      </c>
      <c r="M129" s="17"/>
      <c r="N129" s="17">
        <v>7.2853806729916704E-3</v>
      </c>
      <c r="O129" s="17">
        <v>8.4577170328075605E-3</v>
      </c>
      <c r="P129" s="17">
        <v>1.6010606631442301E-2</v>
      </c>
      <c r="Q129" s="17">
        <v>1.8045744854401701E-2</v>
      </c>
      <c r="R129" s="17"/>
      <c r="S129" s="17">
        <v>7.7675396636768899E-3</v>
      </c>
      <c r="T129" s="17">
        <v>0</v>
      </c>
      <c r="U129" s="17">
        <v>1.2118567295144201E-3</v>
      </c>
      <c r="V129" s="17">
        <v>1.87465967346621E-3</v>
      </c>
      <c r="W129" s="17">
        <v>3.1291359361914602E-3</v>
      </c>
      <c r="X129" s="17">
        <v>1.7516218601327401E-2</v>
      </c>
      <c r="Y129" s="17">
        <v>7.0609545761350603E-2</v>
      </c>
      <c r="Z129" s="17"/>
      <c r="AA129" s="17">
        <v>1.80577546282885E-2</v>
      </c>
      <c r="AB129" s="17">
        <v>4.3494880572948202E-3</v>
      </c>
      <c r="AC129" s="17"/>
      <c r="AD129" s="17">
        <v>1.6116937115569701E-2</v>
      </c>
      <c r="AE129" s="17">
        <v>3.2247326220844301E-2</v>
      </c>
      <c r="AF129" s="17">
        <v>1.2713309703261001E-2</v>
      </c>
      <c r="AG129" s="17"/>
      <c r="AH129" s="17">
        <v>2.9235942004490499E-2</v>
      </c>
      <c r="AI129" s="17">
        <v>1.0402757726000701E-2</v>
      </c>
      <c r="AJ129" s="17"/>
      <c r="AK129" s="17">
        <v>1.11142739563477E-2</v>
      </c>
      <c r="AL129" s="17">
        <v>1.3472496105589199E-2</v>
      </c>
      <c r="AM129" s="17"/>
      <c r="AN129" s="17">
        <v>9.7695239220083295E-3</v>
      </c>
      <c r="AO129" s="17">
        <v>1.8045744854401701E-2</v>
      </c>
      <c r="AP129" s="17"/>
      <c r="AQ129" s="17">
        <v>1.9912529883066798E-2</v>
      </c>
      <c r="AR129" s="17">
        <v>9.1620228886686896E-3</v>
      </c>
      <c r="AS129" s="17"/>
      <c r="AT129" s="17">
        <v>6.2959629456282298E-3</v>
      </c>
      <c r="AU129" s="17">
        <v>1.02483368164056E-2</v>
      </c>
      <c r="AV129" s="17">
        <v>1.51603342791153E-2</v>
      </c>
      <c r="AW129" s="17">
        <v>2.15705181446792E-2</v>
      </c>
      <c r="AX129" s="17"/>
      <c r="AY129" s="17">
        <v>2.5083604549318E-2</v>
      </c>
      <c r="AZ129" s="17">
        <v>9.6805743200536302E-3</v>
      </c>
      <c r="BA129" s="17"/>
      <c r="BB129" s="17">
        <v>1.6867678380244801E-2</v>
      </c>
      <c r="BC129" s="17">
        <v>1.1981684542225399E-2</v>
      </c>
      <c r="BD129" s="17"/>
      <c r="BE129" s="17">
        <v>2.3777124604527501E-2</v>
      </c>
      <c r="BF129" s="17">
        <v>1.1293512241093E-2</v>
      </c>
      <c r="BG129" s="17"/>
      <c r="BH129" s="17">
        <v>1.96361165281746E-2</v>
      </c>
      <c r="BI129" s="17">
        <v>1.2136419446089E-2</v>
      </c>
      <c r="BJ129" s="17"/>
      <c r="BK129" s="17">
        <v>8.6749353592527993E-3</v>
      </c>
      <c r="BL129" s="17">
        <v>1.3444330783303701E-2</v>
      </c>
      <c r="BM129" s="17"/>
      <c r="BN129" s="17">
        <v>2.5992059135360901E-2</v>
      </c>
      <c r="BO129" s="17">
        <v>1.21360410532828E-2</v>
      </c>
      <c r="BP129" s="17"/>
      <c r="BQ129" s="17">
        <v>3.1062181079459E-2</v>
      </c>
      <c r="BR129" s="17">
        <v>1.1298572705224399E-2</v>
      </c>
      <c r="BS129" s="17"/>
      <c r="BT129" s="17">
        <v>1.61327907356081E-2</v>
      </c>
      <c r="BU129" s="17">
        <v>1.25132974872494E-2</v>
      </c>
      <c r="BV129" s="17"/>
      <c r="BW129" s="17">
        <v>1.53930677604117E-2</v>
      </c>
      <c r="BX129" s="17">
        <v>1.1476364515806199E-2</v>
      </c>
      <c r="BY129" s="17"/>
      <c r="BZ129" s="17">
        <v>3.2237231002143298E-2</v>
      </c>
      <c r="CA129" s="17">
        <v>1.18030523677516E-2</v>
      </c>
    </row>
    <row r="130" spans="2:79" x14ac:dyDescent="0.35">
      <c r="B130" t="s">
        <v>141</v>
      </c>
      <c r="C130" s="17">
        <v>5.9667548976670096E-3</v>
      </c>
      <c r="D130" s="17">
        <v>5.6347093369885099E-3</v>
      </c>
      <c r="E130" s="17">
        <v>5.6709416066214099E-3</v>
      </c>
      <c r="F130" s="17">
        <v>7.2617069398620499E-3</v>
      </c>
      <c r="G130" s="17">
        <v>6.8245494845628803E-3</v>
      </c>
      <c r="H130" s="17">
        <v>7.2235948552583596E-3</v>
      </c>
      <c r="I130" s="17">
        <v>1.7402307588213399E-3</v>
      </c>
      <c r="J130" s="17">
        <v>1.3274882795060901E-3</v>
      </c>
      <c r="K130" s="17">
        <v>1.7963802898006701E-2</v>
      </c>
      <c r="L130" s="17">
        <v>7.8174091793197405E-3</v>
      </c>
      <c r="M130" s="17"/>
      <c r="N130" s="17">
        <v>6.4492101792775298E-3</v>
      </c>
      <c r="O130" s="17">
        <v>4.7347350503379598E-3</v>
      </c>
      <c r="P130" s="17">
        <v>5.8974806381877501E-3</v>
      </c>
      <c r="Q130" s="17">
        <v>6.2616804810536504E-3</v>
      </c>
      <c r="R130" s="17"/>
      <c r="S130" s="17">
        <v>3.8634165248470401E-3</v>
      </c>
      <c r="T130" s="17">
        <v>0</v>
      </c>
      <c r="U130" s="17">
        <v>0</v>
      </c>
      <c r="V130" s="17">
        <v>6.7873350837167499E-4</v>
      </c>
      <c r="W130" s="17">
        <v>2.1154310824197898E-3</v>
      </c>
      <c r="X130" s="17">
        <v>4.2526660634419899E-3</v>
      </c>
      <c r="Y130" s="17">
        <v>3.6017835180758101E-2</v>
      </c>
      <c r="Z130" s="17"/>
      <c r="AA130" s="17">
        <v>6.5245272068936702E-3</v>
      </c>
      <c r="AB130" s="17">
        <v>5.0866934289932704E-3</v>
      </c>
      <c r="AC130" s="17"/>
      <c r="AD130" s="17">
        <v>5.8370219459984102E-3</v>
      </c>
      <c r="AE130" s="17">
        <v>6.4496816725135003E-3</v>
      </c>
      <c r="AF130" s="17">
        <v>7.30848489690775E-3</v>
      </c>
      <c r="AG130" s="17"/>
      <c r="AH130" s="17">
        <v>1.05725222777199E-2</v>
      </c>
      <c r="AI130" s="17">
        <v>5.3141924488004696E-3</v>
      </c>
      <c r="AJ130" s="17"/>
      <c r="AK130" s="17">
        <v>6.1857494233042197E-3</v>
      </c>
      <c r="AL130" s="17">
        <v>5.86807749778861E-3</v>
      </c>
      <c r="AM130" s="17"/>
      <c r="AN130" s="17">
        <v>5.8016404323538197E-3</v>
      </c>
      <c r="AO130" s="17">
        <v>6.2616804810536504E-3</v>
      </c>
      <c r="AP130" s="17"/>
      <c r="AQ130" s="17">
        <v>9.8669504242975704E-3</v>
      </c>
      <c r="AR130" s="17">
        <v>4.0211888910699298E-3</v>
      </c>
      <c r="AS130" s="17"/>
      <c r="AT130" s="17">
        <v>3.4790502093388601E-3</v>
      </c>
      <c r="AU130" s="17">
        <v>6.3008546944233901E-3</v>
      </c>
      <c r="AV130" s="17">
        <v>6.1010343934430698E-3</v>
      </c>
      <c r="AW130" s="17">
        <v>8.5528726647437596E-3</v>
      </c>
      <c r="AX130" s="17"/>
      <c r="AY130" s="17">
        <v>7.4861875775131198E-3</v>
      </c>
      <c r="AZ130" s="17">
        <v>5.5901604467683396E-3</v>
      </c>
      <c r="BA130" s="17"/>
      <c r="BB130" s="17">
        <v>7.4238021012631196E-3</v>
      </c>
      <c r="BC130" s="17">
        <v>5.69908668127014E-3</v>
      </c>
      <c r="BD130" s="17"/>
      <c r="BE130" s="17">
        <v>8.04226137801832E-3</v>
      </c>
      <c r="BF130" s="17">
        <v>5.6947526742042497E-3</v>
      </c>
      <c r="BG130" s="17"/>
      <c r="BH130" s="17">
        <v>8.7142110285310607E-3</v>
      </c>
      <c r="BI130" s="17">
        <v>5.7262979560004004E-3</v>
      </c>
      <c r="BJ130" s="17"/>
      <c r="BK130" s="17">
        <v>4.2556579339312001E-3</v>
      </c>
      <c r="BL130" s="17">
        <v>6.2632422081181404E-3</v>
      </c>
      <c r="BM130" s="17"/>
      <c r="BN130" s="17">
        <v>9.4655409133610393E-3</v>
      </c>
      <c r="BO130" s="17">
        <v>5.8073071883551998E-3</v>
      </c>
      <c r="BP130" s="17"/>
      <c r="BQ130" s="17">
        <v>1.25805551853992E-2</v>
      </c>
      <c r="BR130" s="17">
        <v>5.4464515264220203E-3</v>
      </c>
      <c r="BS130" s="17"/>
      <c r="BT130" s="17">
        <v>4.2458289171513697E-3</v>
      </c>
      <c r="BU130" s="17">
        <v>6.0817286003112302E-3</v>
      </c>
      <c r="BV130" s="17"/>
      <c r="BW130" s="17">
        <v>6.2642380750883003E-3</v>
      </c>
      <c r="BX130" s="17">
        <v>5.8250710772401503E-3</v>
      </c>
      <c r="BY130" s="17"/>
      <c r="BZ130" s="17">
        <v>7.0491163189781297E-3</v>
      </c>
      <c r="CA130" s="17">
        <v>5.9147433560637497E-3</v>
      </c>
    </row>
    <row r="131" spans="2:79" x14ac:dyDescent="0.35">
      <c r="B131" t="s">
        <v>75</v>
      </c>
      <c r="C131" s="17">
        <v>3.8298127730604703E-2</v>
      </c>
      <c r="D131" s="17">
        <v>5.0384691294450099E-2</v>
      </c>
      <c r="E131" s="17">
        <v>2.8797319847731099E-2</v>
      </c>
      <c r="F131" s="17">
        <v>2.8706286935219798E-2</v>
      </c>
      <c r="G131" s="17">
        <v>5.4388199887317301E-2</v>
      </c>
      <c r="H131" s="17">
        <v>2.8422638236142699E-2</v>
      </c>
      <c r="I131" s="17">
        <v>3.2565872248301403E-2</v>
      </c>
      <c r="J131" s="17">
        <v>4.3649697336623001E-2</v>
      </c>
      <c r="K131" s="17">
        <v>5.87060597557355E-2</v>
      </c>
      <c r="L131" s="17">
        <v>3.2169911293093198E-2</v>
      </c>
      <c r="M131" s="17"/>
      <c r="N131" s="17">
        <v>3.9523204940356597E-2</v>
      </c>
      <c r="O131" s="17">
        <v>3.6587120647646701E-2</v>
      </c>
      <c r="P131" s="17">
        <v>3.176698150177E-2</v>
      </c>
      <c r="Q131" s="17">
        <v>4.1065829689026098E-2</v>
      </c>
      <c r="R131" s="17"/>
      <c r="S131" s="17">
        <v>2.8620163178827498E-2</v>
      </c>
      <c r="T131" s="17">
        <v>9.3091728382096901E-3</v>
      </c>
      <c r="U131" s="17">
        <v>4.00281168630262E-3</v>
      </c>
      <c r="V131" s="17">
        <v>4.0541321643148397E-3</v>
      </c>
      <c r="W131" s="17">
        <v>5.9619166664587903E-3</v>
      </c>
      <c r="X131" s="17">
        <v>8.50231110330678E-3</v>
      </c>
      <c r="Y131" s="17">
        <v>1.19575414844458E-2</v>
      </c>
      <c r="Z131" s="17"/>
      <c r="AA131" s="17">
        <v>2.0403186293751999E-2</v>
      </c>
      <c r="AB131" s="17">
        <v>6.6533033232783506E-2</v>
      </c>
      <c r="AC131" s="17"/>
      <c r="AD131" s="17">
        <v>1.7148223951615499E-2</v>
      </c>
      <c r="AE131" s="17">
        <v>1.3968584559205801E-2</v>
      </c>
      <c r="AF131" s="17">
        <v>2.1524170516218299E-2</v>
      </c>
      <c r="AG131" s="17"/>
      <c r="AH131" s="17">
        <v>1.5366484524551E-2</v>
      </c>
      <c r="AI131" s="17">
        <v>4.1547169206708097E-2</v>
      </c>
      <c r="AJ131" s="17"/>
      <c r="AK131" s="17">
        <v>5.9350414008708198E-2</v>
      </c>
      <c r="AL131" s="17">
        <v>2.8812114939306199E-2</v>
      </c>
      <c r="AM131" s="17"/>
      <c r="AN131" s="17">
        <v>3.6748626246998498E-2</v>
      </c>
      <c r="AO131" s="17">
        <v>4.1065829689026098E-2</v>
      </c>
      <c r="AP131" s="17"/>
      <c r="AQ131" s="17">
        <v>2.5352124950173201E-2</v>
      </c>
      <c r="AR131" s="17">
        <v>4.4756086763412001E-2</v>
      </c>
      <c r="AS131" s="17"/>
      <c r="AT131" s="17">
        <v>8.6491398407200298E-2</v>
      </c>
      <c r="AU131" s="17">
        <v>4.0434071591156702E-2</v>
      </c>
      <c r="AV131" s="17">
        <v>2.0560150216647002E-2</v>
      </c>
      <c r="AW131" s="17">
        <v>1.22075566359833E-2</v>
      </c>
      <c r="AX131" s="17"/>
      <c r="AY131" s="17">
        <v>2.88984423235355E-2</v>
      </c>
      <c r="AZ131" s="17">
        <v>4.0627858696279301E-2</v>
      </c>
      <c r="BA131" s="17"/>
      <c r="BB131" s="17">
        <v>3.4805297503314403E-2</v>
      </c>
      <c r="BC131" s="17">
        <v>3.8939781367362897E-2</v>
      </c>
      <c r="BD131" s="17"/>
      <c r="BE131" s="17">
        <v>3.2505627578597998E-2</v>
      </c>
      <c r="BF131" s="17">
        <v>3.9057254688612299E-2</v>
      </c>
      <c r="BG131" s="17"/>
      <c r="BH131" s="17">
        <v>5.6062607841869803E-2</v>
      </c>
      <c r="BI131" s="17">
        <v>3.6743383139829798E-2</v>
      </c>
      <c r="BJ131" s="17"/>
      <c r="BK131" s="17">
        <v>2.78483584562586E-2</v>
      </c>
      <c r="BL131" s="17">
        <v>4.0108793083093799E-2</v>
      </c>
      <c r="BM131" s="17"/>
      <c r="BN131" s="17">
        <v>1.5371058890732399E-2</v>
      </c>
      <c r="BO131" s="17">
        <v>3.9342966880914002E-2</v>
      </c>
      <c r="BP131" s="17"/>
      <c r="BQ131" s="17">
        <v>2.4421975980639801E-2</v>
      </c>
      <c r="BR131" s="17">
        <v>3.9389755572589197E-2</v>
      </c>
      <c r="BS131" s="17"/>
      <c r="BT131" s="17">
        <v>2.0826353496549599E-2</v>
      </c>
      <c r="BU131" s="17">
        <v>3.9465403138261301E-2</v>
      </c>
      <c r="BV131" s="17"/>
      <c r="BW131" s="17">
        <v>1.9646566533702399E-2</v>
      </c>
      <c r="BX131" s="17">
        <v>4.7181401299919899E-2</v>
      </c>
      <c r="BY131" s="17"/>
      <c r="BZ131" s="17">
        <v>1.7560081990121199E-2</v>
      </c>
      <c r="CA131" s="17">
        <v>3.9294668911363601E-2</v>
      </c>
    </row>
    <row r="132" spans="2:79" x14ac:dyDescent="0.35">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row>
    <row r="133" spans="2:79" x14ac:dyDescent="0.35">
      <c r="B133" s="6" t="s">
        <v>157</v>
      </c>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row>
    <row r="134" spans="2:79" x14ac:dyDescent="0.35">
      <c r="B134" s="24" t="s">
        <v>77</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row>
    <row r="135" spans="2:79" x14ac:dyDescent="0.35">
      <c r="B135" t="s">
        <v>145</v>
      </c>
      <c r="C135" s="17">
        <v>0.26020039631314401</v>
      </c>
      <c r="D135" s="17">
        <v>0.26491575831834202</v>
      </c>
      <c r="E135" s="17">
        <v>0.246976111772682</v>
      </c>
      <c r="F135" s="17">
        <v>0.34123497366552702</v>
      </c>
      <c r="G135" s="17">
        <v>0.216333404125576</v>
      </c>
      <c r="H135" s="17">
        <v>0.31546673850854301</v>
      </c>
      <c r="I135" s="17">
        <v>0.27506112539083699</v>
      </c>
      <c r="J135" s="17">
        <v>0.168755444680945</v>
      </c>
      <c r="K135" s="17">
        <v>0.17775042747650999</v>
      </c>
      <c r="L135" s="17">
        <v>0.15519130685309299</v>
      </c>
      <c r="M135" s="17"/>
      <c r="N135" s="17">
        <v>0.50726132805590396</v>
      </c>
      <c r="O135" s="17">
        <v>0.28911014006265401</v>
      </c>
      <c r="P135" s="17">
        <v>0.16229963757834101</v>
      </c>
      <c r="Q135" s="17">
        <v>8.6089457847649403E-2</v>
      </c>
      <c r="R135" s="17"/>
      <c r="S135" s="17">
        <v>0.390532624893703</v>
      </c>
      <c r="T135" s="17">
        <v>0.262010931313929</v>
      </c>
      <c r="U135" s="17">
        <v>0.189256028810948</v>
      </c>
      <c r="V135" s="17">
        <v>0.32505419600066199</v>
      </c>
      <c r="W135" s="17">
        <v>0.18111879092837799</v>
      </c>
      <c r="X135" s="17">
        <v>0.17172399162049801</v>
      </c>
      <c r="Y135" s="17">
        <v>0.21249328783230201</v>
      </c>
      <c r="Z135" s="17"/>
      <c r="AA135" s="17">
        <v>0.142736453782878</v>
      </c>
      <c r="AB135" s="17">
        <v>0.44553675681250399</v>
      </c>
      <c r="AC135" s="17"/>
      <c r="AD135" s="17">
        <v>0.120256719620374</v>
      </c>
      <c r="AE135" s="17">
        <v>8.5038962049953495E-2</v>
      </c>
      <c r="AF135" s="17">
        <v>0.17664710119055299</v>
      </c>
      <c r="AG135" s="17"/>
      <c r="AH135" s="17">
        <v>6.56012043744299E-2</v>
      </c>
      <c r="AI135" s="17">
        <v>0.28777194189075</v>
      </c>
      <c r="AJ135" s="17"/>
      <c r="AK135" s="17">
        <v>0.32594346414326802</v>
      </c>
      <c r="AL135" s="17">
        <v>0.23057703027406501</v>
      </c>
      <c r="AM135" s="17"/>
      <c r="AN135" s="17">
        <v>0.35767662804519601</v>
      </c>
      <c r="AO135" s="17">
        <v>8.6089457847649403E-2</v>
      </c>
      <c r="AP135" s="17"/>
      <c r="AQ135" s="17">
        <v>0.15641685555944501</v>
      </c>
      <c r="AR135" s="17">
        <v>0.311971577413165</v>
      </c>
      <c r="AS135" s="17"/>
      <c r="AT135" s="17">
        <v>0.52687694456027201</v>
      </c>
      <c r="AU135" s="17">
        <v>0.31325766897989099</v>
      </c>
      <c r="AV135" s="17">
        <v>0.14531587875604099</v>
      </c>
      <c r="AW135" s="17">
        <v>6.5568182421161206E-2</v>
      </c>
      <c r="AX135" s="17"/>
      <c r="AY135" s="17">
        <v>8.4554469067876906E-2</v>
      </c>
      <c r="AZ135" s="17">
        <v>0.30373459325447799</v>
      </c>
      <c r="BA135" s="17"/>
      <c r="BB135" s="17">
        <v>0.33725664003991601</v>
      </c>
      <c r="BC135" s="17">
        <v>0.246044707142826</v>
      </c>
      <c r="BD135" s="17"/>
      <c r="BE135" s="17">
        <v>0.127745883487523</v>
      </c>
      <c r="BF135" s="17">
        <v>0.277559013275953</v>
      </c>
      <c r="BG135" s="17"/>
      <c r="BH135" s="17">
        <v>0.28091534433681697</v>
      </c>
      <c r="BI135" s="17">
        <v>0.25838742722053498</v>
      </c>
      <c r="BJ135" s="17"/>
      <c r="BK135" s="17">
        <v>0.204480936300486</v>
      </c>
      <c r="BL135" s="17">
        <v>0.269855087536998</v>
      </c>
      <c r="BM135" s="17"/>
      <c r="BN135" s="17">
        <v>0.13692212302853601</v>
      </c>
      <c r="BO135" s="17">
        <v>0.26581847018075899</v>
      </c>
      <c r="BP135" s="17"/>
      <c r="BQ135" s="17">
        <v>6.5829865545425595E-2</v>
      </c>
      <c r="BR135" s="17">
        <v>0.27549139967420899</v>
      </c>
      <c r="BS135" s="17"/>
      <c r="BT135" s="17">
        <v>0.16697042122651401</v>
      </c>
      <c r="BU135" s="17">
        <v>0.26642901715709699</v>
      </c>
      <c r="BV135" s="17"/>
      <c r="BW135" s="17">
        <v>0.212394965579559</v>
      </c>
      <c r="BX135" s="17">
        <v>0.28296893106593002</v>
      </c>
      <c r="BY135" s="17"/>
      <c r="BZ135" s="17">
        <v>0.13810157802367301</v>
      </c>
      <c r="CA135" s="17">
        <v>0.266067704258653</v>
      </c>
    </row>
    <row r="136" spans="2:79" x14ac:dyDescent="0.35">
      <c r="B136" t="s">
        <v>146</v>
      </c>
      <c r="C136" s="17">
        <v>0.144253419811432</v>
      </c>
      <c r="D136" s="17">
        <v>0.16693028370533</v>
      </c>
      <c r="E136" s="17">
        <v>0.16085494524369501</v>
      </c>
      <c r="F136" s="17">
        <v>0.120309069431558</v>
      </c>
      <c r="G136" s="17">
        <v>0.11521683067843801</v>
      </c>
      <c r="H136" s="17">
        <v>0.155465809608687</v>
      </c>
      <c r="I136" s="17">
        <v>0.143384541189089</v>
      </c>
      <c r="J136" s="17">
        <v>0.14910443672031601</v>
      </c>
      <c r="K136" s="17">
        <v>0.105120645675907</v>
      </c>
      <c r="L136" s="17">
        <v>0.185155963547117</v>
      </c>
      <c r="M136" s="17"/>
      <c r="N136" s="17">
        <v>6.8911535400850196E-2</v>
      </c>
      <c r="O136" s="17">
        <v>0.169375852440831</v>
      </c>
      <c r="P136" s="17">
        <v>0.18873408195865099</v>
      </c>
      <c r="Q136" s="17">
        <v>0.17283435959097301</v>
      </c>
      <c r="R136" s="17"/>
      <c r="S136" s="17">
        <v>0.13128933275982799</v>
      </c>
      <c r="T136" s="17">
        <v>0.13173255281026899</v>
      </c>
      <c r="U136" s="17">
        <v>0.16773971641784399</v>
      </c>
      <c r="V136" s="17">
        <v>0.121066551772284</v>
      </c>
      <c r="W136" s="17">
        <v>0.19269668477163601</v>
      </c>
      <c r="X136" s="17">
        <v>0.15179811172237401</v>
      </c>
      <c r="Y136" s="17">
        <v>0.138399424789241</v>
      </c>
      <c r="Z136" s="17"/>
      <c r="AA136" s="17">
        <v>0.15674871599352</v>
      </c>
      <c r="AB136" s="17">
        <v>0.124538155127949</v>
      </c>
      <c r="AC136" s="17"/>
      <c r="AD136" s="17">
        <v>0.166447559156016</v>
      </c>
      <c r="AE136" s="17">
        <v>0.149062102194082</v>
      </c>
      <c r="AF136" s="17">
        <v>0.158184810910865</v>
      </c>
      <c r="AG136" s="17"/>
      <c r="AH136" s="17">
        <v>0.11896227235394</v>
      </c>
      <c r="AI136" s="17">
        <v>0.14783676472611099</v>
      </c>
      <c r="AJ136" s="17"/>
      <c r="AK136" s="17">
        <v>0.12571039536197701</v>
      </c>
      <c r="AL136" s="17">
        <v>0.15260877679229601</v>
      </c>
      <c r="AM136" s="17"/>
      <c r="AN136" s="17">
        <v>0.128252344097154</v>
      </c>
      <c r="AO136" s="17">
        <v>0.17283435959097301</v>
      </c>
      <c r="AP136" s="17"/>
      <c r="AQ136" s="17">
        <v>0.13773382633869799</v>
      </c>
      <c r="AR136" s="17">
        <v>0.14750564123232701</v>
      </c>
      <c r="AS136" s="17"/>
      <c r="AT136" s="17">
        <v>9.2187165160857107E-2</v>
      </c>
      <c r="AU136" s="17">
        <v>0.152074680111251</v>
      </c>
      <c r="AV136" s="17">
        <v>0.169756706167666</v>
      </c>
      <c r="AW136" s="17">
        <v>0.12913021797673299</v>
      </c>
      <c r="AX136" s="17"/>
      <c r="AY136" s="17">
        <v>0.11843907806524299</v>
      </c>
      <c r="AZ136" s="17">
        <v>0.15065155642134201</v>
      </c>
      <c r="BA136" s="17"/>
      <c r="BB136" s="17">
        <v>0.129130246400502</v>
      </c>
      <c r="BC136" s="17">
        <v>0.14703163649732501</v>
      </c>
      <c r="BD136" s="17"/>
      <c r="BE136" s="17">
        <v>0.13722198617546599</v>
      </c>
      <c r="BF136" s="17">
        <v>0.145174913240251</v>
      </c>
      <c r="BG136" s="17"/>
      <c r="BH136" s="17">
        <v>0.17474824948572501</v>
      </c>
      <c r="BI136" s="17">
        <v>0.141584516967907</v>
      </c>
      <c r="BJ136" s="17"/>
      <c r="BK136" s="17">
        <v>0.208994977274951</v>
      </c>
      <c r="BL136" s="17">
        <v>0.133035440553922</v>
      </c>
      <c r="BM136" s="17"/>
      <c r="BN136" s="17">
        <v>0.16911402429127001</v>
      </c>
      <c r="BO136" s="17">
        <v>0.143120465004069</v>
      </c>
      <c r="BP136" s="17"/>
      <c r="BQ136" s="17">
        <v>9.5662197624791098E-2</v>
      </c>
      <c r="BR136" s="17">
        <v>0.14807605968816401</v>
      </c>
      <c r="BS136" s="17"/>
      <c r="BT136" s="17">
        <v>8.5714037727566805E-2</v>
      </c>
      <c r="BU136" s="17">
        <v>0.14816438959449699</v>
      </c>
      <c r="BV136" s="17"/>
      <c r="BW136" s="17">
        <v>0.15029887098442599</v>
      </c>
      <c r="BX136" s="17">
        <v>0.14137412214553199</v>
      </c>
      <c r="BY136" s="17"/>
      <c r="BZ136" s="17">
        <v>0.125935451280655</v>
      </c>
      <c r="CA136" s="17">
        <v>0.145133667170186</v>
      </c>
    </row>
    <row r="137" spans="2:79" x14ac:dyDescent="0.35">
      <c r="B137" t="s">
        <v>147</v>
      </c>
      <c r="C137" s="17">
        <v>8.4823245595451402E-2</v>
      </c>
      <c r="D137" s="17">
        <v>9.3186078833950498E-2</v>
      </c>
      <c r="E137" s="17">
        <v>0.102496860263299</v>
      </c>
      <c r="F137" s="17">
        <v>7.3337271132031798E-2</v>
      </c>
      <c r="G137" s="17">
        <v>6.6763662177899405E-2</v>
      </c>
      <c r="H137" s="17">
        <v>7.9462714005804805E-2</v>
      </c>
      <c r="I137" s="17">
        <v>7.6735240293381898E-2</v>
      </c>
      <c r="J137" s="17">
        <v>0.116675894401507</v>
      </c>
      <c r="K137" s="17">
        <v>7.3835248846045198E-2</v>
      </c>
      <c r="L137" s="17">
        <v>9.9400358352201401E-2</v>
      </c>
      <c r="M137" s="17"/>
      <c r="N137" s="17">
        <v>2.5595827642330898E-2</v>
      </c>
      <c r="O137" s="17">
        <v>9.3703213531591903E-2</v>
      </c>
      <c r="P137" s="17">
        <v>0.105700578211104</v>
      </c>
      <c r="Q137" s="17">
        <v>0.119250418507649</v>
      </c>
      <c r="R137" s="17"/>
      <c r="S137" s="17">
        <v>6.4824183285614498E-2</v>
      </c>
      <c r="T137" s="17">
        <v>8.9970150328329404E-2</v>
      </c>
      <c r="U137" s="17">
        <v>0.10411831312110301</v>
      </c>
      <c r="V137" s="17">
        <v>8.1452494345134893E-2</v>
      </c>
      <c r="W137" s="17">
        <v>9.9517964489344302E-2</v>
      </c>
      <c r="X137" s="17">
        <v>0.106109032484363</v>
      </c>
      <c r="Y137" s="17">
        <v>6.2173251413233301E-2</v>
      </c>
      <c r="Z137" s="17"/>
      <c r="AA137" s="17">
        <v>0.109271673450375</v>
      </c>
      <c r="AB137" s="17">
        <v>4.6248151477568299E-2</v>
      </c>
      <c r="AC137" s="17"/>
      <c r="AD137" s="17">
        <v>0.111151697447613</v>
      </c>
      <c r="AE137" s="17">
        <v>0.104739074004863</v>
      </c>
      <c r="AF137" s="17">
        <v>0.112265556242582</v>
      </c>
      <c r="AG137" s="17"/>
      <c r="AH137" s="17">
        <v>0.10704635231377101</v>
      </c>
      <c r="AI137" s="17">
        <v>8.16745922343773E-2</v>
      </c>
      <c r="AJ137" s="17"/>
      <c r="AK137" s="17">
        <v>6.5399445201602596E-2</v>
      </c>
      <c r="AL137" s="17">
        <v>9.3575474049769902E-2</v>
      </c>
      <c r="AM137" s="17"/>
      <c r="AN137" s="17">
        <v>6.55491487796796E-2</v>
      </c>
      <c r="AO137" s="17">
        <v>0.119250418507649</v>
      </c>
      <c r="AP137" s="17"/>
      <c r="AQ137" s="17">
        <v>9.7678928858332403E-2</v>
      </c>
      <c r="AR137" s="17">
        <v>7.8410341376403597E-2</v>
      </c>
      <c r="AS137" s="17"/>
      <c r="AT137" s="17">
        <v>3.2164618983609797E-2</v>
      </c>
      <c r="AU137" s="17">
        <v>6.7422782468108303E-2</v>
      </c>
      <c r="AV137" s="17">
        <v>0.112800231413832</v>
      </c>
      <c r="AW137" s="17">
        <v>0.123848331233751</v>
      </c>
      <c r="AX137" s="17"/>
      <c r="AY137" s="17">
        <v>0.102453096306484</v>
      </c>
      <c r="AZ137" s="17">
        <v>8.0453651577887197E-2</v>
      </c>
      <c r="BA137" s="17"/>
      <c r="BB137" s="17">
        <v>8.5999823342374507E-2</v>
      </c>
      <c r="BC137" s="17">
        <v>8.4607101282354394E-2</v>
      </c>
      <c r="BD137" s="17"/>
      <c r="BE137" s="17">
        <v>9.1408869517038596E-2</v>
      </c>
      <c r="BF137" s="17">
        <v>8.3960177054582197E-2</v>
      </c>
      <c r="BG137" s="17"/>
      <c r="BH137" s="17">
        <v>8.6129194812803594E-2</v>
      </c>
      <c r="BI137" s="17">
        <v>8.4708949119067706E-2</v>
      </c>
      <c r="BJ137" s="17"/>
      <c r="BK137" s="17">
        <v>0.13171430234125001</v>
      </c>
      <c r="BL137" s="17">
        <v>7.6698280386922099E-2</v>
      </c>
      <c r="BM137" s="17"/>
      <c r="BN137" s="17">
        <v>0.12530235324240999</v>
      </c>
      <c r="BO137" s="17">
        <v>8.2978519750446095E-2</v>
      </c>
      <c r="BP137" s="17"/>
      <c r="BQ137" s="17">
        <v>0.1004169467649</v>
      </c>
      <c r="BR137" s="17">
        <v>8.3596499256632997E-2</v>
      </c>
      <c r="BS137" s="17"/>
      <c r="BT137" s="17">
        <v>8.2339523611599699E-2</v>
      </c>
      <c r="BU137" s="17">
        <v>8.4989181095324898E-2</v>
      </c>
      <c r="BV137" s="17"/>
      <c r="BW137" s="17">
        <v>9.8958027552822306E-2</v>
      </c>
      <c r="BX137" s="17">
        <v>7.8091201363636606E-2</v>
      </c>
      <c r="BY137" s="17"/>
      <c r="BZ137" s="17">
        <v>9.27176636729794E-2</v>
      </c>
      <c r="CA137" s="17">
        <v>8.44438890827484E-2</v>
      </c>
    </row>
    <row r="138" spans="2:79" x14ac:dyDescent="0.35">
      <c r="B138" t="s">
        <v>148</v>
      </c>
      <c r="C138" s="17">
        <v>7.8764148996353103E-2</v>
      </c>
      <c r="D138" s="17">
        <v>0.10193962082244599</v>
      </c>
      <c r="E138" s="17">
        <v>8.2225536767378593E-2</v>
      </c>
      <c r="F138" s="17">
        <v>7.2971470808092007E-2</v>
      </c>
      <c r="G138" s="17">
        <v>7.8556403675168293E-2</v>
      </c>
      <c r="H138" s="17">
        <v>7.05100617974012E-2</v>
      </c>
      <c r="I138" s="17">
        <v>7.1084730677903704E-2</v>
      </c>
      <c r="J138" s="17">
        <v>7.1528301636319E-2</v>
      </c>
      <c r="K138" s="17">
        <v>6.7960415440041097E-2</v>
      </c>
      <c r="L138" s="17">
        <v>8.5459078316701201E-2</v>
      </c>
      <c r="M138" s="17"/>
      <c r="N138" s="17">
        <v>1.7587780435240299E-2</v>
      </c>
      <c r="O138" s="17">
        <v>7.7587342534725504E-2</v>
      </c>
      <c r="P138" s="17">
        <v>9.2439818134423493E-2</v>
      </c>
      <c r="Q138" s="17">
        <v>0.12329716634707701</v>
      </c>
      <c r="R138" s="17"/>
      <c r="S138" s="17">
        <v>5.5623714807853601E-2</v>
      </c>
      <c r="T138" s="17">
        <v>0.102444717649286</v>
      </c>
      <c r="U138" s="17">
        <v>0.111595125414746</v>
      </c>
      <c r="V138" s="17">
        <v>6.0727257456806703E-2</v>
      </c>
      <c r="W138" s="17">
        <v>8.9335790396919995E-2</v>
      </c>
      <c r="X138" s="17">
        <v>0.11509080891833399</v>
      </c>
      <c r="Y138" s="17">
        <v>6.1028016730557702E-2</v>
      </c>
      <c r="Z138" s="17"/>
      <c r="AA138" s="17">
        <v>0.104765139457554</v>
      </c>
      <c r="AB138" s="17">
        <v>3.7739398441807903E-2</v>
      </c>
      <c r="AC138" s="17"/>
      <c r="AD138" s="17">
        <v>0.116107570073246</v>
      </c>
      <c r="AE138" s="17">
        <v>0.119964079642363</v>
      </c>
      <c r="AF138" s="17">
        <v>9.0404333320462604E-2</v>
      </c>
      <c r="AG138" s="17"/>
      <c r="AH138" s="17">
        <v>0.129708610571802</v>
      </c>
      <c r="AI138" s="17">
        <v>7.1546146032104296E-2</v>
      </c>
      <c r="AJ138" s="17"/>
      <c r="AK138" s="17">
        <v>6.9871585357561897E-2</v>
      </c>
      <c r="AL138" s="17">
        <v>8.2771075907315098E-2</v>
      </c>
      <c r="AM138" s="17"/>
      <c r="AN138" s="17">
        <v>5.3832282237924502E-2</v>
      </c>
      <c r="AO138" s="17">
        <v>0.12329716634707701</v>
      </c>
      <c r="AP138" s="17"/>
      <c r="AQ138" s="17">
        <v>9.6578519007802399E-2</v>
      </c>
      <c r="AR138" s="17">
        <v>6.9877663053131506E-2</v>
      </c>
      <c r="AS138" s="17"/>
      <c r="AT138" s="17">
        <v>2.9758403214585501E-2</v>
      </c>
      <c r="AU138" s="17">
        <v>5.6178052660419697E-2</v>
      </c>
      <c r="AV138" s="17">
        <v>0.102777785737415</v>
      </c>
      <c r="AW138" s="17">
        <v>0.13718758357215399</v>
      </c>
      <c r="AX138" s="17"/>
      <c r="AY138" s="17">
        <v>0.117564546506903</v>
      </c>
      <c r="AZ138" s="17">
        <v>6.9147392302258998E-2</v>
      </c>
      <c r="BA138" s="17"/>
      <c r="BB138" s="17">
        <v>6.6474766927612505E-2</v>
      </c>
      <c r="BC138" s="17">
        <v>8.10217813989553E-2</v>
      </c>
      <c r="BD138" s="17"/>
      <c r="BE138" s="17">
        <v>0.109519457026562</v>
      </c>
      <c r="BF138" s="17">
        <v>7.4733560681310707E-2</v>
      </c>
      <c r="BG138" s="17"/>
      <c r="BH138" s="17">
        <v>7.5566185884046594E-2</v>
      </c>
      <c r="BI138" s="17">
        <v>7.9044034240346395E-2</v>
      </c>
      <c r="BJ138" s="17"/>
      <c r="BK138" s="17">
        <v>0.10876391711788599</v>
      </c>
      <c r="BL138" s="17">
        <v>7.3565992051996404E-2</v>
      </c>
      <c r="BM138" s="17"/>
      <c r="BN138" s="17">
        <v>0.114046855428905</v>
      </c>
      <c r="BO138" s="17">
        <v>7.7156235081710503E-2</v>
      </c>
      <c r="BP138" s="17"/>
      <c r="BQ138" s="17">
        <v>0.12578518856449999</v>
      </c>
      <c r="BR138" s="17">
        <v>7.5065034365974795E-2</v>
      </c>
      <c r="BS138" s="17"/>
      <c r="BT138" s="17">
        <v>8.2491637296756404E-2</v>
      </c>
      <c r="BU138" s="17">
        <v>7.8515118453312494E-2</v>
      </c>
      <c r="BV138" s="17"/>
      <c r="BW138" s="17">
        <v>8.35425756398048E-2</v>
      </c>
      <c r="BX138" s="17">
        <v>7.6488303523871398E-2</v>
      </c>
      <c r="BY138" s="17"/>
      <c r="BZ138" s="17">
        <v>9.4446638414931505E-2</v>
      </c>
      <c r="CA138" s="17">
        <v>7.8010546332051803E-2</v>
      </c>
    </row>
    <row r="139" spans="2:79" x14ac:dyDescent="0.35">
      <c r="B139" t="s">
        <v>149</v>
      </c>
      <c r="C139" s="17">
        <v>5.8252239171931501E-2</v>
      </c>
      <c r="D139" s="17">
        <v>4.5218284516714502E-2</v>
      </c>
      <c r="E139" s="17">
        <v>5.2837826845873397E-2</v>
      </c>
      <c r="F139" s="17">
        <v>5.6864346971264003E-2</v>
      </c>
      <c r="G139" s="17">
        <v>8.5963958337141794E-2</v>
      </c>
      <c r="H139" s="17">
        <v>5.5319241256046502E-2</v>
      </c>
      <c r="I139" s="17">
        <v>5.2505918151916901E-2</v>
      </c>
      <c r="J139" s="17">
        <v>6.8842366590851203E-2</v>
      </c>
      <c r="K139" s="17">
        <v>4.9909926233620699E-2</v>
      </c>
      <c r="L139" s="17">
        <v>5.08584858979216E-2</v>
      </c>
      <c r="M139" s="17"/>
      <c r="N139" s="17">
        <v>1.4837283366451201E-2</v>
      </c>
      <c r="O139" s="17">
        <v>4.6429389769903302E-2</v>
      </c>
      <c r="P139" s="17">
        <v>8.5380673193814302E-2</v>
      </c>
      <c r="Q139" s="17">
        <v>8.8114310768178994E-2</v>
      </c>
      <c r="R139" s="17"/>
      <c r="S139" s="17">
        <v>3.2385827334197502E-2</v>
      </c>
      <c r="T139" s="17">
        <v>6.7948856743332495E-2</v>
      </c>
      <c r="U139" s="17">
        <v>0.11014034864540601</v>
      </c>
      <c r="V139" s="17">
        <v>4.86466664901807E-2</v>
      </c>
      <c r="W139" s="17">
        <v>7.5780780830391206E-2</v>
      </c>
      <c r="X139" s="17">
        <v>6.6877833642852894E-2</v>
      </c>
      <c r="Y139" s="17">
        <v>6.1915224109957E-2</v>
      </c>
      <c r="Z139" s="17"/>
      <c r="AA139" s="17">
        <v>7.9946556820277404E-2</v>
      </c>
      <c r="AB139" s="17">
        <v>2.4022621215549302E-2</v>
      </c>
      <c r="AC139" s="17"/>
      <c r="AD139" s="17">
        <v>8.9222974714143005E-2</v>
      </c>
      <c r="AE139" s="17">
        <v>9.4564968357349802E-2</v>
      </c>
      <c r="AF139" s="17">
        <v>6.8973158163401299E-2</v>
      </c>
      <c r="AG139" s="17"/>
      <c r="AH139" s="17">
        <v>0.10297968941197699</v>
      </c>
      <c r="AI139" s="17">
        <v>5.1915085761490599E-2</v>
      </c>
      <c r="AJ139" s="17"/>
      <c r="AK139" s="17">
        <v>5.2276326629419403E-2</v>
      </c>
      <c r="AL139" s="17">
        <v>6.0944943520955697E-2</v>
      </c>
      <c r="AM139" s="17"/>
      <c r="AN139" s="17">
        <v>4.1533920170441503E-2</v>
      </c>
      <c r="AO139" s="17">
        <v>8.8114310768178994E-2</v>
      </c>
      <c r="AP139" s="17"/>
      <c r="AQ139" s="17">
        <v>6.5527775627330906E-2</v>
      </c>
      <c r="AR139" s="17">
        <v>5.4622924613024898E-2</v>
      </c>
      <c r="AS139" s="17"/>
      <c r="AT139" s="17">
        <v>1.22107809971056E-2</v>
      </c>
      <c r="AU139" s="17">
        <v>4.9696304643962602E-2</v>
      </c>
      <c r="AV139" s="17">
        <v>7.1963194682642506E-2</v>
      </c>
      <c r="AW139" s="17">
        <v>0.108774253507729</v>
      </c>
      <c r="AX139" s="17"/>
      <c r="AY139" s="17">
        <v>9.5012218934469095E-2</v>
      </c>
      <c r="AZ139" s="17">
        <v>4.9141204127508803E-2</v>
      </c>
      <c r="BA139" s="17"/>
      <c r="BB139" s="17">
        <v>7.0718904831124599E-2</v>
      </c>
      <c r="BC139" s="17">
        <v>5.5962038721886702E-2</v>
      </c>
      <c r="BD139" s="17"/>
      <c r="BE139" s="17">
        <v>6.9732102064565205E-2</v>
      </c>
      <c r="BF139" s="17">
        <v>5.6747763873297198E-2</v>
      </c>
      <c r="BG139" s="17"/>
      <c r="BH139" s="17">
        <v>4.7395366998013097E-2</v>
      </c>
      <c r="BI139" s="17">
        <v>5.9202430969237801E-2</v>
      </c>
      <c r="BJ139" s="17"/>
      <c r="BK139" s="17">
        <v>7.1653783633464196E-2</v>
      </c>
      <c r="BL139" s="17">
        <v>5.5930110176613701E-2</v>
      </c>
      <c r="BM139" s="17"/>
      <c r="BN139" s="17">
        <v>0.102189529879315</v>
      </c>
      <c r="BO139" s="17">
        <v>5.6249915987479901E-2</v>
      </c>
      <c r="BP139" s="17"/>
      <c r="BQ139" s="17">
        <v>0.10702892406923201</v>
      </c>
      <c r="BR139" s="17">
        <v>5.4415009064258897E-2</v>
      </c>
      <c r="BS139" s="17"/>
      <c r="BT139" s="17">
        <v>7.3311612105026097E-2</v>
      </c>
      <c r="BU139" s="17">
        <v>5.7246134385774798E-2</v>
      </c>
      <c r="BV139" s="17"/>
      <c r="BW139" s="17">
        <v>6.3800492643777795E-2</v>
      </c>
      <c r="BX139" s="17">
        <v>5.5609744374739999E-2</v>
      </c>
      <c r="BY139" s="17"/>
      <c r="BZ139" s="17">
        <v>8.0115594888952799E-2</v>
      </c>
      <c r="CA139" s="17">
        <v>5.7201622609780699E-2</v>
      </c>
    </row>
    <row r="140" spans="2:79" x14ac:dyDescent="0.35">
      <c r="B140" t="s">
        <v>150</v>
      </c>
      <c r="C140" s="17">
        <v>6.6026881872369603E-2</v>
      </c>
      <c r="D140" s="17">
        <v>5.9540077490942797E-2</v>
      </c>
      <c r="E140" s="17">
        <v>7.9156940227362693E-2</v>
      </c>
      <c r="F140" s="17">
        <v>5.8150597481393798E-2</v>
      </c>
      <c r="G140" s="17">
        <v>7.2452430735620202E-2</v>
      </c>
      <c r="H140" s="17">
        <v>5.9326918422273799E-2</v>
      </c>
      <c r="I140" s="17">
        <v>5.1995454351604999E-2</v>
      </c>
      <c r="J140" s="17">
        <v>8.7461162925601202E-2</v>
      </c>
      <c r="K140" s="17">
        <v>6.77776446687786E-2</v>
      </c>
      <c r="L140" s="17">
        <v>8.1829858902128003E-2</v>
      </c>
      <c r="M140" s="17"/>
      <c r="N140" s="17">
        <v>2.6525563056761799E-2</v>
      </c>
      <c r="O140" s="17">
        <v>5.4223872821781899E-2</v>
      </c>
      <c r="P140" s="17">
        <v>9.0289097560246695E-2</v>
      </c>
      <c r="Q140" s="17">
        <v>9.3939434092543295E-2</v>
      </c>
      <c r="R140" s="17"/>
      <c r="S140" s="17">
        <v>5.4234451589076201E-2</v>
      </c>
      <c r="T140" s="17">
        <v>6.7485437592210401E-2</v>
      </c>
      <c r="U140" s="17">
        <v>8.3338530026742297E-2</v>
      </c>
      <c r="V140" s="17">
        <v>5.0510765206391799E-2</v>
      </c>
      <c r="W140" s="17">
        <v>8.7722706622346894E-2</v>
      </c>
      <c r="X140" s="17">
        <v>7.67996112271844E-2</v>
      </c>
      <c r="Y140" s="17">
        <v>7.8605690030050496E-2</v>
      </c>
      <c r="Z140" s="17"/>
      <c r="AA140" s="17">
        <v>8.4959107324702798E-2</v>
      </c>
      <c r="AB140" s="17">
        <v>3.6155334179470699E-2</v>
      </c>
      <c r="AC140" s="17"/>
      <c r="AD140" s="17">
        <v>9.6062268720579699E-2</v>
      </c>
      <c r="AE140" s="17">
        <v>8.3644981572246702E-2</v>
      </c>
      <c r="AF140" s="17">
        <v>7.9340197332298398E-2</v>
      </c>
      <c r="AG140" s="17"/>
      <c r="AH140" s="17">
        <v>0.104323176480988</v>
      </c>
      <c r="AI140" s="17">
        <v>6.0600918785187502E-2</v>
      </c>
      <c r="AJ140" s="17"/>
      <c r="AK140" s="17">
        <v>5.8346392239448701E-2</v>
      </c>
      <c r="AL140" s="17">
        <v>6.9487656723085003E-2</v>
      </c>
      <c r="AM140" s="17"/>
      <c r="AN140" s="17">
        <v>5.04000037886249E-2</v>
      </c>
      <c r="AO140" s="17">
        <v>9.3939434092543295E-2</v>
      </c>
      <c r="AP140" s="17"/>
      <c r="AQ140" s="17">
        <v>8.5984422505657701E-2</v>
      </c>
      <c r="AR140" s="17">
        <v>5.6071300833859403E-2</v>
      </c>
      <c r="AS140" s="17"/>
      <c r="AT140" s="17">
        <v>2.3753755950321701E-2</v>
      </c>
      <c r="AU140" s="17">
        <v>5.8443484656976297E-2</v>
      </c>
      <c r="AV140" s="17">
        <v>7.8707217917130007E-2</v>
      </c>
      <c r="AW140" s="17">
        <v>0.111664006755085</v>
      </c>
      <c r="AX140" s="17"/>
      <c r="AY140" s="17">
        <v>9.6954647998521007E-2</v>
      </c>
      <c r="AZ140" s="17">
        <v>5.8361372727877503E-2</v>
      </c>
      <c r="BA140" s="17"/>
      <c r="BB140" s="17">
        <v>5.7880858703693597E-2</v>
      </c>
      <c r="BC140" s="17">
        <v>6.7523354661243901E-2</v>
      </c>
      <c r="BD140" s="17"/>
      <c r="BE140" s="17">
        <v>9.1215967647576696E-2</v>
      </c>
      <c r="BF140" s="17">
        <v>6.2725766022954904E-2</v>
      </c>
      <c r="BG140" s="17"/>
      <c r="BH140" s="17">
        <v>6.2641991007334794E-2</v>
      </c>
      <c r="BI140" s="17">
        <v>6.6323127004780699E-2</v>
      </c>
      <c r="BJ140" s="17"/>
      <c r="BK140" s="17">
        <v>5.7220904880826901E-2</v>
      </c>
      <c r="BL140" s="17">
        <v>6.7552722014366504E-2</v>
      </c>
      <c r="BM140" s="17"/>
      <c r="BN140" s="17">
        <v>8.9741879138627106E-2</v>
      </c>
      <c r="BO140" s="17">
        <v>6.4946135015179901E-2</v>
      </c>
      <c r="BP140" s="17"/>
      <c r="BQ140" s="17">
        <v>0.120886681757922</v>
      </c>
      <c r="BR140" s="17">
        <v>6.1711097061143298E-2</v>
      </c>
      <c r="BS140" s="17"/>
      <c r="BT140" s="17">
        <v>6.6926053907520003E-2</v>
      </c>
      <c r="BU140" s="17">
        <v>6.5966808900396398E-2</v>
      </c>
      <c r="BV140" s="17"/>
      <c r="BW140" s="17">
        <v>7.0191099365412193E-2</v>
      </c>
      <c r="BX140" s="17">
        <v>6.4043568904500206E-2</v>
      </c>
      <c r="BY140" s="17"/>
      <c r="BZ140" s="17">
        <v>9.4962178924059198E-2</v>
      </c>
      <c r="CA140" s="17">
        <v>6.46364319018011E-2</v>
      </c>
    </row>
    <row r="141" spans="2:79" x14ac:dyDescent="0.35">
      <c r="B141" t="s">
        <v>151</v>
      </c>
      <c r="C141" s="17">
        <v>5.7694841759270497E-2</v>
      </c>
      <c r="D141" s="17">
        <v>5.9825441045943603E-2</v>
      </c>
      <c r="E141" s="17">
        <v>6.1243935681180903E-2</v>
      </c>
      <c r="F141" s="17">
        <v>6.3376832869021807E-2</v>
      </c>
      <c r="G141" s="17">
        <v>5.4964088604091597E-2</v>
      </c>
      <c r="H141" s="17">
        <v>4.7707279985539197E-2</v>
      </c>
      <c r="I141" s="17">
        <v>3.45262933182547E-2</v>
      </c>
      <c r="J141" s="17">
        <v>7.8267974506639096E-2</v>
      </c>
      <c r="K141" s="17">
        <v>0.11128338787736899</v>
      </c>
      <c r="L141" s="17">
        <v>5.7007019034207497E-2</v>
      </c>
      <c r="M141" s="17"/>
      <c r="N141" s="17">
        <v>2.6675957424606701E-2</v>
      </c>
      <c r="O141" s="17">
        <v>4.8957821350755902E-2</v>
      </c>
      <c r="P141" s="17">
        <v>7.8184101653129306E-2</v>
      </c>
      <c r="Q141" s="17">
        <v>7.8701989290734506E-2</v>
      </c>
      <c r="R141" s="17"/>
      <c r="S141" s="17">
        <v>4.3110714181584298E-2</v>
      </c>
      <c r="T141" s="17">
        <v>4.1005833828307199E-2</v>
      </c>
      <c r="U141" s="17">
        <v>4.7735234756634597E-2</v>
      </c>
      <c r="V141" s="17">
        <v>4.0036662596568302E-2</v>
      </c>
      <c r="W141" s="17">
        <v>8.1581895811110902E-2</v>
      </c>
      <c r="X141" s="17">
        <v>7.9639354158771797E-2</v>
      </c>
      <c r="Y141" s="17">
        <v>7.5236283429471904E-2</v>
      </c>
      <c r="Z141" s="17"/>
      <c r="AA141" s="17">
        <v>7.5652933110356105E-2</v>
      </c>
      <c r="AB141" s="17">
        <v>2.9360297380533699E-2</v>
      </c>
      <c r="AC141" s="17"/>
      <c r="AD141" s="17">
        <v>7.0942330320306904E-2</v>
      </c>
      <c r="AE141" s="17">
        <v>9.9199387730681696E-2</v>
      </c>
      <c r="AF141" s="17">
        <v>6.4981668321559494E-2</v>
      </c>
      <c r="AG141" s="17"/>
      <c r="AH141" s="17">
        <v>0.109797727016529</v>
      </c>
      <c r="AI141" s="17">
        <v>5.0312708969902802E-2</v>
      </c>
      <c r="AJ141" s="17"/>
      <c r="AK141" s="17">
        <v>5.39014226808507E-2</v>
      </c>
      <c r="AL141" s="17">
        <v>5.9404129834935301E-2</v>
      </c>
      <c r="AM141" s="17"/>
      <c r="AN141" s="17">
        <v>4.59339633282339E-2</v>
      </c>
      <c r="AO141" s="17">
        <v>7.8701989290734506E-2</v>
      </c>
      <c r="AP141" s="17"/>
      <c r="AQ141" s="17">
        <v>7.8399981621659204E-2</v>
      </c>
      <c r="AR141" s="17">
        <v>4.73663297646673E-2</v>
      </c>
      <c r="AS141" s="17"/>
      <c r="AT141" s="17">
        <v>3.0484964602592202E-2</v>
      </c>
      <c r="AU141" s="17">
        <v>4.3881088482266899E-2</v>
      </c>
      <c r="AV141" s="17">
        <v>7.0713354360735003E-2</v>
      </c>
      <c r="AW141" s="17">
        <v>9.3129405750289301E-2</v>
      </c>
      <c r="AX141" s="17"/>
      <c r="AY141" s="17">
        <v>8.1015599456950096E-2</v>
      </c>
      <c r="AZ141" s="17">
        <v>5.1914744979604001E-2</v>
      </c>
      <c r="BA141" s="17"/>
      <c r="BB141" s="17">
        <v>6.2137187533552303E-2</v>
      </c>
      <c r="BC141" s="17">
        <v>5.6878756482770597E-2</v>
      </c>
      <c r="BD141" s="17"/>
      <c r="BE141" s="17">
        <v>7.0264756994950495E-2</v>
      </c>
      <c r="BF141" s="17">
        <v>5.6047511372585998E-2</v>
      </c>
      <c r="BG141" s="17"/>
      <c r="BH141" s="17">
        <v>5.8140059521251897E-2</v>
      </c>
      <c r="BI141" s="17">
        <v>5.7655876368624598E-2</v>
      </c>
      <c r="BJ141" s="17"/>
      <c r="BK141" s="17">
        <v>6.2238344147785299E-2</v>
      </c>
      <c r="BL141" s="17">
        <v>5.6907574391173499E-2</v>
      </c>
      <c r="BM141" s="17"/>
      <c r="BN141" s="17">
        <v>6.14975254279665E-2</v>
      </c>
      <c r="BO141" s="17">
        <v>5.7521544736391303E-2</v>
      </c>
      <c r="BP141" s="17"/>
      <c r="BQ141" s="17">
        <v>0.111424979804184</v>
      </c>
      <c r="BR141" s="17">
        <v>5.3467926711036902E-2</v>
      </c>
      <c r="BS141" s="17"/>
      <c r="BT141" s="17">
        <v>9.2572990734514304E-2</v>
      </c>
      <c r="BU141" s="17">
        <v>5.5364660232311798E-2</v>
      </c>
      <c r="BV141" s="17"/>
      <c r="BW141" s="17">
        <v>6.4329637740283996E-2</v>
      </c>
      <c r="BX141" s="17">
        <v>5.45348538551092E-2</v>
      </c>
      <c r="BY141" s="17"/>
      <c r="BZ141" s="17">
        <v>8.6124980505685303E-2</v>
      </c>
      <c r="CA141" s="17">
        <v>5.6328666547293502E-2</v>
      </c>
    </row>
    <row r="142" spans="2:79" x14ac:dyDescent="0.35">
      <c r="B142" t="s">
        <v>152</v>
      </c>
      <c r="C142" s="17">
        <v>4.1431929507247098E-2</v>
      </c>
      <c r="D142" s="17">
        <v>3.38208948646396E-2</v>
      </c>
      <c r="E142" s="17">
        <v>3.7854381670976003E-2</v>
      </c>
      <c r="F142" s="17">
        <v>4.0928710053392298E-2</v>
      </c>
      <c r="G142" s="17">
        <v>5.2522801335072603E-2</v>
      </c>
      <c r="H142" s="17">
        <v>3.8762041974229298E-2</v>
      </c>
      <c r="I142" s="17">
        <v>4.1077719136440503E-2</v>
      </c>
      <c r="J142" s="17">
        <v>4.2712076579443203E-2</v>
      </c>
      <c r="K142" s="17">
        <v>5.9754381163574698E-2</v>
      </c>
      <c r="L142" s="17">
        <v>3.4306856318369702E-2</v>
      </c>
      <c r="M142" s="17"/>
      <c r="N142" s="17">
        <v>7.1786823198519301E-3</v>
      </c>
      <c r="O142" s="17">
        <v>3.6715497497229702E-2</v>
      </c>
      <c r="P142" s="17">
        <v>5.39426720521805E-2</v>
      </c>
      <c r="Q142" s="17">
        <v>6.6413559693611401E-2</v>
      </c>
      <c r="R142" s="17"/>
      <c r="S142" s="17">
        <v>2.1634369467578199E-2</v>
      </c>
      <c r="T142" s="17">
        <v>4.1721470923139797E-2</v>
      </c>
      <c r="U142" s="17">
        <v>5.0316448840375498E-2</v>
      </c>
      <c r="V142" s="17">
        <v>3.0766775662202199E-2</v>
      </c>
      <c r="W142" s="17">
        <v>4.4053569502720699E-2</v>
      </c>
      <c r="X142" s="17">
        <v>6.5026615664686899E-2</v>
      </c>
      <c r="Y142" s="17">
        <v>6.2942568292473494E-2</v>
      </c>
      <c r="Z142" s="17"/>
      <c r="AA142" s="17">
        <v>5.6343810812682603E-2</v>
      </c>
      <c r="AB142" s="17">
        <v>1.79037407727703E-2</v>
      </c>
      <c r="AC142" s="17"/>
      <c r="AD142" s="17">
        <v>6.2246316405051502E-2</v>
      </c>
      <c r="AE142" s="17">
        <v>6.9899896568084402E-2</v>
      </c>
      <c r="AF142" s="17">
        <v>4.4929536843711898E-2</v>
      </c>
      <c r="AG142" s="17"/>
      <c r="AH142" s="17">
        <v>8.06811065648491E-2</v>
      </c>
      <c r="AI142" s="17">
        <v>3.5870958450039597E-2</v>
      </c>
      <c r="AJ142" s="17"/>
      <c r="AK142" s="17">
        <v>3.4698008142697197E-2</v>
      </c>
      <c r="AL142" s="17">
        <v>4.4466187323993503E-2</v>
      </c>
      <c r="AM142" s="17"/>
      <c r="AN142" s="17">
        <v>2.7445931875208301E-2</v>
      </c>
      <c r="AO142" s="17">
        <v>6.6413559693611401E-2</v>
      </c>
      <c r="AP142" s="17"/>
      <c r="AQ142" s="17">
        <v>5.7060368853090099E-2</v>
      </c>
      <c r="AR142" s="17">
        <v>3.3635868996992502E-2</v>
      </c>
      <c r="AS142" s="17"/>
      <c r="AT142" s="17">
        <v>6.4479771995315897E-3</v>
      </c>
      <c r="AU142" s="17">
        <v>3.31024056041569E-2</v>
      </c>
      <c r="AV142" s="17">
        <v>5.5595390154519898E-2</v>
      </c>
      <c r="AW142" s="17">
        <v>7.24490022470861E-2</v>
      </c>
      <c r="AX142" s="17"/>
      <c r="AY142" s="17">
        <v>7.3081875857807801E-2</v>
      </c>
      <c r="AZ142" s="17">
        <v>3.3587426539159797E-2</v>
      </c>
      <c r="BA142" s="17"/>
      <c r="BB142" s="17">
        <v>3.6347582132181498E-2</v>
      </c>
      <c r="BC142" s="17">
        <v>4.2365954286998297E-2</v>
      </c>
      <c r="BD142" s="17"/>
      <c r="BE142" s="17">
        <v>5.8249591733031299E-2</v>
      </c>
      <c r="BF142" s="17">
        <v>3.9227917348207901E-2</v>
      </c>
      <c r="BG142" s="17"/>
      <c r="BH142" s="17">
        <v>3.34608394933937E-2</v>
      </c>
      <c r="BI142" s="17">
        <v>4.2129558089901799E-2</v>
      </c>
      <c r="BJ142" s="17"/>
      <c r="BK142" s="17">
        <v>3.8220470554274598E-2</v>
      </c>
      <c r="BL142" s="17">
        <v>4.1988389396879697E-2</v>
      </c>
      <c r="BM142" s="17"/>
      <c r="BN142" s="17">
        <v>6.1309865192499598E-2</v>
      </c>
      <c r="BO142" s="17">
        <v>4.0526046353306297E-2</v>
      </c>
      <c r="BP142" s="17"/>
      <c r="BQ142" s="17">
        <v>8.3605214496703203E-2</v>
      </c>
      <c r="BR142" s="17">
        <v>3.8114184579691499E-2</v>
      </c>
      <c r="BS142" s="17"/>
      <c r="BT142" s="17">
        <v>6.7104788986164093E-2</v>
      </c>
      <c r="BU142" s="17">
        <v>3.9716746085545498E-2</v>
      </c>
      <c r="BV142" s="17"/>
      <c r="BW142" s="17">
        <v>4.1080163591738703E-2</v>
      </c>
      <c r="BX142" s="17">
        <v>4.1599466842424299E-2</v>
      </c>
      <c r="BY142" s="17"/>
      <c r="BZ142" s="17">
        <v>7.2511133328886201E-2</v>
      </c>
      <c r="CA142" s="17">
        <v>3.9938456744140802E-2</v>
      </c>
    </row>
    <row r="143" spans="2:79" x14ac:dyDescent="0.35">
      <c r="B143" t="s">
        <v>153</v>
      </c>
      <c r="C143" s="17">
        <v>3.7148485338569202E-2</v>
      </c>
      <c r="D143" s="17">
        <v>3.3708193109768303E-2</v>
      </c>
      <c r="E143" s="17">
        <v>3.6894681958840402E-2</v>
      </c>
      <c r="F143" s="17">
        <v>2.5245479506641098E-2</v>
      </c>
      <c r="G143" s="17">
        <v>4.8225893005174103E-2</v>
      </c>
      <c r="H143" s="17">
        <v>3.7004424945124903E-2</v>
      </c>
      <c r="I143" s="17">
        <v>3.66752393815769E-2</v>
      </c>
      <c r="J143" s="17">
        <v>3.61697980834794E-2</v>
      </c>
      <c r="K143" s="17">
        <v>4.8463240097815399E-2</v>
      </c>
      <c r="L143" s="17">
        <v>4.5933625093244203E-2</v>
      </c>
      <c r="M143" s="17"/>
      <c r="N143" s="17">
        <v>1.7107060872270301E-2</v>
      </c>
      <c r="O143" s="17">
        <v>3.7068934695671997E-2</v>
      </c>
      <c r="P143" s="17">
        <v>3.4711625735851098E-2</v>
      </c>
      <c r="Q143" s="17">
        <v>5.4595333772772002E-2</v>
      </c>
      <c r="R143" s="17"/>
      <c r="S143" s="17">
        <v>3.03634271221873E-2</v>
      </c>
      <c r="T143" s="17">
        <v>3.4662877267643298E-2</v>
      </c>
      <c r="U143" s="17">
        <v>3.9722605255818298E-2</v>
      </c>
      <c r="V143" s="17">
        <v>3.0761699784683499E-2</v>
      </c>
      <c r="W143" s="17">
        <v>3.5941269386977399E-2</v>
      </c>
      <c r="X143" s="17">
        <v>4.10124952811926E-2</v>
      </c>
      <c r="Y143" s="17">
        <v>5.6468333313092298E-2</v>
      </c>
      <c r="Z143" s="17"/>
      <c r="AA143" s="17">
        <v>4.49388165643703E-2</v>
      </c>
      <c r="AB143" s="17">
        <v>2.48567845376833E-2</v>
      </c>
      <c r="AC143" s="17"/>
      <c r="AD143" s="17">
        <v>5.3349040144074301E-2</v>
      </c>
      <c r="AE143" s="17">
        <v>5.0942921391886699E-2</v>
      </c>
      <c r="AF143" s="17">
        <v>3.5746451990895801E-2</v>
      </c>
      <c r="AG143" s="17"/>
      <c r="AH143" s="17">
        <v>5.8597957679748597E-2</v>
      </c>
      <c r="AI143" s="17">
        <v>3.41094434063876E-2</v>
      </c>
      <c r="AJ143" s="17"/>
      <c r="AK143" s="17">
        <v>2.9746979320924499E-2</v>
      </c>
      <c r="AL143" s="17">
        <v>4.0483552125651502E-2</v>
      </c>
      <c r="AM143" s="17"/>
      <c r="AN143" s="17">
        <v>2.7380844913706601E-2</v>
      </c>
      <c r="AO143" s="17">
        <v>5.4595333772772002E-2</v>
      </c>
      <c r="AP143" s="17"/>
      <c r="AQ143" s="17">
        <v>5.35710701325453E-2</v>
      </c>
      <c r="AR143" s="17">
        <v>2.89562748461837E-2</v>
      </c>
      <c r="AS143" s="17"/>
      <c r="AT143" s="17">
        <v>1.9395156284460702E-2</v>
      </c>
      <c r="AU143" s="17">
        <v>2.4620571031827399E-2</v>
      </c>
      <c r="AV143" s="17">
        <v>4.9759107745360798E-2</v>
      </c>
      <c r="AW143" s="17">
        <v>5.7193717690988098E-2</v>
      </c>
      <c r="AX143" s="17"/>
      <c r="AY143" s="17">
        <v>5.42767786395238E-2</v>
      </c>
      <c r="AZ143" s="17">
        <v>3.290320333558E-2</v>
      </c>
      <c r="BA143" s="17"/>
      <c r="BB143" s="17">
        <v>2.9849684781476302E-2</v>
      </c>
      <c r="BC143" s="17">
        <v>3.8489318306871002E-2</v>
      </c>
      <c r="BD143" s="17"/>
      <c r="BE143" s="17">
        <v>5.6473551069221598E-2</v>
      </c>
      <c r="BF143" s="17">
        <v>3.4615869373712499E-2</v>
      </c>
      <c r="BG143" s="17"/>
      <c r="BH143" s="17">
        <v>3.7385349414695401E-2</v>
      </c>
      <c r="BI143" s="17">
        <v>3.7127755030741498E-2</v>
      </c>
      <c r="BJ143" s="17"/>
      <c r="BK143" s="17">
        <v>2.6514873703927602E-2</v>
      </c>
      <c r="BL143" s="17">
        <v>3.8991005652002302E-2</v>
      </c>
      <c r="BM143" s="17"/>
      <c r="BN143" s="17">
        <v>4.36820154701964E-2</v>
      </c>
      <c r="BO143" s="17">
        <v>3.6850737374408297E-2</v>
      </c>
      <c r="BP143" s="17"/>
      <c r="BQ143" s="17">
        <v>6.6557663881789506E-2</v>
      </c>
      <c r="BR143" s="17">
        <v>3.4834884371517598E-2</v>
      </c>
      <c r="BS143" s="17"/>
      <c r="BT143" s="17">
        <v>4.4776844968163601E-2</v>
      </c>
      <c r="BU143" s="17">
        <v>3.6638840669567602E-2</v>
      </c>
      <c r="BV143" s="17"/>
      <c r="BW143" s="17">
        <v>3.5582333334753899E-2</v>
      </c>
      <c r="BX143" s="17">
        <v>3.7894404490009102E-2</v>
      </c>
      <c r="BY143" s="17"/>
      <c r="BZ143" s="17">
        <v>5.4978709608074702E-2</v>
      </c>
      <c r="CA143" s="17">
        <v>3.6291675928025603E-2</v>
      </c>
    </row>
    <row r="144" spans="2:79" x14ac:dyDescent="0.35">
      <c r="B144" t="s">
        <v>154</v>
      </c>
      <c r="C144" s="17">
        <v>3.29881909920531E-2</v>
      </c>
      <c r="D144" s="17">
        <v>3.3165653675618897E-2</v>
      </c>
      <c r="E144" s="17">
        <v>3.03685109737072E-2</v>
      </c>
      <c r="F144" s="17">
        <v>1.7876373820844099E-2</v>
      </c>
      <c r="G144" s="17">
        <v>4.0679593202171703E-2</v>
      </c>
      <c r="H144" s="17">
        <v>3.0712728398761501E-2</v>
      </c>
      <c r="I144" s="17">
        <v>3.2359602012320701E-2</v>
      </c>
      <c r="J144" s="17">
        <v>3.9806372067740001E-2</v>
      </c>
      <c r="K144" s="17">
        <v>5.5179130144660998E-2</v>
      </c>
      <c r="L144" s="17">
        <v>4.4264432242494101E-2</v>
      </c>
      <c r="M144" s="17"/>
      <c r="N144" s="17">
        <v>1.32675870385838E-2</v>
      </c>
      <c r="O144" s="17">
        <v>2.73153888217697E-2</v>
      </c>
      <c r="P144" s="17">
        <v>4.6366894448907799E-2</v>
      </c>
      <c r="Q144" s="17">
        <v>4.6252888052800901E-2</v>
      </c>
      <c r="R144" s="17"/>
      <c r="S144" s="17">
        <v>2.8166688871409801E-2</v>
      </c>
      <c r="T144" s="17">
        <v>3.4549553396749901E-2</v>
      </c>
      <c r="U144" s="17">
        <v>3.5678210127079397E-2</v>
      </c>
      <c r="V144" s="17">
        <v>2.3635416940593401E-2</v>
      </c>
      <c r="W144" s="17">
        <v>3.05544060009466E-2</v>
      </c>
      <c r="X144" s="17">
        <v>4.2072719150274399E-2</v>
      </c>
      <c r="Y144" s="17">
        <v>4.13538294780589E-2</v>
      </c>
      <c r="Z144" s="17"/>
      <c r="AA144" s="17">
        <v>4.2161875761738597E-2</v>
      </c>
      <c r="AB144" s="17">
        <v>1.8513814336903502E-2</v>
      </c>
      <c r="AC144" s="17"/>
      <c r="AD144" s="17">
        <v>3.44320612747053E-2</v>
      </c>
      <c r="AE144" s="17">
        <v>4.8892732242186702E-2</v>
      </c>
      <c r="AF144" s="17">
        <v>4.5281323451577302E-2</v>
      </c>
      <c r="AG144" s="17"/>
      <c r="AH144" s="17">
        <v>4.0035447126240201E-2</v>
      </c>
      <c r="AI144" s="17">
        <v>3.19897092318513E-2</v>
      </c>
      <c r="AJ144" s="17"/>
      <c r="AK144" s="17">
        <v>3.2823272769449303E-2</v>
      </c>
      <c r="AL144" s="17">
        <v>3.3062501988420499E-2</v>
      </c>
      <c r="AM144" s="17"/>
      <c r="AN144" s="17">
        <v>2.5561933366055799E-2</v>
      </c>
      <c r="AO144" s="17">
        <v>4.6252888052800901E-2</v>
      </c>
      <c r="AP144" s="17"/>
      <c r="AQ144" s="17">
        <v>4.2476468829043199E-2</v>
      </c>
      <c r="AR144" s="17">
        <v>2.8255076794379899E-2</v>
      </c>
      <c r="AS144" s="17"/>
      <c r="AT144" s="17">
        <v>1.3943743303004101E-2</v>
      </c>
      <c r="AU144" s="17">
        <v>2.8406819870033202E-2</v>
      </c>
      <c r="AV144" s="17">
        <v>4.3318397993891401E-2</v>
      </c>
      <c r="AW144" s="17">
        <v>4.30953731914962E-2</v>
      </c>
      <c r="AX144" s="17"/>
      <c r="AY144" s="17">
        <v>4.9133970948197402E-2</v>
      </c>
      <c r="AZ144" s="17">
        <v>2.8986426901043302E-2</v>
      </c>
      <c r="BA144" s="17"/>
      <c r="BB144" s="17">
        <v>1.9535650769248201E-2</v>
      </c>
      <c r="BC144" s="17">
        <v>3.5459502448921598E-2</v>
      </c>
      <c r="BD144" s="17"/>
      <c r="BE144" s="17">
        <v>4.6353475125856698E-2</v>
      </c>
      <c r="BF144" s="17">
        <v>3.1236624790731998E-2</v>
      </c>
      <c r="BG144" s="17"/>
      <c r="BH144" s="17">
        <v>2.59832586665894E-2</v>
      </c>
      <c r="BI144" s="17">
        <v>3.3601261601130597E-2</v>
      </c>
      <c r="BJ144" s="17"/>
      <c r="BK144" s="17">
        <v>2.2258218134651401E-2</v>
      </c>
      <c r="BL144" s="17">
        <v>3.4847408126515801E-2</v>
      </c>
      <c r="BM144" s="17"/>
      <c r="BN144" s="17">
        <v>3.27443715149928E-2</v>
      </c>
      <c r="BO144" s="17">
        <v>3.2999302405248503E-2</v>
      </c>
      <c r="BP144" s="17"/>
      <c r="BQ144" s="17">
        <v>4.3749363936464301E-2</v>
      </c>
      <c r="BR144" s="17">
        <v>3.2141616508709003E-2</v>
      </c>
      <c r="BS144" s="17"/>
      <c r="BT144" s="17">
        <v>4.2036419098749202E-2</v>
      </c>
      <c r="BU144" s="17">
        <v>3.2383686033923102E-2</v>
      </c>
      <c r="BV144" s="17"/>
      <c r="BW144" s="17">
        <v>3.5890531505762199E-2</v>
      </c>
      <c r="BX144" s="17">
        <v>3.1605878567779001E-2</v>
      </c>
      <c r="BY144" s="17"/>
      <c r="BZ144" s="17">
        <v>3.1787948760804798E-2</v>
      </c>
      <c r="CA144" s="17">
        <v>3.3045867150418899E-2</v>
      </c>
    </row>
    <row r="145" spans="2:79" x14ac:dyDescent="0.35">
      <c r="B145" t="s">
        <v>155</v>
      </c>
      <c r="C145" s="17">
        <v>1.78839126088557E-2</v>
      </c>
      <c r="D145" s="17">
        <v>1.7153008531915901E-2</v>
      </c>
      <c r="E145" s="17">
        <v>1.5106651373112999E-2</v>
      </c>
      <c r="F145" s="17">
        <v>1.0513659110097801E-2</v>
      </c>
      <c r="G145" s="17">
        <v>1.17858290278453E-2</v>
      </c>
      <c r="H145" s="17">
        <v>1.6571827679879601E-2</v>
      </c>
      <c r="I145" s="17">
        <v>2.5566887650874299E-2</v>
      </c>
      <c r="J145" s="17">
        <v>2.77572473389202E-2</v>
      </c>
      <c r="K145" s="17">
        <v>2.23564609796616E-2</v>
      </c>
      <c r="L145" s="17">
        <v>3.2761753023479397E-2</v>
      </c>
      <c r="M145" s="17"/>
      <c r="N145" s="17">
        <v>8.7571378629652096E-3</v>
      </c>
      <c r="O145" s="17">
        <v>2.76728293268605E-2</v>
      </c>
      <c r="P145" s="17">
        <v>1.71426604751128E-2</v>
      </c>
      <c r="Q145" s="17">
        <v>2.0420596741648301E-2</v>
      </c>
      <c r="R145" s="17"/>
      <c r="S145" s="17">
        <v>2.07349696578501E-2</v>
      </c>
      <c r="T145" s="17">
        <v>2.0877817557064499E-2</v>
      </c>
      <c r="U145" s="17">
        <v>1.53474598945857E-2</v>
      </c>
      <c r="V145" s="17">
        <v>1.2907665574859201E-2</v>
      </c>
      <c r="W145" s="17">
        <v>1.4246274752373399E-2</v>
      </c>
      <c r="X145" s="17">
        <v>1.0023574845412201E-2</v>
      </c>
      <c r="Y145" s="17">
        <v>2.7292050607533501E-2</v>
      </c>
      <c r="Z145" s="17"/>
      <c r="AA145" s="17">
        <v>2.26671130812643E-2</v>
      </c>
      <c r="AB145" s="17">
        <v>1.0336907562038001E-2</v>
      </c>
      <c r="AC145" s="17"/>
      <c r="AD145" s="17">
        <v>2.3011058993928399E-2</v>
      </c>
      <c r="AE145" s="17">
        <v>2.7747982783506899E-2</v>
      </c>
      <c r="AF145" s="17">
        <v>1.90090509094985E-2</v>
      </c>
      <c r="AG145" s="17"/>
      <c r="AH145" s="17">
        <v>2.8235082183640101E-2</v>
      </c>
      <c r="AI145" s="17">
        <v>1.6417319963380798E-2</v>
      </c>
      <c r="AJ145" s="17"/>
      <c r="AK145" s="17">
        <v>1.7514903993178E-2</v>
      </c>
      <c r="AL145" s="17">
        <v>1.8050185307325502E-2</v>
      </c>
      <c r="AM145" s="17"/>
      <c r="AN145" s="17">
        <v>1.6463746750591101E-2</v>
      </c>
      <c r="AO145" s="17">
        <v>2.0420596741648301E-2</v>
      </c>
      <c r="AP145" s="17"/>
      <c r="AQ145" s="17">
        <v>2.4377149725990001E-2</v>
      </c>
      <c r="AR145" s="17">
        <v>1.46448387415041E-2</v>
      </c>
      <c r="AS145" s="17"/>
      <c r="AT145" s="17">
        <v>9.7573022479372998E-3</v>
      </c>
      <c r="AU145" s="17">
        <v>1.4759224022236801E-2</v>
      </c>
      <c r="AV145" s="17">
        <v>2.3613443092516E-2</v>
      </c>
      <c r="AW145" s="17">
        <v>2.1276488414466901E-2</v>
      </c>
      <c r="AX145" s="17"/>
      <c r="AY145" s="17">
        <v>2.59834569386494E-2</v>
      </c>
      <c r="AZ145" s="17">
        <v>1.58764242285762E-2</v>
      </c>
      <c r="BA145" s="17"/>
      <c r="BB145" s="17">
        <v>1.7992200305031399E-2</v>
      </c>
      <c r="BC145" s="17">
        <v>1.7864019516565001E-2</v>
      </c>
      <c r="BD145" s="17"/>
      <c r="BE145" s="17">
        <v>2.4529200180194999E-2</v>
      </c>
      <c r="BF145" s="17">
        <v>1.7013024942608701E-2</v>
      </c>
      <c r="BG145" s="17"/>
      <c r="BH145" s="17">
        <v>1.33223486789105E-2</v>
      </c>
      <c r="BI145" s="17">
        <v>1.8283139988499598E-2</v>
      </c>
      <c r="BJ145" s="17"/>
      <c r="BK145" s="17">
        <v>1.13341495996481E-2</v>
      </c>
      <c r="BL145" s="17">
        <v>1.9018811249814398E-2</v>
      </c>
      <c r="BM145" s="17"/>
      <c r="BN145" s="17">
        <v>9.3307467016528495E-3</v>
      </c>
      <c r="BO145" s="17">
        <v>1.82737000108717E-2</v>
      </c>
      <c r="BP145" s="17"/>
      <c r="BQ145" s="17">
        <v>1.9454349997836799E-2</v>
      </c>
      <c r="BR145" s="17">
        <v>1.7760367319873901E-2</v>
      </c>
      <c r="BS145" s="17"/>
      <c r="BT145" s="17">
        <v>1.4374370857018899E-2</v>
      </c>
      <c r="BU145" s="17">
        <v>1.8118382315491399E-2</v>
      </c>
      <c r="BV145" s="17"/>
      <c r="BW145" s="17">
        <v>2.3750932785046301E-2</v>
      </c>
      <c r="BX145" s="17">
        <v>1.5089597178014001E-2</v>
      </c>
      <c r="BY145" s="17"/>
      <c r="BZ145" s="17">
        <v>2.7656900104356799E-2</v>
      </c>
      <c r="CA145" s="17">
        <v>1.7414283762426E-2</v>
      </c>
    </row>
    <row r="146" spans="2:79" x14ac:dyDescent="0.35">
      <c r="B146" t="s">
        <v>156</v>
      </c>
      <c r="C146" s="17">
        <v>9.7986032031719697E-2</v>
      </c>
      <c r="D146" s="17">
        <v>5.5566458690331298E-2</v>
      </c>
      <c r="E146" s="17">
        <v>8.0268993056195601E-2</v>
      </c>
      <c r="F146" s="17">
        <v>9.9015073997554104E-2</v>
      </c>
      <c r="G146" s="17">
        <v>0.13812879413169299</v>
      </c>
      <c r="H146" s="17">
        <v>7.4996999703492495E-2</v>
      </c>
      <c r="I146" s="17">
        <v>0.14316300158839801</v>
      </c>
      <c r="J146" s="17">
        <v>8.2865051834505293E-2</v>
      </c>
      <c r="K146" s="17">
        <v>0.11343653751318999</v>
      </c>
      <c r="L146" s="17">
        <v>9.5305579132583904E-2</v>
      </c>
      <c r="M146" s="17"/>
      <c r="N146" s="17">
        <v>0.250063898547358</v>
      </c>
      <c r="O146" s="17">
        <v>7.1322234126970599E-2</v>
      </c>
      <c r="P146" s="17">
        <v>2.6242033024786601E-2</v>
      </c>
      <c r="Q146" s="17">
        <v>1.9572749024227801E-2</v>
      </c>
      <c r="R146" s="17"/>
      <c r="S146" s="17">
        <v>0.11838433576914301</v>
      </c>
      <c r="T146" s="17">
        <v>9.9463990430687502E-2</v>
      </c>
      <c r="U146" s="17">
        <v>4.1161226430535901E-2</v>
      </c>
      <c r="V146" s="17">
        <v>0.15781537208848001</v>
      </c>
      <c r="W146" s="17">
        <v>5.6777664708521899E-2</v>
      </c>
      <c r="X146" s="17">
        <v>6.3069018864418694E-2</v>
      </c>
      <c r="Y146" s="17">
        <v>0.11119731346788</v>
      </c>
      <c r="Z146" s="17"/>
      <c r="AA146" s="17">
        <v>6.7208772549239695E-2</v>
      </c>
      <c r="AB146" s="17">
        <v>0.14654685108610699</v>
      </c>
      <c r="AC146" s="17"/>
      <c r="AD146" s="17">
        <v>5.10627315773989E-2</v>
      </c>
      <c r="AE146" s="17">
        <v>6.0954638637280303E-2</v>
      </c>
      <c r="AF146" s="17">
        <v>8.5321383294400505E-2</v>
      </c>
      <c r="AG146" s="17"/>
      <c r="AH146" s="17">
        <v>5.0910275490468102E-2</v>
      </c>
      <c r="AI146" s="17">
        <v>0.10465590231302099</v>
      </c>
      <c r="AJ146" s="17"/>
      <c r="AK146" s="17">
        <v>0.10855203392141501</v>
      </c>
      <c r="AL146" s="17">
        <v>9.3225065562116599E-2</v>
      </c>
      <c r="AM146" s="17"/>
      <c r="AN146" s="17">
        <v>0.14188580887902</v>
      </c>
      <c r="AO146" s="17">
        <v>1.9572749024227801E-2</v>
      </c>
      <c r="AP146" s="17"/>
      <c r="AQ146" s="17">
        <v>8.7762165362739494E-2</v>
      </c>
      <c r="AR146" s="17">
        <v>0.103086085942179</v>
      </c>
      <c r="AS146" s="17"/>
      <c r="AT146" s="17">
        <v>0.15368521154610301</v>
      </c>
      <c r="AU146" s="17">
        <v>0.13065775639185701</v>
      </c>
      <c r="AV146" s="17">
        <v>6.5164908752273501E-2</v>
      </c>
      <c r="AW146" s="17">
        <v>3.0978927941637299E-2</v>
      </c>
      <c r="AX146" s="17"/>
      <c r="AY146" s="17">
        <v>8.2891048275693199E-2</v>
      </c>
      <c r="AZ146" s="17">
        <v>0.101727354167493</v>
      </c>
      <c r="BA146" s="17"/>
      <c r="BB146" s="17">
        <v>7.2228909266540006E-2</v>
      </c>
      <c r="BC146" s="17">
        <v>0.102717768308386</v>
      </c>
      <c r="BD146" s="17"/>
      <c r="BE146" s="17">
        <v>0.102276893186732</v>
      </c>
      <c r="BF146" s="17">
        <v>9.7423700000582897E-2</v>
      </c>
      <c r="BG146" s="17"/>
      <c r="BH146" s="17">
        <v>8.5170609195094601E-2</v>
      </c>
      <c r="BI146" s="17">
        <v>9.9107635884404299E-2</v>
      </c>
      <c r="BJ146" s="17"/>
      <c r="BK146" s="17">
        <v>3.6732084444662798E-2</v>
      </c>
      <c r="BL146" s="17">
        <v>0.10859970183506699</v>
      </c>
      <c r="BM146" s="17"/>
      <c r="BN146" s="17">
        <v>3.5150761836486202E-2</v>
      </c>
      <c r="BO146" s="17">
        <v>0.100849579516955</v>
      </c>
      <c r="BP146" s="17"/>
      <c r="BQ146" s="17">
        <v>4.4170951002648499E-2</v>
      </c>
      <c r="BR146" s="17">
        <v>0.102219629489324</v>
      </c>
      <c r="BS146" s="17"/>
      <c r="BT146" s="17">
        <v>0.177421017481873</v>
      </c>
      <c r="BU146" s="17">
        <v>9.2679043526637001E-2</v>
      </c>
      <c r="BV146" s="17"/>
      <c r="BW146" s="17">
        <v>0.10882877545344399</v>
      </c>
      <c r="BX146" s="17">
        <v>9.2821903675908701E-2</v>
      </c>
      <c r="BY146" s="17"/>
      <c r="BZ146" s="17">
        <v>0.100661222486941</v>
      </c>
      <c r="CA146" s="17">
        <v>9.7857479057714095E-2</v>
      </c>
    </row>
    <row r="147" spans="2:79" x14ac:dyDescent="0.35">
      <c r="B147" t="s">
        <v>75</v>
      </c>
      <c r="C147" s="17">
        <v>2.2546276001602601E-2</v>
      </c>
      <c r="D147" s="17">
        <v>3.5030246394056601E-2</v>
      </c>
      <c r="E147" s="17">
        <v>1.3714624165695801E-2</v>
      </c>
      <c r="F147" s="17">
        <v>2.0176141152582299E-2</v>
      </c>
      <c r="G147" s="17">
        <v>1.8406310964107799E-2</v>
      </c>
      <c r="H147" s="17">
        <v>1.8693213714217099E-2</v>
      </c>
      <c r="I147" s="17">
        <v>1.58642468574023E-2</v>
      </c>
      <c r="J147" s="17">
        <v>3.0053872633733499E-2</v>
      </c>
      <c r="K147" s="17">
        <v>4.7172553882824902E-2</v>
      </c>
      <c r="L147" s="17">
        <v>3.2525683286458898E-2</v>
      </c>
      <c r="M147" s="17"/>
      <c r="N147" s="17">
        <v>1.6230357976825101E-2</v>
      </c>
      <c r="O147" s="17">
        <v>2.05174830192539E-2</v>
      </c>
      <c r="P147" s="17">
        <v>1.8566125973451499E-2</v>
      </c>
      <c r="Q147" s="17">
        <v>3.05177362701337E-2</v>
      </c>
      <c r="R147" s="17"/>
      <c r="S147" s="17">
        <v>8.7153602599742697E-3</v>
      </c>
      <c r="T147" s="17">
        <v>6.1258101590515599E-3</v>
      </c>
      <c r="U147" s="17">
        <v>3.8507522581804499E-3</v>
      </c>
      <c r="V147" s="17">
        <v>1.6618476081153102E-2</v>
      </c>
      <c r="W147" s="17">
        <v>1.06722017983328E-2</v>
      </c>
      <c r="X147" s="17">
        <v>1.07568324196371E-2</v>
      </c>
      <c r="Y147" s="17">
        <v>1.0894726506148599E-2</v>
      </c>
      <c r="Z147" s="17"/>
      <c r="AA147" s="17">
        <v>1.2599031291041601E-2</v>
      </c>
      <c r="AB147" s="17">
        <v>3.8241187069114703E-2</v>
      </c>
      <c r="AC147" s="17"/>
      <c r="AD147" s="17">
        <v>5.7076715525623102E-3</v>
      </c>
      <c r="AE147" s="17">
        <v>5.3482728255154896E-3</v>
      </c>
      <c r="AF147" s="17">
        <v>1.89154280281945E-2</v>
      </c>
      <c r="AG147" s="17"/>
      <c r="AH147" s="17">
        <v>3.1210984316163101E-3</v>
      </c>
      <c r="AI147" s="17">
        <v>2.5298508235396401E-2</v>
      </c>
      <c r="AJ147" s="17"/>
      <c r="AK147" s="17">
        <v>2.5215770238207501E-2</v>
      </c>
      <c r="AL147" s="17">
        <v>2.13434205900709E-2</v>
      </c>
      <c r="AM147" s="17"/>
      <c r="AN147" s="17">
        <v>1.8083443768163301E-2</v>
      </c>
      <c r="AO147" s="17">
        <v>3.05177362701337E-2</v>
      </c>
      <c r="AP147" s="17"/>
      <c r="AQ147" s="17">
        <v>1.6432467577666799E-2</v>
      </c>
      <c r="AR147" s="17">
        <v>2.5596076392182601E-2</v>
      </c>
      <c r="AS147" s="17"/>
      <c r="AT147" s="17">
        <v>4.9333975949618802E-2</v>
      </c>
      <c r="AU147" s="17">
        <v>2.74991610770134E-2</v>
      </c>
      <c r="AV147" s="17">
        <v>1.0514383225977499E-2</v>
      </c>
      <c r="AW147" s="17">
        <v>5.7045092974220002E-3</v>
      </c>
      <c r="AX147" s="17"/>
      <c r="AY147" s="17">
        <v>1.8639213003681199E-2</v>
      </c>
      <c r="AZ147" s="17">
        <v>2.3514649437191601E-2</v>
      </c>
      <c r="BA147" s="17"/>
      <c r="BB147" s="17">
        <v>1.44475449667465E-2</v>
      </c>
      <c r="BC147" s="17">
        <v>2.4034060944895901E-2</v>
      </c>
      <c r="BD147" s="17"/>
      <c r="BE147" s="17">
        <v>1.50082657912815E-2</v>
      </c>
      <c r="BF147" s="17">
        <v>2.35341580232214E-2</v>
      </c>
      <c r="BG147" s="17"/>
      <c r="BH147" s="17">
        <v>1.9141202505324501E-2</v>
      </c>
      <c r="BI147" s="17">
        <v>2.2844287514822901E-2</v>
      </c>
      <c r="BJ147" s="17"/>
      <c r="BK147" s="17">
        <v>1.98730378661864E-2</v>
      </c>
      <c r="BL147" s="17">
        <v>2.30094766277288E-2</v>
      </c>
      <c r="BM147" s="17"/>
      <c r="BN147" s="17">
        <v>1.8967948847142299E-2</v>
      </c>
      <c r="BO147" s="17">
        <v>2.2709348583174499E-2</v>
      </c>
      <c r="BP147" s="17"/>
      <c r="BQ147" s="17">
        <v>1.5427672553603101E-2</v>
      </c>
      <c r="BR147" s="17">
        <v>2.31062919094643E-2</v>
      </c>
      <c r="BS147" s="17"/>
      <c r="BT147" s="17">
        <v>3.9602819985338801E-3</v>
      </c>
      <c r="BU147" s="17">
        <v>2.3787991550121401E-2</v>
      </c>
      <c r="BV147" s="17"/>
      <c r="BW147" s="17">
        <v>1.13515938231695E-2</v>
      </c>
      <c r="BX147" s="17">
        <v>2.7878024012545299E-2</v>
      </c>
      <c r="BY147" s="17"/>
      <c r="BZ147" s="17">
        <v>0</v>
      </c>
      <c r="CA147" s="17">
        <v>2.3629709454760301E-2</v>
      </c>
    </row>
    <row r="148" spans="2:79" x14ac:dyDescent="0.3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row>
    <row r="149" spans="2:79" x14ac:dyDescent="0.35">
      <c r="B149" s="6" t="s">
        <v>158</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row>
    <row r="150" spans="2:79" x14ac:dyDescent="0.35">
      <c r="B150" s="24" t="s">
        <v>77</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row>
    <row r="151" spans="2:79" x14ac:dyDescent="0.35">
      <c r="B151" t="s">
        <v>145</v>
      </c>
      <c r="C151" s="17">
        <v>0.29017359724397201</v>
      </c>
      <c r="D151" s="17">
        <v>0.28062686940586701</v>
      </c>
      <c r="E151" s="17">
        <v>0.22759439622312999</v>
      </c>
      <c r="F151" s="17">
        <v>0.43064404414962099</v>
      </c>
      <c r="G151" s="17">
        <v>0.19120518676156301</v>
      </c>
      <c r="H151" s="17">
        <v>0.392997876953317</v>
      </c>
      <c r="I151" s="17">
        <v>0.3350748246993</v>
      </c>
      <c r="J151" s="17">
        <v>0.18318091229743699</v>
      </c>
      <c r="K151" s="17">
        <v>0.185836253522985</v>
      </c>
      <c r="L151" s="17">
        <v>0.16796723677421799</v>
      </c>
      <c r="M151" s="17"/>
      <c r="N151" s="17">
        <v>0.54308799402804198</v>
      </c>
      <c r="O151" s="17">
        <v>0.35027835713101801</v>
      </c>
      <c r="P151" s="17">
        <v>0.18774412899241699</v>
      </c>
      <c r="Q151" s="17">
        <v>9.6607131463635906E-2</v>
      </c>
      <c r="R151" s="17"/>
      <c r="S151" s="17">
        <v>0.44946962967496001</v>
      </c>
      <c r="T151" s="17">
        <v>0.287958233940382</v>
      </c>
      <c r="U151" s="17">
        <v>0.23317314532389499</v>
      </c>
      <c r="V151" s="17">
        <v>0.34122966182265402</v>
      </c>
      <c r="W151" s="17">
        <v>0.20577563078182901</v>
      </c>
      <c r="X151" s="17">
        <v>0.21336869145923501</v>
      </c>
      <c r="Y151" s="17">
        <v>0.213956584254759</v>
      </c>
      <c r="Z151" s="17"/>
      <c r="AA151" s="17">
        <v>0.16145527590966699</v>
      </c>
      <c r="AB151" s="17">
        <v>0.49326728447944201</v>
      </c>
      <c r="AC151" s="17"/>
      <c r="AD151" s="17">
        <v>0.12787279425056999</v>
      </c>
      <c r="AE151" s="17">
        <v>7.6073752687243298E-2</v>
      </c>
      <c r="AF151" s="17">
        <v>0.21814385443429299</v>
      </c>
      <c r="AG151" s="17"/>
      <c r="AH151" s="17">
        <v>5.7401237119761701E-2</v>
      </c>
      <c r="AI151" s="17">
        <v>0.32315366089394099</v>
      </c>
      <c r="AJ151" s="17"/>
      <c r="AK151" s="17">
        <v>0.36241588910858002</v>
      </c>
      <c r="AL151" s="17">
        <v>0.25762172636175101</v>
      </c>
      <c r="AM151" s="17"/>
      <c r="AN151" s="17">
        <v>0.39854203084297701</v>
      </c>
      <c r="AO151" s="17">
        <v>9.6607131463635906E-2</v>
      </c>
      <c r="AP151" s="17"/>
      <c r="AQ151" s="17">
        <v>0.17442800038439399</v>
      </c>
      <c r="AR151" s="17">
        <v>0.34791190731732102</v>
      </c>
      <c r="AS151" s="17"/>
      <c r="AT151" s="17">
        <v>0.56907852081047094</v>
      </c>
      <c r="AU151" s="17">
        <v>0.36028481769662701</v>
      </c>
      <c r="AV151" s="17">
        <v>0.16268558366297001</v>
      </c>
      <c r="AW151" s="17">
        <v>7.2733494158568293E-2</v>
      </c>
      <c r="AX151" s="17"/>
      <c r="AY151" s="17">
        <v>0.102709601588906</v>
      </c>
      <c r="AZ151" s="17">
        <v>0.33663692625052</v>
      </c>
      <c r="BA151" s="17"/>
      <c r="BB151" s="17">
        <v>0.380012550330034</v>
      </c>
      <c r="BC151" s="17">
        <v>0.27366964852072001</v>
      </c>
      <c r="BD151" s="17"/>
      <c r="BE151" s="17">
        <v>0.113478984193221</v>
      </c>
      <c r="BF151" s="17">
        <v>0.31333003066332799</v>
      </c>
      <c r="BG151" s="17"/>
      <c r="BH151" s="17">
        <v>0.32048879042586598</v>
      </c>
      <c r="BI151" s="17">
        <v>0.28752041615887203</v>
      </c>
      <c r="BJ151" s="17"/>
      <c r="BK151" s="17">
        <v>0.25022923713221401</v>
      </c>
      <c r="BL151" s="17">
        <v>0.29709488583732602</v>
      </c>
      <c r="BM151" s="17"/>
      <c r="BN151" s="17">
        <v>0.20605728074626101</v>
      </c>
      <c r="BO151" s="17">
        <v>0.29400697085445998</v>
      </c>
      <c r="BP151" s="17"/>
      <c r="BQ151" s="17">
        <v>7.5584673141805295E-2</v>
      </c>
      <c r="BR151" s="17">
        <v>0.30705516847153003</v>
      </c>
      <c r="BS151" s="17"/>
      <c r="BT151" s="17">
        <v>0.16755661392343599</v>
      </c>
      <c r="BU151" s="17">
        <v>0.298365540848196</v>
      </c>
      <c r="BV151" s="17"/>
      <c r="BW151" s="17">
        <v>0.24389647154673699</v>
      </c>
      <c r="BX151" s="17">
        <v>0.312214238412305</v>
      </c>
      <c r="BY151" s="17"/>
      <c r="BZ151" s="17">
        <v>0.10874658970500201</v>
      </c>
      <c r="CA151" s="17">
        <v>0.29889184806552899</v>
      </c>
    </row>
    <row r="152" spans="2:79" x14ac:dyDescent="0.35">
      <c r="B152" t="s">
        <v>146</v>
      </c>
      <c r="C152" s="17">
        <v>0.13966714617262899</v>
      </c>
      <c r="D152" s="17">
        <v>0.14615935700976199</v>
      </c>
      <c r="E152" s="17">
        <v>0.13419949636765</v>
      </c>
      <c r="F152" s="17">
        <v>0.119100242875948</v>
      </c>
      <c r="G152" s="17">
        <v>0.10676491710892</v>
      </c>
      <c r="H152" s="17">
        <v>0.15766632178529</v>
      </c>
      <c r="I152" s="17">
        <v>0.156419242659633</v>
      </c>
      <c r="J152" s="17">
        <v>0.17669091988307001</v>
      </c>
      <c r="K152" s="17">
        <v>0.124990657636681</v>
      </c>
      <c r="L152" s="17">
        <v>0.150328405160987</v>
      </c>
      <c r="M152" s="17"/>
      <c r="N152" s="17">
        <v>5.9019347375617003E-2</v>
      </c>
      <c r="O152" s="17">
        <v>0.15359029274192401</v>
      </c>
      <c r="P152" s="17">
        <v>0.18200092338332</v>
      </c>
      <c r="Q152" s="17">
        <v>0.17949328437971501</v>
      </c>
      <c r="R152" s="17"/>
      <c r="S152" s="17">
        <v>0.114666322010486</v>
      </c>
      <c r="T152" s="17">
        <v>0.17355007282780899</v>
      </c>
      <c r="U152" s="17">
        <v>0.17216334952290399</v>
      </c>
      <c r="V152" s="17">
        <v>0.12176304531014</v>
      </c>
      <c r="W152" s="17">
        <v>0.16101894963745</v>
      </c>
      <c r="X152" s="17">
        <v>0.13447385382943799</v>
      </c>
      <c r="Y152" s="17">
        <v>0.133652297413169</v>
      </c>
      <c r="Z152" s="17"/>
      <c r="AA152" s="17">
        <v>0.16022349448758</v>
      </c>
      <c r="AB152" s="17">
        <v>0.107233033203293</v>
      </c>
      <c r="AC152" s="17"/>
      <c r="AD152" s="17">
        <v>0.18248552570783999</v>
      </c>
      <c r="AE152" s="17">
        <v>0.11801625909562199</v>
      </c>
      <c r="AF152" s="17">
        <v>0.16811505206960101</v>
      </c>
      <c r="AG152" s="17"/>
      <c r="AH152" s="17">
        <v>9.38450551031208E-2</v>
      </c>
      <c r="AI152" s="17">
        <v>0.146159392413723</v>
      </c>
      <c r="AJ152" s="17"/>
      <c r="AK152" s="17">
        <v>0.117314456850098</v>
      </c>
      <c r="AL152" s="17">
        <v>0.149739111470478</v>
      </c>
      <c r="AM152" s="17"/>
      <c r="AN152" s="17">
        <v>0.11737043172676399</v>
      </c>
      <c r="AO152" s="17">
        <v>0.17949328437971501</v>
      </c>
      <c r="AP152" s="17"/>
      <c r="AQ152" s="17">
        <v>0.13773088145005799</v>
      </c>
      <c r="AR152" s="17">
        <v>0.14063302872858899</v>
      </c>
      <c r="AS152" s="17"/>
      <c r="AT152" s="17">
        <v>8.2536966825488098E-2</v>
      </c>
      <c r="AU152" s="17">
        <v>0.134438976305502</v>
      </c>
      <c r="AV152" s="17">
        <v>0.16937544270294799</v>
      </c>
      <c r="AW152" s="17">
        <v>0.15156294698396</v>
      </c>
      <c r="AX152" s="17"/>
      <c r="AY152" s="17">
        <v>0.119213567869086</v>
      </c>
      <c r="AZ152" s="17">
        <v>0.14473660676295599</v>
      </c>
      <c r="BA152" s="17"/>
      <c r="BB152" s="17">
        <v>0.143204623861519</v>
      </c>
      <c r="BC152" s="17">
        <v>0.139017290532268</v>
      </c>
      <c r="BD152" s="17"/>
      <c r="BE152" s="17">
        <v>0.11616289181697</v>
      </c>
      <c r="BF152" s="17">
        <v>0.14274745910159201</v>
      </c>
      <c r="BG152" s="17"/>
      <c r="BH152" s="17">
        <v>0.15989634683572501</v>
      </c>
      <c r="BI152" s="17">
        <v>0.13789668961495499</v>
      </c>
      <c r="BJ152" s="17"/>
      <c r="BK152" s="17">
        <v>0.20608468647464301</v>
      </c>
      <c r="BL152" s="17">
        <v>0.12815876394282699</v>
      </c>
      <c r="BM152" s="17"/>
      <c r="BN152" s="17">
        <v>0.170439192188858</v>
      </c>
      <c r="BO152" s="17">
        <v>0.13826479340623599</v>
      </c>
      <c r="BP152" s="17"/>
      <c r="BQ152" s="17">
        <v>0.106523694647809</v>
      </c>
      <c r="BR152" s="17">
        <v>0.14227451996875701</v>
      </c>
      <c r="BS152" s="17"/>
      <c r="BT152" s="17">
        <v>0.11367237875740099</v>
      </c>
      <c r="BU152" s="17">
        <v>0.14140383600876499</v>
      </c>
      <c r="BV152" s="17"/>
      <c r="BW152" s="17">
        <v>0.15463870480667499</v>
      </c>
      <c r="BX152" s="17">
        <v>0.13253656607259001</v>
      </c>
      <c r="BY152" s="17"/>
      <c r="BZ152" s="17">
        <v>0.113093535229532</v>
      </c>
      <c r="CA152" s="17">
        <v>0.14094410823345399</v>
      </c>
    </row>
    <row r="153" spans="2:79" x14ac:dyDescent="0.35">
      <c r="B153" t="s">
        <v>147</v>
      </c>
      <c r="C153" s="17">
        <v>9.4469292003643998E-2</v>
      </c>
      <c r="D153" s="17">
        <v>0.105287220902051</v>
      </c>
      <c r="E153" s="17">
        <v>8.5429977959639705E-2</v>
      </c>
      <c r="F153" s="17">
        <v>8.7903834221127006E-2</v>
      </c>
      <c r="G153" s="17">
        <v>8.9940306111423896E-2</v>
      </c>
      <c r="H153" s="17">
        <v>8.4477425706575099E-2</v>
      </c>
      <c r="I153" s="17">
        <v>9.3166723706894397E-2</v>
      </c>
      <c r="J153" s="17">
        <v>0.12981704026463001</v>
      </c>
      <c r="K153" s="17">
        <v>0.10319073743014801</v>
      </c>
      <c r="L153" s="17">
        <v>9.6017766969819701E-2</v>
      </c>
      <c r="M153" s="17"/>
      <c r="N153" s="17">
        <v>2.2461727933022101E-2</v>
      </c>
      <c r="O153" s="17">
        <v>0.11500744222357</v>
      </c>
      <c r="P153" s="17">
        <v>0.13045413676183201</v>
      </c>
      <c r="Q153" s="17">
        <v>0.12649098437922099</v>
      </c>
      <c r="R153" s="17"/>
      <c r="S153" s="17">
        <v>7.5183383994295E-2</v>
      </c>
      <c r="T153" s="17">
        <v>0.106155834691376</v>
      </c>
      <c r="U153" s="17">
        <v>0.104815395160648</v>
      </c>
      <c r="V153" s="17">
        <v>8.1792319104299294E-2</v>
      </c>
      <c r="W153" s="17">
        <v>0.13141758259560299</v>
      </c>
      <c r="X153" s="17">
        <v>0.11171691660645799</v>
      </c>
      <c r="Y153" s="17">
        <v>8.7820044041023296E-2</v>
      </c>
      <c r="Z153" s="17"/>
      <c r="AA153" s="17">
        <v>0.119515671451583</v>
      </c>
      <c r="AB153" s="17">
        <v>5.49507409438506E-2</v>
      </c>
      <c r="AC153" s="17"/>
      <c r="AD153" s="17">
        <v>0.13679831534599701</v>
      </c>
      <c r="AE153" s="17">
        <v>0.11510107908681699</v>
      </c>
      <c r="AF153" s="17">
        <v>0.11342565625687399</v>
      </c>
      <c r="AG153" s="17"/>
      <c r="AH153" s="17">
        <v>0.118236609781223</v>
      </c>
      <c r="AI153" s="17">
        <v>9.1101849010518196E-2</v>
      </c>
      <c r="AJ153" s="17"/>
      <c r="AK153" s="17">
        <v>8.1821644810653904E-2</v>
      </c>
      <c r="AL153" s="17">
        <v>0.100168233271478</v>
      </c>
      <c r="AM153" s="17"/>
      <c r="AN153" s="17">
        <v>7.65419065449022E-2</v>
      </c>
      <c r="AO153" s="17">
        <v>0.12649098437922099</v>
      </c>
      <c r="AP153" s="17"/>
      <c r="AQ153" s="17">
        <v>0.103397075609199</v>
      </c>
      <c r="AR153" s="17">
        <v>9.0015773666262497E-2</v>
      </c>
      <c r="AS153" s="17"/>
      <c r="AT153" s="17">
        <v>3.2553923612226497E-2</v>
      </c>
      <c r="AU153" s="17">
        <v>7.1910479492240095E-2</v>
      </c>
      <c r="AV153" s="17">
        <v>0.129713433081459</v>
      </c>
      <c r="AW153" s="17">
        <v>0.138953277019226</v>
      </c>
      <c r="AX153" s="17"/>
      <c r="AY153" s="17">
        <v>0.11336928705574</v>
      </c>
      <c r="AZ153" s="17">
        <v>8.9784890152189503E-2</v>
      </c>
      <c r="BA153" s="17"/>
      <c r="BB153" s="17">
        <v>7.9775766296705103E-2</v>
      </c>
      <c r="BC153" s="17">
        <v>9.7168579857085505E-2</v>
      </c>
      <c r="BD153" s="17"/>
      <c r="BE153" s="17">
        <v>0.11024302147012</v>
      </c>
      <c r="BF153" s="17">
        <v>9.2402090803455295E-2</v>
      </c>
      <c r="BG153" s="17"/>
      <c r="BH153" s="17">
        <v>9.3268614145884901E-2</v>
      </c>
      <c r="BI153" s="17">
        <v>9.4574375146686804E-2</v>
      </c>
      <c r="BJ153" s="17"/>
      <c r="BK153" s="17">
        <v>0.13284908727448799</v>
      </c>
      <c r="BL153" s="17">
        <v>8.7819100625433494E-2</v>
      </c>
      <c r="BM153" s="17"/>
      <c r="BN153" s="17">
        <v>0.142594804034647</v>
      </c>
      <c r="BO153" s="17">
        <v>9.2276101960474297E-2</v>
      </c>
      <c r="BP153" s="17"/>
      <c r="BQ153" s="17">
        <v>0.12745912610985899</v>
      </c>
      <c r="BR153" s="17">
        <v>9.1874003190022702E-2</v>
      </c>
      <c r="BS153" s="17"/>
      <c r="BT153" s="17">
        <v>8.4989649129240799E-2</v>
      </c>
      <c r="BU153" s="17">
        <v>9.5102619440939395E-2</v>
      </c>
      <c r="BV153" s="17"/>
      <c r="BW153" s="17">
        <v>0.111238381795822</v>
      </c>
      <c r="BX153" s="17">
        <v>8.6482592629809604E-2</v>
      </c>
      <c r="BY153" s="17"/>
      <c r="BZ153" s="17">
        <v>0.106386864833628</v>
      </c>
      <c r="CA153" s="17">
        <v>9.3896607757095699E-2</v>
      </c>
    </row>
    <row r="154" spans="2:79" x14ac:dyDescent="0.35">
      <c r="B154" t="s">
        <v>148</v>
      </c>
      <c r="C154" s="17">
        <v>8.2204985488249005E-2</v>
      </c>
      <c r="D154" s="17">
        <v>0.104283067083554</v>
      </c>
      <c r="E154" s="17">
        <v>8.2739715670560599E-2</v>
      </c>
      <c r="F154" s="17">
        <v>8.21072407433001E-2</v>
      </c>
      <c r="G154" s="17">
        <v>8.1207596423542805E-2</v>
      </c>
      <c r="H154" s="17">
        <v>7.3965227955717999E-2</v>
      </c>
      <c r="I154" s="17">
        <v>6.6463790838725001E-2</v>
      </c>
      <c r="J154" s="17">
        <v>0.100121778598932</v>
      </c>
      <c r="K154" s="17">
        <v>6.7438216423208297E-2</v>
      </c>
      <c r="L154" s="17">
        <v>7.4340968356926898E-2</v>
      </c>
      <c r="M154" s="17"/>
      <c r="N154" s="17">
        <v>2.5137201707438502E-2</v>
      </c>
      <c r="O154" s="17">
        <v>6.6295934199982004E-2</v>
      </c>
      <c r="P154" s="17">
        <v>0.11895486907670701</v>
      </c>
      <c r="Q154" s="17">
        <v>0.12117832603886</v>
      </c>
      <c r="R154" s="17"/>
      <c r="S154" s="17">
        <v>5.90213854686421E-2</v>
      </c>
      <c r="T154" s="17">
        <v>8.9938504744452002E-2</v>
      </c>
      <c r="U154" s="17">
        <v>0.13229697974417001</v>
      </c>
      <c r="V154" s="17">
        <v>6.0259345863583398E-2</v>
      </c>
      <c r="W154" s="17">
        <v>9.0984834890121005E-2</v>
      </c>
      <c r="X154" s="17">
        <v>0.109145464605706</v>
      </c>
      <c r="Y154" s="17">
        <v>8.3303957415405902E-2</v>
      </c>
      <c r="Z154" s="17"/>
      <c r="AA154" s="17">
        <v>0.10875186922750101</v>
      </c>
      <c r="AB154" s="17">
        <v>4.0318916377595299E-2</v>
      </c>
      <c r="AC154" s="17"/>
      <c r="AD154" s="17">
        <v>0.12731211753402999</v>
      </c>
      <c r="AE154" s="17">
        <v>0.123346368686061</v>
      </c>
      <c r="AF154" s="17">
        <v>8.53866198402147E-2</v>
      </c>
      <c r="AG154" s="17"/>
      <c r="AH154" s="17">
        <v>0.13014690879872401</v>
      </c>
      <c r="AI154" s="17">
        <v>7.5412393440646402E-2</v>
      </c>
      <c r="AJ154" s="17"/>
      <c r="AK154" s="17">
        <v>7.5373872614221196E-2</v>
      </c>
      <c r="AL154" s="17">
        <v>8.5283037118642699E-2</v>
      </c>
      <c r="AM154" s="17"/>
      <c r="AN154" s="17">
        <v>6.0385710901796501E-2</v>
      </c>
      <c r="AO154" s="17">
        <v>0.12117832603886</v>
      </c>
      <c r="AP154" s="17"/>
      <c r="AQ154" s="17">
        <v>0.102086741440788</v>
      </c>
      <c r="AR154" s="17">
        <v>7.2287208733570196E-2</v>
      </c>
      <c r="AS154" s="17"/>
      <c r="AT154" s="17">
        <v>2.2189124379203399E-2</v>
      </c>
      <c r="AU154" s="17">
        <v>6.7642439960850106E-2</v>
      </c>
      <c r="AV154" s="17">
        <v>0.110495614810699</v>
      </c>
      <c r="AW154" s="17">
        <v>0.124534892886524</v>
      </c>
      <c r="AX154" s="17"/>
      <c r="AY154" s="17">
        <v>0.11696263447461901</v>
      </c>
      <c r="AZ154" s="17">
        <v>7.3590232160792496E-2</v>
      </c>
      <c r="BA154" s="17"/>
      <c r="BB154" s="17">
        <v>7.7465465550905999E-2</v>
      </c>
      <c r="BC154" s="17">
        <v>8.3075663421726398E-2</v>
      </c>
      <c r="BD154" s="17"/>
      <c r="BE154" s="17">
        <v>0.11860823636118401</v>
      </c>
      <c r="BF154" s="17">
        <v>7.7434214945034496E-2</v>
      </c>
      <c r="BG154" s="17"/>
      <c r="BH154" s="17">
        <v>6.3909005396353399E-2</v>
      </c>
      <c r="BI154" s="17">
        <v>8.3806246876290499E-2</v>
      </c>
      <c r="BJ154" s="17"/>
      <c r="BK154" s="17">
        <v>0.109819158057841</v>
      </c>
      <c r="BL154" s="17">
        <v>7.7420188408358806E-2</v>
      </c>
      <c r="BM154" s="17"/>
      <c r="BN154" s="17">
        <v>0.13570166115514601</v>
      </c>
      <c r="BO154" s="17">
        <v>7.9767019190046806E-2</v>
      </c>
      <c r="BP154" s="17"/>
      <c r="BQ154" s="17">
        <v>0.13689363688099701</v>
      </c>
      <c r="BR154" s="17">
        <v>7.7902664817746103E-2</v>
      </c>
      <c r="BS154" s="17"/>
      <c r="BT154" s="17">
        <v>7.3537570084915002E-2</v>
      </c>
      <c r="BU154" s="17">
        <v>8.2784048651080896E-2</v>
      </c>
      <c r="BV154" s="17"/>
      <c r="BW154" s="17">
        <v>9.2153083327866994E-2</v>
      </c>
      <c r="BX154" s="17">
        <v>7.7466954517505598E-2</v>
      </c>
      <c r="BY154" s="17"/>
      <c r="BZ154" s="17">
        <v>0.120315644841753</v>
      </c>
      <c r="CA154" s="17">
        <v>8.0373624811986996E-2</v>
      </c>
    </row>
    <row r="155" spans="2:79" x14ac:dyDescent="0.35">
      <c r="B155" t="s">
        <v>149</v>
      </c>
      <c r="C155" s="17">
        <v>6.7797074667514903E-2</v>
      </c>
      <c r="D155" s="17">
        <v>7.0334141681956397E-2</v>
      </c>
      <c r="E155" s="17">
        <v>8.23705889571065E-2</v>
      </c>
      <c r="F155" s="17">
        <v>5.8509068769130701E-2</v>
      </c>
      <c r="G155" s="17">
        <v>8.7162968565897905E-2</v>
      </c>
      <c r="H155" s="17">
        <v>4.8230886106547001E-2</v>
      </c>
      <c r="I155" s="17">
        <v>5.5762297812061802E-2</v>
      </c>
      <c r="J155" s="17">
        <v>7.5382213184175095E-2</v>
      </c>
      <c r="K155" s="17">
        <v>6.2071684274030897E-2</v>
      </c>
      <c r="L155" s="17">
        <v>7.5796038913756705E-2</v>
      </c>
      <c r="M155" s="17"/>
      <c r="N155" s="17">
        <v>1.57255788436702E-2</v>
      </c>
      <c r="O155" s="17">
        <v>5.9795531771878303E-2</v>
      </c>
      <c r="P155" s="17">
        <v>9.2916257316773901E-2</v>
      </c>
      <c r="Q155" s="17">
        <v>0.10355356668200701</v>
      </c>
      <c r="R155" s="17"/>
      <c r="S155" s="17">
        <v>3.9209568380235101E-2</v>
      </c>
      <c r="T155" s="17">
        <v>6.8099959732996096E-2</v>
      </c>
      <c r="U155" s="17">
        <v>0.11861352138548099</v>
      </c>
      <c r="V155" s="17">
        <v>5.5887365209857598E-2</v>
      </c>
      <c r="W155" s="17">
        <v>8.47907266348292E-2</v>
      </c>
      <c r="X155" s="17">
        <v>8.6108402785154498E-2</v>
      </c>
      <c r="Y155" s="17">
        <v>6.0021258332155498E-2</v>
      </c>
      <c r="Z155" s="17"/>
      <c r="AA155" s="17">
        <v>9.2644076757057506E-2</v>
      </c>
      <c r="AB155" s="17">
        <v>2.8593104177513401E-2</v>
      </c>
      <c r="AC155" s="17"/>
      <c r="AD155" s="17">
        <v>9.2731601158646801E-2</v>
      </c>
      <c r="AE155" s="17">
        <v>0.11069260346837401</v>
      </c>
      <c r="AF155" s="17">
        <v>8.2975939428935497E-2</v>
      </c>
      <c r="AG155" s="17"/>
      <c r="AH155" s="17">
        <v>0.119070230040231</v>
      </c>
      <c r="AI155" s="17">
        <v>6.0532501129554502E-2</v>
      </c>
      <c r="AJ155" s="17"/>
      <c r="AK155" s="17">
        <v>5.52212378662328E-2</v>
      </c>
      <c r="AL155" s="17">
        <v>7.3463658675652896E-2</v>
      </c>
      <c r="AM155" s="17"/>
      <c r="AN155" s="17">
        <v>4.7778756851023098E-2</v>
      </c>
      <c r="AO155" s="17">
        <v>0.10355356668200701</v>
      </c>
      <c r="AP155" s="17"/>
      <c r="AQ155" s="17">
        <v>8.9964268705499895E-2</v>
      </c>
      <c r="AR155" s="17">
        <v>5.6739234390670197E-2</v>
      </c>
      <c r="AS155" s="17"/>
      <c r="AT155" s="17">
        <v>1.8617175302877102E-2</v>
      </c>
      <c r="AU155" s="17">
        <v>5.3320254908015903E-2</v>
      </c>
      <c r="AV155" s="17">
        <v>8.2900723119720701E-2</v>
      </c>
      <c r="AW155" s="17">
        <v>0.132566717301149</v>
      </c>
      <c r="AX155" s="17"/>
      <c r="AY155" s="17">
        <v>0.11028311009451899</v>
      </c>
      <c r="AZ155" s="17">
        <v>5.7266825190378103E-2</v>
      </c>
      <c r="BA155" s="17"/>
      <c r="BB155" s="17">
        <v>5.4786877669248203E-2</v>
      </c>
      <c r="BC155" s="17">
        <v>7.0187125049481297E-2</v>
      </c>
      <c r="BD155" s="17"/>
      <c r="BE155" s="17">
        <v>0.100610483664671</v>
      </c>
      <c r="BF155" s="17">
        <v>6.3496765181076401E-2</v>
      </c>
      <c r="BG155" s="17"/>
      <c r="BH155" s="17">
        <v>5.9677214779631102E-2</v>
      </c>
      <c r="BI155" s="17">
        <v>6.8507723566861606E-2</v>
      </c>
      <c r="BJ155" s="17"/>
      <c r="BK155" s="17">
        <v>7.9246244633374097E-2</v>
      </c>
      <c r="BL155" s="17">
        <v>6.5813239921724498E-2</v>
      </c>
      <c r="BM155" s="17"/>
      <c r="BN155" s="17">
        <v>7.6106138627277706E-2</v>
      </c>
      <c r="BO155" s="17">
        <v>6.7418411551517898E-2</v>
      </c>
      <c r="BP155" s="17"/>
      <c r="BQ155" s="17">
        <v>0.120455432376447</v>
      </c>
      <c r="BR155" s="17">
        <v>6.3654475881911698E-2</v>
      </c>
      <c r="BS155" s="17"/>
      <c r="BT155" s="17">
        <v>8.2339705240241701E-2</v>
      </c>
      <c r="BU155" s="17">
        <v>6.6825493029452496E-2</v>
      </c>
      <c r="BV155" s="17"/>
      <c r="BW155" s="17">
        <v>7.6635195768897602E-2</v>
      </c>
      <c r="BX155" s="17">
        <v>6.3587697942774093E-2</v>
      </c>
      <c r="BY155" s="17"/>
      <c r="BZ155" s="17">
        <v>9.65999393566324E-2</v>
      </c>
      <c r="CA155" s="17">
        <v>6.6412988570602599E-2</v>
      </c>
    </row>
    <row r="156" spans="2:79" x14ac:dyDescent="0.35">
      <c r="B156" t="s">
        <v>150</v>
      </c>
      <c r="C156" s="17">
        <v>6.1703576487945902E-2</v>
      </c>
      <c r="D156" s="17">
        <v>5.71062555582902E-2</v>
      </c>
      <c r="E156" s="17">
        <v>9.1341711703625802E-2</v>
      </c>
      <c r="F156" s="17">
        <v>3.6481597287080197E-2</v>
      </c>
      <c r="G156" s="17">
        <v>8.84307749229086E-2</v>
      </c>
      <c r="H156" s="17">
        <v>4.7335682045061098E-2</v>
      </c>
      <c r="I156" s="17">
        <v>3.7865631422561899E-2</v>
      </c>
      <c r="J156" s="17">
        <v>7.05012568548085E-2</v>
      </c>
      <c r="K156" s="17">
        <v>7.1370274354195004E-2</v>
      </c>
      <c r="L156" s="17">
        <v>7.9128520295398894E-2</v>
      </c>
      <c r="M156" s="17"/>
      <c r="N156" s="17">
        <v>2.65847910479819E-2</v>
      </c>
      <c r="O156" s="17">
        <v>4.7450562953188002E-2</v>
      </c>
      <c r="P156" s="17">
        <v>7.3720146722335997E-2</v>
      </c>
      <c r="Q156" s="17">
        <v>9.2700199938040601E-2</v>
      </c>
      <c r="R156" s="17"/>
      <c r="S156" s="17">
        <v>5.37106242266982E-2</v>
      </c>
      <c r="T156" s="17">
        <v>4.1191819010096303E-2</v>
      </c>
      <c r="U156" s="17">
        <v>7.8899573644025195E-2</v>
      </c>
      <c r="V156" s="17">
        <v>4.3575278793368297E-2</v>
      </c>
      <c r="W156" s="17">
        <v>8.6933896611552E-2</v>
      </c>
      <c r="X156" s="17">
        <v>7.5084158583617902E-2</v>
      </c>
      <c r="Y156" s="17">
        <v>7.1043176283785495E-2</v>
      </c>
      <c r="Z156" s="17"/>
      <c r="AA156" s="17">
        <v>8.0252539324188202E-2</v>
      </c>
      <c r="AB156" s="17">
        <v>3.2436746267078598E-2</v>
      </c>
      <c r="AC156" s="17"/>
      <c r="AD156" s="17">
        <v>7.7428512723341503E-2</v>
      </c>
      <c r="AE156" s="17">
        <v>0.102508375509796</v>
      </c>
      <c r="AF156" s="17">
        <v>7.1080738835137297E-2</v>
      </c>
      <c r="AG156" s="17"/>
      <c r="AH156" s="17">
        <v>0.114845094377572</v>
      </c>
      <c r="AI156" s="17">
        <v>5.4174286319986803E-2</v>
      </c>
      <c r="AJ156" s="17"/>
      <c r="AK156" s="17">
        <v>5.3998170146032497E-2</v>
      </c>
      <c r="AL156" s="17">
        <v>6.5175578633269504E-2</v>
      </c>
      <c r="AM156" s="17"/>
      <c r="AN156" s="17">
        <v>4.4350077179047702E-2</v>
      </c>
      <c r="AO156" s="17">
        <v>9.2700199938040601E-2</v>
      </c>
      <c r="AP156" s="17"/>
      <c r="AQ156" s="17">
        <v>8.0906875267723402E-2</v>
      </c>
      <c r="AR156" s="17">
        <v>5.2124239999465E-2</v>
      </c>
      <c r="AS156" s="17"/>
      <c r="AT156" s="17">
        <v>2.51284054486717E-2</v>
      </c>
      <c r="AU156" s="17">
        <v>4.8230715778474501E-2</v>
      </c>
      <c r="AV156" s="17">
        <v>8.0136508300541504E-2</v>
      </c>
      <c r="AW156" s="17">
        <v>9.5372167971175398E-2</v>
      </c>
      <c r="AX156" s="17"/>
      <c r="AY156" s="17">
        <v>0.100965308075966</v>
      </c>
      <c r="AZ156" s="17">
        <v>5.1972477213301602E-2</v>
      </c>
      <c r="BA156" s="17"/>
      <c r="BB156" s="17">
        <v>6.6664529246874493E-2</v>
      </c>
      <c r="BC156" s="17">
        <v>6.0792220031316201E-2</v>
      </c>
      <c r="BD156" s="17"/>
      <c r="BE156" s="17">
        <v>8.5953237291934506E-2</v>
      </c>
      <c r="BF156" s="17">
        <v>5.8525575494286698E-2</v>
      </c>
      <c r="BG156" s="17"/>
      <c r="BH156" s="17">
        <v>5.9436271763084803E-2</v>
      </c>
      <c r="BI156" s="17">
        <v>6.1902010651768202E-2</v>
      </c>
      <c r="BJ156" s="17"/>
      <c r="BK156" s="17">
        <v>6.0710700524216003E-2</v>
      </c>
      <c r="BL156" s="17">
        <v>6.1875615320540797E-2</v>
      </c>
      <c r="BM156" s="17"/>
      <c r="BN156" s="17">
        <v>5.6050898378968698E-2</v>
      </c>
      <c r="BO156" s="17">
        <v>6.1961182003662102E-2</v>
      </c>
      <c r="BP156" s="17"/>
      <c r="BQ156" s="17">
        <v>0.11540401394157999</v>
      </c>
      <c r="BR156" s="17">
        <v>5.747899796593E-2</v>
      </c>
      <c r="BS156" s="17"/>
      <c r="BT156" s="17">
        <v>7.9657574872096196E-2</v>
      </c>
      <c r="BU156" s="17">
        <v>6.0504084066502102E-2</v>
      </c>
      <c r="BV156" s="17"/>
      <c r="BW156" s="17">
        <v>5.96600007561802E-2</v>
      </c>
      <c r="BX156" s="17">
        <v>6.2676880657674294E-2</v>
      </c>
      <c r="BY156" s="17"/>
      <c r="BZ156" s="17">
        <v>8.9236092854669199E-2</v>
      </c>
      <c r="CA156" s="17">
        <v>6.0380535411042602E-2</v>
      </c>
    </row>
    <row r="157" spans="2:79" x14ac:dyDescent="0.35">
      <c r="B157" t="s">
        <v>151</v>
      </c>
      <c r="C157" s="17">
        <v>5.48792301987409E-2</v>
      </c>
      <c r="D157" s="17">
        <v>6.0455937037020298E-2</v>
      </c>
      <c r="E157" s="17">
        <v>7.8483335629355999E-2</v>
      </c>
      <c r="F157" s="17">
        <v>4.5398708644298999E-2</v>
      </c>
      <c r="G157" s="17">
        <v>5.8432754597064603E-2</v>
      </c>
      <c r="H157" s="17">
        <v>3.8407298076320401E-2</v>
      </c>
      <c r="I157" s="17">
        <v>4.2841668883859201E-2</v>
      </c>
      <c r="J157" s="17">
        <v>4.2107717383678502E-2</v>
      </c>
      <c r="K157" s="17">
        <v>9.2094180770191394E-2</v>
      </c>
      <c r="L157" s="17">
        <v>6.0443268288996002E-2</v>
      </c>
      <c r="M157" s="17"/>
      <c r="N157" s="17">
        <v>2.32162834966885E-2</v>
      </c>
      <c r="O157" s="17">
        <v>4.22986539913002E-2</v>
      </c>
      <c r="P157" s="17">
        <v>5.89598175645933E-2</v>
      </c>
      <c r="Q157" s="17">
        <v>8.5631306923236006E-2</v>
      </c>
      <c r="R157" s="17"/>
      <c r="S157" s="17">
        <v>3.6481293946240799E-2</v>
      </c>
      <c r="T157" s="17">
        <v>5.5098421486495103E-2</v>
      </c>
      <c r="U157" s="17">
        <v>4.5193062910976703E-2</v>
      </c>
      <c r="V157" s="17">
        <v>3.9347724935474997E-2</v>
      </c>
      <c r="W157" s="17">
        <v>7.3985246755056799E-2</v>
      </c>
      <c r="X157" s="17">
        <v>8.1228344055664495E-2</v>
      </c>
      <c r="Y157" s="17">
        <v>7.7907181519505E-2</v>
      </c>
      <c r="Z157" s="17"/>
      <c r="AA157" s="17">
        <v>7.2779230660740393E-2</v>
      </c>
      <c r="AB157" s="17">
        <v>2.66363424912298E-2</v>
      </c>
      <c r="AC157" s="17"/>
      <c r="AD157" s="17">
        <v>8.0365125617791702E-2</v>
      </c>
      <c r="AE157" s="17">
        <v>0.101994715496904</v>
      </c>
      <c r="AF157" s="17">
        <v>5.3273564408058201E-2</v>
      </c>
      <c r="AG157" s="17"/>
      <c r="AH157" s="17">
        <v>0.132929717797728</v>
      </c>
      <c r="AI157" s="17">
        <v>4.3820743497174797E-2</v>
      </c>
      <c r="AJ157" s="17"/>
      <c r="AK157" s="17">
        <v>4.0054501694329801E-2</v>
      </c>
      <c r="AL157" s="17">
        <v>6.1559149061835398E-2</v>
      </c>
      <c r="AM157" s="17"/>
      <c r="AN157" s="17">
        <v>3.7662640687147399E-2</v>
      </c>
      <c r="AO157" s="17">
        <v>8.5631306923236006E-2</v>
      </c>
      <c r="AP157" s="17"/>
      <c r="AQ157" s="17">
        <v>7.8408195661197194E-2</v>
      </c>
      <c r="AR157" s="17">
        <v>4.3142086493615103E-2</v>
      </c>
      <c r="AS157" s="17"/>
      <c r="AT157" s="17">
        <v>2.3428173576855199E-2</v>
      </c>
      <c r="AU157" s="17">
        <v>4.1985677300121399E-2</v>
      </c>
      <c r="AV157" s="17">
        <v>6.7956863269730397E-2</v>
      </c>
      <c r="AW157" s="17">
        <v>9.5104002501923607E-2</v>
      </c>
      <c r="AX157" s="17"/>
      <c r="AY157" s="17">
        <v>8.8501014043238402E-2</v>
      </c>
      <c r="AZ157" s="17">
        <v>4.6546003335123202E-2</v>
      </c>
      <c r="BA157" s="17"/>
      <c r="BB157" s="17">
        <v>4.6386123111511697E-2</v>
      </c>
      <c r="BC157" s="17">
        <v>5.6439464362806002E-2</v>
      </c>
      <c r="BD157" s="17"/>
      <c r="BE157" s="17">
        <v>6.5858765282162904E-2</v>
      </c>
      <c r="BF157" s="17">
        <v>5.3440324570861203E-2</v>
      </c>
      <c r="BG157" s="17"/>
      <c r="BH157" s="17">
        <v>4.4916705792589301E-2</v>
      </c>
      <c r="BI157" s="17">
        <v>5.5751148815773997E-2</v>
      </c>
      <c r="BJ157" s="17"/>
      <c r="BK157" s="17">
        <v>5.3909359438734497E-2</v>
      </c>
      <c r="BL157" s="17">
        <v>5.50472828452091E-2</v>
      </c>
      <c r="BM157" s="17"/>
      <c r="BN157" s="17">
        <v>5.8619202380790499E-2</v>
      </c>
      <c r="BO157" s="17">
        <v>5.4708791082246501E-2</v>
      </c>
      <c r="BP157" s="17"/>
      <c r="BQ157" s="17">
        <v>0.101361758858743</v>
      </c>
      <c r="BR157" s="17">
        <v>5.1222479871602701E-2</v>
      </c>
      <c r="BS157" s="17"/>
      <c r="BT157" s="17">
        <v>9.0870523168363998E-2</v>
      </c>
      <c r="BU157" s="17">
        <v>5.2474680402571902E-2</v>
      </c>
      <c r="BV157" s="17"/>
      <c r="BW157" s="17">
        <v>5.0521780750263999E-2</v>
      </c>
      <c r="BX157" s="17">
        <v>5.6954574729241099E-2</v>
      </c>
      <c r="BY157" s="17"/>
      <c r="BZ157" s="17">
        <v>0.11206738454168</v>
      </c>
      <c r="CA157" s="17">
        <v>5.21311240576166E-2</v>
      </c>
    </row>
    <row r="158" spans="2:79" x14ac:dyDescent="0.35">
      <c r="B158" t="s">
        <v>152</v>
      </c>
      <c r="C158" s="17">
        <v>3.5040001606338703E-2</v>
      </c>
      <c r="D158" s="17">
        <v>3.4801574234889901E-2</v>
      </c>
      <c r="E158" s="17">
        <v>5.0775657876866102E-2</v>
      </c>
      <c r="F158" s="17">
        <v>2.63952274116886E-2</v>
      </c>
      <c r="G158" s="17">
        <v>4.5273871142469502E-2</v>
      </c>
      <c r="H158" s="17">
        <v>2.1165300100806701E-2</v>
      </c>
      <c r="I158" s="17">
        <v>2.5776173957869901E-2</v>
      </c>
      <c r="J158" s="17">
        <v>2.6466037051731402E-2</v>
      </c>
      <c r="K158" s="17">
        <v>6.4731494656200997E-2</v>
      </c>
      <c r="L158" s="17">
        <v>4.3035691051042199E-2</v>
      </c>
      <c r="M158" s="17"/>
      <c r="N158" s="17">
        <v>8.2029217074456595E-3</v>
      </c>
      <c r="O158" s="17">
        <v>2.7094660703188798E-2</v>
      </c>
      <c r="P158" s="17">
        <v>4.6155284362788401E-2</v>
      </c>
      <c r="Q158" s="17">
        <v>5.6309212976430698E-2</v>
      </c>
      <c r="R158" s="17"/>
      <c r="S158" s="17">
        <v>2.4933548877990899E-2</v>
      </c>
      <c r="T158" s="17">
        <v>2.1083299567867E-2</v>
      </c>
      <c r="U158" s="17">
        <v>3.1406350086682903E-2</v>
      </c>
      <c r="V158" s="17">
        <v>2.39505005900921E-2</v>
      </c>
      <c r="W158" s="17">
        <v>3.9617730193220603E-2</v>
      </c>
      <c r="X158" s="17">
        <v>5.6808419526614598E-2</v>
      </c>
      <c r="Y158" s="17">
        <v>6.2534638578358698E-2</v>
      </c>
      <c r="Z158" s="17"/>
      <c r="AA158" s="17">
        <v>4.7301812274025599E-2</v>
      </c>
      <c r="AB158" s="17">
        <v>1.56931338499143E-2</v>
      </c>
      <c r="AC158" s="17"/>
      <c r="AD158" s="17">
        <v>3.8268634897521102E-2</v>
      </c>
      <c r="AE158" s="17">
        <v>7.2439897901426506E-2</v>
      </c>
      <c r="AF158" s="17">
        <v>4.2149652268273601E-2</v>
      </c>
      <c r="AG158" s="17"/>
      <c r="AH158" s="17">
        <v>7.7594865892481699E-2</v>
      </c>
      <c r="AI158" s="17">
        <v>2.9010668346909199E-2</v>
      </c>
      <c r="AJ158" s="17"/>
      <c r="AK158" s="17">
        <v>3.3222073111776801E-2</v>
      </c>
      <c r="AL158" s="17">
        <v>3.5859147457068301E-2</v>
      </c>
      <c r="AM158" s="17"/>
      <c r="AN158" s="17">
        <v>2.3132406399849401E-2</v>
      </c>
      <c r="AO158" s="17">
        <v>5.6309212976430698E-2</v>
      </c>
      <c r="AP158" s="17"/>
      <c r="AQ158" s="17">
        <v>5.3382931649632002E-2</v>
      </c>
      <c r="AR158" s="17">
        <v>2.5889849797295899E-2</v>
      </c>
      <c r="AS158" s="17"/>
      <c r="AT158" s="17">
        <v>1.27102738297697E-2</v>
      </c>
      <c r="AU158" s="17">
        <v>2.4392182335305001E-2</v>
      </c>
      <c r="AV158" s="17">
        <v>4.64238434786408E-2</v>
      </c>
      <c r="AW158" s="17">
        <v>6.1752761389592299E-2</v>
      </c>
      <c r="AX158" s="17"/>
      <c r="AY158" s="17">
        <v>5.6516776953392897E-2</v>
      </c>
      <c r="AZ158" s="17">
        <v>2.9716939567343299E-2</v>
      </c>
      <c r="BA158" s="17"/>
      <c r="BB158" s="17">
        <v>2.5360301276206199E-2</v>
      </c>
      <c r="BC158" s="17">
        <v>3.6818219989537403E-2</v>
      </c>
      <c r="BD158" s="17"/>
      <c r="BE158" s="17">
        <v>6.3867084401652993E-2</v>
      </c>
      <c r="BF158" s="17">
        <v>3.1262113803770503E-2</v>
      </c>
      <c r="BG158" s="17"/>
      <c r="BH158" s="17">
        <v>4.2985081280606699E-2</v>
      </c>
      <c r="BI158" s="17">
        <v>3.4344649444638803E-2</v>
      </c>
      <c r="BJ158" s="17"/>
      <c r="BK158" s="17">
        <v>2.11559994550896E-2</v>
      </c>
      <c r="BL158" s="17">
        <v>3.7445727607473299E-2</v>
      </c>
      <c r="BM158" s="17"/>
      <c r="BN158" s="17">
        <v>4.3448441098487597E-2</v>
      </c>
      <c r="BO158" s="17">
        <v>3.4656809719239498E-2</v>
      </c>
      <c r="BP158" s="17"/>
      <c r="BQ158" s="17">
        <v>5.2723293127207298E-2</v>
      </c>
      <c r="BR158" s="17">
        <v>3.3648868552309003E-2</v>
      </c>
      <c r="BS158" s="17"/>
      <c r="BT158" s="17">
        <v>5.0597396573070698E-2</v>
      </c>
      <c r="BU158" s="17">
        <v>3.4000624362299503E-2</v>
      </c>
      <c r="BV158" s="17"/>
      <c r="BW158" s="17">
        <v>3.4484593233870299E-2</v>
      </c>
      <c r="BX158" s="17">
        <v>3.5304528766464401E-2</v>
      </c>
      <c r="BY158" s="17"/>
      <c r="BZ158" s="17">
        <v>6.1380730816112998E-2</v>
      </c>
      <c r="CA158" s="17">
        <v>3.3774230389645998E-2</v>
      </c>
    </row>
    <row r="159" spans="2:79" x14ac:dyDescent="0.35">
      <c r="B159" t="s">
        <v>153</v>
      </c>
      <c r="C159" s="17">
        <v>3.0669477080725802E-2</v>
      </c>
      <c r="D159" s="17">
        <v>3.7416646833518197E-2</v>
      </c>
      <c r="E159" s="17">
        <v>2.7646309980063399E-2</v>
      </c>
      <c r="F159" s="17">
        <v>1.6848331162196601E-2</v>
      </c>
      <c r="G159" s="17">
        <v>4.2213030845734197E-2</v>
      </c>
      <c r="H159" s="17">
        <v>2.7619030549255599E-2</v>
      </c>
      <c r="I159" s="17">
        <v>2.7614911680538898E-2</v>
      </c>
      <c r="J159" s="17">
        <v>2.5655024856155201E-2</v>
      </c>
      <c r="K159" s="17">
        <v>3.8763141099445002E-2</v>
      </c>
      <c r="L159" s="17">
        <v>4.7796911544111503E-2</v>
      </c>
      <c r="M159" s="17"/>
      <c r="N159" s="17">
        <v>1.35176579467771E-2</v>
      </c>
      <c r="O159" s="17">
        <v>2.3012600628763299E-2</v>
      </c>
      <c r="P159" s="17">
        <v>2.8740395930599301E-2</v>
      </c>
      <c r="Q159" s="17">
        <v>4.9585643701354098E-2</v>
      </c>
      <c r="R159" s="17"/>
      <c r="S159" s="17">
        <v>2.2121309043710201E-2</v>
      </c>
      <c r="T159" s="17">
        <v>3.0265287019881199E-2</v>
      </c>
      <c r="U159" s="17">
        <v>1.7122723517222702E-2</v>
      </c>
      <c r="V159" s="17">
        <v>2.7267311690978499E-2</v>
      </c>
      <c r="W159" s="17">
        <v>3.49696624868511E-2</v>
      </c>
      <c r="X159" s="17">
        <v>3.9166646813502598E-2</v>
      </c>
      <c r="Y159" s="17">
        <v>4.30019674605387E-2</v>
      </c>
      <c r="Z159" s="17"/>
      <c r="AA159" s="17">
        <v>4.1393455506631698E-2</v>
      </c>
      <c r="AB159" s="17">
        <v>1.37490239721564E-2</v>
      </c>
      <c r="AC159" s="17"/>
      <c r="AD159" s="17">
        <v>3.91075050261422E-2</v>
      </c>
      <c r="AE159" s="17">
        <v>5.7209982881584798E-2</v>
      </c>
      <c r="AF159" s="17">
        <v>3.7284877107128002E-2</v>
      </c>
      <c r="AG159" s="17"/>
      <c r="AH159" s="17">
        <v>5.2649491321205298E-2</v>
      </c>
      <c r="AI159" s="17">
        <v>2.7555265976402898E-2</v>
      </c>
      <c r="AJ159" s="17"/>
      <c r="AK159" s="17">
        <v>2.8573598355283399E-2</v>
      </c>
      <c r="AL159" s="17">
        <v>3.1613865359315499E-2</v>
      </c>
      <c r="AM159" s="17"/>
      <c r="AN159" s="17">
        <v>2.00792369887174E-2</v>
      </c>
      <c r="AO159" s="17">
        <v>4.9585643701354098E-2</v>
      </c>
      <c r="AP159" s="17"/>
      <c r="AQ159" s="17">
        <v>4.1153438075120501E-2</v>
      </c>
      <c r="AR159" s="17">
        <v>2.54396782191273E-2</v>
      </c>
      <c r="AS159" s="17"/>
      <c r="AT159" s="17">
        <v>1.08767086960074E-2</v>
      </c>
      <c r="AU159" s="17">
        <v>2.1027203989654901E-2</v>
      </c>
      <c r="AV159" s="17">
        <v>4.3423595082787501E-2</v>
      </c>
      <c r="AW159" s="17">
        <v>4.7150152277778301E-2</v>
      </c>
      <c r="AX159" s="17"/>
      <c r="AY159" s="17">
        <v>4.3555909549589301E-2</v>
      </c>
      <c r="AZ159" s="17">
        <v>2.74755488310412E-2</v>
      </c>
      <c r="BA159" s="17"/>
      <c r="BB159" s="17">
        <v>2.5502032847268898E-2</v>
      </c>
      <c r="BC159" s="17">
        <v>3.1618767246401898E-2</v>
      </c>
      <c r="BD159" s="17"/>
      <c r="BE159" s="17">
        <v>4.6192409478329803E-2</v>
      </c>
      <c r="BF159" s="17">
        <v>2.8635143694257299E-2</v>
      </c>
      <c r="BG159" s="17"/>
      <c r="BH159" s="17">
        <v>3.5550915914113003E-2</v>
      </c>
      <c r="BI159" s="17">
        <v>3.02422542983042E-2</v>
      </c>
      <c r="BJ159" s="17"/>
      <c r="BK159" s="17">
        <v>2.1568927983656699E-2</v>
      </c>
      <c r="BL159" s="17">
        <v>3.22463586851017E-2</v>
      </c>
      <c r="BM159" s="17"/>
      <c r="BN159" s="17">
        <v>3.0430545523188801E-2</v>
      </c>
      <c r="BO159" s="17">
        <v>3.06803657402096E-2</v>
      </c>
      <c r="BP159" s="17"/>
      <c r="BQ159" s="17">
        <v>5.4788223483677102E-2</v>
      </c>
      <c r="BR159" s="17">
        <v>2.87720709726315E-2</v>
      </c>
      <c r="BS159" s="17"/>
      <c r="BT159" s="17">
        <v>4.79852662904224E-2</v>
      </c>
      <c r="BU159" s="17">
        <v>2.9512622909084199E-2</v>
      </c>
      <c r="BV159" s="17"/>
      <c r="BW159" s="17">
        <v>2.9440871866048501E-2</v>
      </c>
      <c r="BX159" s="17">
        <v>3.1254631112361299E-2</v>
      </c>
      <c r="BY159" s="17"/>
      <c r="BZ159" s="17">
        <v>4.8190171849152898E-2</v>
      </c>
      <c r="CA159" s="17">
        <v>2.9827541728150001E-2</v>
      </c>
    </row>
    <row r="160" spans="2:79" x14ac:dyDescent="0.35">
      <c r="B160" t="s">
        <v>154</v>
      </c>
      <c r="C160" s="17">
        <v>3.0775478733915201E-2</v>
      </c>
      <c r="D160" s="17">
        <v>2.8075241957056501E-2</v>
      </c>
      <c r="E160" s="17">
        <v>3.6101690247073E-2</v>
      </c>
      <c r="F160" s="17">
        <v>1.0181476267333E-2</v>
      </c>
      <c r="G160" s="17">
        <v>4.2856391885305101E-2</v>
      </c>
      <c r="H160" s="17">
        <v>2.4248929069855599E-2</v>
      </c>
      <c r="I160" s="17">
        <v>2.9360861162193198E-2</v>
      </c>
      <c r="J160" s="17">
        <v>3.4292621715509203E-2</v>
      </c>
      <c r="K160" s="17">
        <v>5.2003092875114898E-2</v>
      </c>
      <c r="L160" s="17">
        <v>5.24242043571971E-2</v>
      </c>
      <c r="M160" s="17"/>
      <c r="N160" s="17">
        <v>1.21491737558754E-2</v>
      </c>
      <c r="O160" s="17">
        <v>3.6204187876270798E-2</v>
      </c>
      <c r="P160" s="17">
        <v>3.8084048795811599E-2</v>
      </c>
      <c r="Q160" s="17">
        <v>3.9870005183433803E-2</v>
      </c>
      <c r="R160" s="17"/>
      <c r="S160" s="17">
        <v>2.2569678065484201E-2</v>
      </c>
      <c r="T160" s="17">
        <v>2.47417279196912E-2</v>
      </c>
      <c r="U160" s="17">
        <v>2.6896836662484901E-2</v>
      </c>
      <c r="V160" s="17">
        <v>3.1365869272068997E-2</v>
      </c>
      <c r="W160" s="17">
        <v>2.8619515470422598E-2</v>
      </c>
      <c r="X160" s="17">
        <v>2.8394833477200801E-2</v>
      </c>
      <c r="Y160" s="17">
        <v>4.5405222160762801E-2</v>
      </c>
      <c r="Z160" s="17"/>
      <c r="AA160" s="17">
        <v>3.8659843716428603E-2</v>
      </c>
      <c r="AB160" s="17">
        <v>1.8335410069174801E-2</v>
      </c>
      <c r="AC160" s="17"/>
      <c r="AD160" s="17">
        <v>3.9710105909435703E-2</v>
      </c>
      <c r="AE160" s="17">
        <v>4.1358229506854201E-2</v>
      </c>
      <c r="AF160" s="17">
        <v>3.6587212413699499E-2</v>
      </c>
      <c r="AG160" s="17"/>
      <c r="AH160" s="17">
        <v>4.1908459604013501E-2</v>
      </c>
      <c r="AI160" s="17">
        <v>2.9198116123020101E-2</v>
      </c>
      <c r="AJ160" s="17"/>
      <c r="AK160" s="17">
        <v>2.9974367316849899E-2</v>
      </c>
      <c r="AL160" s="17">
        <v>3.11364539291576E-2</v>
      </c>
      <c r="AM160" s="17"/>
      <c r="AN160" s="17">
        <v>2.5683896461717901E-2</v>
      </c>
      <c r="AO160" s="17">
        <v>3.9870005183433803E-2</v>
      </c>
      <c r="AP160" s="17"/>
      <c r="AQ160" s="17">
        <v>3.55649504350656E-2</v>
      </c>
      <c r="AR160" s="17">
        <v>2.8386307917300499E-2</v>
      </c>
      <c r="AS160" s="17"/>
      <c r="AT160" s="17">
        <v>1.7364167636233E-2</v>
      </c>
      <c r="AU160" s="17">
        <v>3.2251377909411801E-2</v>
      </c>
      <c r="AV160" s="17">
        <v>3.5936928570777002E-2</v>
      </c>
      <c r="AW160" s="17">
        <v>3.1718681622204002E-2</v>
      </c>
      <c r="AX160" s="17"/>
      <c r="AY160" s="17">
        <v>4.2121781301390597E-2</v>
      </c>
      <c r="AZ160" s="17">
        <v>2.7963274783187098E-2</v>
      </c>
      <c r="BA160" s="17"/>
      <c r="BB160" s="17">
        <v>2.2751848453488099E-2</v>
      </c>
      <c r="BC160" s="17">
        <v>3.22494672230247E-2</v>
      </c>
      <c r="BD160" s="17"/>
      <c r="BE160" s="17">
        <v>5.9640056415262502E-2</v>
      </c>
      <c r="BF160" s="17">
        <v>2.6992677098282101E-2</v>
      </c>
      <c r="BG160" s="17"/>
      <c r="BH160" s="17">
        <v>2.64947001089797E-2</v>
      </c>
      <c r="BI160" s="17">
        <v>3.11501318264761E-2</v>
      </c>
      <c r="BJ160" s="17"/>
      <c r="BK160" s="17">
        <v>2.0330072394991398E-2</v>
      </c>
      <c r="BL160" s="17">
        <v>3.2585388106459098E-2</v>
      </c>
      <c r="BM160" s="17"/>
      <c r="BN160" s="17">
        <v>3.4978052776512503E-2</v>
      </c>
      <c r="BO160" s="17">
        <v>3.0583957788850299E-2</v>
      </c>
      <c r="BP160" s="17"/>
      <c r="BQ160" s="17">
        <v>3.9275509425140097E-2</v>
      </c>
      <c r="BR160" s="17">
        <v>3.0106786842426798E-2</v>
      </c>
      <c r="BS160" s="17"/>
      <c r="BT160" s="17">
        <v>3.2172565292937598E-2</v>
      </c>
      <c r="BU160" s="17">
        <v>3.06821404867018E-2</v>
      </c>
      <c r="BV160" s="17"/>
      <c r="BW160" s="17">
        <v>3.5366160856892002E-2</v>
      </c>
      <c r="BX160" s="17">
        <v>2.8589051295608299E-2</v>
      </c>
      <c r="BY160" s="17"/>
      <c r="BZ160" s="17">
        <v>3.2644410378279899E-2</v>
      </c>
      <c r="CA160" s="17">
        <v>3.06856695314985E-2</v>
      </c>
    </row>
    <row r="161" spans="2:79" x14ac:dyDescent="0.35">
      <c r="B161" t="s">
        <v>155</v>
      </c>
      <c r="C161" s="17">
        <v>1.44075645980822E-2</v>
      </c>
      <c r="D161" s="17">
        <v>6.4180783039081398E-3</v>
      </c>
      <c r="E161" s="17">
        <v>1.6154680726587399E-2</v>
      </c>
      <c r="F161" s="17">
        <v>6.8589119550477601E-3</v>
      </c>
      <c r="G161" s="17">
        <v>1.99580996837024E-2</v>
      </c>
      <c r="H161" s="17">
        <v>1.15204242039129E-2</v>
      </c>
      <c r="I161" s="17">
        <v>1.80159517661704E-2</v>
      </c>
      <c r="J161" s="17">
        <v>2.72181782168768E-2</v>
      </c>
      <c r="K161" s="17">
        <v>1.14759789778935E-2</v>
      </c>
      <c r="L161" s="17">
        <v>2.08725003810575E-2</v>
      </c>
      <c r="M161" s="17"/>
      <c r="N161" s="17">
        <v>8.0429973265632206E-3</v>
      </c>
      <c r="O161" s="17">
        <v>2.55276834425847E-2</v>
      </c>
      <c r="P161" s="17">
        <v>9.8726609385083094E-3</v>
      </c>
      <c r="Q161" s="17">
        <v>1.5638191433768399E-2</v>
      </c>
      <c r="R161" s="17"/>
      <c r="S161" s="17">
        <v>9.9358194671552193E-3</v>
      </c>
      <c r="T161" s="17">
        <v>1.18388023709768E-2</v>
      </c>
      <c r="U161" s="17">
        <v>8.3382079774196993E-3</v>
      </c>
      <c r="V161" s="17">
        <v>1.24551939308233E-2</v>
      </c>
      <c r="W161" s="17">
        <v>1.4261751916766201E-2</v>
      </c>
      <c r="X161" s="17">
        <v>1.3276204063222399E-2</v>
      </c>
      <c r="Y161" s="17">
        <v>2.4326480561315401E-2</v>
      </c>
      <c r="Z161" s="17"/>
      <c r="AA161" s="17">
        <v>1.6853852254232599E-2</v>
      </c>
      <c r="AB161" s="17">
        <v>1.0547775447819201E-2</v>
      </c>
      <c r="AC161" s="17"/>
      <c r="AD161" s="17">
        <v>1.5661860631427799E-2</v>
      </c>
      <c r="AE161" s="17">
        <v>2.7869166180093E-2</v>
      </c>
      <c r="AF161" s="17">
        <v>1.20538942210203E-2</v>
      </c>
      <c r="AG161" s="17"/>
      <c r="AH161" s="17">
        <v>2.14251479092279E-2</v>
      </c>
      <c r="AI161" s="17">
        <v>1.34132869950753E-2</v>
      </c>
      <c r="AJ161" s="17"/>
      <c r="AK161" s="17">
        <v>1.31611086502883E-2</v>
      </c>
      <c r="AL161" s="17">
        <v>1.49692089206212E-2</v>
      </c>
      <c r="AM161" s="17"/>
      <c r="AN161" s="17">
        <v>1.3718596589131901E-2</v>
      </c>
      <c r="AO161" s="17">
        <v>1.5638191433768399E-2</v>
      </c>
      <c r="AP161" s="17"/>
      <c r="AQ161" s="17">
        <v>1.9934034091610198E-2</v>
      </c>
      <c r="AR161" s="17">
        <v>1.1650751225601601E-2</v>
      </c>
      <c r="AS161" s="17"/>
      <c r="AT161" s="17">
        <v>1.10047993499172E-2</v>
      </c>
      <c r="AU161" s="17">
        <v>1.4068961089543201E-2</v>
      </c>
      <c r="AV161" s="17">
        <v>1.45976117722E-2</v>
      </c>
      <c r="AW161" s="17">
        <v>1.9945707957378E-2</v>
      </c>
      <c r="AX161" s="17"/>
      <c r="AY161" s="17">
        <v>2.5601578935219398E-2</v>
      </c>
      <c r="AZ161" s="17">
        <v>1.1633105592058299E-2</v>
      </c>
      <c r="BA161" s="17"/>
      <c r="BB161" s="17">
        <v>6.6874891743221804E-3</v>
      </c>
      <c r="BC161" s="17">
        <v>1.58257882589403E-2</v>
      </c>
      <c r="BD161" s="17"/>
      <c r="BE161" s="17">
        <v>1.69172070126512E-2</v>
      </c>
      <c r="BF161" s="17">
        <v>1.4078667375490199E-2</v>
      </c>
      <c r="BG161" s="17"/>
      <c r="BH161" s="17">
        <v>7.9949517378009906E-3</v>
      </c>
      <c r="BI161" s="17">
        <v>1.4968795497878299E-2</v>
      </c>
      <c r="BJ161" s="17"/>
      <c r="BK161" s="17">
        <v>8.2949717350509107E-3</v>
      </c>
      <c r="BL161" s="17">
        <v>1.54667133525082E-2</v>
      </c>
      <c r="BM161" s="17"/>
      <c r="BN161" s="17">
        <v>9.2841009608807708E-3</v>
      </c>
      <c r="BO161" s="17">
        <v>1.46410525956418E-2</v>
      </c>
      <c r="BP161" s="17"/>
      <c r="BQ161" s="17">
        <v>1.46456344253953E-2</v>
      </c>
      <c r="BR161" s="17">
        <v>1.4388835799456001E-2</v>
      </c>
      <c r="BS161" s="17"/>
      <c r="BT161" s="17">
        <v>7.9639514250181807E-3</v>
      </c>
      <c r="BU161" s="17">
        <v>1.48380572940506E-2</v>
      </c>
      <c r="BV161" s="17"/>
      <c r="BW161" s="17">
        <v>1.7365081033979098E-2</v>
      </c>
      <c r="BX161" s="17">
        <v>1.299897325774E-2</v>
      </c>
      <c r="BY161" s="17"/>
      <c r="BZ161" s="17">
        <v>3.0293543630808599E-2</v>
      </c>
      <c r="CA161" s="17">
        <v>1.36441834916416E-2</v>
      </c>
    </row>
    <row r="162" spans="2:79" x14ac:dyDescent="0.35">
      <c r="B162" t="s">
        <v>156</v>
      </c>
      <c r="C162" s="17">
        <v>8.1685743076254494E-2</v>
      </c>
      <c r="D162" s="17">
        <v>4.7903559070124703E-2</v>
      </c>
      <c r="E162" s="17">
        <v>7.6953764639381694E-2</v>
      </c>
      <c r="F162" s="17">
        <v>6.7077547932408499E-2</v>
      </c>
      <c r="G162" s="17">
        <v>0.13620926795190699</v>
      </c>
      <c r="H162" s="17">
        <v>5.64384243702769E-2</v>
      </c>
      <c r="I162" s="17">
        <v>9.6457177921559403E-2</v>
      </c>
      <c r="J162" s="17">
        <v>7.8775056602095897E-2</v>
      </c>
      <c r="K162" s="17">
        <v>9.08957234743243E-2</v>
      </c>
      <c r="L162" s="17">
        <v>0.10802469956208</v>
      </c>
      <c r="M162" s="17"/>
      <c r="N162" s="17">
        <v>0.23107206437089101</v>
      </c>
      <c r="O162" s="17">
        <v>4.4505770446067197E-2</v>
      </c>
      <c r="P162" s="17">
        <v>1.5874027839549502E-2</v>
      </c>
      <c r="Q162" s="17">
        <v>8.4924657762480808E-3</v>
      </c>
      <c r="R162" s="17"/>
      <c r="S162" s="17">
        <v>8.87966959967776E-2</v>
      </c>
      <c r="T162" s="17">
        <v>8.3952226528926199E-2</v>
      </c>
      <c r="U162" s="17">
        <v>3.1080854064090599E-2</v>
      </c>
      <c r="V162" s="17">
        <v>0.148746517273151</v>
      </c>
      <c r="W162" s="17">
        <v>3.8739464370533702E-2</v>
      </c>
      <c r="X162" s="17">
        <v>4.7068568648926903E-2</v>
      </c>
      <c r="Y162" s="17">
        <v>8.8253900199256205E-2</v>
      </c>
      <c r="Z162" s="17"/>
      <c r="AA162" s="17">
        <v>5.08009101374228E-2</v>
      </c>
      <c r="AB162" s="17">
        <v>0.13041629313453201</v>
      </c>
      <c r="AC162" s="17"/>
      <c r="AD162" s="17">
        <v>3.6741926027055997E-2</v>
      </c>
      <c r="AE162" s="17">
        <v>4.9107415452536697E-2</v>
      </c>
      <c r="AF162" s="17">
        <v>6.5269500436763106E-2</v>
      </c>
      <c r="AG162" s="17"/>
      <c r="AH162" s="17">
        <v>3.6820621424607201E-2</v>
      </c>
      <c r="AI162" s="17">
        <v>8.8042402290198093E-2</v>
      </c>
      <c r="AJ162" s="17"/>
      <c r="AK162" s="17">
        <v>9.0760743143612793E-2</v>
      </c>
      <c r="AL162" s="17">
        <v>7.7596611587978495E-2</v>
      </c>
      <c r="AM162" s="17"/>
      <c r="AN162" s="17">
        <v>0.122663093047507</v>
      </c>
      <c r="AO162" s="17">
        <v>8.4924657762480808E-3</v>
      </c>
      <c r="AP162" s="17"/>
      <c r="AQ162" s="17">
        <v>7.1294327127769896E-2</v>
      </c>
      <c r="AR162" s="17">
        <v>8.6869376945823196E-2</v>
      </c>
      <c r="AS162" s="17"/>
      <c r="AT162" s="17">
        <v>0.13764494953829501</v>
      </c>
      <c r="AU162" s="17">
        <v>0.1137280763555</v>
      </c>
      <c r="AV162" s="17">
        <v>4.6644464984462397E-2</v>
      </c>
      <c r="AW162" s="17">
        <v>2.2900688633098701E-2</v>
      </c>
      <c r="AX162" s="17"/>
      <c r="AY162" s="17">
        <v>6.6305406204211007E-2</v>
      </c>
      <c r="AZ162" s="17">
        <v>8.5497790556732803E-2</v>
      </c>
      <c r="BA162" s="17"/>
      <c r="BB162" s="17">
        <v>6.3218278915589093E-2</v>
      </c>
      <c r="BC162" s="17">
        <v>8.5078325815549694E-2</v>
      </c>
      <c r="BD162" s="17"/>
      <c r="BE162" s="17">
        <v>8.7368149565880696E-2</v>
      </c>
      <c r="BF162" s="17">
        <v>8.0941044269274204E-2</v>
      </c>
      <c r="BG162" s="17"/>
      <c r="BH162" s="17">
        <v>7.1131404490885702E-2</v>
      </c>
      <c r="BI162" s="17">
        <v>8.26094571800184E-2</v>
      </c>
      <c r="BJ162" s="17"/>
      <c r="BK162" s="17">
        <v>2.0043368307926999E-2</v>
      </c>
      <c r="BL162" s="17">
        <v>9.2366716914803401E-2</v>
      </c>
      <c r="BM162" s="17"/>
      <c r="BN162" s="17">
        <v>2.6732124515974901E-2</v>
      </c>
      <c r="BO162" s="17">
        <v>8.4190105606151505E-2</v>
      </c>
      <c r="BP162" s="17"/>
      <c r="BQ162" s="17">
        <v>3.7631621051095798E-2</v>
      </c>
      <c r="BR162" s="17">
        <v>8.5151452231313901E-2</v>
      </c>
      <c r="BS162" s="17"/>
      <c r="BT162" s="17">
        <v>0.16469652324432199</v>
      </c>
      <c r="BU162" s="17">
        <v>7.6139858556311807E-2</v>
      </c>
      <c r="BV162" s="17"/>
      <c r="BW162" s="17">
        <v>8.8393115317230195E-2</v>
      </c>
      <c r="BX162" s="17">
        <v>7.8491188908975801E-2</v>
      </c>
      <c r="BY162" s="17"/>
      <c r="BZ162" s="17">
        <v>8.1045091962748797E-2</v>
      </c>
      <c r="CA162" s="17">
        <v>8.1716528774439204E-2</v>
      </c>
    </row>
    <row r="163" spans="2:79" x14ac:dyDescent="0.35">
      <c r="B163" t="s">
        <v>75</v>
      </c>
      <c r="C163" s="17">
        <v>1.6526832641988402E-2</v>
      </c>
      <c r="D163" s="17">
        <v>2.11320509220011E-2</v>
      </c>
      <c r="E163" s="17">
        <v>1.02086740189593E-2</v>
      </c>
      <c r="F163" s="17">
        <v>1.2493768580819801E-2</v>
      </c>
      <c r="G163" s="17">
        <v>1.0344833999561501E-2</v>
      </c>
      <c r="H163" s="17">
        <v>1.5927173077063601E-2</v>
      </c>
      <c r="I163" s="17">
        <v>1.51807434886324E-2</v>
      </c>
      <c r="J163" s="17">
        <v>2.97912430909009E-2</v>
      </c>
      <c r="K163" s="17">
        <v>3.5138564505581199E-2</v>
      </c>
      <c r="L163" s="17">
        <v>2.3823788344409302E-2</v>
      </c>
      <c r="M163" s="17"/>
      <c r="N163" s="17">
        <v>1.17822604599868E-2</v>
      </c>
      <c r="O163" s="17">
        <v>8.9383218902649494E-3</v>
      </c>
      <c r="P163" s="17">
        <v>1.65233023147641E-2</v>
      </c>
      <c r="Q163" s="17">
        <v>2.4449681124049299E-2</v>
      </c>
      <c r="R163" s="17"/>
      <c r="S163" s="17">
        <v>3.9007408473245701E-3</v>
      </c>
      <c r="T163" s="17">
        <v>6.1258101590515599E-3</v>
      </c>
      <c r="U163" s="17">
        <v>0</v>
      </c>
      <c r="V163" s="17">
        <v>1.23598662035076E-2</v>
      </c>
      <c r="W163" s="17">
        <v>8.8850076557646599E-3</v>
      </c>
      <c r="X163" s="17">
        <v>4.1594955452591599E-3</v>
      </c>
      <c r="Y163" s="17">
        <v>8.7732917799648903E-3</v>
      </c>
      <c r="Z163" s="17"/>
      <c r="AA163" s="17">
        <v>9.3679682929422407E-3</v>
      </c>
      <c r="AB163" s="17">
        <v>2.7822195586399801E-2</v>
      </c>
      <c r="AC163" s="17"/>
      <c r="AD163" s="17">
        <v>5.5159751702004199E-3</v>
      </c>
      <c r="AE163" s="17">
        <v>4.2821540466882104E-3</v>
      </c>
      <c r="AF163" s="17">
        <v>1.4253438280001401E-2</v>
      </c>
      <c r="AG163" s="17"/>
      <c r="AH163" s="17">
        <v>3.1265608301042601E-3</v>
      </c>
      <c r="AI163" s="17">
        <v>1.8425433562849501E-2</v>
      </c>
      <c r="AJ163" s="17"/>
      <c r="AK163" s="17">
        <v>1.8108336332041002E-2</v>
      </c>
      <c r="AL163" s="17">
        <v>1.5814218152752201E-2</v>
      </c>
      <c r="AM163" s="17"/>
      <c r="AN163" s="17">
        <v>1.20912157794192E-2</v>
      </c>
      <c r="AO163" s="17">
        <v>2.4449681124049299E-2</v>
      </c>
      <c r="AP163" s="17"/>
      <c r="AQ163" s="17">
        <v>1.17482801019423E-2</v>
      </c>
      <c r="AR163" s="17">
        <v>1.8910556565358901E-2</v>
      </c>
      <c r="AS163" s="17"/>
      <c r="AT163" s="17">
        <v>3.6866810993985297E-2</v>
      </c>
      <c r="AU163" s="17">
        <v>1.6718836878753401E-2</v>
      </c>
      <c r="AV163" s="17">
        <v>9.7093871630640708E-3</v>
      </c>
      <c r="AW163" s="17">
        <v>5.7045092974220002E-3</v>
      </c>
      <c r="AX163" s="17"/>
      <c r="AY163" s="17">
        <v>1.38940238541233E-2</v>
      </c>
      <c r="AZ163" s="17">
        <v>1.71793796043768E-2</v>
      </c>
      <c r="BA163" s="17"/>
      <c r="BB163" s="17">
        <v>8.1841132663264295E-3</v>
      </c>
      <c r="BC163" s="17">
        <v>1.80594396911435E-2</v>
      </c>
      <c r="BD163" s="17"/>
      <c r="BE163" s="17">
        <v>1.50994730459591E-2</v>
      </c>
      <c r="BF163" s="17">
        <v>1.6713892999292199E-2</v>
      </c>
      <c r="BG163" s="17"/>
      <c r="BH163" s="17">
        <v>1.42499973284799E-2</v>
      </c>
      <c r="BI163" s="17">
        <v>1.6726100921476E-2</v>
      </c>
      <c r="BJ163" s="17"/>
      <c r="BK163" s="17">
        <v>1.5758186587773299E-2</v>
      </c>
      <c r="BL163" s="17">
        <v>1.6660018432234702E-2</v>
      </c>
      <c r="BM163" s="17"/>
      <c r="BN163" s="17">
        <v>9.5575576130069399E-3</v>
      </c>
      <c r="BO163" s="17">
        <v>1.6844438501263801E-2</v>
      </c>
      <c r="BP163" s="17"/>
      <c r="BQ163" s="17">
        <v>1.7253382530244901E-2</v>
      </c>
      <c r="BR163" s="17">
        <v>1.6469675434363201E-2</v>
      </c>
      <c r="BS163" s="17"/>
      <c r="BT163" s="17">
        <v>3.9602819985338801E-3</v>
      </c>
      <c r="BU163" s="17">
        <v>1.7366393944044701E-2</v>
      </c>
      <c r="BV163" s="17"/>
      <c r="BW163" s="17">
        <v>6.2065589395375398E-3</v>
      </c>
      <c r="BX163" s="17">
        <v>2.14421216969501E-2</v>
      </c>
      <c r="BY163" s="17"/>
      <c r="BZ163" s="17">
        <v>0</v>
      </c>
      <c r="CA163" s="17">
        <v>1.73210091772972E-2</v>
      </c>
    </row>
    <row r="164" spans="2:79" x14ac:dyDescent="0.3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row>
    <row r="165" spans="2:79" x14ac:dyDescent="0.35">
      <c r="B165" s="6" t="s">
        <v>167</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row>
    <row r="166" spans="2:79" x14ac:dyDescent="0.35">
      <c r="B166" s="24" t="s">
        <v>77</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row>
    <row r="167" spans="2:79" x14ac:dyDescent="0.35">
      <c r="B167" t="s">
        <v>159</v>
      </c>
      <c r="C167" s="17">
        <v>0.23915947549645999</v>
      </c>
      <c r="D167" s="17">
        <v>0.217761210008104</v>
      </c>
      <c r="E167" s="17">
        <v>0.26718690338923701</v>
      </c>
      <c r="F167" s="17">
        <v>0.15828231542698801</v>
      </c>
      <c r="G167" s="17">
        <v>0.33443642044741501</v>
      </c>
      <c r="H167" s="17">
        <v>0.183490827231893</v>
      </c>
      <c r="I167" s="17">
        <v>0.24179664125691999</v>
      </c>
      <c r="J167" s="17">
        <v>0.246339099586355</v>
      </c>
      <c r="K167" s="17">
        <v>0.32239085999031403</v>
      </c>
      <c r="L167" s="17">
        <v>0.25793853370349901</v>
      </c>
      <c r="M167" s="17"/>
      <c r="N167" s="17">
        <v>0.29367157768607899</v>
      </c>
      <c r="O167" s="17">
        <v>0.165265341551944</v>
      </c>
      <c r="P167" s="17">
        <v>0.17134255379603899</v>
      </c>
      <c r="Q167" s="17">
        <v>0.26380294979407698</v>
      </c>
      <c r="R167" s="17"/>
      <c r="S167" s="17">
        <v>0.21515711572232399</v>
      </c>
      <c r="T167" s="17">
        <v>0.20722750351521599</v>
      </c>
      <c r="U167" s="17">
        <v>0.17233845138280199</v>
      </c>
      <c r="V167" s="17">
        <v>0.24692312189660101</v>
      </c>
      <c r="W167" s="17">
        <v>0.225468945113275</v>
      </c>
      <c r="X167" s="17">
        <v>0.272121440438367</v>
      </c>
      <c r="Y167" s="17">
        <v>0.34394091047889103</v>
      </c>
      <c r="Z167" s="17"/>
      <c r="AA167" s="17">
        <v>0.257227355409685</v>
      </c>
      <c r="AB167" s="17">
        <v>0.21065170508688399</v>
      </c>
      <c r="AC167" s="17"/>
      <c r="AD167" s="17">
        <v>0.233025103220524</v>
      </c>
      <c r="AE167" s="17">
        <v>0.33581282755374198</v>
      </c>
      <c r="AF167" s="17">
        <v>0.23708025817974199</v>
      </c>
      <c r="AG167" s="17"/>
      <c r="AH167" s="17">
        <v>0.33538289079321298</v>
      </c>
      <c r="AI167" s="17">
        <v>0.22552618003384201</v>
      </c>
      <c r="AJ167" s="17"/>
      <c r="AK167" s="17">
        <v>0.227956682202926</v>
      </c>
      <c r="AL167" s="17">
        <v>0.244207375713895</v>
      </c>
      <c r="AM167" s="17"/>
      <c r="AN167" s="17">
        <v>0.225362794871518</v>
      </c>
      <c r="AO167" s="17">
        <v>0.26380294979407698</v>
      </c>
      <c r="AP167" s="17"/>
      <c r="AQ167" s="17">
        <v>0.32031435347493897</v>
      </c>
      <c r="AR167" s="17">
        <v>0.19867633284723299</v>
      </c>
      <c r="AS167" s="17"/>
      <c r="AT167" s="17">
        <v>0.21365701986664401</v>
      </c>
      <c r="AU167" s="17">
        <v>0.23466332095189599</v>
      </c>
      <c r="AV167" s="17">
        <v>0.233151896377019</v>
      </c>
      <c r="AW167" s="17">
        <v>0.30586803291347597</v>
      </c>
      <c r="AX167" s="17"/>
      <c r="AY167" s="17">
        <v>0.29875599630307398</v>
      </c>
      <c r="AZ167" s="17">
        <v>0.22438835774551699</v>
      </c>
      <c r="BA167" s="17"/>
      <c r="BB167" s="17">
        <v>0.19115850631079701</v>
      </c>
      <c r="BC167" s="17">
        <v>0.24797753833995401</v>
      </c>
      <c r="BD167" s="17"/>
      <c r="BE167" s="17">
        <v>0.32542637020635201</v>
      </c>
      <c r="BF167" s="17">
        <v>0.227853903871193</v>
      </c>
      <c r="BG167" s="17"/>
      <c r="BH167" s="17">
        <v>0.23724841483385301</v>
      </c>
      <c r="BI167" s="17">
        <v>0.23932673123427101</v>
      </c>
      <c r="BJ167" s="17"/>
      <c r="BK167" s="17">
        <v>0.16215588377677101</v>
      </c>
      <c r="BL167" s="17">
        <v>0.25250213712692798</v>
      </c>
      <c r="BM167" s="17"/>
      <c r="BN167" s="17">
        <v>0.29119625511521702</v>
      </c>
      <c r="BO167" s="17">
        <v>0.236788040011993</v>
      </c>
      <c r="BP167" s="17"/>
      <c r="BQ167" s="17">
        <v>0.28944120257346601</v>
      </c>
      <c r="BR167" s="17">
        <v>0.23520384469842801</v>
      </c>
      <c r="BS167" s="17"/>
      <c r="BT167" s="17">
        <v>0.33257837463793499</v>
      </c>
      <c r="BU167" s="17">
        <v>0.23291823278593701</v>
      </c>
      <c r="BV167" s="17"/>
      <c r="BW167" s="17">
        <v>0.23012269593252899</v>
      </c>
      <c r="BX167" s="17">
        <v>0.243463468293874</v>
      </c>
      <c r="BY167" s="17"/>
      <c r="BZ167" s="17">
        <v>0.29964554701283203</v>
      </c>
      <c r="CA167" s="17">
        <v>0.23625289201782901</v>
      </c>
    </row>
    <row r="168" spans="2:79" x14ac:dyDescent="0.35">
      <c r="B168" t="s">
        <v>160</v>
      </c>
      <c r="C168" s="17">
        <v>0.27051241925894898</v>
      </c>
      <c r="D168" s="17">
        <v>0.31238879195078401</v>
      </c>
      <c r="E168" s="17">
        <v>0.28287433642223198</v>
      </c>
      <c r="F168" s="17">
        <v>0.20699698434973099</v>
      </c>
      <c r="G168" s="17">
        <v>0.290205884009819</v>
      </c>
      <c r="H168" s="17">
        <v>0.25293941249419799</v>
      </c>
      <c r="I168" s="17">
        <v>0.24895056515404301</v>
      </c>
      <c r="J168" s="17">
        <v>0.30907244857015698</v>
      </c>
      <c r="K168" s="17">
        <v>0.300694162396836</v>
      </c>
      <c r="L168" s="17">
        <v>0.27565213943945899</v>
      </c>
      <c r="M168" s="17"/>
      <c r="N168" s="17">
        <v>0.12591256784881599</v>
      </c>
      <c r="O168" s="17">
        <v>0.25595030358458398</v>
      </c>
      <c r="P168" s="17">
        <v>0.34037075979933601</v>
      </c>
      <c r="Q168" s="17">
        <v>0.36567107887105699</v>
      </c>
      <c r="R168" s="17"/>
      <c r="S168" s="17">
        <v>0.21081477488241501</v>
      </c>
      <c r="T168" s="17">
        <v>0.276309710541425</v>
      </c>
      <c r="U168" s="17">
        <v>0.362739851255373</v>
      </c>
      <c r="V168" s="17">
        <v>0.216978799112683</v>
      </c>
      <c r="W168" s="17">
        <v>0.34450218608911898</v>
      </c>
      <c r="X168" s="17">
        <v>0.32873344166220497</v>
      </c>
      <c r="Y168" s="17">
        <v>0.24025411210129799</v>
      </c>
      <c r="Z168" s="17"/>
      <c r="AA168" s="17">
        <v>0.34817831952998801</v>
      </c>
      <c r="AB168" s="17">
        <v>0.14797000342413499</v>
      </c>
      <c r="AC168" s="17"/>
      <c r="AD168" s="17">
        <v>0.37680729025711002</v>
      </c>
      <c r="AE168" s="17">
        <v>0.37227152357675802</v>
      </c>
      <c r="AF168" s="17">
        <v>0.32287324665491302</v>
      </c>
      <c r="AG168" s="17"/>
      <c r="AH168" s="17">
        <v>0.39466409478096998</v>
      </c>
      <c r="AI168" s="17">
        <v>0.25292214282414499</v>
      </c>
      <c r="AJ168" s="17"/>
      <c r="AK168" s="17">
        <v>0.237252986008541</v>
      </c>
      <c r="AL168" s="17">
        <v>0.28549888700296999</v>
      </c>
      <c r="AM168" s="17"/>
      <c r="AN168" s="17">
        <v>0.21723772188834301</v>
      </c>
      <c r="AO168" s="17">
        <v>0.36567107887105699</v>
      </c>
      <c r="AP168" s="17"/>
      <c r="AQ168" s="17">
        <v>0.30847958108748902</v>
      </c>
      <c r="AR168" s="17">
        <v>0.25157295355365</v>
      </c>
      <c r="AS168" s="17"/>
      <c r="AT168" s="17">
        <v>0.10322305262574</v>
      </c>
      <c r="AU168" s="17">
        <v>0.22530697277904299</v>
      </c>
      <c r="AV168" s="17">
        <v>0.35354263013613602</v>
      </c>
      <c r="AW168" s="17">
        <v>0.38948943290268201</v>
      </c>
      <c r="AX168" s="17"/>
      <c r="AY168" s="17">
        <v>0.369523720250307</v>
      </c>
      <c r="AZ168" s="17">
        <v>0.245972268830317</v>
      </c>
      <c r="BA168" s="17"/>
      <c r="BB168" s="17">
        <v>0.249511322123213</v>
      </c>
      <c r="BC168" s="17">
        <v>0.27437044540856598</v>
      </c>
      <c r="BD168" s="17"/>
      <c r="BE168" s="17">
        <v>0.336322419496487</v>
      </c>
      <c r="BF168" s="17">
        <v>0.26188779362652698</v>
      </c>
      <c r="BG168" s="17"/>
      <c r="BH168" s="17">
        <v>0.264578665703044</v>
      </c>
      <c r="BI168" s="17">
        <v>0.27103174046543799</v>
      </c>
      <c r="BJ168" s="17"/>
      <c r="BK168" s="17">
        <v>0.31560029894839497</v>
      </c>
      <c r="BL168" s="17">
        <v>0.26269989637662</v>
      </c>
      <c r="BM168" s="17"/>
      <c r="BN168" s="17">
        <v>0.29753672284496602</v>
      </c>
      <c r="BO168" s="17">
        <v>0.26928085971709398</v>
      </c>
      <c r="BP168" s="17"/>
      <c r="BQ168" s="17">
        <v>0.40185867606814801</v>
      </c>
      <c r="BR168" s="17">
        <v>0.26017949457947198</v>
      </c>
      <c r="BS168" s="17"/>
      <c r="BT168" s="17">
        <v>0.30448617495174102</v>
      </c>
      <c r="BU168" s="17">
        <v>0.268242659531363</v>
      </c>
      <c r="BV168" s="17"/>
      <c r="BW168" s="17">
        <v>0.306845960082408</v>
      </c>
      <c r="BX168" s="17">
        <v>0.25320765964824798</v>
      </c>
      <c r="BY168" s="17"/>
      <c r="BZ168" s="17">
        <v>0.37903511973293003</v>
      </c>
      <c r="CA168" s="17">
        <v>0.265297494891298</v>
      </c>
    </row>
    <row r="169" spans="2:79" x14ac:dyDescent="0.35">
      <c r="B169" t="s">
        <v>161</v>
      </c>
      <c r="C169" s="17">
        <v>0.130257131175189</v>
      </c>
      <c r="D169" s="17">
        <v>0.132544408836344</v>
      </c>
      <c r="E169" s="17">
        <v>0.135268631340239</v>
      </c>
      <c r="F169" s="17">
        <v>0.148240573996854</v>
      </c>
      <c r="G169" s="17">
        <v>9.9756058471319603E-2</v>
      </c>
      <c r="H169" s="17">
        <v>0.13166953467978401</v>
      </c>
      <c r="I169" s="17">
        <v>0.112353553183</v>
      </c>
      <c r="J169" s="17">
        <v>0.169314973959485</v>
      </c>
      <c r="K169" s="17">
        <v>0.11526483750279801</v>
      </c>
      <c r="L169" s="17">
        <v>0.15284728914265799</v>
      </c>
      <c r="M169" s="17"/>
      <c r="N169" s="17">
        <v>0.122535507524567</v>
      </c>
      <c r="O169" s="17">
        <v>0.123853260268149</v>
      </c>
      <c r="P169" s="17">
        <v>0.15888029760623501</v>
      </c>
      <c r="Q169" s="17">
        <v>0.12747091259658899</v>
      </c>
      <c r="R169" s="17"/>
      <c r="S169" s="17">
        <v>0.124334111795355</v>
      </c>
      <c r="T169" s="17">
        <v>0.13193862170203599</v>
      </c>
      <c r="U169" s="17">
        <v>0.13318905573481801</v>
      </c>
      <c r="V169" s="17">
        <v>0.15440305691588799</v>
      </c>
      <c r="W169" s="17">
        <v>0.13537189768480601</v>
      </c>
      <c r="X169" s="17">
        <v>0.108187649381826</v>
      </c>
      <c r="Y169" s="17">
        <v>0.119122234925852</v>
      </c>
      <c r="Z169" s="17"/>
      <c r="AA169" s="17">
        <v>0.13774950798258201</v>
      </c>
      <c r="AB169" s="17">
        <v>0.11843554729965899</v>
      </c>
      <c r="AC169" s="17"/>
      <c r="AD169" s="17">
        <v>0.137497821086423</v>
      </c>
      <c r="AE169" s="17">
        <v>0.122268585477999</v>
      </c>
      <c r="AF169" s="17">
        <v>0.13969273648170699</v>
      </c>
      <c r="AG169" s="17"/>
      <c r="AH169" s="17">
        <v>0.11850223582535301</v>
      </c>
      <c r="AI169" s="17">
        <v>0.131922608969157</v>
      </c>
      <c r="AJ169" s="17"/>
      <c r="AK169" s="17">
        <v>0.128229227068377</v>
      </c>
      <c r="AL169" s="17">
        <v>0.13117089056657399</v>
      </c>
      <c r="AM169" s="17"/>
      <c r="AN169" s="17">
        <v>0.1318169992123</v>
      </c>
      <c r="AO169" s="17">
        <v>0.12747091259658899</v>
      </c>
      <c r="AP169" s="17"/>
      <c r="AQ169" s="17">
        <v>0.10853794347619</v>
      </c>
      <c r="AR169" s="17">
        <v>0.14109148883483699</v>
      </c>
      <c r="AS169" s="17"/>
      <c r="AT169" s="17">
        <v>0.134756843029155</v>
      </c>
      <c r="AU169" s="17">
        <v>0.119158640120809</v>
      </c>
      <c r="AV169" s="17">
        <v>0.133053000589408</v>
      </c>
      <c r="AW169" s="17">
        <v>0.14212975327621299</v>
      </c>
      <c r="AX169" s="17"/>
      <c r="AY169" s="17">
        <v>0.139961523879752</v>
      </c>
      <c r="AZ169" s="17">
        <v>0.127851877891937</v>
      </c>
      <c r="BA169" s="17"/>
      <c r="BB169" s="17">
        <v>0.12950504655692599</v>
      </c>
      <c r="BC169" s="17">
        <v>0.13039529358190699</v>
      </c>
      <c r="BD169" s="17"/>
      <c r="BE169" s="17">
        <v>0.142274777874518</v>
      </c>
      <c r="BF169" s="17">
        <v>0.12868217746921301</v>
      </c>
      <c r="BG169" s="17"/>
      <c r="BH169" s="17">
        <v>0.10108646353509899</v>
      </c>
      <c r="BI169" s="17">
        <v>0.13281014355937701</v>
      </c>
      <c r="BJ169" s="17"/>
      <c r="BK169" s="17">
        <v>0.15475331947413401</v>
      </c>
      <c r="BL169" s="17">
        <v>0.12601259732410799</v>
      </c>
      <c r="BM169" s="17"/>
      <c r="BN169" s="17">
        <v>0.111728187969345</v>
      </c>
      <c r="BO169" s="17">
        <v>0.131101537645573</v>
      </c>
      <c r="BP169" s="17"/>
      <c r="BQ169" s="17">
        <v>0.122093274490802</v>
      </c>
      <c r="BR169" s="17">
        <v>0.13089937647599301</v>
      </c>
      <c r="BS169" s="17"/>
      <c r="BT169" s="17">
        <v>0.13321804114167601</v>
      </c>
      <c r="BU169" s="17">
        <v>0.13005931512388999</v>
      </c>
      <c r="BV169" s="17"/>
      <c r="BW169" s="17">
        <v>0.15154448647155999</v>
      </c>
      <c r="BX169" s="17">
        <v>0.120118494593052</v>
      </c>
      <c r="BY169" s="17"/>
      <c r="BZ169" s="17">
        <v>0.140124527836542</v>
      </c>
      <c r="CA169" s="17">
        <v>0.129782965612871</v>
      </c>
    </row>
    <row r="170" spans="2:79" x14ac:dyDescent="0.35">
      <c r="B170" t="s">
        <v>162</v>
      </c>
      <c r="C170" s="17">
        <v>9.6742478877548194E-2</v>
      </c>
      <c r="D170" s="17">
        <v>7.3995728763658106E-2</v>
      </c>
      <c r="E170" s="17">
        <v>8.2825161036234801E-2</v>
      </c>
      <c r="F170" s="17">
        <v>0.109383209868552</v>
      </c>
      <c r="G170" s="17">
        <v>7.3145431003133005E-2</v>
      </c>
      <c r="H170" s="17">
        <v>0.13347416928151501</v>
      </c>
      <c r="I170" s="17">
        <v>9.1401258382435194E-2</v>
      </c>
      <c r="J170" s="17">
        <v>0.12630934961287099</v>
      </c>
      <c r="K170" s="17">
        <v>8.2788011514906099E-2</v>
      </c>
      <c r="L170" s="17">
        <v>0.11582057538076899</v>
      </c>
      <c r="M170" s="17"/>
      <c r="N170" s="17">
        <v>5.74063080271121E-2</v>
      </c>
      <c r="O170" s="17">
        <v>0.110783568857416</v>
      </c>
      <c r="P170" s="17">
        <v>0.11467450993605301</v>
      </c>
      <c r="Q170" s="17">
        <v>0.113482010832887</v>
      </c>
      <c r="R170" s="17"/>
      <c r="S170" s="17">
        <v>6.8173783970867805E-2</v>
      </c>
      <c r="T170" s="17">
        <v>0.129206632180875</v>
      </c>
      <c r="U170" s="17">
        <v>0.108426014913117</v>
      </c>
      <c r="V170" s="17">
        <v>9.5733892026157993E-2</v>
      </c>
      <c r="W170" s="17">
        <v>9.9778948743516005E-2</v>
      </c>
      <c r="X170" s="17">
        <v>0.103995474109928</v>
      </c>
      <c r="Y170" s="17">
        <v>9.5727809151181301E-2</v>
      </c>
      <c r="Z170" s="17"/>
      <c r="AA170" s="17">
        <v>0.10443240602553901</v>
      </c>
      <c r="AB170" s="17">
        <v>8.4609197128158606E-2</v>
      </c>
      <c r="AC170" s="17"/>
      <c r="AD170" s="17">
        <v>0.117483667005854</v>
      </c>
      <c r="AE170" s="17">
        <v>8.50097181866281E-2</v>
      </c>
      <c r="AF170" s="17">
        <v>0.105184425950708</v>
      </c>
      <c r="AG170" s="17"/>
      <c r="AH170" s="17">
        <v>8.3527974566636798E-2</v>
      </c>
      <c r="AI170" s="17">
        <v>9.8614759560031795E-2</v>
      </c>
      <c r="AJ170" s="17"/>
      <c r="AK170" s="17">
        <v>9.6947075395136306E-2</v>
      </c>
      <c r="AL170" s="17">
        <v>9.6650289119283597E-2</v>
      </c>
      <c r="AM170" s="17"/>
      <c r="AN170" s="17">
        <v>8.7370830488621307E-2</v>
      </c>
      <c r="AO170" s="17">
        <v>0.113482010832887</v>
      </c>
      <c r="AP170" s="17"/>
      <c r="AQ170" s="17">
        <v>0.103209881293075</v>
      </c>
      <c r="AR170" s="17">
        <v>9.3516292342868498E-2</v>
      </c>
      <c r="AS170" s="17"/>
      <c r="AT170" s="17">
        <v>5.8658430237360601E-2</v>
      </c>
      <c r="AU170" s="17">
        <v>0.101542908347361</v>
      </c>
      <c r="AV170" s="17">
        <v>0.11518197027482401</v>
      </c>
      <c r="AW170" s="17">
        <v>8.8974228369983005E-2</v>
      </c>
      <c r="AX170" s="17"/>
      <c r="AY170" s="17">
        <v>0.100374477440655</v>
      </c>
      <c r="AZ170" s="17">
        <v>9.5842280716299896E-2</v>
      </c>
      <c r="BA170" s="17"/>
      <c r="BB170" s="17">
        <v>9.3876740829559796E-2</v>
      </c>
      <c r="BC170" s="17">
        <v>9.7268931960243499E-2</v>
      </c>
      <c r="BD170" s="17"/>
      <c r="BE170" s="17">
        <v>9.4030797528963095E-2</v>
      </c>
      <c r="BF170" s="17">
        <v>9.7097853993511604E-2</v>
      </c>
      <c r="BG170" s="17"/>
      <c r="BH170" s="17">
        <v>7.4336540327255701E-2</v>
      </c>
      <c r="BI170" s="17">
        <v>9.8703443203220206E-2</v>
      </c>
      <c r="BJ170" s="17"/>
      <c r="BK170" s="17">
        <v>0.12259668402539201</v>
      </c>
      <c r="BL170" s="17">
        <v>9.2262637050583393E-2</v>
      </c>
      <c r="BM170" s="17"/>
      <c r="BN170" s="17">
        <v>0.117418127167915</v>
      </c>
      <c r="BO170" s="17">
        <v>9.5800242129245206E-2</v>
      </c>
      <c r="BP170" s="17"/>
      <c r="BQ170" s="17">
        <v>0.113021705494212</v>
      </c>
      <c r="BR170" s="17">
        <v>9.5461802697225304E-2</v>
      </c>
      <c r="BS170" s="17"/>
      <c r="BT170" s="17">
        <v>8.7880581012540898E-2</v>
      </c>
      <c r="BU170" s="17">
        <v>9.7334535259711502E-2</v>
      </c>
      <c r="BV170" s="17"/>
      <c r="BW170" s="17">
        <v>0.102584614290796</v>
      </c>
      <c r="BX170" s="17">
        <v>9.3960015438858305E-2</v>
      </c>
      <c r="BY170" s="17"/>
      <c r="BZ170" s="17">
        <v>7.5824154995862397E-2</v>
      </c>
      <c r="CA170" s="17">
        <v>9.7747683101775604E-2</v>
      </c>
    </row>
    <row r="171" spans="2:79" x14ac:dyDescent="0.35">
      <c r="B171" t="s">
        <v>163</v>
      </c>
      <c r="C171" s="17">
        <v>0.23364310442921701</v>
      </c>
      <c r="D171" s="17">
        <v>0.228930109854032</v>
      </c>
      <c r="E171" s="17">
        <v>0.21734417086289801</v>
      </c>
      <c r="F171" s="17">
        <v>0.34311680890534901</v>
      </c>
      <c r="G171" s="17">
        <v>0.181265534570935</v>
      </c>
      <c r="H171" s="17">
        <v>0.247632375284979</v>
      </c>
      <c r="I171" s="17">
        <v>0.278938632053853</v>
      </c>
      <c r="J171" s="17">
        <v>0.124864117734203</v>
      </c>
      <c r="K171" s="17">
        <v>0.143309078970457</v>
      </c>
      <c r="L171" s="17">
        <v>0.17496775597980299</v>
      </c>
      <c r="M171" s="17"/>
      <c r="N171" s="17">
        <v>0.33041547471347299</v>
      </c>
      <c r="O171" s="17">
        <v>0.32586185217633201</v>
      </c>
      <c r="P171" s="17">
        <v>0.20407534026084301</v>
      </c>
      <c r="Q171" s="17">
        <v>0.11840434968051899</v>
      </c>
      <c r="R171" s="17"/>
      <c r="S171" s="17">
        <v>0.33131070175009097</v>
      </c>
      <c r="T171" s="17">
        <v>0.23067300330270801</v>
      </c>
      <c r="U171" s="17">
        <v>0.19850514838036301</v>
      </c>
      <c r="V171" s="17">
        <v>0.253857517560023</v>
      </c>
      <c r="W171" s="17">
        <v>0.180967103380693</v>
      </c>
      <c r="X171" s="17">
        <v>0.173869516815674</v>
      </c>
      <c r="Y171" s="17">
        <v>0.19257458371185501</v>
      </c>
      <c r="Z171" s="17"/>
      <c r="AA171" s="17">
        <v>0.138249446022009</v>
      </c>
      <c r="AB171" s="17">
        <v>0.38415664146085299</v>
      </c>
      <c r="AC171" s="17"/>
      <c r="AD171" s="17">
        <v>0.12489403017923401</v>
      </c>
      <c r="AE171" s="17">
        <v>7.7512191520615906E-2</v>
      </c>
      <c r="AF171" s="17">
        <v>0.177398229056869</v>
      </c>
      <c r="AG171" s="17"/>
      <c r="AH171" s="17">
        <v>6.3764019270516906E-2</v>
      </c>
      <c r="AI171" s="17">
        <v>0.25771221228352997</v>
      </c>
      <c r="AJ171" s="17"/>
      <c r="AK171" s="17">
        <v>0.25890476289290598</v>
      </c>
      <c r="AL171" s="17">
        <v>0.22226037800461901</v>
      </c>
      <c r="AM171" s="17"/>
      <c r="AN171" s="17">
        <v>0.29815966876112099</v>
      </c>
      <c r="AO171" s="17">
        <v>0.11840434968051899</v>
      </c>
      <c r="AP171" s="17"/>
      <c r="AQ171" s="17">
        <v>0.14447554727456999</v>
      </c>
      <c r="AR171" s="17">
        <v>0.27812327648901503</v>
      </c>
      <c r="AS171" s="17"/>
      <c r="AT171" s="17">
        <v>0.41160357674963399</v>
      </c>
      <c r="AU171" s="17">
        <v>0.28999627055128002</v>
      </c>
      <c r="AV171" s="17">
        <v>0.15137237132633</v>
      </c>
      <c r="AW171" s="17">
        <v>6.8474810162786198E-2</v>
      </c>
      <c r="AX171" s="17"/>
      <c r="AY171" s="17">
        <v>8.3676005885634605E-2</v>
      </c>
      <c r="AZ171" s="17">
        <v>0.27081275194173898</v>
      </c>
      <c r="BA171" s="17"/>
      <c r="BB171" s="17">
        <v>0.3047872377002</v>
      </c>
      <c r="BC171" s="17">
        <v>0.22057350502794501</v>
      </c>
      <c r="BD171" s="17"/>
      <c r="BE171" s="17">
        <v>8.2486335246066106E-2</v>
      </c>
      <c r="BF171" s="17">
        <v>0.253452716058233</v>
      </c>
      <c r="BG171" s="17"/>
      <c r="BH171" s="17">
        <v>0.28613277916491298</v>
      </c>
      <c r="BI171" s="17">
        <v>0.229049216099488</v>
      </c>
      <c r="BJ171" s="17"/>
      <c r="BK171" s="17">
        <v>0.23237515964005501</v>
      </c>
      <c r="BL171" s="17">
        <v>0.23386280532770901</v>
      </c>
      <c r="BM171" s="17"/>
      <c r="BN171" s="17">
        <v>0.168179150881303</v>
      </c>
      <c r="BO171" s="17">
        <v>0.23662644704831101</v>
      </c>
      <c r="BP171" s="17"/>
      <c r="BQ171" s="17">
        <v>6.1139174788480098E-2</v>
      </c>
      <c r="BR171" s="17">
        <v>0.247213876487691</v>
      </c>
      <c r="BS171" s="17"/>
      <c r="BT171" s="17">
        <v>0.129402043069612</v>
      </c>
      <c r="BU171" s="17">
        <v>0.240607367231785</v>
      </c>
      <c r="BV171" s="17"/>
      <c r="BW171" s="17">
        <v>0.18712221051474101</v>
      </c>
      <c r="BX171" s="17">
        <v>0.25579984632168801</v>
      </c>
      <c r="BY171" s="17"/>
      <c r="BZ171" s="17">
        <v>9.9944752235550896E-2</v>
      </c>
      <c r="CA171" s="17">
        <v>0.24006781365340901</v>
      </c>
    </row>
    <row r="172" spans="2:79" x14ac:dyDescent="0.35">
      <c r="B172" t="s">
        <v>75</v>
      </c>
      <c r="C172" s="17">
        <v>2.9685390762636502E-2</v>
      </c>
      <c r="D172" s="17">
        <v>3.43797505870784E-2</v>
      </c>
      <c r="E172" s="17">
        <v>1.4500796949158901E-2</v>
      </c>
      <c r="F172" s="17">
        <v>3.3980107452526297E-2</v>
      </c>
      <c r="G172" s="17">
        <v>2.1190671497378601E-2</v>
      </c>
      <c r="H172" s="17">
        <v>5.0793681027631203E-2</v>
      </c>
      <c r="I172" s="17">
        <v>2.6559349969748399E-2</v>
      </c>
      <c r="J172" s="17">
        <v>2.4100010536929801E-2</v>
      </c>
      <c r="K172" s="17">
        <v>3.5553049624689699E-2</v>
      </c>
      <c r="L172" s="17">
        <v>2.2773706353812501E-2</v>
      </c>
      <c r="M172" s="17"/>
      <c r="N172" s="17">
        <v>7.0058564199953599E-2</v>
      </c>
      <c r="O172" s="17">
        <v>1.8285673561574501E-2</v>
      </c>
      <c r="P172" s="17">
        <v>1.0656538601495199E-2</v>
      </c>
      <c r="Q172" s="17">
        <v>1.1168698224871199E-2</v>
      </c>
      <c r="R172" s="17"/>
      <c r="S172" s="17">
        <v>5.0209511878946997E-2</v>
      </c>
      <c r="T172" s="17">
        <v>2.4644528757740598E-2</v>
      </c>
      <c r="U172" s="17">
        <v>2.4801478333525698E-2</v>
      </c>
      <c r="V172" s="17">
        <v>3.21036124886468E-2</v>
      </c>
      <c r="W172" s="17">
        <v>1.39109189885913E-2</v>
      </c>
      <c r="X172" s="17">
        <v>1.3092477591999999E-2</v>
      </c>
      <c r="Y172" s="17">
        <v>8.3803496309225404E-3</v>
      </c>
      <c r="Z172" s="17"/>
      <c r="AA172" s="17">
        <v>1.4162965030198E-2</v>
      </c>
      <c r="AB172" s="17">
        <v>5.4176905600310903E-2</v>
      </c>
      <c r="AC172" s="17"/>
      <c r="AD172" s="17">
        <v>1.0292088250856301E-2</v>
      </c>
      <c r="AE172" s="17">
        <v>7.1251536842571097E-3</v>
      </c>
      <c r="AF172" s="17">
        <v>1.7771103676061099E-2</v>
      </c>
      <c r="AG172" s="17"/>
      <c r="AH172" s="17">
        <v>4.15878476330941E-3</v>
      </c>
      <c r="AI172" s="17">
        <v>3.3302096329295199E-2</v>
      </c>
      <c r="AJ172" s="17"/>
      <c r="AK172" s="17">
        <v>5.0709266432112897E-2</v>
      </c>
      <c r="AL172" s="17">
        <v>2.0212179592657802E-2</v>
      </c>
      <c r="AM172" s="17"/>
      <c r="AN172" s="17">
        <v>4.0051984778095698E-2</v>
      </c>
      <c r="AO172" s="17">
        <v>1.1168698224871199E-2</v>
      </c>
      <c r="AP172" s="17"/>
      <c r="AQ172" s="17">
        <v>1.4982693393736601E-2</v>
      </c>
      <c r="AR172" s="17">
        <v>3.7019655932395402E-2</v>
      </c>
      <c r="AS172" s="17"/>
      <c r="AT172" s="17">
        <v>7.8101077491467205E-2</v>
      </c>
      <c r="AU172" s="17">
        <v>2.9331887249611902E-2</v>
      </c>
      <c r="AV172" s="17">
        <v>1.36981312962843E-2</v>
      </c>
      <c r="AW172" s="17">
        <v>5.0637423748605501E-3</v>
      </c>
      <c r="AX172" s="17"/>
      <c r="AY172" s="17">
        <v>7.7082762405771901E-3</v>
      </c>
      <c r="AZ172" s="17">
        <v>3.5132462874189599E-2</v>
      </c>
      <c r="BA172" s="17"/>
      <c r="BB172" s="17">
        <v>3.1161146479303299E-2</v>
      </c>
      <c r="BC172" s="17">
        <v>2.9414285681385401E-2</v>
      </c>
      <c r="BD172" s="17"/>
      <c r="BE172" s="17">
        <v>1.9459299647614701E-2</v>
      </c>
      <c r="BF172" s="17">
        <v>3.1025554981322999E-2</v>
      </c>
      <c r="BG172" s="17"/>
      <c r="BH172" s="17">
        <v>3.66171364358353E-2</v>
      </c>
      <c r="BI172" s="17">
        <v>2.9078725438206401E-2</v>
      </c>
      <c r="BJ172" s="17"/>
      <c r="BK172" s="17">
        <v>1.2518654135252501E-2</v>
      </c>
      <c r="BL172" s="17">
        <v>3.2659926794050997E-2</v>
      </c>
      <c r="BM172" s="17"/>
      <c r="BN172" s="17">
        <v>1.39415560212538E-2</v>
      </c>
      <c r="BO172" s="17">
        <v>3.0402873447784199E-2</v>
      </c>
      <c r="BP172" s="17"/>
      <c r="BQ172" s="17">
        <v>1.2445966584892099E-2</v>
      </c>
      <c r="BR172" s="17">
        <v>3.10416050611905E-2</v>
      </c>
      <c r="BS172" s="17"/>
      <c r="BT172" s="17">
        <v>1.24347851864956E-2</v>
      </c>
      <c r="BU172" s="17">
        <v>3.0837890067313099E-2</v>
      </c>
      <c r="BV172" s="17"/>
      <c r="BW172" s="17">
        <v>2.17800327079649E-2</v>
      </c>
      <c r="BX172" s="17">
        <v>3.3450515704279503E-2</v>
      </c>
      <c r="BY172" s="17"/>
      <c r="BZ172" s="17">
        <v>5.4258981862829103E-3</v>
      </c>
      <c r="CA172" s="17">
        <v>3.08511507228173E-2</v>
      </c>
    </row>
    <row r="173" spans="2:79" x14ac:dyDescent="0.35">
      <c r="B173" t="s">
        <v>164</v>
      </c>
      <c r="C173" s="17">
        <v>0.50967189475540897</v>
      </c>
      <c r="D173" s="17">
        <v>0.53015000195888795</v>
      </c>
      <c r="E173" s="17">
        <v>0.55006123981146904</v>
      </c>
      <c r="F173" s="17">
        <v>0.36527929977671802</v>
      </c>
      <c r="G173" s="17">
        <v>0.62464230445723401</v>
      </c>
      <c r="H173" s="17">
        <v>0.43643023972609102</v>
      </c>
      <c r="I173" s="17">
        <v>0.49074720641096298</v>
      </c>
      <c r="J173" s="17">
        <v>0.55541154815651195</v>
      </c>
      <c r="K173" s="17">
        <v>0.62308502238715002</v>
      </c>
      <c r="L173" s="17">
        <v>0.53359067314295705</v>
      </c>
      <c r="M173" s="17"/>
      <c r="N173" s="17">
        <v>0.41958414553489498</v>
      </c>
      <c r="O173" s="17">
        <v>0.42121564513652798</v>
      </c>
      <c r="P173" s="17">
        <v>0.51171331359537497</v>
      </c>
      <c r="Q173" s="17">
        <v>0.62947402866513402</v>
      </c>
      <c r="R173" s="17"/>
      <c r="S173" s="17">
        <v>0.425971890604739</v>
      </c>
      <c r="T173" s="17">
        <v>0.48353721405664102</v>
      </c>
      <c r="U173" s="17">
        <v>0.53507830263817502</v>
      </c>
      <c r="V173" s="17">
        <v>0.46390192100928401</v>
      </c>
      <c r="W173" s="17">
        <v>0.56997113120239395</v>
      </c>
      <c r="X173" s="17">
        <v>0.60085488210057203</v>
      </c>
      <c r="Y173" s="17">
        <v>0.58419502258018996</v>
      </c>
      <c r="Z173" s="17"/>
      <c r="AA173" s="17">
        <v>0.60540567493967201</v>
      </c>
      <c r="AB173" s="17">
        <v>0.35862170851101899</v>
      </c>
      <c r="AC173" s="17"/>
      <c r="AD173" s="17">
        <v>0.60983239347763396</v>
      </c>
      <c r="AE173" s="17">
        <v>0.70808435113049994</v>
      </c>
      <c r="AF173" s="17">
        <v>0.559953504834655</v>
      </c>
      <c r="AG173" s="17"/>
      <c r="AH173" s="17">
        <v>0.73004698557418402</v>
      </c>
      <c r="AI173" s="17">
        <v>0.478448322857986</v>
      </c>
      <c r="AJ173" s="17"/>
      <c r="AK173" s="17">
        <v>0.46520966821146797</v>
      </c>
      <c r="AL173" s="17">
        <v>0.52970626271686505</v>
      </c>
      <c r="AM173" s="17"/>
      <c r="AN173" s="17">
        <v>0.44260051675986201</v>
      </c>
      <c r="AO173" s="17">
        <v>0.62947402866513402</v>
      </c>
      <c r="AP173" s="17"/>
      <c r="AQ173" s="17">
        <v>0.62879393456242805</v>
      </c>
      <c r="AR173" s="17">
        <v>0.45024928640088402</v>
      </c>
      <c r="AS173" s="17"/>
      <c r="AT173" s="17">
        <v>0.31688007249238298</v>
      </c>
      <c r="AU173" s="17">
        <v>0.45997029373093901</v>
      </c>
      <c r="AV173" s="17">
        <v>0.58669452651315501</v>
      </c>
      <c r="AW173" s="17">
        <v>0.69535746581615798</v>
      </c>
      <c r="AX173" s="17"/>
      <c r="AY173" s="17">
        <v>0.66827971655338003</v>
      </c>
      <c r="AZ173" s="17">
        <v>0.470360626575834</v>
      </c>
      <c r="BA173" s="17"/>
      <c r="BB173" s="17">
        <v>0.44066982843400998</v>
      </c>
      <c r="BC173" s="17">
        <v>0.52234798374851898</v>
      </c>
      <c r="BD173" s="17"/>
      <c r="BE173" s="17">
        <v>0.66174878970283801</v>
      </c>
      <c r="BF173" s="17">
        <v>0.48974169749772001</v>
      </c>
      <c r="BG173" s="17"/>
      <c r="BH173" s="17">
        <v>0.50182708053689695</v>
      </c>
      <c r="BI173" s="17">
        <v>0.51035847169970905</v>
      </c>
      <c r="BJ173" s="17"/>
      <c r="BK173" s="17">
        <v>0.47775618272516601</v>
      </c>
      <c r="BL173" s="17">
        <v>0.51520203350354898</v>
      </c>
      <c r="BM173" s="17"/>
      <c r="BN173" s="17">
        <v>0.58873297796018298</v>
      </c>
      <c r="BO173" s="17">
        <v>0.50606889972908697</v>
      </c>
      <c r="BP173" s="17"/>
      <c r="BQ173" s="17">
        <v>0.69129987864161402</v>
      </c>
      <c r="BR173" s="17">
        <v>0.49538333927790001</v>
      </c>
      <c r="BS173" s="17"/>
      <c r="BT173" s="17">
        <v>0.63706454958967595</v>
      </c>
      <c r="BU173" s="17">
        <v>0.50116089231729999</v>
      </c>
      <c r="BV173" s="17"/>
      <c r="BW173" s="17">
        <v>0.53696865601493704</v>
      </c>
      <c r="BX173" s="17">
        <v>0.49667112794212198</v>
      </c>
      <c r="BY173" s="17"/>
      <c r="BZ173" s="17">
        <v>0.678680666745762</v>
      </c>
      <c r="CA173" s="17">
        <v>0.50155038690912701</v>
      </c>
    </row>
    <row r="174" spans="2:79" x14ac:dyDescent="0.35">
      <c r="B174" t="s">
        <v>165</v>
      </c>
      <c r="C174" s="17">
        <v>0.33038558330676498</v>
      </c>
      <c r="D174" s="17">
        <v>0.30292583861769001</v>
      </c>
      <c r="E174" s="17">
        <v>0.30016933189913297</v>
      </c>
      <c r="F174" s="17">
        <v>0.452500018773901</v>
      </c>
      <c r="G174" s="17">
        <v>0.254410965574068</v>
      </c>
      <c r="H174" s="17">
        <v>0.38110654456649401</v>
      </c>
      <c r="I174" s="17">
        <v>0.37033989043628801</v>
      </c>
      <c r="J174" s="17">
        <v>0.25117346734707302</v>
      </c>
      <c r="K174" s="17">
        <v>0.226097090485363</v>
      </c>
      <c r="L174" s="17">
        <v>0.29078833136057203</v>
      </c>
      <c r="M174" s="17"/>
      <c r="N174" s="17">
        <v>0.38782178274058499</v>
      </c>
      <c r="O174" s="17">
        <v>0.43664542103374798</v>
      </c>
      <c r="P174" s="17">
        <v>0.318749850196896</v>
      </c>
      <c r="Q174" s="17">
        <v>0.231886360513406</v>
      </c>
      <c r="R174" s="17"/>
      <c r="S174" s="17">
        <v>0.39948448572095901</v>
      </c>
      <c r="T174" s="17">
        <v>0.35987963548358198</v>
      </c>
      <c r="U174" s="17">
        <v>0.30693116329348102</v>
      </c>
      <c r="V174" s="17">
        <v>0.34959140958618101</v>
      </c>
      <c r="W174" s="17">
        <v>0.280746052124209</v>
      </c>
      <c r="X174" s="17">
        <v>0.27786499092560202</v>
      </c>
      <c r="Y174" s="17">
        <v>0.28830239286303599</v>
      </c>
      <c r="Z174" s="17"/>
      <c r="AA174" s="17">
        <v>0.242681852047548</v>
      </c>
      <c r="AB174" s="17">
        <v>0.468765838589011</v>
      </c>
      <c r="AC174" s="17"/>
      <c r="AD174" s="17">
        <v>0.242377697185088</v>
      </c>
      <c r="AE174" s="17">
        <v>0.16252190970724401</v>
      </c>
      <c r="AF174" s="17">
        <v>0.28258265500757701</v>
      </c>
      <c r="AG174" s="17"/>
      <c r="AH174" s="17">
        <v>0.14729199383715399</v>
      </c>
      <c r="AI174" s="17">
        <v>0.35632697184356099</v>
      </c>
      <c r="AJ174" s="17"/>
      <c r="AK174" s="17">
        <v>0.35585183828804301</v>
      </c>
      <c r="AL174" s="17">
        <v>0.31891066712390298</v>
      </c>
      <c r="AM174" s="17"/>
      <c r="AN174" s="17">
        <v>0.38553049924974198</v>
      </c>
      <c r="AO174" s="17">
        <v>0.231886360513406</v>
      </c>
      <c r="AP174" s="17"/>
      <c r="AQ174" s="17">
        <v>0.247685428567646</v>
      </c>
      <c r="AR174" s="17">
        <v>0.37163956883188398</v>
      </c>
      <c r="AS174" s="17"/>
      <c r="AT174" s="17">
        <v>0.470262006986995</v>
      </c>
      <c r="AU174" s="17">
        <v>0.39153917889863998</v>
      </c>
      <c r="AV174" s="17">
        <v>0.26655434160115299</v>
      </c>
      <c r="AW174" s="17">
        <v>0.15744903853276901</v>
      </c>
      <c r="AX174" s="17"/>
      <c r="AY174" s="17">
        <v>0.18405048332629001</v>
      </c>
      <c r="AZ174" s="17">
        <v>0.366655032658039</v>
      </c>
      <c r="BA174" s="17"/>
      <c r="BB174" s="17">
        <v>0.39866397852975999</v>
      </c>
      <c r="BC174" s="17">
        <v>0.31784243698818798</v>
      </c>
      <c r="BD174" s="17"/>
      <c r="BE174" s="17">
        <v>0.17651713277502901</v>
      </c>
      <c r="BF174" s="17">
        <v>0.350550570051744</v>
      </c>
      <c r="BG174" s="17"/>
      <c r="BH174" s="17">
        <v>0.36046931949216898</v>
      </c>
      <c r="BI174" s="17">
        <v>0.32775265930270803</v>
      </c>
      <c r="BJ174" s="17"/>
      <c r="BK174" s="17">
        <v>0.35497184366544698</v>
      </c>
      <c r="BL174" s="17">
        <v>0.326125442378292</v>
      </c>
      <c r="BM174" s="17"/>
      <c r="BN174" s="17">
        <v>0.28559727804921797</v>
      </c>
      <c r="BO174" s="17">
        <v>0.33242668917755602</v>
      </c>
      <c r="BP174" s="17"/>
      <c r="BQ174" s="17">
        <v>0.174160880282692</v>
      </c>
      <c r="BR174" s="17">
        <v>0.34267567918491598</v>
      </c>
      <c r="BS174" s="17"/>
      <c r="BT174" s="17">
        <v>0.21728262408215299</v>
      </c>
      <c r="BU174" s="17">
        <v>0.33794190249149703</v>
      </c>
      <c r="BV174" s="17"/>
      <c r="BW174" s="17">
        <v>0.289706824805538</v>
      </c>
      <c r="BX174" s="17">
        <v>0.34975986176054602</v>
      </c>
      <c r="BY174" s="17"/>
      <c r="BZ174" s="17">
        <v>0.175768907231413</v>
      </c>
      <c r="CA174" s="17">
        <v>0.33781549675518502</v>
      </c>
    </row>
    <row r="175" spans="2:79" x14ac:dyDescent="0.35">
      <c r="B175" t="s">
        <v>166</v>
      </c>
      <c r="C175" s="17">
        <v>0.17928631144864399</v>
      </c>
      <c r="D175" s="17">
        <v>0.22722416334119799</v>
      </c>
      <c r="E175" s="17">
        <v>0.24989190791233601</v>
      </c>
      <c r="F175" s="17">
        <v>-8.7220718997182797E-2</v>
      </c>
      <c r="G175" s="17">
        <v>0.370231338883167</v>
      </c>
      <c r="H175" s="17">
        <v>5.5323695159596703E-2</v>
      </c>
      <c r="I175" s="17">
        <v>0.12040731597467499</v>
      </c>
      <c r="J175" s="17">
        <v>0.30423808080943798</v>
      </c>
      <c r="K175" s="17">
        <v>0.39698793190178699</v>
      </c>
      <c r="L175" s="17">
        <v>0.24280234178238599</v>
      </c>
      <c r="M175" s="17"/>
      <c r="N175" s="17">
        <v>3.17623627943103E-2</v>
      </c>
      <c r="O175" s="17">
        <v>-1.54297758972195E-2</v>
      </c>
      <c r="P175" s="17">
        <v>0.192963463398479</v>
      </c>
      <c r="Q175" s="17">
        <v>0.39758766815172802</v>
      </c>
      <c r="R175" s="17"/>
      <c r="S175" s="17">
        <v>2.6487404883779399E-2</v>
      </c>
      <c r="T175" s="17">
        <v>0.12365757857305899</v>
      </c>
      <c r="U175" s="17">
        <v>0.22814713934469499</v>
      </c>
      <c r="V175" s="17">
        <v>0.114310511423103</v>
      </c>
      <c r="W175" s="17">
        <v>0.28922507907818501</v>
      </c>
      <c r="X175" s="17">
        <v>0.32298989117497001</v>
      </c>
      <c r="Y175" s="17">
        <v>0.29589262971715302</v>
      </c>
      <c r="Z175" s="17"/>
      <c r="AA175" s="17">
        <v>0.36272382289212401</v>
      </c>
      <c r="AB175" s="17">
        <v>-0.11014413007799199</v>
      </c>
      <c r="AC175" s="17"/>
      <c r="AD175" s="17">
        <v>0.36745469629254601</v>
      </c>
      <c r="AE175" s="17">
        <v>0.54556244142325605</v>
      </c>
      <c r="AF175" s="17">
        <v>0.27737084982707799</v>
      </c>
      <c r="AG175" s="17"/>
      <c r="AH175" s="17">
        <v>0.58275499173703005</v>
      </c>
      <c r="AI175" s="17">
        <v>0.12212135101442501</v>
      </c>
      <c r="AJ175" s="17"/>
      <c r="AK175" s="17">
        <v>0.10935782992342501</v>
      </c>
      <c r="AL175" s="17">
        <v>0.21079559559296199</v>
      </c>
      <c r="AM175" s="17"/>
      <c r="AN175" s="17">
        <v>5.7070017510119399E-2</v>
      </c>
      <c r="AO175" s="17">
        <v>0.39758766815172802</v>
      </c>
      <c r="AP175" s="17"/>
      <c r="AQ175" s="17">
        <v>0.38110850599478202</v>
      </c>
      <c r="AR175" s="17">
        <v>7.8609717568999801E-2</v>
      </c>
      <c r="AS175" s="17"/>
      <c r="AT175" s="17">
        <v>-0.15338193449461199</v>
      </c>
      <c r="AU175" s="17">
        <v>6.8431114832298606E-2</v>
      </c>
      <c r="AV175" s="17">
        <v>0.32014018491200102</v>
      </c>
      <c r="AW175" s="17">
        <v>0.53790842728338895</v>
      </c>
      <c r="AX175" s="17"/>
      <c r="AY175" s="17">
        <v>0.48422923322709099</v>
      </c>
      <c r="AZ175" s="17">
        <v>0.10370559391779401</v>
      </c>
      <c r="BA175" s="17"/>
      <c r="BB175" s="17">
        <v>4.2005849904250402E-2</v>
      </c>
      <c r="BC175" s="17">
        <v>0.204505546760331</v>
      </c>
      <c r="BD175" s="17"/>
      <c r="BE175" s="17">
        <v>0.48523165692780901</v>
      </c>
      <c r="BF175" s="17">
        <v>0.139191127445976</v>
      </c>
      <c r="BG175" s="17"/>
      <c r="BH175" s="17">
        <v>0.141357761044728</v>
      </c>
      <c r="BI175" s="17">
        <v>0.18260581239700099</v>
      </c>
      <c r="BJ175" s="17"/>
      <c r="BK175" s="17">
        <v>0.122784339059719</v>
      </c>
      <c r="BL175" s="17">
        <v>0.18907659112525599</v>
      </c>
      <c r="BM175" s="17"/>
      <c r="BN175" s="17">
        <v>0.30313569991096501</v>
      </c>
      <c r="BO175" s="17">
        <v>0.17364221055153001</v>
      </c>
      <c r="BP175" s="17"/>
      <c r="BQ175" s="17">
        <v>0.51713899835892196</v>
      </c>
      <c r="BR175" s="17">
        <v>0.152707660092984</v>
      </c>
      <c r="BS175" s="17"/>
      <c r="BT175" s="17">
        <v>0.41978192550752302</v>
      </c>
      <c r="BU175" s="17">
        <v>0.16321898982580299</v>
      </c>
      <c r="BV175" s="17"/>
      <c r="BW175" s="17">
        <v>0.24726183120939901</v>
      </c>
      <c r="BX175" s="17">
        <v>0.14691126618157599</v>
      </c>
      <c r="BY175" s="17"/>
      <c r="BZ175" s="17">
        <v>0.50291175951434897</v>
      </c>
      <c r="CA175" s="17">
        <v>0.16373489015394199</v>
      </c>
    </row>
    <row r="176" spans="2:79" x14ac:dyDescent="0.35">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row>
    <row r="177" spans="2:79" x14ac:dyDescent="0.35">
      <c r="B177" s="6" t="s">
        <v>178</v>
      </c>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row>
    <row r="178" spans="2:79" x14ac:dyDescent="0.35">
      <c r="B178" s="24" t="s">
        <v>77</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row>
    <row r="179" spans="2:79" x14ac:dyDescent="0.35">
      <c r="B179" t="s">
        <v>174</v>
      </c>
      <c r="C179" s="17">
        <v>0.62195186209349096</v>
      </c>
      <c r="D179" s="17">
        <v>0.59289209902952</v>
      </c>
      <c r="E179" s="17">
        <v>0.68695258148497496</v>
      </c>
      <c r="F179" s="17">
        <v>0.63672655456649896</v>
      </c>
      <c r="G179" s="17">
        <v>0.54749606726456701</v>
      </c>
      <c r="H179" s="17">
        <v>0.56793068237603594</v>
      </c>
      <c r="I179" s="17">
        <v>0.66348550916438698</v>
      </c>
      <c r="J179" s="17">
        <v>0.71287727599686801</v>
      </c>
      <c r="K179" s="17">
        <v>0.64472902849928704</v>
      </c>
      <c r="L179" s="17">
        <v>0.56631031244812402</v>
      </c>
      <c r="M179" s="17"/>
      <c r="N179" s="17">
        <v>0.43799450520556099</v>
      </c>
      <c r="O179" s="17">
        <v>0.59022398280275301</v>
      </c>
      <c r="P179" s="17">
        <v>0.68165546914207698</v>
      </c>
      <c r="Q179" s="17">
        <v>0.76280269965171899</v>
      </c>
      <c r="R179" s="17"/>
      <c r="S179" s="17">
        <v>0.50440944395077003</v>
      </c>
      <c r="T179" s="17">
        <v>0.61240305966770803</v>
      </c>
      <c r="U179" s="17">
        <v>0.68778604058414095</v>
      </c>
      <c r="V179" s="17">
        <v>0.53831976668760795</v>
      </c>
      <c r="W179" s="17">
        <v>0.69648168055465598</v>
      </c>
      <c r="X179" s="17">
        <v>0.72922771401550301</v>
      </c>
      <c r="Y179" s="17">
        <v>0.72954934179506603</v>
      </c>
      <c r="Z179" s="17"/>
      <c r="AA179" s="17">
        <v>0.71071734111559304</v>
      </c>
      <c r="AB179" s="17">
        <v>0.48189636535499297</v>
      </c>
      <c r="AC179" s="17"/>
      <c r="AD179" s="17">
        <v>0.69293830680605895</v>
      </c>
      <c r="AE179" s="17">
        <v>0.76319073715644203</v>
      </c>
      <c r="AF179" s="17">
        <v>0.69820193238015904</v>
      </c>
      <c r="AG179" s="17"/>
      <c r="AH179" s="17">
        <v>0.74143767362284796</v>
      </c>
      <c r="AI179" s="17">
        <v>0.60502266282170503</v>
      </c>
      <c r="AJ179" s="17"/>
      <c r="AK179" s="17">
        <v>0.59454724944270398</v>
      </c>
      <c r="AL179" s="17">
        <v>0.63430018867008298</v>
      </c>
      <c r="AM179" s="17"/>
      <c r="AN179" s="17">
        <v>0.54309634042159705</v>
      </c>
      <c r="AO179" s="17">
        <v>0.76280269965171899</v>
      </c>
      <c r="AP179" s="17"/>
      <c r="AQ179" s="17">
        <v>0.738745786540287</v>
      </c>
      <c r="AR179" s="17">
        <v>0.56369060631048595</v>
      </c>
      <c r="AS179" s="17"/>
      <c r="AT179" s="17">
        <v>0.34728395520579097</v>
      </c>
      <c r="AU179" s="17">
        <v>0.57122256261733095</v>
      </c>
      <c r="AV179" s="17">
        <v>0.73980022944980395</v>
      </c>
      <c r="AW179" s="17">
        <v>0.81448936401777305</v>
      </c>
      <c r="AX179" s="17"/>
      <c r="AY179" s="17">
        <v>0.682116281922868</v>
      </c>
      <c r="AZ179" s="17">
        <v>0.60703998942560999</v>
      </c>
      <c r="BA179" s="17"/>
      <c r="BB179" s="17">
        <v>0.63327318373533004</v>
      </c>
      <c r="BC179" s="17">
        <v>0.61987206813510198</v>
      </c>
      <c r="BD179" s="17"/>
      <c r="BE179" s="17">
        <v>0.68304414697090099</v>
      </c>
      <c r="BF179" s="17">
        <v>0.61394550919582902</v>
      </c>
      <c r="BG179" s="17"/>
      <c r="BH179" s="17">
        <v>0.63325333615414503</v>
      </c>
      <c r="BI179" s="17">
        <v>0.62096275880684604</v>
      </c>
      <c r="BJ179" s="17"/>
      <c r="BK179" s="17">
        <v>0.67918470627097605</v>
      </c>
      <c r="BL179" s="17">
        <v>0.61203494189593299</v>
      </c>
      <c r="BM179" s="17"/>
      <c r="BN179" s="17">
        <v>0.71354652446136002</v>
      </c>
      <c r="BO179" s="17">
        <v>0.61777768309705094</v>
      </c>
      <c r="BP179" s="17"/>
      <c r="BQ179" s="17">
        <v>0.69060284644999004</v>
      </c>
      <c r="BR179" s="17">
        <v>0.61655113376091197</v>
      </c>
      <c r="BS179" s="17"/>
      <c r="BT179" s="17">
        <v>0.62710873880984896</v>
      </c>
      <c r="BU179" s="17">
        <v>0.62160733524174205</v>
      </c>
      <c r="BV179" s="17"/>
      <c r="BW179" s="17">
        <v>0.64517112089434903</v>
      </c>
      <c r="BX179" s="17">
        <v>0.61089310803921804</v>
      </c>
      <c r="BY179" s="17"/>
      <c r="BZ179" s="17">
        <v>0.68699466944113097</v>
      </c>
      <c r="CA179" s="17">
        <v>0.618826310301136</v>
      </c>
    </row>
    <row r="180" spans="2:79" x14ac:dyDescent="0.35">
      <c r="B180" t="s">
        <v>175</v>
      </c>
      <c r="C180" s="17">
        <v>0.26135147188022301</v>
      </c>
      <c r="D180" s="17">
        <v>0.28209641857684098</v>
      </c>
      <c r="E180" s="17">
        <v>0.231589045695162</v>
      </c>
      <c r="F180" s="17">
        <v>0.249773906329328</v>
      </c>
      <c r="G180" s="17">
        <v>0.30038831037275898</v>
      </c>
      <c r="H180" s="17">
        <v>0.29260616676187501</v>
      </c>
      <c r="I180" s="17">
        <v>0.237018558453096</v>
      </c>
      <c r="J180" s="17">
        <v>0.189552589704955</v>
      </c>
      <c r="K180" s="17">
        <v>0.246397004278847</v>
      </c>
      <c r="L180" s="17">
        <v>0.313263712960337</v>
      </c>
      <c r="M180" s="17"/>
      <c r="N180" s="17">
        <v>0.30611489856568003</v>
      </c>
      <c r="O180" s="17">
        <v>0.30179742868891202</v>
      </c>
      <c r="P180" s="17">
        <v>0.26681237096445598</v>
      </c>
      <c r="Q180" s="17">
        <v>0.200868065661435</v>
      </c>
      <c r="R180" s="17"/>
      <c r="S180" s="17">
        <v>0.33040387443400698</v>
      </c>
      <c r="T180" s="17">
        <v>0.26572693928758601</v>
      </c>
      <c r="U180" s="17">
        <v>0.24326726526408499</v>
      </c>
      <c r="V180" s="17">
        <v>0.29229328651602199</v>
      </c>
      <c r="W180" s="17">
        <v>0.241312004249779</v>
      </c>
      <c r="X180" s="17">
        <v>0.22400270155997201</v>
      </c>
      <c r="Y180" s="17">
        <v>0.20387547654870999</v>
      </c>
      <c r="Z180" s="17"/>
      <c r="AA180" s="17">
        <v>0.24329926306699401</v>
      </c>
      <c r="AB180" s="17">
        <v>0.28983451619449302</v>
      </c>
      <c r="AC180" s="17"/>
      <c r="AD180" s="17">
        <v>0.26703520856146401</v>
      </c>
      <c r="AE180" s="17">
        <v>0.20801542891600999</v>
      </c>
      <c r="AF180" s="17">
        <v>0.24479843440636501</v>
      </c>
      <c r="AG180" s="17"/>
      <c r="AH180" s="17">
        <v>0.23358643995488701</v>
      </c>
      <c r="AI180" s="17">
        <v>0.26528532605282501</v>
      </c>
      <c r="AJ180" s="17"/>
      <c r="AK180" s="17">
        <v>0.25624010706464201</v>
      </c>
      <c r="AL180" s="17">
        <v>0.26365461707695298</v>
      </c>
      <c r="AM180" s="17"/>
      <c r="AN180" s="17">
        <v>0.29521318426019999</v>
      </c>
      <c r="AO180" s="17">
        <v>0.200868065661435</v>
      </c>
      <c r="AP180" s="17"/>
      <c r="AQ180" s="17">
        <v>0.211722948398468</v>
      </c>
      <c r="AR180" s="17">
        <v>0.28610806871861899</v>
      </c>
      <c r="AS180" s="17"/>
      <c r="AT180" s="17">
        <v>0.29598068512638398</v>
      </c>
      <c r="AU180" s="17">
        <v>0.32318208534910098</v>
      </c>
      <c r="AV180" s="17">
        <v>0.22096863996850499</v>
      </c>
      <c r="AW180" s="17">
        <v>0.17599889331628199</v>
      </c>
      <c r="AX180" s="17"/>
      <c r="AY180" s="17">
        <v>0.24979795454154</v>
      </c>
      <c r="AZ180" s="17">
        <v>0.26421503442946997</v>
      </c>
      <c r="BA180" s="17"/>
      <c r="BB180" s="17">
        <v>0.25316012936031601</v>
      </c>
      <c r="BC180" s="17">
        <v>0.26285627010281198</v>
      </c>
      <c r="BD180" s="17"/>
      <c r="BE180" s="17">
        <v>0.25770567873744998</v>
      </c>
      <c r="BF180" s="17">
        <v>0.26182926554191799</v>
      </c>
      <c r="BG180" s="17"/>
      <c r="BH180" s="17">
        <v>0.25368312906950402</v>
      </c>
      <c r="BI180" s="17">
        <v>0.26202260407382</v>
      </c>
      <c r="BJ180" s="17"/>
      <c r="BK180" s="17">
        <v>0.251370510209866</v>
      </c>
      <c r="BL180" s="17">
        <v>0.26308090542144102</v>
      </c>
      <c r="BM180" s="17"/>
      <c r="BN180" s="17">
        <v>0.22060055781824001</v>
      </c>
      <c r="BO180" s="17">
        <v>0.26320858456742402</v>
      </c>
      <c r="BP180" s="17"/>
      <c r="BQ180" s="17">
        <v>0.25404462007162099</v>
      </c>
      <c r="BR180" s="17">
        <v>0.261926297164297</v>
      </c>
      <c r="BS180" s="17"/>
      <c r="BT180" s="17">
        <v>0.28022388989656599</v>
      </c>
      <c r="BU180" s="17">
        <v>0.26009062057008198</v>
      </c>
      <c r="BV180" s="17"/>
      <c r="BW180" s="17">
        <v>0.28570137321692302</v>
      </c>
      <c r="BX180" s="17">
        <v>0.249754220975797</v>
      </c>
      <c r="BY180" s="17"/>
      <c r="BZ180" s="17">
        <v>0.26733769850994399</v>
      </c>
      <c r="CA180" s="17">
        <v>0.261063811151313</v>
      </c>
    </row>
    <row r="181" spans="2:79" x14ac:dyDescent="0.35">
      <c r="B181" t="s">
        <v>176</v>
      </c>
      <c r="C181" s="17">
        <v>0.100936861605296</v>
      </c>
      <c r="D181" s="17">
        <v>0.103815162266763</v>
      </c>
      <c r="E181" s="17">
        <v>6.9626803351408195E-2</v>
      </c>
      <c r="F181" s="17">
        <v>9.7006942279314695E-2</v>
      </c>
      <c r="G181" s="17">
        <v>0.13571905275556401</v>
      </c>
      <c r="H181" s="17">
        <v>0.12164048001949899</v>
      </c>
      <c r="I181" s="17">
        <v>9.4110731736408895E-2</v>
      </c>
      <c r="J181" s="17">
        <v>7.4527114661837895E-2</v>
      </c>
      <c r="K181" s="17">
        <v>8.5527959538841E-2</v>
      </c>
      <c r="L181" s="17">
        <v>0.105181650845475</v>
      </c>
      <c r="M181" s="17"/>
      <c r="N181" s="17">
        <v>0.234444526566533</v>
      </c>
      <c r="O181" s="17">
        <v>8.8707626985672194E-2</v>
      </c>
      <c r="P181" s="17">
        <v>4.2363441175849503E-2</v>
      </c>
      <c r="Q181" s="17">
        <v>2.4201948116215601E-2</v>
      </c>
      <c r="R181" s="17"/>
      <c r="S181" s="17">
        <v>0.152065955542703</v>
      </c>
      <c r="T181" s="17">
        <v>0.106007424556809</v>
      </c>
      <c r="U181" s="17">
        <v>6.1667364353303597E-2</v>
      </c>
      <c r="V181" s="17">
        <v>0.15339799737305401</v>
      </c>
      <c r="W181" s="17">
        <v>6.0917655859217899E-2</v>
      </c>
      <c r="X181" s="17">
        <v>4.0357340269619402E-2</v>
      </c>
      <c r="Y181" s="17">
        <v>6.0033078021151001E-2</v>
      </c>
      <c r="Z181" s="17"/>
      <c r="AA181" s="17">
        <v>3.8345876281614302E-2</v>
      </c>
      <c r="AB181" s="17">
        <v>0.19969385179376101</v>
      </c>
      <c r="AC181" s="17"/>
      <c r="AD181" s="17">
        <v>3.3539884377971903E-2</v>
      </c>
      <c r="AE181" s="17">
        <v>2.2246457762534502E-2</v>
      </c>
      <c r="AF181" s="17">
        <v>5.06289010415601E-2</v>
      </c>
      <c r="AG181" s="17"/>
      <c r="AH181" s="17">
        <v>1.8653791308249099E-2</v>
      </c>
      <c r="AI181" s="17">
        <v>0.112595036546098</v>
      </c>
      <c r="AJ181" s="17"/>
      <c r="AK181" s="17">
        <v>0.129656381588585</v>
      </c>
      <c r="AL181" s="17">
        <v>8.7996046991502694E-2</v>
      </c>
      <c r="AM181" s="17"/>
      <c r="AN181" s="17">
        <v>0.14389700112968801</v>
      </c>
      <c r="AO181" s="17">
        <v>2.4201948116215601E-2</v>
      </c>
      <c r="AP181" s="17"/>
      <c r="AQ181" s="17">
        <v>4.3573960998471599E-2</v>
      </c>
      <c r="AR181" s="17">
        <v>0.129551660196396</v>
      </c>
      <c r="AS181" s="17"/>
      <c r="AT181" s="17">
        <v>0.31022776286339498</v>
      </c>
      <c r="AU181" s="17">
        <v>9.0597998641362296E-2</v>
      </c>
      <c r="AV181" s="17">
        <v>3.4987459694074498E-2</v>
      </c>
      <c r="AW181" s="17">
        <v>5.1207096645778504E-3</v>
      </c>
      <c r="AX181" s="17"/>
      <c r="AY181" s="17">
        <v>5.6664010262570702E-2</v>
      </c>
      <c r="AZ181" s="17">
        <v>0.111909977007039</v>
      </c>
      <c r="BA181" s="17"/>
      <c r="BB181" s="17">
        <v>9.7835659445567005E-2</v>
      </c>
      <c r="BC181" s="17">
        <v>0.101506570842397</v>
      </c>
      <c r="BD181" s="17"/>
      <c r="BE181" s="17">
        <v>5.14072640342794E-2</v>
      </c>
      <c r="BF181" s="17">
        <v>0.10742788478160099</v>
      </c>
      <c r="BG181" s="17"/>
      <c r="BH181" s="17">
        <v>8.8257149891237299E-2</v>
      </c>
      <c r="BI181" s="17">
        <v>0.102046588041225</v>
      </c>
      <c r="BJ181" s="17"/>
      <c r="BK181" s="17">
        <v>5.7337747494550603E-2</v>
      </c>
      <c r="BL181" s="17">
        <v>0.108491421256038</v>
      </c>
      <c r="BM181" s="17"/>
      <c r="BN181" s="17">
        <v>5.17656433877016E-2</v>
      </c>
      <c r="BO181" s="17">
        <v>0.103177706879542</v>
      </c>
      <c r="BP181" s="17"/>
      <c r="BQ181" s="17">
        <v>4.8789581734432E-2</v>
      </c>
      <c r="BR181" s="17">
        <v>0.10503925422945699</v>
      </c>
      <c r="BS181" s="17"/>
      <c r="BT181" s="17">
        <v>7.3714723496227E-2</v>
      </c>
      <c r="BU181" s="17">
        <v>0.102755551106023</v>
      </c>
      <c r="BV181" s="17"/>
      <c r="BW181" s="17">
        <v>5.9168107839258702E-2</v>
      </c>
      <c r="BX181" s="17">
        <v>0.120830277627473</v>
      </c>
      <c r="BY181" s="17"/>
      <c r="BZ181" s="17">
        <v>3.39233872986845E-2</v>
      </c>
      <c r="CA181" s="17">
        <v>0.10415711136498799</v>
      </c>
    </row>
    <row r="182" spans="2:79" x14ac:dyDescent="0.35">
      <c r="B182" t="s">
        <v>75</v>
      </c>
      <c r="C182" s="17">
        <v>1.5759804420990699E-2</v>
      </c>
      <c r="D182" s="17">
        <v>2.11963201268759E-2</v>
      </c>
      <c r="E182" s="17">
        <v>1.1831569468455601E-2</v>
      </c>
      <c r="F182" s="17">
        <v>1.6492596824858902E-2</v>
      </c>
      <c r="G182" s="17">
        <v>1.6396569607110702E-2</v>
      </c>
      <c r="H182" s="17">
        <v>1.78226708425905E-2</v>
      </c>
      <c r="I182" s="17">
        <v>5.3852006461082196E-3</v>
      </c>
      <c r="J182" s="17">
        <v>2.3043019636339999E-2</v>
      </c>
      <c r="K182" s="17">
        <v>2.3346007683024798E-2</v>
      </c>
      <c r="L182" s="17">
        <v>1.52443237460638E-2</v>
      </c>
      <c r="M182" s="17"/>
      <c r="N182" s="17">
        <v>2.1446069662226199E-2</v>
      </c>
      <c r="O182" s="17">
        <v>1.9270961522663398E-2</v>
      </c>
      <c r="P182" s="17">
        <v>9.1687187176173E-3</v>
      </c>
      <c r="Q182" s="17">
        <v>1.21272865706298E-2</v>
      </c>
      <c r="R182" s="17"/>
      <c r="S182" s="17">
        <v>1.3120726072519E-2</v>
      </c>
      <c r="T182" s="17">
        <v>1.5862576487897299E-2</v>
      </c>
      <c r="U182" s="17">
        <v>7.2793297984711401E-3</v>
      </c>
      <c r="V182" s="17">
        <v>1.59889494233162E-2</v>
      </c>
      <c r="W182" s="17">
        <v>1.28865933634723E-3</v>
      </c>
      <c r="X182" s="17">
        <v>6.4122441549055199E-3</v>
      </c>
      <c r="Y182" s="17">
        <v>6.5421036350730797E-3</v>
      </c>
      <c r="Z182" s="17"/>
      <c r="AA182" s="17">
        <v>7.6375195357987801E-3</v>
      </c>
      <c r="AB182" s="17">
        <v>2.85752666567534E-2</v>
      </c>
      <c r="AC182" s="17"/>
      <c r="AD182" s="17">
        <v>6.4866002545053503E-3</v>
      </c>
      <c r="AE182" s="17">
        <v>6.5473761650140802E-3</v>
      </c>
      <c r="AF182" s="17">
        <v>6.3707321719163297E-3</v>
      </c>
      <c r="AG182" s="17"/>
      <c r="AH182" s="17">
        <v>6.3220951140155303E-3</v>
      </c>
      <c r="AI182" s="17">
        <v>1.7096974579371399E-2</v>
      </c>
      <c r="AJ182" s="17"/>
      <c r="AK182" s="17">
        <v>1.9556261904068901E-2</v>
      </c>
      <c r="AL182" s="17">
        <v>1.40491472614613E-2</v>
      </c>
      <c r="AM182" s="17"/>
      <c r="AN182" s="17">
        <v>1.77934741885152E-2</v>
      </c>
      <c r="AO182" s="17">
        <v>1.21272865706298E-2</v>
      </c>
      <c r="AP182" s="17"/>
      <c r="AQ182" s="17">
        <v>5.9573040627730403E-3</v>
      </c>
      <c r="AR182" s="17">
        <v>2.0649664774499699E-2</v>
      </c>
      <c r="AS182" s="17"/>
      <c r="AT182" s="17">
        <v>4.65075968044295E-2</v>
      </c>
      <c r="AU182" s="17">
        <v>1.4997353392205801E-2</v>
      </c>
      <c r="AV182" s="17">
        <v>4.2436708876165199E-3</v>
      </c>
      <c r="AW182" s="17">
        <v>4.3910330013674902E-3</v>
      </c>
      <c r="AX182" s="17"/>
      <c r="AY182" s="17">
        <v>1.1421753273020901E-2</v>
      </c>
      <c r="AZ182" s="17">
        <v>1.6834999137880301E-2</v>
      </c>
      <c r="BA182" s="17"/>
      <c r="BB182" s="17">
        <v>1.5731027458786399E-2</v>
      </c>
      <c r="BC182" s="17">
        <v>1.576509091969E-2</v>
      </c>
      <c r="BD182" s="17"/>
      <c r="BE182" s="17">
        <v>7.8429102573694502E-3</v>
      </c>
      <c r="BF182" s="17">
        <v>1.6797340480651599E-2</v>
      </c>
      <c r="BG182" s="17"/>
      <c r="BH182" s="17">
        <v>2.4806384885113698E-2</v>
      </c>
      <c r="BI182" s="17">
        <v>1.4968049078109299E-2</v>
      </c>
      <c r="BJ182" s="17"/>
      <c r="BK182" s="17">
        <v>1.2107036024607601E-2</v>
      </c>
      <c r="BL182" s="17">
        <v>1.6392731426588401E-2</v>
      </c>
      <c r="BM182" s="17"/>
      <c r="BN182" s="17">
        <v>1.4087274332698499E-2</v>
      </c>
      <c r="BO182" s="17">
        <v>1.5836025455983099E-2</v>
      </c>
      <c r="BP182" s="17"/>
      <c r="BQ182" s="17">
        <v>6.5629517439571303E-3</v>
      </c>
      <c r="BR182" s="17">
        <v>1.6483314845334801E-2</v>
      </c>
      <c r="BS182" s="17"/>
      <c r="BT182" s="17">
        <v>1.89526477973577E-2</v>
      </c>
      <c r="BU182" s="17">
        <v>1.5546493082153201E-2</v>
      </c>
      <c r="BV182" s="17"/>
      <c r="BW182" s="17">
        <v>9.9593980494696692E-3</v>
      </c>
      <c r="BX182" s="17">
        <v>1.85223933575124E-2</v>
      </c>
      <c r="BY182" s="17"/>
      <c r="BZ182" s="17">
        <v>1.17442447502406E-2</v>
      </c>
      <c r="CA182" s="17">
        <v>1.59527671825631E-2</v>
      </c>
    </row>
    <row r="183" spans="2:79" x14ac:dyDescent="0.35">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row>
    <row r="184" spans="2:79" x14ac:dyDescent="0.35">
      <c r="B184" s="6" t="s">
        <v>179</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row>
    <row r="185" spans="2:79" x14ac:dyDescent="0.35">
      <c r="B185" s="24" t="s">
        <v>77</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row>
    <row r="186" spans="2:79" x14ac:dyDescent="0.35">
      <c r="B186" t="s">
        <v>174</v>
      </c>
      <c r="C186" s="17">
        <v>0.36865875312080798</v>
      </c>
      <c r="D186" s="17">
        <v>0.35479638252367701</v>
      </c>
      <c r="E186" s="17">
        <v>0.25477960882033501</v>
      </c>
      <c r="F186" s="17">
        <v>0.45758091869894002</v>
      </c>
      <c r="G186" s="17">
        <v>0.33984294727099401</v>
      </c>
      <c r="H186" s="17">
        <v>0.36302769605338597</v>
      </c>
      <c r="I186" s="17">
        <v>0.424593490180869</v>
      </c>
      <c r="J186" s="17">
        <v>0.428326648353964</v>
      </c>
      <c r="K186" s="17">
        <v>0.34669913539335301</v>
      </c>
      <c r="L186" s="17">
        <v>0.34090419450912102</v>
      </c>
      <c r="M186" s="17"/>
      <c r="N186" s="17">
        <v>0.22233438894359001</v>
      </c>
      <c r="O186" s="17">
        <v>0.31292971677029002</v>
      </c>
      <c r="P186" s="17">
        <v>0.410342579088805</v>
      </c>
      <c r="Q186" s="17">
        <v>0.49951665419686297</v>
      </c>
      <c r="R186" s="17"/>
      <c r="S186" s="17">
        <v>0.28595901889673497</v>
      </c>
      <c r="T186" s="17">
        <v>0.36621021840038098</v>
      </c>
      <c r="U186" s="17">
        <v>0.44005838371404599</v>
      </c>
      <c r="V186" s="17">
        <v>0.29224438425273902</v>
      </c>
      <c r="W186" s="17">
        <v>0.44931315673650202</v>
      </c>
      <c r="X186" s="17">
        <v>0.43916790265559102</v>
      </c>
      <c r="Y186" s="17">
        <v>0.46905282968554601</v>
      </c>
      <c r="Z186" s="17"/>
      <c r="AA186" s="17">
        <v>0.46774072978938402</v>
      </c>
      <c r="AB186" s="17">
        <v>0.212325732525106</v>
      </c>
      <c r="AC186" s="17"/>
      <c r="AD186" s="17">
        <v>0.46259724024473298</v>
      </c>
      <c r="AE186" s="17">
        <v>0.54631415912602999</v>
      </c>
      <c r="AF186" s="17">
        <v>0.43724585142743699</v>
      </c>
      <c r="AG186" s="17"/>
      <c r="AH186" s="17">
        <v>0.560765791755516</v>
      </c>
      <c r="AI186" s="17">
        <v>0.341440305198559</v>
      </c>
      <c r="AJ186" s="17"/>
      <c r="AK186" s="17">
        <v>0.35251343887298803</v>
      </c>
      <c r="AL186" s="17">
        <v>0.375933718673297</v>
      </c>
      <c r="AM186" s="17"/>
      <c r="AN186" s="17">
        <v>0.29539778972770397</v>
      </c>
      <c r="AO186" s="17">
        <v>0.49951665419686297</v>
      </c>
      <c r="AP186" s="17"/>
      <c r="AQ186" s="17">
        <v>0.48468127556811003</v>
      </c>
      <c r="AR186" s="17">
        <v>0.31078230202192397</v>
      </c>
      <c r="AS186" s="17"/>
      <c r="AT186" s="17">
        <v>0.16438039329364501</v>
      </c>
      <c r="AU186" s="17">
        <v>0.28296248402367402</v>
      </c>
      <c r="AV186" s="17">
        <v>0.45828228357490502</v>
      </c>
      <c r="AW186" s="17">
        <v>0.61741170986747496</v>
      </c>
      <c r="AX186" s="17"/>
      <c r="AY186" s="17">
        <v>0.48483839216239699</v>
      </c>
      <c r="AZ186" s="17">
        <v>0.33986339551740002</v>
      </c>
      <c r="BA186" s="17"/>
      <c r="BB186" s="17">
        <v>0.39314206367348897</v>
      </c>
      <c r="BC186" s="17">
        <v>0.36416102370548598</v>
      </c>
      <c r="BD186" s="17"/>
      <c r="BE186" s="17">
        <v>0.46448026111693602</v>
      </c>
      <c r="BF186" s="17">
        <v>0.35610101674308697</v>
      </c>
      <c r="BG186" s="17"/>
      <c r="BH186" s="17">
        <v>0.37962340006962397</v>
      </c>
      <c r="BI186" s="17">
        <v>0.36769912889163497</v>
      </c>
      <c r="BJ186" s="17"/>
      <c r="BK186" s="17">
        <v>0.42732935106564202</v>
      </c>
      <c r="BL186" s="17">
        <v>0.35849270867336402</v>
      </c>
      <c r="BM186" s="17"/>
      <c r="BN186" s="17">
        <v>0.53877196279689099</v>
      </c>
      <c r="BO186" s="17">
        <v>0.36090630370410598</v>
      </c>
      <c r="BP186" s="17"/>
      <c r="BQ186" s="17">
        <v>0.52646706620677697</v>
      </c>
      <c r="BR186" s="17">
        <v>0.35624407566805499</v>
      </c>
      <c r="BS186" s="17"/>
      <c r="BT186" s="17">
        <v>0.45193828992322399</v>
      </c>
      <c r="BU186" s="17">
        <v>0.36309491318284498</v>
      </c>
      <c r="BV186" s="17"/>
      <c r="BW186" s="17">
        <v>0.40778971267540198</v>
      </c>
      <c r="BX186" s="17">
        <v>0.35002165271491797</v>
      </c>
      <c r="BY186" s="17"/>
      <c r="BZ186" s="17">
        <v>0.49844471612434699</v>
      </c>
      <c r="CA186" s="17">
        <v>0.36242204892813601</v>
      </c>
    </row>
    <row r="187" spans="2:79" x14ac:dyDescent="0.35">
      <c r="B187" t="s">
        <v>175</v>
      </c>
      <c r="C187" s="17">
        <v>0.34840683121517901</v>
      </c>
      <c r="D187" s="17">
        <v>0.37432069003322499</v>
      </c>
      <c r="E187" s="17">
        <v>0.36984087369344099</v>
      </c>
      <c r="F187" s="17">
        <v>0.30598100784189802</v>
      </c>
      <c r="G187" s="17">
        <v>0.31811906011526297</v>
      </c>
      <c r="H187" s="17">
        <v>0.39053075960396</v>
      </c>
      <c r="I187" s="17">
        <v>0.313377768125983</v>
      </c>
      <c r="J187" s="17">
        <v>0.34665661216272298</v>
      </c>
      <c r="K187" s="17">
        <v>0.392688113575688</v>
      </c>
      <c r="L187" s="17">
        <v>0.37581091958394702</v>
      </c>
      <c r="M187" s="17"/>
      <c r="N187" s="17">
        <v>0.26396422932961</v>
      </c>
      <c r="O187" s="17">
        <v>0.35918338044856502</v>
      </c>
      <c r="P187" s="17">
        <v>0.40914402128525501</v>
      </c>
      <c r="Q187" s="17">
        <v>0.384969256176518</v>
      </c>
      <c r="R187" s="17"/>
      <c r="S187" s="17">
        <v>0.335401163847312</v>
      </c>
      <c r="T187" s="17">
        <v>0.35691796688770899</v>
      </c>
      <c r="U187" s="17">
        <v>0.38077433286079598</v>
      </c>
      <c r="V187" s="17">
        <v>0.32882618119380602</v>
      </c>
      <c r="W187" s="17">
        <v>0.37166610176652498</v>
      </c>
      <c r="X187" s="17">
        <v>0.38028485470155399</v>
      </c>
      <c r="Y187" s="17">
        <v>0.34136584725097802</v>
      </c>
      <c r="Z187" s="17"/>
      <c r="AA187" s="17">
        <v>0.384718028917023</v>
      </c>
      <c r="AB187" s="17">
        <v>0.29111448189957201</v>
      </c>
      <c r="AC187" s="17"/>
      <c r="AD187" s="17">
        <v>0.40205795347301498</v>
      </c>
      <c r="AE187" s="17">
        <v>0.37853697994424101</v>
      </c>
      <c r="AF187" s="17">
        <v>0.37855571625365703</v>
      </c>
      <c r="AG187" s="17"/>
      <c r="AH187" s="17">
        <v>0.37103918314318102</v>
      </c>
      <c r="AI187" s="17">
        <v>0.345200194453256</v>
      </c>
      <c r="AJ187" s="17"/>
      <c r="AK187" s="17">
        <v>0.30971029591558502</v>
      </c>
      <c r="AL187" s="17">
        <v>0.36584321907261902</v>
      </c>
      <c r="AM187" s="17"/>
      <c r="AN187" s="17">
        <v>0.327937310806939</v>
      </c>
      <c r="AO187" s="17">
        <v>0.384969256176518</v>
      </c>
      <c r="AP187" s="17"/>
      <c r="AQ187" s="17">
        <v>0.36371976344099499</v>
      </c>
      <c r="AR187" s="17">
        <v>0.34076815766754498</v>
      </c>
      <c r="AS187" s="17"/>
      <c r="AT187" s="17">
        <v>0.216867095171905</v>
      </c>
      <c r="AU187" s="17">
        <v>0.35939401265467402</v>
      </c>
      <c r="AV187" s="17">
        <v>0.41035406705009703</v>
      </c>
      <c r="AW187" s="17">
        <v>0.34353339047862802</v>
      </c>
      <c r="AX187" s="17"/>
      <c r="AY187" s="17">
        <v>0.38030477856265898</v>
      </c>
      <c r="AZ187" s="17">
        <v>0.34050086070035801</v>
      </c>
      <c r="BA187" s="17"/>
      <c r="BB187" s="17">
        <v>0.34950050507158398</v>
      </c>
      <c r="BC187" s="17">
        <v>0.34820591683866398</v>
      </c>
      <c r="BD187" s="17"/>
      <c r="BE187" s="17">
        <v>0.383167455976751</v>
      </c>
      <c r="BF187" s="17">
        <v>0.343851332442416</v>
      </c>
      <c r="BG187" s="17"/>
      <c r="BH187" s="17">
        <v>0.32044762824414602</v>
      </c>
      <c r="BI187" s="17">
        <v>0.35085381639624402</v>
      </c>
      <c r="BJ187" s="17"/>
      <c r="BK187" s="17">
        <v>0.39819010116510201</v>
      </c>
      <c r="BL187" s="17">
        <v>0.339780722861454</v>
      </c>
      <c r="BM187" s="17"/>
      <c r="BN187" s="17">
        <v>0.30745719096052898</v>
      </c>
      <c r="BO187" s="17">
        <v>0.35027300031110498</v>
      </c>
      <c r="BP187" s="17"/>
      <c r="BQ187" s="17">
        <v>0.377884036512104</v>
      </c>
      <c r="BR187" s="17">
        <v>0.34608787862761498</v>
      </c>
      <c r="BS187" s="17"/>
      <c r="BT187" s="17">
        <v>0.32544401064281098</v>
      </c>
      <c r="BU187" s="17">
        <v>0.34994095908253198</v>
      </c>
      <c r="BV187" s="17"/>
      <c r="BW187" s="17">
        <v>0.38229024912315301</v>
      </c>
      <c r="BX187" s="17">
        <v>0.33226900406160298</v>
      </c>
      <c r="BY187" s="17"/>
      <c r="BZ187" s="17">
        <v>0.39126001145112099</v>
      </c>
      <c r="CA187" s="17">
        <v>0.34634757455396697</v>
      </c>
    </row>
    <row r="188" spans="2:79" x14ac:dyDescent="0.35">
      <c r="B188" t="s">
        <v>176</v>
      </c>
      <c r="C188" s="17">
        <v>0.243917739794109</v>
      </c>
      <c r="D188" s="17">
        <v>0.22033540845887201</v>
      </c>
      <c r="E188" s="17">
        <v>0.30864898250542</v>
      </c>
      <c r="F188" s="17">
        <v>0.205326846995875</v>
      </c>
      <c r="G188" s="17">
        <v>0.30733435895979799</v>
      </c>
      <c r="H188" s="17">
        <v>0.218181773035171</v>
      </c>
      <c r="I188" s="17">
        <v>0.236432747591445</v>
      </c>
      <c r="J188" s="17">
        <v>0.175131929585122</v>
      </c>
      <c r="K188" s="17">
        <v>0.23021706965605099</v>
      </c>
      <c r="L188" s="17">
        <v>0.26372955117872898</v>
      </c>
      <c r="M188" s="17"/>
      <c r="N188" s="17">
        <v>0.46919905437424098</v>
      </c>
      <c r="O188" s="17">
        <v>0.27592484194845701</v>
      </c>
      <c r="P188" s="17">
        <v>0.149481453377906</v>
      </c>
      <c r="Q188" s="17">
        <v>8.4396451999669997E-2</v>
      </c>
      <c r="R188" s="17"/>
      <c r="S188" s="17">
        <v>0.338257106472933</v>
      </c>
      <c r="T188" s="17">
        <v>0.24797139500899401</v>
      </c>
      <c r="U188" s="17">
        <v>0.166172728345374</v>
      </c>
      <c r="V188" s="17">
        <v>0.34009258537283199</v>
      </c>
      <c r="W188" s="17">
        <v>0.15632629055435501</v>
      </c>
      <c r="X188" s="17">
        <v>0.16475286490936999</v>
      </c>
      <c r="Y188" s="17">
        <v>0.167674950599977</v>
      </c>
      <c r="Z188" s="17"/>
      <c r="AA188" s="17">
        <v>0.128077865157328</v>
      </c>
      <c r="AB188" s="17">
        <v>0.42669162174814901</v>
      </c>
      <c r="AC188" s="17"/>
      <c r="AD188" s="17">
        <v>0.121815733874516</v>
      </c>
      <c r="AE188" s="17">
        <v>6.6495970010681305E-2</v>
      </c>
      <c r="AF188" s="17">
        <v>0.16089153460451999</v>
      </c>
      <c r="AG188" s="17"/>
      <c r="AH188" s="17">
        <v>6.2409266026556103E-2</v>
      </c>
      <c r="AI188" s="17">
        <v>0.26963454317518198</v>
      </c>
      <c r="AJ188" s="17"/>
      <c r="AK188" s="17">
        <v>0.28605372632196402</v>
      </c>
      <c r="AL188" s="17">
        <v>0.22493155929584499</v>
      </c>
      <c r="AM188" s="17"/>
      <c r="AN188" s="17">
        <v>0.333225936925719</v>
      </c>
      <c r="AO188" s="17">
        <v>8.4396451999669997E-2</v>
      </c>
      <c r="AP188" s="17"/>
      <c r="AQ188" s="17">
        <v>0.13058414959701301</v>
      </c>
      <c r="AR188" s="17">
        <v>0.30045284912068299</v>
      </c>
      <c r="AS188" s="17"/>
      <c r="AT188" s="17">
        <v>0.53420333005250997</v>
      </c>
      <c r="AU188" s="17">
        <v>0.30758764314664999</v>
      </c>
      <c r="AV188" s="17">
        <v>0.112946658924268</v>
      </c>
      <c r="AW188" s="17">
        <v>3.5518318464267E-2</v>
      </c>
      <c r="AX188" s="17"/>
      <c r="AY188" s="17">
        <v>0.115952260887094</v>
      </c>
      <c r="AZ188" s="17">
        <v>0.27563424155307698</v>
      </c>
      <c r="BA188" s="17"/>
      <c r="BB188" s="17">
        <v>0.21805984777453699</v>
      </c>
      <c r="BC188" s="17">
        <v>0.248667987980701</v>
      </c>
      <c r="BD188" s="17"/>
      <c r="BE188" s="17">
        <v>0.124389624320227</v>
      </c>
      <c r="BF188" s="17">
        <v>0.259582308169586</v>
      </c>
      <c r="BG188" s="17"/>
      <c r="BH188" s="17">
        <v>0.238114347509921</v>
      </c>
      <c r="BI188" s="17">
        <v>0.24442565180197401</v>
      </c>
      <c r="BJ188" s="17"/>
      <c r="BK188" s="17">
        <v>0.146319418225581</v>
      </c>
      <c r="BL188" s="17">
        <v>0.26082891693933702</v>
      </c>
      <c r="BM188" s="17"/>
      <c r="BN188" s="17">
        <v>0.12974505150372101</v>
      </c>
      <c r="BO188" s="17">
        <v>0.24912085125397401</v>
      </c>
      <c r="BP188" s="17"/>
      <c r="BQ188" s="17">
        <v>8.0348850086191595E-2</v>
      </c>
      <c r="BR188" s="17">
        <v>0.25678559806671097</v>
      </c>
      <c r="BS188" s="17"/>
      <c r="BT188" s="17">
        <v>0.20319859378764099</v>
      </c>
      <c r="BU188" s="17">
        <v>0.24663815370957101</v>
      </c>
      <c r="BV188" s="17"/>
      <c r="BW188" s="17">
        <v>0.189108932269306</v>
      </c>
      <c r="BX188" s="17">
        <v>0.27002180830134098</v>
      </c>
      <c r="BY188" s="17"/>
      <c r="BZ188" s="17">
        <v>0.105217684279936</v>
      </c>
      <c r="CA188" s="17">
        <v>0.25058279969527403</v>
      </c>
    </row>
    <row r="189" spans="2:79" x14ac:dyDescent="0.35">
      <c r="B189" t="s">
        <v>75</v>
      </c>
      <c r="C189" s="17">
        <v>3.9016675869904198E-2</v>
      </c>
      <c r="D189" s="17">
        <v>5.0547518984225701E-2</v>
      </c>
      <c r="E189" s="17">
        <v>6.6730534980803502E-2</v>
      </c>
      <c r="F189" s="17">
        <v>3.1111226463287098E-2</v>
      </c>
      <c r="G189" s="17">
        <v>3.4703633653945097E-2</v>
      </c>
      <c r="H189" s="17">
        <v>2.8259771307483299E-2</v>
      </c>
      <c r="I189" s="17">
        <v>2.5595994101703701E-2</v>
      </c>
      <c r="J189" s="17">
        <v>4.9884809898191301E-2</v>
      </c>
      <c r="K189" s="17">
        <v>3.0395681374908001E-2</v>
      </c>
      <c r="L189" s="17">
        <v>1.95553347282026E-2</v>
      </c>
      <c r="M189" s="17"/>
      <c r="N189" s="17">
        <v>4.4502327352559198E-2</v>
      </c>
      <c r="O189" s="17">
        <v>5.1962060832688603E-2</v>
      </c>
      <c r="P189" s="17">
        <v>3.1031946248033699E-2</v>
      </c>
      <c r="Q189" s="17">
        <v>3.1117637626949302E-2</v>
      </c>
      <c r="R189" s="17"/>
      <c r="S189" s="17">
        <v>4.0382710783020498E-2</v>
      </c>
      <c r="T189" s="17">
        <v>2.8900419702916E-2</v>
      </c>
      <c r="U189" s="17">
        <v>1.2994555079784E-2</v>
      </c>
      <c r="V189" s="17">
        <v>3.8836849180623398E-2</v>
      </c>
      <c r="W189" s="17">
        <v>2.2694450942617801E-2</v>
      </c>
      <c r="X189" s="17">
        <v>1.5794377733485802E-2</v>
      </c>
      <c r="Y189" s="17">
        <v>2.1906372463499E-2</v>
      </c>
      <c r="Z189" s="17"/>
      <c r="AA189" s="17">
        <v>1.9463376136264299E-2</v>
      </c>
      <c r="AB189" s="17">
        <v>6.9868163827173702E-2</v>
      </c>
      <c r="AC189" s="17"/>
      <c r="AD189" s="17">
        <v>1.3529072407735701E-2</v>
      </c>
      <c r="AE189" s="17">
        <v>8.6528909190476191E-3</v>
      </c>
      <c r="AF189" s="17">
        <v>2.3306897714387001E-2</v>
      </c>
      <c r="AG189" s="17"/>
      <c r="AH189" s="17">
        <v>5.7857590747475802E-3</v>
      </c>
      <c r="AI189" s="17">
        <v>4.3724957173003398E-2</v>
      </c>
      <c r="AJ189" s="17"/>
      <c r="AK189" s="17">
        <v>5.1722538889463099E-2</v>
      </c>
      <c r="AL189" s="17">
        <v>3.3291502958238899E-2</v>
      </c>
      <c r="AM189" s="17"/>
      <c r="AN189" s="17">
        <v>4.3438962539636902E-2</v>
      </c>
      <c r="AO189" s="17">
        <v>3.1117637626949302E-2</v>
      </c>
      <c r="AP189" s="17"/>
      <c r="AQ189" s="17">
        <v>2.10148113938824E-2</v>
      </c>
      <c r="AR189" s="17">
        <v>4.7996691189847202E-2</v>
      </c>
      <c r="AS189" s="17"/>
      <c r="AT189" s="17">
        <v>8.4549181481940405E-2</v>
      </c>
      <c r="AU189" s="17">
        <v>5.0055860175001902E-2</v>
      </c>
      <c r="AV189" s="17">
        <v>1.84169904507301E-2</v>
      </c>
      <c r="AW189" s="17">
        <v>3.5365811896302902E-3</v>
      </c>
      <c r="AX189" s="17"/>
      <c r="AY189" s="17">
        <v>1.8904568387849499E-2</v>
      </c>
      <c r="AZ189" s="17">
        <v>4.4001502229165101E-2</v>
      </c>
      <c r="BA189" s="17"/>
      <c r="BB189" s="17">
        <v>3.9297583480389302E-2</v>
      </c>
      <c r="BC189" s="17">
        <v>3.8965071475149299E-2</v>
      </c>
      <c r="BD189" s="17"/>
      <c r="BE189" s="17">
        <v>2.79626585860859E-2</v>
      </c>
      <c r="BF189" s="17">
        <v>4.0465342644910099E-2</v>
      </c>
      <c r="BG189" s="17"/>
      <c r="BH189" s="17">
        <v>6.1814624176308897E-2</v>
      </c>
      <c r="BI189" s="17">
        <v>3.70214029101473E-2</v>
      </c>
      <c r="BJ189" s="17"/>
      <c r="BK189" s="17">
        <v>2.8161129543675199E-2</v>
      </c>
      <c r="BL189" s="17">
        <v>4.0897651525845097E-2</v>
      </c>
      <c r="BM189" s="17"/>
      <c r="BN189" s="17">
        <v>2.4025794738858599E-2</v>
      </c>
      <c r="BO189" s="17">
        <v>3.9699844730814601E-2</v>
      </c>
      <c r="BP189" s="17"/>
      <c r="BQ189" s="17">
        <v>1.53000471949266E-2</v>
      </c>
      <c r="BR189" s="17">
        <v>4.0882447637619203E-2</v>
      </c>
      <c r="BS189" s="17"/>
      <c r="BT189" s="17">
        <v>1.9419105646324201E-2</v>
      </c>
      <c r="BU189" s="17">
        <v>4.03259740250521E-2</v>
      </c>
      <c r="BV189" s="17"/>
      <c r="BW189" s="17">
        <v>2.0811105932139799E-2</v>
      </c>
      <c r="BX189" s="17">
        <v>4.7687534922138501E-2</v>
      </c>
      <c r="BY189" s="17"/>
      <c r="BZ189" s="17">
        <v>5.0775881445952898E-3</v>
      </c>
      <c r="CA189" s="17">
        <v>4.06475768226221E-2</v>
      </c>
    </row>
    <row r="190" spans="2:79" x14ac:dyDescent="0.35">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row>
    <row r="191" spans="2:79" x14ac:dyDescent="0.35">
      <c r="B191" s="6" t="s">
        <v>180</v>
      </c>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row>
    <row r="192" spans="2:79" x14ac:dyDescent="0.35">
      <c r="B192" s="24" t="s">
        <v>77</v>
      </c>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row>
    <row r="193" spans="2:79" x14ac:dyDescent="0.35">
      <c r="B193" t="s">
        <v>174</v>
      </c>
      <c r="C193" s="17">
        <v>0.37779711018532403</v>
      </c>
      <c r="D193" s="17">
        <v>0.37567042773648501</v>
      </c>
      <c r="E193" s="17">
        <v>0.39160396638367601</v>
      </c>
      <c r="F193" s="17">
        <v>0.37721057809054598</v>
      </c>
      <c r="G193" s="17">
        <v>0.30281938179926798</v>
      </c>
      <c r="H193" s="17">
        <v>0.450801613736107</v>
      </c>
      <c r="I193" s="17">
        <v>0.38739216146488198</v>
      </c>
      <c r="J193" s="17">
        <v>0.37549861614923502</v>
      </c>
      <c r="K193" s="17">
        <v>0.37347258130557798</v>
      </c>
      <c r="L193" s="17">
        <v>0.32287745839709298</v>
      </c>
      <c r="M193" s="17"/>
      <c r="N193" s="17">
        <v>0.22085920177031401</v>
      </c>
      <c r="O193" s="17">
        <v>0.33290962978202199</v>
      </c>
      <c r="P193" s="17">
        <v>0.45779139486154302</v>
      </c>
      <c r="Q193" s="17">
        <v>0.49478464642881997</v>
      </c>
      <c r="R193" s="17"/>
      <c r="S193" s="17">
        <v>0.30480100528580001</v>
      </c>
      <c r="T193" s="17">
        <v>0.37901343684487199</v>
      </c>
      <c r="U193" s="17">
        <v>0.39715788005382202</v>
      </c>
      <c r="V193" s="17">
        <v>0.29162608104582499</v>
      </c>
      <c r="W193" s="17">
        <v>0.45149462696154802</v>
      </c>
      <c r="X193" s="17">
        <v>0.502731571997589</v>
      </c>
      <c r="Y193" s="17">
        <v>0.50176205514845396</v>
      </c>
      <c r="Z193" s="17"/>
      <c r="AA193" s="17">
        <v>0.47744867199931101</v>
      </c>
      <c r="AB193" s="17">
        <v>0.22056538965183001</v>
      </c>
      <c r="AC193" s="17"/>
      <c r="AD193" s="17">
        <v>0.473307643872108</v>
      </c>
      <c r="AE193" s="17">
        <v>0.57294131042298302</v>
      </c>
      <c r="AF193" s="17">
        <v>0.43700505049206201</v>
      </c>
      <c r="AG193" s="17"/>
      <c r="AH193" s="17">
        <v>0.59635070199194895</v>
      </c>
      <c r="AI193" s="17">
        <v>0.34683161512025001</v>
      </c>
      <c r="AJ193" s="17"/>
      <c r="AK193" s="17">
        <v>0.35026557862737001</v>
      </c>
      <c r="AL193" s="17">
        <v>0.39020262553281498</v>
      </c>
      <c r="AM193" s="17"/>
      <c r="AN193" s="17">
        <v>0.31230148829541798</v>
      </c>
      <c r="AO193" s="17">
        <v>0.49478464642881997</v>
      </c>
      <c r="AP193" s="17"/>
      <c r="AQ193" s="17">
        <v>0.546814969878337</v>
      </c>
      <c r="AR193" s="17">
        <v>0.29348456737016798</v>
      </c>
      <c r="AS193" s="17"/>
      <c r="AT193" s="17">
        <v>0.160859638714901</v>
      </c>
      <c r="AU193" s="17">
        <v>0.30709434226287202</v>
      </c>
      <c r="AV193" s="17">
        <v>0.46148192022127998</v>
      </c>
      <c r="AW193" s="17">
        <v>0.62932380346165695</v>
      </c>
      <c r="AX193" s="17"/>
      <c r="AY193" s="17">
        <v>0.50315786799082596</v>
      </c>
      <c r="AZ193" s="17">
        <v>0.34672619379909397</v>
      </c>
      <c r="BA193" s="17"/>
      <c r="BB193" s="17">
        <v>0.406828496132074</v>
      </c>
      <c r="BC193" s="17">
        <v>0.37246387233502198</v>
      </c>
      <c r="BD193" s="17"/>
      <c r="BE193" s="17">
        <v>0.53754075752630504</v>
      </c>
      <c r="BF193" s="17">
        <v>0.35686215880254502</v>
      </c>
      <c r="BG193" s="17"/>
      <c r="BH193" s="17">
        <v>0.339090083647623</v>
      </c>
      <c r="BI193" s="17">
        <v>0.38118474324621598</v>
      </c>
      <c r="BJ193" s="17"/>
      <c r="BK193" s="17">
        <v>0.46103507742815197</v>
      </c>
      <c r="BL193" s="17">
        <v>0.36337419812465099</v>
      </c>
      <c r="BM193" s="17"/>
      <c r="BN193" s="17">
        <v>0.52623980005882098</v>
      </c>
      <c r="BO193" s="17">
        <v>0.37103223609521302</v>
      </c>
      <c r="BP193" s="17"/>
      <c r="BQ193" s="17">
        <v>0.54917279930586904</v>
      </c>
      <c r="BR193" s="17">
        <v>0.36431509607548701</v>
      </c>
      <c r="BS193" s="17"/>
      <c r="BT193" s="17">
        <v>0.453713761514911</v>
      </c>
      <c r="BU193" s="17">
        <v>0.37272517879807299</v>
      </c>
      <c r="BV193" s="17"/>
      <c r="BW193" s="17">
        <v>0.42158614198629302</v>
      </c>
      <c r="BX193" s="17">
        <v>0.35694148610555199</v>
      </c>
      <c r="BY193" s="17"/>
      <c r="BZ193" s="17">
        <v>0.56472113155378301</v>
      </c>
      <c r="CA193" s="17">
        <v>0.36881470715189402</v>
      </c>
    </row>
    <row r="194" spans="2:79" x14ac:dyDescent="0.35">
      <c r="B194" t="s">
        <v>175</v>
      </c>
      <c r="C194" s="17">
        <v>0.337144334879453</v>
      </c>
      <c r="D194" s="17">
        <v>0.36457782753319901</v>
      </c>
      <c r="E194" s="17">
        <v>0.34445611501307</v>
      </c>
      <c r="F194" s="17">
        <v>0.32418273707976197</v>
      </c>
      <c r="G194" s="17">
        <v>0.31979989434600897</v>
      </c>
      <c r="H194" s="17">
        <v>0.35357346715428001</v>
      </c>
      <c r="I194" s="17">
        <v>0.31683260504212002</v>
      </c>
      <c r="J194" s="17">
        <v>0.30853219303304202</v>
      </c>
      <c r="K194" s="17">
        <v>0.34268256926639101</v>
      </c>
      <c r="L194" s="17">
        <v>0.38080191474089398</v>
      </c>
      <c r="M194" s="17"/>
      <c r="N194" s="17">
        <v>0.23366559579401999</v>
      </c>
      <c r="O194" s="17">
        <v>0.39719941458657998</v>
      </c>
      <c r="P194" s="17">
        <v>0.38624935605937699</v>
      </c>
      <c r="Q194" s="17">
        <v>0.367988280332401</v>
      </c>
      <c r="R194" s="17"/>
      <c r="S194" s="17">
        <v>0.32042836582245299</v>
      </c>
      <c r="T194" s="17">
        <v>0.34820763125626603</v>
      </c>
      <c r="U194" s="17">
        <v>0.39272269001663601</v>
      </c>
      <c r="V194" s="17">
        <v>0.320523359973518</v>
      </c>
      <c r="W194" s="17">
        <v>0.38231151420649101</v>
      </c>
      <c r="X194" s="17">
        <v>0.33743346877036701</v>
      </c>
      <c r="Y194" s="17">
        <v>0.30925461606037002</v>
      </c>
      <c r="Z194" s="17"/>
      <c r="AA194" s="17">
        <v>0.36761989650508697</v>
      </c>
      <c r="AB194" s="17">
        <v>0.28905953920342098</v>
      </c>
      <c r="AC194" s="17"/>
      <c r="AD194" s="17">
        <v>0.38513189497489803</v>
      </c>
      <c r="AE194" s="17">
        <v>0.335216861992778</v>
      </c>
      <c r="AF194" s="17">
        <v>0.36929327040528498</v>
      </c>
      <c r="AG194" s="17"/>
      <c r="AH194" s="17">
        <v>0.349027947003129</v>
      </c>
      <c r="AI194" s="17">
        <v>0.33546062000874699</v>
      </c>
      <c r="AJ194" s="17"/>
      <c r="AK194" s="17">
        <v>0.302288769457222</v>
      </c>
      <c r="AL194" s="17">
        <v>0.35285000860416899</v>
      </c>
      <c r="AM194" s="17"/>
      <c r="AN194" s="17">
        <v>0.31987631254265803</v>
      </c>
      <c r="AO194" s="17">
        <v>0.367988280332401</v>
      </c>
      <c r="AP194" s="17"/>
      <c r="AQ194" s="17">
        <v>0.31209862435208602</v>
      </c>
      <c r="AR194" s="17">
        <v>0.34963808876445701</v>
      </c>
      <c r="AS194" s="17"/>
      <c r="AT194" s="17">
        <v>0.23914010561100499</v>
      </c>
      <c r="AU194" s="17">
        <v>0.34249043954011299</v>
      </c>
      <c r="AV194" s="17">
        <v>0.38547642109310898</v>
      </c>
      <c r="AW194" s="17">
        <v>0.32975391633277701</v>
      </c>
      <c r="AX194" s="17"/>
      <c r="AY194" s="17">
        <v>0.35865635340884799</v>
      </c>
      <c r="AZ194" s="17">
        <v>0.33181253774670999</v>
      </c>
      <c r="BA194" s="17"/>
      <c r="BB194" s="17">
        <v>0.33661221055738499</v>
      </c>
      <c r="BC194" s="17">
        <v>0.33724208927466898</v>
      </c>
      <c r="BD194" s="17"/>
      <c r="BE194" s="17">
        <v>0.30825368829015998</v>
      </c>
      <c r="BF194" s="17">
        <v>0.34093055293463997</v>
      </c>
      <c r="BG194" s="17"/>
      <c r="BH194" s="17">
        <v>0.33074445588976797</v>
      </c>
      <c r="BI194" s="17">
        <v>0.337704451312836</v>
      </c>
      <c r="BJ194" s="17"/>
      <c r="BK194" s="17">
        <v>0.37537922541323998</v>
      </c>
      <c r="BL194" s="17">
        <v>0.33051925161415002</v>
      </c>
      <c r="BM194" s="17"/>
      <c r="BN194" s="17">
        <v>0.35693357747953502</v>
      </c>
      <c r="BO194" s="17">
        <v>0.33624249367297498</v>
      </c>
      <c r="BP194" s="17"/>
      <c r="BQ194" s="17">
        <v>0.36079496686698098</v>
      </c>
      <c r="BR194" s="17">
        <v>0.33528375502825702</v>
      </c>
      <c r="BS194" s="17"/>
      <c r="BT194" s="17">
        <v>0.30063082843672601</v>
      </c>
      <c r="BU194" s="17">
        <v>0.33958377334442702</v>
      </c>
      <c r="BV194" s="17"/>
      <c r="BW194" s="17">
        <v>0.372381741900076</v>
      </c>
      <c r="BX194" s="17">
        <v>0.32036163646976201</v>
      </c>
      <c r="BY194" s="17"/>
      <c r="BZ194" s="17">
        <v>0.37136385228981</v>
      </c>
      <c r="CA194" s="17">
        <v>0.33549995822449402</v>
      </c>
    </row>
    <row r="195" spans="2:79" x14ac:dyDescent="0.35">
      <c r="B195" t="s">
        <v>176</v>
      </c>
      <c r="C195" s="17">
        <v>0.26634453645002598</v>
      </c>
      <c r="D195" s="17">
        <v>0.23432427260813901</v>
      </c>
      <c r="E195" s="17">
        <v>0.242416298530549</v>
      </c>
      <c r="F195" s="17">
        <v>0.283248786837416</v>
      </c>
      <c r="G195" s="17">
        <v>0.357235126187959</v>
      </c>
      <c r="H195" s="17">
        <v>0.18137486859135199</v>
      </c>
      <c r="I195" s="17">
        <v>0.284005786328484</v>
      </c>
      <c r="J195" s="17">
        <v>0.29612148858017201</v>
      </c>
      <c r="K195" s="17">
        <v>0.252598457085284</v>
      </c>
      <c r="L195" s="17">
        <v>0.27799471102985202</v>
      </c>
      <c r="M195" s="17"/>
      <c r="N195" s="17">
        <v>0.51979581970336697</v>
      </c>
      <c r="O195" s="17">
        <v>0.250859497027413</v>
      </c>
      <c r="P195" s="17">
        <v>0.14052424741047601</v>
      </c>
      <c r="Q195" s="17">
        <v>0.12292932523557901</v>
      </c>
      <c r="R195" s="17"/>
      <c r="S195" s="17">
        <v>0.354800794640733</v>
      </c>
      <c r="T195" s="17">
        <v>0.25866187753098302</v>
      </c>
      <c r="U195" s="17">
        <v>0.204922916095573</v>
      </c>
      <c r="V195" s="17">
        <v>0.36692813722293599</v>
      </c>
      <c r="W195" s="17">
        <v>0.16404156503936199</v>
      </c>
      <c r="X195" s="17">
        <v>0.152162113827084</v>
      </c>
      <c r="Y195" s="17">
        <v>0.175170373460516</v>
      </c>
      <c r="Z195" s="17"/>
      <c r="AA195" s="17">
        <v>0.144266800372401</v>
      </c>
      <c r="AB195" s="17">
        <v>0.45896060922315501</v>
      </c>
      <c r="AC195" s="17"/>
      <c r="AD195" s="17">
        <v>0.13305624686575299</v>
      </c>
      <c r="AE195" s="17">
        <v>8.3779746672893202E-2</v>
      </c>
      <c r="AF195" s="17">
        <v>0.18092813043518099</v>
      </c>
      <c r="AG195" s="17"/>
      <c r="AH195" s="17">
        <v>4.7845886725024503E-2</v>
      </c>
      <c r="AI195" s="17">
        <v>0.29730224711428899</v>
      </c>
      <c r="AJ195" s="17"/>
      <c r="AK195" s="17">
        <v>0.32226335679539903</v>
      </c>
      <c r="AL195" s="17">
        <v>0.241147907539358</v>
      </c>
      <c r="AM195" s="17"/>
      <c r="AN195" s="17">
        <v>0.34663572599531201</v>
      </c>
      <c r="AO195" s="17">
        <v>0.12292932523557901</v>
      </c>
      <c r="AP195" s="17"/>
      <c r="AQ195" s="17">
        <v>0.12876365987824101</v>
      </c>
      <c r="AR195" s="17">
        <v>0.33497511529875801</v>
      </c>
      <c r="AS195" s="17"/>
      <c r="AT195" s="17">
        <v>0.54911192143582699</v>
      </c>
      <c r="AU195" s="17">
        <v>0.33243551200785998</v>
      </c>
      <c r="AV195" s="17">
        <v>0.145642829018028</v>
      </c>
      <c r="AW195" s="17">
        <v>3.6306433314469297E-2</v>
      </c>
      <c r="AX195" s="17"/>
      <c r="AY195" s="17">
        <v>0.12332318732589601</v>
      </c>
      <c r="AZ195" s="17">
        <v>0.30179266597534599</v>
      </c>
      <c r="BA195" s="17"/>
      <c r="BB195" s="17">
        <v>0.23877037319941299</v>
      </c>
      <c r="BC195" s="17">
        <v>0.27141007384491</v>
      </c>
      <c r="BD195" s="17"/>
      <c r="BE195" s="17">
        <v>0.14654338554564</v>
      </c>
      <c r="BF195" s="17">
        <v>0.28204488705258102</v>
      </c>
      <c r="BG195" s="17"/>
      <c r="BH195" s="17">
        <v>0.31721968624553198</v>
      </c>
      <c r="BI195" s="17">
        <v>0.261891951096894</v>
      </c>
      <c r="BJ195" s="17"/>
      <c r="BK195" s="17">
        <v>0.14812491722996299</v>
      </c>
      <c r="BL195" s="17">
        <v>0.286828832599199</v>
      </c>
      <c r="BM195" s="17"/>
      <c r="BN195" s="17">
        <v>0.10663278787302299</v>
      </c>
      <c r="BO195" s="17">
        <v>0.273622967410525</v>
      </c>
      <c r="BP195" s="17"/>
      <c r="BQ195" s="17">
        <v>8.3172697574506696E-2</v>
      </c>
      <c r="BR195" s="17">
        <v>0.28075454599640698</v>
      </c>
      <c r="BS195" s="17"/>
      <c r="BT195" s="17">
        <v>0.23163512538013001</v>
      </c>
      <c r="BU195" s="17">
        <v>0.268663444731085</v>
      </c>
      <c r="BV195" s="17"/>
      <c r="BW195" s="17">
        <v>0.19387486911669399</v>
      </c>
      <c r="BX195" s="17">
        <v>0.30086003215588503</v>
      </c>
      <c r="BY195" s="17"/>
      <c r="BZ195" s="17">
        <v>6.0884740919320203E-2</v>
      </c>
      <c r="CA195" s="17">
        <v>0.276217653222884</v>
      </c>
    </row>
    <row r="196" spans="2:79" x14ac:dyDescent="0.35">
      <c r="B196" t="s">
        <v>75</v>
      </c>
      <c r="C196" s="17">
        <v>1.8714018485197201E-2</v>
      </c>
      <c r="D196" s="17">
        <v>2.5427472122177299E-2</v>
      </c>
      <c r="E196" s="17">
        <v>2.1523620072704901E-2</v>
      </c>
      <c r="F196" s="17">
        <v>1.5357897992275601E-2</v>
      </c>
      <c r="G196" s="17">
        <v>2.01455976667641E-2</v>
      </c>
      <c r="H196" s="17">
        <v>1.42500505182606E-2</v>
      </c>
      <c r="I196" s="17">
        <v>1.17694471645145E-2</v>
      </c>
      <c r="J196" s="17">
        <v>1.98477022375507E-2</v>
      </c>
      <c r="K196" s="17">
        <v>3.1246392342746999E-2</v>
      </c>
      <c r="L196" s="17">
        <v>1.8325915832161501E-2</v>
      </c>
      <c r="M196" s="17"/>
      <c r="N196" s="17">
        <v>2.5679382732299499E-2</v>
      </c>
      <c r="O196" s="17">
        <v>1.9031458603983899E-2</v>
      </c>
      <c r="P196" s="17">
        <v>1.5435001668604301E-2</v>
      </c>
      <c r="Q196" s="17">
        <v>1.42977480031995E-2</v>
      </c>
      <c r="R196" s="17"/>
      <c r="S196" s="17">
        <v>1.99698342510152E-2</v>
      </c>
      <c r="T196" s="17">
        <v>1.4117054367878299E-2</v>
      </c>
      <c r="U196" s="17">
        <v>5.1965138339693301E-3</v>
      </c>
      <c r="V196" s="17">
        <v>2.0922421757721799E-2</v>
      </c>
      <c r="W196" s="17">
        <v>2.1522937925987202E-3</v>
      </c>
      <c r="X196" s="17">
        <v>7.6728454049599798E-3</v>
      </c>
      <c r="Y196" s="17">
        <v>1.38129553306607E-2</v>
      </c>
      <c r="Z196" s="17"/>
      <c r="AA196" s="17">
        <v>1.06646311232018E-2</v>
      </c>
      <c r="AB196" s="17">
        <v>3.1414461921593702E-2</v>
      </c>
      <c r="AC196" s="17"/>
      <c r="AD196" s="17">
        <v>8.5042142872409805E-3</v>
      </c>
      <c r="AE196" s="17">
        <v>8.0620809113461592E-3</v>
      </c>
      <c r="AF196" s="17">
        <v>1.2773548667472301E-2</v>
      </c>
      <c r="AG196" s="17"/>
      <c r="AH196" s="17">
        <v>6.7754642798978099E-3</v>
      </c>
      <c r="AI196" s="17">
        <v>2.04055177567142E-2</v>
      </c>
      <c r="AJ196" s="17"/>
      <c r="AK196" s="17">
        <v>2.5182295120008798E-2</v>
      </c>
      <c r="AL196" s="17">
        <v>1.5799458323657999E-2</v>
      </c>
      <c r="AM196" s="17"/>
      <c r="AN196" s="17">
        <v>2.11864731666126E-2</v>
      </c>
      <c r="AO196" s="17">
        <v>1.42977480031995E-2</v>
      </c>
      <c r="AP196" s="17"/>
      <c r="AQ196" s="17">
        <v>1.23227458913361E-2</v>
      </c>
      <c r="AR196" s="17">
        <v>2.1902228566616999E-2</v>
      </c>
      <c r="AS196" s="17"/>
      <c r="AT196" s="17">
        <v>5.0888334238267101E-2</v>
      </c>
      <c r="AU196" s="17">
        <v>1.7979706189154399E-2</v>
      </c>
      <c r="AV196" s="17">
        <v>7.3988296675834703E-3</v>
      </c>
      <c r="AW196" s="17">
        <v>4.6158468910964803E-3</v>
      </c>
      <c r="AX196" s="17"/>
      <c r="AY196" s="17">
        <v>1.48625912744299E-2</v>
      </c>
      <c r="AZ196" s="17">
        <v>1.9668602478850699E-2</v>
      </c>
      <c r="BA196" s="17"/>
      <c r="BB196" s="17">
        <v>1.77889201111281E-2</v>
      </c>
      <c r="BC196" s="17">
        <v>1.8883964545398702E-2</v>
      </c>
      <c r="BD196" s="17"/>
      <c r="BE196" s="17">
        <v>7.6621686378951703E-3</v>
      </c>
      <c r="BF196" s="17">
        <v>2.0162401210234E-2</v>
      </c>
      <c r="BG196" s="17"/>
      <c r="BH196" s="17">
        <v>1.29457742170769E-2</v>
      </c>
      <c r="BI196" s="17">
        <v>1.9218854344054799E-2</v>
      </c>
      <c r="BJ196" s="17"/>
      <c r="BK196" s="17">
        <v>1.5460779928645399E-2</v>
      </c>
      <c r="BL196" s="17">
        <v>1.9277717662000201E-2</v>
      </c>
      <c r="BM196" s="17"/>
      <c r="BN196" s="17">
        <v>1.01938345886219E-2</v>
      </c>
      <c r="BO196" s="17">
        <v>1.9102302821287099E-2</v>
      </c>
      <c r="BP196" s="17"/>
      <c r="BQ196" s="17">
        <v>6.8595362526431003E-3</v>
      </c>
      <c r="BR196" s="17">
        <v>1.96466028998495E-2</v>
      </c>
      <c r="BS196" s="17"/>
      <c r="BT196" s="17">
        <v>1.4020284668233801E-2</v>
      </c>
      <c r="BU196" s="17">
        <v>1.9027603126415198E-2</v>
      </c>
      <c r="BV196" s="17"/>
      <c r="BW196" s="17">
        <v>1.2157246996937101E-2</v>
      </c>
      <c r="BX196" s="17">
        <v>2.18368452688005E-2</v>
      </c>
      <c r="BY196" s="17"/>
      <c r="BZ196" s="17">
        <v>3.0302752370869601E-3</v>
      </c>
      <c r="CA196" s="17">
        <v>1.94676814007285E-2</v>
      </c>
    </row>
    <row r="197" spans="2:79" x14ac:dyDescent="0.35">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row>
    <row r="198" spans="2:79" x14ac:dyDescent="0.35">
      <c r="B198" s="6" t="s">
        <v>181</v>
      </c>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row>
    <row r="199" spans="2:79" x14ac:dyDescent="0.35">
      <c r="B199" s="24" t="s">
        <v>77</v>
      </c>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row>
    <row r="200" spans="2:79" x14ac:dyDescent="0.35">
      <c r="B200" t="s">
        <v>174</v>
      </c>
      <c r="C200" s="17">
        <v>0.34095494437243301</v>
      </c>
      <c r="D200" s="17">
        <v>0.33125011542112798</v>
      </c>
      <c r="E200" s="17">
        <v>0.33904721513592601</v>
      </c>
      <c r="F200" s="17">
        <v>0.31204446802792801</v>
      </c>
      <c r="G200" s="17">
        <v>0.311653110582231</v>
      </c>
      <c r="H200" s="17">
        <v>0.31466232097421798</v>
      </c>
      <c r="I200" s="17">
        <v>0.42288640270996197</v>
      </c>
      <c r="J200" s="17">
        <v>0.37697715459516101</v>
      </c>
      <c r="K200" s="17">
        <v>0.381832496932968</v>
      </c>
      <c r="L200" s="17">
        <v>0.28452734049585698</v>
      </c>
      <c r="M200" s="17"/>
      <c r="N200" s="17">
        <v>0.17672783602069</v>
      </c>
      <c r="O200" s="17">
        <v>0.299444144338677</v>
      </c>
      <c r="P200" s="17">
        <v>0.40414792529928401</v>
      </c>
      <c r="Q200" s="17">
        <v>0.46942044407244099</v>
      </c>
      <c r="R200" s="17"/>
      <c r="S200" s="17">
        <v>0.24832740534065401</v>
      </c>
      <c r="T200" s="17">
        <v>0.340634255201203</v>
      </c>
      <c r="U200" s="17">
        <v>0.36539081256321698</v>
      </c>
      <c r="V200" s="17">
        <v>0.25984821044101097</v>
      </c>
      <c r="W200" s="17">
        <v>0.40281249415190601</v>
      </c>
      <c r="X200" s="17">
        <v>0.46407816170293198</v>
      </c>
      <c r="Y200" s="17">
        <v>0.43947033169414701</v>
      </c>
      <c r="Z200" s="17"/>
      <c r="AA200" s="17">
        <v>0.43530313440837998</v>
      </c>
      <c r="AB200" s="17">
        <v>0.192090962930139</v>
      </c>
      <c r="AC200" s="17"/>
      <c r="AD200" s="17">
        <v>0.43275239412470701</v>
      </c>
      <c r="AE200" s="17">
        <v>0.51926745710098099</v>
      </c>
      <c r="AF200" s="17">
        <v>0.39498231414872798</v>
      </c>
      <c r="AG200" s="17"/>
      <c r="AH200" s="17">
        <v>0.54153046208377498</v>
      </c>
      <c r="AI200" s="17">
        <v>0.31253665047699097</v>
      </c>
      <c r="AJ200" s="17"/>
      <c r="AK200" s="17">
        <v>0.34230868817937499</v>
      </c>
      <c r="AL200" s="17">
        <v>0.34034495689177902</v>
      </c>
      <c r="AM200" s="17"/>
      <c r="AN200" s="17">
        <v>0.26903336995157301</v>
      </c>
      <c r="AO200" s="17">
        <v>0.46942044407244099</v>
      </c>
      <c r="AP200" s="17"/>
      <c r="AQ200" s="17">
        <v>0.49106719832436602</v>
      </c>
      <c r="AR200" s="17">
        <v>0.26607323742507499</v>
      </c>
      <c r="AS200" s="17"/>
      <c r="AT200" s="17">
        <v>0.135895337040601</v>
      </c>
      <c r="AU200" s="17">
        <v>0.26252892382465898</v>
      </c>
      <c r="AV200" s="17">
        <v>0.41777787796155103</v>
      </c>
      <c r="AW200" s="17">
        <v>0.61390761779699199</v>
      </c>
      <c r="AX200" s="17"/>
      <c r="AY200" s="17">
        <v>0.45556826306713799</v>
      </c>
      <c r="AZ200" s="17">
        <v>0.312547802422664</v>
      </c>
      <c r="BA200" s="17"/>
      <c r="BB200" s="17">
        <v>0.366365223989358</v>
      </c>
      <c r="BC200" s="17">
        <v>0.33628692524002601</v>
      </c>
      <c r="BD200" s="17"/>
      <c r="BE200" s="17">
        <v>0.47691105825789398</v>
      </c>
      <c r="BF200" s="17">
        <v>0.32313743061360301</v>
      </c>
      <c r="BG200" s="17"/>
      <c r="BH200" s="17">
        <v>0.39820146941333201</v>
      </c>
      <c r="BI200" s="17">
        <v>0.33594473722927298</v>
      </c>
      <c r="BJ200" s="17"/>
      <c r="BK200" s="17">
        <v>0.38722997215080901</v>
      </c>
      <c r="BL200" s="17">
        <v>0.332936720497436</v>
      </c>
      <c r="BM200" s="17"/>
      <c r="BN200" s="17">
        <v>0.45721559130800299</v>
      </c>
      <c r="BO200" s="17">
        <v>0.33565667984472702</v>
      </c>
      <c r="BP200" s="17"/>
      <c r="BQ200" s="17">
        <v>0.50161162206878696</v>
      </c>
      <c r="BR200" s="17">
        <v>0.32831618792653899</v>
      </c>
      <c r="BS200" s="17"/>
      <c r="BT200" s="17">
        <v>0.37954950926641901</v>
      </c>
      <c r="BU200" s="17">
        <v>0.33837647203948901</v>
      </c>
      <c r="BV200" s="17"/>
      <c r="BW200" s="17">
        <v>0.37649781447220299</v>
      </c>
      <c r="BX200" s="17">
        <v>0.324026761514082</v>
      </c>
      <c r="BY200" s="17"/>
      <c r="BZ200" s="17">
        <v>0.51078681367408996</v>
      </c>
      <c r="CA200" s="17">
        <v>0.33279388360121598</v>
      </c>
    </row>
    <row r="201" spans="2:79" x14ac:dyDescent="0.35">
      <c r="B201" t="s">
        <v>175</v>
      </c>
      <c r="C201" s="17">
        <v>0.34732968715825902</v>
      </c>
      <c r="D201" s="17">
        <v>0.40647856663895399</v>
      </c>
      <c r="E201" s="17">
        <v>0.38634712443827202</v>
      </c>
      <c r="F201" s="17">
        <v>0.29186455024026198</v>
      </c>
      <c r="G201" s="17">
        <v>0.33756569801067599</v>
      </c>
      <c r="H201" s="17">
        <v>0.35497813396333</v>
      </c>
      <c r="I201" s="17">
        <v>0.31228810657706502</v>
      </c>
      <c r="J201" s="17">
        <v>0.32396048413176498</v>
      </c>
      <c r="K201" s="17">
        <v>0.35940753925157698</v>
      </c>
      <c r="L201" s="17">
        <v>0.35985546339832403</v>
      </c>
      <c r="M201" s="17"/>
      <c r="N201" s="17">
        <v>0.21417491427379201</v>
      </c>
      <c r="O201" s="17">
        <v>0.40675564376161399</v>
      </c>
      <c r="P201" s="17">
        <v>0.40176663069450902</v>
      </c>
      <c r="Q201" s="17">
        <v>0.400375956306873</v>
      </c>
      <c r="R201" s="17"/>
      <c r="S201" s="17">
        <v>0.32205848324069097</v>
      </c>
      <c r="T201" s="17">
        <v>0.362111979076505</v>
      </c>
      <c r="U201" s="17">
        <v>0.417713597063186</v>
      </c>
      <c r="V201" s="17">
        <v>0.335114996739245</v>
      </c>
      <c r="W201" s="17">
        <v>0.39102998636856201</v>
      </c>
      <c r="X201" s="17">
        <v>0.34145825700344701</v>
      </c>
      <c r="Y201" s="17">
        <v>0.30536097133597401</v>
      </c>
      <c r="Z201" s="17"/>
      <c r="AA201" s="17">
        <v>0.38234191120489802</v>
      </c>
      <c r="AB201" s="17">
        <v>0.29208687785002801</v>
      </c>
      <c r="AC201" s="17"/>
      <c r="AD201" s="17">
        <v>0.413657572868802</v>
      </c>
      <c r="AE201" s="17">
        <v>0.37397642069597697</v>
      </c>
      <c r="AF201" s="17">
        <v>0.36702513877098297</v>
      </c>
      <c r="AG201" s="17"/>
      <c r="AH201" s="17">
        <v>0.36523658570205098</v>
      </c>
      <c r="AI201" s="17">
        <v>0.34479257040851802</v>
      </c>
      <c r="AJ201" s="17"/>
      <c r="AK201" s="17">
        <v>0.30796531228114499</v>
      </c>
      <c r="AL201" s="17">
        <v>0.36506699885319499</v>
      </c>
      <c r="AM201" s="17"/>
      <c r="AN201" s="17">
        <v>0.31763166548527899</v>
      </c>
      <c r="AO201" s="17">
        <v>0.400375956306873</v>
      </c>
      <c r="AP201" s="17"/>
      <c r="AQ201" s="17">
        <v>0.34728286030848299</v>
      </c>
      <c r="AR201" s="17">
        <v>0.34735304617359403</v>
      </c>
      <c r="AS201" s="17"/>
      <c r="AT201" s="17">
        <v>0.223198475277467</v>
      </c>
      <c r="AU201" s="17">
        <v>0.36286069091399598</v>
      </c>
      <c r="AV201" s="17">
        <v>0.40191283995140498</v>
      </c>
      <c r="AW201" s="17">
        <v>0.33633222120446499</v>
      </c>
      <c r="AX201" s="17"/>
      <c r="AY201" s="17">
        <v>0.37967255145363199</v>
      </c>
      <c r="AZ201" s="17">
        <v>0.339313443081529</v>
      </c>
      <c r="BA201" s="17"/>
      <c r="BB201" s="17">
        <v>0.32331953534226598</v>
      </c>
      <c r="BC201" s="17">
        <v>0.35174049450625899</v>
      </c>
      <c r="BD201" s="17"/>
      <c r="BE201" s="17">
        <v>0.33856665931889701</v>
      </c>
      <c r="BF201" s="17">
        <v>0.34847811193030198</v>
      </c>
      <c r="BG201" s="17"/>
      <c r="BH201" s="17">
        <v>0.33787021380529703</v>
      </c>
      <c r="BI201" s="17">
        <v>0.34815757882381698</v>
      </c>
      <c r="BJ201" s="17"/>
      <c r="BK201" s="17">
        <v>0.40007309308122602</v>
      </c>
      <c r="BL201" s="17">
        <v>0.33819066646127099</v>
      </c>
      <c r="BM201" s="17"/>
      <c r="BN201" s="17">
        <v>0.37270061788994002</v>
      </c>
      <c r="BO201" s="17">
        <v>0.34617347561227402</v>
      </c>
      <c r="BP201" s="17"/>
      <c r="BQ201" s="17">
        <v>0.368785056570264</v>
      </c>
      <c r="BR201" s="17">
        <v>0.345641807187483</v>
      </c>
      <c r="BS201" s="17"/>
      <c r="BT201" s="17">
        <v>0.32001883119890301</v>
      </c>
      <c r="BU201" s="17">
        <v>0.349154303828343</v>
      </c>
      <c r="BV201" s="17"/>
      <c r="BW201" s="17">
        <v>0.37022374412164299</v>
      </c>
      <c r="BX201" s="17">
        <v>0.33642581863110199</v>
      </c>
      <c r="BY201" s="17"/>
      <c r="BZ201" s="17">
        <v>0.33911700052073901</v>
      </c>
      <c r="CA201" s="17">
        <v>0.34772433767361399</v>
      </c>
    </row>
    <row r="202" spans="2:79" x14ac:dyDescent="0.35">
      <c r="B202" t="s">
        <v>176</v>
      </c>
      <c r="C202" s="17">
        <v>0.28759636568348601</v>
      </c>
      <c r="D202" s="17">
        <v>0.23562348792704099</v>
      </c>
      <c r="E202" s="17">
        <v>0.25614032345764698</v>
      </c>
      <c r="F202" s="17">
        <v>0.37393968184385201</v>
      </c>
      <c r="G202" s="17">
        <v>0.32713404540635699</v>
      </c>
      <c r="H202" s="17">
        <v>0.30414018060051801</v>
      </c>
      <c r="I202" s="17">
        <v>0.25336785285105701</v>
      </c>
      <c r="J202" s="17">
        <v>0.25335252080809301</v>
      </c>
      <c r="K202" s="17">
        <v>0.23332216698574099</v>
      </c>
      <c r="L202" s="17">
        <v>0.31378605731486398</v>
      </c>
      <c r="M202" s="17"/>
      <c r="N202" s="17">
        <v>0.57919595354106501</v>
      </c>
      <c r="O202" s="17">
        <v>0.273754460322639</v>
      </c>
      <c r="P202" s="17">
        <v>0.16768886856756901</v>
      </c>
      <c r="Q202" s="17">
        <v>0.109618247474994</v>
      </c>
      <c r="R202" s="17"/>
      <c r="S202" s="17">
        <v>0.41173368515672798</v>
      </c>
      <c r="T202" s="17">
        <v>0.27703283703812498</v>
      </c>
      <c r="U202" s="17">
        <v>0.20552687362237901</v>
      </c>
      <c r="V202" s="17">
        <v>0.38212656564220299</v>
      </c>
      <c r="W202" s="17">
        <v>0.19583525414539199</v>
      </c>
      <c r="X202" s="17">
        <v>0.179087445360185</v>
      </c>
      <c r="Y202" s="17">
        <v>0.23601719926546999</v>
      </c>
      <c r="Z202" s="17"/>
      <c r="AA202" s="17">
        <v>0.16797419619529599</v>
      </c>
      <c r="AB202" s="17">
        <v>0.47633800886701999</v>
      </c>
      <c r="AC202" s="17"/>
      <c r="AD202" s="17">
        <v>0.14180964993230999</v>
      </c>
      <c r="AE202" s="17">
        <v>9.7426832390582294E-2</v>
      </c>
      <c r="AF202" s="17">
        <v>0.221703797926744</v>
      </c>
      <c r="AG202" s="17"/>
      <c r="AH202" s="17">
        <v>8.9310937666882403E-2</v>
      </c>
      <c r="AI202" s="17">
        <v>0.31569019105587698</v>
      </c>
      <c r="AJ202" s="17"/>
      <c r="AK202" s="17">
        <v>0.31712566851283502</v>
      </c>
      <c r="AL202" s="17">
        <v>0.27429066858926199</v>
      </c>
      <c r="AM202" s="17"/>
      <c r="AN202" s="17">
        <v>0.387237642943981</v>
      </c>
      <c r="AO202" s="17">
        <v>0.109618247474994</v>
      </c>
      <c r="AP202" s="17"/>
      <c r="AQ202" s="17">
        <v>0.144290195723938</v>
      </c>
      <c r="AR202" s="17">
        <v>0.35908293883224002</v>
      </c>
      <c r="AS202" s="17"/>
      <c r="AT202" s="17">
        <v>0.59158442006522405</v>
      </c>
      <c r="AU202" s="17">
        <v>0.34655465865014901</v>
      </c>
      <c r="AV202" s="17">
        <v>0.167358377327298</v>
      </c>
      <c r="AW202" s="17">
        <v>4.1057018861934497E-2</v>
      </c>
      <c r="AX202" s="17"/>
      <c r="AY202" s="17">
        <v>0.144300051626231</v>
      </c>
      <c r="AZ202" s="17">
        <v>0.32311264582145199</v>
      </c>
      <c r="BA202" s="17"/>
      <c r="BB202" s="17">
        <v>0.29016884678423499</v>
      </c>
      <c r="BC202" s="17">
        <v>0.28712378564197899</v>
      </c>
      <c r="BD202" s="17"/>
      <c r="BE202" s="17">
        <v>0.165211218551023</v>
      </c>
      <c r="BF202" s="17">
        <v>0.303635357830218</v>
      </c>
      <c r="BG202" s="17"/>
      <c r="BH202" s="17">
        <v>0.22879472810563201</v>
      </c>
      <c r="BI202" s="17">
        <v>0.29274267603877102</v>
      </c>
      <c r="BJ202" s="17"/>
      <c r="BK202" s="17">
        <v>0.193646842976751</v>
      </c>
      <c r="BL202" s="17">
        <v>0.30387530363722598</v>
      </c>
      <c r="BM202" s="17"/>
      <c r="BN202" s="17">
        <v>0.144713478553984</v>
      </c>
      <c r="BO202" s="17">
        <v>0.29410786680143503</v>
      </c>
      <c r="BP202" s="17"/>
      <c r="BQ202" s="17">
        <v>0.112679482649927</v>
      </c>
      <c r="BR202" s="17">
        <v>0.30135696321753003</v>
      </c>
      <c r="BS202" s="17"/>
      <c r="BT202" s="17">
        <v>0.285637499896361</v>
      </c>
      <c r="BU202" s="17">
        <v>0.28772723595628003</v>
      </c>
      <c r="BV202" s="17"/>
      <c r="BW202" s="17">
        <v>0.23709255922635999</v>
      </c>
      <c r="BX202" s="17">
        <v>0.31165006951632701</v>
      </c>
      <c r="BY202" s="17"/>
      <c r="BZ202" s="17">
        <v>0.14706591056808399</v>
      </c>
      <c r="CA202" s="17">
        <v>0.29434938317731402</v>
      </c>
    </row>
    <row r="203" spans="2:79" x14ac:dyDescent="0.35">
      <c r="B203" t="s">
        <v>75</v>
      </c>
      <c r="C203" s="17">
        <v>2.4119002785822501E-2</v>
      </c>
      <c r="D203" s="17">
        <v>2.66478300128766E-2</v>
      </c>
      <c r="E203" s="17">
        <v>1.8465336968154802E-2</v>
      </c>
      <c r="F203" s="17">
        <v>2.2151299887957301E-2</v>
      </c>
      <c r="G203" s="17">
        <v>2.36471460007367E-2</v>
      </c>
      <c r="H203" s="17">
        <v>2.6219364461934101E-2</v>
      </c>
      <c r="I203" s="17">
        <v>1.1457637861916E-2</v>
      </c>
      <c r="J203" s="17">
        <v>4.5709840464981902E-2</v>
      </c>
      <c r="K203" s="17">
        <v>2.54377968297144E-2</v>
      </c>
      <c r="L203" s="17">
        <v>4.1831138790955298E-2</v>
      </c>
      <c r="M203" s="17"/>
      <c r="N203" s="17">
        <v>2.9901296164453001E-2</v>
      </c>
      <c r="O203" s="17">
        <v>2.0045751577070201E-2</v>
      </c>
      <c r="P203" s="17">
        <v>2.63965754386376E-2</v>
      </c>
      <c r="Q203" s="17">
        <v>2.0585352145691699E-2</v>
      </c>
      <c r="R203" s="17"/>
      <c r="S203" s="17">
        <v>1.7880426261926999E-2</v>
      </c>
      <c r="T203" s="17">
        <v>2.0220928684167201E-2</v>
      </c>
      <c r="U203" s="17">
        <v>1.1368716751218E-2</v>
      </c>
      <c r="V203" s="17">
        <v>2.29102271775408E-2</v>
      </c>
      <c r="W203" s="17">
        <v>1.0322265334138599E-2</v>
      </c>
      <c r="X203" s="17">
        <v>1.53761359334364E-2</v>
      </c>
      <c r="Y203" s="17">
        <v>1.91514977044084E-2</v>
      </c>
      <c r="Z203" s="17"/>
      <c r="AA203" s="17">
        <v>1.4380758191426099E-2</v>
      </c>
      <c r="AB203" s="17">
        <v>3.9484150352812601E-2</v>
      </c>
      <c r="AC203" s="17"/>
      <c r="AD203" s="17">
        <v>1.17803830741812E-2</v>
      </c>
      <c r="AE203" s="17">
        <v>9.3292898124601193E-3</v>
      </c>
      <c r="AF203" s="17">
        <v>1.6288749153545602E-2</v>
      </c>
      <c r="AG203" s="17"/>
      <c r="AH203" s="17">
        <v>3.9220145472915E-3</v>
      </c>
      <c r="AI203" s="17">
        <v>2.6980588058614301E-2</v>
      </c>
      <c r="AJ203" s="17"/>
      <c r="AK203" s="17">
        <v>3.2600331026645099E-2</v>
      </c>
      <c r="AL203" s="17">
        <v>2.02973756657636E-2</v>
      </c>
      <c r="AM203" s="17"/>
      <c r="AN203" s="17">
        <v>2.60973216191666E-2</v>
      </c>
      <c r="AO203" s="17">
        <v>2.0585352145691699E-2</v>
      </c>
      <c r="AP203" s="17"/>
      <c r="AQ203" s="17">
        <v>1.7359745643212701E-2</v>
      </c>
      <c r="AR203" s="17">
        <v>2.7490777569091102E-2</v>
      </c>
      <c r="AS203" s="17"/>
      <c r="AT203" s="17">
        <v>4.9321767616708097E-2</v>
      </c>
      <c r="AU203" s="17">
        <v>2.8055726611196902E-2</v>
      </c>
      <c r="AV203" s="17">
        <v>1.2950904759746799E-2</v>
      </c>
      <c r="AW203" s="17">
        <v>8.7031421366079807E-3</v>
      </c>
      <c r="AX203" s="17"/>
      <c r="AY203" s="17">
        <v>2.0459133852999301E-2</v>
      </c>
      <c r="AZ203" s="17">
        <v>2.5026108674355299E-2</v>
      </c>
      <c r="BA203" s="17"/>
      <c r="BB203" s="17">
        <v>2.0146393884141901E-2</v>
      </c>
      <c r="BC203" s="17">
        <v>2.4848794611736402E-2</v>
      </c>
      <c r="BD203" s="17"/>
      <c r="BE203" s="17">
        <v>1.9311063872186399E-2</v>
      </c>
      <c r="BF203" s="17">
        <v>2.47490996258771E-2</v>
      </c>
      <c r="BG203" s="17"/>
      <c r="BH203" s="17">
        <v>3.5133588675739201E-2</v>
      </c>
      <c r="BI203" s="17">
        <v>2.3155007908138799E-2</v>
      </c>
      <c r="BJ203" s="17"/>
      <c r="BK203" s="17">
        <v>1.9050091791213999E-2</v>
      </c>
      <c r="BL203" s="17">
        <v>2.4997309404067299E-2</v>
      </c>
      <c r="BM203" s="17"/>
      <c r="BN203" s="17">
        <v>2.5370312248072999E-2</v>
      </c>
      <c r="BO203" s="17">
        <v>2.4061977741563999E-2</v>
      </c>
      <c r="BP203" s="17"/>
      <c r="BQ203" s="17">
        <v>1.6923838711021901E-2</v>
      </c>
      <c r="BR203" s="17">
        <v>2.4685041668448499E-2</v>
      </c>
      <c r="BS203" s="17"/>
      <c r="BT203" s="17">
        <v>1.4794159638316399E-2</v>
      </c>
      <c r="BU203" s="17">
        <v>2.4741988175888002E-2</v>
      </c>
      <c r="BV203" s="17"/>
      <c r="BW203" s="17">
        <v>1.61858821797944E-2</v>
      </c>
      <c r="BX203" s="17">
        <v>2.78973503384887E-2</v>
      </c>
      <c r="BY203" s="17"/>
      <c r="BZ203" s="17">
        <v>3.0302752370869601E-3</v>
      </c>
      <c r="CA203" s="17">
        <v>2.5132395547855801E-2</v>
      </c>
    </row>
    <row r="204" spans="2:79" x14ac:dyDescent="0.35">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row>
    <row r="205" spans="2:79" x14ac:dyDescent="0.35">
      <c r="B205" s="6" t="s">
        <v>182</v>
      </c>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row>
    <row r="206" spans="2:79" x14ac:dyDescent="0.35">
      <c r="B206" s="24" t="s">
        <v>77</v>
      </c>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row>
    <row r="207" spans="2:79" x14ac:dyDescent="0.35">
      <c r="B207" t="s">
        <v>174</v>
      </c>
      <c r="C207" s="17">
        <v>0.415754124973854</v>
      </c>
      <c r="D207" s="17">
        <v>0.39543864634432502</v>
      </c>
      <c r="E207" s="17">
        <v>0.43818749939902801</v>
      </c>
      <c r="F207" s="17">
        <v>0.43567020348403301</v>
      </c>
      <c r="G207" s="17">
        <v>0.40032305089244502</v>
      </c>
      <c r="H207" s="17">
        <v>0.38514684961468199</v>
      </c>
      <c r="I207" s="17">
        <v>0.429104348088859</v>
      </c>
      <c r="J207" s="17">
        <v>0.45286144992383598</v>
      </c>
      <c r="K207" s="17">
        <v>0.48293078208156398</v>
      </c>
      <c r="L207" s="17">
        <v>0.32392346722443099</v>
      </c>
      <c r="M207" s="17"/>
      <c r="N207" s="17">
        <v>0.19932173334794701</v>
      </c>
      <c r="O207" s="17">
        <v>0.35543198660837899</v>
      </c>
      <c r="P207" s="17">
        <v>0.4720689660538</v>
      </c>
      <c r="Q207" s="17">
        <v>0.59983447998858797</v>
      </c>
      <c r="R207" s="17"/>
      <c r="S207" s="17">
        <v>0.29144923483836299</v>
      </c>
      <c r="T207" s="17">
        <v>0.43628948213006902</v>
      </c>
      <c r="U207" s="17">
        <v>0.50680360565848304</v>
      </c>
      <c r="V207" s="17">
        <v>0.31251395497655798</v>
      </c>
      <c r="W207" s="17">
        <v>0.51605060920256796</v>
      </c>
      <c r="X207" s="17">
        <v>0.54564868222805896</v>
      </c>
      <c r="Y207" s="17">
        <v>0.50838550822899697</v>
      </c>
      <c r="Z207" s="17"/>
      <c r="AA207" s="17">
        <v>0.531455978665201</v>
      </c>
      <c r="AB207" s="17">
        <v>0.23319801452610101</v>
      </c>
      <c r="AC207" s="17"/>
      <c r="AD207" s="17">
        <v>0.53143808149884597</v>
      </c>
      <c r="AE207" s="17">
        <v>0.65085570393690295</v>
      </c>
      <c r="AF207" s="17">
        <v>0.47608234419712803</v>
      </c>
      <c r="AG207" s="17"/>
      <c r="AH207" s="17">
        <v>0.67190141921359903</v>
      </c>
      <c r="AI207" s="17">
        <v>0.37946221272410702</v>
      </c>
      <c r="AJ207" s="17"/>
      <c r="AK207" s="17">
        <v>0.40127082389345198</v>
      </c>
      <c r="AL207" s="17">
        <v>0.42228019903032399</v>
      </c>
      <c r="AM207" s="17"/>
      <c r="AN207" s="17">
        <v>0.31269650262756599</v>
      </c>
      <c r="AO207" s="17">
        <v>0.59983447998858797</v>
      </c>
      <c r="AP207" s="17"/>
      <c r="AQ207" s="17">
        <v>0.57955496819276597</v>
      </c>
      <c r="AR207" s="17">
        <v>0.33404402858441201</v>
      </c>
      <c r="AS207" s="17"/>
      <c r="AT207" s="17">
        <v>0.15430264837791099</v>
      </c>
      <c r="AU207" s="17">
        <v>0.29749034980143702</v>
      </c>
      <c r="AV207" s="17">
        <v>0.53915093662573998</v>
      </c>
      <c r="AW207" s="17">
        <v>0.73491140954214096</v>
      </c>
      <c r="AX207" s="17"/>
      <c r="AY207" s="17">
        <v>0.53137107711680098</v>
      </c>
      <c r="AZ207" s="17">
        <v>0.38709823045191899</v>
      </c>
      <c r="BA207" s="17"/>
      <c r="BB207" s="17">
        <v>0.457768181576935</v>
      </c>
      <c r="BC207" s="17">
        <v>0.408035893493921</v>
      </c>
      <c r="BD207" s="17"/>
      <c r="BE207" s="17">
        <v>0.569043815422692</v>
      </c>
      <c r="BF207" s="17">
        <v>0.39566498671737199</v>
      </c>
      <c r="BG207" s="17"/>
      <c r="BH207" s="17">
        <v>0.45158017971206998</v>
      </c>
      <c r="BI207" s="17">
        <v>0.41261863412558902</v>
      </c>
      <c r="BJ207" s="17"/>
      <c r="BK207" s="17">
        <v>0.52501570747266102</v>
      </c>
      <c r="BL207" s="17">
        <v>0.39682201684832702</v>
      </c>
      <c r="BM207" s="17"/>
      <c r="BN207" s="17">
        <v>0.57630124958164797</v>
      </c>
      <c r="BO207" s="17">
        <v>0.40843762401023798</v>
      </c>
      <c r="BP207" s="17"/>
      <c r="BQ207" s="17">
        <v>0.61871096816362003</v>
      </c>
      <c r="BR207" s="17">
        <v>0.39978764199360001</v>
      </c>
      <c r="BS207" s="17"/>
      <c r="BT207" s="17">
        <v>0.46785304850336901</v>
      </c>
      <c r="BU207" s="17">
        <v>0.41227343712917802</v>
      </c>
      <c r="BV207" s="17"/>
      <c r="BW207" s="17">
        <v>0.42889225068014503</v>
      </c>
      <c r="BX207" s="17">
        <v>0.40949676326536499</v>
      </c>
      <c r="BY207" s="17"/>
      <c r="BZ207" s="17">
        <v>0.60785190193226402</v>
      </c>
      <c r="CA207" s="17">
        <v>0.40652310350409199</v>
      </c>
    </row>
    <row r="208" spans="2:79" x14ac:dyDescent="0.35">
      <c r="B208" t="s">
        <v>175</v>
      </c>
      <c r="C208" s="17">
        <v>0.31097258069558098</v>
      </c>
      <c r="D208" s="17">
        <v>0.32652595636154003</v>
      </c>
      <c r="E208" s="17">
        <v>0.320683117952135</v>
      </c>
      <c r="F208" s="17">
        <v>0.298027132262288</v>
      </c>
      <c r="G208" s="17">
        <v>0.28168518216163602</v>
      </c>
      <c r="H208" s="17">
        <v>0.35932419772685698</v>
      </c>
      <c r="I208" s="17">
        <v>0.291028813382395</v>
      </c>
      <c r="J208" s="17">
        <v>0.284022548634006</v>
      </c>
      <c r="K208" s="17">
        <v>0.27293705018174602</v>
      </c>
      <c r="L208" s="17">
        <v>0.35631867904439302</v>
      </c>
      <c r="M208" s="17"/>
      <c r="N208" s="17">
        <v>0.24147178608667499</v>
      </c>
      <c r="O208" s="17">
        <v>0.36980825192496602</v>
      </c>
      <c r="P208" s="17">
        <v>0.380270389160138</v>
      </c>
      <c r="Q208" s="17">
        <v>0.30594541590641</v>
      </c>
      <c r="R208" s="17"/>
      <c r="S208" s="17">
        <v>0.30642224889240399</v>
      </c>
      <c r="T208" s="17">
        <v>0.31770693536476302</v>
      </c>
      <c r="U208" s="17">
        <v>0.32540156254923802</v>
      </c>
      <c r="V208" s="17">
        <v>0.31128615957271799</v>
      </c>
      <c r="W208" s="17">
        <v>0.33426500885772398</v>
      </c>
      <c r="X208" s="17">
        <v>0.30527447094689197</v>
      </c>
      <c r="Y208" s="17">
        <v>0.29042790617532399</v>
      </c>
      <c r="Z208" s="17"/>
      <c r="AA208" s="17">
        <v>0.33328442318289803</v>
      </c>
      <c r="AB208" s="17">
        <v>0.275768622837885</v>
      </c>
      <c r="AC208" s="17"/>
      <c r="AD208" s="17">
        <v>0.33553565212790798</v>
      </c>
      <c r="AE208" s="17">
        <v>0.28379825294573602</v>
      </c>
      <c r="AF208" s="17">
        <v>0.35760359779649098</v>
      </c>
      <c r="AG208" s="17"/>
      <c r="AH208" s="17">
        <v>0.26722812276271102</v>
      </c>
      <c r="AI208" s="17">
        <v>0.31717046005801702</v>
      </c>
      <c r="AJ208" s="17"/>
      <c r="AK208" s="17">
        <v>0.288164292789229</v>
      </c>
      <c r="AL208" s="17">
        <v>0.32124983552525199</v>
      </c>
      <c r="AM208" s="17"/>
      <c r="AN208" s="17">
        <v>0.31378704533670698</v>
      </c>
      <c r="AO208" s="17">
        <v>0.30594541590641</v>
      </c>
      <c r="AP208" s="17"/>
      <c r="AQ208" s="17">
        <v>0.28250686618956999</v>
      </c>
      <c r="AR208" s="17">
        <v>0.32517236276246497</v>
      </c>
      <c r="AS208" s="17"/>
      <c r="AT208" s="17">
        <v>0.2237843923183</v>
      </c>
      <c r="AU208" s="17">
        <v>0.35089824618383297</v>
      </c>
      <c r="AV208" s="17">
        <v>0.347515832513214</v>
      </c>
      <c r="AW208" s="17">
        <v>0.23941833352056399</v>
      </c>
      <c r="AX208" s="17"/>
      <c r="AY208" s="17">
        <v>0.32538188882425101</v>
      </c>
      <c r="AZ208" s="17">
        <v>0.30740120464547799</v>
      </c>
      <c r="BA208" s="17"/>
      <c r="BB208" s="17">
        <v>0.28742974152758399</v>
      </c>
      <c r="BC208" s="17">
        <v>0.31529753993743798</v>
      </c>
      <c r="BD208" s="17"/>
      <c r="BE208" s="17">
        <v>0.29363840149246401</v>
      </c>
      <c r="BF208" s="17">
        <v>0.31324428417123101</v>
      </c>
      <c r="BG208" s="17"/>
      <c r="BH208" s="17">
        <v>0.32604184714669499</v>
      </c>
      <c r="BI208" s="17">
        <v>0.30965372079340098</v>
      </c>
      <c r="BJ208" s="17"/>
      <c r="BK208" s="17">
        <v>0.31518138237724203</v>
      </c>
      <c r="BL208" s="17">
        <v>0.31024330800252797</v>
      </c>
      <c r="BM208" s="17"/>
      <c r="BN208" s="17">
        <v>0.30475446928473898</v>
      </c>
      <c r="BO208" s="17">
        <v>0.31125595430467201</v>
      </c>
      <c r="BP208" s="17"/>
      <c r="BQ208" s="17">
        <v>0.30846598068983799</v>
      </c>
      <c r="BR208" s="17">
        <v>0.31116977328934098</v>
      </c>
      <c r="BS208" s="17"/>
      <c r="BT208" s="17">
        <v>0.32049113687976499</v>
      </c>
      <c r="BU208" s="17">
        <v>0.31033665349085898</v>
      </c>
      <c r="BV208" s="17"/>
      <c r="BW208" s="17">
        <v>0.36761472689028202</v>
      </c>
      <c r="BX208" s="17">
        <v>0.28399533868946703</v>
      </c>
      <c r="BY208" s="17"/>
      <c r="BZ208" s="17">
        <v>0.286740172015225</v>
      </c>
      <c r="CA208" s="17">
        <v>0.31213703917258301</v>
      </c>
    </row>
    <row r="209" spans="2:79" x14ac:dyDescent="0.35">
      <c r="B209" t="s">
        <v>176</v>
      </c>
      <c r="C209" s="17">
        <v>0.24201999260479401</v>
      </c>
      <c r="D209" s="17">
        <v>0.227280111908298</v>
      </c>
      <c r="E209" s="17">
        <v>0.215434715229571</v>
      </c>
      <c r="F209" s="17">
        <v>0.24313388880919301</v>
      </c>
      <c r="G209" s="17">
        <v>0.30484980823437802</v>
      </c>
      <c r="H209" s="17">
        <v>0.221081811857821</v>
      </c>
      <c r="I209" s="17">
        <v>0.25602145757557598</v>
      </c>
      <c r="J209" s="17">
        <v>0.21280581770759199</v>
      </c>
      <c r="K209" s="17">
        <v>0.20067651316517601</v>
      </c>
      <c r="L209" s="17">
        <v>0.27580263897496898</v>
      </c>
      <c r="M209" s="17"/>
      <c r="N209" s="17">
        <v>0.52358100840133404</v>
      </c>
      <c r="O209" s="17">
        <v>0.23364613557307601</v>
      </c>
      <c r="P209" s="17">
        <v>0.121438453265725</v>
      </c>
      <c r="Q209" s="17">
        <v>6.9600366426148905E-2</v>
      </c>
      <c r="R209" s="17"/>
      <c r="S209" s="17">
        <v>0.37344588140339602</v>
      </c>
      <c r="T209" s="17">
        <v>0.229939541178039</v>
      </c>
      <c r="U209" s="17">
        <v>0.15872662740754001</v>
      </c>
      <c r="V209" s="17">
        <v>0.34257852204297201</v>
      </c>
      <c r="W209" s="17">
        <v>0.135393930612003</v>
      </c>
      <c r="X209" s="17">
        <v>0.13442605409702399</v>
      </c>
      <c r="Y209" s="17">
        <v>0.178312008899492</v>
      </c>
      <c r="Z209" s="17"/>
      <c r="AA209" s="17">
        <v>0.118629471632495</v>
      </c>
      <c r="AB209" s="17">
        <v>0.436707396964929</v>
      </c>
      <c r="AC209" s="17"/>
      <c r="AD209" s="17">
        <v>0.11653885663211799</v>
      </c>
      <c r="AE209" s="17">
        <v>5.7103364561733497E-2</v>
      </c>
      <c r="AF209" s="17">
        <v>0.14881856121578499</v>
      </c>
      <c r="AG209" s="17"/>
      <c r="AH209" s="17">
        <v>5.4733321890932503E-2</v>
      </c>
      <c r="AI209" s="17">
        <v>0.26855547266625002</v>
      </c>
      <c r="AJ209" s="17"/>
      <c r="AK209" s="17">
        <v>0.27027501783130398</v>
      </c>
      <c r="AL209" s="17">
        <v>0.229288476076068</v>
      </c>
      <c r="AM209" s="17"/>
      <c r="AN209" s="17">
        <v>0.33854934098846301</v>
      </c>
      <c r="AO209" s="17">
        <v>6.9600366426148905E-2</v>
      </c>
      <c r="AP209" s="17"/>
      <c r="AQ209" s="17">
        <v>0.116572276743158</v>
      </c>
      <c r="AR209" s="17">
        <v>0.304598088989746</v>
      </c>
      <c r="AS209" s="17"/>
      <c r="AT209" s="17">
        <v>0.55063447370339003</v>
      </c>
      <c r="AU209" s="17">
        <v>0.31604625172655199</v>
      </c>
      <c r="AV209" s="17">
        <v>9.7255981933503599E-2</v>
      </c>
      <c r="AW209" s="17">
        <v>2.1130266528218901E-2</v>
      </c>
      <c r="AX209" s="17"/>
      <c r="AY209" s="17">
        <v>0.124730895049266</v>
      </c>
      <c r="AZ209" s="17">
        <v>0.27109033173610603</v>
      </c>
      <c r="BA209" s="17"/>
      <c r="BB209" s="17">
        <v>0.22130847226824099</v>
      </c>
      <c r="BC209" s="17">
        <v>0.24582482177825499</v>
      </c>
      <c r="BD209" s="17"/>
      <c r="BE209" s="17">
        <v>0.118432587444885</v>
      </c>
      <c r="BF209" s="17">
        <v>0.25821654477831302</v>
      </c>
      <c r="BG209" s="17"/>
      <c r="BH209" s="17">
        <v>0.179743492319937</v>
      </c>
      <c r="BI209" s="17">
        <v>0.247470422414382</v>
      </c>
      <c r="BJ209" s="17"/>
      <c r="BK209" s="17">
        <v>0.139918578904733</v>
      </c>
      <c r="BL209" s="17">
        <v>0.25971143510206701</v>
      </c>
      <c r="BM209" s="17"/>
      <c r="BN209" s="17">
        <v>9.9708337079810597E-2</v>
      </c>
      <c r="BO209" s="17">
        <v>0.24850546138740801</v>
      </c>
      <c r="BP209" s="17"/>
      <c r="BQ209" s="17">
        <v>6.4744060711992499E-2</v>
      </c>
      <c r="BR209" s="17">
        <v>0.25596617497977597</v>
      </c>
      <c r="BS209" s="17"/>
      <c r="BT209" s="17">
        <v>0.19100374251729099</v>
      </c>
      <c r="BU209" s="17">
        <v>0.24542834789374501</v>
      </c>
      <c r="BV209" s="17"/>
      <c r="BW209" s="17">
        <v>0.18354257860853601</v>
      </c>
      <c r="BX209" s="17">
        <v>0.26987132690710097</v>
      </c>
      <c r="BY209" s="17"/>
      <c r="BZ209" s="17">
        <v>9.9014155748854998E-2</v>
      </c>
      <c r="CA209" s="17">
        <v>0.24889196151156701</v>
      </c>
    </row>
    <row r="210" spans="2:79" x14ac:dyDescent="0.35">
      <c r="B210" t="s">
        <v>75</v>
      </c>
      <c r="C210" s="17">
        <v>3.12533017257716E-2</v>
      </c>
      <c r="D210" s="17">
        <v>5.0755285385836298E-2</v>
      </c>
      <c r="E210" s="17">
        <v>2.5694667419266799E-2</v>
      </c>
      <c r="F210" s="17">
        <v>2.3168775444486998E-2</v>
      </c>
      <c r="G210" s="17">
        <v>1.3141958711540299E-2</v>
      </c>
      <c r="H210" s="17">
        <v>3.4447140800640097E-2</v>
      </c>
      <c r="I210" s="17">
        <v>2.38453809531694E-2</v>
      </c>
      <c r="J210" s="17">
        <v>5.0310183734566603E-2</v>
      </c>
      <c r="K210" s="17">
        <v>4.3455654571514103E-2</v>
      </c>
      <c r="L210" s="17">
        <v>4.3955214756206201E-2</v>
      </c>
      <c r="M210" s="17"/>
      <c r="N210" s="17">
        <v>3.5625472164043999E-2</v>
      </c>
      <c r="O210" s="17">
        <v>4.1113625893578802E-2</v>
      </c>
      <c r="P210" s="17">
        <v>2.6222191520336099E-2</v>
      </c>
      <c r="Q210" s="17">
        <v>2.4619737678852699E-2</v>
      </c>
      <c r="R210" s="17"/>
      <c r="S210" s="17">
        <v>2.8682634865836901E-2</v>
      </c>
      <c r="T210" s="17">
        <v>1.6064041327130001E-2</v>
      </c>
      <c r="U210" s="17">
        <v>9.06820438473817E-3</v>
      </c>
      <c r="V210" s="17">
        <v>3.3621363407751501E-2</v>
      </c>
      <c r="W210" s="17">
        <v>1.4290451327704901E-2</v>
      </c>
      <c r="X210" s="17">
        <v>1.4650792728025599E-2</v>
      </c>
      <c r="Y210" s="17">
        <v>2.2874576696186599E-2</v>
      </c>
      <c r="Z210" s="17"/>
      <c r="AA210" s="17">
        <v>1.66301265194055E-2</v>
      </c>
      <c r="AB210" s="17">
        <v>5.43259656710844E-2</v>
      </c>
      <c r="AC210" s="17"/>
      <c r="AD210" s="17">
        <v>1.64874097411279E-2</v>
      </c>
      <c r="AE210" s="17">
        <v>8.2426785556279792E-3</v>
      </c>
      <c r="AF210" s="17">
        <v>1.7495496790595699E-2</v>
      </c>
      <c r="AG210" s="17"/>
      <c r="AH210" s="17">
        <v>6.1371361327576899E-3</v>
      </c>
      <c r="AI210" s="17">
        <v>3.4811854551625901E-2</v>
      </c>
      <c r="AJ210" s="17"/>
      <c r="AK210" s="17">
        <v>4.0289865486015403E-2</v>
      </c>
      <c r="AL210" s="17">
        <v>2.7181489368354898E-2</v>
      </c>
      <c r="AM210" s="17"/>
      <c r="AN210" s="17">
        <v>3.4967111047263702E-2</v>
      </c>
      <c r="AO210" s="17">
        <v>2.4619737678852699E-2</v>
      </c>
      <c r="AP210" s="17"/>
      <c r="AQ210" s="17">
        <v>2.13658888745052E-2</v>
      </c>
      <c r="AR210" s="17">
        <v>3.6185519663376901E-2</v>
      </c>
      <c r="AS210" s="17"/>
      <c r="AT210" s="17">
        <v>7.12784856003989E-2</v>
      </c>
      <c r="AU210" s="17">
        <v>3.5565152288176999E-2</v>
      </c>
      <c r="AV210" s="17">
        <v>1.6077248927541699E-2</v>
      </c>
      <c r="AW210" s="17">
        <v>4.5399904090754704E-3</v>
      </c>
      <c r="AX210" s="17"/>
      <c r="AY210" s="17">
        <v>1.85161390096821E-2</v>
      </c>
      <c r="AZ210" s="17">
        <v>3.4410233166497599E-2</v>
      </c>
      <c r="BA210" s="17"/>
      <c r="BB210" s="17">
        <v>3.3493604627239798E-2</v>
      </c>
      <c r="BC210" s="17">
        <v>3.0841744790385699E-2</v>
      </c>
      <c r="BD210" s="17"/>
      <c r="BE210" s="17">
        <v>1.88851956399591E-2</v>
      </c>
      <c r="BF210" s="17">
        <v>3.2874184333083402E-2</v>
      </c>
      <c r="BG210" s="17"/>
      <c r="BH210" s="17">
        <v>4.2634480821298198E-2</v>
      </c>
      <c r="BI210" s="17">
        <v>3.0257222666627701E-2</v>
      </c>
      <c r="BJ210" s="17"/>
      <c r="BK210" s="17">
        <v>1.9884331245364099E-2</v>
      </c>
      <c r="BL210" s="17">
        <v>3.3223240047078197E-2</v>
      </c>
      <c r="BM210" s="17"/>
      <c r="BN210" s="17">
        <v>1.9235944053802499E-2</v>
      </c>
      <c r="BO210" s="17">
        <v>3.1800960297682403E-2</v>
      </c>
      <c r="BP210" s="17"/>
      <c r="BQ210" s="17">
        <v>8.0789904345490299E-3</v>
      </c>
      <c r="BR210" s="17">
        <v>3.3076409737283499E-2</v>
      </c>
      <c r="BS210" s="17"/>
      <c r="BT210" s="17">
        <v>2.0652072099575199E-2</v>
      </c>
      <c r="BU210" s="17">
        <v>3.1961561486217697E-2</v>
      </c>
      <c r="BV210" s="17"/>
      <c r="BW210" s="17">
        <v>1.99504438210375E-2</v>
      </c>
      <c r="BX210" s="17">
        <v>3.6636571138067599E-2</v>
      </c>
      <c r="BY210" s="17"/>
      <c r="BZ210" s="17">
        <v>6.39377030365603E-3</v>
      </c>
      <c r="CA210" s="17">
        <v>3.2447895811758699E-2</v>
      </c>
    </row>
    <row r="211" spans="2:79" x14ac:dyDescent="0.35">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row>
    <row r="212" spans="2:79" x14ac:dyDescent="0.35">
      <c r="B212" s="6" t="s">
        <v>183</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row>
    <row r="213" spans="2:79" x14ac:dyDescent="0.35">
      <c r="B213" s="24" t="s">
        <v>77</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row>
    <row r="214" spans="2:79" x14ac:dyDescent="0.35">
      <c r="B214" t="s">
        <v>174</v>
      </c>
      <c r="C214" s="17">
        <v>0.413731301434759</v>
      </c>
      <c r="D214" s="17">
        <v>0.37798512331941397</v>
      </c>
      <c r="E214" s="17">
        <v>0.42628802643673402</v>
      </c>
      <c r="F214" s="17">
        <v>0.42754523494594798</v>
      </c>
      <c r="G214" s="17">
        <v>0.41591283645834298</v>
      </c>
      <c r="H214" s="17">
        <v>0.37177144743469698</v>
      </c>
      <c r="I214" s="17">
        <v>0.45861008851747598</v>
      </c>
      <c r="J214" s="17">
        <v>0.42575943173422398</v>
      </c>
      <c r="K214" s="17">
        <v>0.45095265859295702</v>
      </c>
      <c r="L214" s="17">
        <v>0.36950216459567597</v>
      </c>
      <c r="M214" s="17"/>
      <c r="N214" s="17">
        <v>0.19305876537684999</v>
      </c>
      <c r="O214" s="17">
        <v>0.339378322327205</v>
      </c>
      <c r="P214" s="17">
        <v>0.48086768061112001</v>
      </c>
      <c r="Q214" s="17">
        <v>0.60403589691531701</v>
      </c>
      <c r="R214" s="17"/>
      <c r="S214" s="17">
        <v>0.29603358934588397</v>
      </c>
      <c r="T214" s="17">
        <v>0.39500257944211697</v>
      </c>
      <c r="U214" s="17">
        <v>0.50037105130676096</v>
      </c>
      <c r="V214" s="17">
        <v>0.30535586267592402</v>
      </c>
      <c r="W214" s="17">
        <v>0.53276895633060095</v>
      </c>
      <c r="X214" s="17">
        <v>0.54861653074725303</v>
      </c>
      <c r="Y214" s="17">
        <v>0.50325321874374496</v>
      </c>
      <c r="Z214" s="17"/>
      <c r="AA214" s="17">
        <v>0.53006081700469798</v>
      </c>
      <c r="AB214" s="17">
        <v>0.23018485671338501</v>
      </c>
      <c r="AC214" s="17"/>
      <c r="AD214" s="17">
        <v>0.542941987576264</v>
      </c>
      <c r="AE214" s="17">
        <v>0.62825354581179804</v>
      </c>
      <c r="AF214" s="17">
        <v>0.47429721817392501</v>
      </c>
      <c r="AG214" s="17"/>
      <c r="AH214" s="17">
        <v>0.65924281759789805</v>
      </c>
      <c r="AI214" s="17">
        <v>0.37894630623369502</v>
      </c>
      <c r="AJ214" s="17"/>
      <c r="AK214" s="17">
        <v>0.39237575726248503</v>
      </c>
      <c r="AL214" s="17">
        <v>0.42335396010979398</v>
      </c>
      <c r="AM214" s="17"/>
      <c r="AN214" s="17">
        <v>0.30718903009771897</v>
      </c>
      <c r="AO214" s="17">
        <v>0.60403589691531701</v>
      </c>
      <c r="AP214" s="17"/>
      <c r="AQ214" s="17">
        <v>0.58323527034061695</v>
      </c>
      <c r="AR214" s="17">
        <v>0.32917626883837298</v>
      </c>
      <c r="AS214" s="17"/>
      <c r="AT214" s="17">
        <v>0.14530352244056199</v>
      </c>
      <c r="AU214" s="17">
        <v>0.29432165056888898</v>
      </c>
      <c r="AV214" s="17">
        <v>0.54439606637910398</v>
      </c>
      <c r="AW214" s="17">
        <v>0.72708640879835096</v>
      </c>
      <c r="AX214" s="17"/>
      <c r="AY214" s="17">
        <v>0.56126209727589405</v>
      </c>
      <c r="AZ214" s="17">
        <v>0.377165496455453</v>
      </c>
      <c r="BA214" s="17"/>
      <c r="BB214" s="17">
        <v>0.42523251368984799</v>
      </c>
      <c r="BC214" s="17">
        <v>0.41161846050337098</v>
      </c>
      <c r="BD214" s="17"/>
      <c r="BE214" s="17">
        <v>0.57043233474325095</v>
      </c>
      <c r="BF214" s="17">
        <v>0.393195095028115</v>
      </c>
      <c r="BG214" s="17"/>
      <c r="BH214" s="17">
        <v>0.44161973250721698</v>
      </c>
      <c r="BI214" s="17">
        <v>0.411290510199466</v>
      </c>
      <c r="BJ214" s="17"/>
      <c r="BK214" s="17">
        <v>0.51434371057171802</v>
      </c>
      <c r="BL214" s="17">
        <v>0.39629786357867203</v>
      </c>
      <c r="BM214" s="17"/>
      <c r="BN214" s="17">
        <v>0.55688710003910902</v>
      </c>
      <c r="BO214" s="17">
        <v>0.40720736311450201</v>
      </c>
      <c r="BP214" s="17"/>
      <c r="BQ214" s="17">
        <v>0.61328051281090501</v>
      </c>
      <c r="BR214" s="17">
        <v>0.39803289463513503</v>
      </c>
      <c r="BS214" s="17"/>
      <c r="BT214" s="17">
        <v>0.47553016865023601</v>
      </c>
      <c r="BU214" s="17">
        <v>0.409602568029936</v>
      </c>
      <c r="BV214" s="17"/>
      <c r="BW214" s="17">
        <v>0.427641119996929</v>
      </c>
      <c r="BX214" s="17">
        <v>0.40710640165919298</v>
      </c>
      <c r="BY214" s="17"/>
      <c r="BZ214" s="17">
        <v>0.55340641221170805</v>
      </c>
      <c r="CA214" s="17">
        <v>0.40701938645693703</v>
      </c>
    </row>
    <row r="215" spans="2:79" x14ac:dyDescent="0.35">
      <c r="B215" t="s">
        <v>175</v>
      </c>
      <c r="C215" s="17">
        <v>0.315398376087895</v>
      </c>
      <c r="D215" s="17">
        <v>0.36550005176490802</v>
      </c>
      <c r="E215" s="17">
        <v>0.32673486844062399</v>
      </c>
      <c r="F215" s="17">
        <v>0.30805392453137398</v>
      </c>
      <c r="G215" s="17">
        <v>0.27872965864190402</v>
      </c>
      <c r="H215" s="17">
        <v>0.36417978846610399</v>
      </c>
      <c r="I215" s="17">
        <v>0.28401012434849698</v>
      </c>
      <c r="J215" s="17">
        <v>0.29200748518598102</v>
      </c>
      <c r="K215" s="17">
        <v>0.26388843212840102</v>
      </c>
      <c r="L215" s="17">
        <v>0.28730400345776902</v>
      </c>
      <c r="M215" s="17"/>
      <c r="N215" s="17">
        <v>0.249267560410949</v>
      </c>
      <c r="O215" s="17">
        <v>0.38711425054558002</v>
      </c>
      <c r="P215" s="17">
        <v>0.37008383708933101</v>
      </c>
      <c r="Q215" s="17">
        <v>0.30712672956943599</v>
      </c>
      <c r="R215" s="17"/>
      <c r="S215" s="17">
        <v>0.30730544437005802</v>
      </c>
      <c r="T215" s="17">
        <v>0.36610274982062901</v>
      </c>
      <c r="U215" s="17">
        <v>0.351290115887957</v>
      </c>
      <c r="V215" s="17">
        <v>0.30811357705947201</v>
      </c>
      <c r="W215" s="17">
        <v>0.325862600818351</v>
      </c>
      <c r="X215" s="17">
        <v>0.30363175589074998</v>
      </c>
      <c r="Y215" s="17">
        <v>0.30190236723516101</v>
      </c>
      <c r="Z215" s="17"/>
      <c r="AA215" s="17">
        <v>0.34279578486256801</v>
      </c>
      <c r="AB215" s="17">
        <v>0.27217033589077</v>
      </c>
      <c r="AC215" s="17"/>
      <c r="AD215" s="17">
        <v>0.337421512062685</v>
      </c>
      <c r="AE215" s="17">
        <v>0.30736796470462002</v>
      </c>
      <c r="AF215" s="17">
        <v>0.36444503647030402</v>
      </c>
      <c r="AG215" s="17"/>
      <c r="AH215" s="17">
        <v>0.290292628520671</v>
      </c>
      <c r="AI215" s="17">
        <v>0.318955452848664</v>
      </c>
      <c r="AJ215" s="17"/>
      <c r="AK215" s="17">
        <v>0.30097084691229598</v>
      </c>
      <c r="AL215" s="17">
        <v>0.32189931971456998</v>
      </c>
      <c r="AM215" s="17"/>
      <c r="AN215" s="17">
        <v>0.320029267977544</v>
      </c>
      <c r="AO215" s="17">
        <v>0.30712672956943599</v>
      </c>
      <c r="AP215" s="17"/>
      <c r="AQ215" s="17">
        <v>0.28219846308369601</v>
      </c>
      <c r="AR215" s="17">
        <v>0.33195975659354199</v>
      </c>
      <c r="AS215" s="17"/>
      <c r="AT215" s="17">
        <v>0.225910241317549</v>
      </c>
      <c r="AU215" s="17">
        <v>0.35046445749734301</v>
      </c>
      <c r="AV215" s="17">
        <v>0.35434902945501001</v>
      </c>
      <c r="AW215" s="17">
        <v>0.24824908532050599</v>
      </c>
      <c r="AX215" s="17"/>
      <c r="AY215" s="17">
        <v>0.31113126595711299</v>
      </c>
      <c r="AZ215" s="17">
        <v>0.31645598793075003</v>
      </c>
      <c r="BA215" s="17"/>
      <c r="BB215" s="17">
        <v>0.32261042591827999</v>
      </c>
      <c r="BC215" s="17">
        <v>0.31407347974280803</v>
      </c>
      <c r="BD215" s="17"/>
      <c r="BE215" s="17">
        <v>0.30131062771752398</v>
      </c>
      <c r="BF215" s="17">
        <v>0.31724462369858702</v>
      </c>
      <c r="BG215" s="17"/>
      <c r="BH215" s="17">
        <v>0.33431816248462298</v>
      </c>
      <c r="BI215" s="17">
        <v>0.31374251926716701</v>
      </c>
      <c r="BJ215" s="17"/>
      <c r="BK215" s="17">
        <v>0.32817479417309497</v>
      </c>
      <c r="BL215" s="17">
        <v>0.31318456476360301</v>
      </c>
      <c r="BM215" s="17"/>
      <c r="BN215" s="17">
        <v>0.33345980548473098</v>
      </c>
      <c r="BO215" s="17">
        <v>0.31457527529484702</v>
      </c>
      <c r="BP215" s="17"/>
      <c r="BQ215" s="17">
        <v>0.31094466983479202</v>
      </c>
      <c r="BR215" s="17">
        <v>0.31574874626498101</v>
      </c>
      <c r="BS215" s="17"/>
      <c r="BT215" s="17">
        <v>0.32344525505182298</v>
      </c>
      <c r="BU215" s="17">
        <v>0.31486077047342498</v>
      </c>
      <c r="BV215" s="17"/>
      <c r="BW215" s="17">
        <v>0.37604938120289599</v>
      </c>
      <c r="BX215" s="17">
        <v>0.28651181452864199</v>
      </c>
      <c r="BY215" s="17"/>
      <c r="BZ215" s="17">
        <v>0.35820899312864202</v>
      </c>
      <c r="CA215" s="17">
        <v>0.31334116474847201</v>
      </c>
    </row>
    <row r="216" spans="2:79" x14ac:dyDescent="0.35">
      <c r="B216" t="s">
        <v>176</v>
      </c>
      <c r="C216" s="17">
        <v>0.242159774669543</v>
      </c>
      <c r="D216" s="17">
        <v>0.21576669050156999</v>
      </c>
      <c r="E216" s="17">
        <v>0.215566815594322</v>
      </c>
      <c r="F216" s="17">
        <v>0.24295265477501701</v>
      </c>
      <c r="G216" s="17">
        <v>0.290086681776835</v>
      </c>
      <c r="H216" s="17">
        <v>0.232737267188243</v>
      </c>
      <c r="I216" s="17">
        <v>0.239877521773286</v>
      </c>
      <c r="J216" s="17">
        <v>0.23215529052355899</v>
      </c>
      <c r="K216" s="17">
        <v>0.24470586068248801</v>
      </c>
      <c r="L216" s="17">
        <v>0.31151093191943502</v>
      </c>
      <c r="M216" s="17"/>
      <c r="N216" s="17">
        <v>0.52352519537484099</v>
      </c>
      <c r="O216" s="17">
        <v>0.241319854543429</v>
      </c>
      <c r="P216" s="17">
        <v>0.123028661473739</v>
      </c>
      <c r="Q216" s="17">
        <v>6.5242243662543303E-2</v>
      </c>
      <c r="R216" s="17"/>
      <c r="S216" s="17">
        <v>0.36783083746081502</v>
      </c>
      <c r="T216" s="17">
        <v>0.22389455709070299</v>
      </c>
      <c r="U216" s="17">
        <v>0.13252683317689901</v>
      </c>
      <c r="V216" s="17">
        <v>0.35672221006629601</v>
      </c>
      <c r="W216" s="17">
        <v>0.134683689633216</v>
      </c>
      <c r="X216" s="17">
        <v>0.13370929800773701</v>
      </c>
      <c r="Y216" s="17">
        <v>0.17446672674209401</v>
      </c>
      <c r="Z216" s="17"/>
      <c r="AA216" s="17">
        <v>0.111481182593501</v>
      </c>
      <c r="AB216" s="17">
        <v>0.44834640631877098</v>
      </c>
      <c r="AC216" s="17"/>
      <c r="AD216" s="17">
        <v>0.101062467232186</v>
      </c>
      <c r="AE216" s="17">
        <v>5.6944685692053999E-2</v>
      </c>
      <c r="AF216" s="17">
        <v>0.148699473776161</v>
      </c>
      <c r="AG216" s="17"/>
      <c r="AH216" s="17">
        <v>4.4621368619072198E-2</v>
      </c>
      <c r="AI216" s="17">
        <v>0.27014775915954697</v>
      </c>
      <c r="AJ216" s="17"/>
      <c r="AK216" s="17">
        <v>0.26809403893280898</v>
      </c>
      <c r="AL216" s="17">
        <v>0.23047397678116199</v>
      </c>
      <c r="AM216" s="17"/>
      <c r="AN216" s="17">
        <v>0.34120728082791402</v>
      </c>
      <c r="AO216" s="17">
        <v>6.5242243662543303E-2</v>
      </c>
      <c r="AP216" s="17"/>
      <c r="AQ216" s="17">
        <v>0.11624602838185</v>
      </c>
      <c r="AR216" s="17">
        <v>0.30497034477248902</v>
      </c>
      <c r="AS216" s="17"/>
      <c r="AT216" s="17">
        <v>0.560063801900759</v>
      </c>
      <c r="AU216" s="17">
        <v>0.325504517794305</v>
      </c>
      <c r="AV216" s="17">
        <v>8.5755073529901693E-2</v>
      </c>
      <c r="AW216" s="17">
        <v>2.0310987846829401E-2</v>
      </c>
      <c r="AX216" s="17"/>
      <c r="AY216" s="17">
        <v>0.110989949920557</v>
      </c>
      <c r="AZ216" s="17">
        <v>0.27467048000123401</v>
      </c>
      <c r="BA216" s="17"/>
      <c r="BB216" s="17">
        <v>0.223927583212881</v>
      </c>
      <c r="BC216" s="17">
        <v>0.24550913641717001</v>
      </c>
      <c r="BD216" s="17"/>
      <c r="BE216" s="17">
        <v>0.11379896271065799</v>
      </c>
      <c r="BF216" s="17">
        <v>0.25898189813137501</v>
      </c>
      <c r="BG216" s="17"/>
      <c r="BH216" s="17">
        <v>0.193434997385735</v>
      </c>
      <c r="BI216" s="17">
        <v>0.24642415974831999</v>
      </c>
      <c r="BJ216" s="17"/>
      <c r="BK216" s="17">
        <v>0.13815183930548999</v>
      </c>
      <c r="BL216" s="17">
        <v>0.26018156634775302</v>
      </c>
      <c r="BM216" s="17"/>
      <c r="BN216" s="17">
        <v>8.9758678055853594E-2</v>
      </c>
      <c r="BO216" s="17">
        <v>0.249105042440325</v>
      </c>
      <c r="BP216" s="17"/>
      <c r="BQ216" s="17">
        <v>6.4458695414624095E-2</v>
      </c>
      <c r="BR216" s="17">
        <v>0.25613940311125899</v>
      </c>
      <c r="BS216" s="17"/>
      <c r="BT216" s="17">
        <v>0.17926378264448301</v>
      </c>
      <c r="BU216" s="17">
        <v>0.24636180611451899</v>
      </c>
      <c r="BV216" s="17"/>
      <c r="BW216" s="17">
        <v>0.176829005032898</v>
      </c>
      <c r="BX216" s="17">
        <v>0.27327519139254702</v>
      </c>
      <c r="BY216" s="17"/>
      <c r="BZ216" s="17">
        <v>8.5354319422562996E-2</v>
      </c>
      <c r="CA216" s="17">
        <v>0.24969486719835501</v>
      </c>
    </row>
    <row r="217" spans="2:79" x14ac:dyDescent="0.35">
      <c r="B217" t="s">
        <v>75</v>
      </c>
      <c r="C217" s="17">
        <v>2.87105478078029E-2</v>
      </c>
      <c r="D217" s="17">
        <v>4.0748134414107802E-2</v>
      </c>
      <c r="E217" s="17">
        <v>3.14102895283195E-2</v>
      </c>
      <c r="F217" s="17">
        <v>2.14481857476614E-2</v>
      </c>
      <c r="G217" s="17">
        <v>1.52708231229184E-2</v>
      </c>
      <c r="H217" s="17">
        <v>3.1311496910955403E-2</v>
      </c>
      <c r="I217" s="17">
        <v>1.7502265360740898E-2</v>
      </c>
      <c r="J217" s="17">
        <v>5.00777925562364E-2</v>
      </c>
      <c r="K217" s="17">
        <v>4.0453048596154201E-2</v>
      </c>
      <c r="L217" s="17">
        <v>3.1682900027120299E-2</v>
      </c>
      <c r="M217" s="17"/>
      <c r="N217" s="17">
        <v>3.41484788373599E-2</v>
      </c>
      <c r="O217" s="17">
        <v>3.2187572583786198E-2</v>
      </c>
      <c r="P217" s="17">
        <v>2.6019820825810398E-2</v>
      </c>
      <c r="Q217" s="17">
        <v>2.35951298527039E-2</v>
      </c>
      <c r="R217" s="17"/>
      <c r="S217" s="17">
        <v>2.8830128823243002E-2</v>
      </c>
      <c r="T217" s="17">
        <v>1.50001136465506E-2</v>
      </c>
      <c r="U217" s="17">
        <v>1.5811999628383401E-2</v>
      </c>
      <c r="V217" s="17">
        <v>2.9808350198307802E-2</v>
      </c>
      <c r="W217" s="17">
        <v>6.68475321783256E-3</v>
      </c>
      <c r="X217" s="17">
        <v>1.40424153542596E-2</v>
      </c>
      <c r="Y217" s="17">
        <v>2.0377687278999999E-2</v>
      </c>
      <c r="Z217" s="17"/>
      <c r="AA217" s="17">
        <v>1.56622155392327E-2</v>
      </c>
      <c r="AB217" s="17">
        <v>4.9298401077073603E-2</v>
      </c>
      <c r="AC217" s="17"/>
      <c r="AD217" s="17">
        <v>1.8574033128864499E-2</v>
      </c>
      <c r="AE217" s="17">
        <v>7.4338037915274097E-3</v>
      </c>
      <c r="AF217" s="17">
        <v>1.25582715796109E-2</v>
      </c>
      <c r="AG217" s="17"/>
      <c r="AH217" s="17">
        <v>5.8431852623588099E-3</v>
      </c>
      <c r="AI217" s="17">
        <v>3.1950481758093403E-2</v>
      </c>
      <c r="AJ217" s="17"/>
      <c r="AK217" s="17">
        <v>3.8559356892410301E-2</v>
      </c>
      <c r="AL217" s="17">
        <v>2.4272743394473599E-2</v>
      </c>
      <c r="AM217" s="17"/>
      <c r="AN217" s="17">
        <v>3.1574421096822999E-2</v>
      </c>
      <c r="AO217" s="17">
        <v>2.35951298527039E-2</v>
      </c>
      <c r="AP217" s="17"/>
      <c r="AQ217" s="17">
        <v>1.83202381938369E-2</v>
      </c>
      <c r="AR217" s="17">
        <v>3.3893629795596299E-2</v>
      </c>
      <c r="AS217" s="17"/>
      <c r="AT217" s="17">
        <v>6.8722434341130303E-2</v>
      </c>
      <c r="AU217" s="17">
        <v>2.9709374139463601E-2</v>
      </c>
      <c r="AV217" s="17">
        <v>1.54998306359842E-2</v>
      </c>
      <c r="AW217" s="17">
        <v>4.3535180343136004E-3</v>
      </c>
      <c r="AX217" s="17"/>
      <c r="AY217" s="17">
        <v>1.66166868464354E-2</v>
      </c>
      <c r="AZ217" s="17">
        <v>3.1708035612561997E-2</v>
      </c>
      <c r="BA217" s="17"/>
      <c r="BB217" s="17">
        <v>2.8229477178991099E-2</v>
      </c>
      <c r="BC217" s="17">
        <v>2.8798923336651398E-2</v>
      </c>
      <c r="BD217" s="17"/>
      <c r="BE217" s="17">
        <v>1.44580748285669E-2</v>
      </c>
      <c r="BF217" s="17">
        <v>3.0578383141922901E-2</v>
      </c>
      <c r="BG217" s="17"/>
      <c r="BH217" s="17">
        <v>3.0627107622424599E-2</v>
      </c>
      <c r="BI217" s="17">
        <v>2.8542810785046498E-2</v>
      </c>
      <c r="BJ217" s="17"/>
      <c r="BK217" s="17">
        <v>1.9329655949697402E-2</v>
      </c>
      <c r="BL217" s="17">
        <v>3.0336005309971801E-2</v>
      </c>
      <c r="BM217" s="17"/>
      <c r="BN217" s="17">
        <v>1.9894416420306801E-2</v>
      </c>
      <c r="BO217" s="17">
        <v>2.9112319150326599E-2</v>
      </c>
      <c r="BP217" s="17"/>
      <c r="BQ217" s="17">
        <v>1.13161219396788E-2</v>
      </c>
      <c r="BR217" s="17">
        <v>3.0078955988624999E-2</v>
      </c>
      <c r="BS217" s="17"/>
      <c r="BT217" s="17">
        <v>2.17607936534586E-2</v>
      </c>
      <c r="BU217" s="17">
        <v>2.9174855382119801E-2</v>
      </c>
      <c r="BV217" s="17"/>
      <c r="BW217" s="17">
        <v>1.9480493767276601E-2</v>
      </c>
      <c r="BX217" s="17">
        <v>3.3106592419616797E-2</v>
      </c>
      <c r="BY217" s="17"/>
      <c r="BZ217" s="17">
        <v>3.0302752370869601E-3</v>
      </c>
      <c r="CA217" s="17">
        <v>2.9944581596236301E-2</v>
      </c>
    </row>
    <row r="218" spans="2:79" x14ac:dyDescent="0.35">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row>
    <row r="219" spans="2:79" x14ac:dyDescent="0.35">
      <c r="B219" s="6" t="s">
        <v>190</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row>
    <row r="220" spans="2:79" x14ac:dyDescent="0.35">
      <c r="B220" s="24" t="s">
        <v>77</v>
      </c>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row>
    <row r="221" spans="2:79" x14ac:dyDescent="0.35">
      <c r="B221" t="s">
        <v>184</v>
      </c>
      <c r="C221" s="17">
        <v>0.58093103785808597</v>
      </c>
      <c r="D221" s="17">
        <v>0.62212319782985603</v>
      </c>
      <c r="E221" s="17">
        <v>0.71926931986195997</v>
      </c>
      <c r="F221" s="17">
        <v>0.644521399854455</v>
      </c>
      <c r="G221" s="17">
        <v>0.46667397452516801</v>
      </c>
      <c r="H221" s="17">
        <v>0.58104155799174295</v>
      </c>
      <c r="I221" s="17">
        <v>0.58022373131902805</v>
      </c>
      <c r="J221" s="17">
        <v>0.439781301003136</v>
      </c>
      <c r="K221" s="17">
        <v>0.43279338799201</v>
      </c>
      <c r="L221" s="17">
        <v>0.52415119683635802</v>
      </c>
      <c r="M221" s="17"/>
      <c r="N221" s="17">
        <v>0.53756055694610305</v>
      </c>
      <c r="O221" s="17">
        <v>0.55565103260031101</v>
      </c>
      <c r="P221" s="17">
        <v>0.599925343884953</v>
      </c>
      <c r="Q221" s="17">
        <v>0.62149711056761503</v>
      </c>
      <c r="R221" s="17"/>
      <c r="S221" s="17">
        <v>0.56498056270764396</v>
      </c>
      <c r="T221" s="17">
        <v>0.57843669309425405</v>
      </c>
      <c r="U221" s="17">
        <v>0.61722492381517302</v>
      </c>
      <c r="V221" s="17">
        <v>0.56124060396107001</v>
      </c>
      <c r="W221" s="17">
        <v>0.62592553186910505</v>
      </c>
      <c r="X221" s="17">
        <v>0.63577386710025696</v>
      </c>
      <c r="Y221" s="17">
        <v>0.59219397652306005</v>
      </c>
      <c r="Z221" s="17"/>
      <c r="AA221" s="17">
        <v>0.62160602154311995</v>
      </c>
      <c r="AB221" s="17">
        <v>0.51675344193231698</v>
      </c>
      <c r="AC221" s="17"/>
      <c r="AD221" s="17">
        <v>0.62936372522193995</v>
      </c>
      <c r="AE221" s="17">
        <v>0.62615422941662202</v>
      </c>
      <c r="AF221" s="17">
        <v>0.61703641074678905</v>
      </c>
      <c r="AG221" s="17"/>
      <c r="AH221" s="17">
        <v>0.66643796761180896</v>
      </c>
      <c r="AI221" s="17">
        <v>0.56881609438160696</v>
      </c>
      <c r="AJ221" s="17"/>
      <c r="AK221" s="17">
        <v>0.53919936086129405</v>
      </c>
      <c r="AL221" s="17">
        <v>0.59973503931257999</v>
      </c>
      <c r="AM221" s="17"/>
      <c r="AN221" s="17">
        <v>0.55822007013403896</v>
      </c>
      <c r="AO221" s="17">
        <v>0.62149711056761503</v>
      </c>
      <c r="AP221" s="17"/>
      <c r="AQ221" s="17">
        <v>0.63575488078823605</v>
      </c>
      <c r="AR221" s="17">
        <v>0.55358281789638897</v>
      </c>
      <c r="AS221" s="17"/>
      <c r="AT221" s="17">
        <v>0.45478875886283399</v>
      </c>
      <c r="AU221" s="17">
        <v>0.55423357389446404</v>
      </c>
      <c r="AV221" s="17">
        <v>0.63953736654522098</v>
      </c>
      <c r="AW221" s="17">
        <v>0.66136176157340898</v>
      </c>
      <c r="AX221" s="17"/>
      <c r="AY221" s="17">
        <v>0.65300749298779603</v>
      </c>
      <c r="AZ221" s="17">
        <v>0.56306674324185801</v>
      </c>
      <c r="BA221" s="17"/>
      <c r="BB221" s="17">
        <v>0.59063149671056003</v>
      </c>
      <c r="BC221" s="17">
        <v>0.57914900601116603</v>
      </c>
      <c r="BD221" s="17"/>
      <c r="BE221" s="17">
        <v>0.64401660948858097</v>
      </c>
      <c r="BF221" s="17">
        <v>0.57266345791344997</v>
      </c>
      <c r="BG221" s="17"/>
      <c r="BH221" s="17">
        <v>0.53425672342775399</v>
      </c>
      <c r="BI221" s="17">
        <v>0.585015966740562</v>
      </c>
      <c r="BJ221" s="17"/>
      <c r="BK221" s="17">
        <v>0.57279537248919599</v>
      </c>
      <c r="BL221" s="17">
        <v>0.58234073093514305</v>
      </c>
      <c r="BM221" s="17"/>
      <c r="BN221" s="17">
        <v>0.559245445767102</v>
      </c>
      <c r="BO221" s="17">
        <v>0.58191930006345305</v>
      </c>
      <c r="BP221" s="17"/>
      <c r="BQ221" s="17">
        <v>0.63833666489118801</v>
      </c>
      <c r="BR221" s="17">
        <v>0.57641497447934098</v>
      </c>
      <c r="BS221" s="17"/>
      <c r="BT221" s="17">
        <v>0.60219306073057799</v>
      </c>
      <c r="BU221" s="17">
        <v>0.57951053893887905</v>
      </c>
      <c r="BV221" s="17"/>
      <c r="BW221" s="17">
        <v>0.59870648820724803</v>
      </c>
      <c r="BX221" s="17">
        <v>0.57246503404197502</v>
      </c>
      <c r="BY221" s="17"/>
      <c r="BZ221" s="17">
        <v>0.63490095493246401</v>
      </c>
      <c r="CA221" s="17">
        <v>0.57833758013502901</v>
      </c>
    </row>
    <row r="222" spans="2:79" x14ac:dyDescent="0.35">
      <c r="B222" t="s">
        <v>185</v>
      </c>
      <c r="C222" s="17">
        <v>0.39194260239011097</v>
      </c>
      <c r="D222" s="17">
        <v>0.40741157898074398</v>
      </c>
      <c r="E222" s="17">
        <v>0.58010569384941901</v>
      </c>
      <c r="F222" s="17">
        <v>0.37417677650825198</v>
      </c>
      <c r="G222" s="17">
        <v>0.31596368143446801</v>
      </c>
      <c r="H222" s="17">
        <v>0.34197203269120602</v>
      </c>
      <c r="I222" s="17">
        <v>0.44050561984362702</v>
      </c>
      <c r="J222" s="17">
        <v>0.243244666887311</v>
      </c>
      <c r="K222" s="17">
        <v>0.33310609793894203</v>
      </c>
      <c r="L222" s="17">
        <v>0.329641346761472</v>
      </c>
      <c r="M222" s="17"/>
      <c r="N222" s="17">
        <v>0.322424032355906</v>
      </c>
      <c r="O222" s="17">
        <v>0.36857481868484199</v>
      </c>
      <c r="P222" s="17">
        <v>0.37840595062566801</v>
      </c>
      <c r="Q222" s="17">
        <v>0.4670150595543</v>
      </c>
      <c r="R222" s="17"/>
      <c r="S222" s="17">
        <v>0.350339732410545</v>
      </c>
      <c r="T222" s="17">
        <v>0.412081511269005</v>
      </c>
      <c r="U222" s="17">
        <v>0.44065703286200902</v>
      </c>
      <c r="V222" s="17">
        <v>0.34923066652402401</v>
      </c>
      <c r="W222" s="17">
        <v>0.44527940129301502</v>
      </c>
      <c r="X222" s="17">
        <v>0.46710032227561499</v>
      </c>
      <c r="Y222" s="17">
        <v>0.40814802828978902</v>
      </c>
      <c r="Z222" s="17"/>
      <c r="AA222" s="17">
        <v>0.44678026382783098</v>
      </c>
      <c r="AB222" s="17">
        <v>0.30541892226976802</v>
      </c>
      <c r="AC222" s="17"/>
      <c r="AD222" s="17">
        <v>0.43340983298998997</v>
      </c>
      <c r="AE222" s="17">
        <v>0.52722483128803399</v>
      </c>
      <c r="AF222" s="17">
        <v>0.41483681754006702</v>
      </c>
      <c r="AG222" s="17"/>
      <c r="AH222" s="17">
        <v>0.52463437451110595</v>
      </c>
      <c r="AI222" s="17">
        <v>0.37314233294213001</v>
      </c>
      <c r="AJ222" s="17"/>
      <c r="AK222" s="17">
        <v>0.36144990620145101</v>
      </c>
      <c r="AL222" s="17">
        <v>0.40568239778647502</v>
      </c>
      <c r="AM222" s="17"/>
      <c r="AN222" s="17">
        <v>0.34991319116686798</v>
      </c>
      <c r="AO222" s="17">
        <v>0.4670150595543</v>
      </c>
      <c r="AP222" s="17"/>
      <c r="AQ222" s="17">
        <v>0.46704449706828899</v>
      </c>
      <c r="AR222" s="17">
        <v>0.35447891824422301</v>
      </c>
      <c r="AS222" s="17"/>
      <c r="AT222" s="17">
        <v>0.25472496952746598</v>
      </c>
      <c r="AU222" s="17">
        <v>0.37044959334828698</v>
      </c>
      <c r="AV222" s="17">
        <v>0.44027844071672101</v>
      </c>
      <c r="AW222" s="17">
        <v>0.50756253076817204</v>
      </c>
      <c r="AX222" s="17"/>
      <c r="AY222" s="17">
        <v>0.46235438095646503</v>
      </c>
      <c r="AZ222" s="17">
        <v>0.37449090121393303</v>
      </c>
      <c r="BA222" s="17"/>
      <c r="BB222" s="17">
        <v>0.39455280869530202</v>
      </c>
      <c r="BC222" s="17">
        <v>0.39146309200471402</v>
      </c>
      <c r="BD222" s="17"/>
      <c r="BE222" s="17">
        <v>0.48057377046688898</v>
      </c>
      <c r="BF222" s="17">
        <v>0.38032718465318199</v>
      </c>
      <c r="BG222" s="17"/>
      <c r="BH222" s="17">
        <v>0.40031361995159098</v>
      </c>
      <c r="BI222" s="17">
        <v>0.39120997220946602</v>
      </c>
      <c r="BJ222" s="17"/>
      <c r="BK222" s="17">
        <v>0.36292677759987801</v>
      </c>
      <c r="BL222" s="17">
        <v>0.39697026828801302</v>
      </c>
      <c r="BM222" s="17"/>
      <c r="BN222" s="17">
        <v>0.44410157075436701</v>
      </c>
      <c r="BO222" s="17">
        <v>0.38956559848405797</v>
      </c>
      <c r="BP222" s="17"/>
      <c r="BQ222" s="17">
        <v>0.47748553153983198</v>
      </c>
      <c r="BR222" s="17">
        <v>0.38521299573638002</v>
      </c>
      <c r="BS222" s="17"/>
      <c r="BT222" s="17">
        <v>0.45283291235558099</v>
      </c>
      <c r="BU222" s="17">
        <v>0.387874568976038</v>
      </c>
      <c r="BV222" s="17"/>
      <c r="BW222" s="17">
        <v>0.39687152373177098</v>
      </c>
      <c r="BX222" s="17">
        <v>0.38959508004507198</v>
      </c>
      <c r="BY222" s="17"/>
      <c r="BZ222" s="17">
        <v>0.444534444642605</v>
      </c>
      <c r="CA222" s="17">
        <v>0.38941536635097601</v>
      </c>
    </row>
    <row r="223" spans="2:79" x14ac:dyDescent="0.35">
      <c r="B223" t="s">
        <v>186</v>
      </c>
      <c r="C223" s="17">
        <v>0.37843166034987402</v>
      </c>
      <c r="D223" s="17">
        <v>0.24650285310900599</v>
      </c>
      <c r="E223" s="17">
        <v>0.29156675525811498</v>
      </c>
      <c r="F223" s="17">
        <v>0.37125163252306098</v>
      </c>
      <c r="G223" s="17">
        <v>0.30219958893826199</v>
      </c>
      <c r="H223" s="17">
        <v>0.67643711028954201</v>
      </c>
      <c r="I223" s="17">
        <v>0.35741916790815798</v>
      </c>
      <c r="J223" s="17">
        <v>0.46017761408006103</v>
      </c>
      <c r="K223" s="17">
        <v>0.33547664118741499</v>
      </c>
      <c r="L223" s="17">
        <v>0.372285746666145</v>
      </c>
      <c r="M223" s="17"/>
      <c r="N223" s="17">
        <v>0.34482334737647502</v>
      </c>
      <c r="O223" s="17">
        <v>0.36779883954546699</v>
      </c>
      <c r="P223" s="17">
        <v>0.42646983173458902</v>
      </c>
      <c r="Q223" s="17">
        <v>0.390529719025132</v>
      </c>
      <c r="R223" s="17"/>
      <c r="S223" s="17">
        <v>0.392856526922847</v>
      </c>
      <c r="T223" s="17">
        <v>0.377555573770258</v>
      </c>
      <c r="U223" s="17">
        <v>0.407241013450369</v>
      </c>
      <c r="V223" s="17">
        <v>0.34858495484056601</v>
      </c>
      <c r="W223" s="17">
        <v>0.391283246529391</v>
      </c>
      <c r="X223" s="17">
        <v>0.39602009767492202</v>
      </c>
      <c r="Y223" s="17">
        <v>0.39732551515043801</v>
      </c>
      <c r="Z223" s="17"/>
      <c r="AA223" s="17">
        <v>0.38771119436863499</v>
      </c>
      <c r="AB223" s="17">
        <v>0.36379027317079199</v>
      </c>
      <c r="AC223" s="17"/>
      <c r="AD223" s="17">
        <v>0.36461179943841199</v>
      </c>
      <c r="AE223" s="17">
        <v>0.40139789601744502</v>
      </c>
      <c r="AF223" s="17">
        <v>0.39546787891581697</v>
      </c>
      <c r="AG223" s="17"/>
      <c r="AH223" s="17">
        <v>0.35490755103279398</v>
      </c>
      <c r="AI223" s="17">
        <v>0.381764644653389</v>
      </c>
      <c r="AJ223" s="17"/>
      <c r="AK223" s="17">
        <v>0.373552635829418</v>
      </c>
      <c r="AL223" s="17">
        <v>0.38063011463643998</v>
      </c>
      <c r="AM223" s="17"/>
      <c r="AN223" s="17">
        <v>0.37165854671709098</v>
      </c>
      <c r="AO223" s="17">
        <v>0.390529719025132</v>
      </c>
      <c r="AP223" s="17"/>
      <c r="AQ223" s="17">
        <v>0.401378544469706</v>
      </c>
      <c r="AR223" s="17">
        <v>0.36698488097790899</v>
      </c>
      <c r="AS223" s="17"/>
      <c r="AT223" s="17">
        <v>0.31704835498496298</v>
      </c>
      <c r="AU223" s="17">
        <v>0.36555527485059103</v>
      </c>
      <c r="AV223" s="17">
        <v>0.406133407957252</v>
      </c>
      <c r="AW223" s="17">
        <v>0.42130176814348202</v>
      </c>
      <c r="AX223" s="17"/>
      <c r="AY223" s="17">
        <v>0.38104184462836599</v>
      </c>
      <c r="AZ223" s="17">
        <v>0.37778472091771498</v>
      </c>
      <c r="BA223" s="17"/>
      <c r="BB223" s="17">
        <v>0.40648334050936602</v>
      </c>
      <c r="BC223" s="17">
        <v>0.37327840026557801</v>
      </c>
      <c r="BD223" s="17"/>
      <c r="BE223" s="17">
        <v>0.38105715937298101</v>
      </c>
      <c r="BF223" s="17">
        <v>0.378087579722449</v>
      </c>
      <c r="BG223" s="17"/>
      <c r="BH223" s="17">
        <v>0.305704570881426</v>
      </c>
      <c r="BI223" s="17">
        <v>0.38479672413140098</v>
      </c>
      <c r="BJ223" s="17"/>
      <c r="BK223" s="17">
        <v>0.46159036922885499</v>
      </c>
      <c r="BL223" s="17">
        <v>0.36402248164249801</v>
      </c>
      <c r="BM223" s="17"/>
      <c r="BN223" s="17">
        <v>0.463754171694023</v>
      </c>
      <c r="BO223" s="17">
        <v>0.374543317671719</v>
      </c>
      <c r="BP223" s="17"/>
      <c r="BQ223" s="17">
        <v>0.386795536782016</v>
      </c>
      <c r="BR223" s="17">
        <v>0.37777367962547997</v>
      </c>
      <c r="BS223" s="17"/>
      <c r="BT223" s="17">
        <v>0.34643736097974598</v>
      </c>
      <c r="BU223" s="17">
        <v>0.38056917416728397</v>
      </c>
      <c r="BV223" s="17"/>
      <c r="BW223" s="17">
        <v>0.38082469189485901</v>
      </c>
      <c r="BX223" s="17">
        <v>0.37729191908909199</v>
      </c>
      <c r="BY223" s="17"/>
      <c r="BZ223" s="17">
        <v>0.34382955625852901</v>
      </c>
      <c r="CA223" s="17">
        <v>0.380094421735371</v>
      </c>
    </row>
    <row r="224" spans="2:79" x14ac:dyDescent="0.35">
      <c r="B224" t="s">
        <v>187</v>
      </c>
      <c r="C224" s="17">
        <v>0.28324039643952598</v>
      </c>
      <c r="D224" s="17">
        <v>0.28415378757230703</v>
      </c>
      <c r="E224" s="17">
        <v>0.28863861069032198</v>
      </c>
      <c r="F224" s="17">
        <v>0.31788660898967103</v>
      </c>
      <c r="G224" s="17">
        <v>0.22493106051240699</v>
      </c>
      <c r="H224" s="17">
        <v>0.28066699190981298</v>
      </c>
      <c r="I224" s="17">
        <v>0.29234117535052401</v>
      </c>
      <c r="J224" s="17">
        <v>0.31754076288885802</v>
      </c>
      <c r="K224" s="17">
        <v>0.26147329928707602</v>
      </c>
      <c r="L224" s="17">
        <v>0.28136928999487099</v>
      </c>
      <c r="M224" s="17"/>
      <c r="N224" s="17">
        <v>0.28554109788149701</v>
      </c>
      <c r="O224" s="17">
        <v>0.266560313186674</v>
      </c>
      <c r="P224" s="17">
        <v>0.29471964403359802</v>
      </c>
      <c r="Q224" s="17">
        <v>0.28525949478239998</v>
      </c>
      <c r="R224" s="17"/>
      <c r="S224" s="17">
        <v>0.30111542877131098</v>
      </c>
      <c r="T224" s="17">
        <v>0.27720455745247202</v>
      </c>
      <c r="U224" s="17">
        <v>0.29128662860381799</v>
      </c>
      <c r="V224" s="17">
        <v>0.26093452266782302</v>
      </c>
      <c r="W224" s="17">
        <v>0.29842023309078303</v>
      </c>
      <c r="X224" s="17">
        <v>0.281485656413274</v>
      </c>
      <c r="Y224" s="17">
        <v>0.29355219361560703</v>
      </c>
      <c r="Z224" s="17"/>
      <c r="AA224" s="17">
        <v>0.28395797094115</v>
      </c>
      <c r="AB224" s="17">
        <v>0.282108196688238</v>
      </c>
      <c r="AC224" s="17"/>
      <c r="AD224" s="17">
        <v>0.29205556358576001</v>
      </c>
      <c r="AE224" s="17">
        <v>0.302581351024237</v>
      </c>
      <c r="AF224" s="17">
        <v>0.27273110648327897</v>
      </c>
      <c r="AG224" s="17"/>
      <c r="AH224" s="17">
        <v>0.34100095260499402</v>
      </c>
      <c r="AI224" s="17">
        <v>0.27505666355226099</v>
      </c>
      <c r="AJ224" s="17"/>
      <c r="AK224" s="17">
        <v>0.321896678290786</v>
      </c>
      <c r="AL224" s="17">
        <v>0.265822146504055</v>
      </c>
      <c r="AM224" s="17"/>
      <c r="AN224" s="17">
        <v>0.28211000164816802</v>
      </c>
      <c r="AO224" s="17">
        <v>0.28525949478239998</v>
      </c>
      <c r="AP224" s="17"/>
      <c r="AQ224" s="17">
        <v>0.27476755095998201</v>
      </c>
      <c r="AR224" s="17">
        <v>0.28746697432045398</v>
      </c>
      <c r="AS224" s="17"/>
      <c r="AT224" s="17">
        <v>0.25708961388853102</v>
      </c>
      <c r="AU224" s="17">
        <v>0.296847485946586</v>
      </c>
      <c r="AV224" s="17">
        <v>0.28416143162825702</v>
      </c>
      <c r="AW224" s="17">
        <v>0.28674964318665702</v>
      </c>
      <c r="AX224" s="17"/>
      <c r="AY224" s="17">
        <v>0.27984079655063399</v>
      </c>
      <c r="AZ224" s="17">
        <v>0.28408299412115701</v>
      </c>
      <c r="BA224" s="17"/>
      <c r="BB224" s="17">
        <v>0.29952935752315901</v>
      </c>
      <c r="BC224" s="17">
        <v>0.28024801764119101</v>
      </c>
      <c r="BD224" s="17"/>
      <c r="BE224" s="17">
        <v>0.29987338950764603</v>
      </c>
      <c r="BF224" s="17">
        <v>0.281060585805255</v>
      </c>
      <c r="BG224" s="17"/>
      <c r="BH224" s="17">
        <v>0.33146066655357997</v>
      </c>
      <c r="BI224" s="17">
        <v>0.27902016575132299</v>
      </c>
      <c r="BJ224" s="17"/>
      <c r="BK224" s="17">
        <v>0.25770763219470499</v>
      </c>
      <c r="BL224" s="17">
        <v>0.28766454116058399</v>
      </c>
      <c r="BM224" s="17"/>
      <c r="BN224" s="17">
        <v>0.32022452755907699</v>
      </c>
      <c r="BO224" s="17">
        <v>0.281554944696708</v>
      </c>
      <c r="BP224" s="17"/>
      <c r="BQ224" s="17">
        <v>0.31144318334904197</v>
      </c>
      <c r="BR224" s="17">
        <v>0.28102170151843198</v>
      </c>
      <c r="BS224" s="17"/>
      <c r="BT224" s="17">
        <v>0.33889888580312</v>
      </c>
      <c r="BU224" s="17">
        <v>0.27952189681887502</v>
      </c>
      <c r="BV224" s="17"/>
      <c r="BW224" s="17">
        <v>0.28537663110584</v>
      </c>
      <c r="BX224" s="17">
        <v>0.28222296112948497</v>
      </c>
      <c r="BY224" s="17"/>
      <c r="BZ224" s="17">
        <v>0.36181688726786398</v>
      </c>
      <c r="CA224" s="17">
        <v>0.27946450019887398</v>
      </c>
    </row>
    <row r="225" spans="2:79" x14ac:dyDescent="0.35">
      <c r="B225" t="s">
        <v>188</v>
      </c>
      <c r="C225" s="17">
        <v>0.26147834304890599</v>
      </c>
      <c r="D225" s="17">
        <v>0.22803425440578201</v>
      </c>
      <c r="E225" s="17">
        <v>0.22470256475039299</v>
      </c>
      <c r="F225" s="17">
        <v>0.26460592624363199</v>
      </c>
      <c r="G225" s="17">
        <v>0.22260506625059601</v>
      </c>
      <c r="H225" s="17">
        <v>0.30939986901764799</v>
      </c>
      <c r="I225" s="17">
        <v>0.29766961932652197</v>
      </c>
      <c r="J225" s="17">
        <v>0.344398566233793</v>
      </c>
      <c r="K225" s="17">
        <v>0.27387960085040902</v>
      </c>
      <c r="L225" s="17">
        <v>0.18098637591495001</v>
      </c>
      <c r="M225" s="17"/>
      <c r="N225" s="17">
        <v>0.22402485630518801</v>
      </c>
      <c r="O225" s="17">
        <v>0.24521900434256799</v>
      </c>
      <c r="P225" s="17">
        <v>0.28477573540463602</v>
      </c>
      <c r="Q225" s="17">
        <v>0.29052280684175502</v>
      </c>
      <c r="R225" s="17"/>
      <c r="S225" s="17">
        <v>0.253526147588991</v>
      </c>
      <c r="T225" s="17">
        <v>0.272636748406487</v>
      </c>
      <c r="U225" s="17">
        <v>0.26337434752425198</v>
      </c>
      <c r="V225" s="17">
        <v>0.22367801051781799</v>
      </c>
      <c r="W225" s="17">
        <v>0.28236990319823302</v>
      </c>
      <c r="X225" s="17">
        <v>0.27885307727151099</v>
      </c>
      <c r="Y225" s="17">
        <v>0.30258177520995699</v>
      </c>
      <c r="Z225" s="17"/>
      <c r="AA225" s="17">
        <v>0.28211524435649299</v>
      </c>
      <c r="AB225" s="17">
        <v>0.22891713236634301</v>
      </c>
      <c r="AC225" s="17"/>
      <c r="AD225" s="17">
        <v>0.26574958243942898</v>
      </c>
      <c r="AE225" s="17">
        <v>0.32598924741762098</v>
      </c>
      <c r="AF225" s="17">
        <v>0.27466104652578299</v>
      </c>
      <c r="AG225" s="17"/>
      <c r="AH225" s="17">
        <v>0.305988060183361</v>
      </c>
      <c r="AI225" s="17">
        <v>0.25517203888395701</v>
      </c>
      <c r="AJ225" s="17"/>
      <c r="AK225" s="17">
        <v>0.25286925773260799</v>
      </c>
      <c r="AL225" s="17">
        <v>0.265357536612635</v>
      </c>
      <c r="AM225" s="17"/>
      <c r="AN225" s="17">
        <v>0.24521776282254701</v>
      </c>
      <c r="AO225" s="17">
        <v>0.29052280684175502</v>
      </c>
      <c r="AP225" s="17"/>
      <c r="AQ225" s="17">
        <v>0.26329953321479999</v>
      </c>
      <c r="AR225" s="17">
        <v>0.26056986406263</v>
      </c>
      <c r="AS225" s="17"/>
      <c r="AT225" s="17">
        <v>0.20342860021512399</v>
      </c>
      <c r="AU225" s="17">
        <v>0.253274892933607</v>
      </c>
      <c r="AV225" s="17">
        <v>0.29115736701525702</v>
      </c>
      <c r="AW225" s="17">
        <v>0.28456464252475</v>
      </c>
      <c r="AX225" s="17"/>
      <c r="AY225" s="17">
        <v>0.27112346480830601</v>
      </c>
      <c r="AZ225" s="17">
        <v>0.259087780188826</v>
      </c>
      <c r="BA225" s="17"/>
      <c r="BB225" s="17">
        <v>0.29065676606674401</v>
      </c>
      <c r="BC225" s="17">
        <v>0.256118093616231</v>
      </c>
      <c r="BD225" s="17"/>
      <c r="BE225" s="17">
        <v>0.28581118132643502</v>
      </c>
      <c r="BF225" s="17">
        <v>0.25828944136283299</v>
      </c>
      <c r="BG225" s="17"/>
      <c r="BH225" s="17">
        <v>0.28108351991664798</v>
      </c>
      <c r="BI225" s="17">
        <v>0.25976250095865699</v>
      </c>
      <c r="BJ225" s="17"/>
      <c r="BK225" s="17">
        <v>0.291080871478472</v>
      </c>
      <c r="BL225" s="17">
        <v>0.25634901711201002</v>
      </c>
      <c r="BM225" s="17"/>
      <c r="BN225" s="17">
        <v>0.35225670399842302</v>
      </c>
      <c r="BO225" s="17">
        <v>0.25734136478171499</v>
      </c>
      <c r="BP225" s="17"/>
      <c r="BQ225" s="17">
        <v>0.29469387951988801</v>
      </c>
      <c r="BR225" s="17">
        <v>0.25886529837690198</v>
      </c>
      <c r="BS225" s="17"/>
      <c r="BT225" s="17">
        <v>0.30250052837074098</v>
      </c>
      <c r="BU225" s="17">
        <v>0.25873768331664099</v>
      </c>
      <c r="BV225" s="17"/>
      <c r="BW225" s="17">
        <v>0.27525166376782001</v>
      </c>
      <c r="BX225" s="17">
        <v>0.25491845379286099</v>
      </c>
      <c r="BY225" s="17"/>
      <c r="BZ225" s="17">
        <v>0.27308021978197999</v>
      </c>
      <c r="CA225" s="17">
        <v>0.26092082918847398</v>
      </c>
    </row>
    <row r="226" spans="2:79" x14ac:dyDescent="0.35">
      <c r="B226" t="s">
        <v>189</v>
      </c>
      <c r="C226" s="17">
        <v>0.12510074587504899</v>
      </c>
      <c r="D226" s="17">
        <v>9.9829961095211098E-2</v>
      </c>
      <c r="E226" s="17">
        <v>9.5114173336312197E-2</v>
      </c>
      <c r="F226" s="17">
        <v>0.121241010495065</v>
      </c>
      <c r="G226" s="17">
        <v>0.15303035135373</v>
      </c>
      <c r="H226" s="17">
        <v>0.12766162833686501</v>
      </c>
      <c r="I226" s="17">
        <v>0.13847234974365799</v>
      </c>
      <c r="J226" s="17">
        <v>0.16278615032435101</v>
      </c>
      <c r="K226" s="17">
        <v>0.147588066151639</v>
      </c>
      <c r="L226" s="17">
        <v>9.0461229259193504E-2</v>
      </c>
      <c r="M226" s="17"/>
      <c r="N226" s="17">
        <v>6.3228809117072099E-2</v>
      </c>
      <c r="O226" s="17">
        <v>0.10403025582751101</v>
      </c>
      <c r="P226" s="17">
        <v>0.13613935682257799</v>
      </c>
      <c r="Q226" s="17">
        <v>0.18197785233945199</v>
      </c>
      <c r="R226" s="17"/>
      <c r="S226" s="17">
        <v>0.12830656777371</v>
      </c>
      <c r="T226" s="17">
        <v>0.15729793207979301</v>
      </c>
      <c r="U226" s="17">
        <v>0.15751722609008001</v>
      </c>
      <c r="V226" s="17">
        <v>7.9025380285365404E-2</v>
      </c>
      <c r="W226" s="17">
        <v>0.14819352399008201</v>
      </c>
      <c r="X226" s="17">
        <v>0.143621481798101</v>
      </c>
      <c r="Y226" s="17">
        <v>0.160044756400434</v>
      </c>
      <c r="Z226" s="17"/>
      <c r="AA226" s="17">
        <v>0.16305729034650199</v>
      </c>
      <c r="AB226" s="17">
        <v>6.5212343886000002E-2</v>
      </c>
      <c r="AC226" s="17"/>
      <c r="AD226" s="17">
        <v>0.15361629322336301</v>
      </c>
      <c r="AE226" s="17">
        <v>0.21199117752827201</v>
      </c>
      <c r="AF226" s="17">
        <v>0.14388500907558199</v>
      </c>
      <c r="AG226" s="17"/>
      <c r="AH226" s="17">
        <v>0.21091851244364301</v>
      </c>
      <c r="AI226" s="17">
        <v>0.11294176186930199</v>
      </c>
      <c r="AJ226" s="17"/>
      <c r="AK226" s="17">
        <v>0.11191757346342</v>
      </c>
      <c r="AL226" s="17">
        <v>0.13104099105671799</v>
      </c>
      <c r="AM226" s="17"/>
      <c r="AN226" s="17">
        <v>9.3258025028010602E-2</v>
      </c>
      <c r="AO226" s="17">
        <v>0.18197785233945199</v>
      </c>
      <c r="AP226" s="17"/>
      <c r="AQ226" s="17">
        <v>0.171184289630196</v>
      </c>
      <c r="AR226" s="17">
        <v>0.102112519879365</v>
      </c>
      <c r="AS226" s="17"/>
      <c r="AT226" s="17">
        <v>5.8967752717498302E-2</v>
      </c>
      <c r="AU226" s="17">
        <v>0.103916319366454</v>
      </c>
      <c r="AV226" s="17">
        <v>0.14501196953430401</v>
      </c>
      <c r="AW226" s="17">
        <v>0.21739446430227399</v>
      </c>
      <c r="AX226" s="17"/>
      <c r="AY226" s="17">
        <v>0.17730411510194799</v>
      </c>
      <c r="AZ226" s="17">
        <v>0.112162035638111</v>
      </c>
      <c r="BA226" s="17"/>
      <c r="BB226" s="17">
        <v>0.135816588048154</v>
      </c>
      <c r="BC226" s="17">
        <v>0.123132182087558</v>
      </c>
      <c r="BD226" s="17"/>
      <c r="BE226" s="17">
        <v>0.182691839312213</v>
      </c>
      <c r="BF226" s="17">
        <v>0.11755323609136099</v>
      </c>
      <c r="BG226" s="17"/>
      <c r="BH226" s="17">
        <v>0.130188154684719</v>
      </c>
      <c r="BI226" s="17">
        <v>0.124655496631708</v>
      </c>
      <c r="BJ226" s="17"/>
      <c r="BK226" s="17">
        <v>0.17674614636924399</v>
      </c>
      <c r="BL226" s="17">
        <v>0.116151980133414</v>
      </c>
      <c r="BM226" s="17"/>
      <c r="BN226" s="17">
        <v>0.21700557590640501</v>
      </c>
      <c r="BO226" s="17">
        <v>0.12091243182627399</v>
      </c>
      <c r="BP226" s="17"/>
      <c r="BQ226" s="17">
        <v>0.23352695738793</v>
      </c>
      <c r="BR226" s="17">
        <v>0.116570926266478</v>
      </c>
      <c r="BS226" s="17"/>
      <c r="BT226" s="17">
        <v>0.204009674911173</v>
      </c>
      <c r="BU226" s="17">
        <v>0.119828902782614</v>
      </c>
      <c r="BV226" s="17"/>
      <c r="BW226" s="17">
        <v>0.129701952610209</v>
      </c>
      <c r="BX226" s="17">
        <v>0.122909305826364</v>
      </c>
      <c r="BY226" s="17"/>
      <c r="BZ226" s="17">
        <v>0.17384942980281301</v>
      </c>
      <c r="CA226" s="17">
        <v>0.12275818806368401</v>
      </c>
    </row>
    <row r="227" spans="2:79" x14ac:dyDescent="0.35">
      <c r="B227" t="s">
        <v>115</v>
      </c>
      <c r="C227" s="17">
        <v>0.101921773726768</v>
      </c>
      <c r="D227" s="17">
        <v>0.110291546536467</v>
      </c>
      <c r="E227" s="17">
        <v>5.3668589055330597E-2</v>
      </c>
      <c r="F227" s="17">
        <v>8.8486705229415194E-2</v>
      </c>
      <c r="G227" s="17">
        <v>0.205990479224508</v>
      </c>
      <c r="H227" s="17">
        <v>5.5678332188635701E-2</v>
      </c>
      <c r="I227" s="17">
        <v>6.9098147215822303E-2</v>
      </c>
      <c r="J227" s="17">
        <v>9.5724782222891602E-2</v>
      </c>
      <c r="K227" s="17">
        <v>0.154579524722155</v>
      </c>
      <c r="L227" s="17">
        <v>0.16013315101820999</v>
      </c>
      <c r="M227" s="17"/>
      <c r="N227" s="17">
        <v>0.15915018783350299</v>
      </c>
      <c r="O227" s="17">
        <v>0.125265266339145</v>
      </c>
      <c r="P227" s="17">
        <v>6.7717841778048002E-2</v>
      </c>
      <c r="Q227" s="17">
        <v>5.7734730401776103E-2</v>
      </c>
      <c r="R227" s="17"/>
      <c r="S227" s="17">
        <v>0.11480622998414999</v>
      </c>
      <c r="T227" s="17">
        <v>7.5626614050611496E-2</v>
      </c>
      <c r="U227" s="17">
        <v>5.8220029782613598E-2</v>
      </c>
      <c r="V227" s="17">
        <v>0.139467458001656</v>
      </c>
      <c r="W227" s="17">
        <v>6.2287134782209E-2</v>
      </c>
      <c r="X227" s="17">
        <v>5.0652303038084198E-2</v>
      </c>
      <c r="Y227" s="17">
        <v>8.1494563356199104E-2</v>
      </c>
      <c r="Z227" s="17"/>
      <c r="AA227" s="17">
        <v>6.4252609162575303E-2</v>
      </c>
      <c r="AB227" s="17">
        <v>0.16135674341186901</v>
      </c>
      <c r="AC227" s="17"/>
      <c r="AD227" s="17">
        <v>5.8427804478369698E-2</v>
      </c>
      <c r="AE227" s="17">
        <v>4.81392408654795E-2</v>
      </c>
      <c r="AF227" s="17">
        <v>7.1034741502108201E-2</v>
      </c>
      <c r="AG227" s="17"/>
      <c r="AH227" s="17">
        <v>3.5420240277581103E-2</v>
      </c>
      <c r="AI227" s="17">
        <v>0.111343961158319</v>
      </c>
      <c r="AJ227" s="17"/>
      <c r="AK227" s="17">
        <v>0.118538117471945</v>
      </c>
      <c r="AL227" s="17">
        <v>9.4434565580861496E-2</v>
      </c>
      <c r="AM227" s="17"/>
      <c r="AN227" s="17">
        <v>0.126659946484103</v>
      </c>
      <c r="AO227" s="17">
        <v>5.7734730401776103E-2</v>
      </c>
      <c r="AP227" s="17"/>
      <c r="AQ227" s="17">
        <v>6.9174475504973798E-2</v>
      </c>
      <c r="AR227" s="17">
        <v>0.1182573727482</v>
      </c>
      <c r="AS227" s="17"/>
      <c r="AT227" s="17">
        <v>0.22831278547654599</v>
      </c>
      <c r="AU227" s="17">
        <v>0.106060945604585</v>
      </c>
      <c r="AV227" s="17">
        <v>5.8427917141202802E-2</v>
      </c>
      <c r="AW227" s="17">
        <v>2.9665053929973598E-2</v>
      </c>
      <c r="AX227" s="17"/>
      <c r="AY227" s="17">
        <v>6.8052054604187603E-2</v>
      </c>
      <c r="AZ227" s="17">
        <v>0.110316451848573</v>
      </c>
      <c r="BA227" s="17"/>
      <c r="BB227" s="17">
        <v>9.4409123437704204E-2</v>
      </c>
      <c r="BC227" s="17">
        <v>0.10330189215966699</v>
      </c>
      <c r="BD227" s="17"/>
      <c r="BE227" s="17">
        <v>6.0927393229155101E-2</v>
      </c>
      <c r="BF227" s="17">
        <v>0.10729422751112901</v>
      </c>
      <c r="BG227" s="17"/>
      <c r="BH227" s="17">
        <v>0.105260440070997</v>
      </c>
      <c r="BI227" s="17">
        <v>0.10162957415737001</v>
      </c>
      <c r="BJ227" s="17"/>
      <c r="BK227" s="17">
        <v>7.3322297075915602E-2</v>
      </c>
      <c r="BL227" s="17">
        <v>0.106877297634664</v>
      </c>
      <c r="BM227" s="17"/>
      <c r="BN227" s="17">
        <v>4.1884611583285901E-2</v>
      </c>
      <c r="BO227" s="17">
        <v>0.104657805005737</v>
      </c>
      <c r="BP227" s="17"/>
      <c r="BQ227" s="17">
        <v>4.0673928609411297E-2</v>
      </c>
      <c r="BR227" s="17">
        <v>0.106740101905676</v>
      </c>
      <c r="BS227" s="17"/>
      <c r="BT227" s="17">
        <v>7.6054941433132406E-2</v>
      </c>
      <c r="BU227" s="17">
        <v>0.103649916318691</v>
      </c>
      <c r="BV227" s="17"/>
      <c r="BW227" s="17">
        <v>8.4295448688125704E-2</v>
      </c>
      <c r="BX227" s="17">
        <v>0.110316752875534</v>
      </c>
      <c r="BY227" s="17"/>
      <c r="BZ227" s="17">
        <v>6.0832483981645903E-2</v>
      </c>
      <c r="CA227" s="17">
        <v>0.103896268808492</v>
      </c>
    </row>
    <row r="228" spans="2:79" x14ac:dyDescent="0.35">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row>
    <row r="229" spans="2:79" x14ac:dyDescent="0.35">
      <c r="B229" s="6" t="s">
        <v>203</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row>
    <row r="230" spans="2:79" x14ac:dyDescent="0.35">
      <c r="B230" s="24" t="s">
        <v>77</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row>
    <row r="231" spans="2:79" x14ac:dyDescent="0.35">
      <c r="B231" t="s">
        <v>194</v>
      </c>
      <c r="C231" s="17">
        <v>0.38345620872512898</v>
      </c>
      <c r="D231" s="17">
        <v>0.31399247947654402</v>
      </c>
      <c r="E231" s="17">
        <v>0.33259408600370099</v>
      </c>
      <c r="F231" s="17">
        <v>0.26796037056287098</v>
      </c>
      <c r="G231" s="17">
        <v>0.49305782165262702</v>
      </c>
      <c r="H231" s="17">
        <v>0.37156244620075901</v>
      </c>
      <c r="I231" s="17">
        <v>0.44649417085870002</v>
      </c>
      <c r="J231" s="17">
        <v>0.49646011550767999</v>
      </c>
      <c r="K231" s="17">
        <v>0.43973490757109202</v>
      </c>
      <c r="L231" s="17">
        <v>0.390691272037546</v>
      </c>
      <c r="M231" s="17"/>
      <c r="N231" s="17">
        <v>0.350659561660362</v>
      </c>
      <c r="O231" s="17">
        <v>0.36366068378527799</v>
      </c>
      <c r="P231" s="17">
        <v>0.39212401504142802</v>
      </c>
      <c r="Q231" s="17">
        <v>0.41698594253854099</v>
      </c>
      <c r="R231" s="17"/>
      <c r="S231" s="17">
        <v>0.33319484347568101</v>
      </c>
      <c r="T231" s="17">
        <v>0.36680019891008397</v>
      </c>
      <c r="U231" s="17">
        <v>0.40917047996975697</v>
      </c>
      <c r="V231" s="17">
        <v>0.37845140129049498</v>
      </c>
      <c r="W231" s="17">
        <v>0.367727667503494</v>
      </c>
      <c r="X231" s="17">
        <v>0.42793358788770602</v>
      </c>
      <c r="Y231" s="17">
        <v>0.43656223743885703</v>
      </c>
      <c r="Z231" s="17"/>
      <c r="AA231" s="17">
        <v>0.41281224621534901</v>
      </c>
      <c r="AB231" s="17">
        <v>0.33714865171559599</v>
      </c>
      <c r="AC231" s="17"/>
      <c r="AD231" s="17">
        <v>0.38570359094879902</v>
      </c>
      <c r="AE231" s="17">
        <v>0.48840768678983698</v>
      </c>
      <c r="AF231" s="17">
        <v>0.39291982220965699</v>
      </c>
      <c r="AG231" s="17"/>
      <c r="AH231" s="17">
        <v>0.44492769411877697</v>
      </c>
      <c r="AI231" s="17">
        <v>0.37474527325400703</v>
      </c>
      <c r="AJ231" s="17"/>
      <c r="AK231" s="17">
        <v>0.35408831398221602</v>
      </c>
      <c r="AL231" s="17">
        <v>0.39669192590714403</v>
      </c>
      <c r="AM231" s="17"/>
      <c r="AN231" s="17">
        <v>0.36468035027964402</v>
      </c>
      <c r="AO231" s="17">
        <v>0.41698594253854099</v>
      </c>
      <c r="AP231" s="17"/>
      <c r="AQ231" s="17">
        <v>0.47912268459121099</v>
      </c>
      <c r="AR231" s="17">
        <v>0.33575466224038902</v>
      </c>
      <c r="AS231" s="17"/>
      <c r="AT231" s="17">
        <v>0.32282087137464699</v>
      </c>
      <c r="AU231" s="17">
        <v>0.36956304299674098</v>
      </c>
      <c r="AV231" s="17">
        <v>0.39802566492200703</v>
      </c>
      <c r="AW231" s="17">
        <v>0.46552458334555602</v>
      </c>
      <c r="AX231" s="17"/>
      <c r="AY231" s="17">
        <v>0.43173031666526201</v>
      </c>
      <c r="AZ231" s="17">
        <v>0.37150000019767598</v>
      </c>
      <c r="BA231" s="17"/>
      <c r="BB231" s="17">
        <v>0.41588248907924102</v>
      </c>
      <c r="BC231" s="17">
        <v>0.37749829870415502</v>
      </c>
      <c r="BD231" s="17"/>
      <c r="BE231" s="17">
        <v>0.40163058418312297</v>
      </c>
      <c r="BF231" s="17">
        <v>0.38107400881153902</v>
      </c>
      <c r="BG231" s="17"/>
      <c r="BH231" s="17">
        <v>0.35471770486519</v>
      </c>
      <c r="BI231" s="17">
        <v>0.38597178996735698</v>
      </c>
      <c r="BJ231" s="17"/>
      <c r="BK231" s="17">
        <v>0.38906332997239401</v>
      </c>
      <c r="BL231" s="17">
        <v>0.38248448140828101</v>
      </c>
      <c r="BM231" s="17"/>
      <c r="BN231" s="17">
        <v>0.41654488297943698</v>
      </c>
      <c r="BO231" s="17">
        <v>0.38194805607873999</v>
      </c>
      <c r="BP231" s="17"/>
      <c r="BQ231" s="17">
        <v>0.46202550259747699</v>
      </c>
      <c r="BR231" s="17">
        <v>0.37727425851129398</v>
      </c>
      <c r="BS231" s="17"/>
      <c r="BT231" s="17">
        <v>0.423151092708202</v>
      </c>
      <c r="BU231" s="17">
        <v>0.38080381973920102</v>
      </c>
      <c r="BV231" s="17"/>
      <c r="BW231" s="17">
        <v>0.38799504885644098</v>
      </c>
      <c r="BX231" s="17">
        <v>0.38129543187600301</v>
      </c>
      <c r="BY231" s="17"/>
      <c r="BZ231" s="17">
        <v>0.39825844117241799</v>
      </c>
      <c r="CA231" s="17">
        <v>0.382744798951278</v>
      </c>
    </row>
    <row r="232" spans="2:79" x14ac:dyDescent="0.35">
      <c r="B232" t="s">
        <v>195</v>
      </c>
      <c r="C232" s="17">
        <v>0.42651006092103</v>
      </c>
      <c r="D232" s="17">
        <v>0.45281943632388399</v>
      </c>
      <c r="E232" s="17">
        <v>0.42073210335671202</v>
      </c>
      <c r="F232" s="17">
        <v>0.47880881009593301</v>
      </c>
      <c r="G232" s="17">
        <v>0.38590080442740898</v>
      </c>
      <c r="H232" s="17">
        <v>0.44348169631121198</v>
      </c>
      <c r="I232" s="17">
        <v>0.41216188771282303</v>
      </c>
      <c r="J232" s="17">
        <v>0.37167388937052998</v>
      </c>
      <c r="K232" s="17">
        <v>0.39724076435889299</v>
      </c>
      <c r="L232" s="17">
        <v>0.42918568609388502</v>
      </c>
      <c r="M232" s="17"/>
      <c r="N232" s="17">
        <v>0.42558144453299401</v>
      </c>
      <c r="O232" s="17">
        <v>0.44365353573715299</v>
      </c>
      <c r="P232" s="17">
        <v>0.42452836820929701</v>
      </c>
      <c r="Q232" s="17">
        <v>0.41897565550465699</v>
      </c>
      <c r="R232" s="17"/>
      <c r="S232" s="17">
        <v>0.42179616809008902</v>
      </c>
      <c r="T232" s="17">
        <v>0.44862144736406601</v>
      </c>
      <c r="U232" s="17">
        <v>0.43729298286781598</v>
      </c>
      <c r="V232" s="17">
        <v>0.42401353434913602</v>
      </c>
      <c r="W232" s="17">
        <v>0.44903095014413602</v>
      </c>
      <c r="X232" s="17">
        <v>0.41974229382405098</v>
      </c>
      <c r="Y232" s="17">
        <v>0.39569233703644902</v>
      </c>
      <c r="Z232" s="17"/>
      <c r="AA232" s="17">
        <v>0.422259844215362</v>
      </c>
      <c r="AB232" s="17">
        <v>0.43321454726276298</v>
      </c>
      <c r="AC232" s="17"/>
      <c r="AD232" s="17">
        <v>0.43466651679366802</v>
      </c>
      <c r="AE232" s="17">
        <v>0.38485563725961203</v>
      </c>
      <c r="AF232" s="17">
        <v>0.43259860429422298</v>
      </c>
      <c r="AG232" s="17"/>
      <c r="AH232" s="17">
        <v>0.42500641364774699</v>
      </c>
      <c r="AI232" s="17">
        <v>0.42672313815976898</v>
      </c>
      <c r="AJ232" s="17"/>
      <c r="AK232" s="17">
        <v>0.44449180661106003</v>
      </c>
      <c r="AL232" s="17">
        <v>0.418405928756446</v>
      </c>
      <c r="AM232" s="17"/>
      <c r="AN232" s="17">
        <v>0.43072914987520899</v>
      </c>
      <c r="AO232" s="17">
        <v>0.41897565550465699</v>
      </c>
      <c r="AP232" s="17"/>
      <c r="AQ232" s="17">
        <v>0.37760214565062</v>
      </c>
      <c r="AR232" s="17">
        <v>0.45089669346521499</v>
      </c>
      <c r="AS232" s="17"/>
      <c r="AT232" s="17">
        <v>0.42455998024743802</v>
      </c>
      <c r="AU232" s="17">
        <v>0.425181917450069</v>
      </c>
      <c r="AV232" s="17">
        <v>0.43290944276607302</v>
      </c>
      <c r="AW232" s="17">
        <v>0.41508059110905998</v>
      </c>
      <c r="AX232" s="17"/>
      <c r="AY232" s="17">
        <v>0.40892888577206898</v>
      </c>
      <c r="AZ232" s="17">
        <v>0.43086444891923698</v>
      </c>
      <c r="BA232" s="17"/>
      <c r="BB232" s="17">
        <v>0.41759216284289902</v>
      </c>
      <c r="BC232" s="17">
        <v>0.42814860946084099</v>
      </c>
      <c r="BD232" s="17"/>
      <c r="BE232" s="17">
        <v>0.420358061741542</v>
      </c>
      <c r="BF232" s="17">
        <v>0.42731643206416298</v>
      </c>
      <c r="BG232" s="17"/>
      <c r="BH232" s="17">
        <v>0.40668111167058602</v>
      </c>
      <c r="BI232" s="17">
        <v>0.42824575784633301</v>
      </c>
      <c r="BJ232" s="17"/>
      <c r="BK232" s="17">
        <v>0.431240927889806</v>
      </c>
      <c r="BL232" s="17">
        <v>0.42569019053421098</v>
      </c>
      <c r="BM232" s="17"/>
      <c r="BN232" s="17">
        <v>0.40093610047056899</v>
      </c>
      <c r="BO232" s="17">
        <v>0.427675699527025</v>
      </c>
      <c r="BP232" s="17"/>
      <c r="BQ232" s="17">
        <v>0.39354348892797902</v>
      </c>
      <c r="BR232" s="17">
        <v>0.42910392038873701</v>
      </c>
      <c r="BS232" s="17"/>
      <c r="BT232" s="17">
        <v>0.42516151656030499</v>
      </c>
      <c r="BU232" s="17">
        <v>0.42660016986834298</v>
      </c>
      <c r="BV232" s="17"/>
      <c r="BW232" s="17">
        <v>0.42964374226303098</v>
      </c>
      <c r="BX232" s="17">
        <v>0.42501822910928</v>
      </c>
      <c r="BY232" s="17"/>
      <c r="BZ232" s="17">
        <v>0.42480414290486801</v>
      </c>
      <c r="CA232" s="17">
        <v>0.42659204900994901</v>
      </c>
    </row>
    <row r="233" spans="2:79" x14ac:dyDescent="0.35">
      <c r="B233" t="s">
        <v>196</v>
      </c>
      <c r="C233" s="17">
        <v>9.7268087274140796E-2</v>
      </c>
      <c r="D233" s="17">
        <v>9.1065694664113697E-2</v>
      </c>
      <c r="E233" s="17">
        <v>0.124939317184155</v>
      </c>
      <c r="F233" s="17">
        <v>0.14640621330391501</v>
      </c>
      <c r="G233" s="17">
        <v>7.4610276624125504E-2</v>
      </c>
      <c r="H233" s="17">
        <v>9.2123707325158996E-2</v>
      </c>
      <c r="I233" s="17">
        <v>7.2581252065984606E-2</v>
      </c>
      <c r="J233" s="17">
        <v>7.5972764804702206E-2</v>
      </c>
      <c r="K233" s="17">
        <v>0.100169798025443</v>
      </c>
      <c r="L233" s="17">
        <v>7.0182200647166307E-2</v>
      </c>
      <c r="M233" s="17"/>
      <c r="N233" s="17">
        <v>0.102747689499704</v>
      </c>
      <c r="O233" s="17">
        <v>0.11464305320539001</v>
      </c>
      <c r="P233" s="17">
        <v>0.1025419758007</v>
      </c>
      <c r="Q233" s="17">
        <v>8.1219153908959105E-2</v>
      </c>
      <c r="R233" s="17"/>
      <c r="S233" s="17">
        <v>0.106098845855687</v>
      </c>
      <c r="T233" s="17">
        <v>0.117283701426042</v>
      </c>
      <c r="U233" s="17">
        <v>7.3459671705708399E-2</v>
      </c>
      <c r="V233" s="17">
        <v>0.106664452127684</v>
      </c>
      <c r="W233" s="17">
        <v>9.3359709004136093E-2</v>
      </c>
      <c r="X233" s="17">
        <v>7.5093685544757899E-2</v>
      </c>
      <c r="Y233" s="17">
        <v>9.4423745025577294E-2</v>
      </c>
      <c r="Z233" s="17"/>
      <c r="AA233" s="17">
        <v>8.8030245163426807E-2</v>
      </c>
      <c r="AB233" s="17">
        <v>0.11184028218735</v>
      </c>
      <c r="AC233" s="17"/>
      <c r="AD233" s="17">
        <v>9.2634932061501501E-2</v>
      </c>
      <c r="AE233" s="17">
        <v>7.7552962458298194E-2</v>
      </c>
      <c r="AF233" s="17">
        <v>8.9082770486857393E-2</v>
      </c>
      <c r="AG233" s="17"/>
      <c r="AH233" s="17">
        <v>6.8956908298175107E-2</v>
      </c>
      <c r="AI233" s="17">
        <v>0.101279977528488</v>
      </c>
      <c r="AJ233" s="17"/>
      <c r="AK233" s="17">
        <v>0.1055656239372</v>
      </c>
      <c r="AL233" s="17">
        <v>9.3528498531364301E-2</v>
      </c>
      <c r="AM233" s="17"/>
      <c r="AN233" s="17">
        <v>0.106255110635035</v>
      </c>
      <c r="AO233" s="17">
        <v>8.1219153908959105E-2</v>
      </c>
      <c r="AP233" s="17"/>
      <c r="AQ233" s="17">
        <v>7.4063783322752805E-2</v>
      </c>
      <c r="AR233" s="17">
        <v>0.108838296938106</v>
      </c>
      <c r="AS233" s="17"/>
      <c r="AT233" s="17">
        <v>0.12357245346550801</v>
      </c>
      <c r="AU233" s="17">
        <v>9.6644457838598499E-2</v>
      </c>
      <c r="AV233" s="17">
        <v>9.2783321245662603E-2</v>
      </c>
      <c r="AW233" s="17">
        <v>7.0228703439400006E-2</v>
      </c>
      <c r="AX233" s="17"/>
      <c r="AY233" s="17">
        <v>9.1099053237566799E-2</v>
      </c>
      <c r="AZ233" s="17">
        <v>9.8795992408000702E-2</v>
      </c>
      <c r="BA233" s="17"/>
      <c r="BB233" s="17">
        <v>8.6047114144794407E-2</v>
      </c>
      <c r="BC233" s="17">
        <v>9.9329796095576406E-2</v>
      </c>
      <c r="BD233" s="17"/>
      <c r="BE233" s="17">
        <v>9.8796095304070394E-2</v>
      </c>
      <c r="BF233" s="17">
        <v>9.7067804155456502E-2</v>
      </c>
      <c r="BG233" s="17"/>
      <c r="BH233" s="17">
        <v>0.117709531161862</v>
      </c>
      <c r="BI233" s="17">
        <v>9.5478776561982406E-2</v>
      </c>
      <c r="BJ233" s="17"/>
      <c r="BK233" s="17">
        <v>9.1565859067094302E-2</v>
      </c>
      <c r="BL233" s="17">
        <v>9.8256296851094702E-2</v>
      </c>
      <c r="BM233" s="17"/>
      <c r="BN233" s="17">
        <v>0.10824291250123701</v>
      </c>
      <c r="BO233" s="17">
        <v>9.6767864400818596E-2</v>
      </c>
      <c r="BP233" s="17"/>
      <c r="BQ233" s="17">
        <v>8.2145895603892002E-2</v>
      </c>
      <c r="BR233" s="17">
        <v>9.8457924059252203E-2</v>
      </c>
      <c r="BS233" s="17"/>
      <c r="BT233" s="17">
        <v>9.2911707674831506E-2</v>
      </c>
      <c r="BU233" s="17">
        <v>9.7559178017034995E-2</v>
      </c>
      <c r="BV233" s="17"/>
      <c r="BW233" s="17">
        <v>0.101578668927937</v>
      </c>
      <c r="BX233" s="17">
        <v>9.521597599145E-2</v>
      </c>
      <c r="BY233" s="17"/>
      <c r="BZ233" s="17">
        <v>9.6632468107887601E-2</v>
      </c>
      <c r="CA233" s="17">
        <v>9.7298635753157697E-2</v>
      </c>
    </row>
    <row r="234" spans="2:79" x14ac:dyDescent="0.35">
      <c r="B234" t="s">
        <v>197</v>
      </c>
      <c r="C234" s="17">
        <v>6.9603566249454005E-2</v>
      </c>
      <c r="D234" s="17">
        <v>0.114386733578502</v>
      </c>
      <c r="E234" s="17">
        <v>8.8457725486565997E-2</v>
      </c>
      <c r="F234" s="17">
        <v>7.4653033768035795E-2</v>
      </c>
      <c r="G234" s="17">
        <v>3.02821426556623E-2</v>
      </c>
      <c r="H234" s="17">
        <v>7.0610889406789001E-2</v>
      </c>
      <c r="I234" s="17">
        <v>5.66608287161827E-2</v>
      </c>
      <c r="J234" s="17">
        <v>3.9438614768915102E-2</v>
      </c>
      <c r="K234" s="17">
        <v>4.7573898951746199E-2</v>
      </c>
      <c r="L234" s="17">
        <v>8.3234802529739998E-2</v>
      </c>
      <c r="M234" s="17"/>
      <c r="N234" s="17">
        <v>8.7761436746183599E-2</v>
      </c>
      <c r="O234" s="17">
        <v>5.3109475609175803E-2</v>
      </c>
      <c r="P234" s="17">
        <v>6.6909136174478703E-2</v>
      </c>
      <c r="Q234" s="17">
        <v>6.4784513632706694E-2</v>
      </c>
      <c r="R234" s="17"/>
      <c r="S234" s="17">
        <v>0.10075410039784601</v>
      </c>
      <c r="T234" s="17">
        <v>5.5521803884384199E-2</v>
      </c>
      <c r="U234" s="17">
        <v>6.4733432535379401E-2</v>
      </c>
      <c r="V234" s="17">
        <v>6.9649047191760696E-2</v>
      </c>
      <c r="W234" s="17">
        <v>7.2204620642872794E-2</v>
      </c>
      <c r="X234" s="17">
        <v>5.5238880655887501E-2</v>
      </c>
      <c r="Y234" s="17">
        <v>5.1364259677386198E-2</v>
      </c>
      <c r="Z234" s="17"/>
      <c r="AA234" s="17">
        <v>6.02085410503886E-2</v>
      </c>
      <c r="AB234" s="17">
        <v>8.4423708959677601E-2</v>
      </c>
      <c r="AC234" s="17"/>
      <c r="AD234" s="17">
        <v>6.6944558217522196E-2</v>
      </c>
      <c r="AE234" s="17">
        <v>4.1493345482396797E-2</v>
      </c>
      <c r="AF234" s="17">
        <v>6.6505378919499494E-2</v>
      </c>
      <c r="AG234" s="17"/>
      <c r="AH234" s="17">
        <v>4.5743737537331602E-2</v>
      </c>
      <c r="AI234" s="17">
        <v>7.2984669324031706E-2</v>
      </c>
      <c r="AJ234" s="17"/>
      <c r="AK234" s="17">
        <v>7.2331054086220606E-2</v>
      </c>
      <c r="AL234" s="17">
        <v>6.83743239785711E-2</v>
      </c>
      <c r="AM234" s="17"/>
      <c r="AN234" s="17">
        <v>7.2302121814401599E-2</v>
      </c>
      <c r="AO234" s="17">
        <v>6.4784513632706694E-2</v>
      </c>
      <c r="AP234" s="17"/>
      <c r="AQ234" s="17">
        <v>5.0053859367270498E-2</v>
      </c>
      <c r="AR234" s="17">
        <v>7.9351508181682795E-2</v>
      </c>
      <c r="AS234" s="17"/>
      <c r="AT234" s="17">
        <v>9.7695763945739797E-2</v>
      </c>
      <c r="AU234" s="17">
        <v>7.6484170948037694E-2</v>
      </c>
      <c r="AV234" s="17">
        <v>5.9774778842995903E-2</v>
      </c>
      <c r="AW234" s="17">
        <v>4.0429450729750002E-2</v>
      </c>
      <c r="AX234" s="17"/>
      <c r="AY234" s="17">
        <v>5.5621845827326398E-2</v>
      </c>
      <c r="AZ234" s="17">
        <v>7.3066465349460694E-2</v>
      </c>
      <c r="BA234" s="17"/>
      <c r="BB234" s="17">
        <v>5.6410829496088701E-2</v>
      </c>
      <c r="BC234" s="17">
        <v>7.2027561158786294E-2</v>
      </c>
      <c r="BD234" s="17"/>
      <c r="BE234" s="17">
        <v>5.9140939149439499E-2</v>
      </c>
      <c r="BF234" s="17">
        <v>7.0974951441269502E-2</v>
      </c>
      <c r="BG234" s="17"/>
      <c r="BH234" s="17">
        <v>8.6957174557134906E-2</v>
      </c>
      <c r="BI234" s="17">
        <v>6.8084544530142593E-2</v>
      </c>
      <c r="BJ234" s="17"/>
      <c r="BK234" s="17">
        <v>6.5885139549799202E-2</v>
      </c>
      <c r="BL234" s="17">
        <v>7.0247978353350393E-2</v>
      </c>
      <c r="BM234" s="17"/>
      <c r="BN234" s="17">
        <v>4.7366409409638703E-2</v>
      </c>
      <c r="BO234" s="17">
        <v>7.0617116284079101E-2</v>
      </c>
      <c r="BP234" s="17"/>
      <c r="BQ234" s="17">
        <v>5.0580968049255E-2</v>
      </c>
      <c r="BR234" s="17">
        <v>7.1100292886738997E-2</v>
      </c>
      <c r="BS234" s="17"/>
      <c r="BT234" s="17">
        <v>3.9307788382876102E-2</v>
      </c>
      <c r="BU234" s="17">
        <v>7.1627912449022599E-2</v>
      </c>
      <c r="BV234" s="17"/>
      <c r="BW234" s="17">
        <v>6.1832199363938703E-2</v>
      </c>
      <c r="BX234" s="17">
        <v>7.3303231619126302E-2</v>
      </c>
      <c r="BY234" s="17"/>
      <c r="BZ234" s="17">
        <v>6.3437491629166703E-2</v>
      </c>
      <c r="CA234" s="17">
        <v>6.9899913828563504E-2</v>
      </c>
    </row>
    <row r="235" spans="2:79" x14ac:dyDescent="0.35">
      <c r="B235" t="s">
        <v>198</v>
      </c>
      <c r="C235" s="17">
        <v>2.19018415066583E-2</v>
      </c>
      <c r="D235" s="17">
        <v>2.5370350457732001E-2</v>
      </c>
      <c r="E235" s="17">
        <v>3.24151103530851E-2</v>
      </c>
      <c r="F235" s="17">
        <v>3.0843252959459298E-2</v>
      </c>
      <c r="G235" s="17">
        <v>1.5347589587544499E-2</v>
      </c>
      <c r="H235" s="17">
        <v>2.22212607560811E-2</v>
      </c>
      <c r="I235" s="17">
        <v>1.21018606463104E-2</v>
      </c>
      <c r="J235" s="17">
        <v>1.5138039080237699E-2</v>
      </c>
      <c r="K235" s="17">
        <v>1.2311428224577601E-2</v>
      </c>
      <c r="L235" s="17">
        <v>1.9543921466788398E-2</v>
      </c>
      <c r="M235" s="17"/>
      <c r="N235" s="17">
        <v>3.0902122241591699E-2</v>
      </c>
      <c r="O235" s="17">
        <v>2.3951336924832301E-2</v>
      </c>
      <c r="P235" s="17">
        <v>1.2949223445517299E-2</v>
      </c>
      <c r="Q235" s="17">
        <v>1.7375940030671999E-2</v>
      </c>
      <c r="R235" s="17"/>
      <c r="S235" s="17">
        <v>3.7063448387495798E-2</v>
      </c>
      <c r="T235" s="17">
        <v>1.0094329235552301E-2</v>
      </c>
      <c r="U235" s="17">
        <v>1.534343292134E-2</v>
      </c>
      <c r="V235" s="17">
        <v>1.9332023004264801E-2</v>
      </c>
      <c r="W235" s="17">
        <v>1.7677052705362E-2</v>
      </c>
      <c r="X235" s="17">
        <v>2.1991552087598499E-2</v>
      </c>
      <c r="Y235" s="17">
        <v>2.19574208217308E-2</v>
      </c>
      <c r="Z235" s="17"/>
      <c r="AA235" s="17">
        <v>1.6063503201817601E-2</v>
      </c>
      <c r="AB235" s="17">
        <v>3.1111503538955001E-2</v>
      </c>
      <c r="AC235" s="17"/>
      <c r="AD235" s="17">
        <v>2.0050401978508599E-2</v>
      </c>
      <c r="AE235" s="17">
        <v>6.8906523836546199E-3</v>
      </c>
      <c r="AF235" s="17">
        <v>1.8334329887277099E-2</v>
      </c>
      <c r="AG235" s="17"/>
      <c r="AH235" s="17">
        <v>1.41697169076866E-2</v>
      </c>
      <c r="AI235" s="17">
        <v>2.2997537145131901E-2</v>
      </c>
      <c r="AJ235" s="17"/>
      <c r="AK235" s="17">
        <v>2.29172398185561E-2</v>
      </c>
      <c r="AL235" s="17">
        <v>2.1444215074766401E-2</v>
      </c>
      <c r="AM235" s="17"/>
      <c r="AN235" s="17">
        <v>2.4436239361536001E-2</v>
      </c>
      <c r="AO235" s="17">
        <v>1.7375940030671999E-2</v>
      </c>
      <c r="AP235" s="17"/>
      <c r="AQ235" s="17">
        <v>1.91575270681461E-2</v>
      </c>
      <c r="AR235" s="17">
        <v>2.3270220989359099E-2</v>
      </c>
      <c r="AS235" s="17"/>
      <c r="AT235" s="17">
        <v>2.7242219266959699E-2</v>
      </c>
      <c r="AU235" s="17">
        <v>3.1436777760060999E-2</v>
      </c>
      <c r="AV235" s="17">
        <v>1.5792428974251801E-2</v>
      </c>
      <c r="AW235" s="17">
        <v>8.7366713762331797E-3</v>
      </c>
      <c r="AX235" s="17"/>
      <c r="AY235" s="17">
        <v>1.2619898497774999E-2</v>
      </c>
      <c r="AZ235" s="17">
        <v>2.42007311369291E-2</v>
      </c>
      <c r="BA235" s="17"/>
      <c r="BB235" s="17">
        <v>2.3467524802424498E-2</v>
      </c>
      <c r="BC235" s="17">
        <v>2.1614167431937101E-2</v>
      </c>
      <c r="BD235" s="17"/>
      <c r="BE235" s="17">
        <v>1.8793849923080901E-2</v>
      </c>
      <c r="BF235" s="17">
        <v>2.23092204176394E-2</v>
      </c>
      <c r="BG235" s="17"/>
      <c r="BH235" s="17">
        <v>3.25261996551666E-2</v>
      </c>
      <c r="BI235" s="17">
        <v>2.0971854469081602E-2</v>
      </c>
      <c r="BJ235" s="17"/>
      <c r="BK235" s="17">
        <v>2.0419874766969201E-2</v>
      </c>
      <c r="BL235" s="17">
        <v>2.2158669832658701E-2</v>
      </c>
      <c r="BM235" s="17"/>
      <c r="BN235" s="17">
        <v>2.3505709044853201E-2</v>
      </c>
      <c r="BO235" s="17">
        <v>2.18287386360628E-2</v>
      </c>
      <c r="BP235" s="17"/>
      <c r="BQ235" s="17">
        <v>1.17041448213966E-2</v>
      </c>
      <c r="BR235" s="17">
        <v>2.2704211619676E-2</v>
      </c>
      <c r="BS235" s="17"/>
      <c r="BT235" s="17">
        <v>1.70987860268067E-2</v>
      </c>
      <c r="BU235" s="17">
        <v>2.22227788712566E-2</v>
      </c>
      <c r="BV235" s="17"/>
      <c r="BW235" s="17">
        <v>1.8138809778108701E-2</v>
      </c>
      <c r="BX235" s="17">
        <v>2.3693284167413502E-2</v>
      </c>
      <c r="BY235" s="17"/>
      <c r="BZ235" s="17">
        <v>1.3631588990421901E-2</v>
      </c>
      <c r="CA235" s="17">
        <v>2.2299317934164901E-2</v>
      </c>
    </row>
    <row r="236" spans="2:79" x14ac:dyDescent="0.35">
      <c r="B236" t="s">
        <v>75</v>
      </c>
      <c r="C236" s="17">
        <v>1.2602353235876601E-3</v>
      </c>
      <c r="D236" s="17">
        <v>2.3653054992248202E-3</v>
      </c>
      <c r="E236" s="17">
        <v>8.6165761578152901E-4</v>
      </c>
      <c r="F236" s="17">
        <v>1.3283193097852601E-3</v>
      </c>
      <c r="G236" s="17">
        <v>8.0136505263183797E-4</v>
      </c>
      <c r="H236" s="17">
        <v>0</v>
      </c>
      <c r="I236" s="17">
        <v>0</v>
      </c>
      <c r="J236" s="17">
        <v>1.31657646793597E-3</v>
      </c>
      <c r="K236" s="17">
        <v>2.96920286824809E-3</v>
      </c>
      <c r="L236" s="17">
        <v>7.1621172248746701E-3</v>
      </c>
      <c r="M236" s="17"/>
      <c r="N236" s="17">
        <v>2.3477453191652E-3</v>
      </c>
      <c r="O236" s="17">
        <v>9.8191473817119991E-4</v>
      </c>
      <c r="P236" s="17">
        <v>9.4728132857834705E-4</v>
      </c>
      <c r="Q236" s="17">
        <v>6.5879438446435096E-4</v>
      </c>
      <c r="R236" s="17"/>
      <c r="S236" s="17">
        <v>1.09259379320206E-3</v>
      </c>
      <c r="T236" s="17">
        <v>1.67851917987061E-3</v>
      </c>
      <c r="U236" s="17">
        <v>0</v>
      </c>
      <c r="V236" s="17">
        <v>1.8895420366592901E-3</v>
      </c>
      <c r="W236" s="17">
        <v>0</v>
      </c>
      <c r="X236" s="17">
        <v>0</v>
      </c>
      <c r="Y236" s="17">
        <v>0</v>
      </c>
      <c r="Z236" s="17"/>
      <c r="AA236" s="17">
        <v>6.2562015365607898E-4</v>
      </c>
      <c r="AB236" s="17">
        <v>2.2613063356584401E-3</v>
      </c>
      <c r="AC236" s="17"/>
      <c r="AD236" s="17">
        <v>0</v>
      </c>
      <c r="AE236" s="17">
        <v>7.9971562620178996E-4</v>
      </c>
      <c r="AF236" s="17">
        <v>5.5909420248580503E-4</v>
      </c>
      <c r="AG236" s="17"/>
      <c r="AH236" s="17">
        <v>1.19552949028232E-3</v>
      </c>
      <c r="AI236" s="17">
        <v>1.26940458857156E-3</v>
      </c>
      <c r="AJ236" s="17"/>
      <c r="AK236" s="17">
        <v>6.0596156474822802E-4</v>
      </c>
      <c r="AL236" s="17">
        <v>1.5551077517075599E-3</v>
      </c>
      <c r="AM236" s="17"/>
      <c r="AN236" s="17">
        <v>1.59702803417525E-3</v>
      </c>
      <c r="AO236" s="17">
        <v>6.5879438446435096E-4</v>
      </c>
      <c r="AP236" s="17"/>
      <c r="AQ236" s="17">
        <v>0</v>
      </c>
      <c r="AR236" s="17">
        <v>1.8886181852494799E-3</v>
      </c>
      <c r="AS236" s="17"/>
      <c r="AT236" s="17">
        <v>4.1087116997066001E-3</v>
      </c>
      <c r="AU236" s="17">
        <v>6.8963300649295205E-4</v>
      </c>
      <c r="AV236" s="17">
        <v>7.1436324900902605E-4</v>
      </c>
      <c r="AW236" s="17">
        <v>0</v>
      </c>
      <c r="AX236" s="17"/>
      <c r="AY236" s="17">
        <v>0</v>
      </c>
      <c r="AZ236" s="17">
        <v>1.5723619886968999E-3</v>
      </c>
      <c r="BA236" s="17"/>
      <c r="BB236" s="17">
        <v>5.99879634552319E-4</v>
      </c>
      <c r="BC236" s="17">
        <v>1.3815671487043899E-3</v>
      </c>
      <c r="BD236" s="17"/>
      <c r="BE236" s="17">
        <v>1.2804696987438299E-3</v>
      </c>
      <c r="BF236" s="17">
        <v>1.2575831099333301E-3</v>
      </c>
      <c r="BG236" s="17"/>
      <c r="BH236" s="17">
        <v>1.4082780900605599E-3</v>
      </c>
      <c r="BI236" s="17">
        <v>1.2472766251042E-3</v>
      </c>
      <c r="BJ236" s="17"/>
      <c r="BK236" s="17">
        <v>1.8248687539375399E-3</v>
      </c>
      <c r="BL236" s="17">
        <v>1.1623830204036899E-3</v>
      </c>
      <c r="BM236" s="17"/>
      <c r="BN236" s="17">
        <v>3.4039855942644198E-3</v>
      </c>
      <c r="BO236" s="17">
        <v>1.16252507327447E-3</v>
      </c>
      <c r="BP236" s="17"/>
      <c r="BQ236" s="17">
        <v>0</v>
      </c>
      <c r="BR236" s="17">
        <v>1.3593925343014599E-3</v>
      </c>
      <c r="BS236" s="17"/>
      <c r="BT236" s="17">
        <v>2.36910864697893E-3</v>
      </c>
      <c r="BU236" s="17">
        <v>1.18614105514221E-3</v>
      </c>
      <c r="BV236" s="17"/>
      <c r="BW236" s="17">
        <v>8.1153081054332298E-4</v>
      </c>
      <c r="BX236" s="17">
        <v>1.4738472367274099E-3</v>
      </c>
      <c r="BY236" s="17"/>
      <c r="BZ236" s="17">
        <v>3.2358671952383801E-3</v>
      </c>
      <c r="CA236" s="17">
        <v>1.1652845228871599E-3</v>
      </c>
    </row>
    <row r="237" spans="2:79" x14ac:dyDescent="0.35">
      <c r="B237" t="s">
        <v>199</v>
      </c>
      <c r="C237" s="17">
        <v>0.80996626964615903</v>
      </c>
      <c r="D237" s="17">
        <v>0.76681191580042796</v>
      </c>
      <c r="E237" s="17">
        <v>0.75332618936041296</v>
      </c>
      <c r="F237" s="17">
        <v>0.74676918065880404</v>
      </c>
      <c r="G237" s="17">
        <v>0.87895862608003605</v>
      </c>
      <c r="H237" s="17">
        <v>0.81504414251197099</v>
      </c>
      <c r="I237" s="17">
        <v>0.85865605857152205</v>
      </c>
      <c r="J237" s="17">
        <v>0.86813400487820902</v>
      </c>
      <c r="K237" s="17">
        <v>0.83697567192998501</v>
      </c>
      <c r="L237" s="17">
        <v>0.81987695813143102</v>
      </c>
      <c r="M237" s="17"/>
      <c r="N237" s="17">
        <v>0.77624100619335601</v>
      </c>
      <c r="O237" s="17">
        <v>0.80731421952243099</v>
      </c>
      <c r="P237" s="17">
        <v>0.81665238325072498</v>
      </c>
      <c r="Q237" s="17">
        <v>0.83596159804319803</v>
      </c>
      <c r="R237" s="17"/>
      <c r="S237" s="17">
        <v>0.75499101156576998</v>
      </c>
      <c r="T237" s="17">
        <v>0.81542164627415004</v>
      </c>
      <c r="U237" s="17">
        <v>0.84646346283757201</v>
      </c>
      <c r="V237" s="17">
        <v>0.80246493563963095</v>
      </c>
      <c r="W237" s="17">
        <v>0.81675861764762903</v>
      </c>
      <c r="X237" s="17">
        <v>0.84767588171175601</v>
      </c>
      <c r="Y237" s="17">
        <v>0.83225457447530604</v>
      </c>
      <c r="Z237" s="17"/>
      <c r="AA237" s="17">
        <v>0.83507209043071096</v>
      </c>
      <c r="AB237" s="17">
        <v>0.77036319897835903</v>
      </c>
      <c r="AC237" s="17"/>
      <c r="AD237" s="17">
        <v>0.82037010774246799</v>
      </c>
      <c r="AE237" s="17">
        <v>0.87326332404944895</v>
      </c>
      <c r="AF237" s="17">
        <v>0.82551842650387997</v>
      </c>
      <c r="AG237" s="17"/>
      <c r="AH237" s="17">
        <v>0.86993410776652402</v>
      </c>
      <c r="AI237" s="17">
        <v>0.801468411413777</v>
      </c>
      <c r="AJ237" s="17"/>
      <c r="AK237" s="17">
        <v>0.79858012059327599</v>
      </c>
      <c r="AL237" s="17">
        <v>0.81509785466359097</v>
      </c>
      <c r="AM237" s="17"/>
      <c r="AN237" s="17">
        <v>0.79540950015485301</v>
      </c>
      <c r="AO237" s="17">
        <v>0.83596159804319803</v>
      </c>
      <c r="AP237" s="17"/>
      <c r="AQ237" s="17">
        <v>0.85672483024183099</v>
      </c>
      <c r="AR237" s="17">
        <v>0.78665135570560296</v>
      </c>
      <c r="AS237" s="17"/>
      <c r="AT237" s="17">
        <v>0.74738085162208601</v>
      </c>
      <c r="AU237" s="17">
        <v>0.79474496044680998</v>
      </c>
      <c r="AV237" s="17">
        <v>0.83093510768808099</v>
      </c>
      <c r="AW237" s="17">
        <v>0.88060517445461695</v>
      </c>
      <c r="AX237" s="17"/>
      <c r="AY237" s="17">
        <v>0.84065920243733205</v>
      </c>
      <c r="AZ237" s="17">
        <v>0.80236444911691296</v>
      </c>
      <c r="BA237" s="17"/>
      <c r="BB237" s="17">
        <v>0.83347465192213999</v>
      </c>
      <c r="BC237" s="17">
        <v>0.80564690816499596</v>
      </c>
      <c r="BD237" s="17"/>
      <c r="BE237" s="17">
        <v>0.82198864592466503</v>
      </c>
      <c r="BF237" s="17">
        <v>0.808390440875701</v>
      </c>
      <c r="BG237" s="17"/>
      <c r="BH237" s="17">
        <v>0.76139881653577601</v>
      </c>
      <c r="BI237" s="17">
        <v>0.81421754781368905</v>
      </c>
      <c r="BJ237" s="17"/>
      <c r="BK237" s="17">
        <v>0.82030425786219996</v>
      </c>
      <c r="BL237" s="17">
        <v>0.80817467194249304</v>
      </c>
      <c r="BM237" s="17"/>
      <c r="BN237" s="17">
        <v>0.81748098345000597</v>
      </c>
      <c r="BO237" s="17">
        <v>0.80962375560576505</v>
      </c>
      <c r="BP237" s="17"/>
      <c r="BQ237" s="17">
        <v>0.85556899152545596</v>
      </c>
      <c r="BR237" s="17">
        <v>0.80637817890003105</v>
      </c>
      <c r="BS237" s="17"/>
      <c r="BT237" s="17">
        <v>0.84831260926850705</v>
      </c>
      <c r="BU237" s="17">
        <v>0.807403989607544</v>
      </c>
      <c r="BV237" s="17"/>
      <c r="BW237" s="17">
        <v>0.81763879111947202</v>
      </c>
      <c r="BX237" s="17">
        <v>0.80631366098528301</v>
      </c>
      <c r="BY237" s="17"/>
      <c r="BZ237" s="17">
        <v>0.82306258407728505</v>
      </c>
      <c r="CA237" s="17">
        <v>0.80933684796122696</v>
      </c>
    </row>
    <row r="238" spans="2:79" x14ac:dyDescent="0.35">
      <c r="B238" t="s">
        <v>200</v>
      </c>
      <c r="C238" s="17">
        <v>9.1505407756112295E-2</v>
      </c>
      <c r="D238" s="17">
        <v>0.13975708403623399</v>
      </c>
      <c r="E238" s="17">
        <v>0.120872835839651</v>
      </c>
      <c r="F238" s="17">
        <v>0.105496286727495</v>
      </c>
      <c r="G238" s="17">
        <v>4.5629732243206801E-2</v>
      </c>
      <c r="H238" s="17">
        <v>9.2832150162870095E-2</v>
      </c>
      <c r="I238" s="17">
        <v>6.8762689362493107E-2</v>
      </c>
      <c r="J238" s="17">
        <v>5.4576653849152799E-2</v>
      </c>
      <c r="K238" s="17">
        <v>5.9885327176323798E-2</v>
      </c>
      <c r="L238" s="17">
        <v>0.102778723996528</v>
      </c>
      <c r="M238" s="17"/>
      <c r="N238" s="17">
        <v>0.118663558987775</v>
      </c>
      <c r="O238" s="17">
        <v>7.7060812534007997E-2</v>
      </c>
      <c r="P238" s="17">
        <v>7.9858359619996003E-2</v>
      </c>
      <c r="Q238" s="17">
        <v>8.2160453663378694E-2</v>
      </c>
      <c r="R238" s="17"/>
      <c r="S238" s="17">
        <v>0.137817548785342</v>
      </c>
      <c r="T238" s="17">
        <v>6.5616133119936595E-2</v>
      </c>
      <c r="U238" s="17">
        <v>8.0076865456719395E-2</v>
      </c>
      <c r="V238" s="17">
        <v>8.8981070196025497E-2</v>
      </c>
      <c r="W238" s="17">
        <v>8.9881673348234797E-2</v>
      </c>
      <c r="X238" s="17">
        <v>7.7230432743485997E-2</v>
      </c>
      <c r="Y238" s="17">
        <v>7.3321680499116998E-2</v>
      </c>
      <c r="Z238" s="17"/>
      <c r="AA238" s="17">
        <v>7.6272044252206198E-2</v>
      </c>
      <c r="AB238" s="17">
        <v>0.11553521249863299</v>
      </c>
      <c r="AC238" s="17"/>
      <c r="AD238" s="17">
        <v>8.6994960196030799E-2</v>
      </c>
      <c r="AE238" s="17">
        <v>4.8383997866051402E-2</v>
      </c>
      <c r="AF238" s="17">
        <v>8.4839708806776604E-2</v>
      </c>
      <c r="AG238" s="17"/>
      <c r="AH238" s="17">
        <v>5.9913454445018201E-2</v>
      </c>
      <c r="AI238" s="17">
        <v>9.5982206469163597E-2</v>
      </c>
      <c r="AJ238" s="17"/>
      <c r="AK238" s="17">
        <v>9.5248293904776696E-2</v>
      </c>
      <c r="AL238" s="17">
        <v>8.9818539053337504E-2</v>
      </c>
      <c r="AM238" s="17"/>
      <c r="AN238" s="17">
        <v>9.6738361175937607E-2</v>
      </c>
      <c r="AO238" s="17">
        <v>8.2160453663378694E-2</v>
      </c>
      <c r="AP238" s="17"/>
      <c r="AQ238" s="17">
        <v>6.9211386435416494E-2</v>
      </c>
      <c r="AR238" s="17">
        <v>0.10262172917104199</v>
      </c>
      <c r="AS238" s="17"/>
      <c r="AT238" s="17">
        <v>0.124937983212699</v>
      </c>
      <c r="AU238" s="17">
        <v>0.107920948708099</v>
      </c>
      <c r="AV238" s="17">
        <v>7.5567207817247697E-2</v>
      </c>
      <c r="AW238" s="17">
        <v>4.9166122105983201E-2</v>
      </c>
      <c r="AX238" s="17"/>
      <c r="AY238" s="17">
        <v>6.8241744325101494E-2</v>
      </c>
      <c r="AZ238" s="17">
        <v>9.7267196486389804E-2</v>
      </c>
      <c r="BA238" s="17"/>
      <c r="BB238" s="17">
        <v>7.9878354298513199E-2</v>
      </c>
      <c r="BC238" s="17">
        <v>9.3641728590723505E-2</v>
      </c>
      <c r="BD238" s="17"/>
      <c r="BE238" s="17">
        <v>7.7934789072520494E-2</v>
      </c>
      <c r="BF238" s="17">
        <v>9.3284171858908901E-2</v>
      </c>
      <c r="BG238" s="17"/>
      <c r="BH238" s="17">
        <v>0.119483374212301</v>
      </c>
      <c r="BI238" s="17">
        <v>8.9056398999224198E-2</v>
      </c>
      <c r="BJ238" s="17"/>
      <c r="BK238" s="17">
        <v>8.6305014316768403E-2</v>
      </c>
      <c r="BL238" s="17">
        <v>9.2406648186008994E-2</v>
      </c>
      <c r="BM238" s="17"/>
      <c r="BN238" s="17">
        <v>7.08721184544919E-2</v>
      </c>
      <c r="BO238" s="17">
        <v>9.2445854920141901E-2</v>
      </c>
      <c r="BP238" s="17"/>
      <c r="BQ238" s="17">
        <v>6.2285112870651603E-2</v>
      </c>
      <c r="BR238" s="17">
        <v>9.3804504506415004E-2</v>
      </c>
      <c r="BS238" s="17"/>
      <c r="BT238" s="17">
        <v>5.6406574409682803E-2</v>
      </c>
      <c r="BU238" s="17">
        <v>9.3850691320279095E-2</v>
      </c>
      <c r="BV238" s="17"/>
      <c r="BW238" s="17">
        <v>7.9971009142047494E-2</v>
      </c>
      <c r="BX238" s="17">
        <v>9.6996515786539797E-2</v>
      </c>
      <c r="BY238" s="17"/>
      <c r="BZ238" s="17">
        <v>7.7069080619588601E-2</v>
      </c>
      <c r="CA238" s="17">
        <v>9.2199231762728498E-2</v>
      </c>
    </row>
    <row r="239" spans="2:79" x14ac:dyDescent="0.35">
      <c r="B239" t="s">
        <v>166</v>
      </c>
      <c r="C239" s="17">
        <v>0.71846086189004699</v>
      </c>
      <c r="D239" s="17">
        <v>0.62705483176419397</v>
      </c>
      <c r="E239" s="17">
        <v>0.63245335352076104</v>
      </c>
      <c r="F239" s="17">
        <v>0.64127289393130904</v>
      </c>
      <c r="G239" s="17">
        <v>0.83332889383682895</v>
      </c>
      <c r="H239" s="17">
        <v>0.72221199234910105</v>
      </c>
      <c r="I239" s="17">
        <v>0.78989336920902897</v>
      </c>
      <c r="J239" s="17">
        <v>0.81355735102905602</v>
      </c>
      <c r="K239" s="17">
        <v>0.77709034475366101</v>
      </c>
      <c r="L239" s="17">
        <v>0.71709823413490204</v>
      </c>
      <c r="M239" s="17"/>
      <c r="N239" s="17">
        <v>0.65757744720558098</v>
      </c>
      <c r="O239" s="17">
        <v>0.730253406988423</v>
      </c>
      <c r="P239" s="17">
        <v>0.73679402363072899</v>
      </c>
      <c r="Q239" s="17">
        <v>0.75380114437981904</v>
      </c>
      <c r="R239" s="17"/>
      <c r="S239" s="17">
        <v>0.61717346278042795</v>
      </c>
      <c r="T239" s="17">
        <v>0.74980551315421395</v>
      </c>
      <c r="U239" s="17">
        <v>0.76638659738085302</v>
      </c>
      <c r="V239" s="17">
        <v>0.71348386544360598</v>
      </c>
      <c r="W239" s="17">
        <v>0.72687694429939398</v>
      </c>
      <c r="X239" s="17">
        <v>0.77044544896827005</v>
      </c>
      <c r="Y239" s="17">
        <v>0.75893289397618902</v>
      </c>
      <c r="Z239" s="17"/>
      <c r="AA239" s="17">
        <v>0.75880004617850505</v>
      </c>
      <c r="AB239" s="17">
        <v>0.65482798647972595</v>
      </c>
      <c r="AC239" s="17"/>
      <c r="AD239" s="17">
        <v>0.73337514754643696</v>
      </c>
      <c r="AE239" s="17">
        <v>0.82487932618339699</v>
      </c>
      <c r="AF239" s="17">
        <v>0.74067871769710403</v>
      </c>
      <c r="AG239" s="17"/>
      <c r="AH239" s="17">
        <v>0.81002065332150597</v>
      </c>
      <c r="AI239" s="17">
        <v>0.705486204944613</v>
      </c>
      <c r="AJ239" s="17"/>
      <c r="AK239" s="17">
        <v>0.70333182668849903</v>
      </c>
      <c r="AL239" s="17">
        <v>0.72527931561025305</v>
      </c>
      <c r="AM239" s="17"/>
      <c r="AN239" s="17">
        <v>0.69867113897891497</v>
      </c>
      <c r="AO239" s="17">
        <v>0.75380114437981904</v>
      </c>
      <c r="AP239" s="17"/>
      <c r="AQ239" s="17">
        <v>0.78751344380641397</v>
      </c>
      <c r="AR239" s="17">
        <v>0.68402962653456101</v>
      </c>
      <c r="AS239" s="17"/>
      <c r="AT239" s="17">
        <v>0.62244286840938601</v>
      </c>
      <c r="AU239" s="17">
        <v>0.68682401173871099</v>
      </c>
      <c r="AV239" s="17">
        <v>0.75536789987083297</v>
      </c>
      <c r="AW239" s="17">
        <v>0.83143905234863402</v>
      </c>
      <c r="AX239" s="17"/>
      <c r="AY239" s="17">
        <v>0.77241745811222995</v>
      </c>
      <c r="AZ239" s="17">
        <v>0.70509725263052303</v>
      </c>
      <c r="BA239" s="17"/>
      <c r="BB239" s="17">
        <v>0.75359629762362701</v>
      </c>
      <c r="BC239" s="17">
        <v>0.71200517957427201</v>
      </c>
      <c r="BD239" s="17"/>
      <c r="BE239" s="17">
        <v>0.74405385685214498</v>
      </c>
      <c r="BF239" s="17">
        <v>0.71510626901679197</v>
      </c>
      <c r="BG239" s="17"/>
      <c r="BH239" s="17">
        <v>0.64191544232347397</v>
      </c>
      <c r="BI239" s="17">
        <v>0.72516114881446503</v>
      </c>
      <c r="BJ239" s="17"/>
      <c r="BK239" s="17">
        <v>0.733999243545432</v>
      </c>
      <c r="BL239" s="17">
        <v>0.71576802375648396</v>
      </c>
      <c r="BM239" s="17"/>
      <c r="BN239" s="17">
        <v>0.74660886499551504</v>
      </c>
      <c r="BO239" s="17">
        <v>0.71717790068562304</v>
      </c>
      <c r="BP239" s="17"/>
      <c r="BQ239" s="17">
        <v>0.79328387865480499</v>
      </c>
      <c r="BR239" s="17">
        <v>0.71257367439361696</v>
      </c>
      <c r="BS239" s="17"/>
      <c r="BT239" s="17">
        <v>0.79190603485882405</v>
      </c>
      <c r="BU239" s="17">
        <v>0.71355329828726499</v>
      </c>
      <c r="BV239" s="17"/>
      <c r="BW239" s="17">
        <v>0.737667781977424</v>
      </c>
      <c r="BX239" s="17">
        <v>0.709317145198743</v>
      </c>
      <c r="BY239" s="17"/>
      <c r="BZ239" s="17">
        <v>0.74599350345769699</v>
      </c>
      <c r="CA239" s="17">
        <v>0.71713761619849803</v>
      </c>
    </row>
    <row r="240" spans="2:79" x14ac:dyDescent="0.35">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row>
    <row r="241" spans="2:79" x14ac:dyDescent="0.35">
      <c r="B241" s="6" t="s">
        <v>204</v>
      </c>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row>
    <row r="242" spans="2:79" x14ac:dyDescent="0.35">
      <c r="B242" s="24" t="s">
        <v>77</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row>
    <row r="243" spans="2:79" x14ac:dyDescent="0.35">
      <c r="B243" t="s">
        <v>194</v>
      </c>
      <c r="C243" s="17">
        <v>0.38044718348302597</v>
      </c>
      <c r="D243" s="17">
        <v>0.30488300456634099</v>
      </c>
      <c r="E243" s="17">
        <v>0.34817046284194098</v>
      </c>
      <c r="F243" s="17">
        <v>0.28726656822338198</v>
      </c>
      <c r="G243" s="17">
        <v>0.49129275553213098</v>
      </c>
      <c r="H243" s="17">
        <v>0.31052802953011299</v>
      </c>
      <c r="I243" s="17">
        <v>0.43641425559464297</v>
      </c>
      <c r="J243" s="17">
        <v>0.49040026964259997</v>
      </c>
      <c r="K243" s="17">
        <v>0.49537750078952197</v>
      </c>
      <c r="L243" s="17">
        <v>0.43686734739036498</v>
      </c>
      <c r="M243" s="17"/>
      <c r="N243" s="17">
        <v>0.323023652010267</v>
      </c>
      <c r="O243" s="17">
        <v>0.36613115594505202</v>
      </c>
      <c r="P243" s="17">
        <v>0.37510253565261298</v>
      </c>
      <c r="Q243" s="17">
        <v>0.43724579853899798</v>
      </c>
      <c r="R243" s="17"/>
      <c r="S243" s="17">
        <v>0.30505286556285899</v>
      </c>
      <c r="T243" s="17">
        <v>0.34619887863204202</v>
      </c>
      <c r="U243" s="17">
        <v>0.36694266222514199</v>
      </c>
      <c r="V243" s="17">
        <v>0.37362054127609501</v>
      </c>
      <c r="W243" s="17">
        <v>0.38858210685783801</v>
      </c>
      <c r="X243" s="17">
        <v>0.44078167302960403</v>
      </c>
      <c r="Y243" s="17">
        <v>0.46463498222209798</v>
      </c>
      <c r="Z243" s="17"/>
      <c r="AA243" s="17">
        <v>0.422987476537106</v>
      </c>
      <c r="AB243" s="17">
        <v>0.31332647461368002</v>
      </c>
      <c r="AC243" s="17"/>
      <c r="AD243" s="17">
        <v>0.41201457369031003</v>
      </c>
      <c r="AE243" s="17">
        <v>0.51286881227252201</v>
      </c>
      <c r="AF243" s="17">
        <v>0.38125325065803101</v>
      </c>
      <c r="AG243" s="17"/>
      <c r="AH243" s="17">
        <v>0.47855073123665298</v>
      </c>
      <c r="AI243" s="17">
        <v>0.36654750378103701</v>
      </c>
      <c r="AJ243" s="17"/>
      <c r="AK243" s="17">
        <v>0.35249281628874402</v>
      </c>
      <c r="AL243" s="17">
        <v>0.39304322560760102</v>
      </c>
      <c r="AM243" s="17"/>
      <c r="AN243" s="17">
        <v>0.34864840615145198</v>
      </c>
      <c r="AO243" s="17">
        <v>0.43724579853899798</v>
      </c>
      <c r="AP243" s="17"/>
      <c r="AQ243" s="17">
        <v>0.47923715142221102</v>
      </c>
      <c r="AR243" s="17">
        <v>0.33116698660496302</v>
      </c>
      <c r="AS243" s="17"/>
      <c r="AT243" s="17">
        <v>0.29731611301102301</v>
      </c>
      <c r="AU243" s="17">
        <v>0.35187777127379699</v>
      </c>
      <c r="AV243" s="17">
        <v>0.41129076185407498</v>
      </c>
      <c r="AW243" s="17">
        <v>0.484039546094235</v>
      </c>
      <c r="AX243" s="17"/>
      <c r="AY243" s="17">
        <v>0.452201059862407</v>
      </c>
      <c r="AZ243" s="17">
        <v>0.36266284065996601</v>
      </c>
      <c r="BA243" s="17"/>
      <c r="BB243" s="17">
        <v>0.358121867321192</v>
      </c>
      <c r="BC243" s="17">
        <v>0.38454847652472401</v>
      </c>
      <c r="BD243" s="17"/>
      <c r="BE243" s="17">
        <v>0.42303655083154701</v>
      </c>
      <c r="BF243" s="17">
        <v>0.37486570121624502</v>
      </c>
      <c r="BG243" s="17"/>
      <c r="BH243" s="17">
        <v>0.34436554316015799</v>
      </c>
      <c r="BI243" s="17">
        <v>0.38360504314268901</v>
      </c>
      <c r="BJ243" s="17"/>
      <c r="BK243" s="17">
        <v>0.38659958555165302</v>
      </c>
      <c r="BL243" s="17">
        <v>0.37938113685866698</v>
      </c>
      <c r="BM243" s="17"/>
      <c r="BN243" s="17">
        <v>0.43268582174058401</v>
      </c>
      <c r="BO243" s="17">
        <v>0.37806654883707302</v>
      </c>
      <c r="BP243" s="17"/>
      <c r="BQ243" s="17">
        <v>0.476950176549993</v>
      </c>
      <c r="BR243" s="17">
        <v>0.37285535572234901</v>
      </c>
      <c r="BS243" s="17"/>
      <c r="BT243" s="17">
        <v>0.42056609241495502</v>
      </c>
      <c r="BU243" s="17">
        <v>0.37776687093142602</v>
      </c>
      <c r="BV243" s="17"/>
      <c r="BW243" s="17">
        <v>0.38715914264606499</v>
      </c>
      <c r="BX243" s="17">
        <v>0.37725044467913099</v>
      </c>
      <c r="BY243" s="17"/>
      <c r="BZ243" s="17">
        <v>0.38831719231456802</v>
      </c>
      <c r="CA243" s="17">
        <v>0.38006899992649801</v>
      </c>
    </row>
    <row r="244" spans="2:79" x14ac:dyDescent="0.35">
      <c r="B244" t="s">
        <v>195</v>
      </c>
      <c r="C244" s="17">
        <v>0.43601893638054701</v>
      </c>
      <c r="D244" s="17">
        <v>0.46678906623516803</v>
      </c>
      <c r="E244" s="17">
        <v>0.43688486841789298</v>
      </c>
      <c r="F244" s="17">
        <v>0.48306790214573297</v>
      </c>
      <c r="G244" s="17">
        <v>0.35824992606112199</v>
      </c>
      <c r="H244" s="17">
        <v>0.50170288375886596</v>
      </c>
      <c r="I244" s="17">
        <v>0.41067125218573902</v>
      </c>
      <c r="J244" s="17">
        <v>0.37380210591079899</v>
      </c>
      <c r="K244" s="17">
        <v>0.36262529321231901</v>
      </c>
      <c r="L244" s="17">
        <v>0.47293461030041201</v>
      </c>
      <c r="M244" s="17"/>
      <c r="N244" s="17">
        <v>0.44291110505976999</v>
      </c>
      <c r="O244" s="17">
        <v>0.44298755470134399</v>
      </c>
      <c r="P244" s="17">
        <v>0.46356166843746999</v>
      </c>
      <c r="Q244" s="17">
        <v>0.41464763317043202</v>
      </c>
      <c r="R244" s="17"/>
      <c r="S244" s="17">
        <v>0.452772202384569</v>
      </c>
      <c r="T244" s="17">
        <v>0.49171268275554397</v>
      </c>
      <c r="U244" s="17">
        <v>0.45732666669226901</v>
      </c>
      <c r="V244" s="17">
        <v>0.43573616670934101</v>
      </c>
      <c r="W244" s="17">
        <v>0.46148814222087398</v>
      </c>
      <c r="X244" s="17">
        <v>0.42262048410202002</v>
      </c>
      <c r="Y244" s="17">
        <v>0.37728399552140301</v>
      </c>
      <c r="Z244" s="17"/>
      <c r="AA244" s="17">
        <v>0.43661535489306602</v>
      </c>
      <c r="AB244" s="17">
        <v>0.43507789835590999</v>
      </c>
      <c r="AC244" s="17"/>
      <c r="AD244" s="17">
        <v>0.43995929636153402</v>
      </c>
      <c r="AE244" s="17">
        <v>0.39994134846195201</v>
      </c>
      <c r="AF244" s="17">
        <v>0.460941398685704</v>
      </c>
      <c r="AG244" s="17"/>
      <c r="AH244" s="17">
        <v>0.43189223142385602</v>
      </c>
      <c r="AI244" s="17">
        <v>0.43660362346308401</v>
      </c>
      <c r="AJ244" s="17"/>
      <c r="AK244" s="17">
        <v>0.44159988154319901</v>
      </c>
      <c r="AL244" s="17">
        <v>0.43350420156737302</v>
      </c>
      <c r="AM244" s="17"/>
      <c r="AN244" s="17">
        <v>0.44798368783433301</v>
      </c>
      <c r="AO244" s="17">
        <v>0.41464763317043202</v>
      </c>
      <c r="AP244" s="17"/>
      <c r="AQ244" s="17">
        <v>0.39740861531808103</v>
      </c>
      <c r="AR244" s="17">
        <v>0.45527923439638202</v>
      </c>
      <c r="AS244" s="17"/>
      <c r="AT244" s="17">
        <v>0.425072901356358</v>
      </c>
      <c r="AU244" s="17">
        <v>0.432316801564959</v>
      </c>
      <c r="AV244" s="17">
        <v>0.44586536668330001</v>
      </c>
      <c r="AW244" s="17">
        <v>0.43168303600532598</v>
      </c>
      <c r="AX244" s="17"/>
      <c r="AY244" s="17">
        <v>0.41567684455817699</v>
      </c>
      <c r="AZ244" s="17">
        <v>0.44106076482190398</v>
      </c>
      <c r="BA244" s="17"/>
      <c r="BB244" s="17">
        <v>0.45240823861441398</v>
      </c>
      <c r="BC244" s="17">
        <v>0.43300812431755997</v>
      </c>
      <c r="BD244" s="17"/>
      <c r="BE244" s="17">
        <v>0.42624174929182401</v>
      </c>
      <c r="BF244" s="17">
        <v>0.437300270191123</v>
      </c>
      <c r="BG244" s="17"/>
      <c r="BH244" s="17">
        <v>0.42668926612855002</v>
      </c>
      <c r="BI244" s="17">
        <v>0.43683546769850001</v>
      </c>
      <c r="BJ244" s="17"/>
      <c r="BK244" s="17">
        <v>0.44609280725811101</v>
      </c>
      <c r="BL244" s="17">
        <v>0.43427340416020999</v>
      </c>
      <c r="BM244" s="17"/>
      <c r="BN244" s="17">
        <v>0.38393122619157399</v>
      </c>
      <c r="BO244" s="17">
        <v>0.43839269288799698</v>
      </c>
      <c r="BP244" s="17"/>
      <c r="BQ244" s="17">
        <v>0.41624965449544399</v>
      </c>
      <c r="BR244" s="17">
        <v>0.43757417294113499</v>
      </c>
      <c r="BS244" s="17"/>
      <c r="BT244" s="17">
        <v>0.44894805346413602</v>
      </c>
      <c r="BU244" s="17">
        <v>0.43515515230159701</v>
      </c>
      <c r="BV244" s="17"/>
      <c r="BW244" s="17">
        <v>0.45689224200438799</v>
      </c>
      <c r="BX244" s="17">
        <v>0.42607750133417099</v>
      </c>
      <c r="BY244" s="17"/>
      <c r="BZ244" s="17">
        <v>0.49665724871044498</v>
      </c>
      <c r="CA244" s="17">
        <v>0.43310503715760801</v>
      </c>
    </row>
    <row r="245" spans="2:79" x14ac:dyDescent="0.35">
      <c r="B245" t="s">
        <v>196</v>
      </c>
      <c r="C245" s="17">
        <v>0.102741419635868</v>
      </c>
      <c r="D245" s="17">
        <v>0.11084294163003899</v>
      </c>
      <c r="E245" s="17">
        <v>0.12588113119592301</v>
      </c>
      <c r="F245" s="17">
        <v>0.14524325993866299</v>
      </c>
      <c r="G245" s="17">
        <v>9.5966398567503705E-2</v>
      </c>
      <c r="H245" s="17">
        <v>9.5413849004803902E-2</v>
      </c>
      <c r="I245" s="17">
        <v>7.4805493270057505E-2</v>
      </c>
      <c r="J245" s="17">
        <v>8.9536996855578699E-2</v>
      </c>
      <c r="K245" s="17">
        <v>8.7587762232981994E-2</v>
      </c>
      <c r="L245" s="17">
        <v>3.19421917023626E-2</v>
      </c>
      <c r="M245" s="17"/>
      <c r="N245" s="17">
        <v>0.122531136928129</v>
      </c>
      <c r="O245" s="17">
        <v>0.108072235875094</v>
      </c>
      <c r="P245" s="17">
        <v>0.10359779891443401</v>
      </c>
      <c r="Q245" s="17">
        <v>8.3385424652365495E-2</v>
      </c>
      <c r="R245" s="17"/>
      <c r="S245" s="17">
        <v>0.127003973547892</v>
      </c>
      <c r="T245" s="17">
        <v>0.112852804348651</v>
      </c>
      <c r="U245" s="17">
        <v>9.7820931891628798E-2</v>
      </c>
      <c r="V245" s="17">
        <v>0.114667098944575</v>
      </c>
      <c r="W245" s="17">
        <v>9.7239605680659799E-2</v>
      </c>
      <c r="X245" s="17">
        <v>7.1307766357963195E-2</v>
      </c>
      <c r="Y245" s="17">
        <v>6.7724214081095899E-2</v>
      </c>
      <c r="Z245" s="17"/>
      <c r="AA245" s="17">
        <v>8.3539740495995204E-2</v>
      </c>
      <c r="AB245" s="17">
        <v>0.13303811537587101</v>
      </c>
      <c r="AC245" s="17"/>
      <c r="AD245" s="17">
        <v>9.0390231722508194E-2</v>
      </c>
      <c r="AE245" s="17">
        <v>5.1113127794858597E-2</v>
      </c>
      <c r="AF245" s="17">
        <v>9.2905594497160002E-2</v>
      </c>
      <c r="AG245" s="17"/>
      <c r="AH245" s="17">
        <v>5.3530136664494597E-2</v>
      </c>
      <c r="AI245" s="17">
        <v>0.10971385933543799</v>
      </c>
      <c r="AJ245" s="17"/>
      <c r="AK245" s="17">
        <v>0.10754714733404599</v>
      </c>
      <c r="AL245" s="17">
        <v>0.100575992384206</v>
      </c>
      <c r="AM245" s="17"/>
      <c r="AN245" s="17">
        <v>0.113577898199737</v>
      </c>
      <c r="AO245" s="17">
        <v>8.3385424652365495E-2</v>
      </c>
      <c r="AP245" s="17"/>
      <c r="AQ245" s="17">
        <v>6.6128466966764804E-2</v>
      </c>
      <c r="AR245" s="17">
        <v>0.121005354258576</v>
      </c>
      <c r="AS245" s="17"/>
      <c r="AT245" s="17">
        <v>0.146379352717211</v>
      </c>
      <c r="AU245" s="17">
        <v>0.114579123262737</v>
      </c>
      <c r="AV245" s="17">
        <v>8.7052279881593198E-2</v>
      </c>
      <c r="AW245" s="17">
        <v>5.5789454023648502E-2</v>
      </c>
      <c r="AX245" s="17"/>
      <c r="AY245" s="17">
        <v>8.0458078811199402E-2</v>
      </c>
      <c r="AZ245" s="17">
        <v>0.108264390553477</v>
      </c>
      <c r="BA245" s="17"/>
      <c r="BB245" s="17">
        <v>0.108338558057251</v>
      </c>
      <c r="BC245" s="17">
        <v>0.101713192098366</v>
      </c>
      <c r="BD245" s="17"/>
      <c r="BE245" s="17">
        <v>8.6642310420555604E-2</v>
      </c>
      <c r="BF245" s="17">
        <v>0.104851262965095</v>
      </c>
      <c r="BG245" s="17"/>
      <c r="BH245" s="17">
        <v>0.11476677813300799</v>
      </c>
      <c r="BI245" s="17">
        <v>0.101688962093714</v>
      </c>
      <c r="BJ245" s="17"/>
      <c r="BK245" s="17">
        <v>7.8792179881308003E-2</v>
      </c>
      <c r="BL245" s="17">
        <v>0.10689118194196</v>
      </c>
      <c r="BM245" s="17"/>
      <c r="BN245" s="17">
        <v>9.7721682712603106E-2</v>
      </c>
      <c r="BO245" s="17">
        <v>0.102970180568996</v>
      </c>
      <c r="BP245" s="17"/>
      <c r="BQ245" s="17">
        <v>6.3474187093830098E-2</v>
      </c>
      <c r="BR245" s="17">
        <v>0.10583054730562599</v>
      </c>
      <c r="BS245" s="17"/>
      <c r="BT245" s="17">
        <v>8.1268470533158804E-2</v>
      </c>
      <c r="BU245" s="17">
        <v>0.104176010369567</v>
      </c>
      <c r="BV245" s="17"/>
      <c r="BW245" s="17">
        <v>9.3070700265666106E-2</v>
      </c>
      <c r="BX245" s="17">
        <v>0.10734734215734899</v>
      </c>
      <c r="BY245" s="17"/>
      <c r="BZ245" s="17">
        <v>5.7502129782157699E-2</v>
      </c>
      <c r="CA245" s="17">
        <v>0.104915337848398</v>
      </c>
    </row>
    <row r="246" spans="2:79" x14ac:dyDescent="0.35">
      <c r="B246" t="s">
        <v>197</v>
      </c>
      <c r="C246" s="17">
        <v>6.2600782528803203E-2</v>
      </c>
      <c r="D246" s="17">
        <v>8.7954303575719303E-2</v>
      </c>
      <c r="E246" s="17">
        <v>6.5540963333725E-2</v>
      </c>
      <c r="F246" s="17">
        <v>6.3381739519408897E-2</v>
      </c>
      <c r="G246" s="17">
        <v>4.1384197455403199E-2</v>
      </c>
      <c r="H246" s="17">
        <v>7.4144480123656598E-2</v>
      </c>
      <c r="I246" s="17">
        <v>7.0460094743300505E-2</v>
      </c>
      <c r="J246" s="17">
        <v>3.5048588048168898E-2</v>
      </c>
      <c r="K246" s="17">
        <v>3.4159467660157601E-2</v>
      </c>
      <c r="L246" s="17">
        <v>4.28891974366288E-2</v>
      </c>
      <c r="M246" s="17"/>
      <c r="N246" s="17">
        <v>8.2118808270237001E-2</v>
      </c>
      <c r="O246" s="17">
        <v>6.6297451455699305E-2</v>
      </c>
      <c r="P246" s="17">
        <v>4.6559328927116499E-2</v>
      </c>
      <c r="Q246" s="17">
        <v>5.17197344791211E-2</v>
      </c>
      <c r="R246" s="17"/>
      <c r="S246" s="17">
        <v>9.5138191689500703E-2</v>
      </c>
      <c r="T246" s="17">
        <v>2.85525724318496E-2</v>
      </c>
      <c r="U246" s="17">
        <v>6.6703878335190397E-2</v>
      </c>
      <c r="V246" s="17">
        <v>5.6118865033871999E-2</v>
      </c>
      <c r="W246" s="17">
        <v>4.0628151602634797E-2</v>
      </c>
      <c r="X246" s="17">
        <v>5.3633341963148201E-2</v>
      </c>
      <c r="Y246" s="17">
        <v>6.7697029690372001E-2</v>
      </c>
      <c r="Z246" s="17"/>
      <c r="AA246" s="17">
        <v>4.7117965789503002E-2</v>
      </c>
      <c r="AB246" s="17">
        <v>8.7029801706335605E-2</v>
      </c>
      <c r="AC246" s="17"/>
      <c r="AD246" s="17">
        <v>5.0276461453714102E-2</v>
      </c>
      <c r="AE246" s="17">
        <v>2.7569626788430699E-2</v>
      </c>
      <c r="AF246" s="17">
        <v>5.2719041349125598E-2</v>
      </c>
      <c r="AG246" s="17"/>
      <c r="AH246" s="17">
        <v>2.6665403557121201E-2</v>
      </c>
      <c r="AI246" s="17">
        <v>6.7692242207003095E-2</v>
      </c>
      <c r="AJ246" s="17"/>
      <c r="AK246" s="17">
        <v>7.1944487090794498E-2</v>
      </c>
      <c r="AL246" s="17">
        <v>5.8390574676682502E-2</v>
      </c>
      <c r="AM246" s="17"/>
      <c r="AN246" s="17">
        <v>6.8692551205293301E-2</v>
      </c>
      <c r="AO246" s="17">
        <v>5.17197344791211E-2</v>
      </c>
      <c r="AP246" s="17"/>
      <c r="AQ246" s="17">
        <v>4.3237919657853702E-2</v>
      </c>
      <c r="AR246" s="17">
        <v>7.2259715660462104E-2</v>
      </c>
      <c r="AS246" s="17"/>
      <c r="AT246" s="17">
        <v>9.0928041533645407E-2</v>
      </c>
      <c r="AU246" s="17">
        <v>8.0455689940692798E-2</v>
      </c>
      <c r="AV246" s="17">
        <v>4.6688408945905403E-2</v>
      </c>
      <c r="AW246" s="17">
        <v>2.2972869390446599E-2</v>
      </c>
      <c r="AX246" s="17"/>
      <c r="AY246" s="17">
        <v>4.2969047191649998E-2</v>
      </c>
      <c r="AZ246" s="17">
        <v>6.7466547684145201E-2</v>
      </c>
      <c r="BA246" s="17"/>
      <c r="BB246" s="17">
        <v>6.2844220606744994E-2</v>
      </c>
      <c r="BC246" s="17">
        <v>6.2556061509494401E-2</v>
      </c>
      <c r="BD246" s="17"/>
      <c r="BE246" s="17">
        <v>4.73041836031124E-2</v>
      </c>
      <c r="BF246" s="17">
        <v>6.4605454139609997E-2</v>
      </c>
      <c r="BG246" s="17"/>
      <c r="BH246" s="17">
        <v>8.3198982734295907E-2</v>
      </c>
      <c r="BI246" s="17">
        <v>6.0798031187440899E-2</v>
      </c>
      <c r="BJ246" s="17"/>
      <c r="BK246" s="17">
        <v>7.2032776223000999E-2</v>
      </c>
      <c r="BL246" s="17">
        <v>6.0966470446056402E-2</v>
      </c>
      <c r="BM246" s="17"/>
      <c r="BN246" s="17">
        <v>5.4135491158537302E-2</v>
      </c>
      <c r="BO246" s="17">
        <v>6.2986565286477295E-2</v>
      </c>
      <c r="BP246" s="17"/>
      <c r="BQ246" s="17">
        <v>3.2341221539131701E-2</v>
      </c>
      <c r="BR246" s="17">
        <v>6.4981282530371498E-2</v>
      </c>
      <c r="BS246" s="17"/>
      <c r="BT246" s="17">
        <v>3.1461216182729401E-2</v>
      </c>
      <c r="BU246" s="17">
        <v>6.4681192309397506E-2</v>
      </c>
      <c r="BV246" s="17"/>
      <c r="BW246" s="17">
        <v>5.3258026299324301E-2</v>
      </c>
      <c r="BX246" s="17">
        <v>6.7050504383275505E-2</v>
      </c>
      <c r="BY246" s="17"/>
      <c r="BZ246" s="17">
        <v>4.8065134697055902E-2</v>
      </c>
      <c r="CA246" s="17">
        <v>6.32992751367671E-2</v>
      </c>
    </row>
    <row r="247" spans="2:79" x14ac:dyDescent="0.35">
      <c r="B247" t="s">
        <v>198</v>
      </c>
      <c r="C247" s="17">
        <v>1.38313826066826E-2</v>
      </c>
      <c r="D247" s="17">
        <v>2.0704971693737698E-2</v>
      </c>
      <c r="E247" s="17">
        <v>1.7977200546851299E-2</v>
      </c>
      <c r="F247" s="17">
        <v>1.83511582880885E-2</v>
      </c>
      <c r="G247" s="17">
        <v>7.1213440081059499E-3</v>
      </c>
      <c r="H247" s="17">
        <v>1.42418735089895E-2</v>
      </c>
      <c r="I247" s="17">
        <v>7.6489042062598796E-3</v>
      </c>
      <c r="J247" s="17">
        <v>1.12120395428532E-2</v>
      </c>
      <c r="K247" s="17">
        <v>1.37772660667605E-2</v>
      </c>
      <c r="L247" s="17">
        <v>8.2045359453566807E-3</v>
      </c>
      <c r="M247" s="17"/>
      <c r="N247" s="17">
        <v>1.91913598913796E-2</v>
      </c>
      <c r="O247" s="17">
        <v>1.20132294966909E-2</v>
      </c>
      <c r="P247" s="17">
        <v>8.6852734214713997E-3</v>
      </c>
      <c r="Q247" s="17">
        <v>1.26801257722765E-2</v>
      </c>
      <c r="R247" s="17"/>
      <c r="S247" s="17">
        <v>1.5895840668819401E-2</v>
      </c>
      <c r="T247" s="17">
        <v>1.6699950583228099E-2</v>
      </c>
      <c r="U247" s="17">
        <v>6.7520954260002104E-3</v>
      </c>
      <c r="V247" s="17">
        <v>1.3645910273169901E-2</v>
      </c>
      <c r="W247" s="17">
        <v>1.2061993637993601E-2</v>
      </c>
      <c r="X247" s="17">
        <v>8.8780906371500705E-3</v>
      </c>
      <c r="Y247" s="17">
        <v>1.6656763218447501E-2</v>
      </c>
      <c r="Z247" s="17"/>
      <c r="AA247" s="17">
        <v>8.5218881300527898E-3</v>
      </c>
      <c r="AB247" s="17">
        <v>2.2208782183037401E-2</v>
      </c>
      <c r="AC247" s="17"/>
      <c r="AD247" s="17">
        <v>7.3594367719340102E-3</v>
      </c>
      <c r="AE247" s="17">
        <v>7.7073690560348698E-3</v>
      </c>
      <c r="AF247" s="17">
        <v>9.8007349085476297E-3</v>
      </c>
      <c r="AG247" s="17"/>
      <c r="AH247" s="17">
        <v>8.16596762759224E-3</v>
      </c>
      <c r="AI247" s="17">
        <v>1.46340799136747E-2</v>
      </c>
      <c r="AJ247" s="17"/>
      <c r="AK247" s="17">
        <v>1.9813162568281199E-2</v>
      </c>
      <c r="AL247" s="17">
        <v>1.11360344397011E-2</v>
      </c>
      <c r="AM247" s="17"/>
      <c r="AN247" s="17">
        <v>1.44759152188362E-2</v>
      </c>
      <c r="AO247" s="17">
        <v>1.26801257722765E-2</v>
      </c>
      <c r="AP247" s="17"/>
      <c r="AQ247" s="17">
        <v>1.2428092625571799E-2</v>
      </c>
      <c r="AR247" s="17">
        <v>1.45313970716E-2</v>
      </c>
      <c r="AS247" s="17"/>
      <c r="AT247" s="17">
        <v>2.41002726464268E-2</v>
      </c>
      <c r="AU247" s="17">
        <v>1.79024990561076E-2</v>
      </c>
      <c r="AV247" s="17">
        <v>8.0610168553664503E-3</v>
      </c>
      <c r="AW247" s="17">
        <v>5.5150944863445496E-3</v>
      </c>
      <c r="AX247" s="17"/>
      <c r="AY247" s="17">
        <v>8.6949695765667304E-3</v>
      </c>
      <c r="AZ247" s="17">
        <v>1.51044529245207E-2</v>
      </c>
      <c r="BA247" s="17"/>
      <c r="BB247" s="17">
        <v>1.3256406476436699E-2</v>
      </c>
      <c r="BC247" s="17">
        <v>1.39370091333139E-2</v>
      </c>
      <c r="BD247" s="17"/>
      <c r="BE247" s="17">
        <v>9.5350997154900995E-3</v>
      </c>
      <c r="BF247" s="17">
        <v>1.4394425174890599E-2</v>
      </c>
      <c r="BG247" s="17"/>
      <c r="BH247" s="17">
        <v>2.9571151753928802E-2</v>
      </c>
      <c r="BI247" s="17">
        <v>1.24538404107696E-2</v>
      </c>
      <c r="BJ247" s="17"/>
      <c r="BK247" s="17">
        <v>1.3869184855364401E-2</v>
      </c>
      <c r="BL247" s="17">
        <v>1.38248324886716E-2</v>
      </c>
      <c r="BM247" s="17"/>
      <c r="BN247" s="17">
        <v>2.81217926024372E-2</v>
      </c>
      <c r="BO247" s="17">
        <v>1.3180135823161399E-2</v>
      </c>
      <c r="BP247" s="17"/>
      <c r="BQ247" s="17">
        <v>1.0984760321601599E-2</v>
      </c>
      <c r="BR247" s="17">
        <v>1.4055324532225201E-2</v>
      </c>
      <c r="BS247" s="17"/>
      <c r="BT247" s="17">
        <v>1.3449032348088001E-2</v>
      </c>
      <c r="BU247" s="17">
        <v>1.38569271248288E-2</v>
      </c>
      <c r="BV247" s="17"/>
      <c r="BW247" s="17">
        <v>7.3099036587942496E-3</v>
      </c>
      <c r="BX247" s="17">
        <v>1.6937400433235598E-2</v>
      </c>
      <c r="BY247" s="17"/>
      <c r="BZ247" s="17">
        <v>6.2224273005345799E-3</v>
      </c>
      <c r="CA247" s="17">
        <v>1.4197021558395801E-2</v>
      </c>
    </row>
    <row r="248" spans="2:79" x14ac:dyDescent="0.35">
      <c r="B248" t="s">
        <v>75</v>
      </c>
      <c r="C248" s="17">
        <v>4.3602953650732296E-3</v>
      </c>
      <c r="D248" s="17">
        <v>8.8257122989957894E-3</v>
      </c>
      <c r="E248" s="17">
        <v>5.5453736636664596E-3</v>
      </c>
      <c r="F248" s="17">
        <v>2.6893718847239602E-3</v>
      </c>
      <c r="G248" s="17">
        <v>5.9853783757340103E-3</v>
      </c>
      <c r="H248" s="17">
        <v>3.9688840735712903E-3</v>
      </c>
      <c r="I248" s="17">
        <v>0</v>
      </c>
      <c r="J248" s="17">
        <v>0</v>
      </c>
      <c r="K248" s="17">
        <v>6.4727100382594204E-3</v>
      </c>
      <c r="L248" s="17">
        <v>7.1621172248746701E-3</v>
      </c>
      <c r="M248" s="17"/>
      <c r="N248" s="17">
        <v>1.0223937840216701E-2</v>
      </c>
      <c r="O248" s="17">
        <v>4.4983725261204602E-3</v>
      </c>
      <c r="P248" s="17">
        <v>2.4933946468948102E-3</v>
      </c>
      <c r="Q248" s="17">
        <v>3.2128338680737601E-4</v>
      </c>
      <c r="R248" s="17"/>
      <c r="S248" s="17">
        <v>4.1369261463604402E-3</v>
      </c>
      <c r="T248" s="17">
        <v>3.9831112486842903E-3</v>
      </c>
      <c r="U248" s="17">
        <v>4.4537654297693904E-3</v>
      </c>
      <c r="V248" s="17">
        <v>6.2114177629471901E-3</v>
      </c>
      <c r="W248" s="17">
        <v>0</v>
      </c>
      <c r="X248" s="17">
        <v>2.7786439101147001E-3</v>
      </c>
      <c r="Y248" s="17">
        <v>6.0030152665833097E-3</v>
      </c>
      <c r="Z248" s="17"/>
      <c r="AA248" s="17">
        <v>1.2175741542766901E-3</v>
      </c>
      <c r="AB248" s="17">
        <v>9.3189277651656403E-3</v>
      </c>
      <c r="AC248" s="17"/>
      <c r="AD248" s="17">
        <v>0</v>
      </c>
      <c r="AE248" s="17">
        <v>7.9971562620178996E-4</v>
      </c>
      <c r="AF248" s="17">
        <v>2.3799799014318202E-3</v>
      </c>
      <c r="AG248" s="17"/>
      <c r="AH248" s="17">
        <v>1.19552949028232E-3</v>
      </c>
      <c r="AI248" s="17">
        <v>4.8086912997630698E-3</v>
      </c>
      <c r="AJ248" s="17"/>
      <c r="AK248" s="17">
        <v>6.60250517493512E-3</v>
      </c>
      <c r="AL248" s="17">
        <v>3.3499713244369801E-3</v>
      </c>
      <c r="AM248" s="17"/>
      <c r="AN248" s="17">
        <v>6.6215413903480897E-3</v>
      </c>
      <c r="AO248" s="17">
        <v>3.2128338680737601E-4</v>
      </c>
      <c r="AP248" s="17"/>
      <c r="AQ248" s="17">
        <v>1.5597540095173099E-3</v>
      </c>
      <c r="AR248" s="17">
        <v>5.7573120080173E-3</v>
      </c>
      <c r="AS248" s="17"/>
      <c r="AT248" s="17">
        <v>1.62033187353363E-2</v>
      </c>
      <c r="AU248" s="17">
        <v>2.8681149017066201E-3</v>
      </c>
      <c r="AV248" s="17">
        <v>1.04216577975961E-3</v>
      </c>
      <c r="AW248" s="17">
        <v>0</v>
      </c>
      <c r="AX248" s="17"/>
      <c r="AY248" s="17">
        <v>0</v>
      </c>
      <c r="AZ248" s="17">
        <v>5.4410033559873601E-3</v>
      </c>
      <c r="BA248" s="17"/>
      <c r="BB248" s="17">
        <v>5.03070892396039E-3</v>
      </c>
      <c r="BC248" s="17">
        <v>4.2371364165417697E-3</v>
      </c>
      <c r="BD248" s="17"/>
      <c r="BE248" s="17">
        <v>7.2401061374717298E-3</v>
      </c>
      <c r="BF248" s="17">
        <v>3.9828863130370196E-3</v>
      </c>
      <c r="BG248" s="17"/>
      <c r="BH248" s="17">
        <v>1.4082780900605599E-3</v>
      </c>
      <c r="BI248" s="17">
        <v>4.6186554668861401E-3</v>
      </c>
      <c r="BJ248" s="17"/>
      <c r="BK248" s="17">
        <v>2.6134662305621402E-3</v>
      </c>
      <c r="BL248" s="17">
        <v>4.6629741044347502E-3</v>
      </c>
      <c r="BM248" s="17"/>
      <c r="BN248" s="17">
        <v>3.4039855942644198E-3</v>
      </c>
      <c r="BO248" s="17">
        <v>4.4038765962957204E-3</v>
      </c>
      <c r="BP248" s="17"/>
      <c r="BQ248" s="17">
        <v>0</v>
      </c>
      <c r="BR248" s="17">
        <v>4.7033169682927298E-3</v>
      </c>
      <c r="BS248" s="17"/>
      <c r="BT248" s="17">
        <v>4.3071350569321197E-3</v>
      </c>
      <c r="BU248" s="17">
        <v>4.3638469631837196E-3</v>
      </c>
      <c r="BV248" s="17"/>
      <c r="BW248" s="17">
        <v>2.3099851257629301E-3</v>
      </c>
      <c r="BX248" s="17">
        <v>5.3368070128374202E-3</v>
      </c>
      <c r="BY248" s="17"/>
      <c r="BZ248" s="17">
        <v>3.2358671952383801E-3</v>
      </c>
      <c r="CA248" s="17">
        <v>4.4143283723328498E-3</v>
      </c>
    </row>
    <row r="249" spans="2:79" x14ac:dyDescent="0.35">
      <c r="B249" t="s">
        <v>199</v>
      </c>
      <c r="C249" s="17">
        <v>0.81646611986357298</v>
      </c>
      <c r="D249" s="17">
        <v>0.77167207080150901</v>
      </c>
      <c r="E249" s="17">
        <v>0.78505533125983495</v>
      </c>
      <c r="F249" s="17">
        <v>0.77033447036911495</v>
      </c>
      <c r="G249" s="17">
        <v>0.84954268159325297</v>
      </c>
      <c r="H249" s="17">
        <v>0.81223091328897901</v>
      </c>
      <c r="I249" s="17">
        <v>0.84708550778038205</v>
      </c>
      <c r="J249" s="17">
        <v>0.86420237555339896</v>
      </c>
      <c r="K249" s="17">
        <v>0.85800279400183999</v>
      </c>
      <c r="L249" s="17">
        <v>0.90980195769077699</v>
      </c>
      <c r="M249" s="17"/>
      <c r="N249" s="17">
        <v>0.765934757070037</v>
      </c>
      <c r="O249" s="17">
        <v>0.80911871064639596</v>
      </c>
      <c r="P249" s="17">
        <v>0.83866420409008302</v>
      </c>
      <c r="Q249" s="17">
        <v>0.85189343170942999</v>
      </c>
      <c r="R249" s="17"/>
      <c r="S249" s="17">
        <v>0.75782506794742799</v>
      </c>
      <c r="T249" s="17">
        <v>0.83791156138758605</v>
      </c>
      <c r="U249" s="17">
        <v>0.824269328917411</v>
      </c>
      <c r="V249" s="17">
        <v>0.80935670798543602</v>
      </c>
      <c r="W249" s="17">
        <v>0.85007024907871198</v>
      </c>
      <c r="X249" s="17">
        <v>0.86340215713162405</v>
      </c>
      <c r="Y249" s="17">
        <v>0.841918977743501</v>
      </c>
      <c r="Z249" s="17"/>
      <c r="AA249" s="17">
        <v>0.85960283143017202</v>
      </c>
      <c r="AB249" s="17">
        <v>0.74840437296959095</v>
      </c>
      <c r="AC249" s="17"/>
      <c r="AD249" s="17">
        <v>0.851973870051844</v>
      </c>
      <c r="AE249" s="17">
        <v>0.91281016073447396</v>
      </c>
      <c r="AF249" s="17">
        <v>0.842194649343735</v>
      </c>
      <c r="AG249" s="17"/>
      <c r="AH249" s="17">
        <v>0.91044296266050995</v>
      </c>
      <c r="AI249" s="17">
        <v>0.80315112724412097</v>
      </c>
      <c r="AJ249" s="17"/>
      <c r="AK249" s="17">
        <v>0.79409269783194303</v>
      </c>
      <c r="AL249" s="17">
        <v>0.82654742717497398</v>
      </c>
      <c r="AM249" s="17"/>
      <c r="AN249" s="17">
        <v>0.79663209398578505</v>
      </c>
      <c r="AO249" s="17">
        <v>0.85189343170942999</v>
      </c>
      <c r="AP249" s="17"/>
      <c r="AQ249" s="17">
        <v>0.87664576674029204</v>
      </c>
      <c r="AR249" s="17">
        <v>0.78644622100134498</v>
      </c>
      <c r="AS249" s="17"/>
      <c r="AT249" s="17">
        <v>0.72238901436738001</v>
      </c>
      <c r="AU249" s="17">
        <v>0.78419457283875604</v>
      </c>
      <c r="AV249" s="17">
        <v>0.85715612853737499</v>
      </c>
      <c r="AW249" s="17">
        <v>0.91572258209956003</v>
      </c>
      <c r="AX249" s="17"/>
      <c r="AY249" s="17">
        <v>0.86787790442058399</v>
      </c>
      <c r="AZ249" s="17">
        <v>0.80372360548187005</v>
      </c>
      <c r="BA249" s="17"/>
      <c r="BB249" s="17">
        <v>0.81053010593560704</v>
      </c>
      <c r="BC249" s="17">
        <v>0.81755660084228299</v>
      </c>
      <c r="BD249" s="17"/>
      <c r="BE249" s="17">
        <v>0.84927830012337002</v>
      </c>
      <c r="BF249" s="17">
        <v>0.81216597140736801</v>
      </c>
      <c r="BG249" s="17"/>
      <c r="BH249" s="17">
        <v>0.77105480928870695</v>
      </c>
      <c r="BI249" s="17">
        <v>0.82044051084118896</v>
      </c>
      <c r="BJ249" s="17"/>
      <c r="BK249" s="17">
        <v>0.83269239280976504</v>
      </c>
      <c r="BL249" s="17">
        <v>0.81365454101887702</v>
      </c>
      <c r="BM249" s="17"/>
      <c r="BN249" s="17">
        <v>0.81661704793215795</v>
      </c>
      <c r="BO249" s="17">
        <v>0.81645924172507001</v>
      </c>
      <c r="BP249" s="17"/>
      <c r="BQ249" s="17">
        <v>0.89319983104543699</v>
      </c>
      <c r="BR249" s="17">
        <v>0.81042952866348505</v>
      </c>
      <c r="BS249" s="17"/>
      <c r="BT249" s="17">
        <v>0.86951414587909204</v>
      </c>
      <c r="BU249" s="17">
        <v>0.81292202323302198</v>
      </c>
      <c r="BV249" s="17"/>
      <c r="BW249" s="17">
        <v>0.84405138465045204</v>
      </c>
      <c r="BX249" s="17">
        <v>0.80332794601330304</v>
      </c>
      <c r="BY249" s="17"/>
      <c r="BZ249" s="17">
        <v>0.88497444102501299</v>
      </c>
      <c r="CA249" s="17">
        <v>0.81317403708410596</v>
      </c>
    </row>
    <row r="250" spans="2:79" x14ac:dyDescent="0.35">
      <c r="B250" t="s">
        <v>200</v>
      </c>
      <c r="C250" s="17">
        <v>7.6432165135485799E-2</v>
      </c>
      <c r="D250" s="17">
        <v>0.108659275269457</v>
      </c>
      <c r="E250" s="17">
        <v>8.3518163880576299E-2</v>
      </c>
      <c r="F250" s="17">
        <v>8.1732897807497401E-2</v>
      </c>
      <c r="G250" s="17">
        <v>4.8505541463509098E-2</v>
      </c>
      <c r="H250" s="17">
        <v>8.8386353632646103E-2</v>
      </c>
      <c r="I250" s="17">
        <v>7.8108998949560304E-2</v>
      </c>
      <c r="J250" s="17">
        <v>4.6260627591022098E-2</v>
      </c>
      <c r="K250" s="17">
        <v>4.7936733726918097E-2</v>
      </c>
      <c r="L250" s="17">
        <v>5.1093733381985501E-2</v>
      </c>
      <c r="M250" s="17"/>
      <c r="N250" s="17">
        <v>0.101310168161617</v>
      </c>
      <c r="O250" s="17">
        <v>7.8310680952390202E-2</v>
      </c>
      <c r="P250" s="17">
        <v>5.5244602348587898E-2</v>
      </c>
      <c r="Q250" s="17">
        <v>6.4399860251397698E-2</v>
      </c>
      <c r="R250" s="17"/>
      <c r="S250" s="17">
        <v>0.11103403235832</v>
      </c>
      <c r="T250" s="17">
        <v>4.5252523015077699E-2</v>
      </c>
      <c r="U250" s="17">
        <v>7.3455973761190604E-2</v>
      </c>
      <c r="V250" s="17">
        <v>6.9764775307041907E-2</v>
      </c>
      <c r="W250" s="17">
        <v>5.2690145240628497E-2</v>
      </c>
      <c r="X250" s="17">
        <v>6.2511432600298303E-2</v>
      </c>
      <c r="Y250" s="17">
        <v>8.4353792908819406E-2</v>
      </c>
      <c r="Z250" s="17"/>
      <c r="AA250" s="17">
        <v>5.5639853919555803E-2</v>
      </c>
      <c r="AB250" s="17">
        <v>0.10923858388937301</v>
      </c>
      <c r="AC250" s="17"/>
      <c r="AD250" s="17">
        <v>5.7635898225648102E-2</v>
      </c>
      <c r="AE250" s="17">
        <v>3.5276995844465503E-2</v>
      </c>
      <c r="AF250" s="17">
        <v>6.2519776257673298E-2</v>
      </c>
      <c r="AG250" s="17"/>
      <c r="AH250" s="17">
        <v>3.4831371184713397E-2</v>
      </c>
      <c r="AI250" s="17">
        <v>8.2326322120677697E-2</v>
      </c>
      <c r="AJ250" s="17"/>
      <c r="AK250" s="17">
        <v>9.1757649659075693E-2</v>
      </c>
      <c r="AL250" s="17">
        <v>6.95266091163836E-2</v>
      </c>
      <c r="AM250" s="17"/>
      <c r="AN250" s="17">
        <v>8.3168466424129395E-2</v>
      </c>
      <c r="AO250" s="17">
        <v>6.4399860251397698E-2</v>
      </c>
      <c r="AP250" s="17"/>
      <c r="AQ250" s="17">
        <v>5.5666012283425402E-2</v>
      </c>
      <c r="AR250" s="17">
        <v>8.6791112732062095E-2</v>
      </c>
      <c r="AS250" s="17"/>
      <c r="AT250" s="17">
        <v>0.11502831418007201</v>
      </c>
      <c r="AU250" s="17">
        <v>9.8358188996800294E-2</v>
      </c>
      <c r="AV250" s="17">
        <v>5.47494258012719E-2</v>
      </c>
      <c r="AW250" s="17">
        <v>2.84879638767912E-2</v>
      </c>
      <c r="AX250" s="17"/>
      <c r="AY250" s="17">
        <v>5.1664016768216699E-2</v>
      </c>
      <c r="AZ250" s="17">
        <v>8.2571000608665901E-2</v>
      </c>
      <c r="BA250" s="17"/>
      <c r="BB250" s="17">
        <v>7.6100627083181702E-2</v>
      </c>
      <c r="BC250" s="17">
        <v>7.6493070642808303E-2</v>
      </c>
      <c r="BD250" s="17"/>
      <c r="BE250" s="17">
        <v>5.6839283318602503E-2</v>
      </c>
      <c r="BF250" s="17">
        <v>7.8999879314500601E-2</v>
      </c>
      <c r="BG250" s="17"/>
      <c r="BH250" s="17">
        <v>0.112770134488225</v>
      </c>
      <c r="BI250" s="17">
        <v>7.3251871598210394E-2</v>
      </c>
      <c r="BJ250" s="17"/>
      <c r="BK250" s="17">
        <v>8.5901961078365396E-2</v>
      </c>
      <c r="BL250" s="17">
        <v>7.4791302934727993E-2</v>
      </c>
      <c r="BM250" s="17"/>
      <c r="BN250" s="17">
        <v>8.2257283760974395E-2</v>
      </c>
      <c r="BO250" s="17">
        <v>7.6166701109638704E-2</v>
      </c>
      <c r="BP250" s="17"/>
      <c r="BQ250" s="17">
        <v>4.3325981860733297E-2</v>
      </c>
      <c r="BR250" s="17">
        <v>7.90366070625967E-2</v>
      </c>
      <c r="BS250" s="17"/>
      <c r="BT250" s="17">
        <v>4.4910248530817501E-2</v>
      </c>
      <c r="BU250" s="17">
        <v>7.8538119434226394E-2</v>
      </c>
      <c r="BV250" s="17"/>
      <c r="BW250" s="17">
        <v>6.0567929958118598E-2</v>
      </c>
      <c r="BX250" s="17">
        <v>8.3987904816511097E-2</v>
      </c>
      <c r="BY250" s="17"/>
      <c r="BZ250" s="17">
        <v>5.4287561997590501E-2</v>
      </c>
      <c r="CA250" s="17">
        <v>7.7496296695162906E-2</v>
      </c>
    </row>
    <row r="251" spans="2:79" x14ac:dyDescent="0.35">
      <c r="B251" t="s">
        <v>166</v>
      </c>
      <c r="C251" s="17">
        <v>0.74003395472808697</v>
      </c>
      <c r="D251" s="17">
        <v>0.66301279553205195</v>
      </c>
      <c r="E251" s="17">
        <v>0.70153716737925798</v>
      </c>
      <c r="F251" s="17">
        <v>0.68860157256161802</v>
      </c>
      <c r="G251" s="17">
        <v>0.80103714012974403</v>
      </c>
      <c r="H251" s="17">
        <v>0.72384455965633299</v>
      </c>
      <c r="I251" s="17">
        <v>0.76897650883082203</v>
      </c>
      <c r="J251" s="17">
        <v>0.81794174796237695</v>
      </c>
      <c r="K251" s="17">
        <v>0.81006606027492201</v>
      </c>
      <c r="L251" s="17">
        <v>0.85870822430879201</v>
      </c>
      <c r="M251" s="17"/>
      <c r="N251" s="17">
        <v>0.66462458890842102</v>
      </c>
      <c r="O251" s="17">
        <v>0.73080802969400505</v>
      </c>
      <c r="P251" s="17">
        <v>0.78341960174149505</v>
      </c>
      <c r="Q251" s="17">
        <v>0.787493571458032</v>
      </c>
      <c r="R251" s="17"/>
      <c r="S251" s="17">
        <v>0.646791035589108</v>
      </c>
      <c r="T251" s="17">
        <v>0.79265903837250895</v>
      </c>
      <c r="U251" s="17">
        <v>0.75081335515622105</v>
      </c>
      <c r="V251" s="17">
        <v>0.73959193267839396</v>
      </c>
      <c r="W251" s="17">
        <v>0.797380103838083</v>
      </c>
      <c r="X251" s="17">
        <v>0.80089072453132604</v>
      </c>
      <c r="Y251" s="17">
        <v>0.75756518483468205</v>
      </c>
      <c r="Z251" s="17"/>
      <c r="AA251" s="17">
        <v>0.80396297751061596</v>
      </c>
      <c r="AB251" s="17">
        <v>0.63916578908021804</v>
      </c>
      <c r="AC251" s="17"/>
      <c r="AD251" s="17">
        <v>0.79433797182619603</v>
      </c>
      <c r="AE251" s="17">
        <v>0.87753316489000799</v>
      </c>
      <c r="AF251" s="17">
        <v>0.77967487308606198</v>
      </c>
      <c r="AG251" s="17"/>
      <c r="AH251" s="17">
        <v>0.87561159147579604</v>
      </c>
      <c r="AI251" s="17">
        <v>0.72082480512344305</v>
      </c>
      <c r="AJ251" s="17"/>
      <c r="AK251" s="17">
        <v>0.70233504817286796</v>
      </c>
      <c r="AL251" s="17">
        <v>0.75702081805859001</v>
      </c>
      <c r="AM251" s="17"/>
      <c r="AN251" s="17">
        <v>0.71346362756165604</v>
      </c>
      <c r="AO251" s="17">
        <v>0.787493571458032</v>
      </c>
      <c r="AP251" s="17"/>
      <c r="AQ251" s="17">
        <v>0.82097975445686699</v>
      </c>
      <c r="AR251" s="17">
        <v>0.69965510826928301</v>
      </c>
      <c r="AS251" s="17"/>
      <c r="AT251" s="17">
        <v>0.60736070018730803</v>
      </c>
      <c r="AU251" s="17">
        <v>0.685836383841956</v>
      </c>
      <c r="AV251" s="17">
        <v>0.80240670273610404</v>
      </c>
      <c r="AW251" s="17">
        <v>0.88723461822276894</v>
      </c>
      <c r="AX251" s="17"/>
      <c r="AY251" s="17">
        <v>0.81621388765236702</v>
      </c>
      <c r="AZ251" s="17">
        <v>0.72115260487320398</v>
      </c>
      <c r="BA251" s="17"/>
      <c r="BB251" s="17">
        <v>0.73442947885242504</v>
      </c>
      <c r="BC251" s="17">
        <v>0.74106353019947502</v>
      </c>
      <c r="BD251" s="17"/>
      <c r="BE251" s="17">
        <v>0.79243901680476803</v>
      </c>
      <c r="BF251" s="17">
        <v>0.73316609209286698</v>
      </c>
      <c r="BG251" s="17"/>
      <c r="BH251" s="17">
        <v>0.65828467480048303</v>
      </c>
      <c r="BI251" s="17">
        <v>0.74718863924297896</v>
      </c>
      <c r="BJ251" s="17"/>
      <c r="BK251" s="17">
        <v>0.74679043173139903</v>
      </c>
      <c r="BL251" s="17">
        <v>0.738863238084149</v>
      </c>
      <c r="BM251" s="17"/>
      <c r="BN251" s="17">
        <v>0.73435976417118398</v>
      </c>
      <c r="BO251" s="17">
        <v>0.74029254061543104</v>
      </c>
      <c r="BP251" s="17"/>
      <c r="BQ251" s="17">
        <v>0.84987384918470299</v>
      </c>
      <c r="BR251" s="17">
        <v>0.73139292160088798</v>
      </c>
      <c r="BS251" s="17"/>
      <c r="BT251" s="17">
        <v>0.824603897348274</v>
      </c>
      <c r="BU251" s="17">
        <v>0.73438390379879603</v>
      </c>
      <c r="BV251" s="17"/>
      <c r="BW251" s="17">
        <v>0.78348345469233405</v>
      </c>
      <c r="BX251" s="17">
        <v>0.71934004119679196</v>
      </c>
      <c r="BY251" s="17"/>
      <c r="BZ251" s="17">
        <v>0.830686879027423</v>
      </c>
      <c r="CA251" s="17">
        <v>0.73567774038894296</v>
      </c>
    </row>
    <row r="252" spans="2:79" x14ac:dyDescent="0.35">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row>
    <row r="253" spans="2:79" x14ac:dyDescent="0.35">
      <c r="B253" s="6" t="s">
        <v>205</v>
      </c>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row>
    <row r="254" spans="2:79" x14ac:dyDescent="0.35">
      <c r="B254" s="24" t="s">
        <v>77</v>
      </c>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row>
    <row r="255" spans="2:79" x14ac:dyDescent="0.35">
      <c r="B255" t="s">
        <v>194</v>
      </c>
      <c r="C255" s="17">
        <v>0.15108893384868399</v>
      </c>
      <c r="D255" s="17">
        <v>0.116311601878178</v>
      </c>
      <c r="E255" s="17">
        <v>0.11447179971903799</v>
      </c>
      <c r="F255" s="17">
        <v>8.9108827846201305E-2</v>
      </c>
      <c r="G255" s="17">
        <v>0.30262929946655398</v>
      </c>
      <c r="H255" s="17">
        <v>0.107715645890036</v>
      </c>
      <c r="I255" s="17">
        <v>0.12838023245583499</v>
      </c>
      <c r="J255" s="17">
        <v>0.20254250789678299</v>
      </c>
      <c r="K255" s="17">
        <v>0.23625047272169</v>
      </c>
      <c r="L255" s="17">
        <v>0.14701110125935701</v>
      </c>
      <c r="M255" s="17"/>
      <c r="N255" s="17">
        <v>0.12392439843884399</v>
      </c>
      <c r="O255" s="17">
        <v>0.13036919572597</v>
      </c>
      <c r="P255" s="17">
        <v>0.166297983860867</v>
      </c>
      <c r="Q255" s="17">
        <v>0.17765982227243099</v>
      </c>
      <c r="R255" s="17"/>
      <c r="S255" s="17">
        <v>0.12844255919681899</v>
      </c>
      <c r="T255" s="17">
        <v>0.144882965401472</v>
      </c>
      <c r="U255" s="17">
        <v>0.15420570476213799</v>
      </c>
      <c r="V255" s="17">
        <v>0.140514434965618</v>
      </c>
      <c r="W255" s="17">
        <v>0.12505565897841001</v>
      </c>
      <c r="X255" s="17">
        <v>0.18102908278028301</v>
      </c>
      <c r="Y255" s="17">
        <v>0.21981936569987301</v>
      </c>
      <c r="Z255" s="17"/>
      <c r="AA255" s="17">
        <v>0.175699679992426</v>
      </c>
      <c r="AB255" s="17">
        <v>0.11225773151372399</v>
      </c>
      <c r="AC255" s="17"/>
      <c r="AD255" s="17">
        <v>0.13568642078078</v>
      </c>
      <c r="AE255" s="17">
        <v>0.24812197764809699</v>
      </c>
      <c r="AF255" s="17">
        <v>0.165417886410092</v>
      </c>
      <c r="AG255" s="17"/>
      <c r="AH255" s="17">
        <v>0.22850742338528099</v>
      </c>
      <c r="AI255" s="17">
        <v>0.14011999101011399</v>
      </c>
      <c r="AJ255" s="17"/>
      <c r="AK255" s="17">
        <v>0.156504916042492</v>
      </c>
      <c r="AL255" s="17">
        <v>0.14864853019422</v>
      </c>
      <c r="AM255" s="17"/>
      <c r="AN255" s="17">
        <v>0.13621318795846801</v>
      </c>
      <c r="AO255" s="17">
        <v>0.17765982227243099</v>
      </c>
      <c r="AP255" s="17"/>
      <c r="AQ255" s="17">
        <v>0.22116267323100999</v>
      </c>
      <c r="AR255" s="17">
        <v>0.116133484982976</v>
      </c>
      <c r="AS255" s="17"/>
      <c r="AT255" s="17">
        <v>0.12637671007920401</v>
      </c>
      <c r="AU255" s="17">
        <v>0.132568985983752</v>
      </c>
      <c r="AV255" s="17">
        <v>0.14275722580959899</v>
      </c>
      <c r="AW255" s="17">
        <v>0.25817643299930298</v>
      </c>
      <c r="AX255" s="17"/>
      <c r="AY255" s="17">
        <v>0.20770801201820299</v>
      </c>
      <c r="AZ255" s="17">
        <v>0.13705578125399401</v>
      </c>
      <c r="BA255" s="17"/>
      <c r="BB255" s="17">
        <v>0.16250990579822899</v>
      </c>
      <c r="BC255" s="17">
        <v>0.14899083353751399</v>
      </c>
      <c r="BD255" s="17"/>
      <c r="BE255" s="17">
        <v>0.19389258961811101</v>
      </c>
      <c r="BF255" s="17">
        <v>0.14547936835137501</v>
      </c>
      <c r="BG255" s="17"/>
      <c r="BH255" s="17">
        <v>0.171901115000305</v>
      </c>
      <c r="BI255" s="17">
        <v>0.14926745492754201</v>
      </c>
      <c r="BJ255" s="17"/>
      <c r="BK255" s="17">
        <v>0.17471191787040599</v>
      </c>
      <c r="BL255" s="17">
        <v>0.146995702929649</v>
      </c>
      <c r="BM255" s="17"/>
      <c r="BN255" s="17">
        <v>0.219506175402152</v>
      </c>
      <c r="BO255" s="17">
        <v>0.14797100311665301</v>
      </c>
      <c r="BP255" s="17"/>
      <c r="BQ255" s="17">
        <v>0.26346827908315701</v>
      </c>
      <c r="BR255" s="17">
        <v>0.14224812377882801</v>
      </c>
      <c r="BS255" s="17"/>
      <c r="BT255" s="17">
        <v>0.24813674633942101</v>
      </c>
      <c r="BU255" s="17">
        <v>0.14460524630958399</v>
      </c>
      <c r="BV255" s="17"/>
      <c r="BW255" s="17">
        <v>0.154685920014972</v>
      </c>
      <c r="BX255" s="17">
        <v>0.149375779019292</v>
      </c>
      <c r="BY255" s="17"/>
      <c r="BZ255" s="17">
        <v>0.17365615310649299</v>
      </c>
      <c r="CA255" s="17">
        <v>0.15000449399321</v>
      </c>
    </row>
    <row r="256" spans="2:79" x14ac:dyDescent="0.35">
      <c r="B256" t="s">
        <v>195</v>
      </c>
      <c r="C256" s="17">
        <v>0.42608913324165698</v>
      </c>
      <c r="D256" s="17">
        <v>0.46878426175438798</v>
      </c>
      <c r="E256" s="17">
        <v>0.32555689683576799</v>
      </c>
      <c r="F256" s="17">
        <v>0.43845932805526799</v>
      </c>
      <c r="G256" s="17">
        <v>0.425728245653622</v>
      </c>
      <c r="H256" s="17">
        <v>0.43786718017780102</v>
      </c>
      <c r="I256" s="17">
        <v>0.45152597652849602</v>
      </c>
      <c r="J256" s="17">
        <v>0.388260345330041</v>
      </c>
      <c r="K256" s="17">
        <v>0.43574122847622898</v>
      </c>
      <c r="L256" s="17">
        <v>0.50881999317200099</v>
      </c>
      <c r="M256" s="17"/>
      <c r="N256" s="17">
        <v>0.41668858439740097</v>
      </c>
      <c r="O256" s="17">
        <v>0.40966828915445302</v>
      </c>
      <c r="P256" s="17">
        <v>0.43122684353062901</v>
      </c>
      <c r="Q256" s="17">
        <v>0.44027978573916998</v>
      </c>
      <c r="R256" s="17"/>
      <c r="S256" s="17">
        <v>0.40800914068273803</v>
      </c>
      <c r="T256" s="17">
        <v>0.42516101545142099</v>
      </c>
      <c r="U256" s="17">
        <v>0.434296537447174</v>
      </c>
      <c r="V256" s="17">
        <v>0.42327751577464701</v>
      </c>
      <c r="W256" s="17">
        <v>0.44227688173964902</v>
      </c>
      <c r="X256" s="17">
        <v>0.45891035855291501</v>
      </c>
      <c r="Y256" s="17">
        <v>0.41207068649762302</v>
      </c>
      <c r="Z256" s="17"/>
      <c r="AA256" s="17">
        <v>0.44939070457619401</v>
      </c>
      <c r="AB256" s="17">
        <v>0.389323566447009</v>
      </c>
      <c r="AC256" s="17"/>
      <c r="AD256" s="17">
        <v>0.47095487104293798</v>
      </c>
      <c r="AE256" s="17">
        <v>0.44037895179347403</v>
      </c>
      <c r="AF256" s="17">
        <v>0.44358922992278998</v>
      </c>
      <c r="AG256" s="17"/>
      <c r="AH256" s="17">
        <v>0.45988863088223703</v>
      </c>
      <c r="AI256" s="17">
        <v>0.421300293265431</v>
      </c>
      <c r="AJ256" s="17"/>
      <c r="AK256" s="17">
        <v>0.42172418887980201</v>
      </c>
      <c r="AL256" s="17">
        <v>0.428055946608286</v>
      </c>
      <c r="AM256" s="17"/>
      <c r="AN256" s="17">
        <v>0.418144478279323</v>
      </c>
      <c r="AO256" s="17">
        <v>0.44027978573916998</v>
      </c>
      <c r="AP256" s="17"/>
      <c r="AQ256" s="17">
        <v>0.42804244716490403</v>
      </c>
      <c r="AR256" s="17">
        <v>0.42511474589534798</v>
      </c>
      <c r="AS256" s="17"/>
      <c r="AT256" s="17">
        <v>0.36824397058449299</v>
      </c>
      <c r="AU256" s="17">
        <v>0.41115418372600798</v>
      </c>
      <c r="AV256" s="17">
        <v>0.46177267495929802</v>
      </c>
      <c r="AW256" s="17">
        <v>0.44466745966279497</v>
      </c>
      <c r="AX256" s="17"/>
      <c r="AY256" s="17">
        <v>0.43176169990243501</v>
      </c>
      <c r="AZ256" s="17">
        <v>0.42468317616627199</v>
      </c>
      <c r="BA256" s="17"/>
      <c r="BB256" s="17">
        <v>0.43343634809472797</v>
      </c>
      <c r="BC256" s="17">
        <v>0.42473940627992801</v>
      </c>
      <c r="BD256" s="17"/>
      <c r="BE256" s="17">
        <v>0.44554097467269199</v>
      </c>
      <c r="BF256" s="17">
        <v>0.42353990288763299</v>
      </c>
      <c r="BG256" s="17"/>
      <c r="BH256" s="17">
        <v>0.40786027971377797</v>
      </c>
      <c r="BI256" s="17">
        <v>0.42768451972305099</v>
      </c>
      <c r="BJ256" s="17"/>
      <c r="BK256" s="17">
        <v>0.44152154056008602</v>
      </c>
      <c r="BL256" s="17">
        <v>0.423415110064363</v>
      </c>
      <c r="BM256" s="17"/>
      <c r="BN256" s="17">
        <v>0.43766306404542599</v>
      </c>
      <c r="BO256" s="17">
        <v>0.42556168264990502</v>
      </c>
      <c r="BP256" s="17"/>
      <c r="BQ256" s="17">
        <v>0.42536944623119399</v>
      </c>
      <c r="BR256" s="17">
        <v>0.42614575055114601</v>
      </c>
      <c r="BS256" s="17"/>
      <c r="BT256" s="17">
        <v>0.424736268943124</v>
      </c>
      <c r="BU256" s="17">
        <v>0.42617951703464901</v>
      </c>
      <c r="BV256" s="17"/>
      <c r="BW256" s="17">
        <v>0.45022596849291302</v>
      </c>
      <c r="BX256" s="17">
        <v>0.41459336040147199</v>
      </c>
      <c r="BY256" s="17"/>
      <c r="BZ256" s="17">
        <v>0.47721947537542703</v>
      </c>
      <c r="CA256" s="17">
        <v>0.42363212778607001</v>
      </c>
    </row>
    <row r="257" spans="2:79" x14ac:dyDescent="0.35">
      <c r="B257" t="s">
        <v>196</v>
      </c>
      <c r="C257" s="17">
        <v>0.244892969553133</v>
      </c>
      <c r="D257" s="17">
        <v>0.242167638747776</v>
      </c>
      <c r="E257" s="17">
        <v>0.27434444521340601</v>
      </c>
      <c r="F257" s="17">
        <v>0.30979479970621299</v>
      </c>
      <c r="G257" s="17">
        <v>0.16957943710509801</v>
      </c>
      <c r="H257" s="17">
        <v>0.262443794427487</v>
      </c>
      <c r="I257" s="17">
        <v>0.24736905570012899</v>
      </c>
      <c r="J257" s="17">
        <v>0.24586858980444901</v>
      </c>
      <c r="K257" s="17">
        <v>0.19173909807196199</v>
      </c>
      <c r="L257" s="17">
        <v>0.16868074361308499</v>
      </c>
      <c r="M257" s="17"/>
      <c r="N257" s="17">
        <v>0.24991911854923701</v>
      </c>
      <c r="O257" s="17">
        <v>0.26430527878590498</v>
      </c>
      <c r="P257" s="17">
        <v>0.24148363927153499</v>
      </c>
      <c r="Q257" s="17">
        <v>0.23191615540483401</v>
      </c>
      <c r="R257" s="17"/>
      <c r="S257" s="17">
        <v>0.24048698377713601</v>
      </c>
      <c r="T257" s="17">
        <v>0.249287919548314</v>
      </c>
      <c r="U257" s="17">
        <v>0.236681042179193</v>
      </c>
      <c r="V257" s="17">
        <v>0.26840846455664202</v>
      </c>
      <c r="W257" s="17">
        <v>0.26372233841051901</v>
      </c>
      <c r="X257" s="17">
        <v>0.18854716935122201</v>
      </c>
      <c r="Y257" s="17">
        <v>0.21533404189885</v>
      </c>
      <c r="Z257" s="17"/>
      <c r="AA257" s="17">
        <v>0.22427051910038601</v>
      </c>
      <c r="AB257" s="17">
        <v>0.27743137946139801</v>
      </c>
      <c r="AC257" s="17"/>
      <c r="AD257" s="17">
        <v>0.244406201851462</v>
      </c>
      <c r="AE257" s="17">
        <v>0.178410045179381</v>
      </c>
      <c r="AF257" s="17">
        <v>0.23017605852694301</v>
      </c>
      <c r="AG257" s="17"/>
      <c r="AH257" s="17">
        <v>0.18004779245531299</v>
      </c>
      <c r="AI257" s="17">
        <v>0.25408047818576701</v>
      </c>
      <c r="AJ257" s="17"/>
      <c r="AK257" s="17">
        <v>0.23187509024960001</v>
      </c>
      <c r="AL257" s="17">
        <v>0.25075873481765698</v>
      </c>
      <c r="AM257" s="17"/>
      <c r="AN257" s="17">
        <v>0.25215805556215598</v>
      </c>
      <c r="AO257" s="17">
        <v>0.23191615540483401</v>
      </c>
      <c r="AP257" s="17"/>
      <c r="AQ257" s="17">
        <v>0.20351474166203301</v>
      </c>
      <c r="AR257" s="17">
        <v>0.265534004867509</v>
      </c>
      <c r="AS257" s="17"/>
      <c r="AT257" s="17">
        <v>0.28649814966762999</v>
      </c>
      <c r="AU257" s="17">
        <v>0.25245153423012501</v>
      </c>
      <c r="AV257" s="17">
        <v>0.23271581891328699</v>
      </c>
      <c r="AW257" s="17">
        <v>0.199542451632642</v>
      </c>
      <c r="AX257" s="17"/>
      <c r="AY257" s="17">
        <v>0.21003433075412201</v>
      </c>
      <c r="AZ257" s="17">
        <v>0.25353275340911702</v>
      </c>
      <c r="BA257" s="17"/>
      <c r="BB257" s="17">
        <v>0.236921504301666</v>
      </c>
      <c r="BC257" s="17">
        <v>0.24635737501691199</v>
      </c>
      <c r="BD257" s="17"/>
      <c r="BE257" s="17">
        <v>0.217785000517741</v>
      </c>
      <c r="BF257" s="17">
        <v>0.24844556161728301</v>
      </c>
      <c r="BG257" s="17"/>
      <c r="BH257" s="17">
        <v>0.22682060483778599</v>
      </c>
      <c r="BI257" s="17">
        <v>0.24647466015751399</v>
      </c>
      <c r="BJ257" s="17"/>
      <c r="BK257" s="17">
        <v>0.234258478745062</v>
      </c>
      <c r="BL257" s="17">
        <v>0.24673564220379299</v>
      </c>
      <c r="BM257" s="17"/>
      <c r="BN257" s="17">
        <v>0.21634582724151799</v>
      </c>
      <c r="BO257" s="17">
        <v>0.24619392835100501</v>
      </c>
      <c r="BP257" s="17"/>
      <c r="BQ257" s="17">
        <v>0.204782511391046</v>
      </c>
      <c r="BR257" s="17">
        <v>0.248048433234525</v>
      </c>
      <c r="BS257" s="17"/>
      <c r="BT257" s="17">
        <v>0.17086845224660599</v>
      </c>
      <c r="BU257" s="17">
        <v>0.24983848896392899</v>
      </c>
      <c r="BV257" s="17"/>
      <c r="BW257" s="17">
        <v>0.23191530483145401</v>
      </c>
      <c r="BX257" s="17">
        <v>0.251073907695334</v>
      </c>
      <c r="BY257" s="17"/>
      <c r="BZ257" s="17">
        <v>0.218008370908301</v>
      </c>
      <c r="CA257" s="17">
        <v>0.246184875743959</v>
      </c>
    </row>
    <row r="258" spans="2:79" x14ac:dyDescent="0.35">
      <c r="B258" t="s">
        <v>197</v>
      </c>
      <c r="C258" s="17">
        <v>0.129230011834334</v>
      </c>
      <c r="D258" s="17">
        <v>0.13735821301713</v>
      </c>
      <c r="E258" s="17">
        <v>0.20723532906900199</v>
      </c>
      <c r="F258" s="17">
        <v>0.11160562432238399</v>
      </c>
      <c r="G258" s="17">
        <v>5.2883072827263997E-2</v>
      </c>
      <c r="H258" s="17">
        <v>0.142930398882474</v>
      </c>
      <c r="I258" s="17">
        <v>0.136274507916683</v>
      </c>
      <c r="J258" s="17">
        <v>0.12159772277728099</v>
      </c>
      <c r="K258" s="17">
        <v>7.7110867746752507E-2</v>
      </c>
      <c r="L258" s="17">
        <v>0.14859353129243799</v>
      </c>
      <c r="M258" s="17"/>
      <c r="N258" s="17">
        <v>0.123589629088363</v>
      </c>
      <c r="O258" s="17">
        <v>0.15179858922443201</v>
      </c>
      <c r="P258" s="17">
        <v>0.126868423407419</v>
      </c>
      <c r="Q258" s="17">
        <v>0.12280634710156101</v>
      </c>
      <c r="R258" s="17"/>
      <c r="S258" s="17">
        <v>0.137557903701645</v>
      </c>
      <c r="T258" s="17">
        <v>0.136630714730196</v>
      </c>
      <c r="U258" s="17">
        <v>0.150864066591367</v>
      </c>
      <c r="V258" s="17">
        <v>0.110900441961457</v>
      </c>
      <c r="W258" s="17">
        <v>0.13455011142258</v>
      </c>
      <c r="X258" s="17">
        <v>0.14129211746446399</v>
      </c>
      <c r="Y258" s="17">
        <v>0.12055258134637301</v>
      </c>
      <c r="Z258" s="17"/>
      <c r="AA258" s="17">
        <v>0.123999978948062</v>
      </c>
      <c r="AB258" s="17">
        <v>0.13748203572825299</v>
      </c>
      <c r="AC258" s="17"/>
      <c r="AD258" s="17">
        <v>0.122602738839971</v>
      </c>
      <c r="AE258" s="17">
        <v>0.109208338666565</v>
      </c>
      <c r="AF258" s="17">
        <v>0.133613379784284</v>
      </c>
      <c r="AG258" s="17"/>
      <c r="AH258" s="17">
        <v>0.113733087560248</v>
      </c>
      <c r="AI258" s="17">
        <v>0.13142567436344799</v>
      </c>
      <c r="AJ258" s="17"/>
      <c r="AK258" s="17">
        <v>0.13334146031135</v>
      </c>
      <c r="AL258" s="17">
        <v>0.12737742193846599</v>
      </c>
      <c r="AM258" s="17"/>
      <c r="AN258" s="17">
        <v>0.13282630875616699</v>
      </c>
      <c r="AO258" s="17">
        <v>0.12280634710156101</v>
      </c>
      <c r="AP258" s="17"/>
      <c r="AQ258" s="17">
        <v>0.112325780103086</v>
      </c>
      <c r="AR258" s="17">
        <v>0.137662486155017</v>
      </c>
      <c r="AS258" s="17"/>
      <c r="AT258" s="17">
        <v>0.111648071124994</v>
      </c>
      <c r="AU258" s="17">
        <v>0.154745715225696</v>
      </c>
      <c r="AV258" s="17">
        <v>0.13496790707058701</v>
      </c>
      <c r="AW258" s="17">
        <v>7.6794075527378797E-2</v>
      </c>
      <c r="AX258" s="17"/>
      <c r="AY258" s="17">
        <v>0.117702348567024</v>
      </c>
      <c r="AZ258" s="17">
        <v>0.132087166399904</v>
      </c>
      <c r="BA258" s="17"/>
      <c r="BB258" s="17">
        <v>0.123804385324102</v>
      </c>
      <c r="BC258" s="17">
        <v>0.13022673161612699</v>
      </c>
      <c r="BD258" s="17"/>
      <c r="BE258" s="17">
        <v>0.108272756736996</v>
      </c>
      <c r="BF258" s="17">
        <v>0.13197653179855401</v>
      </c>
      <c r="BG258" s="17"/>
      <c r="BH258" s="17">
        <v>0.15474476152981501</v>
      </c>
      <c r="BI258" s="17">
        <v>0.12699696483123801</v>
      </c>
      <c r="BJ258" s="17"/>
      <c r="BK258" s="17">
        <v>0.114427621958162</v>
      </c>
      <c r="BL258" s="17">
        <v>0.13179486984977601</v>
      </c>
      <c r="BM258" s="17"/>
      <c r="BN258" s="17">
        <v>9.41679754519614E-2</v>
      </c>
      <c r="BO258" s="17">
        <v>0.13082786930829801</v>
      </c>
      <c r="BP258" s="17"/>
      <c r="BQ258" s="17">
        <v>8.291325013077E-2</v>
      </c>
      <c r="BR258" s="17">
        <v>0.132873721382718</v>
      </c>
      <c r="BS258" s="17"/>
      <c r="BT258" s="17">
        <v>0.10616036297747999</v>
      </c>
      <c r="BU258" s="17">
        <v>0.13077127681481901</v>
      </c>
      <c r="BV258" s="17"/>
      <c r="BW258" s="17">
        <v>0.13035738852992099</v>
      </c>
      <c r="BX258" s="17">
        <v>0.128693070422468</v>
      </c>
      <c r="BY258" s="17"/>
      <c r="BZ258" s="17">
        <v>0.115338828759895</v>
      </c>
      <c r="CA258" s="17">
        <v>0.12989753548416999</v>
      </c>
    </row>
    <row r="259" spans="2:79" x14ac:dyDescent="0.35">
      <c r="B259" t="s">
        <v>198</v>
      </c>
      <c r="C259" s="17">
        <v>2.6015072047881602E-2</v>
      </c>
      <c r="D259" s="17">
        <v>1.76447598512381E-2</v>
      </c>
      <c r="E259" s="17">
        <v>3.7710431654034003E-2</v>
      </c>
      <c r="F259" s="17">
        <v>2.8084884960055699E-2</v>
      </c>
      <c r="G259" s="17">
        <v>1.7694947807185401E-2</v>
      </c>
      <c r="H259" s="17">
        <v>3.6848643386879203E-2</v>
      </c>
      <c r="I259" s="17">
        <v>3.0936026306800701E-2</v>
      </c>
      <c r="J259" s="17">
        <v>1.19560868423766E-2</v>
      </c>
      <c r="K259" s="17">
        <v>1.7411696137607801E-2</v>
      </c>
      <c r="L259" s="17">
        <v>1.4396443802082701E-2</v>
      </c>
      <c r="M259" s="17"/>
      <c r="N259" s="17">
        <v>3.73897946695773E-2</v>
      </c>
      <c r="O259" s="17">
        <v>2.4224065399439599E-2</v>
      </c>
      <c r="P259" s="17">
        <v>1.9843578795369798E-2</v>
      </c>
      <c r="Q259" s="17">
        <v>2.03932974265323E-2</v>
      </c>
      <c r="R259" s="17"/>
      <c r="S259" s="17">
        <v>5.2613567022866597E-2</v>
      </c>
      <c r="T259" s="17">
        <v>2.4849653916398401E-2</v>
      </c>
      <c r="U259" s="17">
        <v>1.0729151053990501E-2</v>
      </c>
      <c r="V259" s="17">
        <v>2.10197394422145E-2</v>
      </c>
      <c r="W259" s="17">
        <v>2.3595868960533301E-2</v>
      </c>
      <c r="X259" s="17">
        <v>2.1082971433737299E-2</v>
      </c>
      <c r="Y259" s="17">
        <v>2.6134092562203001E-2</v>
      </c>
      <c r="Z259" s="17"/>
      <c r="AA259" s="17">
        <v>2.0344882398855201E-2</v>
      </c>
      <c r="AB259" s="17">
        <v>3.49615818470135E-2</v>
      </c>
      <c r="AC259" s="17"/>
      <c r="AD259" s="17">
        <v>2.0659532406285999E-2</v>
      </c>
      <c r="AE259" s="17">
        <v>1.88634665352907E-2</v>
      </c>
      <c r="AF259" s="17">
        <v>1.9550133478421598E-2</v>
      </c>
      <c r="AG259" s="17"/>
      <c r="AH259" s="17">
        <v>1.69791206836904E-2</v>
      </c>
      <c r="AI259" s="17">
        <v>2.7295319629553401E-2</v>
      </c>
      <c r="AJ259" s="17"/>
      <c r="AK259" s="17">
        <v>2.8979516155180601E-2</v>
      </c>
      <c r="AL259" s="17">
        <v>2.4679314289819201E-2</v>
      </c>
      <c r="AM259" s="17"/>
      <c r="AN259" s="17">
        <v>2.9162429764551499E-2</v>
      </c>
      <c r="AO259" s="17">
        <v>2.03932974265323E-2</v>
      </c>
      <c r="AP259" s="17"/>
      <c r="AQ259" s="17">
        <v>2.8268527828600499E-2</v>
      </c>
      <c r="AR259" s="17">
        <v>2.48909625168592E-2</v>
      </c>
      <c r="AS259" s="17"/>
      <c r="AT259" s="17">
        <v>3.3378041436990802E-2</v>
      </c>
      <c r="AU259" s="17">
        <v>2.79355381261857E-2</v>
      </c>
      <c r="AV259" s="17">
        <v>2.3151897910189002E-2</v>
      </c>
      <c r="AW259" s="17">
        <v>1.8123113760065701E-2</v>
      </c>
      <c r="AX259" s="17"/>
      <c r="AY259" s="17">
        <v>2.6258921562048902E-2</v>
      </c>
      <c r="AZ259" s="17">
        <v>2.5954633454511999E-2</v>
      </c>
      <c r="BA259" s="17"/>
      <c r="BB259" s="17">
        <v>2.7124370319099499E-2</v>
      </c>
      <c r="BC259" s="17">
        <v>2.58112873736609E-2</v>
      </c>
      <c r="BD259" s="17"/>
      <c r="BE259" s="17">
        <v>2.2270514476591102E-2</v>
      </c>
      <c r="BF259" s="17">
        <v>2.65058091257552E-2</v>
      </c>
      <c r="BG259" s="17"/>
      <c r="BH259" s="17">
        <v>2.3195191367577399E-2</v>
      </c>
      <c r="BI259" s="17">
        <v>2.6261867575072598E-2</v>
      </c>
      <c r="BJ259" s="17"/>
      <c r="BK259" s="17">
        <v>1.9055484139637799E-2</v>
      </c>
      <c r="BL259" s="17">
        <v>2.72209823758729E-2</v>
      </c>
      <c r="BM259" s="17"/>
      <c r="BN259" s="17">
        <v>3.2316957858942098E-2</v>
      </c>
      <c r="BO259" s="17">
        <v>2.5727880647089699E-2</v>
      </c>
      <c r="BP259" s="17"/>
      <c r="BQ259" s="17">
        <v>1.9855876901702499E-2</v>
      </c>
      <c r="BR259" s="17">
        <v>2.6499611928025399E-2</v>
      </c>
      <c r="BS259" s="17"/>
      <c r="BT259" s="17">
        <v>4.0827506257020897E-2</v>
      </c>
      <c r="BU259" s="17">
        <v>2.50254650424202E-2</v>
      </c>
      <c r="BV259" s="17"/>
      <c r="BW259" s="17">
        <v>2.33491974370518E-2</v>
      </c>
      <c r="BX259" s="17">
        <v>2.7284761658284098E-2</v>
      </c>
      <c r="BY259" s="17"/>
      <c r="BZ259" s="17">
        <v>1.5777171849883399E-2</v>
      </c>
      <c r="CA259" s="17">
        <v>2.6507041700156501E-2</v>
      </c>
    </row>
    <row r="260" spans="2:79" x14ac:dyDescent="0.35">
      <c r="B260" t="s">
        <v>75</v>
      </c>
      <c r="C260" s="17">
        <v>2.2683879474309498E-2</v>
      </c>
      <c r="D260" s="17">
        <v>1.7733524751290499E-2</v>
      </c>
      <c r="E260" s="17">
        <v>4.0681097508752699E-2</v>
      </c>
      <c r="F260" s="17">
        <v>2.2946535109878399E-2</v>
      </c>
      <c r="G260" s="17">
        <v>3.1484997140277499E-2</v>
      </c>
      <c r="H260" s="17">
        <v>1.21943372353224E-2</v>
      </c>
      <c r="I260" s="17">
        <v>5.5142010920558896E-3</v>
      </c>
      <c r="J260" s="17">
        <v>2.97747473490701E-2</v>
      </c>
      <c r="K260" s="17">
        <v>4.17466368457576E-2</v>
      </c>
      <c r="L260" s="17">
        <v>1.2498186861036599E-2</v>
      </c>
      <c r="M260" s="17"/>
      <c r="N260" s="17">
        <v>4.8488474856577597E-2</v>
      </c>
      <c r="O260" s="17">
        <v>1.9634581709801799E-2</v>
      </c>
      <c r="P260" s="17">
        <v>1.4279531134180699E-2</v>
      </c>
      <c r="Q260" s="17">
        <v>6.9445920554718401E-3</v>
      </c>
      <c r="R260" s="17"/>
      <c r="S260" s="17">
        <v>3.2889845618795398E-2</v>
      </c>
      <c r="T260" s="17">
        <v>1.9187730952199E-2</v>
      </c>
      <c r="U260" s="17">
        <v>1.3223497966136999E-2</v>
      </c>
      <c r="V260" s="17">
        <v>3.5879403299421797E-2</v>
      </c>
      <c r="W260" s="17">
        <v>1.0799140488307799E-2</v>
      </c>
      <c r="X260" s="17">
        <v>9.1383004173791402E-3</v>
      </c>
      <c r="Y260" s="17">
        <v>6.0892319950782703E-3</v>
      </c>
      <c r="Z260" s="17"/>
      <c r="AA260" s="17">
        <v>6.2942349840769901E-3</v>
      </c>
      <c r="AB260" s="17">
        <v>4.8543705002602001E-2</v>
      </c>
      <c r="AC260" s="17"/>
      <c r="AD260" s="17">
        <v>5.6902350785634501E-3</v>
      </c>
      <c r="AE260" s="17">
        <v>5.0172201771921596E-3</v>
      </c>
      <c r="AF260" s="17">
        <v>7.6533118774693397E-3</v>
      </c>
      <c r="AG260" s="17"/>
      <c r="AH260" s="17">
        <v>8.4394503323023001E-4</v>
      </c>
      <c r="AI260" s="17">
        <v>2.5778243545686301E-2</v>
      </c>
      <c r="AJ260" s="17"/>
      <c r="AK260" s="17">
        <v>2.7574828361574499E-2</v>
      </c>
      <c r="AL260" s="17">
        <v>2.04800521515527E-2</v>
      </c>
      <c r="AM260" s="17"/>
      <c r="AN260" s="17">
        <v>3.1495539679334703E-2</v>
      </c>
      <c r="AO260" s="17">
        <v>6.9445920554718401E-3</v>
      </c>
      <c r="AP260" s="17"/>
      <c r="AQ260" s="17">
        <v>6.6858300103669402E-3</v>
      </c>
      <c r="AR260" s="17">
        <v>3.0664315582289599E-2</v>
      </c>
      <c r="AS260" s="17"/>
      <c r="AT260" s="17">
        <v>7.3855057106688202E-2</v>
      </c>
      <c r="AU260" s="17">
        <v>2.1144042708232901E-2</v>
      </c>
      <c r="AV260" s="17">
        <v>4.6344753370396998E-3</v>
      </c>
      <c r="AW260" s="17">
        <v>2.6964664178160398E-3</v>
      </c>
      <c r="AX260" s="17"/>
      <c r="AY260" s="17">
        <v>6.5346871961675197E-3</v>
      </c>
      <c r="AZ260" s="17">
        <v>2.6686489316201201E-2</v>
      </c>
      <c r="BA260" s="17"/>
      <c r="BB260" s="17">
        <v>1.6203486162175599E-2</v>
      </c>
      <c r="BC260" s="17">
        <v>2.38743661758576E-2</v>
      </c>
      <c r="BD260" s="17"/>
      <c r="BE260" s="17">
        <v>1.22381639778697E-2</v>
      </c>
      <c r="BF260" s="17">
        <v>2.40528262193999E-2</v>
      </c>
      <c r="BG260" s="17"/>
      <c r="BH260" s="17">
        <v>1.54780475507383E-2</v>
      </c>
      <c r="BI260" s="17">
        <v>2.3314532785582001E-2</v>
      </c>
      <c r="BJ260" s="17"/>
      <c r="BK260" s="17">
        <v>1.6024956726646701E-2</v>
      </c>
      <c r="BL260" s="17">
        <v>2.3837692576546599E-2</v>
      </c>
      <c r="BM260" s="17"/>
      <c r="BN260" s="17">
        <v>0</v>
      </c>
      <c r="BO260" s="17">
        <v>2.37176359270505E-2</v>
      </c>
      <c r="BP260" s="17"/>
      <c r="BQ260" s="17">
        <v>3.61063626213103E-3</v>
      </c>
      <c r="BR260" s="17">
        <v>2.4184359124757901E-2</v>
      </c>
      <c r="BS260" s="17"/>
      <c r="BT260" s="17">
        <v>9.2706632363482103E-3</v>
      </c>
      <c r="BU260" s="17">
        <v>2.3580005834598398E-2</v>
      </c>
      <c r="BV260" s="17"/>
      <c r="BW260" s="17">
        <v>9.4662206936883507E-3</v>
      </c>
      <c r="BX260" s="17">
        <v>2.8979120803148999E-2</v>
      </c>
      <c r="BY260" s="17"/>
      <c r="BZ260" s="17">
        <v>0</v>
      </c>
      <c r="CA260" s="17">
        <v>2.3773925292435601E-2</v>
      </c>
    </row>
    <row r="261" spans="2:79" x14ac:dyDescent="0.35">
      <c r="B261" t="s">
        <v>199</v>
      </c>
      <c r="C261" s="17">
        <v>0.57717806709034103</v>
      </c>
      <c r="D261" s="17">
        <v>0.58509586363256605</v>
      </c>
      <c r="E261" s="17">
        <v>0.44002869655480598</v>
      </c>
      <c r="F261" s="17">
        <v>0.52756815590146899</v>
      </c>
      <c r="G261" s="17">
        <v>0.72835754512017603</v>
      </c>
      <c r="H261" s="17">
        <v>0.54558282606783703</v>
      </c>
      <c r="I261" s="17">
        <v>0.57990620898433098</v>
      </c>
      <c r="J261" s="17">
        <v>0.59080285322682402</v>
      </c>
      <c r="K261" s="17">
        <v>0.67199170119791996</v>
      </c>
      <c r="L261" s="17">
        <v>0.65583109443135701</v>
      </c>
      <c r="M261" s="17"/>
      <c r="N261" s="17">
        <v>0.54061298283624504</v>
      </c>
      <c r="O261" s="17">
        <v>0.54003748488042203</v>
      </c>
      <c r="P261" s="17">
        <v>0.59752482739149604</v>
      </c>
      <c r="Q261" s="17">
        <v>0.61793960801160197</v>
      </c>
      <c r="R261" s="17"/>
      <c r="S261" s="17">
        <v>0.53645169987955699</v>
      </c>
      <c r="T261" s="17">
        <v>0.57004398085289298</v>
      </c>
      <c r="U261" s="17">
        <v>0.58850224220931202</v>
      </c>
      <c r="V261" s="17">
        <v>0.563791950740265</v>
      </c>
      <c r="W261" s="17">
        <v>0.56733254071806005</v>
      </c>
      <c r="X261" s="17">
        <v>0.63993944133319802</v>
      </c>
      <c r="Y261" s="17">
        <v>0.63189005219749494</v>
      </c>
      <c r="Z261" s="17"/>
      <c r="AA261" s="17">
        <v>0.62509038456861998</v>
      </c>
      <c r="AB261" s="17">
        <v>0.50158129796073303</v>
      </c>
      <c r="AC261" s="17"/>
      <c r="AD261" s="17">
        <v>0.60664129182371695</v>
      </c>
      <c r="AE261" s="17">
        <v>0.68850092944157104</v>
      </c>
      <c r="AF261" s="17">
        <v>0.60900711633288196</v>
      </c>
      <c r="AG261" s="17"/>
      <c r="AH261" s="17">
        <v>0.68839605426751804</v>
      </c>
      <c r="AI261" s="17">
        <v>0.56142028427554502</v>
      </c>
      <c r="AJ261" s="17"/>
      <c r="AK261" s="17">
        <v>0.57822910492229496</v>
      </c>
      <c r="AL261" s="17">
        <v>0.57670447680250503</v>
      </c>
      <c r="AM261" s="17"/>
      <c r="AN261" s="17">
        <v>0.55435766623779104</v>
      </c>
      <c r="AO261" s="17">
        <v>0.61793960801160197</v>
      </c>
      <c r="AP261" s="17"/>
      <c r="AQ261" s="17">
        <v>0.64920512039591405</v>
      </c>
      <c r="AR261" s="17">
        <v>0.54124823087832397</v>
      </c>
      <c r="AS261" s="17"/>
      <c r="AT261" s="17">
        <v>0.49462068066369702</v>
      </c>
      <c r="AU261" s="17">
        <v>0.54372316970975998</v>
      </c>
      <c r="AV261" s="17">
        <v>0.60452990076889701</v>
      </c>
      <c r="AW261" s="17">
        <v>0.70284389266209701</v>
      </c>
      <c r="AX261" s="17"/>
      <c r="AY261" s="17">
        <v>0.63946971192063795</v>
      </c>
      <c r="AZ261" s="17">
        <v>0.56173895742026603</v>
      </c>
      <c r="BA261" s="17"/>
      <c r="BB261" s="17">
        <v>0.59594625389295697</v>
      </c>
      <c r="BC261" s="17">
        <v>0.57373023981744298</v>
      </c>
      <c r="BD261" s="17"/>
      <c r="BE261" s="17">
        <v>0.639433564290803</v>
      </c>
      <c r="BF261" s="17">
        <v>0.56901927123900797</v>
      </c>
      <c r="BG261" s="17"/>
      <c r="BH261" s="17">
        <v>0.57976139471408294</v>
      </c>
      <c r="BI261" s="17">
        <v>0.576951974650593</v>
      </c>
      <c r="BJ261" s="17"/>
      <c r="BK261" s="17">
        <v>0.61623345843049204</v>
      </c>
      <c r="BL261" s="17">
        <v>0.57041081299401197</v>
      </c>
      <c r="BM261" s="17"/>
      <c r="BN261" s="17">
        <v>0.65716923944757799</v>
      </c>
      <c r="BO261" s="17">
        <v>0.57353268576655703</v>
      </c>
      <c r="BP261" s="17"/>
      <c r="BQ261" s="17">
        <v>0.68883772531435095</v>
      </c>
      <c r="BR261" s="17">
        <v>0.56839387432997301</v>
      </c>
      <c r="BS261" s="17"/>
      <c r="BT261" s="17">
        <v>0.67287301528254395</v>
      </c>
      <c r="BU261" s="17">
        <v>0.570784763344233</v>
      </c>
      <c r="BV261" s="17"/>
      <c r="BW261" s="17">
        <v>0.60491188850788502</v>
      </c>
      <c r="BX261" s="17">
        <v>0.56396913942076399</v>
      </c>
      <c r="BY261" s="17"/>
      <c r="BZ261" s="17">
        <v>0.65087562848192004</v>
      </c>
      <c r="CA261" s="17">
        <v>0.57363662177927899</v>
      </c>
    </row>
    <row r="262" spans="2:79" x14ac:dyDescent="0.35">
      <c r="B262" t="s">
        <v>200</v>
      </c>
      <c r="C262" s="17">
        <v>0.155245083882216</v>
      </c>
      <c r="D262" s="17">
        <v>0.15500297286836801</v>
      </c>
      <c r="E262" s="17">
        <v>0.244945760723036</v>
      </c>
      <c r="F262" s="17">
        <v>0.13969050928244001</v>
      </c>
      <c r="G262" s="17">
        <v>7.0578020634449401E-2</v>
      </c>
      <c r="H262" s="17">
        <v>0.17977904226935301</v>
      </c>
      <c r="I262" s="17">
        <v>0.167210534223483</v>
      </c>
      <c r="J262" s="17">
        <v>0.13355380961965799</v>
      </c>
      <c r="K262" s="17">
        <v>9.4522563884360297E-2</v>
      </c>
      <c r="L262" s="17">
        <v>0.16298997509452101</v>
      </c>
      <c r="M262" s="17"/>
      <c r="N262" s="17">
        <v>0.16097942375794</v>
      </c>
      <c r="O262" s="17">
        <v>0.17602265462387101</v>
      </c>
      <c r="P262" s="17">
        <v>0.14671200220278799</v>
      </c>
      <c r="Q262" s="17">
        <v>0.143199644528093</v>
      </c>
      <c r="R262" s="17"/>
      <c r="S262" s="17">
        <v>0.19017147072451199</v>
      </c>
      <c r="T262" s="17">
        <v>0.16148036864659401</v>
      </c>
      <c r="U262" s="17">
        <v>0.161593217645357</v>
      </c>
      <c r="V262" s="17">
        <v>0.13192018140367101</v>
      </c>
      <c r="W262" s="17">
        <v>0.15814598038311301</v>
      </c>
      <c r="X262" s="17">
        <v>0.16237508889820099</v>
      </c>
      <c r="Y262" s="17">
        <v>0.14668667390857601</v>
      </c>
      <c r="Z262" s="17"/>
      <c r="AA262" s="17">
        <v>0.14434486134691701</v>
      </c>
      <c r="AB262" s="17">
        <v>0.17244361757526699</v>
      </c>
      <c r="AC262" s="17"/>
      <c r="AD262" s="17">
        <v>0.14326227124625701</v>
      </c>
      <c r="AE262" s="17">
        <v>0.12807180520185499</v>
      </c>
      <c r="AF262" s="17">
        <v>0.153163513262706</v>
      </c>
      <c r="AG262" s="17"/>
      <c r="AH262" s="17">
        <v>0.130712208243939</v>
      </c>
      <c r="AI262" s="17">
        <v>0.15872099399300099</v>
      </c>
      <c r="AJ262" s="17"/>
      <c r="AK262" s="17">
        <v>0.16232097646653099</v>
      </c>
      <c r="AL262" s="17">
        <v>0.152056736228285</v>
      </c>
      <c r="AM262" s="17"/>
      <c r="AN262" s="17">
        <v>0.16198873852071799</v>
      </c>
      <c r="AO262" s="17">
        <v>0.143199644528093</v>
      </c>
      <c r="AP262" s="17"/>
      <c r="AQ262" s="17">
        <v>0.14059430793168701</v>
      </c>
      <c r="AR262" s="17">
        <v>0.16255344867187699</v>
      </c>
      <c r="AS262" s="17"/>
      <c r="AT262" s="17">
        <v>0.145026112561985</v>
      </c>
      <c r="AU262" s="17">
        <v>0.18268125335188201</v>
      </c>
      <c r="AV262" s="17">
        <v>0.15811980498077599</v>
      </c>
      <c r="AW262" s="17">
        <v>9.4917189287444595E-2</v>
      </c>
      <c r="AX262" s="17"/>
      <c r="AY262" s="17">
        <v>0.14396127012907201</v>
      </c>
      <c r="AZ262" s="17">
        <v>0.15804179985441599</v>
      </c>
      <c r="BA262" s="17"/>
      <c r="BB262" s="17">
        <v>0.15092875564320099</v>
      </c>
      <c r="BC262" s="17">
        <v>0.156038018989787</v>
      </c>
      <c r="BD262" s="17"/>
      <c r="BE262" s="17">
        <v>0.130543271213587</v>
      </c>
      <c r="BF262" s="17">
        <v>0.15848234092430899</v>
      </c>
      <c r="BG262" s="17"/>
      <c r="BH262" s="17">
        <v>0.17793995289739301</v>
      </c>
      <c r="BI262" s="17">
        <v>0.153258832406311</v>
      </c>
      <c r="BJ262" s="17"/>
      <c r="BK262" s="17">
        <v>0.13348310609779901</v>
      </c>
      <c r="BL262" s="17">
        <v>0.15901585222564901</v>
      </c>
      <c r="BM262" s="17"/>
      <c r="BN262" s="17">
        <v>0.12648493331090299</v>
      </c>
      <c r="BO262" s="17">
        <v>0.15655574995538801</v>
      </c>
      <c r="BP262" s="17"/>
      <c r="BQ262" s="17">
        <v>0.102769127032473</v>
      </c>
      <c r="BR262" s="17">
        <v>0.15937333331074399</v>
      </c>
      <c r="BS262" s="17"/>
      <c r="BT262" s="17">
        <v>0.146987869234501</v>
      </c>
      <c r="BU262" s="17">
        <v>0.15579674185723899</v>
      </c>
      <c r="BV262" s="17"/>
      <c r="BW262" s="17">
        <v>0.15370658596697201</v>
      </c>
      <c r="BX262" s="17">
        <v>0.155977832080753</v>
      </c>
      <c r="BY262" s="17"/>
      <c r="BZ262" s="17">
        <v>0.13111600060977899</v>
      </c>
      <c r="CA262" s="17">
        <v>0.15640457718432599</v>
      </c>
    </row>
    <row r="263" spans="2:79" x14ac:dyDescent="0.35">
      <c r="B263" t="s">
        <v>166</v>
      </c>
      <c r="C263" s="17">
        <v>0.421932983208125</v>
      </c>
      <c r="D263" s="17">
        <v>0.43009289076419799</v>
      </c>
      <c r="E263" s="17">
        <v>0.19508293583177</v>
      </c>
      <c r="F263" s="17">
        <v>0.38787764661902902</v>
      </c>
      <c r="G263" s="17">
        <v>0.65777952448572596</v>
      </c>
      <c r="H263" s="17">
        <v>0.36580378379848399</v>
      </c>
      <c r="I263" s="17">
        <v>0.41269567476084801</v>
      </c>
      <c r="J263" s="17">
        <v>0.45724904360716601</v>
      </c>
      <c r="K263" s="17">
        <v>0.57746913731355898</v>
      </c>
      <c r="L263" s="17">
        <v>0.492841119336837</v>
      </c>
      <c r="M263" s="17"/>
      <c r="N263" s="17">
        <v>0.37963355907830498</v>
      </c>
      <c r="O263" s="17">
        <v>0.36401483025655101</v>
      </c>
      <c r="P263" s="17">
        <v>0.45081282518870802</v>
      </c>
      <c r="Q263" s="17">
        <v>0.474739963483509</v>
      </c>
      <c r="R263" s="17"/>
      <c r="S263" s="17">
        <v>0.34628022915504503</v>
      </c>
      <c r="T263" s="17">
        <v>0.408563612206299</v>
      </c>
      <c r="U263" s="17">
        <v>0.42690902456395502</v>
      </c>
      <c r="V263" s="17">
        <v>0.43187176933659399</v>
      </c>
      <c r="W263" s="17">
        <v>0.40918656033494599</v>
      </c>
      <c r="X263" s="17">
        <v>0.47756435243499701</v>
      </c>
      <c r="Y263" s="17">
        <v>0.48520337828891902</v>
      </c>
      <c r="Z263" s="17"/>
      <c r="AA263" s="17">
        <v>0.480745523221703</v>
      </c>
      <c r="AB263" s="17">
        <v>0.32913768038546598</v>
      </c>
      <c r="AC263" s="17"/>
      <c r="AD263" s="17">
        <v>0.46337902057746</v>
      </c>
      <c r="AE263" s="17">
        <v>0.56042912423971603</v>
      </c>
      <c r="AF263" s="17">
        <v>0.45584360307017602</v>
      </c>
      <c r="AG263" s="17"/>
      <c r="AH263" s="17">
        <v>0.55768384602357901</v>
      </c>
      <c r="AI263" s="17">
        <v>0.40269929028254398</v>
      </c>
      <c r="AJ263" s="17"/>
      <c r="AK263" s="17">
        <v>0.41590812845576403</v>
      </c>
      <c r="AL263" s="17">
        <v>0.42464774057422</v>
      </c>
      <c r="AM263" s="17"/>
      <c r="AN263" s="17">
        <v>0.39236892771707299</v>
      </c>
      <c r="AO263" s="17">
        <v>0.474739963483509</v>
      </c>
      <c r="AP263" s="17"/>
      <c r="AQ263" s="17">
        <v>0.50861081246422701</v>
      </c>
      <c r="AR263" s="17">
        <v>0.37869478220644798</v>
      </c>
      <c r="AS263" s="17"/>
      <c r="AT263" s="17">
        <v>0.34959456810171202</v>
      </c>
      <c r="AU263" s="17">
        <v>0.36104191635787802</v>
      </c>
      <c r="AV263" s="17">
        <v>0.44641009578812202</v>
      </c>
      <c r="AW263" s="17">
        <v>0.60792670337465304</v>
      </c>
      <c r="AX263" s="17"/>
      <c r="AY263" s="17">
        <v>0.495508441791565</v>
      </c>
      <c r="AZ263" s="17">
        <v>0.40369715756585001</v>
      </c>
      <c r="BA263" s="17"/>
      <c r="BB263" s="17">
        <v>0.44501749824975601</v>
      </c>
      <c r="BC263" s="17">
        <v>0.417692220827655</v>
      </c>
      <c r="BD263" s="17"/>
      <c r="BE263" s="17">
        <v>0.508890293077216</v>
      </c>
      <c r="BF263" s="17">
        <v>0.41053693031469901</v>
      </c>
      <c r="BG263" s="17"/>
      <c r="BH263" s="17">
        <v>0.40182144181668999</v>
      </c>
      <c r="BI263" s="17">
        <v>0.42369314224428301</v>
      </c>
      <c r="BJ263" s="17"/>
      <c r="BK263" s="17">
        <v>0.48275035233269298</v>
      </c>
      <c r="BL263" s="17">
        <v>0.41139496076836302</v>
      </c>
      <c r="BM263" s="17"/>
      <c r="BN263" s="17">
        <v>0.53068430613667505</v>
      </c>
      <c r="BO263" s="17">
        <v>0.41697693581117001</v>
      </c>
      <c r="BP263" s="17"/>
      <c r="BQ263" s="17">
        <v>0.58606859828187796</v>
      </c>
      <c r="BR263" s="17">
        <v>0.40902054101923002</v>
      </c>
      <c r="BS263" s="17"/>
      <c r="BT263" s="17">
        <v>0.52588514604804304</v>
      </c>
      <c r="BU263" s="17">
        <v>0.41498802148699399</v>
      </c>
      <c r="BV263" s="17"/>
      <c r="BW263" s="17">
        <v>0.45120530254091301</v>
      </c>
      <c r="BX263" s="17">
        <v>0.40799130734001199</v>
      </c>
      <c r="BY263" s="17"/>
      <c r="BZ263" s="17">
        <v>0.51975962787214103</v>
      </c>
      <c r="CA263" s="17">
        <v>0.417232044594953</v>
      </c>
    </row>
    <row r="264" spans="2:79" x14ac:dyDescent="0.35">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row>
    <row r="265" spans="2:79" x14ac:dyDescent="0.35">
      <c r="B265" s="6" t="s">
        <v>226</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row>
    <row r="266" spans="2:79" x14ac:dyDescent="0.35">
      <c r="B266" s="24" t="s">
        <v>77</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row>
    <row r="267" spans="2:79" x14ac:dyDescent="0.35">
      <c r="B267" t="s">
        <v>218</v>
      </c>
      <c r="C267" s="17">
        <v>0.75684725402883501</v>
      </c>
      <c r="D267" s="17">
        <v>0.66901841461604805</v>
      </c>
      <c r="E267" s="17">
        <v>0.71700156449504504</v>
      </c>
      <c r="F267" s="17">
        <v>0.86108812961474601</v>
      </c>
      <c r="G267" s="17">
        <v>0.73182112544862798</v>
      </c>
      <c r="H267" s="17">
        <v>0.81270363930029299</v>
      </c>
      <c r="I267" s="17">
        <v>0.72193201579445698</v>
      </c>
      <c r="J267" s="17">
        <v>0.77675171149947797</v>
      </c>
      <c r="K267" s="17">
        <v>0.73220399849865603</v>
      </c>
      <c r="L267" s="17">
        <v>0.84267023325282797</v>
      </c>
      <c r="M267" s="17"/>
      <c r="N267" s="17">
        <v>0.80162598141033103</v>
      </c>
      <c r="O267" s="17">
        <v>0.75477573130159803</v>
      </c>
      <c r="P267" s="17">
        <v>0.71703182787068798</v>
      </c>
      <c r="Q267" s="17">
        <v>0.73883566411856605</v>
      </c>
      <c r="R267" s="17"/>
      <c r="S267" s="17">
        <v>0.74440773119500803</v>
      </c>
      <c r="T267" s="17">
        <v>0.72868612214806705</v>
      </c>
      <c r="U267" s="17">
        <v>0.73027517069810699</v>
      </c>
      <c r="V267" s="17">
        <v>0.77061009191957597</v>
      </c>
      <c r="W267" s="17">
        <v>0.74160447422381004</v>
      </c>
      <c r="X267" s="17">
        <v>0.75670339372421702</v>
      </c>
      <c r="Y267" s="17">
        <v>0.78238262575816897</v>
      </c>
      <c r="Z267" s="17"/>
      <c r="AA267" s="17">
        <v>0.74057231438969995</v>
      </c>
      <c r="AB267" s="17">
        <v>0.78252609653224403</v>
      </c>
      <c r="AC267" s="17"/>
      <c r="AD267" s="17">
        <v>0.70930112798172595</v>
      </c>
      <c r="AE267" s="17">
        <v>0.75747468538263196</v>
      </c>
      <c r="AF267" s="17">
        <v>0.76019375372809606</v>
      </c>
      <c r="AG267" s="17"/>
      <c r="AH267" s="17">
        <v>0.68612802736123102</v>
      </c>
      <c r="AI267" s="17">
        <v>0.76686702010213403</v>
      </c>
      <c r="AJ267" s="17"/>
      <c r="AK267" s="17">
        <v>0.74883890944035103</v>
      </c>
      <c r="AL267" s="17">
        <v>0.760455758026926</v>
      </c>
      <c r="AM267" s="17"/>
      <c r="AN267" s="17">
        <v>0.76693106569184599</v>
      </c>
      <c r="AO267" s="17">
        <v>0.73883566411856605</v>
      </c>
      <c r="AP267" s="17"/>
      <c r="AQ267" s="17">
        <v>0.777379405726911</v>
      </c>
      <c r="AR267" s="17">
        <v>0.74660503511613896</v>
      </c>
      <c r="AS267" s="17"/>
      <c r="AT267" s="17">
        <v>0.75637691790230099</v>
      </c>
      <c r="AU267" s="17">
        <v>0.765295196544304</v>
      </c>
      <c r="AV267" s="17">
        <v>0.76022840108720702</v>
      </c>
      <c r="AW267" s="17">
        <v>0.72773100899393395</v>
      </c>
      <c r="AX267" s="17"/>
      <c r="AY267" s="17">
        <v>0.73037130600774103</v>
      </c>
      <c r="AZ267" s="17">
        <v>0.76340937108691798</v>
      </c>
      <c r="BA267" s="17"/>
      <c r="BB267" s="17">
        <v>0.72930986471346004</v>
      </c>
      <c r="BC267" s="17">
        <v>0.76190603583362604</v>
      </c>
      <c r="BD267" s="17"/>
      <c r="BE267" s="17">
        <v>0.71443412463772504</v>
      </c>
      <c r="BF267" s="17">
        <v>0.76240563970848096</v>
      </c>
      <c r="BG267" s="17"/>
      <c r="BH267" s="17">
        <v>0.70354851674882102</v>
      </c>
      <c r="BI267" s="17">
        <v>0.76151195138908501</v>
      </c>
      <c r="BJ267" s="17"/>
      <c r="BK267" s="17">
        <v>0.72163847692128702</v>
      </c>
      <c r="BL267" s="17">
        <v>0.76294799282396497</v>
      </c>
      <c r="BM267" s="17"/>
      <c r="BN267" s="17">
        <v>0.72022417545629902</v>
      </c>
      <c r="BO267" s="17">
        <v>0.758516251778382</v>
      </c>
      <c r="BP267" s="17"/>
      <c r="BQ267" s="17">
        <v>0.65596066273359699</v>
      </c>
      <c r="BR267" s="17">
        <v>0.76478393661383803</v>
      </c>
      <c r="BS267" s="17"/>
      <c r="BT267" s="17">
        <v>0.73047206927430897</v>
      </c>
      <c r="BU267" s="17">
        <v>0.75860935924631001</v>
      </c>
      <c r="BV267" s="17"/>
      <c r="BW267" s="17">
        <v>0.75116246993440206</v>
      </c>
      <c r="BX267" s="17">
        <v>0.75955477495752499</v>
      </c>
      <c r="BY267" s="17"/>
      <c r="BZ267" s="17">
        <v>0.652960135288295</v>
      </c>
      <c r="CA267" s="17">
        <v>0.76183942124029302</v>
      </c>
    </row>
    <row r="268" spans="2:79" x14ac:dyDescent="0.35">
      <c r="B268" t="s">
        <v>219</v>
      </c>
      <c r="C268" s="17">
        <v>0.18036737502863701</v>
      </c>
      <c r="D268" s="17">
        <v>0.25662150238985498</v>
      </c>
      <c r="E268" s="17">
        <v>0.18781528296599001</v>
      </c>
      <c r="F268" s="17">
        <v>0.10865768613780701</v>
      </c>
      <c r="G268" s="17">
        <v>0.20796844767508299</v>
      </c>
      <c r="H268" s="17">
        <v>0.14668465550297499</v>
      </c>
      <c r="I268" s="17">
        <v>0.217957586084711</v>
      </c>
      <c r="J268" s="17">
        <v>0.150269455526028</v>
      </c>
      <c r="K268" s="17">
        <v>0.148788861586751</v>
      </c>
      <c r="L268" s="17">
        <v>0.109886004829461</v>
      </c>
      <c r="M268" s="17"/>
      <c r="N268" s="17">
        <v>0.15154105597661299</v>
      </c>
      <c r="O268" s="17">
        <v>0.17746158159696501</v>
      </c>
      <c r="P268" s="17">
        <v>0.18770019807248201</v>
      </c>
      <c r="Q268" s="17">
        <v>0.20221892758068699</v>
      </c>
      <c r="R268" s="17"/>
      <c r="S268" s="17">
        <v>0.18372891759170401</v>
      </c>
      <c r="T268" s="17">
        <v>0.205296269950729</v>
      </c>
      <c r="U268" s="17">
        <v>0.17917766974582</v>
      </c>
      <c r="V268" s="17">
        <v>0.16957740236169799</v>
      </c>
      <c r="W268" s="17">
        <v>0.19846778849805499</v>
      </c>
      <c r="X268" s="17">
        <v>0.198272260597364</v>
      </c>
      <c r="Y268" s="17">
        <v>0.16239537649249</v>
      </c>
      <c r="Z268" s="17"/>
      <c r="AA268" s="17">
        <v>0.19137016009972199</v>
      </c>
      <c r="AB268" s="17">
        <v>0.16300701663690101</v>
      </c>
      <c r="AC268" s="17"/>
      <c r="AD268" s="17">
        <v>0.209837541627519</v>
      </c>
      <c r="AE268" s="17">
        <v>0.183711401377077</v>
      </c>
      <c r="AF268" s="17">
        <v>0.17905093744016601</v>
      </c>
      <c r="AG268" s="17"/>
      <c r="AH268" s="17">
        <v>0.227040561333817</v>
      </c>
      <c r="AI268" s="17">
        <v>0.17375454241281299</v>
      </c>
      <c r="AJ268" s="17"/>
      <c r="AK268" s="17">
        <v>0.186143013732396</v>
      </c>
      <c r="AL268" s="17">
        <v>0.177764912669061</v>
      </c>
      <c r="AM268" s="17"/>
      <c r="AN268" s="17">
        <v>0.16813375536613101</v>
      </c>
      <c r="AO268" s="17">
        <v>0.20221892758068699</v>
      </c>
      <c r="AP268" s="17"/>
      <c r="AQ268" s="17">
        <v>0.17642105883721701</v>
      </c>
      <c r="AR268" s="17">
        <v>0.182335947778614</v>
      </c>
      <c r="AS268" s="17"/>
      <c r="AT268" s="17">
        <v>0.174169015197461</v>
      </c>
      <c r="AU268" s="17">
        <v>0.17040228485127101</v>
      </c>
      <c r="AV268" s="17">
        <v>0.17654234011960099</v>
      </c>
      <c r="AW268" s="17">
        <v>0.22643673441915901</v>
      </c>
      <c r="AX268" s="17"/>
      <c r="AY268" s="17">
        <v>0.199859775614915</v>
      </c>
      <c r="AZ268" s="17">
        <v>0.175536144272017</v>
      </c>
      <c r="BA268" s="17"/>
      <c r="BB268" s="17">
        <v>0.21293807118604799</v>
      </c>
      <c r="BC268" s="17">
        <v>0.174383944892852</v>
      </c>
      <c r="BD268" s="17"/>
      <c r="BE268" s="17">
        <v>0.21382821582810599</v>
      </c>
      <c r="BF268" s="17">
        <v>0.17598221738998199</v>
      </c>
      <c r="BG268" s="17"/>
      <c r="BH268" s="17">
        <v>0.20526801977911199</v>
      </c>
      <c r="BI268" s="17">
        <v>0.17818807439669401</v>
      </c>
      <c r="BJ268" s="17"/>
      <c r="BK268" s="17">
        <v>0.20986545421934</v>
      </c>
      <c r="BL268" s="17">
        <v>0.17525614734950401</v>
      </c>
      <c r="BM268" s="17"/>
      <c r="BN268" s="17">
        <v>0.180699744746742</v>
      </c>
      <c r="BO268" s="17">
        <v>0.18035222817771199</v>
      </c>
      <c r="BP268" s="17"/>
      <c r="BQ268" s="17">
        <v>0.272328892003386</v>
      </c>
      <c r="BR268" s="17">
        <v>0.17313282224126</v>
      </c>
      <c r="BS268" s="17"/>
      <c r="BT268" s="17">
        <v>0.190958654200864</v>
      </c>
      <c r="BU268" s="17">
        <v>0.17965978005014399</v>
      </c>
      <c r="BV268" s="17"/>
      <c r="BW268" s="17">
        <v>0.17258123892746799</v>
      </c>
      <c r="BX268" s="17">
        <v>0.18407571752631999</v>
      </c>
      <c r="BY268" s="17"/>
      <c r="BZ268" s="17">
        <v>0.226805802069662</v>
      </c>
      <c r="CA268" s="17">
        <v>0.17813583375926301</v>
      </c>
    </row>
    <row r="269" spans="2:79" x14ac:dyDescent="0.35">
      <c r="B269" t="s">
        <v>220</v>
      </c>
      <c r="C269" s="17">
        <v>4.7354534338708898E-2</v>
      </c>
      <c r="D269" s="17">
        <v>5.3802970337684101E-2</v>
      </c>
      <c r="E269" s="17">
        <v>6.9605971005226294E-2</v>
      </c>
      <c r="F269" s="17">
        <v>2.2150979630278501E-2</v>
      </c>
      <c r="G269" s="17">
        <v>5.0813908238861401E-2</v>
      </c>
      <c r="H269" s="17">
        <v>3.1167190936708E-2</v>
      </c>
      <c r="I269" s="17">
        <v>4.8591384232603299E-2</v>
      </c>
      <c r="J269" s="17">
        <v>5.2655842873999298E-2</v>
      </c>
      <c r="K269" s="17">
        <v>8.9326368805893994E-2</v>
      </c>
      <c r="L269" s="17">
        <v>2.6143902574512001E-2</v>
      </c>
      <c r="M269" s="17"/>
      <c r="N269" s="17">
        <v>3.4329377600825203E-2</v>
      </c>
      <c r="O269" s="17">
        <v>5.1554057593354199E-2</v>
      </c>
      <c r="P269" s="17">
        <v>7.4563365535549805E-2</v>
      </c>
      <c r="Q269" s="17">
        <v>4.3846848833959201E-2</v>
      </c>
      <c r="R269" s="17"/>
      <c r="S269" s="17">
        <v>5.6365578472479E-2</v>
      </c>
      <c r="T269" s="17">
        <v>5.6073434116144003E-2</v>
      </c>
      <c r="U269" s="17">
        <v>6.9164792833765906E-2</v>
      </c>
      <c r="V269" s="17">
        <v>4.3521026562164403E-2</v>
      </c>
      <c r="W269" s="17">
        <v>4.7333138354028498E-2</v>
      </c>
      <c r="X269" s="17">
        <v>3.5149303526617201E-2</v>
      </c>
      <c r="Y269" s="17">
        <v>4.2300027530114699E-2</v>
      </c>
      <c r="Z269" s="17"/>
      <c r="AA269" s="17">
        <v>5.27891679732784E-2</v>
      </c>
      <c r="AB269" s="17">
        <v>3.8779688332505897E-2</v>
      </c>
      <c r="AC269" s="17"/>
      <c r="AD269" s="17">
        <v>6.3174551486394503E-2</v>
      </c>
      <c r="AE269" s="17">
        <v>5.1172383467969297E-2</v>
      </c>
      <c r="AF269" s="17">
        <v>4.4815625290213199E-2</v>
      </c>
      <c r="AG269" s="17"/>
      <c r="AH269" s="17">
        <v>7.0008000292390501E-2</v>
      </c>
      <c r="AI269" s="17">
        <v>4.4144906062198001E-2</v>
      </c>
      <c r="AJ269" s="17"/>
      <c r="AK269" s="17">
        <v>4.7064032983610497E-2</v>
      </c>
      <c r="AL269" s="17">
        <v>4.7485432215260102E-2</v>
      </c>
      <c r="AM269" s="17"/>
      <c r="AN269" s="17">
        <v>4.93183165577789E-2</v>
      </c>
      <c r="AO269" s="17">
        <v>4.3846848833959201E-2</v>
      </c>
      <c r="AP269" s="17"/>
      <c r="AQ269" s="17">
        <v>3.6606716253384103E-2</v>
      </c>
      <c r="AR269" s="17">
        <v>5.2715955162131602E-2</v>
      </c>
      <c r="AS269" s="17"/>
      <c r="AT269" s="17">
        <v>4.57988312958525E-2</v>
      </c>
      <c r="AU269" s="17">
        <v>4.7142953382424697E-2</v>
      </c>
      <c r="AV269" s="17">
        <v>5.08773880694482E-2</v>
      </c>
      <c r="AW269" s="17">
        <v>3.7733561690628602E-2</v>
      </c>
      <c r="AX269" s="17"/>
      <c r="AY269" s="17">
        <v>5.03881276250909E-2</v>
      </c>
      <c r="AZ269" s="17">
        <v>4.6602652130903102E-2</v>
      </c>
      <c r="BA269" s="17"/>
      <c r="BB269" s="17">
        <v>4.29379415178021E-2</v>
      </c>
      <c r="BC269" s="17">
        <v>4.8165888644873797E-2</v>
      </c>
      <c r="BD269" s="17"/>
      <c r="BE269" s="17">
        <v>6.1245660496588403E-2</v>
      </c>
      <c r="BF269" s="17">
        <v>4.5534054741504598E-2</v>
      </c>
      <c r="BG269" s="17"/>
      <c r="BH269" s="17">
        <v>6.7786536442541206E-2</v>
      </c>
      <c r="BI269" s="17">
        <v>4.5566328629863602E-2</v>
      </c>
      <c r="BJ269" s="17"/>
      <c r="BK269" s="17">
        <v>5.5205761936085798E-2</v>
      </c>
      <c r="BL269" s="17">
        <v>4.59941267151667E-2</v>
      </c>
      <c r="BM269" s="17"/>
      <c r="BN269" s="17">
        <v>7.6116960649242796E-2</v>
      </c>
      <c r="BO269" s="17">
        <v>4.6043764554877298E-2</v>
      </c>
      <c r="BP269" s="17"/>
      <c r="BQ269" s="17">
        <v>5.50751069509983E-2</v>
      </c>
      <c r="BR269" s="17">
        <v>4.6747161907828703E-2</v>
      </c>
      <c r="BS269" s="17"/>
      <c r="BT269" s="17">
        <v>6.4681483802254705E-2</v>
      </c>
      <c r="BU269" s="17">
        <v>4.6196934559340999E-2</v>
      </c>
      <c r="BV269" s="17"/>
      <c r="BW269" s="17">
        <v>6.0278743397251998E-2</v>
      </c>
      <c r="BX269" s="17">
        <v>4.1199055796080103E-2</v>
      </c>
      <c r="BY269" s="17"/>
      <c r="BZ269" s="17">
        <v>0.10333340780523501</v>
      </c>
      <c r="CA269" s="17">
        <v>4.4664538696882902E-2</v>
      </c>
    </row>
    <row r="270" spans="2:79" x14ac:dyDescent="0.35">
      <c r="B270" t="s">
        <v>221</v>
      </c>
      <c r="C270" s="17">
        <v>9.2741298500168996E-3</v>
      </c>
      <c r="D270" s="17">
        <v>1.09429091466828E-2</v>
      </c>
      <c r="E270" s="17">
        <v>1.7162043967671101E-2</v>
      </c>
      <c r="F270" s="17">
        <v>4.4076185870230503E-3</v>
      </c>
      <c r="G270" s="17">
        <v>2.9183552983115999E-3</v>
      </c>
      <c r="H270" s="17">
        <v>6.8512196318072302E-3</v>
      </c>
      <c r="I270" s="17">
        <v>7.0613283263142503E-3</v>
      </c>
      <c r="J270" s="17">
        <v>1.1710278818589799E-2</v>
      </c>
      <c r="K270" s="17">
        <v>1.9050722826402799E-2</v>
      </c>
      <c r="L270" s="17">
        <v>1.7750832756006599E-2</v>
      </c>
      <c r="M270" s="17"/>
      <c r="N270" s="17">
        <v>3.9591236667697498E-3</v>
      </c>
      <c r="O270" s="17">
        <v>1.16115153294281E-2</v>
      </c>
      <c r="P270" s="17">
        <v>1.2886227182271301E-2</v>
      </c>
      <c r="Q270" s="17">
        <v>1.07814265433279E-2</v>
      </c>
      <c r="R270" s="17"/>
      <c r="S270" s="17">
        <v>9.56932368667693E-3</v>
      </c>
      <c r="T270" s="17">
        <v>9.9441737850600297E-3</v>
      </c>
      <c r="U270" s="17">
        <v>1.6062586524001499E-2</v>
      </c>
      <c r="V270" s="17">
        <v>7.4080567513347797E-3</v>
      </c>
      <c r="W270" s="17">
        <v>6.8026855886970401E-3</v>
      </c>
      <c r="X270" s="17">
        <v>9.1963475783122198E-3</v>
      </c>
      <c r="Y270" s="17">
        <v>1.04029594621208E-2</v>
      </c>
      <c r="Z270" s="17"/>
      <c r="AA270" s="17">
        <v>1.05044381991433E-2</v>
      </c>
      <c r="AB270" s="17">
        <v>7.3329309867120598E-3</v>
      </c>
      <c r="AC270" s="17"/>
      <c r="AD270" s="17">
        <v>1.15657172961817E-2</v>
      </c>
      <c r="AE270" s="17">
        <v>4.3364149088013096E-3</v>
      </c>
      <c r="AF270" s="17">
        <v>1.18664827577557E-2</v>
      </c>
      <c r="AG270" s="17"/>
      <c r="AH270" s="17">
        <v>1.2757948398952701E-2</v>
      </c>
      <c r="AI270" s="17">
        <v>8.78052933220827E-3</v>
      </c>
      <c r="AJ270" s="17"/>
      <c r="AK270" s="17">
        <v>9.4184821028796793E-3</v>
      </c>
      <c r="AL270" s="17">
        <v>9.2090857356143096E-3</v>
      </c>
      <c r="AM270" s="17"/>
      <c r="AN270" s="17">
        <v>8.4302678671854502E-3</v>
      </c>
      <c r="AO270" s="17">
        <v>1.07814265433279E-2</v>
      </c>
      <c r="AP270" s="17"/>
      <c r="AQ270" s="17">
        <v>6.1760567677029699E-3</v>
      </c>
      <c r="AR270" s="17">
        <v>1.0819566645107701E-2</v>
      </c>
      <c r="AS270" s="17"/>
      <c r="AT270" s="17">
        <v>8.5838265672313705E-3</v>
      </c>
      <c r="AU270" s="17">
        <v>1.14935363997609E-2</v>
      </c>
      <c r="AV270" s="17">
        <v>9.4002851730161392E-3</v>
      </c>
      <c r="AW270" s="17">
        <v>4.6780519823762098E-3</v>
      </c>
      <c r="AX270" s="17"/>
      <c r="AY270" s="17">
        <v>1.50504740081411E-2</v>
      </c>
      <c r="AZ270" s="17">
        <v>7.8424513128336499E-3</v>
      </c>
      <c r="BA270" s="17"/>
      <c r="BB270" s="17">
        <v>1.2321232416010099E-2</v>
      </c>
      <c r="BC270" s="17">
        <v>8.7143590292742892E-3</v>
      </c>
      <c r="BD270" s="17"/>
      <c r="BE270" s="17">
        <v>7.9691558858379103E-3</v>
      </c>
      <c r="BF270" s="17">
        <v>9.4451511516500403E-3</v>
      </c>
      <c r="BG270" s="17"/>
      <c r="BH270" s="17">
        <v>7.6470664049539698E-3</v>
      </c>
      <c r="BI270" s="17">
        <v>9.41653019464927E-3</v>
      </c>
      <c r="BJ270" s="17"/>
      <c r="BK270" s="17">
        <v>9.8120565752221993E-3</v>
      </c>
      <c r="BL270" s="17">
        <v>9.1809215448442408E-3</v>
      </c>
      <c r="BM270" s="17"/>
      <c r="BN270" s="17">
        <v>1.1790408826444901E-2</v>
      </c>
      <c r="BO270" s="17">
        <v>9.1594572415803696E-3</v>
      </c>
      <c r="BP270" s="17"/>
      <c r="BQ270" s="17">
        <v>1.46053610172711E-2</v>
      </c>
      <c r="BR270" s="17">
        <v>8.8547253581162493E-3</v>
      </c>
      <c r="BS270" s="17"/>
      <c r="BT270" s="17">
        <v>5.5244199027832596E-3</v>
      </c>
      <c r="BU270" s="17">
        <v>9.5246450036937397E-3</v>
      </c>
      <c r="BV270" s="17"/>
      <c r="BW270" s="17">
        <v>9.6563649361064603E-3</v>
      </c>
      <c r="BX270" s="17">
        <v>9.0920808085624902E-3</v>
      </c>
      <c r="BY270" s="17"/>
      <c r="BZ270" s="17">
        <v>1.04117602494733E-2</v>
      </c>
      <c r="CA270" s="17">
        <v>9.2194624259149104E-3</v>
      </c>
    </row>
    <row r="271" spans="2:79" x14ac:dyDescent="0.35">
      <c r="B271" t="s">
        <v>222</v>
      </c>
      <c r="C271" s="17">
        <v>2.6443858643715899E-3</v>
      </c>
      <c r="D271" s="17">
        <v>4.4828831346077598E-3</v>
      </c>
      <c r="E271" s="17">
        <v>5.9665498519547496E-3</v>
      </c>
      <c r="F271" s="17">
        <v>9.2569948113537198E-4</v>
      </c>
      <c r="G271" s="17">
        <v>1.5997093565324901E-3</v>
      </c>
      <c r="H271" s="17">
        <v>1.92659969357165E-3</v>
      </c>
      <c r="I271" s="17">
        <v>2.0969700326726199E-3</v>
      </c>
      <c r="J271" s="17">
        <v>1.31657646793597E-3</v>
      </c>
      <c r="K271" s="17">
        <v>3.8121547784215801E-3</v>
      </c>
      <c r="L271" s="17">
        <v>0</v>
      </c>
      <c r="M271" s="17"/>
      <c r="N271" s="17">
        <v>4.0461147386128202E-3</v>
      </c>
      <c r="O271" s="17">
        <v>1.94851972796304E-3</v>
      </c>
      <c r="P271" s="17">
        <v>3.2591353296043601E-3</v>
      </c>
      <c r="Q271" s="17">
        <v>1.6046913233000999E-3</v>
      </c>
      <c r="R271" s="17"/>
      <c r="S271" s="17">
        <v>5.0792648026507497E-3</v>
      </c>
      <c r="T271" s="17">
        <v>0</v>
      </c>
      <c r="U271" s="17">
        <v>5.3197801983057404E-3</v>
      </c>
      <c r="V271" s="17">
        <v>1.67216066243855E-3</v>
      </c>
      <c r="W271" s="17">
        <v>2.6669852770734499E-3</v>
      </c>
      <c r="X271" s="17">
        <v>6.7869457349024095E-4</v>
      </c>
      <c r="Y271" s="17">
        <v>0</v>
      </c>
      <c r="Z271" s="17"/>
      <c r="AA271" s="17">
        <v>2.40487132901361E-3</v>
      </c>
      <c r="AB271" s="17">
        <v>3.0222954706195398E-3</v>
      </c>
      <c r="AC271" s="17"/>
      <c r="AD271" s="17">
        <v>3.2366348183867598E-3</v>
      </c>
      <c r="AE271" s="17">
        <v>1.78468324072801E-3</v>
      </c>
      <c r="AF271" s="17">
        <v>1.5663292424273299E-3</v>
      </c>
      <c r="AG271" s="17"/>
      <c r="AH271" s="17">
        <v>2.0380230486727099E-3</v>
      </c>
      <c r="AI271" s="17">
        <v>2.7302976291792899E-3</v>
      </c>
      <c r="AJ271" s="17"/>
      <c r="AK271" s="17">
        <v>4.7915521805034899E-3</v>
      </c>
      <c r="AL271" s="17">
        <v>1.67688775652679E-3</v>
      </c>
      <c r="AM271" s="17"/>
      <c r="AN271" s="17">
        <v>3.22646018382119E-3</v>
      </c>
      <c r="AO271" s="17">
        <v>1.6046913233000999E-3</v>
      </c>
      <c r="AP271" s="17"/>
      <c r="AQ271" s="17">
        <v>1.0338296642074701E-3</v>
      </c>
      <c r="AR271" s="17">
        <v>3.4477926098432699E-3</v>
      </c>
      <c r="AS271" s="17"/>
      <c r="AT271" s="17">
        <v>5.2752726583275801E-3</v>
      </c>
      <c r="AU271" s="17">
        <v>4.08830446835611E-3</v>
      </c>
      <c r="AV271" s="17">
        <v>7.1838900613725005E-4</v>
      </c>
      <c r="AW271" s="17">
        <v>8.1966565858878498E-4</v>
      </c>
      <c r="AX271" s="17"/>
      <c r="AY271" s="17">
        <v>2.02409154165737E-3</v>
      </c>
      <c r="AZ271" s="17">
        <v>2.7981270619623802E-3</v>
      </c>
      <c r="BA271" s="17"/>
      <c r="BB271" s="17">
        <v>8.0262809669688596E-4</v>
      </c>
      <c r="BC271" s="17">
        <v>2.9827276939923802E-3</v>
      </c>
      <c r="BD271" s="17"/>
      <c r="BE271" s="17">
        <v>1.33285616701724E-3</v>
      </c>
      <c r="BF271" s="17">
        <v>2.8162663172610698E-3</v>
      </c>
      <c r="BG271" s="17"/>
      <c r="BH271" s="17">
        <v>1.05668734700692E-2</v>
      </c>
      <c r="BI271" s="17">
        <v>1.95101095706833E-3</v>
      </c>
      <c r="BJ271" s="17"/>
      <c r="BK271" s="17">
        <v>1.83148473605513E-3</v>
      </c>
      <c r="BL271" s="17">
        <v>2.7852398745797798E-3</v>
      </c>
      <c r="BM271" s="17"/>
      <c r="BN271" s="17">
        <v>2.40605117809753E-3</v>
      </c>
      <c r="BO271" s="17">
        <v>2.6552473230619798E-3</v>
      </c>
      <c r="BP271" s="17"/>
      <c r="BQ271" s="17">
        <v>2.0299772947477198E-3</v>
      </c>
      <c r="BR271" s="17">
        <v>2.6927209873250399E-3</v>
      </c>
      <c r="BS271" s="17"/>
      <c r="BT271" s="17">
        <v>5.9766537015415403E-3</v>
      </c>
      <c r="BU271" s="17">
        <v>2.42175968766241E-3</v>
      </c>
      <c r="BV271" s="17"/>
      <c r="BW271" s="17">
        <v>3.4270948990530502E-3</v>
      </c>
      <c r="BX271" s="17">
        <v>2.2716010659921001E-3</v>
      </c>
      <c r="BY271" s="17"/>
      <c r="BZ271" s="17">
        <v>3.2289739801325502E-3</v>
      </c>
      <c r="CA271" s="17">
        <v>2.6162942043170098E-3</v>
      </c>
    </row>
    <row r="272" spans="2:79" x14ac:dyDescent="0.35">
      <c r="B272" t="s">
        <v>75</v>
      </c>
      <c r="C272" s="17">
        <v>3.5123208894304102E-3</v>
      </c>
      <c r="D272" s="17">
        <v>5.1313203751213099E-3</v>
      </c>
      <c r="E272" s="17">
        <v>2.4485877141127901E-3</v>
      </c>
      <c r="F272" s="17">
        <v>2.76988654900978E-3</v>
      </c>
      <c r="G272" s="17">
        <v>4.8784539825836798E-3</v>
      </c>
      <c r="H272" s="17">
        <v>6.6669493464549599E-4</v>
      </c>
      <c r="I272" s="17">
        <v>2.3607155292413901E-3</v>
      </c>
      <c r="J272" s="17">
        <v>7.2961348139692298E-3</v>
      </c>
      <c r="K272" s="17">
        <v>6.8178935038754104E-3</v>
      </c>
      <c r="L272" s="17">
        <v>3.5490265871930102E-3</v>
      </c>
      <c r="M272" s="17"/>
      <c r="N272" s="17">
        <v>4.4983466068481102E-3</v>
      </c>
      <c r="O272" s="17">
        <v>2.6485944506914601E-3</v>
      </c>
      <c r="P272" s="17">
        <v>4.5592460094052399E-3</v>
      </c>
      <c r="Q272" s="17">
        <v>2.7124416001602899E-3</v>
      </c>
      <c r="R272" s="17"/>
      <c r="S272" s="17">
        <v>8.4918425148158296E-4</v>
      </c>
      <c r="T272" s="17">
        <v>0</v>
      </c>
      <c r="U272" s="17">
        <v>0</v>
      </c>
      <c r="V272" s="17">
        <v>7.2112617427881999E-3</v>
      </c>
      <c r="W272" s="17">
        <v>3.1249280583353699E-3</v>
      </c>
      <c r="X272" s="17">
        <v>0</v>
      </c>
      <c r="Y272" s="17">
        <v>2.5190107571054798E-3</v>
      </c>
      <c r="Z272" s="17"/>
      <c r="AA272" s="17">
        <v>2.3590480091426201E-3</v>
      </c>
      <c r="AB272" s="17">
        <v>5.3319720410174602E-3</v>
      </c>
      <c r="AC272" s="17"/>
      <c r="AD272" s="17">
        <v>2.8844267897929002E-3</v>
      </c>
      <c r="AE272" s="17">
        <v>1.52043162279237E-3</v>
      </c>
      <c r="AF272" s="17">
        <v>2.5068715413421399E-3</v>
      </c>
      <c r="AG272" s="17"/>
      <c r="AH272" s="17">
        <v>2.0274395649359099E-3</v>
      </c>
      <c r="AI272" s="17">
        <v>3.7227044614676998E-3</v>
      </c>
      <c r="AJ272" s="17"/>
      <c r="AK272" s="17">
        <v>3.7440095602591901E-3</v>
      </c>
      <c r="AL272" s="17">
        <v>3.4079235966116002E-3</v>
      </c>
      <c r="AM272" s="17"/>
      <c r="AN272" s="17">
        <v>3.9601343332366203E-3</v>
      </c>
      <c r="AO272" s="17">
        <v>2.7124416001602899E-3</v>
      </c>
      <c r="AP272" s="17"/>
      <c r="AQ272" s="17">
        <v>2.3829327505776499E-3</v>
      </c>
      <c r="AR272" s="17">
        <v>4.0757026881640202E-3</v>
      </c>
      <c r="AS272" s="17"/>
      <c r="AT272" s="17">
        <v>9.7961363788266597E-3</v>
      </c>
      <c r="AU272" s="17">
        <v>1.57772435388313E-3</v>
      </c>
      <c r="AV272" s="17">
        <v>2.2331965445909702E-3</v>
      </c>
      <c r="AW272" s="17">
        <v>2.600977255314E-3</v>
      </c>
      <c r="AX272" s="17"/>
      <c r="AY272" s="17">
        <v>2.3062252024546501E-3</v>
      </c>
      <c r="AZ272" s="17">
        <v>3.8112541353665899E-3</v>
      </c>
      <c r="BA272" s="17"/>
      <c r="BB272" s="17">
        <v>1.6902620699828701E-3</v>
      </c>
      <c r="BC272" s="17">
        <v>3.84704390538213E-3</v>
      </c>
      <c r="BD272" s="17"/>
      <c r="BE272" s="17">
        <v>1.1899869847253801E-3</v>
      </c>
      <c r="BF272" s="17">
        <v>3.8166706911211298E-3</v>
      </c>
      <c r="BG272" s="17"/>
      <c r="BH272" s="17">
        <v>5.1829871545026104E-3</v>
      </c>
      <c r="BI272" s="17">
        <v>3.3661044326389901E-3</v>
      </c>
      <c r="BJ272" s="17"/>
      <c r="BK272" s="17">
        <v>1.64676561201022E-3</v>
      </c>
      <c r="BL272" s="17">
        <v>3.8355716919405399E-3</v>
      </c>
      <c r="BM272" s="17"/>
      <c r="BN272" s="17">
        <v>8.7626591431744193E-3</v>
      </c>
      <c r="BO272" s="17">
        <v>3.2730509243863899E-3</v>
      </c>
      <c r="BP272" s="17"/>
      <c r="BQ272" s="17">
        <v>0</v>
      </c>
      <c r="BR272" s="17">
        <v>3.7886328916320201E-3</v>
      </c>
      <c r="BS272" s="17"/>
      <c r="BT272" s="17">
        <v>2.38671911824809E-3</v>
      </c>
      <c r="BU272" s="17">
        <v>3.58752145284858E-3</v>
      </c>
      <c r="BV272" s="17"/>
      <c r="BW272" s="17">
        <v>2.8940879057186E-3</v>
      </c>
      <c r="BX272" s="17">
        <v>3.80676984552092E-3</v>
      </c>
      <c r="BY272" s="17"/>
      <c r="BZ272" s="17">
        <v>3.2599206072020802E-3</v>
      </c>
      <c r="CA272" s="17">
        <v>3.5244496733295E-3</v>
      </c>
    </row>
    <row r="273" spans="2:79" x14ac:dyDescent="0.35">
      <c r="B273" t="s">
        <v>223</v>
      </c>
      <c r="C273" s="17">
        <v>0.93721462905747199</v>
      </c>
      <c r="D273" s="17">
        <v>0.92563991700590398</v>
      </c>
      <c r="E273" s="17">
        <v>0.90481684746103497</v>
      </c>
      <c r="F273" s="17">
        <v>0.96974581575255303</v>
      </c>
      <c r="G273" s="17">
        <v>0.93978957312371103</v>
      </c>
      <c r="H273" s="17">
        <v>0.95938829480326804</v>
      </c>
      <c r="I273" s="17">
        <v>0.93988960187916804</v>
      </c>
      <c r="J273" s="17">
        <v>0.92702116702550597</v>
      </c>
      <c r="K273" s="17">
        <v>0.880992860085406</v>
      </c>
      <c r="L273" s="17">
        <v>0.95255623808228795</v>
      </c>
      <c r="M273" s="17"/>
      <c r="N273" s="17">
        <v>0.95316703738694397</v>
      </c>
      <c r="O273" s="17">
        <v>0.93223731289856304</v>
      </c>
      <c r="P273" s="17">
        <v>0.90473202594316904</v>
      </c>
      <c r="Q273" s="17">
        <v>0.94105459169925298</v>
      </c>
      <c r="R273" s="17"/>
      <c r="S273" s="17">
        <v>0.92813664878671198</v>
      </c>
      <c r="T273" s="17">
        <v>0.93398239209879597</v>
      </c>
      <c r="U273" s="17">
        <v>0.90945284044392705</v>
      </c>
      <c r="V273" s="17">
        <v>0.94018749428127402</v>
      </c>
      <c r="W273" s="17">
        <v>0.94007226272186595</v>
      </c>
      <c r="X273" s="17">
        <v>0.95497565432158005</v>
      </c>
      <c r="Y273" s="17">
        <v>0.944778002250659</v>
      </c>
      <c r="Z273" s="17"/>
      <c r="AA273" s="17">
        <v>0.93194247448942202</v>
      </c>
      <c r="AB273" s="17">
        <v>0.94553311316914501</v>
      </c>
      <c r="AC273" s="17"/>
      <c r="AD273" s="17">
        <v>0.91913866960924395</v>
      </c>
      <c r="AE273" s="17">
        <v>0.94118608675970905</v>
      </c>
      <c r="AF273" s="17">
        <v>0.93924469116826204</v>
      </c>
      <c r="AG273" s="17"/>
      <c r="AH273" s="17">
        <v>0.91316858869504802</v>
      </c>
      <c r="AI273" s="17">
        <v>0.940621562514947</v>
      </c>
      <c r="AJ273" s="17"/>
      <c r="AK273" s="17">
        <v>0.93498192317274698</v>
      </c>
      <c r="AL273" s="17">
        <v>0.93822067069598702</v>
      </c>
      <c r="AM273" s="17"/>
      <c r="AN273" s="17">
        <v>0.93506482105797795</v>
      </c>
      <c r="AO273" s="17">
        <v>0.94105459169925298</v>
      </c>
      <c r="AP273" s="17"/>
      <c r="AQ273" s="17">
        <v>0.95380046456412804</v>
      </c>
      <c r="AR273" s="17">
        <v>0.92894098289475302</v>
      </c>
      <c r="AS273" s="17"/>
      <c r="AT273" s="17">
        <v>0.93054593309976197</v>
      </c>
      <c r="AU273" s="17">
        <v>0.93569748139557496</v>
      </c>
      <c r="AV273" s="17">
        <v>0.93677074120680803</v>
      </c>
      <c r="AW273" s="17">
        <v>0.95416774341309196</v>
      </c>
      <c r="AX273" s="17"/>
      <c r="AY273" s="17">
        <v>0.930231081622656</v>
      </c>
      <c r="AZ273" s="17">
        <v>0.938945515358934</v>
      </c>
      <c r="BA273" s="17"/>
      <c r="BB273" s="17">
        <v>0.94224793589950795</v>
      </c>
      <c r="BC273" s="17">
        <v>0.93628998072647696</v>
      </c>
      <c r="BD273" s="17"/>
      <c r="BE273" s="17">
        <v>0.928262340465831</v>
      </c>
      <c r="BF273" s="17">
        <v>0.93838785709846295</v>
      </c>
      <c r="BG273" s="17"/>
      <c r="BH273" s="17">
        <v>0.90881653652793304</v>
      </c>
      <c r="BI273" s="17">
        <v>0.93970002578578005</v>
      </c>
      <c r="BJ273" s="17"/>
      <c r="BK273" s="17">
        <v>0.93150393114062702</v>
      </c>
      <c r="BL273" s="17">
        <v>0.93820414017346898</v>
      </c>
      <c r="BM273" s="17"/>
      <c r="BN273" s="17">
        <v>0.90092392020304002</v>
      </c>
      <c r="BO273" s="17">
        <v>0.93886847995609402</v>
      </c>
      <c r="BP273" s="17"/>
      <c r="BQ273" s="17">
        <v>0.92828955473698305</v>
      </c>
      <c r="BR273" s="17">
        <v>0.93791675885509795</v>
      </c>
      <c r="BS273" s="17"/>
      <c r="BT273" s="17">
        <v>0.92143072347517196</v>
      </c>
      <c r="BU273" s="17">
        <v>0.93826913929645395</v>
      </c>
      <c r="BV273" s="17"/>
      <c r="BW273" s="17">
        <v>0.92374370886186996</v>
      </c>
      <c r="BX273" s="17">
        <v>0.94363049248384501</v>
      </c>
      <c r="BY273" s="17"/>
      <c r="BZ273" s="17">
        <v>0.87976593735795705</v>
      </c>
      <c r="CA273" s="17">
        <v>0.93997525499955603</v>
      </c>
    </row>
    <row r="274" spans="2:79" x14ac:dyDescent="0.35">
      <c r="B274" t="s">
        <v>224</v>
      </c>
      <c r="C274" s="17">
        <v>1.1918515714388501E-2</v>
      </c>
      <c r="D274" s="17">
        <v>1.5425792281290601E-2</v>
      </c>
      <c r="E274" s="17">
        <v>2.3128593819625901E-2</v>
      </c>
      <c r="F274" s="17">
        <v>5.3333180681584304E-3</v>
      </c>
      <c r="G274" s="17">
        <v>4.51806465484409E-3</v>
      </c>
      <c r="H274" s="17">
        <v>8.7778193253788897E-3</v>
      </c>
      <c r="I274" s="17">
        <v>9.1582983589868598E-3</v>
      </c>
      <c r="J274" s="17">
        <v>1.30268552865258E-2</v>
      </c>
      <c r="K274" s="17">
        <v>2.2862877604824399E-2</v>
      </c>
      <c r="L274" s="17">
        <v>1.7750832756006599E-2</v>
      </c>
      <c r="M274" s="17"/>
      <c r="N274" s="17">
        <v>8.0052384053825795E-3</v>
      </c>
      <c r="O274" s="17">
        <v>1.35600350573911E-2</v>
      </c>
      <c r="P274" s="17">
        <v>1.6145362511875701E-2</v>
      </c>
      <c r="Q274" s="17">
        <v>1.2386117866628001E-2</v>
      </c>
      <c r="R274" s="17"/>
      <c r="S274" s="17">
        <v>1.46485884893277E-2</v>
      </c>
      <c r="T274" s="17">
        <v>9.9441737850600297E-3</v>
      </c>
      <c r="U274" s="17">
        <v>2.13823667223072E-2</v>
      </c>
      <c r="V274" s="17">
        <v>9.0802174137733192E-3</v>
      </c>
      <c r="W274" s="17">
        <v>9.4696708657704895E-3</v>
      </c>
      <c r="X274" s="17">
        <v>9.87504215180246E-3</v>
      </c>
      <c r="Y274" s="17">
        <v>1.04029594621208E-2</v>
      </c>
      <c r="Z274" s="17"/>
      <c r="AA274" s="17">
        <v>1.2909309528156899E-2</v>
      </c>
      <c r="AB274" s="17">
        <v>1.03552264573316E-2</v>
      </c>
      <c r="AC274" s="17"/>
      <c r="AD274" s="17">
        <v>1.4802352114568399E-2</v>
      </c>
      <c r="AE274" s="17">
        <v>6.1210981495293196E-3</v>
      </c>
      <c r="AF274" s="17">
        <v>1.3432812000183E-2</v>
      </c>
      <c r="AG274" s="17"/>
      <c r="AH274" s="17">
        <v>1.47959714476254E-2</v>
      </c>
      <c r="AI274" s="17">
        <v>1.15108269613876E-2</v>
      </c>
      <c r="AJ274" s="17"/>
      <c r="AK274" s="17">
        <v>1.42100342833832E-2</v>
      </c>
      <c r="AL274" s="17">
        <v>1.0885973492141101E-2</v>
      </c>
      <c r="AM274" s="17"/>
      <c r="AN274" s="17">
        <v>1.16567280510066E-2</v>
      </c>
      <c r="AO274" s="17">
        <v>1.2386117866628001E-2</v>
      </c>
      <c r="AP274" s="17"/>
      <c r="AQ274" s="17">
        <v>7.2098864319104401E-3</v>
      </c>
      <c r="AR274" s="17">
        <v>1.4267359254951E-2</v>
      </c>
      <c r="AS274" s="17"/>
      <c r="AT274" s="17">
        <v>1.3859099225558899E-2</v>
      </c>
      <c r="AU274" s="17">
        <v>1.5581840868117E-2</v>
      </c>
      <c r="AV274" s="17">
        <v>1.01186741791534E-2</v>
      </c>
      <c r="AW274" s="17">
        <v>5.4977176409649903E-3</v>
      </c>
      <c r="AX274" s="17"/>
      <c r="AY274" s="17">
        <v>1.7074565549798401E-2</v>
      </c>
      <c r="AZ274" s="17">
        <v>1.0640578374795999E-2</v>
      </c>
      <c r="BA274" s="17"/>
      <c r="BB274" s="17">
        <v>1.3123860512706999E-2</v>
      </c>
      <c r="BC274" s="17">
        <v>1.1697086723266701E-2</v>
      </c>
      <c r="BD274" s="17"/>
      <c r="BE274" s="17">
        <v>9.3020120528551596E-3</v>
      </c>
      <c r="BF274" s="17">
        <v>1.2261417468911099E-2</v>
      </c>
      <c r="BG274" s="17"/>
      <c r="BH274" s="17">
        <v>1.8213939875023101E-2</v>
      </c>
      <c r="BI274" s="17">
        <v>1.13675411517176E-2</v>
      </c>
      <c r="BJ274" s="17"/>
      <c r="BK274" s="17">
        <v>1.1643541311277299E-2</v>
      </c>
      <c r="BL274" s="17">
        <v>1.1966161419424E-2</v>
      </c>
      <c r="BM274" s="17"/>
      <c r="BN274" s="17">
        <v>1.41964600045424E-2</v>
      </c>
      <c r="BO274" s="17">
        <v>1.18147045646423E-2</v>
      </c>
      <c r="BP274" s="17"/>
      <c r="BQ274" s="17">
        <v>1.6635338312018799E-2</v>
      </c>
      <c r="BR274" s="17">
        <v>1.15474463454413E-2</v>
      </c>
      <c r="BS274" s="17"/>
      <c r="BT274" s="17">
        <v>1.1501073604324801E-2</v>
      </c>
      <c r="BU274" s="17">
        <v>1.19464046913562E-2</v>
      </c>
      <c r="BV274" s="17"/>
      <c r="BW274" s="17">
        <v>1.3083459835159499E-2</v>
      </c>
      <c r="BX274" s="17">
        <v>1.1363681874554599E-2</v>
      </c>
      <c r="BY274" s="17"/>
      <c r="BZ274" s="17">
        <v>1.3640734229605799E-2</v>
      </c>
      <c r="CA274" s="17">
        <v>1.1835756630231901E-2</v>
      </c>
    </row>
    <row r="275" spans="2:79" x14ac:dyDescent="0.35">
      <c r="B275" t="s">
        <v>166</v>
      </c>
      <c r="C275" s="17">
        <v>0.92529611334308404</v>
      </c>
      <c r="D275" s="17">
        <v>0.91021412472461305</v>
      </c>
      <c r="E275" s="17">
        <v>0.88168825364140901</v>
      </c>
      <c r="F275" s="17">
        <v>0.96441249768439496</v>
      </c>
      <c r="G275" s="17">
        <v>0.93527150846886697</v>
      </c>
      <c r="H275" s="17">
        <v>0.95061047547788902</v>
      </c>
      <c r="I275" s="17">
        <v>0.93073130352018196</v>
      </c>
      <c r="J275" s="17">
        <v>0.91399431173898005</v>
      </c>
      <c r="K275" s="17">
        <v>0.85812998248058203</v>
      </c>
      <c r="L275" s="17">
        <v>0.93480540532628198</v>
      </c>
      <c r="M275" s="17"/>
      <c r="N275" s="17">
        <v>0.94516179898156105</v>
      </c>
      <c r="O275" s="17">
        <v>0.91867727784117204</v>
      </c>
      <c r="P275" s="17">
        <v>0.888586663431294</v>
      </c>
      <c r="Q275" s="17">
        <v>0.92866847383262496</v>
      </c>
      <c r="R275" s="17"/>
      <c r="S275" s="17">
        <v>0.91348806029738405</v>
      </c>
      <c r="T275" s="17">
        <v>0.924038218313736</v>
      </c>
      <c r="U275" s="17">
        <v>0.88807047372161996</v>
      </c>
      <c r="V275" s="17">
        <v>0.93110727686750105</v>
      </c>
      <c r="W275" s="17">
        <v>0.93060259185609495</v>
      </c>
      <c r="X275" s="17">
        <v>0.94510061216977803</v>
      </c>
      <c r="Y275" s="17">
        <v>0.934375042788538</v>
      </c>
      <c r="Z275" s="17"/>
      <c r="AA275" s="17">
        <v>0.91903316496126497</v>
      </c>
      <c r="AB275" s="17">
        <v>0.93517788671181401</v>
      </c>
      <c r="AC275" s="17"/>
      <c r="AD275" s="17">
        <v>0.90433631749467602</v>
      </c>
      <c r="AE275" s="17">
        <v>0.93506498861017995</v>
      </c>
      <c r="AF275" s="17">
        <v>0.92581187916807905</v>
      </c>
      <c r="AG275" s="17"/>
      <c r="AH275" s="17">
        <v>0.89837261724742301</v>
      </c>
      <c r="AI275" s="17">
        <v>0.92911073555355905</v>
      </c>
      <c r="AJ275" s="17"/>
      <c r="AK275" s="17">
        <v>0.92077188888936401</v>
      </c>
      <c r="AL275" s="17">
        <v>0.92733469720384598</v>
      </c>
      <c r="AM275" s="17"/>
      <c r="AN275" s="17">
        <v>0.92340809300697102</v>
      </c>
      <c r="AO275" s="17">
        <v>0.92866847383262496</v>
      </c>
      <c r="AP275" s="17"/>
      <c r="AQ275" s="17">
        <v>0.94659057813221703</v>
      </c>
      <c r="AR275" s="17">
        <v>0.91467362363980298</v>
      </c>
      <c r="AS275" s="17"/>
      <c r="AT275" s="17">
        <v>0.91668683387420302</v>
      </c>
      <c r="AU275" s="17">
        <v>0.92011564052745798</v>
      </c>
      <c r="AV275" s="17">
        <v>0.92665206702765401</v>
      </c>
      <c r="AW275" s="17">
        <v>0.948670025772127</v>
      </c>
      <c r="AX275" s="17"/>
      <c r="AY275" s="17">
        <v>0.91315651607285797</v>
      </c>
      <c r="AZ275" s="17">
        <v>0.92830493698413796</v>
      </c>
      <c r="BA275" s="17"/>
      <c r="BB275" s="17">
        <v>0.92912407538680097</v>
      </c>
      <c r="BC275" s="17">
        <v>0.92459289400321099</v>
      </c>
      <c r="BD275" s="17"/>
      <c r="BE275" s="17">
        <v>0.91896032841297604</v>
      </c>
      <c r="BF275" s="17">
        <v>0.92612643962955199</v>
      </c>
      <c r="BG275" s="17"/>
      <c r="BH275" s="17">
        <v>0.89060259665290997</v>
      </c>
      <c r="BI275" s="17">
        <v>0.92833248463406204</v>
      </c>
      <c r="BJ275" s="17"/>
      <c r="BK275" s="17">
        <v>0.91986038982934903</v>
      </c>
      <c r="BL275" s="17">
        <v>0.92623797875404501</v>
      </c>
      <c r="BM275" s="17"/>
      <c r="BN275" s="17">
        <v>0.88672746019849802</v>
      </c>
      <c r="BO275" s="17">
        <v>0.92705377539145195</v>
      </c>
      <c r="BP275" s="17"/>
      <c r="BQ275" s="17">
        <v>0.91165421642496403</v>
      </c>
      <c r="BR275" s="17">
        <v>0.92636931250965704</v>
      </c>
      <c r="BS275" s="17"/>
      <c r="BT275" s="17">
        <v>0.90992964987084801</v>
      </c>
      <c r="BU275" s="17">
        <v>0.92632273460509795</v>
      </c>
      <c r="BV275" s="17"/>
      <c r="BW275" s="17">
        <v>0.91066024902670994</v>
      </c>
      <c r="BX275" s="17">
        <v>0.93226681060928995</v>
      </c>
      <c r="BY275" s="17"/>
      <c r="BZ275" s="17">
        <v>0.86612520312835095</v>
      </c>
      <c r="CA275" s="17">
        <v>0.92813949836932397</v>
      </c>
    </row>
    <row r="276" spans="2:79" x14ac:dyDescent="0.35">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row>
    <row r="277" spans="2:79" x14ac:dyDescent="0.35">
      <c r="B277" s="6" t="s">
        <v>227</v>
      </c>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row>
    <row r="278" spans="2:79" x14ac:dyDescent="0.35">
      <c r="B278" s="24" t="s">
        <v>77</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row>
    <row r="279" spans="2:79" x14ac:dyDescent="0.35">
      <c r="B279" t="s">
        <v>218</v>
      </c>
      <c r="C279" s="17">
        <v>0.50706888132806605</v>
      </c>
      <c r="D279" s="17">
        <v>0.51028617512006003</v>
      </c>
      <c r="E279" s="17">
        <v>0.448523760181816</v>
      </c>
      <c r="F279" s="17">
        <v>0.51673688734749401</v>
      </c>
      <c r="G279" s="17">
        <v>0.65205646004734097</v>
      </c>
      <c r="H279" s="17">
        <v>0.52988846806771095</v>
      </c>
      <c r="I279" s="17">
        <v>0.45862285812723602</v>
      </c>
      <c r="J279" s="17">
        <v>0.471153319104331</v>
      </c>
      <c r="K279" s="17">
        <v>0.39435363880880903</v>
      </c>
      <c r="L279" s="17">
        <v>0.42362232118611998</v>
      </c>
      <c r="M279" s="17"/>
      <c r="N279" s="17">
        <v>0.46928841701208601</v>
      </c>
      <c r="O279" s="17">
        <v>0.47544668798963002</v>
      </c>
      <c r="P279" s="17">
        <v>0.49854409576505299</v>
      </c>
      <c r="Q279" s="17">
        <v>0.55848449699806102</v>
      </c>
      <c r="R279" s="17"/>
      <c r="S279" s="17">
        <v>0.46861241622587202</v>
      </c>
      <c r="T279" s="17">
        <v>0.47610715544697801</v>
      </c>
      <c r="U279" s="17">
        <v>0.50582723486284598</v>
      </c>
      <c r="V279" s="17">
        <v>0.51368383943948304</v>
      </c>
      <c r="W279" s="17">
        <v>0.50818489125754096</v>
      </c>
      <c r="X279" s="17">
        <v>0.55496582285187102</v>
      </c>
      <c r="Y279" s="17">
        <v>0.54969849597842801</v>
      </c>
      <c r="Z279" s="17"/>
      <c r="AA279" s="17">
        <v>0.55134117105078995</v>
      </c>
      <c r="AB279" s="17">
        <v>0.43721540228220002</v>
      </c>
      <c r="AC279" s="17"/>
      <c r="AD279" s="17">
        <v>0.53841442678611595</v>
      </c>
      <c r="AE279" s="17">
        <v>0.622706440196511</v>
      </c>
      <c r="AF279" s="17">
        <v>0.52941562420724197</v>
      </c>
      <c r="AG279" s="17"/>
      <c r="AH279" s="17">
        <v>0.58871413690456398</v>
      </c>
      <c r="AI279" s="17">
        <v>0.49550107437627</v>
      </c>
      <c r="AJ279" s="17"/>
      <c r="AK279" s="17">
        <v>0.49809771339021802</v>
      </c>
      <c r="AL279" s="17">
        <v>0.51111122678580501</v>
      </c>
      <c r="AM279" s="17"/>
      <c r="AN279" s="17">
        <v>0.478283783092049</v>
      </c>
      <c r="AO279" s="17">
        <v>0.55848449699806102</v>
      </c>
      <c r="AP279" s="17"/>
      <c r="AQ279" s="17">
        <v>0.611267792591072</v>
      </c>
      <c r="AR279" s="17">
        <v>0.45509049760511799</v>
      </c>
      <c r="AS279" s="17"/>
      <c r="AT279" s="17">
        <v>0.42495937443786003</v>
      </c>
      <c r="AU279" s="17">
        <v>0.448348120782742</v>
      </c>
      <c r="AV279" s="17">
        <v>0.55128038671993096</v>
      </c>
      <c r="AW279" s="17">
        <v>0.64444900248549497</v>
      </c>
      <c r="AX279" s="17"/>
      <c r="AY279" s="17">
        <v>0.58917424042597499</v>
      </c>
      <c r="AZ279" s="17">
        <v>0.48671890265810203</v>
      </c>
      <c r="BA279" s="17"/>
      <c r="BB279" s="17">
        <v>0.45871134569601302</v>
      </c>
      <c r="BC279" s="17">
        <v>0.51595244754337699</v>
      </c>
      <c r="BD279" s="17"/>
      <c r="BE279" s="17">
        <v>0.56026639321218896</v>
      </c>
      <c r="BF279" s="17">
        <v>0.50009716543502902</v>
      </c>
      <c r="BG279" s="17"/>
      <c r="BH279" s="17">
        <v>0.463308227457223</v>
      </c>
      <c r="BI279" s="17">
        <v>0.51089880708262403</v>
      </c>
      <c r="BJ279" s="17"/>
      <c r="BK279" s="17">
        <v>0.49836822372255102</v>
      </c>
      <c r="BL279" s="17">
        <v>0.50857647243908299</v>
      </c>
      <c r="BM279" s="17"/>
      <c r="BN279" s="17">
        <v>0.48592167795895602</v>
      </c>
      <c r="BO279" s="17">
        <v>0.50803260792364302</v>
      </c>
      <c r="BP279" s="17"/>
      <c r="BQ279" s="17">
        <v>0.54293286142859898</v>
      </c>
      <c r="BR279" s="17">
        <v>0.50424748531658103</v>
      </c>
      <c r="BS279" s="17"/>
      <c r="BT279" s="17">
        <v>0.51593819897400905</v>
      </c>
      <c r="BU279" s="17">
        <v>0.506476329236212</v>
      </c>
      <c r="BV279" s="17"/>
      <c r="BW279" s="17">
        <v>0.52408276731983505</v>
      </c>
      <c r="BX279" s="17">
        <v>0.49896559162773102</v>
      </c>
      <c r="BY279" s="17"/>
      <c r="BZ279" s="17">
        <v>0.54811012391743197</v>
      </c>
      <c r="CA279" s="17">
        <v>0.50509669509308397</v>
      </c>
    </row>
    <row r="280" spans="2:79" x14ac:dyDescent="0.35">
      <c r="B280" t="s">
        <v>219</v>
      </c>
      <c r="C280" s="17">
        <v>0.324595376772637</v>
      </c>
      <c r="D280" s="17">
        <v>0.35251736038963499</v>
      </c>
      <c r="E280" s="17">
        <v>0.341087488750562</v>
      </c>
      <c r="F280" s="17">
        <v>0.31754428100812998</v>
      </c>
      <c r="G280" s="17">
        <v>0.245124510475072</v>
      </c>
      <c r="H280" s="17">
        <v>0.32442533915456101</v>
      </c>
      <c r="I280" s="17">
        <v>0.37331312459562499</v>
      </c>
      <c r="J280" s="17">
        <v>0.287630773851906</v>
      </c>
      <c r="K280" s="17">
        <v>0.345751702859242</v>
      </c>
      <c r="L280" s="17">
        <v>0.34381302543410602</v>
      </c>
      <c r="M280" s="17"/>
      <c r="N280" s="17">
        <v>0.311889084122286</v>
      </c>
      <c r="O280" s="17">
        <v>0.33055723329377601</v>
      </c>
      <c r="P280" s="17">
        <v>0.34033658263809602</v>
      </c>
      <c r="Q280" s="17">
        <v>0.32489529210370299</v>
      </c>
      <c r="R280" s="17"/>
      <c r="S280" s="17">
        <v>0.30750601717541898</v>
      </c>
      <c r="T280" s="17">
        <v>0.34344079768227997</v>
      </c>
      <c r="U280" s="17">
        <v>0.33484515228473999</v>
      </c>
      <c r="V280" s="17">
        <v>0.31501033802135497</v>
      </c>
      <c r="W280" s="17">
        <v>0.36401966822923598</v>
      </c>
      <c r="X280" s="17">
        <v>0.331823813084343</v>
      </c>
      <c r="Y280" s="17">
        <v>0.29887753552490198</v>
      </c>
      <c r="Z280" s="17"/>
      <c r="AA280" s="17">
        <v>0.32378048000397303</v>
      </c>
      <c r="AB280" s="17">
        <v>0.32588113304842398</v>
      </c>
      <c r="AC280" s="17"/>
      <c r="AD280" s="17">
        <v>0.32164230460495602</v>
      </c>
      <c r="AE280" s="17">
        <v>0.29535215365206502</v>
      </c>
      <c r="AF280" s="17">
        <v>0.33931274568975001</v>
      </c>
      <c r="AG280" s="17"/>
      <c r="AH280" s="17">
        <v>0.30310356939489502</v>
      </c>
      <c r="AI280" s="17">
        <v>0.32764041689206003</v>
      </c>
      <c r="AJ280" s="17"/>
      <c r="AK280" s="17">
        <v>0.31423979037428601</v>
      </c>
      <c r="AL280" s="17">
        <v>0.32926153149514498</v>
      </c>
      <c r="AM280" s="17"/>
      <c r="AN280" s="17">
        <v>0.3244274687907</v>
      </c>
      <c r="AO280" s="17">
        <v>0.32489529210370299</v>
      </c>
      <c r="AP280" s="17"/>
      <c r="AQ280" s="17">
        <v>0.28541210834450498</v>
      </c>
      <c r="AR280" s="17">
        <v>0.34414148274620199</v>
      </c>
      <c r="AS280" s="17"/>
      <c r="AT280" s="17">
        <v>0.28126744125789799</v>
      </c>
      <c r="AU280" s="17">
        <v>0.358889800131657</v>
      </c>
      <c r="AV280" s="17">
        <v>0.33369442400841598</v>
      </c>
      <c r="AW280" s="17">
        <v>0.27988798298955098</v>
      </c>
      <c r="AX280" s="17"/>
      <c r="AY280" s="17">
        <v>0.303600836921395</v>
      </c>
      <c r="AZ280" s="17">
        <v>0.32979891577243597</v>
      </c>
      <c r="BA280" s="17"/>
      <c r="BB280" s="17">
        <v>0.35992345667550202</v>
      </c>
      <c r="BC280" s="17">
        <v>0.318105398882431</v>
      </c>
      <c r="BD280" s="17"/>
      <c r="BE280" s="17">
        <v>0.320681818344418</v>
      </c>
      <c r="BF280" s="17">
        <v>0.325108261990874</v>
      </c>
      <c r="BG280" s="17"/>
      <c r="BH280" s="17">
        <v>0.33218616828583197</v>
      </c>
      <c r="BI280" s="17">
        <v>0.32393103185677602</v>
      </c>
      <c r="BJ280" s="17"/>
      <c r="BK280" s="17">
        <v>0.34846525542407802</v>
      </c>
      <c r="BL280" s="17">
        <v>0.32045936562180799</v>
      </c>
      <c r="BM280" s="17"/>
      <c r="BN280" s="17">
        <v>0.35531509159246899</v>
      </c>
      <c r="BO280" s="17">
        <v>0.32319540885897702</v>
      </c>
      <c r="BP280" s="17"/>
      <c r="BQ280" s="17">
        <v>0.33252010574948798</v>
      </c>
      <c r="BR280" s="17">
        <v>0.32397194349321001</v>
      </c>
      <c r="BS280" s="17"/>
      <c r="BT280" s="17">
        <v>0.31201477332685101</v>
      </c>
      <c r="BU280" s="17">
        <v>0.325435876931294</v>
      </c>
      <c r="BV280" s="17"/>
      <c r="BW280" s="17">
        <v>0.33263640797459398</v>
      </c>
      <c r="BX280" s="17">
        <v>0.32076563409360398</v>
      </c>
      <c r="BY280" s="17"/>
      <c r="BZ280" s="17">
        <v>0.322052680059983</v>
      </c>
      <c r="CA280" s="17">
        <v>0.324717562923447</v>
      </c>
    </row>
    <row r="281" spans="2:79" x14ac:dyDescent="0.35">
      <c r="B281" t="s">
        <v>220</v>
      </c>
      <c r="C281" s="17">
        <v>0.112404272078815</v>
      </c>
      <c r="D281" s="17">
        <v>8.9976775999473305E-2</v>
      </c>
      <c r="E281" s="17">
        <v>0.15269143016936801</v>
      </c>
      <c r="F281" s="17">
        <v>0.107515419748375</v>
      </c>
      <c r="G281" s="17">
        <v>7.2676281652249694E-2</v>
      </c>
      <c r="H281" s="17">
        <v>0.115317305293804</v>
      </c>
      <c r="I281" s="17">
        <v>0.12863476744956701</v>
      </c>
      <c r="J281" s="17">
        <v>0.111756821614844</v>
      </c>
      <c r="K281" s="17">
        <v>0.16033587385666201</v>
      </c>
      <c r="L281" s="17">
        <v>9.4445063019246198E-2</v>
      </c>
      <c r="M281" s="17"/>
      <c r="N281" s="17">
        <v>0.131912026367771</v>
      </c>
      <c r="O281" s="17">
        <v>0.12948917666833801</v>
      </c>
      <c r="P281" s="17">
        <v>0.11830592455289</v>
      </c>
      <c r="Q281" s="17">
        <v>8.47966577308292E-2</v>
      </c>
      <c r="R281" s="17"/>
      <c r="S281" s="17">
        <v>0.13905794697003801</v>
      </c>
      <c r="T281" s="17">
        <v>0.11153590572194801</v>
      </c>
      <c r="U281" s="17">
        <v>0.108744225196915</v>
      </c>
      <c r="V281" s="17">
        <v>0.111156964498838</v>
      </c>
      <c r="W281" s="17">
        <v>9.7280110217886795E-2</v>
      </c>
      <c r="X281" s="17">
        <v>8.0776143311521303E-2</v>
      </c>
      <c r="Y281" s="17">
        <v>0.113492173927111</v>
      </c>
      <c r="Z281" s="17"/>
      <c r="AA281" s="17">
        <v>9.0076243400304595E-2</v>
      </c>
      <c r="AB281" s="17">
        <v>0.147633768750393</v>
      </c>
      <c r="AC281" s="17"/>
      <c r="AD281" s="17">
        <v>9.5306060938617307E-2</v>
      </c>
      <c r="AE281" s="17">
        <v>6.9568920429546502E-2</v>
      </c>
      <c r="AF281" s="17">
        <v>9.39367335705171E-2</v>
      </c>
      <c r="AG281" s="17"/>
      <c r="AH281" s="17">
        <v>8.5059806884721006E-2</v>
      </c>
      <c r="AI281" s="17">
        <v>0.116278538774802</v>
      </c>
      <c r="AJ281" s="17"/>
      <c r="AK281" s="17">
        <v>0.113787410463649</v>
      </c>
      <c r="AL281" s="17">
        <v>0.11178103960718</v>
      </c>
      <c r="AM281" s="17"/>
      <c r="AN281" s="17">
        <v>0.127860430304547</v>
      </c>
      <c r="AO281" s="17">
        <v>8.47966577308292E-2</v>
      </c>
      <c r="AP281" s="17"/>
      <c r="AQ281" s="17">
        <v>7.7626272403469102E-2</v>
      </c>
      <c r="AR281" s="17">
        <v>0.129752862292765</v>
      </c>
      <c r="AS281" s="17"/>
      <c r="AT281" s="17">
        <v>0.174940988738299</v>
      </c>
      <c r="AU281" s="17">
        <v>0.12726417963804201</v>
      </c>
      <c r="AV281" s="17">
        <v>8.3766502491141606E-2</v>
      </c>
      <c r="AW281" s="17">
        <v>6.4556671124551004E-2</v>
      </c>
      <c r="AX281" s="17"/>
      <c r="AY281" s="17">
        <v>7.5855332172256595E-2</v>
      </c>
      <c r="AZ281" s="17">
        <v>0.121463000469751</v>
      </c>
      <c r="BA281" s="17"/>
      <c r="BB281" s="17">
        <v>0.128312551134244</v>
      </c>
      <c r="BC281" s="17">
        <v>0.109481826827761</v>
      </c>
      <c r="BD281" s="17"/>
      <c r="BE281" s="17">
        <v>8.9345935539534294E-2</v>
      </c>
      <c r="BF281" s="17">
        <v>0.115426145952692</v>
      </c>
      <c r="BG281" s="17"/>
      <c r="BH281" s="17">
        <v>0.12552158864715501</v>
      </c>
      <c r="BI281" s="17">
        <v>0.11125624653276001</v>
      </c>
      <c r="BJ281" s="17"/>
      <c r="BK281" s="17">
        <v>0.110541663223878</v>
      </c>
      <c r="BL281" s="17">
        <v>0.112727012345162</v>
      </c>
      <c r="BM281" s="17"/>
      <c r="BN281" s="17">
        <v>0.114261286991756</v>
      </c>
      <c r="BO281" s="17">
        <v>0.112319643646925</v>
      </c>
      <c r="BP281" s="17"/>
      <c r="BQ281" s="17">
        <v>9.6585182808902006E-2</v>
      </c>
      <c r="BR281" s="17">
        <v>0.113648749553048</v>
      </c>
      <c r="BS281" s="17"/>
      <c r="BT281" s="17">
        <v>0.11356855263620801</v>
      </c>
      <c r="BU281" s="17">
        <v>0.11232648741630399</v>
      </c>
      <c r="BV281" s="17"/>
      <c r="BW281" s="17">
        <v>0.100469377497353</v>
      </c>
      <c r="BX281" s="17">
        <v>0.118088564802025</v>
      </c>
      <c r="BY281" s="17"/>
      <c r="BZ281" s="17">
        <v>9.6879313431920105E-2</v>
      </c>
      <c r="CA281" s="17">
        <v>0.11315030479640199</v>
      </c>
    </row>
    <row r="282" spans="2:79" x14ac:dyDescent="0.35">
      <c r="B282" t="s">
        <v>221</v>
      </c>
      <c r="C282" s="17">
        <v>3.0505138853493399E-2</v>
      </c>
      <c r="D282" s="17">
        <v>2.43672151722681E-2</v>
      </c>
      <c r="E282" s="17">
        <v>3.2828091461906399E-2</v>
      </c>
      <c r="F282" s="17">
        <v>3.7565259334627697E-2</v>
      </c>
      <c r="G282" s="17">
        <v>1.5726149923397E-2</v>
      </c>
      <c r="H282" s="17">
        <v>1.50472242435013E-2</v>
      </c>
      <c r="I282" s="17">
        <v>2.4143682378967302E-2</v>
      </c>
      <c r="J282" s="17">
        <v>5.7825545231911503E-2</v>
      </c>
      <c r="K282" s="17">
        <v>3.5700590778708997E-2</v>
      </c>
      <c r="L282" s="17">
        <v>9.3384506105122903E-2</v>
      </c>
      <c r="M282" s="17"/>
      <c r="N282" s="17">
        <v>4.2297549906073602E-2</v>
      </c>
      <c r="O282" s="17">
        <v>3.4503117204891201E-2</v>
      </c>
      <c r="P282" s="17">
        <v>2.5645095495559499E-2</v>
      </c>
      <c r="Q282" s="17">
        <v>2.08781195856792E-2</v>
      </c>
      <c r="R282" s="17"/>
      <c r="S282" s="17">
        <v>5.3945656503651997E-2</v>
      </c>
      <c r="T282" s="17">
        <v>4.2624089188200903E-2</v>
      </c>
      <c r="U282" s="17">
        <v>3.1593214781622303E-2</v>
      </c>
      <c r="V282" s="17">
        <v>3.0200655125232199E-2</v>
      </c>
      <c r="W282" s="17">
        <v>1.7893855442118502E-2</v>
      </c>
      <c r="X282" s="17">
        <v>1.88907841336554E-2</v>
      </c>
      <c r="Y282" s="17">
        <v>2.06444166102876E-2</v>
      </c>
      <c r="Z282" s="17"/>
      <c r="AA282" s="17">
        <v>2.2750106387709901E-2</v>
      </c>
      <c r="AB282" s="17">
        <v>4.2741144744342298E-2</v>
      </c>
      <c r="AC282" s="17"/>
      <c r="AD282" s="17">
        <v>3.3124977093226399E-2</v>
      </c>
      <c r="AE282" s="17">
        <v>9.3537406203846908E-3</v>
      </c>
      <c r="AF282" s="17">
        <v>2.498920584705E-2</v>
      </c>
      <c r="AG282" s="17"/>
      <c r="AH282" s="17">
        <v>1.5514823584294801E-2</v>
      </c>
      <c r="AI282" s="17">
        <v>3.2629023112979702E-2</v>
      </c>
      <c r="AJ282" s="17"/>
      <c r="AK282" s="17">
        <v>3.8216386689013601E-2</v>
      </c>
      <c r="AL282" s="17">
        <v>2.7030504572052E-2</v>
      </c>
      <c r="AM282" s="17"/>
      <c r="AN282" s="17">
        <v>3.5894837911513003E-2</v>
      </c>
      <c r="AO282" s="17">
        <v>2.08781195856792E-2</v>
      </c>
      <c r="AP282" s="17"/>
      <c r="AQ282" s="17">
        <v>1.3122109941549999E-2</v>
      </c>
      <c r="AR282" s="17">
        <v>3.9176455435405502E-2</v>
      </c>
      <c r="AS282" s="17"/>
      <c r="AT282" s="17">
        <v>4.6400402845446803E-2</v>
      </c>
      <c r="AU282" s="17">
        <v>4.1196540947134902E-2</v>
      </c>
      <c r="AV282" s="17">
        <v>2.1708899578736899E-2</v>
      </c>
      <c r="AW282" s="17">
        <v>6.70940192344894E-3</v>
      </c>
      <c r="AX282" s="17"/>
      <c r="AY282" s="17">
        <v>2.1569271482638E-2</v>
      </c>
      <c r="AZ282" s="17">
        <v>3.2719911584438897E-2</v>
      </c>
      <c r="BA282" s="17"/>
      <c r="BB282" s="17">
        <v>2.6922059639218301E-2</v>
      </c>
      <c r="BC282" s="17">
        <v>3.1163371764634899E-2</v>
      </c>
      <c r="BD282" s="17"/>
      <c r="BE282" s="17">
        <v>1.7582175835491098E-2</v>
      </c>
      <c r="BF282" s="17">
        <v>3.2198737359641502E-2</v>
      </c>
      <c r="BG282" s="17"/>
      <c r="BH282" s="17">
        <v>5.4798477052852602E-2</v>
      </c>
      <c r="BI282" s="17">
        <v>2.8378989598308299E-2</v>
      </c>
      <c r="BJ282" s="17"/>
      <c r="BK282" s="17">
        <v>1.74181556153311E-2</v>
      </c>
      <c r="BL282" s="17">
        <v>3.2772762807270102E-2</v>
      </c>
      <c r="BM282" s="17"/>
      <c r="BN282" s="17">
        <v>2.8569552176035799E-2</v>
      </c>
      <c r="BO282" s="17">
        <v>3.0593347981033799E-2</v>
      </c>
      <c r="BP282" s="17"/>
      <c r="BQ282" s="17">
        <v>2.0707294625404101E-2</v>
      </c>
      <c r="BR282" s="17">
        <v>3.1275928892657998E-2</v>
      </c>
      <c r="BS282" s="17"/>
      <c r="BT282" s="17">
        <v>4.7510600110208502E-2</v>
      </c>
      <c r="BU282" s="17">
        <v>2.9369017446765799E-2</v>
      </c>
      <c r="BV282" s="17"/>
      <c r="BW282" s="17">
        <v>2.6956672162266999E-2</v>
      </c>
      <c r="BX282" s="17">
        <v>3.2195185066622299E-2</v>
      </c>
      <c r="BY282" s="17"/>
      <c r="BZ282" s="17">
        <v>2.66676867463757E-2</v>
      </c>
      <c r="CA282" s="17">
        <v>3.06895428760223E-2</v>
      </c>
    </row>
    <row r="283" spans="2:79" x14ac:dyDescent="0.35">
      <c r="B283" t="s">
        <v>222</v>
      </c>
      <c r="C283" s="17">
        <v>1.2555871524639901E-2</v>
      </c>
      <c r="D283" s="17">
        <v>1.20415443599936E-2</v>
      </c>
      <c r="E283" s="17">
        <v>1.1634751111005001E-2</v>
      </c>
      <c r="F283" s="17">
        <v>1.45268227073249E-2</v>
      </c>
      <c r="G283" s="17">
        <v>6.5942526497280596E-3</v>
      </c>
      <c r="H283" s="17">
        <v>5.0160197123678999E-3</v>
      </c>
      <c r="I283" s="17">
        <v>7.1228136087220697E-3</v>
      </c>
      <c r="J283" s="17">
        <v>3.4248760435246897E-2</v>
      </c>
      <c r="K283" s="17">
        <v>2.6543491784640601E-2</v>
      </c>
      <c r="L283" s="17">
        <v>2.5408615620680999E-2</v>
      </c>
      <c r="M283" s="17"/>
      <c r="N283" s="17">
        <v>2.1375194007154399E-2</v>
      </c>
      <c r="O283" s="17">
        <v>2.26972514689039E-2</v>
      </c>
      <c r="P283" s="17">
        <v>4.1297456672686403E-3</v>
      </c>
      <c r="Q283" s="17">
        <v>3.6292612261156201E-3</v>
      </c>
      <c r="R283" s="17"/>
      <c r="S283" s="17">
        <v>1.78298527127554E-2</v>
      </c>
      <c r="T283" s="17">
        <v>1.0500389424088E-2</v>
      </c>
      <c r="U283" s="17">
        <v>1.13896799375843E-2</v>
      </c>
      <c r="V283" s="17">
        <v>1.11838859632378E-2</v>
      </c>
      <c r="W283" s="17">
        <v>7.6675160916206799E-3</v>
      </c>
      <c r="X283" s="17">
        <v>1.07868786803444E-2</v>
      </c>
      <c r="Y283" s="17">
        <v>7.6013024812659298E-3</v>
      </c>
      <c r="Z283" s="17"/>
      <c r="AA283" s="17">
        <v>6.63449047423296E-3</v>
      </c>
      <c r="AB283" s="17">
        <v>2.1898714863390501E-2</v>
      </c>
      <c r="AC283" s="17"/>
      <c r="AD283" s="17">
        <v>4.9656458261823303E-3</v>
      </c>
      <c r="AE283" s="17">
        <v>1.47903326636901E-3</v>
      </c>
      <c r="AF283" s="17">
        <v>7.0333602290950197E-3</v>
      </c>
      <c r="AG283" s="17"/>
      <c r="AH283" s="17">
        <v>2.7494669594127002E-3</v>
      </c>
      <c r="AI283" s="17">
        <v>1.39452798142064E-2</v>
      </c>
      <c r="AJ283" s="17"/>
      <c r="AK283" s="17">
        <v>1.91393092742373E-2</v>
      </c>
      <c r="AL283" s="17">
        <v>9.5894205711226106E-3</v>
      </c>
      <c r="AM283" s="17"/>
      <c r="AN283" s="17">
        <v>1.75534457247991E-2</v>
      </c>
      <c r="AO283" s="17">
        <v>3.6292612261156201E-3</v>
      </c>
      <c r="AP283" s="17"/>
      <c r="AQ283" s="17">
        <v>5.7585723115670603E-3</v>
      </c>
      <c r="AR283" s="17">
        <v>1.5946623140892398E-2</v>
      </c>
      <c r="AS283" s="17"/>
      <c r="AT283" s="17">
        <v>3.3022208468469302E-2</v>
      </c>
      <c r="AU283" s="17">
        <v>1.36880687753431E-2</v>
      </c>
      <c r="AV283" s="17">
        <v>5.1072919385288197E-3</v>
      </c>
      <c r="AW283" s="17">
        <v>1.0286376869123499E-3</v>
      </c>
      <c r="AX283" s="17"/>
      <c r="AY283" s="17">
        <v>5.0147201800268696E-3</v>
      </c>
      <c r="AZ283" s="17">
        <v>1.4424961078548799E-2</v>
      </c>
      <c r="BA283" s="17"/>
      <c r="BB283" s="17">
        <v>1.3782001607034701E-2</v>
      </c>
      <c r="BC283" s="17">
        <v>1.2330624153507899E-2</v>
      </c>
      <c r="BD283" s="17"/>
      <c r="BE283" s="17">
        <v>5.4272030678159597E-3</v>
      </c>
      <c r="BF283" s="17">
        <v>1.3490107909320599E-2</v>
      </c>
      <c r="BG283" s="17"/>
      <c r="BH283" s="17">
        <v>1.42467768293843E-2</v>
      </c>
      <c r="BI283" s="17">
        <v>1.2407883750182201E-2</v>
      </c>
      <c r="BJ283" s="17"/>
      <c r="BK283" s="17">
        <v>1.06638268277814E-2</v>
      </c>
      <c r="BL283" s="17">
        <v>1.2883712234613501E-2</v>
      </c>
      <c r="BM283" s="17"/>
      <c r="BN283" s="17">
        <v>4.2518794928754697E-3</v>
      </c>
      <c r="BO283" s="17">
        <v>1.2934303501236699E-2</v>
      </c>
      <c r="BP283" s="17"/>
      <c r="BQ283" s="17">
        <v>5.4834361486796697E-3</v>
      </c>
      <c r="BR283" s="17">
        <v>1.3112255420272501E-2</v>
      </c>
      <c r="BS283" s="17"/>
      <c r="BT283" s="17">
        <v>6.9065903895721703E-3</v>
      </c>
      <c r="BU283" s="17">
        <v>1.29332955258641E-2</v>
      </c>
      <c r="BV283" s="17"/>
      <c r="BW283" s="17">
        <v>1.0199176782256099E-2</v>
      </c>
      <c r="BX283" s="17">
        <v>1.3678306472307399E-2</v>
      </c>
      <c r="BY283" s="17"/>
      <c r="BZ283" s="17">
        <v>0</v>
      </c>
      <c r="CA283" s="17">
        <v>1.31592284267898E-2</v>
      </c>
    </row>
    <row r="284" spans="2:79" x14ac:dyDescent="0.35">
      <c r="B284" t="s">
        <v>75</v>
      </c>
      <c r="C284" s="17">
        <v>1.2870459442348299E-2</v>
      </c>
      <c r="D284" s="17">
        <v>1.08109289585696E-2</v>
      </c>
      <c r="E284" s="17">
        <v>1.3234478325343199E-2</v>
      </c>
      <c r="F284" s="17">
        <v>6.1113298540485502E-3</v>
      </c>
      <c r="G284" s="17">
        <v>7.8223452522124103E-3</v>
      </c>
      <c r="H284" s="17">
        <v>1.0305643528054E-2</v>
      </c>
      <c r="I284" s="17">
        <v>8.1627538398830399E-3</v>
      </c>
      <c r="J284" s="17">
        <v>3.7384779761759697E-2</v>
      </c>
      <c r="K284" s="17">
        <v>3.7314701911937302E-2</v>
      </c>
      <c r="L284" s="17">
        <v>1.9326468634724502E-2</v>
      </c>
      <c r="M284" s="17"/>
      <c r="N284" s="17">
        <v>2.3237728584629799E-2</v>
      </c>
      <c r="O284" s="17">
        <v>7.3065333744622499E-3</v>
      </c>
      <c r="P284" s="17">
        <v>1.3038555881133E-2</v>
      </c>
      <c r="Q284" s="17">
        <v>7.3161723556123002E-3</v>
      </c>
      <c r="R284" s="17"/>
      <c r="S284" s="17">
        <v>1.3048110412263701E-2</v>
      </c>
      <c r="T284" s="17">
        <v>1.57916625365059E-2</v>
      </c>
      <c r="U284" s="17">
        <v>7.6004929362926002E-3</v>
      </c>
      <c r="V284" s="17">
        <v>1.87643169518538E-2</v>
      </c>
      <c r="W284" s="17">
        <v>4.95395876159665E-3</v>
      </c>
      <c r="X284" s="17">
        <v>2.7565579382652201E-3</v>
      </c>
      <c r="Y284" s="17">
        <v>9.6860754780052592E-3</v>
      </c>
      <c r="Z284" s="17"/>
      <c r="AA284" s="17">
        <v>5.4175086829897599E-3</v>
      </c>
      <c r="AB284" s="17">
        <v>2.4629836311250399E-2</v>
      </c>
      <c r="AC284" s="17"/>
      <c r="AD284" s="17">
        <v>6.5465847509016501E-3</v>
      </c>
      <c r="AE284" s="17">
        <v>1.53971183512312E-3</v>
      </c>
      <c r="AF284" s="17">
        <v>5.3123304563455001E-3</v>
      </c>
      <c r="AG284" s="17"/>
      <c r="AH284" s="17">
        <v>4.8581962721127997E-3</v>
      </c>
      <c r="AI284" s="17">
        <v>1.4005667029682501E-2</v>
      </c>
      <c r="AJ284" s="17"/>
      <c r="AK284" s="17">
        <v>1.6519389808595599E-2</v>
      </c>
      <c r="AL284" s="17">
        <v>1.12262769686956E-2</v>
      </c>
      <c r="AM284" s="17"/>
      <c r="AN284" s="17">
        <v>1.5980034176392498E-2</v>
      </c>
      <c r="AO284" s="17">
        <v>7.3161723556123002E-3</v>
      </c>
      <c r="AP284" s="17"/>
      <c r="AQ284" s="17">
        <v>6.8131444078375399E-3</v>
      </c>
      <c r="AR284" s="17">
        <v>1.58920787796165E-2</v>
      </c>
      <c r="AS284" s="17"/>
      <c r="AT284" s="17">
        <v>3.9409584252026501E-2</v>
      </c>
      <c r="AU284" s="17">
        <v>1.0613289725081101E-2</v>
      </c>
      <c r="AV284" s="17">
        <v>4.4424952632455003E-3</v>
      </c>
      <c r="AW284" s="17">
        <v>3.3683037900414199E-3</v>
      </c>
      <c r="AX284" s="17"/>
      <c r="AY284" s="17">
        <v>4.7855988177083197E-3</v>
      </c>
      <c r="AZ284" s="17">
        <v>1.48743084367223E-2</v>
      </c>
      <c r="BA284" s="17"/>
      <c r="BB284" s="17">
        <v>1.2348585247987201E-2</v>
      </c>
      <c r="BC284" s="17">
        <v>1.2966330828288001E-2</v>
      </c>
      <c r="BD284" s="17"/>
      <c r="BE284" s="17">
        <v>6.6964740005512804E-3</v>
      </c>
      <c r="BF284" s="17">
        <v>1.3679581352442899E-2</v>
      </c>
      <c r="BG284" s="17"/>
      <c r="BH284" s="17">
        <v>9.9387617275524098E-3</v>
      </c>
      <c r="BI284" s="17">
        <v>1.3127041179349199E-2</v>
      </c>
      <c r="BJ284" s="17"/>
      <c r="BK284" s="17">
        <v>1.4542875186380999E-2</v>
      </c>
      <c r="BL284" s="17">
        <v>1.2580674552062601E-2</v>
      </c>
      <c r="BM284" s="17"/>
      <c r="BN284" s="17">
        <v>1.16805117879079E-2</v>
      </c>
      <c r="BO284" s="17">
        <v>1.29246880881845E-2</v>
      </c>
      <c r="BP284" s="17"/>
      <c r="BQ284" s="17">
        <v>1.7711192389268801E-3</v>
      </c>
      <c r="BR284" s="17">
        <v>1.3743637324230701E-2</v>
      </c>
      <c r="BS284" s="17"/>
      <c r="BT284" s="17">
        <v>4.06128456315164E-3</v>
      </c>
      <c r="BU284" s="17">
        <v>1.34589934435599E-2</v>
      </c>
      <c r="BV284" s="17"/>
      <c r="BW284" s="17">
        <v>5.6555982636938501E-3</v>
      </c>
      <c r="BX284" s="17">
        <v>1.6306717937710401E-2</v>
      </c>
      <c r="BY284" s="17"/>
      <c r="BZ284" s="17">
        <v>6.2901958442890503E-3</v>
      </c>
      <c r="CA284" s="17">
        <v>1.31866658842559E-2</v>
      </c>
    </row>
    <row r="285" spans="2:79" x14ac:dyDescent="0.35">
      <c r="B285" t="s">
        <v>223</v>
      </c>
      <c r="C285" s="17">
        <v>0.83166425810070399</v>
      </c>
      <c r="D285" s="17">
        <v>0.86280353550969502</v>
      </c>
      <c r="E285" s="17">
        <v>0.789611248932378</v>
      </c>
      <c r="F285" s="17">
        <v>0.83428116835562405</v>
      </c>
      <c r="G285" s="17">
        <v>0.89718097052241297</v>
      </c>
      <c r="H285" s="17">
        <v>0.85431380722227201</v>
      </c>
      <c r="I285" s="17">
        <v>0.83193598272286096</v>
      </c>
      <c r="J285" s="17">
        <v>0.75878409295623706</v>
      </c>
      <c r="K285" s="17">
        <v>0.74010534166805098</v>
      </c>
      <c r="L285" s="17">
        <v>0.76743534662022495</v>
      </c>
      <c r="M285" s="17"/>
      <c r="N285" s="17">
        <v>0.78117750113437201</v>
      </c>
      <c r="O285" s="17">
        <v>0.80600392128340503</v>
      </c>
      <c r="P285" s="17">
        <v>0.83888067840314895</v>
      </c>
      <c r="Q285" s="17">
        <v>0.88337978910176396</v>
      </c>
      <c r="R285" s="17"/>
      <c r="S285" s="17">
        <v>0.77611843340129105</v>
      </c>
      <c r="T285" s="17">
        <v>0.81954795312925699</v>
      </c>
      <c r="U285" s="17">
        <v>0.84067238714758596</v>
      </c>
      <c r="V285" s="17">
        <v>0.82869417746083796</v>
      </c>
      <c r="W285" s="17">
        <v>0.872204559486777</v>
      </c>
      <c r="X285" s="17">
        <v>0.88678963593621396</v>
      </c>
      <c r="Y285" s="17">
        <v>0.84857603150333005</v>
      </c>
      <c r="Z285" s="17"/>
      <c r="AA285" s="17">
        <v>0.87512165105476303</v>
      </c>
      <c r="AB285" s="17">
        <v>0.76309653533062405</v>
      </c>
      <c r="AC285" s="17"/>
      <c r="AD285" s="17">
        <v>0.86005673139107197</v>
      </c>
      <c r="AE285" s="17">
        <v>0.91805859384857702</v>
      </c>
      <c r="AF285" s="17">
        <v>0.86872836989699198</v>
      </c>
      <c r="AG285" s="17"/>
      <c r="AH285" s="17">
        <v>0.891817706299459</v>
      </c>
      <c r="AI285" s="17">
        <v>0.82314149126832903</v>
      </c>
      <c r="AJ285" s="17"/>
      <c r="AK285" s="17">
        <v>0.81233750376450398</v>
      </c>
      <c r="AL285" s="17">
        <v>0.84037275828095004</v>
      </c>
      <c r="AM285" s="17"/>
      <c r="AN285" s="17">
        <v>0.80271125188274794</v>
      </c>
      <c r="AO285" s="17">
        <v>0.88337978910176396</v>
      </c>
      <c r="AP285" s="17"/>
      <c r="AQ285" s="17">
        <v>0.89667990093557604</v>
      </c>
      <c r="AR285" s="17">
        <v>0.79923198035132004</v>
      </c>
      <c r="AS285" s="17"/>
      <c r="AT285" s="17">
        <v>0.70622681569575896</v>
      </c>
      <c r="AU285" s="17">
        <v>0.80723792091439905</v>
      </c>
      <c r="AV285" s="17">
        <v>0.88497481072834705</v>
      </c>
      <c r="AW285" s="17">
        <v>0.92433698547504595</v>
      </c>
      <c r="AX285" s="17"/>
      <c r="AY285" s="17">
        <v>0.89277507734737005</v>
      </c>
      <c r="AZ285" s="17">
        <v>0.81651781843053906</v>
      </c>
      <c r="BA285" s="17"/>
      <c r="BB285" s="17">
        <v>0.81863480237151598</v>
      </c>
      <c r="BC285" s="17">
        <v>0.83405784642580805</v>
      </c>
      <c r="BD285" s="17"/>
      <c r="BE285" s="17">
        <v>0.88094821155660696</v>
      </c>
      <c r="BF285" s="17">
        <v>0.82520542742590297</v>
      </c>
      <c r="BG285" s="17"/>
      <c r="BH285" s="17">
        <v>0.79549439574305503</v>
      </c>
      <c r="BI285" s="17">
        <v>0.83482983893939999</v>
      </c>
      <c r="BJ285" s="17"/>
      <c r="BK285" s="17">
        <v>0.84683347914662899</v>
      </c>
      <c r="BL285" s="17">
        <v>0.82903583806089098</v>
      </c>
      <c r="BM285" s="17"/>
      <c r="BN285" s="17">
        <v>0.84123676955142501</v>
      </c>
      <c r="BO285" s="17">
        <v>0.83122801678262004</v>
      </c>
      <c r="BP285" s="17"/>
      <c r="BQ285" s="17">
        <v>0.87545296717808696</v>
      </c>
      <c r="BR285" s="17">
        <v>0.82821942880979105</v>
      </c>
      <c r="BS285" s="17"/>
      <c r="BT285" s="17">
        <v>0.82795297230085996</v>
      </c>
      <c r="BU285" s="17">
        <v>0.83191220616750605</v>
      </c>
      <c r="BV285" s="17"/>
      <c r="BW285" s="17">
        <v>0.85671917529442998</v>
      </c>
      <c r="BX285" s="17">
        <v>0.81973122572133506</v>
      </c>
      <c r="BY285" s="17"/>
      <c r="BZ285" s="17">
        <v>0.87016280397741497</v>
      </c>
      <c r="CA285" s="17">
        <v>0.82981425801652997</v>
      </c>
    </row>
    <row r="286" spans="2:79" x14ac:dyDescent="0.35">
      <c r="B286" t="s">
        <v>224</v>
      </c>
      <c r="C286" s="17">
        <v>4.3061010378133299E-2</v>
      </c>
      <c r="D286" s="17">
        <v>3.6408759532261699E-2</v>
      </c>
      <c r="E286" s="17">
        <v>4.4462842572911401E-2</v>
      </c>
      <c r="F286" s="17">
        <v>5.2092082041952599E-2</v>
      </c>
      <c r="G286" s="17">
        <v>2.2320402573125099E-2</v>
      </c>
      <c r="H286" s="17">
        <v>2.0063243955869201E-2</v>
      </c>
      <c r="I286" s="17">
        <v>3.1266495987689297E-2</v>
      </c>
      <c r="J286" s="17">
        <v>9.2074305667158393E-2</v>
      </c>
      <c r="K286" s="17">
        <v>6.2244082563349602E-2</v>
      </c>
      <c r="L286" s="17">
        <v>0.118793121725804</v>
      </c>
      <c r="M286" s="17"/>
      <c r="N286" s="17">
        <v>6.3672743913228094E-2</v>
      </c>
      <c r="O286" s="17">
        <v>5.7200368673795E-2</v>
      </c>
      <c r="P286" s="17">
        <v>2.9774841162828102E-2</v>
      </c>
      <c r="Q286" s="17">
        <v>2.45073808117948E-2</v>
      </c>
      <c r="R286" s="17"/>
      <c r="S286" s="17">
        <v>7.1775509216407393E-2</v>
      </c>
      <c r="T286" s="17">
        <v>5.3124478612288903E-2</v>
      </c>
      <c r="U286" s="17">
        <v>4.2982894719206598E-2</v>
      </c>
      <c r="V286" s="17">
        <v>4.1384541088469999E-2</v>
      </c>
      <c r="W286" s="17">
        <v>2.5561371533739202E-2</v>
      </c>
      <c r="X286" s="17">
        <v>2.9677662813999799E-2</v>
      </c>
      <c r="Y286" s="17">
        <v>2.82457190915535E-2</v>
      </c>
      <c r="Z286" s="17"/>
      <c r="AA286" s="17">
        <v>2.9384596861942901E-2</v>
      </c>
      <c r="AB286" s="17">
        <v>6.4639859607732802E-2</v>
      </c>
      <c r="AC286" s="17"/>
      <c r="AD286" s="17">
        <v>3.80906229194087E-2</v>
      </c>
      <c r="AE286" s="17">
        <v>1.08327738867537E-2</v>
      </c>
      <c r="AF286" s="17">
        <v>3.2022566076145099E-2</v>
      </c>
      <c r="AG286" s="17"/>
      <c r="AH286" s="17">
        <v>1.8264290543707502E-2</v>
      </c>
      <c r="AI286" s="17">
        <v>4.6574302927186E-2</v>
      </c>
      <c r="AJ286" s="17"/>
      <c r="AK286" s="17">
        <v>5.7355695963250901E-2</v>
      </c>
      <c r="AL286" s="17">
        <v>3.6619925143174602E-2</v>
      </c>
      <c r="AM286" s="17"/>
      <c r="AN286" s="17">
        <v>5.3448283636312099E-2</v>
      </c>
      <c r="AO286" s="17">
        <v>2.45073808117948E-2</v>
      </c>
      <c r="AP286" s="17"/>
      <c r="AQ286" s="17">
        <v>1.88806822531171E-2</v>
      </c>
      <c r="AR286" s="17">
        <v>5.5123078576297897E-2</v>
      </c>
      <c r="AS286" s="17"/>
      <c r="AT286" s="17">
        <v>7.9422611313916203E-2</v>
      </c>
      <c r="AU286" s="17">
        <v>5.4884609722478002E-2</v>
      </c>
      <c r="AV286" s="17">
        <v>2.6816191517265699E-2</v>
      </c>
      <c r="AW286" s="17">
        <v>7.7380396103613001E-3</v>
      </c>
      <c r="AX286" s="17"/>
      <c r="AY286" s="17">
        <v>2.6583991662664799E-2</v>
      </c>
      <c r="AZ286" s="17">
        <v>4.7144872662987697E-2</v>
      </c>
      <c r="BA286" s="17"/>
      <c r="BB286" s="17">
        <v>4.0704061246252997E-2</v>
      </c>
      <c r="BC286" s="17">
        <v>4.3493995918142903E-2</v>
      </c>
      <c r="BD286" s="17"/>
      <c r="BE286" s="17">
        <v>2.30093789033071E-2</v>
      </c>
      <c r="BF286" s="17">
        <v>4.5688845268962101E-2</v>
      </c>
      <c r="BG286" s="17"/>
      <c r="BH286" s="17">
        <v>6.9045253882237007E-2</v>
      </c>
      <c r="BI286" s="17">
        <v>4.0786873348490398E-2</v>
      </c>
      <c r="BJ286" s="17"/>
      <c r="BK286" s="17">
        <v>2.80819824431125E-2</v>
      </c>
      <c r="BL286" s="17">
        <v>4.5656475041883603E-2</v>
      </c>
      <c r="BM286" s="17"/>
      <c r="BN286" s="17">
        <v>3.2821431668911299E-2</v>
      </c>
      <c r="BO286" s="17">
        <v>4.3527651482270502E-2</v>
      </c>
      <c r="BP286" s="17"/>
      <c r="BQ286" s="17">
        <v>2.6190730774083799E-2</v>
      </c>
      <c r="BR286" s="17">
        <v>4.4388184312930498E-2</v>
      </c>
      <c r="BS286" s="17"/>
      <c r="BT286" s="17">
        <v>5.4417190499780603E-2</v>
      </c>
      <c r="BU286" s="17">
        <v>4.2302312972629902E-2</v>
      </c>
      <c r="BV286" s="17"/>
      <c r="BW286" s="17">
        <v>3.7155848944523097E-2</v>
      </c>
      <c r="BX286" s="17">
        <v>4.5873491538929702E-2</v>
      </c>
      <c r="BY286" s="17"/>
      <c r="BZ286" s="17">
        <v>2.66676867463757E-2</v>
      </c>
      <c r="CA286" s="17">
        <v>4.3848771302812103E-2</v>
      </c>
    </row>
    <row r="287" spans="2:79" x14ac:dyDescent="0.35">
      <c r="B287" t="s">
        <v>166</v>
      </c>
      <c r="C287" s="17">
        <v>0.78860324772256996</v>
      </c>
      <c r="D287" s="17">
        <v>0.82639477597743305</v>
      </c>
      <c r="E287" s="17">
        <v>0.745148406359466</v>
      </c>
      <c r="F287" s="17">
        <v>0.78218908631367101</v>
      </c>
      <c r="G287" s="17">
        <v>0.87486056794928801</v>
      </c>
      <c r="H287" s="17">
        <v>0.83425056326640301</v>
      </c>
      <c r="I287" s="17">
        <v>0.80066948673517102</v>
      </c>
      <c r="J287" s="17">
        <v>0.66670978728907904</v>
      </c>
      <c r="K287" s="17">
        <v>0.67786125910470196</v>
      </c>
      <c r="L287" s="17">
        <v>0.64864222489442103</v>
      </c>
      <c r="M287" s="17"/>
      <c r="N287" s="17">
        <v>0.71750475722114304</v>
      </c>
      <c r="O287" s="17">
        <v>0.74880355260960996</v>
      </c>
      <c r="P287" s="17">
        <v>0.80910583724032104</v>
      </c>
      <c r="Q287" s="17">
        <v>0.85887240828996902</v>
      </c>
      <c r="R287" s="17"/>
      <c r="S287" s="17">
        <v>0.70434292418488398</v>
      </c>
      <c r="T287" s="17">
        <v>0.76642347451696802</v>
      </c>
      <c r="U287" s="17">
        <v>0.79768949242837905</v>
      </c>
      <c r="V287" s="17">
        <v>0.78730963637236795</v>
      </c>
      <c r="W287" s="17">
        <v>0.84664318795303795</v>
      </c>
      <c r="X287" s="17">
        <v>0.85711197312221399</v>
      </c>
      <c r="Y287" s="17">
        <v>0.82033031241177701</v>
      </c>
      <c r="Z287" s="17"/>
      <c r="AA287" s="17">
        <v>0.84573705419281997</v>
      </c>
      <c r="AB287" s="17">
        <v>0.69845667572289105</v>
      </c>
      <c r="AC287" s="17"/>
      <c r="AD287" s="17">
        <v>0.82196610847166396</v>
      </c>
      <c r="AE287" s="17">
        <v>0.90722581996182305</v>
      </c>
      <c r="AF287" s="17">
        <v>0.83670580382084703</v>
      </c>
      <c r="AG287" s="17"/>
      <c r="AH287" s="17">
        <v>0.87355341575575096</v>
      </c>
      <c r="AI287" s="17">
        <v>0.77656718834114302</v>
      </c>
      <c r="AJ287" s="17"/>
      <c r="AK287" s="17">
        <v>0.75498180780125301</v>
      </c>
      <c r="AL287" s="17">
        <v>0.80375283313777601</v>
      </c>
      <c r="AM287" s="17"/>
      <c r="AN287" s="17">
        <v>0.74926296824643601</v>
      </c>
      <c r="AO287" s="17">
        <v>0.85887240828996902</v>
      </c>
      <c r="AP287" s="17"/>
      <c r="AQ287" s="17">
        <v>0.87779921868245903</v>
      </c>
      <c r="AR287" s="17">
        <v>0.74410890177502198</v>
      </c>
      <c r="AS287" s="17"/>
      <c r="AT287" s="17">
        <v>0.62680420438184203</v>
      </c>
      <c r="AU287" s="17">
        <v>0.75235331119192095</v>
      </c>
      <c r="AV287" s="17">
        <v>0.85815861921108205</v>
      </c>
      <c r="AW287" s="17">
        <v>0.91659894586468504</v>
      </c>
      <c r="AX287" s="17"/>
      <c r="AY287" s="17">
        <v>0.86619108568470604</v>
      </c>
      <c r="AZ287" s="17">
        <v>0.769372945767551</v>
      </c>
      <c r="BA287" s="17"/>
      <c r="BB287" s="17">
        <v>0.77793074112526295</v>
      </c>
      <c r="BC287" s="17">
        <v>0.79056385050766498</v>
      </c>
      <c r="BD287" s="17"/>
      <c r="BE287" s="17">
        <v>0.85793883265329995</v>
      </c>
      <c r="BF287" s="17">
        <v>0.77951658215694097</v>
      </c>
      <c r="BG287" s="17"/>
      <c r="BH287" s="17">
        <v>0.72644914186081799</v>
      </c>
      <c r="BI287" s="17">
        <v>0.79404296559091003</v>
      </c>
      <c r="BJ287" s="17"/>
      <c r="BK287" s="17">
        <v>0.81875149670351599</v>
      </c>
      <c r="BL287" s="17">
        <v>0.78337936301900801</v>
      </c>
      <c r="BM287" s="17"/>
      <c r="BN287" s="17">
        <v>0.80841533788251396</v>
      </c>
      <c r="BO287" s="17">
        <v>0.78770036530035004</v>
      </c>
      <c r="BP287" s="17"/>
      <c r="BQ287" s="17">
        <v>0.849262236404003</v>
      </c>
      <c r="BR287" s="17">
        <v>0.78383124449686004</v>
      </c>
      <c r="BS287" s="17"/>
      <c r="BT287" s="17">
        <v>0.77353578180107896</v>
      </c>
      <c r="BU287" s="17">
        <v>0.78960989319487596</v>
      </c>
      <c r="BV287" s="17"/>
      <c r="BW287" s="17">
        <v>0.81956332634990703</v>
      </c>
      <c r="BX287" s="17">
        <v>0.773857734182405</v>
      </c>
      <c r="BY287" s="17"/>
      <c r="BZ287" s="17">
        <v>0.84349511723103898</v>
      </c>
      <c r="CA287" s="17">
        <v>0.78596548671371802</v>
      </c>
    </row>
    <row r="288" spans="2:79" x14ac:dyDescent="0.35">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row>
    <row r="289" spans="2:79" x14ac:dyDescent="0.35">
      <c r="B289" s="6" t="s">
        <v>228</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row>
    <row r="290" spans="2:79" x14ac:dyDescent="0.35">
      <c r="B290" s="24" t="s">
        <v>77</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row>
    <row r="291" spans="2:79" x14ac:dyDescent="0.35">
      <c r="B291" t="s">
        <v>218</v>
      </c>
      <c r="C291" s="17">
        <v>0.80858542354173601</v>
      </c>
      <c r="D291" s="17">
        <v>0.76033251892610998</v>
      </c>
      <c r="E291" s="17">
        <v>0.74981159346883297</v>
      </c>
      <c r="F291" s="17">
        <v>0.90456516766879902</v>
      </c>
      <c r="G291" s="17">
        <v>0.77778096569970601</v>
      </c>
      <c r="H291" s="17">
        <v>0.87968781140600105</v>
      </c>
      <c r="I291" s="17">
        <v>0.75306336919918104</v>
      </c>
      <c r="J291" s="17">
        <v>0.82436317997271402</v>
      </c>
      <c r="K291" s="17">
        <v>0.74946172858843096</v>
      </c>
      <c r="L291" s="17">
        <v>0.93083910198620201</v>
      </c>
      <c r="M291" s="17"/>
      <c r="N291" s="17">
        <v>0.86330218833422701</v>
      </c>
      <c r="O291" s="17">
        <v>0.81876019865195004</v>
      </c>
      <c r="P291" s="17">
        <v>0.76332999363524301</v>
      </c>
      <c r="Q291" s="17">
        <v>0.77830661215619901</v>
      </c>
      <c r="R291" s="17"/>
      <c r="S291" s="17">
        <v>0.82754718540515004</v>
      </c>
      <c r="T291" s="17">
        <v>0.77289906333287595</v>
      </c>
      <c r="U291" s="17">
        <v>0.76295029258724301</v>
      </c>
      <c r="V291" s="17">
        <v>0.81974774042754595</v>
      </c>
      <c r="W291" s="17">
        <v>0.78649338201920505</v>
      </c>
      <c r="X291" s="17">
        <v>0.80331066390912997</v>
      </c>
      <c r="Y291" s="17">
        <v>0.83385490246002703</v>
      </c>
      <c r="Z291" s="17"/>
      <c r="AA291" s="17">
        <v>0.77925629531556795</v>
      </c>
      <c r="AB291" s="17">
        <v>0.85486135950103204</v>
      </c>
      <c r="AC291" s="17"/>
      <c r="AD291" s="17">
        <v>0.76122744177367596</v>
      </c>
      <c r="AE291" s="17">
        <v>0.76509419221898101</v>
      </c>
      <c r="AF291" s="17">
        <v>0.80408604322338995</v>
      </c>
      <c r="AG291" s="17"/>
      <c r="AH291" s="17">
        <v>0.70051368500812194</v>
      </c>
      <c r="AI291" s="17">
        <v>0.823897434012823</v>
      </c>
      <c r="AJ291" s="17"/>
      <c r="AK291" s="17">
        <v>0.80932259912849003</v>
      </c>
      <c r="AL291" s="17">
        <v>0.80825325738396103</v>
      </c>
      <c r="AM291" s="17"/>
      <c r="AN291" s="17">
        <v>0.82553705484761597</v>
      </c>
      <c r="AO291" s="17">
        <v>0.77830661215619901</v>
      </c>
      <c r="AP291" s="17"/>
      <c r="AQ291" s="17">
        <v>0.80928960435669295</v>
      </c>
      <c r="AR291" s="17">
        <v>0.80823415134352905</v>
      </c>
      <c r="AS291" s="17"/>
      <c r="AT291" s="17">
        <v>0.82084519827754798</v>
      </c>
      <c r="AU291" s="17">
        <v>0.82188873167413101</v>
      </c>
      <c r="AV291" s="17">
        <v>0.80664684102767004</v>
      </c>
      <c r="AW291" s="17">
        <v>0.76481663216360996</v>
      </c>
      <c r="AX291" s="17"/>
      <c r="AY291" s="17">
        <v>0.76662363707815395</v>
      </c>
      <c r="AZ291" s="17">
        <v>0.81898573685708598</v>
      </c>
      <c r="BA291" s="17"/>
      <c r="BB291" s="17">
        <v>0.79288361913096805</v>
      </c>
      <c r="BC291" s="17">
        <v>0.81146993817548996</v>
      </c>
      <c r="BD291" s="17"/>
      <c r="BE291" s="17">
        <v>0.761329571670045</v>
      </c>
      <c r="BF291" s="17">
        <v>0.81477846456686098</v>
      </c>
      <c r="BG291" s="17"/>
      <c r="BH291" s="17">
        <v>0.76469833294533096</v>
      </c>
      <c r="BI291" s="17">
        <v>0.81242641501923796</v>
      </c>
      <c r="BJ291" s="17"/>
      <c r="BK291" s="17">
        <v>0.77515541933284904</v>
      </c>
      <c r="BL291" s="17">
        <v>0.814377948598074</v>
      </c>
      <c r="BM291" s="17"/>
      <c r="BN291" s="17">
        <v>0.69715429103148396</v>
      </c>
      <c r="BO291" s="17">
        <v>0.81366359601215399</v>
      </c>
      <c r="BP291" s="17"/>
      <c r="BQ291" s="17">
        <v>0.67649626034082699</v>
      </c>
      <c r="BR291" s="17">
        <v>0.81897679218433705</v>
      </c>
      <c r="BS291" s="17"/>
      <c r="BT291" s="17">
        <v>0.78348613530141797</v>
      </c>
      <c r="BU291" s="17">
        <v>0.81026228712296899</v>
      </c>
      <c r="BV291" s="17"/>
      <c r="BW291" s="17">
        <v>0.79563595880742799</v>
      </c>
      <c r="BX291" s="17">
        <v>0.814752930733047</v>
      </c>
      <c r="BY291" s="17"/>
      <c r="BZ291" s="17">
        <v>0.69617746483233101</v>
      </c>
      <c r="CA291" s="17">
        <v>0.81398704919638099</v>
      </c>
    </row>
    <row r="292" spans="2:79" x14ac:dyDescent="0.35">
      <c r="B292" t="s">
        <v>219</v>
      </c>
      <c r="C292" s="17">
        <v>0.140561653701783</v>
      </c>
      <c r="D292" s="17">
        <v>0.189486959250384</v>
      </c>
      <c r="E292" s="17">
        <v>0.16886502006822701</v>
      </c>
      <c r="F292" s="17">
        <v>6.5970634391283103E-2</v>
      </c>
      <c r="G292" s="17">
        <v>0.16185607299796001</v>
      </c>
      <c r="H292" s="17">
        <v>8.6559107234593299E-2</v>
      </c>
      <c r="I292" s="17">
        <v>0.194921710879566</v>
      </c>
      <c r="J292" s="17">
        <v>0.126261858743864</v>
      </c>
      <c r="K292" s="17">
        <v>0.184239003423043</v>
      </c>
      <c r="L292" s="17">
        <v>3.6997091719626202E-2</v>
      </c>
      <c r="M292" s="17"/>
      <c r="N292" s="17">
        <v>0.105978258740137</v>
      </c>
      <c r="O292" s="17">
        <v>0.12662557998415699</v>
      </c>
      <c r="P292" s="17">
        <v>0.15525896964131999</v>
      </c>
      <c r="Q292" s="17">
        <v>0.16978159395866399</v>
      </c>
      <c r="R292" s="17"/>
      <c r="S292" s="17">
        <v>0.119248755393782</v>
      </c>
      <c r="T292" s="17">
        <v>0.14812222843131201</v>
      </c>
      <c r="U292" s="17">
        <v>0.16403555981496701</v>
      </c>
      <c r="V292" s="17">
        <v>0.127741830441021</v>
      </c>
      <c r="W292" s="17">
        <v>0.16677544286596099</v>
      </c>
      <c r="X292" s="17">
        <v>0.159690954370866</v>
      </c>
      <c r="Y292" s="17">
        <v>0.12737375630067399</v>
      </c>
      <c r="Z292" s="17"/>
      <c r="AA292" s="17">
        <v>0.15963791516548001</v>
      </c>
      <c r="AB292" s="17">
        <v>0.11046284384185701</v>
      </c>
      <c r="AC292" s="17"/>
      <c r="AD292" s="17">
        <v>0.159740053853061</v>
      </c>
      <c r="AE292" s="17">
        <v>0.17356444049592601</v>
      </c>
      <c r="AF292" s="17">
        <v>0.149396867029053</v>
      </c>
      <c r="AG292" s="17"/>
      <c r="AH292" s="17">
        <v>0.21068493231577101</v>
      </c>
      <c r="AI292" s="17">
        <v>0.130626323790621</v>
      </c>
      <c r="AJ292" s="17"/>
      <c r="AK292" s="17">
        <v>0.14033506511756699</v>
      </c>
      <c r="AL292" s="17">
        <v>0.140663752931284</v>
      </c>
      <c r="AM292" s="17"/>
      <c r="AN292" s="17">
        <v>0.124202832752455</v>
      </c>
      <c r="AO292" s="17">
        <v>0.16978159395866399</v>
      </c>
      <c r="AP292" s="17"/>
      <c r="AQ292" s="17">
        <v>0.14576964725469499</v>
      </c>
      <c r="AR292" s="17">
        <v>0.137963708252654</v>
      </c>
      <c r="AS292" s="17"/>
      <c r="AT292" s="17">
        <v>0.12820744278304699</v>
      </c>
      <c r="AU292" s="17">
        <v>0.12580395297607699</v>
      </c>
      <c r="AV292" s="17">
        <v>0.13972073101160701</v>
      </c>
      <c r="AW292" s="17">
        <v>0.19732877156932099</v>
      </c>
      <c r="AX292" s="17"/>
      <c r="AY292" s="17">
        <v>0.16978748904883201</v>
      </c>
      <c r="AZ292" s="17">
        <v>0.13331797152976901</v>
      </c>
      <c r="BA292" s="17"/>
      <c r="BB292" s="17">
        <v>0.163525915901404</v>
      </c>
      <c r="BC292" s="17">
        <v>0.136342982481886</v>
      </c>
      <c r="BD292" s="17"/>
      <c r="BE292" s="17">
        <v>0.154011940699813</v>
      </c>
      <c r="BF292" s="17">
        <v>0.13879894758435499</v>
      </c>
      <c r="BG292" s="17"/>
      <c r="BH292" s="17">
        <v>0.159103192390153</v>
      </c>
      <c r="BI292" s="17">
        <v>0.138938901062819</v>
      </c>
      <c r="BJ292" s="17"/>
      <c r="BK292" s="17">
        <v>0.169462412904897</v>
      </c>
      <c r="BL292" s="17">
        <v>0.135553925590677</v>
      </c>
      <c r="BM292" s="17"/>
      <c r="BN292" s="17">
        <v>0.19469297698145499</v>
      </c>
      <c r="BO292" s="17">
        <v>0.138094765055194</v>
      </c>
      <c r="BP292" s="17"/>
      <c r="BQ292" s="17">
        <v>0.249589077809211</v>
      </c>
      <c r="BR292" s="17">
        <v>0.13198453708904301</v>
      </c>
      <c r="BS292" s="17"/>
      <c r="BT292" s="17">
        <v>0.15443357724210899</v>
      </c>
      <c r="BU292" s="17">
        <v>0.13963488146969</v>
      </c>
      <c r="BV292" s="17"/>
      <c r="BW292" s="17">
        <v>0.137076280093368</v>
      </c>
      <c r="BX292" s="17">
        <v>0.142221650252633</v>
      </c>
      <c r="BY292" s="17"/>
      <c r="BZ292" s="17">
        <v>0.17490635369827701</v>
      </c>
      <c r="CA292" s="17">
        <v>0.138911261552223</v>
      </c>
    </row>
    <row r="293" spans="2:79" x14ac:dyDescent="0.35">
      <c r="B293" t="s">
        <v>220</v>
      </c>
      <c r="C293" s="17">
        <v>3.6189089621553303E-2</v>
      </c>
      <c r="D293" s="17">
        <v>3.03979286931635E-2</v>
      </c>
      <c r="E293" s="17">
        <v>6.0243852407339302E-2</v>
      </c>
      <c r="F293" s="17">
        <v>2.4166994724780799E-2</v>
      </c>
      <c r="G293" s="17">
        <v>4.44327878784498E-2</v>
      </c>
      <c r="H293" s="17">
        <v>2.2987075326843499E-2</v>
      </c>
      <c r="I293" s="17">
        <v>4.2987346310004899E-2</v>
      </c>
      <c r="J293" s="17">
        <v>2.3157924317584198E-2</v>
      </c>
      <c r="K293" s="17">
        <v>4.1101240290238997E-2</v>
      </c>
      <c r="L293" s="17">
        <v>2.6000318025187E-2</v>
      </c>
      <c r="M293" s="17"/>
      <c r="N293" s="17">
        <v>2.2631772735758799E-2</v>
      </c>
      <c r="O293" s="17">
        <v>3.6142746753227803E-2</v>
      </c>
      <c r="P293" s="17">
        <v>5.7428479934262998E-2</v>
      </c>
      <c r="Q293" s="17">
        <v>3.7990321050898702E-2</v>
      </c>
      <c r="R293" s="17"/>
      <c r="S293" s="17">
        <v>3.0362296363178502E-2</v>
      </c>
      <c r="T293" s="17">
        <v>6.0908639205250803E-2</v>
      </c>
      <c r="U293" s="17">
        <v>5.4604056987258898E-2</v>
      </c>
      <c r="V293" s="17">
        <v>3.9041078299414597E-2</v>
      </c>
      <c r="W293" s="17">
        <v>3.5493437326072297E-2</v>
      </c>
      <c r="X293" s="17">
        <v>2.90322348327633E-2</v>
      </c>
      <c r="Y293" s="17">
        <v>2.9923445850105701E-2</v>
      </c>
      <c r="Z293" s="17"/>
      <c r="AA293" s="17">
        <v>4.42370976202359E-2</v>
      </c>
      <c r="AB293" s="17">
        <v>2.3490822565165E-2</v>
      </c>
      <c r="AC293" s="17"/>
      <c r="AD293" s="17">
        <v>5.5252712535209303E-2</v>
      </c>
      <c r="AE293" s="17">
        <v>4.8082767114649198E-2</v>
      </c>
      <c r="AF293" s="17">
        <v>3.3169100729206598E-2</v>
      </c>
      <c r="AG293" s="17"/>
      <c r="AH293" s="17">
        <v>6.6845425517366094E-2</v>
      </c>
      <c r="AI293" s="17">
        <v>3.1845584625602601E-2</v>
      </c>
      <c r="AJ293" s="17"/>
      <c r="AK293" s="17">
        <v>3.4390915649383097E-2</v>
      </c>
      <c r="AL293" s="17">
        <v>3.6999334222812E-2</v>
      </c>
      <c r="AM293" s="17"/>
      <c r="AN293" s="17">
        <v>3.5180667900566898E-2</v>
      </c>
      <c r="AO293" s="17">
        <v>3.7990321050898702E-2</v>
      </c>
      <c r="AP293" s="17"/>
      <c r="AQ293" s="17">
        <v>3.1452568467858801E-2</v>
      </c>
      <c r="AR293" s="17">
        <v>3.8551846689303997E-2</v>
      </c>
      <c r="AS293" s="17"/>
      <c r="AT293" s="17">
        <v>3.3292856964636103E-2</v>
      </c>
      <c r="AU293" s="17">
        <v>3.4588833867269297E-2</v>
      </c>
      <c r="AV293" s="17">
        <v>4.0116620335796598E-2</v>
      </c>
      <c r="AW293" s="17">
        <v>3.1538824972666898E-2</v>
      </c>
      <c r="AX293" s="17"/>
      <c r="AY293" s="17">
        <v>4.68001811989808E-2</v>
      </c>
      <c r="AZ293" s="17">
        <v>3.3559109195937097E-2</v>
      </c>
      <c r="BA293" s="17"/>
      <c r="BB293" s="17">
        <v>3.06784617183932E-2</v>
      </c>
      <c r="BC293" s="17">
        <v>3.7201424663565102E-2</v>
      </c>
      <c r="BD293" s="17"/>
      <c r="BE293" s="17">
        <v>6.3967567975415196E-2</v>
      </c>
      <c r="BF293" s="17">
        <v>3.254862501776E-2</v>
      </c>
      <c r="BG293" s="17"/>
      <c r="BH293" s="17">
        <v>5.7694190160077499E-2</v>
      </c>
      <c r="BI293" s="17">
        <v>3.4306966501319799E-2</v>
      </c>
      <c r="BJ293" s="17"/>
      <c r="BK293" s="17">
        <v>4.0746279001478002E-2</v>
      </c>
      <c r="BL293" s="17">
        <v>3.53994506641441E-2</v>
      </c>
      <c r="BM293" s="17"/>
      <c r="BN293" s="17">
        <v>8.1937549781292598E-2</v>
      </c>
      <c r="BO293" s="17">
        <v>3.4104227288077299E-2</v>
      </c>
      <c r="BP293" s="17"/>
      <c r="BQ293" s="17">
        <v>5.2998284956008598E-2</v>
      </c>
      <c r="BR293" s="17">
        <v>3.4866721146554903E-2</v>
      </c>
      <c r="BS293" s="17"/>
      <c r="BT293" s="17">
        <v>4.3865410263569597E-2</v>
      </c>
      <c r="BU293" s="17">
        <v>3.5676240715272901E-2</v>
      </c>
      <c r="BV293" s="17"/>
      <c r="BW293" s="17">
        <v>4.6960219328534197E-2</v>
      </c>
      <c r="BX293" s="17">
        <v>3.1059069092570401E-2</v>
      </c>
      <c r="BY293" s="17"/>
      <c r="BZ293" s="17">
        <v>9.8868233872171807E-2</v>
      </c>
      <c r="CA293" s="17">
        <v>3.3177120740679501E-2</v>
      </c>
    </row>
    <row r="294" spans="2:79" x14ac:dyDescent="0.35">
      <c r="B294" t="s">
        <v>221</v>
      </c>
      <c r="C294" s="17">
        <v>9.1187712475436899E-3</v>
      </c>
      <c r="D294" s="17">
        <v>1.04713940031524E-2</v>
      </c>
      <c r="E294" s="17">
        <v>1.3327156687883901E-2</v>
      </c>
      <c r="F294" s="17">
        <v>3.9688839053513801E-3</v>
      </c>
      <c r="G294" s="17">
        <v>1.0923386003327601E-2</v>
      </c>
      <c r="H294" s="17">
        <v>8.1303857042343206E-3</v>
      </c>
      <c r="I294" s="17">
        <v>7.8134226836340092E-3</v>
      </c>
      <c r="J294" s="17">
        <v>1.6053953887809801E-2</v>
      </c>
      <c r="K294" s="17">
        <v>6.5698888790759798E-3</v>
      </c>
      <c r="L294" s="17">
        <v>0</v>
      </c>
      <c r="M294" s="17"/>
      <c r="N294" s="17">
        <v>2.8695960075584199E-3</v>
      </c>
      <c r="O294" s="17">
        <v>1.5520954753719301E-2</v>
      </c>
      <c r="P294" s="17">
        <v>1.3125094897551801E-2</v>
      </c>
      <c r="Q294" s="17">
        <v>9.0445165929163608E-3</v>
      </c>
      <c r="R294" s="17"/>
      <c r="S294" s="17">
        <v>1.6783227078044902E-2</v>
      </c>
      <c r="T294" s="17">
        <v>1.80700690305611E-2</v>
      </c>
      <c r="U294" s="17">
        <v>1.22973008061867E-2</v>
      </c>
      <c r="V294" s="17">
        <v>7.8746410086945207E-3</v>
      </c>
      <c r="W294" s="17">
        <v>8.7620236506027408E-3</v>
      </c>
      <c r="X294" s="17">
        <v>4.9543127167099299E-3</v>
      </c>
      <c r="Y294" s="17">
        <v>5.0417080724593499E-3</v>
      </c>
      <c r="Z294" s="17"/>
      <c r="AA294" s="17">
        <v>1.20931805783559E-2</v>
      </c>
      <c r="AB294" s="17">
        <v>4.4257038420628296E-3</v>
      </c>
      <c r="AC294" s="17"/>
      <c r="AD294" s="17">
        <v>1.7924473205733999E-2</v>
      </c>
      <c r="AE294" s="17">
        <v>5.8338775695601997E-3</v>
      </c>
      <c r="AF294" s="17">
        <v>1.08472618559175E-2</v>
      </c>
      <c r="AG294" s="17"/>
      <c r="AH294" s="17">
        <v>1.3630482176900501E-2</v>
      </c>
      <c r="AI294" s="17">
        <v>8.4795350704432396E-3</v>
      </c>
      <c r="AJ294" s="17"/>
      <c r="AK294" s="17">
        <v>8.8198567343111094E-3</v>
      </c>
      <c r="AL294" s="17">
        <v>9.2534600342422703E-3</v>
      </c>
      <c r="AM294" s="17"/>
      <c r="AN294" s="17">
        <v>9.1603428109700204E-3</v>
      </c>
      <c r="AO294" s="17">
        <v>9.0445165929163608E-3</v>
      </c>
      <c r="AP294" s="17"/>
      <c r="AQ294" s="17">
        <v>9.3815555825454301E-3</v>
      </c>
      <c r="AR294" s="17">
        <v>8.9876844172156398E-3</v>
      </c>
      <c r="AS294" s="17"/>
      <c r="AT294" s="17">
        <v>6.5210727003791498E-3</v>
      </c>
      <c r="AU294" s="17">
        <v>1.19005311276756E-2</v>
      </c>
      <c r="AV294" s="17">
        <v>9.88899920418017E-3</v>
      </c>
      <c r="AW294" s="17">
        <v>4.1341904529566204E-3</v>
      </c>
      <c r="AX294" s="17"/>
      <c r="AY294" s="17">
        <v>1.15244542582021E-2</v>
      </c>
      <c r="AZ294" s="17">
        <v>8.5225178666259397E-3</v>
      </c>
      <c r="BA294" s="17"/>
      <c r="BB294" s="17">
        <v>8.9272273457333996E-3</v>
      </c>
      <c r="BC294" s="17">
        <v>9.1539589987934197E-3</v>
      </c>
      <c r="BD294" s="17"/>
      <c r="BE294" s="17">
        <v>1.3891238626971201E-2</v>
      </c>
      <c r="BF294" s="17">
        <v>8.4933230733765606E-3</v>
      </c>
      <c r="BG294" s="17"/>
      <c r="BH294" s="17">
        <v>1.4029812292552801E-2</v>
      </c>
      <c r="BI294" s="17">
        <v>8.6889576840744592E-3</v>
      </c>
      <c r="BJ294" s="17"/>
      <c r="BK294" s="17">
        <v>9.1733505331778997E-3</v>
      </c>
      <c r="BL294" s="17">
        <v>9.1093141180256104E-3</v>
      </c>
      <c r="BM294" s="17"/>
      <c r="BN294" s="17">
        <v>1.2145563112812899E-2</v>
      </c>
      <c r="BO294" s="17">
        <v>8.9808333950097009E-3</v>
      </c>
      <c r="BP294" s="17"/>
      <c r="BQ294" s="17">
        <v>1.5859325278873598E-2</v>
      </c>
      <c r="BR294" s="17">
        <v>8.5884962416495295E-3</v>
      </c>
      <c r="BS294" s="17"/>
      <c r="BT294" s="17">
        <v>9.5709442856139106E-3</v>
      </c>
      <c r="BU294" s="17">
        <v>9.0885619247654693E-3</v>
      </c>
      <c r="BV294" s="17"/>
      <c r="BW294" s="17">
        <v>1.50467372948453E-2</v>
      </c>
      <c r="BX294" s="17">
        <v>6.2954288178205002E-3</v>
      </c>
      <c r="BY294" s="17"/>
      <c r="BZ294" s="17">
        <v>1.7299803792665901E-2</v>
      </c>
      <c r="CA294" s="17">
        <v>8.7256418305114696E-3</v>
      </c>
    </row>
    <row r="295" spans="2:79" x14ac:dyDescent="0.35">
      <c r="B295" t="s">
        <v>222</v>
      </c>
      <c r="C295" s="17">
        <v>2.3660447496108199E-3</v>
      </c>
      <c r="D295" s="17">
        <v>5.2997120844585103E-3</v>
      </c>
      <c r="E295" s="17">
        <v>5.3037896536033396E-3</v>
      </c>
      <c r="F295" s="17">
        <v>0</v>
      </c>
      <c r="G295" s="17">
        <v>7.4152246308611404E-4</v>
      </c>
      <c r="H295" s="17">
        <v>2.6356203283278202E-3</v>
      </c>
      <c r="I295" s="17">
        <v>0</v>
      </c>
      <c r="J295" s="17">
        <v>0</v>
      </c>
      <c r="K295" s="17">
        <v>7.3897240917919597E-3</v>
      </c>
      <c r="L295" s="17">
        <v>2.6144616817918602E-3</v>
      </c>
      <c r="M295" s="17"/>
      <c r="N295" s="17">
        <v>2.6522713137971899E-3</v>
      </c>
      <c r="O295" s="17">
        <v>0</v>
      </c>
      <c r="P295" s="17">
        <v>5.6526056264638701E-3</v>
      </c>
      <c r="Q295" s="17">
        <v>1.96087526366428E-3</v>
      </c>
      <c r="R295" s="17"/>
      <c r="S295" s="17">
        <v>5.0353602968313798E-3</v>
      </c>
      <c r="T295" s="17">
        <v>0</v>
      </c>
      <c r="U295" s="17">
        <v>4.7614344044127803E-3</v>
      </c>
      <c r="V295" s="17">
        <v>1.22847535389579E-3</v>
      </c>
      <c r="W295" s="17">
        <v>1.4621235036431999E-3</v>
      </c>
      <c r="X295" s="17">
        <v>2.33313959704068E-3</v>
      </c>
      <c r="Y295" s="17">
        <v>1.2871765596283999E-3</v>
      </c>
      <c r="Z295" s="17"/>
      <c r="AA295" s="17">
        <v>2.3268150608064999E-3</v>
      </c>
      <c r="AB295" s="17">
        <v>2.4279419377172102E-3</v>
      </c>
      <c r="AC295" s="17"/>
      <c r="AD295" s="17">
        <v>2.7310627126379398E-3</v>
      </c>
      <c r="AE295" s="17">
        <v>4.10169842390348E-3</v>
      </c>
      <c r="AF295" s="17">
        <v>9.2558285927174196E-4</v>
      </c>
      <c r="AG295" s="17"/>
      <c r="AH295" s="17">
        <v>3.9634645202832799E-3</v>
      </c>
      <c r="AI295" s="17">
        <v>2.1397163071600698E-3</v>
      </c>
      <c r="AJ295" s="17"/>
      <c r="AK295" s="17">
        <v>2.4349172510525299E-3</v>
      </c>
      <c r="AL295" s="17">
        <v>2.3350112826982798E-3</v>
      </c>
      <c r="AM295" s="17"/>
      <c r="AN295" s="17">
        <v>2.59287940486545E-3</v>
      </c>
      <c r="AO295" s="17">
        <v>1.96087526366428E-3</v>
      </c>
      <c r="AP295" s="17"/>
      <c r="AQ295" s="17">
        <v>1.4085927351144599E-3</v>
      </c>
      <c r="AR295" s="17">
        <v>2.8436582640187199E-3</v>
      </c>
      <c r="AS295" s="17"/>
      <c r="AT295" s="17">
        <v>2.5248948697428799E-3</v>
      </c>
      <c r="AU295" s="17">
        <v>3.7978901501622502E-3</v>
      </c>
      <c r="AV295" s="17">
        <v>1.91082828885202E-3</v>
      </c>
      <c r="AW295" s="17">
        <v>0</v>
      </c>
      <c r="AX295" s="17"/>
      <c r="AY295" s="17">
        <v>2.2282090663491199E-3</v>
      </c>
      <c r="AZ295" s="17">
        <v>2.4002076014045799E-3</v>
      </c>
      <c r="BA295" s="17"/>
      <c r="BB295" s="17">
        <v>2.2945138335186302E-3</v>
      </c>
      <c r="BC295" s="17">
        <v>2.3791854033112401E-3</v>
      </c>
      <c r="BD295" s="17"/>
      <c r="BE295" s="17">
        <v>4.7062918436929797E-3</v>
      </c>
      <c r="BF295" s="17">
        <v>2.0593473631806501E-3</v>
      </c>
      <c r="BG295" s="17"/>
      <c r="BH295" s="17">
        <v>3.0661941218251098E-3</v>
      </c>
      <c r="BI295" s="17">
        <v>2.3047677833068999E-3</v>
      </c>
      <c r="BJ295" s="17"/>
      <c r="BK295" s="17">
        <v>2.87498062586708E-3</v>
      </c>
      <c r="BL295" s="17">
        <v>2.2778597826911902E-3</v>
      </c>
      <c r="BM295" s="17"/>
      <c r="BN295" s="17">
        <v>8.8789704295555508E-3</v>
      </c>
      <c r="BO295" s="17">
        <v>2.0692357776053499E-3</v>
      </c>
      <c r="BP295" s="17"/>
      <c r="BQ295" s="17">
        <v>3.0270743203319999E-3</v>
      </c>
      <c r="BR295" s="17">
        <v>2.3140419827935598E-3</v>
      </c>
      <c r="BS295" s="17"/>
      <c r="BT295" s="17">
        <v>2.2185864974535699E-3</v>
      </c>
      <c r="BU295" s="17">
        <v>2.3758963187241401E-3</v>
      </c>
      <c r="BV295" s="17"/>
      <c r="BW295" s="17">
        <v>2.2329719026903702E-3</v>
      </c>
      <c r="BX295" s="17">
        <v>2.4294240287694E-3</v>
      </c>
      <c r="BY295" s="17"/>
      <c r="BZ295" s="17">
        <v>3.2289739801325502E-3</v>
      </c>
      <c r="CA295" s="17">
        <v>2.3245777509814901E-3</v>
      </c>
    </row>
    <row r="296" spans="2:79" x14ac:dyDescent="0.35">
      <c r="B296" t="s">
        <v>75</v>
      </c>
      <c r="C296" s="17">
        <v>3.1790171377726602E-3</v>
      </c>
      <c r="D296" s="17">
        <v>4.01148704273133E-3</v>
      </c>
      <c r="E296" s="17">
        <v>2.4485877141127901E-3</v>
      </c>
      <c r="F296" s="17">
        <v>1.3283193097852601E-3</v>
      </c>
      <c r="G296" s="17">
        <v>4.2652649574709996E-3</v>
      </c>
      <c r="H296" s="17">
        <v>0</v>
      </c>
      <c r="I296" s="17">
        <v>1.21415092761484E-3</v>
      </c>
      <c r="J296" s="17">
        <v>1.0163083078028099E-2</v>
      </c>
      <c r="K296" s="17">
        <v>1.1238414727419301E-2</v>
      </c>
      <c r="L296" s="17">
        <v>3.5490265871930102E-3</v>
      </c>
      <c r="M296" s="17"/>
      <c r="N296" s="17">
        <v>2.5659128685216301E-3</v>
      </c>
      <c r="O296" s="17">
        <v>2.9505198569457201E-3</v>
      </c>
      <c r="P296" s="17">
        <v>5.2048562651587403E-3</v>
      </c>
      <c r="Q296" s="17">
        <v>2.9160809776576598E-3</v>
      </c>
      <c r="R296" s="17"/>
      <c r="S296" s="17">
        <v>1.0231754630125401E-3</v>
      </c>
      <c r="T296" s="17">
        <v>0</v>
      </c>
      <c r="U296" s="17">
        <v>1.3513553999308101E-3</v>
      </c>
      <c r="V296" s="17">
        <v>4.3662344694288396E-3</v>
      </c>
      <c r="W296" s="17">
        <v>1.01359063451533E-3</v>
      </c>
      <c r="X296" s="17">
        <v>6.7869457349024095E-4</v>
      </c>
      <c r="Y296" s="17">
        <v>2.5190107571054798E-3</v>
      </c>
      <c r="Z296" s="17"/>
      <c r="AA296" s="17">
        <v>2.4486962595532901E-3</v>
      </c>
      <c r="AB296" s="17">
        <v>4.3313283121656004E-3</v>
      </c>
      <c r="AC296" s="17"/>
      <c r="AD296" s="17">
        <v>3.12425591968202E-3</v>
      </c>
      <c r="AE296" s="17">
        <v>3.32302417697952E-3</v>
      </c>
      <c r="AF296" s="17">
        <v>1.5751443031607601E-3</v>
      </c>
      <c r="AG296" s="17"/>
      <c r="AH296" s="17">
        <v>4.3620104615568903E-3</v>
      </c>
      <c r="AI296" s="17">
        <v>3.0114061933500802E-3</v>
      </c>
      <c r="AJ296" s="17"/>
      <c r="AK296" s="17">
        <v>4.6966461191963096E-3</v>
      </c>
      <c r="AL296" s="17">
        <v>2.49518414500154E-3</v>
      </c>
      <c r="AM296" s="17"/>
      <c r="AN296" s="17">
        <v>3.32622228352625E-3</v>
      </c>
      <c r="AO296" s="17">
        <v>2.9160809776576598E-3</v>
      </c>
      <c r="AP296" s="17"/>
      <c r="AQ296" s="17">
        <v>2.6980316030935599E-3</v>
      </c>
      <c r="AR296" s="17">
        <v>3.4189510332778999E-3</v>
      </c>
      <c r="AS296" s="17"/>
      <c r="AT296" s="17">
        <v>8.6085344046471293E-3</v>
      </c>
      <c r="AU296" s="17">
        <v>2.0200602046849302E-3</v>
      </c>
      <c r="AV296" s="17">
        <v>1.7159801318941299E-3</v>
      </c>
      <c r="AW296" s="17">
        <v>2.1815808414452501E-3</v>
      </c>
      <c r="AX296" s="17"/>
      <c r="AY296" s="17">
        <v>3.0360293494822799E-3</v>
      </c>
      <c r="AZ296" s="17">
        <v>3.21445694917773E-3</v>
      </c>
      <c r="BA296" s="17"/>
      <c r="BB296" s="17">
        <v>1.6902620699828701E-3</v>
      </c>
      <c r="BC296" s="17">
        <v>3.45251027695414E-3</v>
      </c>
      <c r="BD296" s="17"/>
      <c r="BE296" s="17">
        <v>2.09338918406292E-3</v>
      </c>
      <c r="BF296" s="17">
        <v>3.3212923944668199E-3</v>
      </c>
      <c r="BG296" s="17"/>
      <c r="BH296" s="17">
        <v>1.4082780900605599E-3</v>
      </c>
      <c r="BI296" s="17">
        <v>3.3339919492425701E-3</v>
      </c>
      <c r="BJ296" s="17"/>
      <c r="BK296" s="17">
        <v>2.5875576017305901E-3</v>
      </c>
      <c r="BL296" s="17">
        <v>3.2815012463873702E-3</v>
      </c>
      <c r="BM296" s="17"/>
      <c r="BN296" s="17">
        <v>5.1906486633994898E-3</v>
      </c>
      <c r="BO296" s="17">
        <v>3.0873424719594701E-3</v>
      </c>
      <c r="BP296" s="17"/>
      <c r="BQ296" s="17">
        <v>2.0299772947477198E-3</v>
      </c>
      <c r="BR296" s="17">
        <v>3.2694113556219098E-3</v>
      </c>
      <c r="BS296" s="17"/>
      <c r="BT296" s="17">
        <v>6.4253464098364401E-3</v>
      </c>
      <c r="BU296" s="17">
        <v>2.9621324485777901E-3</v>
      </c>
      <c r="BV296" s="17"/>
      <c r="BW296" s="17">
        <v>3.04783257313424E-3</v>
      </c>
      <c r="BX296" s="17">
        <v>3.2414970751597902E-3</v>
      </c>
      <c r="BY296" s="17"/>
      <c r="BZ296" s="17">
        <v>9.5191698244215996E-3</v>
      </c>
      <c r="CA296" s="17">
        <v>2.8743489292243898E-3</v>
      </c>
    </row>
    <row r="297" spans="2:79" x14ac:dyDescent="0.35">
      <c r="B297" t="s">
        <v>223</v>
      </c>
      <c r="C297" s="17">
        <v>0.94914707724351999</v>
      </c>
      <c r="D297" s="17">
        <v>0.94981947817649404</v>
      </c>
      <c r="E297" s="17">
        <v>0.91867661353706098</v>
      </c>
      <c r="F297" s="17">
        <v>0.97053580206008205</v>
      </c>
      <c r="G297" s="17">
        <v>0.93963703869766602</v>
      </c>
      <c r="H297" s="17">
        <v>0.96624691864059398</v>
      </c>
      <c r="I297" s="17">
        <v>0.94798508007874605</v>
      </c>
      <c r="J297" s="17">
        <v>0.950625038716578</v>
      </c>
      <c r="K297" s="17">
        <v>0.93370073201147397</v>
      </c>
      <c r="L297" s="17">
        <v>0.96783619370582796</v>
      </c>
      <c r="M297" s="17"/>
      <c r="N297" s="17">
        <v>0.969280447074364</v>
      </c>
      <c r="O297" s="17">
        <v>0.94538577863610695</v>
      </c>
      <c r="P297" s="17">
        <v>0.91858896327656303</v>
      </c>
      <c r="Q297" s="17">
        <v>0.948088206114863</v>
      </c>
      <c r="R297" s="17"/>
      <c r="S297" s="17">
        <v>0.94679594079893303</v>
      </c>
      <c r="T297" s="17">
        <v>0.92102129176418801</v>
      </c>
      <c r="U297" s="17">
        <v>0.92698585240221099</v>
      </c>
      <c r="V297" s="17">
        <v>0.947489570868566</v>
      </c>
      <c r="W297" s="17">
        <v>0.95326882488516596</v>
      </c>
      <c r="X297" s="17">
        <v>0.96300161827999597</v>
      </c>
      <c r="Y297" s="17">
        <v>0.96122865876070096</v>
      </c>
      <c r="Z297" s="17"/>
      <c r="AA297" s="17">
        <v>0.93889421048104804</v>
      </c>
      <c r="AB297" s="17">
        <v>0.96532420334288904</v>
      </c>
      <c r="AC297" s="17"/>
      <c r="AD297" s="17">
        <v>0.92096749562673696</v>
      </c>
      <c r="AE297" s="17">
        <v>0.93865863271490801</v>
      </c>
      <c r="AF297" s="17">
        <v>0.95348291025244303</v>
      </c>
      <c r="AG297" s="17"/>
      <c r="AH297" s="17">
        <v>0.91119861732389296</v>
      </c>
      <c r="AI297" s="17">
        <v>0.95452375780344401</v>
      </c>
      <c r="AJ297" s="17"/>
      <c r="AK297" s="17">
        <v>0.94965766424605702</v>
      </c>
      <c r="AL297" s="17">
        <v>0.948917010315246</v>
      </c>
      <c r="AM297" s="17"/>
      <c r="AN297" s="17">
        <v>0.949739887600071</v>
      </c>
      <c r="AO297" s="17">
        <v>0.948088206114863</v>
      </c>
      <c r="AP297" s="17"/>
      <c r="AQ297" s="17">
        <v>0.95505925161138805</v>
      </c>
      <c r="AR297" s="17">
        <v>0.94619785959618397</v>
      </c>
      <c r="AS297" s="17"/>
      <c r="AT297" s="17">
        <v>0.94905264106059495</v>
      </c>
      <c r="AU297" s="17">
        <v>0.94769268465020795</v>
      </c>
      <c r="AV297" s="17">
        <v>0.94636757203927702</v>
      </c>
      <c r="AW297" s="17">
        <v>0.962145403732931</v>
      </c>
      <c r="AX297" s="17"/>
      <c r="AY297" s="17">
        <v>0.93641112612698596</v>
      </c>
      <c r="AZ297" s="17">
        <v>0.95230370838685496</v>
      </c>
      <c r="BA297" s="17"/>
      <c r="BB297" s="17">
        <v>0.95640953503237203</v>
      </c>
      <c r="BC297" s="17">
        <v>0.94781292065737599</v>
      </c>
      <c r="BD297" s="17"/>
      <c r="BE297" s="17">
        <v>0.91534151236985795</v>
      </c>
      <c r="BF297" s="17">
        <v>0.95357741215121605</v>
      </c>
      <c r="BG297" s="17"/>
      <c r="BH297" s="17">
        <v>0.92380152533548399</v>
      </c>
      <c r="BI297" s="17">
        <v>0.95136531608205599</v>
      </c>
      <c r="BJ297" s="17"/>
      <c r="BK297" s="17">
        <v>0.94461783223774698</v>
      </c>
      <c r="BL297" s="17">
        <v>0.94993187418875202</v>
      </c>
      <c r="BM297" s="17"/>
      <c r="BN297" s="17">
        <v>0.89184726801293901</v>
      </c>
      <c r="BO297" s="17">
        <v>0.95175836106734801</v>
      </c>
      <c r="BP297" s="17"/>
      <c r="BQ297" s="17">
        <v>0.92608533815003802</v>
      </c>
      <c r="BR297" s="17">
        <v>0.95096132927337995</v>
      </c>
      <c r="BS297" s="17"/>
      <c r="BT297" s="17">
        <v>0.93791971254352602</v>
      </c>
      <c r="BU297" s="17">
        <v>0.94989716859266005</v>
      </c>
      <c r="BV297" s="17"/>
      <c r="BW297" s="17">
        <v>0.93271223890079602</v>
      </c>
      <c r="BX297" s="17">
        <v>0.95697458098568</v>
      </c>
      <c r="BY297" s="17"/>
      <c r="BZ297" s="17">
        <v>0.87108381853060801</v>
      </c>
      <c r="CA297" s="17">
        <v>0.95289831074860298</v>
      </c>
    </row>
    <row r="298" spans="2:79" x14ac:dyDescent="0.35">
      <c r="B298" t="s">
        <v>224</v>
      </c>
      <c r="C298" s="17">
        <v>1.14848159971545E-2</v>
      </c>
      <c r="D298" s="17">
        <v>1.5771106087610901E-2</v>
      </c>
      <c r="E298" s="17">
        <v>1.8630946341487299E-2</v>
      </c>
      <c r="F298" s="17">
        <v>3.9688839053513801E-3</v>
      </c>
      <c r="G298" s="17">
        <v>1.1664908466413699E-2</v>
      </c>
      <c r="H298" s="17">
        <v>1.07660060325621E-2</v>
      </c>
      <c r="I298" s="17">
        <v>7.8134226836340092E-3</v>
      </c>
      <c r="J298" s="17">
        <v>1.6053953887809801E-2</v>
      </c>
      <c r="K298" s="17">
        <v>1.39596129708679E-2</v>
      </c>
      <c r="L298" s="17">
        <v>2.6144616817918602E-3</v>
      </c>
      <c r="M298" s="17"/>
      <c r="N298" s="17">
        <v>5.5218673213556103E-3</v>
      </c>
      <c r="O298" s="17">
        <v>1.5520954753719301E-2</v>
      </c>
      <c r="P298" s="17">
        <v>1.87777005240157E-2</v>
      </c>
      <c r="Q298" s="17">
        <v>1.10053918565806E-2</v>
      </c>
      <c r="R298" s="17"/>
      <c r="S298" s="17">
        <v>2.1818587374876301E-2</v>
      </c>
      <c r="T298" s="17">
        <v>1.80700690305611E-2</v>
      </c>
      <c r="U298" s="17">
        <v>1.7058735210599502E-2</v>
      </c>
      <c r="V298" s="17">
        <v>9.1031163625902994E-3</v>
      </c>
      <c r="W298" s="17">
        <v>1.02241471542459E-2</v>
      </c>
      <c r="X298" s="17">
        <v>7.2874523137506104E-3</v>
      </c>
      <c r="Y298" s="17">
        <v>6.3288846320877501E-3</v>
      </c>
      <c r="Z298" s="17"/>
      <c r="AA298" s="17">
        <v>1.44199956391624E-2</v>
      </c>
      <c r="AB298" s="17">
        <v>6.8536457797800298E-3</v>
      </c>
      <c r="AC298" s="17"/>
      <c r="AD298" s="17">
        <v>2.0655535918371899E-2</v>
      </c>
      <c r="AE298" s="17">
        <v>9.9355759934636797E-3</v>
      </c>
      <c r="AF298" s="17">
        <v>1.1772844715189299E-2</v>
      </c>
      <c r="AG298" s="17"/>
      <c r="AH298" s="17">
        <v>1.7593946697183699E-2</v>
      </c>
      <c r="AI298" s="17">
        <v>1.0619251377603301E-2</v>
      </c>
      <c r="AJ298" s="17"/>
      <c r="AK298" s="17">
        <v>1.1254773985363601E-2</v>
      </c>
      <c r="AL298" s="17">
        <v>1.1588471316940499E-2</v>
      </c>
      <c r="AM298" s="17"/>
      <c r="AN298" s="17">
        <v>1.1753222215835499E-2</v>
      </c>
      <c r="AO298" s="17">
        <v>1.10053918565806E-2</v>
      </c>
      <c r="AP298" s="17"/>
      <c r="AQ298" s="17">
        <v>1.07901483176599E-2</v>
      </c>
      <c r="AR298" s="17">
        <v>1.18313426812344E-2</v>
      </c>
      <c r="AS298" s="17"/>
      <c r="AT298" s="17">
        <v>9.0459675701220297E-3</v>
      </c>
      <c r="AU298" s="17">
        <v>1.5698421277837899E-2</v>
      </c>
      <c r="AV298" s="17">
        <v>1.1799827493032201E-2</v>
      </c>
      <c r="AW298" s="17">
        <v>4.1341904529566204E-3</v>
      </c>
      <c r="AX298" s="17"/>
      <c r="AY298" s="17">
        <v>1.37526633245512E-2</v>
      </c>
      <c r="AZ298" s="17">
        <v>1.0922725468030499E-2</v>
      </c>
      <c r="BA298" s="17"/>
      <c r="BB298" s="17">
        <v>1.1221741179252001E-2</v>
      </c>
      <c r="BC298" s="17">
        <v>1.1533144402104701E-2</v>
      </c>
      <c r="BD298" s="17"/>
      <c r="BE298" s="17">
        <v>1.85975304706642E-2</v>
      </c>
      <c r="BF298" s="17">
        <v>1.05526704365572E-2</v>
      </c>
      <c r="BG298" s="17"/>
      <c r="BH298" s="17">
        <v>1.70960064143779E-2</v>
      </c>
      <c r="BI298" s="17">
        <v>1.09937254673814E-2</v>
      </c>
      <c r="BJ298" s="17"/>
      <c r="BK298" s="17">
        <v>1.2048331159045E-2</v>
      </c>
      <c r="BL298" s="17">
        <v>1.13871739007168E-2</v>
      </c>
      <c r="BM298" s="17"/>
      <c r="BN298" s="17">
        <v>2.1024533542368499E-2</v>
      </c>
      <c r="BO298" s="17">
        <v>1.1050069172615E-2</v>
      </c>
      <c r="BP298" s="17"/>
      <c r="BQ298" s="17">
        <v>1.88863995992056E-2</v>
      </c>
      <c r="BR298" s="17">
        <v>1.0902538224443099E-2</v>
      </c>
      <c r="BS298" s="17"/>
      <c r="BT298" s="17">
        <v>1.1789530783067499E-2</v>
      </c>
      <c r="BU298" s="17">
        <v>1.14644582434896E-2</v>
      </c>
      <c r="BV298" s="17"/>
      <c r="BW298" s="17">
        <v>1.72797091975357E-2</v>
      </c>
      <c r="BX298" s="17">
        <v>8.7248528465899092E-3</v>
      </c>
      <c r="BY298" s="17"/>
      <c r="BZ298" s="17">
        <v>2.05287777727985E-2</v>
      </c>
      <c r="CA298" s="17">
        <v>1.1050219581493E-2</v>
      </c>
    </row>
    <row r="299" spans="2:79" x14ac:dyDescent="0.35">
      <c r="B299" t="s">
        <v>166</v>
      </c>
      <c r="C299" s="17">
        <v>0.93766226124636498</v>
      </c>
      <c r="D299" s="17">
        <v>0.93404837208888303</v>
      </c>
      <c r="E299" s="17">
        <v>0.900045667195573</v>
      </c>
      <c r="F299" s="17">
        <v>0.96656691815473095</v>
      </c>
      <c r="G299" s="17">
        <v>0.92797213023125202</v>
      </c>
      <c r="H299" s="17">
        <v>0.95548091260803203</v>
      </c>
      <c r="I299" s="17">
        <v>0.94017165739511199</v>
      </c>
      <c r="J299" s="17">
        <v>0.93457108482876805</v>
      </c>
      <c r="K299" s="17">
        <v>0.91974111904060596</v>
      </c>
      <c r="L299" s="17">
        <v>0.96522173202403605</v>
      </c>
      <c r="M299" s="17"/>
      <c r="N299" s="17">
        <v>0.96375857975300805</v>
      </c>
      <c r="O299" s="17">
        <v>0.929864823882388</v>
      </c>
      <c r="P299" s="17">
        <v>0.89981126275254697</v>
      </c>
      <c r="Q299" s="17">
        <v>0.93708281425828199</v>
      </c>
      <c r="R299" s="17"/>
      <c r="S299" s="17">
        <v>0.92497735342405596</v>
      </c>
      <c r="T299" s="17">
        <v>0.90295122273362705</v>
      </c>
      <c r="U299" s="17">
        <v>0.90992711719161101</v>
      </c>
      <c r="V299" s="17">
        <v>0.93838645450597602</v>
      </c>
      <c r="W299" s="17">
        <v>0.94304467773092004</v>
      </c>
      <c r="X299" s="17">
        <v>0.95571416596624503</v>
      </c>
      <c r="Y299" s="17">
        <v>0.95489977412861304</v>
      </c>
      <c r="Z299" s="17"/>
      <c r="AA299" s="17">
        <v>0.92447421484188597</v>
      </c>
      <c r="AB299" s="17">
        <v>0.95847055756310895</v>
      </c>
      <c r="AC299" s="17"/>
      <c r="AD299" s="17">
        <v>0.90031195970836497</v>
      </c>
      <c r="AE299" s="17">
        <v>0.92872305672144395</v>
      </c>
      <c r="AF299" s="17">
        <v>0.941710065537254</v>
      </c>
      <c r="AG299" s="17"/>
      <c r="AH299" s="17">
        <v>0.89360467062670901</v>
      </c>
      <c r="AI299" s="17">
        <v>0.94390450642584101</v>
      </c>
      <c r="AJ299" s="17"/>
      <c r="AK299" s="17">
        <v>0.93840289026069301</v>
      </c>
      <c r="AL299" s="17">
        <v>0.93732853899830504</v>
      </c>
      <c r="AM299" s="17"/>
      <c r="AN299" s="17">
        <v>0.93798666538423603</v>
      </c>
      <c r="AO299" s="17">
        <v>0.93708281425828199</v>
      </c>
      <c r="AP299" s="17"/>
      <c r="AQ299" s="17">
        <v>0.94426910329372804</v>
      </c>
      <c r="AR299" s="17">
        <v>0.93436651691494899</v>
      </c>
      <c r="AS299" s="17"/>
      <c r="AT299" s="17">
        <v>0.94000667349047295</v>
      </c>
      <c r="AU299" s="17">
        <v>0.93199426337237001</v>
      </c>
      <c r="AV299" s="17">
        <v>0.93456774454624503</v>
      </c>
      <c r="AW299" s="17">
        <v>0.95801121327997496</v>
      </c>
      <c r="AX299" s="17"/>
      <c r="AY299" s="17">
        <v>0.92265846280243502</v>
      </c>
      <c r="AZ299" s="17">
        <v>0.94138098291882399</v>
      </c>
      <c r="BA299" s="17"/>
      <c r="BB299" s="17">
        <v>0.94518779385312002</v>
      </c>
      <c r="BC299" s="17">
        <v>0.93627977625527203</v>
      </c>
      <c r="BD299" s="17"/>
      <c r="BE299" s="17">
        <v>0.89674398189919402</v>
      </c>
      <c r="BF299" s="17">
        <v>0.943024741714659</v>
      </c>
      <c r="BG299" s="17"/>
      <c r="BH299" s="17">
        <v>0.90670551892110596</v>
      </c>
      <c r="BI299" s="17">
        <v>0.94037159061467501</v>
      </c>
      <c r="BJ299" s="17"/>
      <c r="BK299" s="17">
        <v>0.93256950107870196</v>
      </c>
      <c r="BL299" s="17">
        <v>0.93854470028803505</v>
      </c>
      <c r="BM299" s="17"/>
      <c r="BN299" s="17">
        <v>0.87082273447057101</v>
      </c>
      <c r="BO299" s="17">
        <v>0.94070829189473304</v>
      </c>
      <c r="BP299" s="17"/>
      <c r="BQ299" s="17">
        <v>0.907198938550832</v>
      </c>
      <c r="BR299" s="17">
        <v>0.94005879104893697</v>
      </c>
      <c r="BS299" s="17"/>
      <c r="BT299" s="17">
        <v>0.92613018176045903</v>
      </c>
      <c r="BU299" s="17">
        <v>0.93843271034916997</v>
      </c>
      <c r="BV299" s="17"/>
      <c r="BW299" s="17">
        <v>0.91543252970325995</v>
      </c>
      <c r="BX299" s="17">
        <v>0.94824972813909003</v>
      </c>
      <c r="BY299" s="17"/>
      <c r="BZ299" s="17">
        <v>0.85055504075780997</v>
      </c>
      <c r="CA299" s="17">
        <v>0.94184809116710999</v>
      </c>
    </row>
    <row r="300" spans="2:79" x14ac:dyDescent="0.35">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row>
    <row r="301" spans="2:79" x14ac:dyDescent="0.35">
      <c r="B301" s="6" t="s">
        <v>229</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row>
    <row r="302" spans="2:79" x14ac:dyDescent="0.35">
      <c r="B302" s="24" t="s">
        <v>77</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row>
    <row r="303" spans="2:79" x14ac:dyDescent="0.35">
      <c r="B303" t="s">
        <v>218</v>
      </c>
      <c r="C303" s="17">
        <v>0.65854043036932597</v>
      </c>
      <c r="D303" s="17">
        <v>0.583385128873943</v>
      </c>
      <c r="E303" s="17">
        <v>0.56878848134609195</v>
      </c>
      <c r="F303" s="17">
        <v>0.77991409502734499</v>
      </c>
      <c r="G303" s="17">
        <v>0.65314550307779895</v>
      </c>
      <c r="H303" s="17">
        <v>0.73797990668491598</v>
      </c>
      <c r="I303" s="17">
        <v>0.61331524069801502</v>
      </c>
      <c r="J303" s="17">
        <v>0.65187717405479295</v>
      </c>
      <c r="K303" s="17">
        <v>0.61138280676201495</v>
      </c>
      <c r="L303" s="17">
        <v>0.76738676166604702</v>
      </c>
      <c r="M303" s="17"/>
      <c r="N303" s="17">
        <v>0.67357770311003595</v>
      </c>
      <c r="O303" s="17">
        <v>0.64622205818540301</v>
      </c>
      <c r="P303" s="17">
        <v>0.63637479141058595</v>
      </c>
      <c r="Q303" s="17">
        <v>0.66254110760711504</v>
      </c>
      <c r="R303" s="17"/>
      <c r="S303" s="17">
        <v>0.649865565029346</v>
      </c>
      <c r="T303" s="17">
        <v>0.62130535615816795</v>
      </c>
      <c r="U303" s="17">
        <v>0.65951056520769902</v>
      </c>
      <c r="V303" s="17">
        <v>0.66502947023038095</v>
      </c>
      <c r="W303" s="17">
        <v>0.64861649394066501</v>
      </c>
      <c r="X303" s="17">
        <v>0.67422069513312199</v>
      </c>
      <c r="Y303" s="17">
        <v>0.68772172398661002</v>
      </c>
      <c r="Z303" s="17"/>
      <c r="AA303" s="17">
        <v>0.67254730622002601</v>
      </c>
      <c r="AB303" s="17">
        <v>0.63644017273948905</v>
      </c>
      <c r="AC303" s="17"/>
      <c r="AD303" s="17">
        <v>0.63444970087018604</v>
      </c>
      <c r="AE303" s="17">
        <v>0.71937481580996698</v>
      </c>
      <c r="AF303" s="17">
        <v>0.69066264172539604</v>
      </c>
      <c r="AG303" s="17"/>
      <c r="AH303" s="17">
        <v>0.63961065379064097</v>
      </c>
      <c r="AI303" s="17">
        <v>0.66122247232702003</v>
      </c>
      <c r="AJ303" s="17"/>
      <c r="AK303" s="17">
        <v>0.64946083363207097</v>
      </c>
      <c r="AL303" s="17">
        <v>0.66263163308487105</v>
      </c>
      <c r="AM303" s="17"/>
      <c r="AN303" s="17">
        <v>0.656300646097568</v>
      </c>
      <c r="AO303" s="17">
        <v>0.66254110760711504</v>
      </c>
      <c r="AP303" s="17"/>
      <c r="AQ303" s="17">
        <v>0.72141036470076403</v>
      </c>
      <c r="AR303" s="17">
        <v>0.62717851370718602</v>
      </c>
      <c r="AS303" s="17"/>
      <c r="AT303" s="17">
        <v>0.59071704075101505</v>
      </c>
      <c r="AU303" s="17">
        <v>0.64645366712818397</v>
      </c>
      <c r="AV303" s="17">
        <v>0.69302363137771705</v>
      </c>
      <c r="AW303" s="17">
        <v>0.69179510473070804</v>
      </c>
      <c r="AX303" s="17"/>
      <c r="AY303" s="17">
        <v>0.68048393775730798</v>
      </c>
      <c r="AZ303" s="17">
        <v>0.65310168785366196</v>
      </c>
      <c r="BA303" s="17"/>
      <c r="BB303" s="17">
        <v>0.63460019033369697</v>
      </c>
      <c r="BC303" s="17">
        <v>0.66293839450846503</v>
      </c>
      <c r="BD303" s="17"/>
      <c r="BE303" s="17">
        <v>0.62406635680151201</v>
      </c>
      <c r="BF303" s="17">
        <v>0.66305837562800596</v>
      </c>
      <c r="BG303" s="17"/>
      <c r="BH303" s="17">
        <v>0.59209009699974802</v>
      </c>
      <c r="BI303" s="17">
        <v>0.66435615341410104</v>
      </c>
      <c r="BJ303" s="17"/>
      <c r="BK303" s="17">
        <v>0.62618022244654004</v>
      </c>
      <c r="BL303" s="17">
        <v>0.66414758835978704</v>
      </c>
      <c r="BM303" s="17"/>
      <c r="BN303" s="17">
        <v>0.60926202993553902</v>
      </c>
      <c r="BO303" s="17">
        <v>0.66078616018317304</v>
      </c>
      <c r="BP303" s="17"/>
      <c r="BQ303" s="17">
        <v>0.61903030236936496</v>
      </c>
      <c r="BR303" s="17">
        <v>0.66164866646693399</v>
      </c>
      <c r="BS303" s="17"/>
      <c r="BT303" s="17">
        <v>0.66417330633563498</v>
      </c>
      <c r="BU303" s="17">
        <v>0.65816410238444101</v>
      </c>
      <c r="BV303" s="17"/>
      <c r="BW303" s="17">
        <v>0.67726407935937105</v>
      </c>
      <c r="BX303" s="17">
        <v>0.64962282318146003</v>
      </c>
      <c r="BY303" s="17"/>
      <c r="BZ303" s="17">
        <v>0.620671058906205</v>
      </c>
      <c r="CA303" s="17">
        <v>0.66036019625395703</v>
      </c>
    </row>
    <row r="304" spans="2:79" x14ac:dyDescent="0.35">
      <c r="B304" t="s">
        <v>219</v>
      </c>
      <c r="C304" s="17">
        <v>0.23881827272829101</v>
      </c>
      <c r="D304" s="17">
        <v>0.29566399616006001</v>
      </c>
      <c r="E304" s="17">
        <v>0.265462339872994</v>
      </c>
      <c r="F304" s="17">
        <v>0.16698069751875699</v>
      </c>
      <c r="G304" s="17">
        <v>0.26462217306427099</v>
      </c>
      <c r="H304" s="17">
        <v>0.18720371119229501</v>
      </c>
      <c r="I304" s="17">
        <v>0.268095287051905</v>
      </c>
      <c r="J304" s="17">
        <v>0.24169018156556801</v>
      </c>
      <c r="K304" s="17">
        <v>0.25341779232655898</v>
      </c>
      <c r="L304" s="17">
        <v>0.16602820958751599</v>
      </c>
      <c r="M304" s="17"/>
      <c r="N304" s="17">
        <v>0.22362308706040801</v>
      </c>
      <c r="O304" s="17">
        <v>0.24482270643720599</v>
      </c>
      <c r="P304" s="17">
        <v>0.25112601453017702</v>
      </c>
      <c r="Q304" s="17">
        <v>0.24262433815848999</v>
      </c>
      <c r="R304" s="17"/>
      <c r="S304" s="17">
        <v>0.22630392632350901</v>
      </c>
      <c r="T304" s="17">
        <v>0.25883249700599098</v>
      </c>
      <c r="U304" s="17">
        <v>0.22842815189596899</v>
      </c>
      <c r="V304" s="17">
        <v>0.22798293240423201</v>
      </c>
      <c r="W304" s="17">
        <v>0.25803313884337398</v>
      </c>
      <c r="X304" s="17">
        <v>0.255852380795838</v>
      </c>
      <c r="Y304" s="17">
        <v>0.232289157607246</v>
      </c>
      <c r="Z304" s="17"/>
      <c r="AA304" s="17">
        <v>0.242335779912286</v>
      </c>
      <c r="AB304" s="17">
        <v>0.233268297429753</v>
      </c>
      <c r="AC304" s="17"/>
      <c r="AD304" s="17">
        <v>0.25367491130948</v>
      </c>
      <c r="AE304" s="17">
        <v>0.217846989351727</v>
      </c>
      <c r="AF304" s="17">
        <v>0.24131435832929701</v>
      </c>
      <c r="AG304" s="17"/>
      <c r="AH304" s="17">
        <v>0.26489891272750998</v>
      </c>
      <c r="AI304" s="17">
        <v>0.23512306954030501</v>
      </c>
      <c r="AJ304" s="17"/>
      <c r="AK304" s="17">
        <v>0.247755325098757</v>
      </c>
      <c r="AL304" s="17">
        <v>0.234791299506342</v>
      </c>
      <c r="AM304" s="17"/>
      <c r="AN304" s="17">
        <v>0.236687442126084</v>
      </c>
      <c r="AO304" s="17">
        <v>0.24262433815848999</v>
      </c>
      <c r="AP304" s="17"/>
      <c r="AQ304" s="17">
        <v>0.20863286776340101</v>
      </c>
      <c r="AR304" s="17">
        <v>0.25387590186356501</v>
      </c>
      <c r="AS304" s="17"/>
      <c r="AT304" s="17">
        <v>0.238905988775587</v>
      </c>
      <c r="AU304" s="17">
        <v>0.250040244569532</v>
      </c>
      <c r="AV304" s="17">
        <v>0.22541590806733799</v>
      </c>
      <c r="AW304" s="17">
        <v>0.25002455509699301</v>
      </c>
      <c r="AX304" s="17"/>
      <c r="AY304" s="17">
        <v>0.22457630431637199</v>
      </c>
      <c r="AZ304" s="17">
        <v>0.242348173292459</v>
      </c>
      <c r="BA304" s="17"/>
      <c r="BB304" s="17">
        <v>0.26167570932235801</v>
      </c>
      <c r="BC304" s="17">
        <v>0.23461922600596299</v>
      </c>
      <c r="BD304" s="17"/>
      <c r="BE304" s="17">
        <v>0.27393146950697</v>
      </c>
      <c r="BF304" s="17">
        <v>0.23421656818672401</v>
      </c>
      <c r="BG304" s="17"/>
      <c r="BH304" s="17">
        <v>0.28220197928169199</v>
      </c>
      <c r="BI304" s="17">
        <v>0.235021337345483</v>
      </c>
      <c r="BJ304" s="17"/>
      <c r="BK304" s="17">
        <v>0.26521103896426901</v>
      </c>
      <c r="BL304" s="17">
        <v>0.23424511267803599</v>
      </c>
      <c r="BM304" s="17"/>
      <c r="BN304" s="17">
        <v>0.25209336339253702</v>
      </c>
      <c r="BO304" s="17">
        <v>0.238213296377115</v>
      </c>
      <c r="BP304" s="17"/>
      <c r="BQ304" s="17">
        <v>0.28918289873574998</v>
      </c>
      <c r="BR304" s="17">
        <v>0.23485612032526501</v>
      </c>
      <c r="BS304" s="17"/>
      <c r="BT304" s="17">
        <v>0.25828121860598002</v>
      </c>
      <c r="BU304" s="17">
        <v>0.237517968719137</v>
      </c>
      <c r="BV304" s="17"/>
      <c r="BW304" s="17">
        <v>0.238751478321166</v>
      </c>
      <c r="BX304" s="17">
        <v>0.23885008523905801</v>
      </c>
      <c r="BY304" s="17"/>
      <c r="BZ304" s="17">
        <v>0.27058600469031702</v>
      </c>
      <c r="CA304" s="17">
        <v>0.23729171359559201</v>
      </c>
    </row>
    <row r="305" spans="2:79" x14ac:dyDescent="0.35">
      <c r="B305" t="s">
        <v>220</v>
      </c>
      <c r="C305" s="17">
        <v>6.9097159394726396E-2</v>
      </c>
      <c r="D305" s="17">
        <v>7.2533999242678004E-2</v>
      </c>
      <c r="E305" s="17">
        <v>0.110853464475204</v>
      </c>
      <c r="F305" s="17">
        <v>3.9245476212497403E-2</v>
      </c>
      <c r="G305" s="17">
        <v>5.51457356193574E-2</v>
      </c>
      <c r="H305" s="17">
        <v>6.2337053342328502E-2</v>
      </c>
      <c r="I305" s="17">
        <v>7.8823239668596001E-2</v>
      </c>
      <c r="J305" s="17">
        <v>7.0563710353279699E-2</v>
      </c>
      <c r="K305" s="17">
        <v>9.0987203796102506E-2</v>
      </c>
      <c r="L305" s="17">
        <v>3.11100320833206E-2</v>
      </c>
      <c r="M305" s="17"/>
      <c r="N305" s="17">
        <v>6.40992927930778E-2</v>
      </c>
      <c r="O305" s="17">
        <v>7.0222767831581698E-2</v>
      </c>
      <c r="P305" s="17">
        <v>7.4171766116147203E-2</v>
      </c>
      <c r="Q305" s="17">
        <v>7.0354300859778798E-2</v>
      </c>
      <c r="R305" s="17"/>
      <c r="S305" s="17">
        <v>7.6005587108059602E-2</v>
      </c>
      <c r="T305" s="17">
        <v>8.50798070882781E-2</v>
      </c>
      <c r="U305" s="17">
        <v>8.1234379093170994E-2</v>
      </c>
      <c r="V305" s="17">
        <v>7.5197536453487507E-2</v>
      </c>
      <c r="W305" s="17">
        <v>6.6904011378651193E-2</v>
      </c>
      <c r="X305" s="17">
        <v>4.2312312576077697E-2</v>
      </c>
      <c r="Y305" s="17">
        <v>5.4986997504953401E-2</v>
      </c>
      <c r="Z305" s="17"/>
      <c r="AA305" s="17">
        <v>6.1734390579198703E-2</v>
      </c>
      <c r="AB305" s="17">
        <v>8.0714245847588101E-2</v>
      </c>
      <c r="AC305" s="17"/>
      <c r="AD305" s="17">
        <v>8.0157142867558207E-2</v>
      </c>
      <c r="AE305" s="17">
        <v>5.2690712028834998E-2</v>
      </c>
      <c r="AF305" s="17">
        <v>4.8272878479632998E-2</v>
      </c>
      <c r="AG305" s="17"/>
      <c r="AH305" s="17">
        <v>7.1007582631014698E-2</v>
      </c>
      <c r="AI305" s="17">
        <v>6.88264834437778E-2</v>
      </c>
      <c r="AJ305" s="17"/>
      <c r="AK305" s="17">
        <v>6.9017167187686607E-2</v>
      </c>
      <c r="AL305" s="17">
        <v>6.9133203323122602E-2</v>
      </c>
      <c r="AM305" s="17"/>
      <c r="AN305" s="17">
        <v>6.8393347136591398E-2</v>
      </c>
      <c r="AO305" s="17">
        <v>7.0354300859778798E-2</v>
      </c>
      <c r="AP305" s="17"/>
      <c r="AQ305" s="17">
        <v>5.31681391237794E-2</v>
      </c>
      <c r="AR305" s="17">
        <v>7.7043161113343805E-2</v>
      </c>
      <c r="AS305" s="17"/>
      <c r="AT305" s="17">
        <v>9.58709670306616E-2</v>
      </c>
      <c r="AU305" s="17">
        <v>6.9710819086433701E-2</v>
      </c>
      <c r="AV305" s="17">
        <v>6.0664047864198899E-2</v>
      </c>
      <c r="AW305" s="17">
        <v>4.9219846038540203E-2</v>
      </c>
      <c r="AX305" s="17"/>
      <c r="AY305" s="17">
        <v>6.3553315029635404E-2</v>
      </c>
      <c r="AZ305" s="17">
        <v>7.04712123897894E-2</v>
      </c>
      <c r="BA305" s="17"/>
      <c r="BB305" s="17">
        <v>7.0030650411773601E-2</v>
      </c>
      <c r="BC305" s="17">
        <v>6.8925671556213805E-2</v>
      </c>
      <c r="BD305" s="17"/>
      <c r="BE305" s="17">
        <v>6.5137833094727399E-2</v>
      </c>
      <c r="BF305" s="17">
        <v>6.9616042649107798E-2</v>
      </c>
      <c r="BG305" s="17"/>
      <c r="BH305" s="17">
        <v>8.4513823705390206E-2</v>
      </c>
      <c r="BI305" s="17">
        <v>6.7747895284846996E-2</v>
      </c>
      <c r="BJ305" s="17"/>
      <c r="BK305" s="17">
        <v>8.5435675222975502E-2</v>
      </c>
      <c r="BL305" s="17">
        <v>6.6266131862479094E-2</v>
      </c>
      <c r="BM305" s="17"/>
      <c r="BN305" s="17">
        <v>0.109066206562173</v>
      </c>
      <c r="BO305" s="17">
        <v>6.7275678176487094E-2</v>
      </c>
      <c r="BP305" s="17"/>
      <c r="BQ305" s="17">
        <v>6.3396743034028702E-2</v>
      </c>
      <c r="BR305" s="17">
        <v>6.9545607445912996E-2</v>
      </c>
      <c r="BS305" s="17"/>
      <c r="BT305" s="17">
        <v>5.9086878882547801E-2</v>
      </c>
      <c r="BU305" s="17">
        <v>6.9765938312601597E-2</v>
      </c>
      <c r="BV305" s="17"/>
      <c r="BW305" s="17">
        <v>5.7992490040638701E-2</v>
      </c>
      <c r="BX305" s="17">
        <v>7.4386036541671904E-2</v>
      </c>
      <c r="BY305" s="17"/>
      <c r="BZ305" s="17">
        <v>7.9358128499832994E-2</v>
      </c>
      <c r="CA305" s="17">
        <v>6.8604081194605898E-2</v>
      </c>
    </row>
    <row r="306" spans="2:79" x14ac:dyDescent="0.35">
      <c r="B306" t="s">
        <v>221</v>
      </c>
      <c r="C306" s="17">
        <v>1.7475975122032E-2</v>
      </c>
      <c r="D306" s="17">
        <v>2.5238971537997899E-2</v>
      </c>
      <c r="E306" s="17">
        <v>2.8083902055528399E-2</v>
      </c>
      <c r="F306" s="17">
        <v>6.4390875276529704E-3</v>
      </c>
      <c r="G306" s="17">
        <v>1.3287930195742099E-2</v>
      </c>
      <c r="H306" s="17">
        <v>4.7167266317878201E-3</v>
      </c>
      <c r="I306" s="17">
        <v>2.68095146483706E-2</v>
      </c>
      <c r="J306" s="17">
        <v>1.46654424644166E-2</v>
      </c>
      <c r="K306" s="17">
        <v>1.28232256157565E-2</v>
      </c>
      <c r="L306" s="17">
        <v>2.71305307447668E-2</v>
      </c>
      <c r="M306" s="17"/>
      <c r="N306" s="17">
        <v>1.5961915956054999E-2</v>
      </c>
      <c r="O306" s="17">
        <v>1.6989632251775799E-2</v>
      </c>
      <c r="P306" s="17">
        <v>2.5471934413993199E-2</v>
      </c>
      <c r="Q306" s="17">
        <v>1.54776813226711E-2</v>
      </c>
      <c r="R306" s="17"/>
      <c r="S306" s="17">
        <v>2.61369437657199E-2</v>
      </c>
      <c r="T306" s="17">
        <v>1.8991239899119099E-2</v>
      </c>
      <c r="U306" s="17">
        <v>1.9014219074091902E-2</v>
      </c>
      <c r="V306" s="17">
        <v>1.35672994260596E-2</v>
      </c>
      <c r="W306" s="17">
        <v>1.33381343852974E-2</v>
      </c>
      <c r="X306" s="17">
        <v>1.34013873687093E-2</v>
      </c>
      <c r="Y306" s="17">
        <v>1.83906636680604E-2</v>
      </c>
      <c r="Z306" s="17"/>
      <c r="AA306" s="17">
        <v>1.5212131073108801E-2</v>
      </c>
      <c r="AB306" s="17">
        <v>2.1047902027664701E-2</v>
      </c>
      <c r="AC306" s="17"/>
      <c r="AD306" s="17">
        <v>2.2480799393307899E-2</v>
      </c>
      <c r="AE306" s="17">
        <v>6.76445863249092E-3</v>
      </c>
      <c r="AF306" s="17">
        <v>1.23446356913603E-2</v>
      </c>
      <c r="AG306" s="17"/>
      <c r="AH306" s="17">
        <v>1.41020859719334E-2</v>
      </c>
      <c r="AI306" s="17">
        <v>1.7954000429069299E-2</v>
      </c>
      <c r="AJ306" s="17"/>
      <c r="AK306" s="17">
        <v>1.7588243424465199E-2</v>
      </c>
      <c r="AL306" s="17">
        <v>1.7425387811044898E-2</v>
      </c>
      <c r="AM306" s="17"/>
      <c r="AN306" s="17">
        <v>1.8594722463077501E-2</v>
      </c>
      <c r="AO306" s="17">
        <v>1.54776813226711E-2</v>
      </c>
      <c r="AP306" s="17"/>
      <c r="AQ306" s="17">
        <v>7.45770031161418E-3</v>
      </c>
      <c r="AR306" s="17">
        <v>2.24734719866918E-2</v>
      </c>
      <c r="AS306" s="17"/>
      <c r="AT306" s="17">
        <v>2.84473457707046E-2</v>
      </c>
      <c r="AU306" s="17">
        <v>1.9124230360201999E-2</v>
      </c>
      <c r="AV306" s="17">
        <v>1.4636612990955001E-2</v>
      </c>
      <c r="AW306" s="17">
        <v>5.5892036597555402E-3</v>
      </c>
      <c r="AX306" s="17"/>
      <c r="AY306" s="17">
        <v>1.89456432856136E-2</v>
      </c>
      <c r="AZ306" s="17">
        <v>1.7111714906749901E-2</v>
      </c>
      <c r="BA306" s="17"/>
      <c r="BB306" s="17">
        <v>1.4295099055280199E-2</v>
      </c>
      <c r="BC306" s="17">
        <v>1.8060320928582101E-2</v>
      </c>
      <c r="BD306" s="17"/>
      <c r="BE306" s="17">
        <v>2.33198889298721E-2</v>
      </c>
      <c r="BF306" s="17">
        <v>1.6710110228568401E-2</v>
      </c>
      <c r="BG306" s="17"/>
      <c r="BH306" s="17">
        <v>2.5981256046579599E-2</v>
      </c>
      <c r="BI306" s="17">
        <v>1.67315942323219E-2</v>
      </c>
      <c r="BJ306" s="17"/>
      <c r="BK306" s="17">
        <v>1.1188899137632E-2</v>
      </c>
      <c r="BL306" s="17">
        <v>1.8565357131773201E-2</v>
      </c>
      <c r="BM306" s="17"/>
      <c r="BN306" s="17">
        <v>1.2088799889528301E-2</v>
      </c>
      <c r="BO306" s="17">
        <v>1.7721481062272702E-2</v>
      </c>
      <c r="BP306" s="17"/>
      <c r="BQ306" s="17">
        <v>1.8495997908521699E-2</v>
      </c>
      <c r="BR306" s="17">
        <v>1.7395730592190101E-2</v>
      </c>
      <c r="BS306" s="17"/>
      <c r="BT306" s="17">
        <v>7.8588851087283609E-3</v>
      </c>
      <c r="BU306" s="17">
        <v>1.81184852938878E-2</v>
      </c>
      <c r="BV306" s="17"/>
      <c r="BW306" s="17">
        <v>1.6511870978671499E-2</v>
      </c>
      <c r="BX306" s="17">
        <v>1.7935153888054198E-2</v>
      </c>
      <c r="BY306" s="17"/>
      <c r="BZ306" s="17">
        <v>1.6966671632187201E-2</v>
      </c>
      <c r="CA306" s="17">
        <v>1.7500449072349499E-2</v>
      </c>
    </row>
    <row r="307" spans="2:79" x14ac:dyDescent="0.35">
      <c r="B307" t="s">
        <v>222</v>
      </c>
      <c r="C307" s="17">
        <v>9.4889961665040792E-3</v>
      </c>
      <c r="D307" s="17">
        <v>1.5489123831671E-2</v>
      </c>
      <c r="E307" s="17">
        <v>1.4851672494269301E-2</v>
      </c>
      <c r="F307" s="17">
        <v>4.76400509417733E-3</v>
      </c>
      <c r="G307" s="17">
        <v>6.91465972950906E-3</v>
      </c>
      <c r="H307" s="17">
        <v>6.6948682734448602E-3</v>
      </c>
      <c r="I307" s="17">
        <v>7.8247020959927097E-3</v>
      </c>
      <c r="J307" s="17">
        <v>1.2620605835720699E-2</v>
      </c>
      <c r="K307" s="17">
        <v>1.0315787973061701E-2</v>
      </c>
      <c r="L307" s="17">
        <v>4.7954393311565703E-3</v>
      </c>
      <c r="M307" s="17"/>
      <c r="N307" s="17">
        <v>1.23901376449612E-2</v>
      </c>
      <c r="O307" s="17">
        <v>1.3694417862651799E-2</v>
      </c>
      <c r="P307" s="17">
        <v>8.4243585815775793E-3</v>
      </c>
      <c r="Q307" s="17">
        <v>5.3425711363942301E-3</v>
      </c>
      <c r="R307" s="17"/>
      <c r="S307" s="17">
        <v>1.6745878071516701E-2</v>
      </c>
      <c r="T307" s="17">
        <v>8.9490001277367209E-3</v>
      </c>
      <c r="U307" s="17">
        <v>9.2729965171084502E-3</v>
      </c>
      <c r="V307" s="17">
        <v>7.4520666190868402E-3</v>
      </c>
      <c r="W307" s="17">
        <v>9.4301471656340601E-3</v>
      </c>
      <c r="X307" s="17">
        <v>8.4764699489501306E-3</v>
      </c>
      <c r="Y307" s="17">
        <v>4.0878390723078197E-3</v>
      </c>
      <c r="Z307" s="17"/>
      <c r="AA307" s="17">
        <v>5.6298342647206397E-3</v>
      </c>
      <c r="AB307" s="17">
        <v>1.5578039374551E-2</v>
      </c>
      <c r="AC307" s="17"/>
      <c r="AD307" s="17">
        <v>7.5912223886567603E-3</v>
      </c>
      <c r="AE307" s="17">
        <v>7.3862531004972604E-4</v>
      </c>
      <c r="AF307" s="17">
        <v>4.1380985056796403E-3</v>
      </c>
      <c r="AG307" s="17"/>
      <c r="AH307" s="17">
        <v>8.3427418302282393E-3</v>
      </c>
      <c r="AI307" s="17">
        <v>9.6514017929678793E-3</v>
      </c>
      <c r="AJ307" s="17"/>
      <c r="AK307" s="17">
        <v>1.0037873132787801E-2</v>
      </c>
      <c r="AL307" s="17">
        <v>9.2416760486681206E-3</v>
      </c>
      <c r="AM307" s="17"/>
      <c r="AN307" s="17">
        <v>1.1810377526324099E-2</v>
      </c>
      <c r="AO307" s="17">
        <v>5.3425711363942301E-3</v>
      </c>
      <c r="AP307" s="17"/>
      <c r="AQ307" s="17">
        <v>6.4802414071119096E-3</v>
      </c>
      <c r="AR307" s="17">
        <v>1.09898775818309E-2</v>
      </c>
      <c r="AS307" s="17"/>
      <c r="AT307" s="17">
        <v>1.9844201180596099E-2</v>
      </c>
      <c r="AU307" s="17">
        <v>1.20500739034641E-2</v>
      </c>
      <c r="AV307" s="17">
        <v>4.9175764501260396E-3</v>
      </c>
      <c r="AW307" s="17">
        <v>1.1897096325570399E-3</v>
      </c>
      <c r="AX307" s="17"/>
      <c r="AY307" s="17">
        <v>9.0765721338644904E-3</v>
      </c>
      <c r="AZ307" s="17">
        <v>9.5912162939039008E-3</v>
      </c>
      <c r="BA307" s="17"/>
      <c r="BB307" s="17">
        <v>1.4463871771962299E-2</v>
      </c>
      <c r="BC307" s="17">
        <v>8.5750820003584992E-3</v>
      </c>
      <c r="BD307" s="17"/>
      <c r="BE307" s="17">
        <v>8.6185060996341097E-3</v>
      </c>
      <c r="BF307" s="17">
        <v>9.6030768672546694E-3</v>
      </c>
      <c r="BG307" s="17"/>
      <c r="BH307" s="17">
        <v>1.3804565876529701E-2</v>
      </c>
      <c r="BI307" s="17">
        <v>9.1112981634806599E-3</v>
      </c>
      <c r="BJ307" s="17"/>
      <c r="BK307" s="17">
        <v>5.9647108512637503E-3</v>
      </c>
      <c r="BL307" s="17">
        <v>1.0099660492678001E-2</v>
      </c>
      <c r="BM307" s="17"/>
      <c r="BN307" s="17">
        <v>5.8090884323154001E-3</v>
      </c>
      <c r="BO307" s="17">
        <v>9.6566980082467002E-3</v>
      </c>
      <c r="BP307" s="17"/>
      <c r="BQ307" s="17">
        <v>5.7770025165628999E-3</v>
      </c>
      <c r="BR307" s="17">
        <v>9.7810162950354492E-3</v>
      </c>
      <c r="BS307" s="17"/>
      <c r="BT307" s="17">
        <v>6.5610837755203299E-3</v>
      </c>
      <c r="BU307" s="17">
        <v>9.6846076759011593E-3</v>
      </c>
      <c r="BV307" s="17"/>
      <c r="BW307" s="17">
        <v>6.2933715188333902E-3</v>
      </c>
      <c r="BX307" s="17">
        <v>1.1010992511497401E-2</v>
      </c>
      <c r="BY307" s="17"/>
      <c r="BZ307" s="17">
        <v>9.1891622913250794E-3</v>
      </c>
      <c r="CA307" s="17">
        <v>9.5034043131415006E-3</v>
      </c>
    </row>
    <row r="308" spans="2:79" x14ac:dyDescent="0.35">
      <c r="B308" t="s">
        <v>75</v>
      </c>
      <c r="C308" s="17">
        <v>6.5791662191205403E-3</v>
      </c>
      <c r="D308" s="17">
        <v>7.6887803536504701E-3</v>
      </c>
      <c r="E308" s="17">
        <v>1.19601397559121E-2</v>
      </c>
      <c r="F308" s="17">
        <v>2.6566386195705301E-3</v>
      </c>
      <c r="G308" s="17">
        <v>6.8839983133222099E-3</v>
      </c>
      <c r="H308" s="17">
        <v>1.0677338752281701E-3</v>
      </c>
      <c r="I308" s="17">
        <v>5.1320158371204504E-3</v>
      </c>
      <c r="J308" s="17">
        <v>8.58288572622227E-3</v>
      </c>
      <c r="K308" s="17">
        <v>2.1073183526504901E-2</v>
      </c>
      <c r="L308" s="17">
        <v>3.5490265871930102E-3</v>
      </c>
      <c r="M308" s="17"/>
      <c r="N308" s="17">
        <v>1.03478634354622E-2</v>
      </c>
      <c r="O308" s="17">
        <v>8.0484174313818595E-3</v>
      </c>
      <c r="P308" s="17">
        <v>4.4311349475198497E-3</v>
      </c>
      <c r="Q308" s="17">
        <v>3.6600009155502902E-3</v>
      </c>
      <c r="R308" s="17"/>
      <c r="S308" s="17">
        <v>4.94209970184936E-3</v>
      </c>
      <c r="T308" s="17">
        <v>6.8420997207064701E-3</v>
      </c>
      <c r="U308" s="17">
        <v>2.5396882119606899E-3</v>
      </c>
      <c r="V308" s="17">
        <v>1.0770694866752899E-2</v>
      </c>
      <c r="W308" s="17">
        <v>3.6780742863781399E-3</v>
      </c>
      <c r="X308" s="17">
        <v>5.73675417730288E-3</v>
      </c>
      <c r="Y308" s="17">
        <v>2.5236181608223099E-3</v>
      </c>
      <c r="Z308" s="17"/>
      <c r="AA308" s="17">
        <v>2.5405579506600101E-3</v>
      </c>
      <c r="AB308" s="17">
        <v>1.2951342580953699E-2</v>
      </c>
      <c r="AC308" s="17"/>
      <c r="AD308" s="17">
        <v>1.64622317081157E-3</v>
      </c>
      <c r="AE308" s="17">
        <v>2.5843988669298E-3</v>
      </c>
      <c r="AF308" s="17">
        <v>3.2673872686339901E-3</v>
      </c>
      <c r="AG308" s="17"/>
      <c r="AH308" s="17">
        <v>2.0380230486727099E-3</v>
      </c>
      <c r="AI308" s="17">
        <v>7.2225724668600801E-3</v>
      </c>
      <c r="AJ308" s="17"/>
      <c r="AK308" s="17">
        <v>6.1405575242322302E-3</v>
      </c>
      <c r="AL308" s="17">
        <v>6.7768002259510898E-3</v>
      </c>
      <c r="AM308" s="17"/>
      <c r="AN308" s="17">
        <v>8.21346465035536E-3</v>
      </c>
      <c r="AO308" s="17">
        <v>3.6600009155502902E-3</v>
      </c>
      <c r="AP308" s="17"/>
      <c r="AQ308" s="17">
        <v>2.85068669332899E-3</v>
      </c>
      <c r="AR308" s="17">
        <v>8.4390737473823505E-3</v>
      </c>
      <c r="AS308" s="17"/>
      <c r="AT308" s="17">
        <v>2.6214456491436298E-2</v>
      </c>
      <c r="AU308" s="17">
        <v>2.6209649521838898E-3</v>
      </c>
      <c r="AV308" s="17">
        <v>1.3422232496653099E-3</v>
      </c>
      <c r="AW308" s="17">
        <v>2.1815808414452501E-3</v>
      </c>
      <c r="AX308" s="17"/>
      <c r="AY308" s="17">
        <v>3.3642274772064098E-3</v>
      </c>
      <c r="AZ308" s="17">
        <v>7.3759952634363697E-3</v>
      </c>
      <c r="BA308" s="17"/>
      <c r="BB308" s="17">
        <v>4.9344791049294899E-3</v>
      </c>
      <c r="BC308" s="17">
        <v>6.8813050004173397E-3</v>
      </c>
      <c r="BD308" s="17"/>
      <c r="BE308" s="17">
        <v>4.9259455672843898E-3</v>
      </c>
      <c r="BF308" s="17">
        <v>6.7958264403393497E-3</v>
      </c>
      <c r="BG308" s="17"/>
      <c r="BH308" s="17">
        <v>1.4082780900605599E-3</v>
      </c>
      <c r="BI308" s="17">
        <v>7.03172155976684E-3</v>
      </c>
      <c r="BJ308" s="17"/>
      <c r="BK308" s="17">
        <v>6.0194533773197997E-3</v>
      </c>
      <c r="BL308" s="17">
        <v>6.6761494752465801E-3</v>
      </c>
      <c r="BM308" s="17"/>
      <c r="BN308" s="17">
        <v>1.16805117879079E-2</v>
      </c>
      <c r="BO308" s="17">
        <v>6.3466861927049404E-3</v>
      </c>
      <c r="BP308" s="17"/>
      <c r="BQ308" s="17">
        <v>4.1170554357709303E-3</v>
      </c>
      <c r="BR308" s="17">
        <v>6.7728588746625703E-3</v>
      </c>
      <c r="BS308" s="17"/>
      <c r="BT308" s="17">
        <v>4.0386272915883502E-3</v>
      </c>
      <c r="BU308" s="17">
        <v>6.74889761403077E-3</v>
      </c>
      <c r="BV308" s="17"/>
      <c r="BW308" s="17">
        <v>3.1867097813193098E-3</v>
      </c>
      <c r="BX308" s="17">
        <v>8.1949086382579906E-3</v>
      </c>
      <c r="BY308" s="17"/>
      <c r="BZ308" s="17">
        <v>3.2289739801325502E-3</v>
      </c>
      <c r="CA308" s="17">
        <v>6.7401555703540204E-3</v>
      </c>
    </row>
    <row r="309" spans="2:79" x14ac:dyDescent="0.35">
      <c r="B309" t="s">
        <v>223</v>
      </c>
      <c r="C309" s="17">
        <v>0.89735870309761701</v>
      </c>
      <c r="D309" s="17">
        <v>0.87904912503400301</v>
      </c>
      <c r="E309" s="17">
        <v>0.834250821219086</v>
      </c>
      <c r="F309" s="17">
        <v>0.94689479254610198</v>
      </c>
      <c r="G309" s="17">
        <v>0.917767676142069</v>
      </c>
      <c r="H309" s="17">
        <v>0.92518361787721104</v>
      </c>
      <c r="I309" s="17">
        <v>0.88141052774992001</v>
      </c>
      <c r="J309" s="17">
        <v>0.89356735562036105</v>
      </c>
      <c r="K309" s="17">
        <v>0.86480059908857398</v>
      </c>
      <c r="L309" s="17">
        <v>0.93341497125356299</v>
      </c>
      <c r="M309" s="17"/>
      <c r="N309" s="17">
        <v>0.89720079017044396</v>
      </c>
      <c r="O309" s="17">
        <v>0.89104476462260895</v>
      </c>
      <c r="P309" s="17">
        <v>0.88750080594076197</v>
      </c>
      <c r="Q309" s="17">
        <v>0.90516544576560598</v>
      </c>
      <c r="R309" s="17"/>
      <c r="S309" s="17">
        <v>0.87616949135285405</v>
      </c>
      <c r="T309" s="17">
        <v>0.88013785316415905</v>
      </c>
      <c r="U309" s="17">
        <v>0.88793871710366801</v>
      </c>
      <c r="V309" s="17">
        <v>0.89301240263461301</v>
      </c>
      <c r="W309" s="17">
        <v>0.90664963278403898</v>
      </c>
      <c r="X309" s="17">
        <v>0.93007307592896005</v>
      </c>
      <c r="Y309" s="17">
        <v>0.92001088159385602</v>
      </c>
      <c r="Z309" s="17"/>
      <c r="AA309" s="17">
        <v>0.91488308613231195</v>
      </c>
      <c r="AB309" s="17">
        <v>0.86970847016924302</v>
      </c>
      <c r="AC309" s="17"/>
      <c r="AD309" s="17">
        <v>0.88812461217966598</v>
      </c>
      <c r="AE309" s="17">
        <v>0.93722180516169495</v>
      </c>
      <c r="AF309" s="17">
        <v>0.93197700005469297</v>
      </c>
      <c r="AG309" s="17"/>
      <c r="AH309" s="17">
        <v>0.90450956651815095</v>
      </c>
      <c r="AI309" s="17">
        <v>0.89634554186732496</v>
      </c>
      <c r="AJ309" s="17"/>
      <c r="AK309" s="17">
        <v>0.89721615873082805</v>
      </c>
      <c r="AL309" s="17">
        <v>0.89742293259121297</v>
      </c>
      <c r="AM309" s="17"/>
      <c r="AN309" s="17">
        <v>0.89298808822365205</v>
      </c>
      <c r="AO309" s="17">
        <v>0.90516544576560598</v>
      </c>
      <c r="AP309" s="17"/>
      <c r="AQ309" s="17">
        <v>0.93004323246416498</v>
      </c>
      <c r="AR309" s="17">
        <v>0.88105441557075104</v>
      </c>
      <c r="AS309" s="17"/>
      <c r="AT309" s="17">
        <v>0.82962302952660105</v>
      </c>
      <c r="AU309" s="17">
        <v>0.89649391169771597</v>
      </c>
      <c r="AV309" s="17">
        <v>0.91843953944505496</v>
      </c>
      <c r="AW309" s="17">
        <v>0.94181965982770199</v>
      </c>
      <c r="AX309" s="17"/>
      <c r="AY309" s="17">
        <v>0.90506024207367997</v>
      </c>
      <c r="AZ309" s="17">
        <v>0.89544986114612002</v>
      </c>
      <c r="BA309" s="17"/>
      <c r="BB309" s="17">
        <v>0.89627589965605503</v>
      </c>
      <c r="BC309" s="17">
        <v>0.897557620514428</v>
      </c>
      <c r="BD309" s="17"/>
      <c r="BE309" s="17">
        <v>0.89799782630848202</v>
      </c>
      <c r="BF309" s="17">
        <v>0.89727494381473005</v>
      </c>
      <c r="BG309" s="17"/>
      <c r="BH309" s="17">
        <v>0.87429207628144001</v>
      </c>
      <c r="BI309" s="17">
        <v>0.89937749075958395</v>
      </c>
      <c r="BJ309" s="17"/>
      <c r="BK309" s="17">
        <v>0.89139126141080904</v>
      </c>
      <c r="BL309" s="17">
        <v>0.89839270103782298</v>
      </c>
      <c r="BM309" s="17"/>
      <c r="BN309" s="17">
        <v>0.86135539332807498</v>
      </c>
      <c r="BO309" s="17">
        <v>0.89899945656028901</v>
      </c>
      <c r="BP309" s="17"/>
      <c r="BQ309" s="17">
        <v>0.90821320110511605</v>
      </c>
      <c r="BR309" s="17">
        <v>0.89650478679219903</v>
      </c>
      <c r="BS309" s="17"/>
      <c r="BT309" s="17">
        <v>0.92245452494161495</v>
      </c>
      <c r="BU309" s="17">
        <v>0.895682071103579</v>
      </c>
      <c r="BV309" s="17"/>
      <c r="BW309" s="17">
        <v>0.916015557680537</v>
      </c>
      <c r="BX309" s="17">
        <v>0.88847290842051896</v>
      </c>
      <c r="BY309" s="17"/>
      <c r="BZ309" s="17">
        <v>0.89125706359652201</v>
      </c>
      <c r="CA309" s="17">
        <v>0.89765190984954901</v>
      </c>
    </row>
    <row r="310" spans="2:79" x14ac:dyDescent="0.35">
      <c r="B310" t="s">
        <v>224</v>
      </c>
      <c r="C310" s="17">
        <v>2.6964971288536001E-2</v>
      </c>
      <c r="D310" s="17">
        <v>4.0728095369668899E-2</v>
      </c>
      <c r="E310" s="17">
        <v>4.2935574549797698E-2</v>
      </c>
      <c r="F310" s="17">
        <v>1.12030926218303E-2</v>
      </c>
      <c r="G310" s="17">
        <v>2.0202589925251101E-2</v>
      </c>
      <c r="H310" s="17">
        <v>1.14115949052327E-2</v>
      </c>
      <c r="I310" s="17">
        <v>3.4634216744363303E-2</v>
      </c>
      <c r="J310" s="17">
        <v>2.7286048300137301E-2</v>
      </c>
      <c r="K310" s="17">
        <v>2.3139013588818199E-2</v>
      </c>
      <c r="L310" s="17">
        <v>3.1925970075923397E-2</v>
      </c>
      <c r="M310" s="17"/>
      <c r="N310" s="17">
        <v>2.8352053601016201E-2</v>
      </c>
      <c r="O310" s="17">
        <v>3.0684050114427701E-2</v>
      </c>
      <c r="P310" s="17">
        <v>3.3896292995570801E-2</v>
      </c>
      <c r="Q310" s="17">
        <v>2.0820252459065401E-2</v>
      </c>
      <c r="R310" s="17"/>
      <c r="S310" s="17">
        <v>4.2882821837236601E-2</v>
      </c>
      <c r="T310" s="17">
        <v>2.7940240026855901E-2</v>
      </c>
      <c r="U310" s="17">
        <v>2.8287215591200399E-2</v>
      </c>
      <c r="V310" s="17">
        <v>2.1019366045146402E-2</v>
      </c>
      <c r="W310" s="17">
        <v>2.27682815509315E-2</v>
      </c>
      <c r="X310" s="17">
        <v>2.18778573176595E-2</v>
      </c>
      <c r="Y310" s="17">
        <v>2.2478502740368202E-2</v>
      </c>
      <c r="Z310" s="17"/>
      <c r="AA310" s="17">
        <v>2.08419653378294E-2</v>
      </c>
      <c r="AB310" s="17">
        <v>3.66259414022157E-2</v>
      </c>
      <c r="AC310" s="17"/>
      <c r="AD310" s="17">
        <v>3.0072021781964699E-2</v>
      </c>
      <c r="AE310" s="17">
        <v>7.5030839425406504E-3</v>
      </c>
      <c r="AF310" s="17">
        <v>1.6482734197039901E-2</v>
      </c>
      <c r="AG310" s="17"/>
      <c r="AH310" s="17">
        <v>2.2444827802161699E-2</v>
      </c>
      <c r="AI310" s="17">
        <v>2.7605402222037199E-2</v>
      </c>
      <c r="AJ310" s="17"/>
      <c r="AK310" s="17">
        <v>2.76261165572531E-2</v>
      </c>
      <c r="AL310" s="17">
        <v>2.6667063859713E-2</v>
      </c>
      <c r="AM310" s="17"/>
      <c r="AN310" s="17">
        <v>3.04050999894016E-2</v>
      </c>
      <c r="AO310" s="17">
        <v>2.0820252459065401E-2</v>
      </c>
      <c r="AP310" s="17"/>
      <c r="AQ310" s="17">
        <v>1.39379417187261E-2</v>
      </c>
      <c r="AR310" s="17">
        <v>3.3463349568522698E-2</v>
      </c>
      <c r="AS310" s="17"/>
      <c r="AT310" s="17">
        <v>4.8291546951300703E-2</v>
      </c>
      <c r="AU310" s="17">
        <v>3.1174304263666099E-2</v>
      </c>
      <c r="AV310" s="17">
        <v>1.9554189441081001E-2</v>
      </c>
      <c r="AW310" s="17">
        <v>6.7789132923125796E-3</v>
      </c>
      <c r="AX310" s="17"/>
      <c r="AY310" s="17">
        <v>2.8022215419478101E-2</v>
      </c>
      <c r="AZ310" s="17">
        <v>2.6702931200653798E-2</v>
      </c>
      <c r="BA310" s="17"/>
      <c r="BB310" s="17">
        <v>2.8758970827242401E-2</v>
      </c>
      <c r="BC310" s="17">
        <v>2.6635402928940601E-2</v>
      </c>
      <c r="BD310" s="17"/>
      <c r="BE310" s="17">
        <v>3.1938395029506197E-2</v>
      </c>
      <c r="BF310" s="17">
        <v>2.6313187095823001E-2</v>
      </c>
      <c r="BG310" s="17"/>
      <c r="BH310" s="17">
        <v>3.9785821923109303E-2</v>
      </c>
      <c r="BI310" s="17">
        <v>2.5842892395802501E-2</v>
      </c>
      <c r="BJ310" s="17"/>
      <c r="BK310" s="17">
        <v>1.7153609988895799E-2</v>
      </c>
      <c r="BL310" s="17">
        <v>2.8665017624451301E-2</v>
      </c>
      <c r="BM310" s="17"/>
      <c r="BN310" s="17">
        <v>1.7897888321843702E-2</v>
      </c>
      <c r="BO310" s="17">
        <v>2.7378179070519398E-2</v>
      </c>
      <c r="BP310" s="17"/>
      <c r="BQ310" s="17">
        <v>2.4273000425084599E-2</v>
      </c>
      <c r="BR310" s="17">
        <v>2.71767468872255E-2</v>
      </c>
      <c r="BS310" s="17"/>
      <c r="BT310" s="17">
        <v>1.44199688842487E-2</v>
      </c>
      <c r="BU310" s="17">
        <v>2.7803092969789001E-2</v>
      </c>
      <c r="BV310" s="17"/>
      <c r="BW310" s="17">
        <v>2.2805242497504902E-2</v>
      </c>
      <c r="BX310" s="17">
        <v>2.8946146399551599E-2</v>
      </c>
      <c r="BY310" s="17"/>
      <c r="BZ310" s="17">
        <v>2.6155833923512301E-2</v>
      </c>
      <c r="CA310" s="17">
        <v>2.7003853385491002E-2</v>
      </c>
    </row>
    <row r="311" spans="2:79" x14ac:dyDescent="0.35">
      <c r="B311" t="s">
        <v>166</v>
      </c>
      <c r="C311" s="17">
        <v>0.87039373180908097</v>
      </c>
      <c r="D311" s="17">
        <v>0.83832102966433397</v>
      </c>
      <c r="E311" s="17">
        <v>0.79131524666928799</v>
      </c>
      <c r="F311" s="17">
        <v>0.93569169992427104</v>
      </c>
      <c r="G311" s="17">
        <v>0.89756508621681796</v>
      </c>
      <c r="H311" s="17">
        <v>0.91377202297197802</v>
      </c>
      <c r="I311" s="17">
        <v>0.84677631100555695</v>
      </c>
      <c r="J311" s="17">
        <v>0.86628130732022302</v>
      </c>
      <c r="K311" s="17">
        <v>0.841661585499756</v>
      </c>
      <c r="L311" s="17">
        <v>0.90148900117763997</v>
      </c>
      <c r="M311" s="17"/>
      <c r="N311" s="17">
        <v>0.86884873656942796</v>
      </c>
      <c r="O311" s="17">
        <v>0.86036071450818097</v>
      </c>
      <c r="P311" s="17">
        <v>0.85360451294519102</v>
      </c>
      <c r="Q311" s="17">
        <v>0.88434519330654004</v>
      </c>
      <c r="R311" s="17"/>
      <c r="S311" s="17">
        <v>0.83328666951561803</v>
      </c>
      <c r="T311" s="17">
        <v>0.85219761313730402</v>
      </c>
      <c r="U311" s="17">
        <v>0.85965150151246705</v>
      </c>
      <c r="V311" s="17">
        <v>0.87199303658946703</v>
      </c>
      <c r="W311" s="17">
        <v>0.88388135123310796</v>
      </c>
      <c r="X311" s="17">
        <v>0.90819521861130104</v>
      </c>
      <c r="Y311" s="17">
        <v>0.89753237885348802</v>
      </c>
      <c r="Z311" s="17"/>
      <c r="AA311" s="17">
        <v>0.89404112079448195</v>
      </c>
      <c r="AB311" s="17">
        <v>0.83308252876702704</v>
      </c>
      <c r="AC311" s="17"/>
      <c r="AD311" s="17">
        <v>0.85805259039770099</v>
      </c>
      <c r="AE311" s="17">
        <v>0.929718721219154</v>
      </c>
      <c r="AF311" s="17">
        <v>0.91549426585765303</v>
      </c>
      <c r="AG311" s="17"/>
      <c r="AH311" s="17">
        <v>0.88206473871598901</v>
      </c>
      <c r="AI311" s="17">
        <v>0.86874013964528796</v>
      </c>
      <c r="AJ311" s="17"/>
      <c r="AK311" s="17">
        <v>0.86959004217357505</v>
      </c>
      <c r="AL311" s="17">
        <v>0.87075586873150002</v>
      </c>
      <c r="AM311" s="17"/>
      <c r="AN311" s="17">
        <v>0.86258298823424995</v>
      </c>
      <c r="AO311" s="17">
        <v>0.88434519330654004</v>
      </c>
      <c r="AP311" s="17"/>
      <c r="AQ311" s="17">
        <v>0.916105290745439</v>
      </c>
      <c r="AR311" s="17">
        <v>0.847591066002228</v>
      </c>
      <c r="AS311" s="17"/>
      <c r="AT311" s="17">
        <v>0.78133148257530105</v>
      </c>
      <c r="AU311" s="17">
        <v>0.86531960743405001</v>
      </c>
      <c r="AV311" s="17">
        <v>0.89888535000397396</v>
      </c>
      <c r="AW311" s="17">
        <v>0.93504074653538904</v>
      </c>
      <c r="AX311" s="17"/>
      <c r="AY311" s="17">
        <v>0.87703802665420205</v>
      </c>
      <c r="AZ311" s="17">
        <v>0.86874692994546698</v>
      </c>
      <c r="BA311" s="17"/>
      <c r="BB311" s="17">
        <v>0.86751692882881204</v>
      </c>
      <c r="BC311" s="17">
        <v>0.87092221758548805</v>
      </c>
      <c r="BD311" s="17"/>
      <c r="BE311" s="17">
        <v>0.866059431278976</v>
      </c>
      <c r="BF311" s="17">
        <v>0.87096175671890697</v>
      </c>
      <c r="BG311" s="17"/>
      <c r="BH311" s="17">
        <v>0.83450625435833103</v>
      </c>
      <c r="BI311" s="17">
        <v>0.873534598363781</v>
      </c>
      <c r="BJ311" s="17"/>
      <c r="BK311" s="17">
        <v>0.87423765142191301</v>
      </c>
      <c r="BL311" s="17">
        <v>0.86972768341337203</v>
      </c>
      <c r="BM311" s="17"/>
      <c r="BN311" s="17">
        <v>0.84345750500623196</v>
      </c>
      <c r="BO311" s="17">
        <v>0.87162127748976903</v>
      </c>
      <c r="BP311" s="17"/>
      <c r="BQ311" s="17">
        <v>0.88394020068003099</v>
      </c>
      <c r="BR311" s="17">
        <v>0.86932803990497298</v>
      </c>
      <c r="BS311" s="17"/>
      <c r="BT311" s="17">
        <v>0.90803455605736605</v>
      </c>
      <c r="BU311" s="17">
        <v>0.86787897813379</v>
      </c>
      <c r="BV311" s="17"/>
      <c r="BW311" s="17">
        <v>0.89321031518303196</v>
      </c>
      <c r="BX311" s="17">
        <v>0.85952676202096701</v>
      </c>
      <c r="BY311" s="17"/>
      <c r="BZ311" s="17">
        <v>0.86510122967300995</v>
      </c>
      <c r="CA311" s="17">
        <v>0.87064805646405796</v>
      </c>
    </row>
    <row r="312" spans="2:79" x14ac:dyDescent="0.35">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row>
    <row r="313" spans="2:79" x14ac:dyDescent="0.35">
      <c r="B313" s="6" t="s">
        <v>230</v>
      </c>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row>
    <row r="314" spans="2:79" x14ac:dyDescent="0.35">
      <c r="B314" s="24" t="s">
        <v>77</v>
      </c>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row>
    <row r="315" spans="2:79" x14ac:dyDescent="0.35">
      <c r="B315" t="s">
        <v>218</v>
      </c>
      <c r="C315" s="17">
        <v>0.61444134320553601</v>
      </c>
      <c r="D315" s="17">
        <v>0.53345646960933002</v>
      </c>
      <c r="E315" s="17">
        <v>0.47390535702097297</v>
      </c>
      <c r="F315" s="17">
        <v>0.69292787034812997</v>
      </c>
      <c r="G315" s="17">
        <v>0.61244620267804695</v>
      </c>
      <c r="H315" s="17">
        <v>0.76256431690041604</v>
      </c>
      <c r="I315" s="17">
        <v>0.55959230740431698</v>
      </c>
      <c r="J315" s="17">
        <v>0.66861186406135797</v>
      </c>
      <c r="K315" s="17">
        <v>0.61647180198199403</v>
      </c>
      <c r="L315" s="17">
        <v>0.70115127366056296</v>
      </c>
      <c r="M315" s="17"/>
      <c r="N315" s="17">
        <v>0.63890171793724904</v>
      </c>
      <c r="O315" s="17">
        <v>0.58417673452407104</v>
      </c>
      <c r="P315" s="17">
        <v>0.57874279402402895</v>
      </c>
      <c r="Q315" s="17">
        <v>0.62625521515026805</v>
      </c>
      <c r="R315" s="17"/>
      <c r="S315" s="17">
        <v>0.61094265206607901</v>
      </c>
      <c r="T315" s="17">
        <v>0.57354638611200104</v>
      </c>
      <c r="U315" s="17">
        <v>0.61313967073128095</v>
      </c>
      <c r="V315" s="17">
        <v>0.61698828583557697</v>
      </c>
      <c r="W315" s="17">
        <v>0.59509426114729802</v>
      </c>
      <c r="X315" s="17">
        <v>0.64349911116328196</v>
      </c>
      <c r="Y315" s="17">
        <v>0.65388941446595095</v>
      </c>
      <c r="Z315" s="17"/>
      <c r="AA315" s="17">
        <v>0.63314713668350897</v>
      </c>
      <c r="AB315" s="17">
        <v>0.584927063259015</v>
      </c>
      <c r="AC315" s="17"/>
      <c r="AD315" s="17">
        <v>0.60473460058386896</v>
      </c>
      <c r="AE315" s="17">
        <v>0.65812603345499998</v>
      </c>
      <c r="AF315" s="17">
        <v>0.65369274145161105</v>
      </c>
      <c r="AG315" s="17"/>
      <c r="AH315" s="17">
        <v>0.61347453300919697</v>
      </c>
      <c r="AI315" s="17">
        <v>0.61457832451120098</v>
      </c>
      <c r="AJ315" s="17"/>
      <c r="AK315" s="17">
        <v>0.63143724292280201</v>
      </c>
      <c r="AL315" s="17">
        <v>0.60678310979621197</v>
      </c>
      <c r="AM315" s="17"/>
      <c r="AN315" s="17">
        <v>0.60782733187754701</v>
      </c>
      <c r="AO315" s="17">
        <v>0.62625521515026805</v>
      </c>
      <c r="AP315" s="17"/>
      <c r="AQ315" s="17">
        <v>0.68599285811909105</v>
      </c>
      <c r="AR315" s="17">
        <v>0.578748723646895</v>
      </c>
      <c r="AS315" s="17"/>
      <c r="AT315" s="17">
        <v>0.55395492028994997</v>
      </c>
      <c r="AU315" s="17">
        <v>0.589745186165059</v>
      </c>
      <c r="AV315" s="17">
        <v>0.64552411094817896</v>
      </c>
      <c r="AW315" s="17">
        <v>0.67659274367055</v>
      </c>
      <c r="AX315" s="17"/>
      <c r="AY315" s="17">
        <v>0.62658306196458202</v>
      </c>
      <c r="AZ315" s="17">
        <v>0.61143199374920298</v>
      </c>
      <c r="BA315" s="17"/>
      <c r="BB315" s="17">
        <v>0.64053972924438296</v>
      </c>
      <c r="BC315" s="17">
        <v>0.60964691484068001</v>
      </c>
      <c r="BD315" s="17"/>
      <c r="BE315" s="17">
        <v>0.58199607155628097</v>
      </c>
      <c r="BF315" s="17">
        <v>0.61869340703332798</v>
      </c>
      <c r="BG315" s="17"/>
      <c r="BH315" s="17">
        <v>0.56785924859088899</v>
      </c>
      <c r="BI315" s="17">
        <v>0.61851820102380395</v>
      </c>
      <c r="BJ315" s="17"/>
      <c r="BK315" s="17">
        <v>0.59084448041692506</v>
      </c>
      <c r="BL315" s="17">
        <v>0.61853004801394396</v>
      </c>
      <c r="BM315" s="17"/>
      <c r="BN315" s="17">
        <v>0.633724669956229</v>
      </c>
      <c r="BO315" s="17">
        <v>0.61356255774551705</v>
      </c>
      <c r="BP315" s="17"/>
      <c r="BQ315" s="17">
        <v>0.60328506902426604</v>
      </c>
      <c r="BR315" s="17">
        <v>0.61531900004646201</v>
      </c>
      <c r="BS315" s="17"/>
      <c r="BT315" s="17">
        <v>0.65768574765910404</v>
      </c>
      <c r="BU315" s="17">
        <v>0.61155221877196697</v>
      </c>
      <c r="BV315" s="17"/>
      <c r="BW315" s="17">
        <v>0.62639264392329497</v>
      </c>
      <c r="BX315" s="17">
        <v>0.60874923664865199</v>
      </c>
      <c r="BY315" s="17"/>
      <c r="BZ315" s="17">
        <v>0.59680138163588503</v>
      </c>
      <c r="CA315" s="17">
        <v>0.61528900977697398</v>
      </c>
    </row>
    <row r="316" spans="2:79" x14ac:dyDescent="0.35">
      <c r="B316" t="s">
        <v>219</v>
      </c>
      <c r="C316" s="17">
        <v>0.23557334183987799</v>
      </c>
      <c r="D316" s="17">
        <v>0.253482314729918</v>
      </c>
      <c r="E316" s="17">
        <v>0.28759916385120199</v>
      </c>
      <c r="F316" s="17">
        <v>0.21204918778919499</v>
      </c>
      <c r="G316" s="17">
        <v>0.24512235833426399</v>
      </c>
      <c r="H316" s="17">
        <v>0.160852502805375</v>
      </c>
      <c r="I316" s="17">
        <v>0.288454104735271</v>
      </c>
      <c r="J316" s="17">
        <v>0.189622947820104</v>
      </c>
      <c r="K316" s="17">
        <v>0.220082547433847</v>
      </c>
      <c r="L316" s="17">
        <v>0.20836062463535801</v>
      </c>
      <c r="M316" s="17"/>
      <c r="N316" s="17">
        <v>0.21152843112967001</v>
      </c>
      <c r="O316" s="17">
        <v>0.24727855000153501</v>
      </c>
      <c r="P316" s="17">
        <v>0.25154229130816802</v>
      </c>
      <c r="Q316" s="17">
        <v>0.24195076956512701</v>
      </c>
      <c r="R316" s="17"/>
      <c r="S316" s="17">
        <v>0.24417988960058501</v>
      </c>
      <c r="T316" s="17">
        <v>0.26243072655678701</v>
      </c>
      <c r="U316" s="17">
        <v>0.22108567874229601</v>
      </c>
      <c r="V316" s="17">
        <v>0.21889660895823901</v>
      </c>
      <c r="W316" s="17">
        <v>0.27317993284306802</v>
      </c>
      <c r="X316" s="17">
        <v>0.22854693978014501</v>
      </c>
      <c r="Y316" s="17">
        <v>0.21956181194751001</v>
      </c>
      <c r="Z316" s="17"/>
      <c r="AA316" s="17">
        <v>0.24247321192629201</v>
      </c>
      <c r="AB316" s="17">
        <v>0.22468662390594599</v>
      </c>
      <c r="AC316" s="17"/>
      <c r="AD316" s="17">
        <v>0.25308642732695502</v>
      </c>
      <c r="AE316" s="17">
        <v>0.235606678481424</v>
      </c>
      <c r="AF316" s="17">
        <v>0.23444934430356801</v>
      </c>
      <c r="AG316" s="17"/>
      <c r="AH316" s="17">
        <v>0.26349704736283702</v>
      </c>
      <c r="AI316" s="17">
        <v>0.23161700619504899</v>
      </c>
      <c r="AJ316" s="17"/>
      <c r="AK316" s="17">
        <v>0.225277841108702</v>
      </c>
      <c r="AL316" s="17">
        <v>0.240212422381468</v>
      </c>
      <c r="AM316" s="17"/>
      <c r="AN316" s="17">
        <v>0.23200293076588299</v>
      </c>
      <c r="AO316" s="17">
        <v>0.24195076956512701</v>
      </c>
      <c r="AP316" s="17"/>
      <c r="AQ316" s="17">
        <v>0.20762292811890401</v>
      </c>
      <c r="AR316" s="17">
        <v>0.249516072258019</v>
      </c>
      <c r="AS316" s="17"/>
      <c r="AT316" s="17">
        <v>0.22608391732253799</v>
      </c>
      <c r="AU316" s="17">
        <v>0.238380254754156</v>
      </c>
      <c r="AV316" s="17">
        <v>0.236436085488193</v>
      </c>
      <c r="AW316" s="17">
        <v>0.239333245300797</v>
      </c>
      <c r="AX316" s="17"/>
      <c r="AY316" s="17">
        <v>0.25249985225267202</v>
      </c>
      <c r="AZ316" s="17">
        <v>0.23137807213225101</v>
      </c>
      <c r="BA316" s="17"/>
      <c r="BB316" s="17">
        <v>0.23666949674999799</v>
      </c>
      <c r="BC316" s="17">
        <v>0.235371971679074</v>
      </c>
      <c r="BD316" s="17"/>
      <c r="BE316" s="17">
        <v>0.25571399374709602</v>
      </c>
      <c r="BF316" s="17">
        <v>0.232933840516892</v>
      </c>
      <c r="BG316" s="17"/>
      <c r="BH316" s="17">
        <v>0.27216624577798099</v>
      </c>
      <c r="BI316" s="17">
        <v>0.23237073646656101</v>
      </c>
      <c r="BJ316" s="17"/>
      <c r="BK316" s="17">
        <v>0.26311118137657802</v>
      </c>
      <c r="BL316" s="17">
        <v>0.23080177123171899</v>
      </c>
      <c r="BM316" s="17"/>
      <c r="BN316" s="17">
        <v>0.19924976111258899</v>
      </c>
      <c r="BO316" s="17">
        <v>0.23722869078519401</v>
      </c>
      <c r="BP316" s="17"/>
      <c r="BQ316" s="17">
        <v>0.26440438063479899</v>
      </c>
      <c r="BR316" s="17">
        <v>0.23330522275117199</v>
      </c>
      <c r="BS316" s="17"/>
      <c r="BT316" s="17">
        <v>0.25369851998236898</v>
      </c>
      <c r="BU316" s="17">
        <v>0.234362413034268</v>
      </c>
      <c r="BV316" s="17"/>
      <c r="BW316" s="17">
        <v>0.23997641306213299</v>
      </c>
      <c r="BX316" s="17">
        <v>0.23347626879598801</v>
      </c>
      <c r="BY316" s="17"/>
      <c r="BZ316" s="17">
        <v>0.235573217068311</v>
      </c>
      <c r="CA316" s="17">
        <v>0.23557334783562101</v>
      </c>
    </row>
    <row r="317" spans="2:79" x14ac:dyDescent="0.35">
      <c r="B317" t="s">
        <v>220</v>
      </c>
      <c r="C317" s="17">
        <v>8.7521118828532196E-2</v>
      </c>
      <c r="D317" s="17">
        <v>0.103870256125428</v>
      </c>
      <c r="E317" s="17">
        <v>0.14493529738021699</v>
      </c>
      <c r="F317" s="17">
        <v>6.4955532902652394E-2</v>
      </c>
      <c r="G317" s="17">
        <v>7.8599982191791901E-2</v>
      </c>
      <c r="H317" s="17">
        <v>5.3353362885660102E-2</v>
      </c>
      <c r="I317" s="17">
        <v>8.99724420993704E-2</v>
      </c>
      <c r="J317" s="17">
        <v>8.0734882096688304E-2</v>
      </c>
      <c r="K317" s="17">
        <v>0.100288076190983</v>
      </c>
      <c r="L317" s="17">
        <v>5.0898111230411297E-2</v>
      </c>
      <c r="M317" s="17"/>
      <c r="N317" s="17">
        <v>7.5696099928554306E-2</v>
      </c>
      <c r="O317" s="17">
        <v>0.10028980969348</v>
      </c>
      <c r="P317" s="17">
        <v>0.108296876499571</v>
      </c>
      <c r="Q317" s="17">
        <v>8.1268015092619106E-2</v>
      </c>
      <c r="R317" s="17"/>
      <c r="S317" s="17">
        <v>8.4384083896068607E-2</v>
      </c>
      <c r="T317" s="17">
        <v>9.3764760895780702E-2</v>
      </c>
      <c r="U317" s="17">
        <v>9.8698783741185195E-2</v>
      </c>
      <c r="V317" s="17">
        <v>9.0688640888797606E-2</v>
      </c>
      <c r="W317" s="17">
        <v>8.2802500386201405E-2</v>
      </c>
      <c r="X317" s="17">
        <v>8.13926965048411E-2</v>
      </c>
      <c r="Y317" s="17">
        <v>7.9769166168233804E-2</v>
      </c>
      <c r="Z317" s="17"/>
      <c r="AA317" s="17">
        <v>8.0993058710418106E-2</v>
      </c>
      <c r="AB317" s="17">
        <v>9.7821189448931506E-2</v>
      </c>
      <c r="AC317" s="17"/>
      <c r="AD317" s="17">
        <v>8.8684906066588506E-2</v>
      </c>
      <c r="AE317" s="17">
        <v>8.0019307144895205E-2</v>
      </c>
      <c r="AF317" s="17">
        <v>7.1590418323336902E-2</v>
      </c>
      <c r="AG317" s="17"/>
      <c r="AH317" s="17">
        <v>8.8297564641566101E-2</v>
      </c>
      <c r="AI317" s="17">
        <v>8.7411109064825895E-2</v>
      </c>
      <c r="AJ317" s="17"/>
      <c r="AK317" s="17">
        <v>8.6617826127384695E-2</v>
      </c>
      <c r="AL317" s="17">
        <v>8.7928136194920695E-2</v>
      </c>
      <c r="AM317" s="17"/>
      <c r="AN317" s="17">
        <v>9.1021926957983598E-2</v>
      </c>
      <c r="AO317" s="17">
        <v>8.1268015092619106E-2</v>
      </c>
      <c r="AP317" s="17"/>
      <c r="AQ317" s="17">
        <v>6.9418692864626097E-2</v>
      </c>
      <c r="AR317" s="17">
        <v>9.6551298046942402E-2</v>
      </c>
      <c r="AS317" s="17"/>
      <c r="AT317" s="17">
        <v>0.111116047932639</v>
      </c>
      <c r="AU317" s="17">
        <v>0.10449888831913701</v>
      </c>
      <c r="AV317" s="17">
        <v>6.9037640310138704E-2</v>
      </c>
      <c r="AW317" s="17">
        <v>6.2816979456846694E-2</v>
      </c>
      <c r="AX317" s="17"/>
      <c r="AY317" s="17">
        <v>7.1306117789945098E-2</v>
      </c>
      <c r="AZ317" s="17">
        <v>9.1540039504285006E-2</v>
      </c>
      <c r="BA317" s="17"/>
      <c r="BB317" s="17">
        <v>8.0584591689747395E-2</v>
      </c>
      <c r="BC317" s="17">
        <v>8.8795400020414306E-2</v>
      </c>
      <c r="BD317" s="17"/>
      <c r="BE317" s="17">
        <v>9.6277358849192196E-2</v>
      </c>
      <c r="BF317" s="17">
        <v>8.6373583623347003E-2</v>
      </c>
      <c r="BG317" s="17"/>
      <c r="BH317" s="17">
        <v>8.6284768587199107E-2</v>
      </c>
      <c r="BI317" s="17">
        <v>8.7629324013146506E-2</v>
      </c>
      <c r="BJ317" s="17"/>
      <c r="BK317" s="17">
        <v>9.4596546335243503E-2</v>
      </c>
      <c r="BL317" s="17">
        <v>8.6295136598292702E-2</v>
      </c>
      <c r="BM317" s="17"/>
      <c r="BN317" s="17">
        <v>9.6902298315960103E-2</v>
      </c>
      <c r="BO317" s="17">
        <v>8.7093596947170004E-2</v>
      </c>
      <c r="BP317" s="17"/>
      <c r="BQ317" s="17">
        <v>9.9431532403724904E-2</v>
      </c>
      <c r="BR317" s="17">
        <v>8.6584134331496504E-2</v>
      </c>
      <c r="BS317" s="17"/>
      <c r="BT317" s="17">
        <v>6.0824466915771098E-2</v>
      </c>
      <c r="BU317" s="17">
        <v>8.9304701012406604E-2</v>
      </c>
      <c r="BV317" s="17"/>
      <c r="BW317" s="17">
        <v>8.2600278023342494E-2</v>
      </c>
      <c r="BX317" s="17">
        <v>8.9864792615518399E-2</v>
      </c>
      <c r="BY317" s="17"/>
      <c r="BZ317" s="17">
        <v>0.11426168590182501</v>
      </c>
      <c r="CA317" s="17">
        <v>8.6236133897027098E-2</v>
      </c>
    </row>
    <row r="318" spans="2:79" x14ac:dyDescent="0.35">
      <c r="B318" t="s">
        <v>221</v>
      </c>
      <c r="C318" s="17">
        <v>2.78426504322856E-2</v>
      </c>
      <c r="D318" s="17">
        <v>4.5009560008640398E-2</v>
      </c>
      <c r="E318" s="17">
        <v>4.5047266902864501E-2</v>
      </c>
      <c r="F318" s="17">
        <v>1.44963214161218E-2</v>
      </c>
      <c r="G318" s="17">
        <v>1.99734366598707E-2</v>
      </c>
      <c r="H318" s="17">
        <v>9.6596997746825498E-3</v>
      </c>
      <c r="I318" s="17">
        <v>3.7913947836227001E-2</v>
      </c>
      <c r="J318" s="17">
        <v>2.50808892636156E-2</v>
      </c>
      <c r="K318" s="17">
        <v>1.6881769638358999E-2</v>
      </c>
      <c r="L318" s="17">
        <v>2.49722092308216E-2</v>
      </c>
      <c r="M318" s="17"/>
      <c r="N318" s="17">
        <v>2.7022469926199302E-2</v>
      </c>
      <c r="O318" s="17">
        <v>3.1667107437721102E-2</v>
      </c>
      <c r="P318" s="17">
        <v>3.4314648848279602E-2</v>
      </c>
      <c r="Q318" s="17">
        <v>2.3641877771413699E-2</v>
      </c>
      <c r="R318" s="17"/>
      <c r="S318" s="17">
        <v>3.69760303820863E-2</v>
      </c>
      <c r="T318" s="17">
        <v>4.1035714200284297E-2</v>
      </c>
      <c r="U318" s="17">
        <v>2.8757570657361099E-2</v>
      </c>
      <c r="V318" s="17">
        <v>2.29012137878352E-2</v>
      </c>
      <c r="W318" s="17">
        <v>2.66542998213791E-2</v>
      </c>
      <c r="X318" s="17">
        <v>1.9115520750302602E-2</v>
      </c>
      <c r="Y318" s="17">
        <v>2.64034671335425E-2</v>
      </c>
      <c r="Z318" s="17"/>
      <c r="AA318" s="17">
        <v>2.4967705519676898E-2</v>
      </c>
      <c r="AB318" s="17">
        <v>3.2378781395212899E-2</v>
      </c>
      <c r="AC318" s="17"/>
      <c r="AD318" s="17">
        <v>3.0878251512299702E-2</v>
      </c>
      <c r="AE318" s="17">
        <v>1.5706768396173899E-2</v>
      </c>
      <c r="AF318" s="17">
        <v>2.4487416114875701E-2</v>
      </c>
      <c r="AG318" s="17"/>
      <c r="AH318" s="17">
        <v>2.8951100959023299E-2</v>
      </c>
      <c r="AI318" s="17">
        <v>2.7685600991771499E-2</v>
      </c>
      <c r="AJ318" s="17"/>
      <c r="AK318" s="17">
        <v>2.68041774041064E-2</v>
      </c>
      <c r="AL318" s="17">
        <v>2.8310579107518E-2</v>
      </c>
      <c r="AM318" s="17"/>
      <c r="AN318" s="17">
        <v>3.01944583827434E-2</v>
      </c>
      <c r="AO318" s="17">
        <v>2.3641877771413699E-2</v>
      </c>
      <c r="AP318" s="17"/>
      <c r="AQ318" s="17">
        <v>1.81460038074625E-2</v>
      </c>
      <c r="AR318" s="17">
        <v>3.2679706913794501E-2</v>
      </c>
      <c r="AS318" s="17"/>
      <c r="AT318" s="17">
        <v>3.4694923783759601E-2</v>
      </c>
      <c r="AU318" s="17">
        <v>2.7914384509683299E-2</v>
      </c>
      <c r="AV318" s="17">
        <v>3.0272954775183498E-2</v>
      </c>
      <c r="AW318" s="17">
        <v>1.0848778293780699E-2</v>
      </c>
      <c r="AX318" s="17"/>
      <c r="AY318" s="17">
        <v>2.97887702972085E-2</v>
      </c>
      <c r="AZ318" s="17">
        <v>2.7360300702919602E-2</v>
      </c>
      <c r="BA318" s="17"/>
      <c r="BB318" s="17">
        <v>1.70489059023896E-2</v>
      </c>
      <c r="BC318" s="17">
        <v>2.9825525344937799E-2</v>
      </c>
      <c r="BD318" s="17"/>
      <c r="BE318" s="17">
        <v>3.5970784734161501E-2</v>
      </c>
      <c r="BF318" s="17">
        <v>2.6777430629965401E-2</v>
      </c>
      <c r="BG318" s="17"/>
      <c r="BH318" s="17">
        <v>3.1120323178474601E-2</v>
      </c>
      <c r="BI318" s="17">
        <v>2.7555789013288302E-2</v>
      </c>
      <c r="BJ318" s="17"/>
      <c r="BK318" s="17">
        <v>2.6039464290748601E-2</v>
      </c>
      <c r="BL318" s="17">
        <v>2.8155094332706E-2</v>
      </c>
      <c r="BM318" s="17"/>
      <c r="BN318" s="17">
        <v>4.7924865005367599E-2</v>
      </c>
      <c r="BO318" s="17">
        <v>2.6927457820556E-2</v>
      </c>
      <c r="BP318" s="17"/>
      <c r="BQ318" s="17">
        <v>2.32928561105098E-2</v>
      </c>
      <c r="BR318" s="17">
        <v>2.8200579795299802E-2</v>
      </c>
      <c r="BS318" s="17"/>
      <c r="BT318" s="17">
        <v>1.9605606749101001E-2</v>
      </c>
      <c r="BU318" s="17">
        <v>2.83929608011338E-2</v>
      </c>
      <c r="BV318" s="17"/>
      <c r="BW318" s="17">
        <v>2.8292008672699799E-2</v>
      </c>
      <c r="BX318" s="17">
        <v>2.7628632305969899E-2</v>
      </c>
      <c r="BY318" s="17"/>
      <c r="BZ318" s="17">
        <v>5.0277003575658903E-2</v>
      </c>
      <c r="CA318" s="17">
        <v>2.6764595293878E-2</v>
      </c>
    </row>
    <row r="319" spans="2:79" x14ac:dyDescent="0.35">
      <c r="B319" t="s">
        <v>222</v>
      </c>
      <c r="C319" s="17">
        <v>1.8796757409911002E-2</v>
      </c>
      <c r="D319" s="17">
        <v>4.5729189341116902E-2</v>
      </c>
      <c r="E319" s="17">
        <v>1.9590339462653501E-2</v>
      </c>
      <c r="F319" s="17">
        <v>9.3918622747218503E-3</v>
      </c>
      <c r="G319" s="17">
        <v>2.2575733488383799E-2</v>
      </c>
      <c r="H319" s="17">
        <v>8.1078779448795994E-3</v>
      </c>
      <c r="I319" s="17">
        <v>1.36983696458406E-2</v>
      </c>
      <c r="J319" s="17">
        <v>1.25663354719199E-2</v>
      </c>
      <c r="K319" s="17">
        <v>1.8414209596331201E-2</v>
      </c>
      <c r="L319" s="17">
        <v>8.1372698573566708E-3</v>
      </c>
      <c r="M319" s="17"/>
      <c r="N319" s="17">
        <v>2.45340518566112E-2</v>
      </c>
      <c r="O319" s="17">
        <v>2.03699534275915E-2</v>
      </c>
      <c r="P319" s="17">
        <v>1.37628097147579E-2</v>
      </c>
      <c r="Q319" s="17">
        <v>1.5477568267026899E-2</v>
      </c>
      <c r="R319" s="17"/>
      <c r="S319" s="17">
        <v>1.2010909217173101E-2</v>
      </c>
      <c r="T319" s="17">
        <v>1.5832787157774E-2</v>
      </c>
      <c r="U319" s="17">
        <v>2.63679095705391E-2</v>
      </c>
      <c r="V319" s="17">
        <v>2.45690727645041E-2</v>
      </c>
      <c r="W319" s="17">
        <v>1.6391499117233001E-2</v>
      </c>
      <c r="X319" s="17">
        <v>1.6664739679316701E-2</v>
      </c>
      <c r="Y319" s="17">
        <v>9.91338714364518E-3</v>
      </c>
      <c r="Z319" s="17"/>
      <c r="AA319" s="17">
        <v>1.10790525902973E-2</v>
      </c>
      <c r="AB319" s="17">
        <v>3.09738671838913E-2</v>
      </c>
      <c r="AC319" s="17"/>
      <c r="AD319" s="17">
        <v>1.2016403880739801E-2</v>
      </c>
      <c r="AE319" s="17">
        <v>6.3750952068490196E-3</v>
      </c>
      <c r="AF319" s="17">
        <v>8.8732183737843199E-3</v>
      </c>
      <c r="AG319" s="17"/>
      <c r="AH319" s="17">
        <v>4.9347136889599501E-3</v>
      </c>
      <c r="AI319" s="17">
        <v>2.07607839119908E-2</v>
      </c>
      <c r="AJ319" s="17"/>
      <c r="AK319" s="17">
        <v>1.5993201510345001E-2</v>
      </c>
      <c r="AL319" s="17">
        <v>2.0060020068089102E-2</v>
      </c>
      <c r="AM319" s="17"/>
      <c r="AN319" s="17">
        <v>2.0655009699547498E-2</v>
      </c>
      <c r="AO319" s="17">
        <v>1.5477568267026899E-2</v>
      </c>
      <c r="AP319" s="17"/>
      <c r="AQ319" s="17">
        <v>1.1483483156227201E-2</v>
      </c>
      <c r="AR319" s="17">
        <v>2.2444897019255401E-2</v>
      </c>
      <c r="AS319" s="17"/>
      <c r="AT319" s="17">
        <v>3.6871026579260099E-2</v>
      </c>
      <c r="AU319" s="17">
        <v>2.31211675066041E-2</v>
      </c>
      <c r="AV319" s="17">
        <v>1.0909765410411099E-2</v>
      </c>
      <c r="AW319" s="17">
        <v>4.4303575446641699E-3</v>
      </c>
      <c r="AX319" s="17"/>
      <c r="AY319" s="17">
        <v>9.6412769913117105E-3</v>
      </c>
      <c r="AZ319" s="17">
        <v>2.1065961677193899E-2</v>
      </c>
      <c r="BA319" s="17"/>
      <c r="BB319" s="17">
        <v>1.50351580106164E-2</v>
      </c>
      <c r="BC319" s="17">
        <v>1.9487785538254199E-2</v>
      </c>
      <c r="BD319" s="17"/>
      <c r="BE319" s="17">
        <v>1.7685882243502E-2</v>
      </c>
      <c r="BF319" s="17">
        <v>1.8942341400186798E-2</v>
      </c>
      <c r="BG319" s="17"/>
      <c r="BH319" s="17">
        <v>2.2742455708350599E-2</v>
      </c>
      <c r="BI319" s="17">
        <v>1.8451430496434999E-2</v>
      </c>
      <c r="BJ319" s="17"/>
      <c r="BK319" s="17">
        <v>1.0747129886278701E-2</v>
      </c>
      <c r="BL319" s="17">
        <v>2.0191542430979901E-2</v>
      </c>
      <c r="BM319" s="17"/>
      <c r="BN319" s="17">
        <v>6.9796494929375702E-3</v>
      </c>
      <c r="BO319" s="17">
        <v>1.9335290140863999E-2</v>
      </c>
      <c r="BP319" s="17"/>
      <c r="BQ319" s="17">
        <v>5.7279644467505301E-3</v>
      </c>
      <c r="BR319" s="17">
        <v>1.9824870860728001E-2</v>
      </c>
      <c r="BS319" s="17"/>
      <c r="BT319" s="17">
        <v>4.5529629603083396E-3</v>
      </c>
      <c r="BU319" s="17">
        <v>1.9748374043116499E-2</v>
      </c>
      <c r="BV319" s="17"/>
      <c r="BW319" s="17">
        <v>1.2305617393957099E-2</v>
      </c>
      <c r="BX319" s="17">
        <v>2.1888325559606899E-2</v>
      </c>
      <c r="BY319" s="17"/>
      <c r="BZ319" s="17">
        <v>3.0867118183204902E-3</v>
      </c>
      <c r="CA319" s="17">
        <v>1.95516842520801E-2</v>
      </c>
    </row>
    <row r="320" spans="2:79" x14ac:dyDescent="0.35">
      <c r="B320" t="s">
        <v>75</v>
      </c>
      <c r="C320" s="17">
        <v>1.58247882838581E-2</v>
      </c>
      <c r="D320" s="17">
        <v>1.8452210185566802E-2</v>
      </c>
      <c r="E320" s="17">
        <v>2.8922575382089599E-2</v>
      </c>
      <c r="F320" s="17">
        <v>6.1792252691790896E-3</v>
      </c>
      <c r="G320" s="17">
        <v>2.12822866476425E-2</v>
      </c>
      <c r="H320" s="17">
        <v>5.4622396889861804E-3</v>
      </c>
      <c r="I320" s="17">
        <v>1.0368828278973501E-2</v>
      </c>
      <c r="J320" s="17">
        <v>2.3383081286314701E-2</v>
      </c>
      <c r="K320" s="17">
        <v>2.78615951584858E-2</v>
      </c>
      <c r="L320" s="17">
        <v>6.4805113854896398E-3</v>
      </c>
      <c r="M320" s="17"/>
      <c r="N320" s="17">
        <v>2.23172292217159E-2</v>
      </c>
      <c r="O320" s="17">
        <v>1.6217844915601399E-2</v>
      </c>
      <c r="P320" s="17">
        <v>1.3340579605194599E-2</v>
      </c>
      <c r="Q320" s="17">
        <v>1.14065541535458E-2</v>
      </c>
      <c r="R320" s="17"/>
      <c r="S320" s="17">
        <v>1.15064348380079E-2</v>
      </c>
      <c r="T320" s="17">
        <v>1.3389625077373599E-2</v>
      </c>
      <c r="U320" s="17">
        <v>1.19503865573367E-2</v>
      </c>
      <c r="V320" s="17">
        <v>2.5956177765046499E-2</v>
      </c>
      <c r="W320" s="17">
        <v>5.8775066848202103E-3</v>
      </c>
      <c r="X320" s="17">
        <v>1.0780992122112301E-2</v>
      </c>
      <c r="Y320" s="17">
        <v>1.0462753141117701E-2</v>
      </c>
      <c r="Z320" s="17"/>
      <c r="AA320" s="17">
        <v>7.3398345698063097E-3</v>
      </c>
      <c r="AB320" s="17">
        <v>2.9212474807002699E-2</v>
      </c>
      <c r="AC320" s="17"/>
      <c r="AD320" s="17">
        <v>1.0599410629548301E-2</v>
      </c>
      <c r="AE320" s="17">
        <v>4.1661173156574104E-3</v>
      </c>
      <c r="AF320" s="17">
        <v>6.9068614328242897E-3</v>
      </c>
      <c r="AG320" s="17"/>
      <c r="AH320" s="17">
        <v>8.4504033841709201E-4</v>
      </c>
      <c r="AI320" s="17">
        <v>1.7947175325161099E-2</v>
      </c>
      <c r="AJ320" s="17"/>
      <c r="AK320" s="17">
        <v>1.38697109266599E-2</v>
      </c>
      <c r="AL320" s="17">
        <v>1.6705732451791501E-2</v>
      </c>
      <c r="AM320" s="17"/>
      <c r="AN320" s="17">
        <v>1.8298342316295499E-2</v>
      </c>
      <c r="AO320" s="17">
        <v>1.14065541535458E-2</v>
      </c>
      <c r="AP320" s="17"/>
      <c r="AQ320" s="17">
        <v>7.3360339336893303E-3</v>
      </c>
      <c r="AR320" s="17">
        <v>2.0059302115094001E-2</v>
      </c>
      <c r="AS320" s="17"/>
      <c r="AT320" s="17">
        <v>3.7279164091853501E-2</v>
      </c>
      <c r="AU320" s="17">
        <v>1.6340118745361201E-2</v>
      </c>
      <c r="AV320" s="17">
        <v>7.8194430678948101E-3</v>
      </c>
      <c r="AW320" s="17">
        <v>5.9778957333617797E-3</v>
      </c>
      <c r="AX320" s="17"/>
      <c r="AY320" s="17">
        <v>1.01809207042805E-2</v>
      </c>
      <c r="AZ320" s="17">
        <v>1.72236322341482E-2</v>
      </c>
      <c r="BA320" s="17"/>
      <c r="BB320" s="17">
        <v>1.01221184028659E-2</v>
      </c>
      <c r="BC320" s="17">
        <v>1.6872402576640098E-2</v>
      </c>
      <c r="BD320" s="17"/>
      <c r="BE320" s="17">
        <v>1.2355908869767999E-2</v>
      </c>
      <c r="BF320" s="17">
        <v>1.6279396796281102E-2</v>
      </c>
      <c r="BG320" s="17"/>
      <c r="BH320" s="17">
        <v>1.9826958157106299E-2</v>
      </c>
      <c r="BI320" s="17">
        <v>1.54745189867651E-2</v>
      </c>
      <c r="BJ320" s="17"/>
      <c r="BK320" s="17">
        <v>1.4661197694226099E-2</v>
      </c>
      <c r="BL320" s="17">
        <v>1.60264073923586E-2</v>
      </c>
      <c r="BM320" s="17"/>
      <c r="BN320" s="17">
        <v>1.52187561169175E-2</v>
      </c>
      <c r="BO320" s="17">
        <v>1.5852406560698799E-2</v>
      </c>
      <c r="BP320" s="17"/>
      <c r="BQ320" s="17">
        <v>3.8581973799500899E-3</v>
      </c>
      <c r="BR320" s="17">
        <v>1.67661922148419E-2</v>
      </c>
      <c r="BS320" s="17"/>
      <c r="BT320" s="17">
        <v>3.63269573334629E-3</v>
      </c>
      <c r="BU320" s="17">
        <v>1.6639332337108698E-2</v>
      </c>
      <c r="BV320" s="17"/>
      <c r="BW320" s="17">
        <v>1.04330389245721E-2</v>
      </c>
      <c r="BX320" s="17">
        <v>1.8392744074265201E-2</v>
      </c>
      <c r="BY320" s="17"/>
      <c r="BZ320" s="17">
        <v>0</v>
      </c>
      <c r="CA320" s="17">
        <v>1.6585228944420001E-2</v>
      </c>
    </row>
    <row r="321" spans="2:79" x14ac:dyDescent="0.35">
      <c r="B321" t="s">
        <v>223</v>
      </c>
      <c r="C321" s="17">
        <v>0.850014685045413</v>
      </c>
      <c r="D321" s="17">
        <v>0.78693878433924802</v>
      </c>
      <c r="E321" s="17">
        <v>0.76150452087217502</v>
      </c>
      <c r="F321" s="17">
        <v>0.90497705813732499</v>
      </c>
      <c r="G321" s="17">
        <v>0.85756856101231105</v>
      </c>
      <c r="H321" s="17">
        <v>0.92341681970579104</v>
      </c>
      <c r="I321" s="17">
        <v>0.84804641213958898</v>
      </c>
      <c r="J321" s="17">
        <v>0.858234811881462</v>
      </c>
      <c r="K321" s="17">
        <v>0.83655434941584095</v>
      </c>
      <c r="L321" s="17">
        <v>0.90951189829592105</v>
      </c>
      <c r="M321" s="17"/>
      <c r="N321" s="17">
        <v>0.85043014906691905</v>
      </c>
      <c r="O321" s="17">
        <v>0.83145528452560602</v>
      </c>
      <c r="P321" s="17">
        <v>0.83028508533219703</v>
      </c>
      <c r="Q321" s="17">
        <v>0.86820598471539401</v>
      </c>
      <c r="R321" s="17"/>
      <c r="S321" s="17">
        <v>0.85512254166666402</v>
      </c>
      <c r="T321" s="17">
        <v>0.83597711266878705</v>
      </c>
      <c r="U321" s="17">
        <v>0.83422534947357796</v>
      </c>
      <c r="V321" s="17">
        <v>0.835884894793817</v>
      </c>
      <c r="W321" s="17">
        <v>0.86827419399036598</v>
      </c>
      <c r="X321" s="17">
        <v>0.87204605094342702</v>
      </c>
      <c r="Y321" s="17">
        <v>0.87345122641346096</v>
      </c>
      <c r="Z321" s="17"/>
      <c r="AA321" s="17">
        <v>0.87562034860980098</v>
      </c>
      <c r="AB321" s="17">
        <v>0.80961368716496196</v>
      </c>
      <c r="AC321" s="17"/>
      <c r="AD321" s="17">
        <v>0.85782102791082404</v>
      </c>
      <c r="AE321" s="17">
        <v>0.89373271193642401</v>
      </c>
      <c r="AF321" s="17">
        <v>0.88814208575517894</v>
      </c>
      <c r="AG321" s="17"/>
      <c r="AH321" s="17">
        <v>0.87697158037203304</v>
      </c>
      <c r="AI321" s="17">
        <v>0.84619533070625097</v>
      </c>
      <c r="AJ321" s="17"/>
      <c r="AK321" s="17">
        <v>0.85671508403150398</v>
      </c>
      <c r="AL321" s="17">
        <v>0.84699553217768098</v>
      </c>
      <c r="AM321" s="17"/>
      <c r="AN321" s="17">
        <v>0.83983026264342997</v>
      </c>
      <c r="AO321" s="17">
        <v>0.86820598471539401</v>
      </c>
      <c r="AP321" s="17"/>
      <c r="AQ321" s="17">
        <v>0.89361578623799498</v>
      </c>
      <c r="AR321" s="17">
        <v>0.82826479590491398</v>
      </c>
      <c r="AS321" s="17"/>
      <c r="AT321" s="17">
        <v>0.78003883761248805</v>
      </c>
      <c r="AU321" s="17">
        <v>0.82812544091921503</v>
      </c>
      <c r="AV321" s="17">
        <v>0.88196019643637202</v>
      </c>
      <c r="AW321" s="17">
        <v>0.91592598897134703</v>
      </c>
      <c r="AX321" s="17"/>
      <c r="AY321" s="17">
        <v>0.87908291421725404</v>
      </c>
      <c r="AZ321" s="17">
        <v>0.84281006588145302</v>
      </c>
      <c r="BA321" s="17"/>
      <c r="BB321" s="17">
        <v>0.877209225994381</v>
      </c>
      <c r="BC321" s="17">
        <v>0.84501888651975399</v>
      </c>
      <c r="BD321" s="17"/>
      <c r="BE321" s="17">
        <v>0.83771006530337599</v>
      </c>
      <c r="BF321" s="17">
        <v>0.85162724755022001</v>
      </c>
      <c r="BG321" s="17"/>
      <c r="BH321" s="17">
        <v>0.84002549436886897</v>
      </c>
      <c r="BI321" s="17">
        <v>0.85088893749036498</v>
      </c>
      <c r="BJ321" s="17"/>
      <c r="BK321" s="17">
        <v>0.85395566179350302</v>
      </c>
      <c r="BL321" s="17">
        <v>0.84933181924566303</v>
      </c>
      <c r="BM321" s="17"/>
      <c r="BN321" s="17">
        <v>0.83297443106881697</v>
      </c>
      <c r="BO321" s="17">
        <v>0.85079124853071098</v>
      </c>
      <c r="BP321" s="17"/>
      <c r="BQ321" s="17">
        <v>0.86768944965906503</v>
      </c>
      <c r="BR321" s="17">
        <v>0.84862422279763405</v>
      </c>
      <c r="BS321" s="17"/>
      <c r="BT321" s="17">
        <v>0.91138426764147296</v>
      </c>
      <c r="BU321" s="17">
        <v>0.84591463180623405</v>
      </c>
      <c r="BV321" s="17"/>
      <c r="BW321" s="17">
        <v>0.86636905698542899</v>
      </c>
      <c r="BX321" s="17">
        <v>0.84222550544464003</v>
      </c>
      <c r="BY321" s="17"/>
      <c r="BZ321" s="17">
        <v>0.83237459870419594</v>
      </c>
      <c r="CA321" s="17">
        <v>0.85086235761259499</v>
      </c>
    </row>
    <row r="322" spans="2:79" x14ac:dyDescent="0.35">
      <c r="B322" t="s">
        <v>224</v>
      </c>
      <c r="C322" s="17">
        <v>4.6639407842196598E-2</v>
      </c>
      <c r="D322" s="17">
        <v>9.0738749349757397E-2</v>
      </c>
      <c r="E322" s="17">
        <v>6.4637606365518005E-2</v>
      </c>
      <c r="F322" s="17">
        <v>2.3888183690843601E-2</v>
      </c>
      <c r="G322" s="17">
        <v>4.2549170148254503E-2</v>
      </c>
      <c r="H322" s="17">
        <v>1.7767577719562101E-2</v>
      </c>
      <c r="I322" s="17">
        <v>5.1612317482067599E-2</v>
      </c>
      <c r="J322" s="17">
        <v>3.7647224735535501E-2</v>
      </c>
      <c r="K322" s="17">
        <v>3.5295979234690203E-2</v>
      </c>
      <c r="L322" s="17">
        <v>3.3109479088178302E-2</v>
      </c>
      <c r="M322" s="17"/>
      <c r="N322" s="17">
        <v>5.1556521782810498E-2</v>
      </c>
      <c r="O322" s="17">
        <v>5.2037060865312602E-2</v>
      </c>
      <c r="P322" s="17">
        <v>4.8077458563037599E-2</v>
      </c>
      <c r="Q322" s="17">
        <v>3.9119446038440697E-2</v>
      </c>
      <c r="R322" s="17"/>
      <c r="S322" s="17">
        <v>4.8986939599259399E-2</v>
      </c>
      <c r="T322" s="17">
        <v>5.68685013580583E-2</v>
      </c>
      <c r="U322" s="17">
        <v>5.51254802279003E-2</v>
      </c>
      <c r="V322" s="17">
        <v>4.7470286552339397E-2</v>
      </c>
      <c r="W322" s="17">
        <v>4.3045798938612101E-2</v>
      </c>
      <c r="X322" s="17">
        <v>3.57802604296193E-2</v>
      </c>
      <c r="Y322" s="17">
        <v>3.6316854277187699E-2</v>
      </c>
      <c r="Z322" s="17"/>
      <c r="AA322" s="17">
        <v>3.6046758109974202E-2</v>
      </c>
      <c r="AB322" s="17">
        <v>6.3352648579104207E-2</v>
      </c>
      <c r="AC322" s="17"/>
      <c r="AD322" s="17">
        <v>4.2894655393039501E-2</v>
      </c>
      <c r="AE322" s="17">
        <v>2.2081863603022899E-2</v>
      </c>
      <c r="AF322" s="17">
        <v>3.3360634488660001E-2</v>
      </c>
      <c r="AG322" s="17"/>
      <c r="AH322" s="17">
        <v>3.3885814647983202E-2</v>
      </c>
      <c r="AI322" s="17">
        <v>4.84463849037624E-2</v>
      </c>
      <c r="AJ322" s="17"/>
      <c r="AK322" s="17">
        <v>4.2797378914451401E-2</v>
      </c>
      <c r="AL322" s="17">
        <v>4.8370599175607099E-2</v>
      </c>
      <c r="AM322" s="17"/>
      <c r="AN322" s="17">
        <v>5.0849468082291002E-2</v>
      </c>
      <c r="AO322" s="17">
        <v>3.9119446038440697E-2</v>
      </c>
      <c r="AP322" s="17"/>
      <c r="AQ322" s="17">
        <v>2.9629486963689701E-2</v>
      </c>
      <c r="AR322" s="17">
        <v>5.5124603933049798E-2</v>
      </c>
      <c r="AS322" s="17"/>
      <c r="AT322" s="17">
        <v>7.1565950363019701E-2</v>
      </c>
      <c r="AU322" s="17">
        <v>5.10355520162874E-2</v>
      </c>
      <c r="AV322" s="17">
        <v>4.1182720185594497E-2</v>
      </c>
      <c r="AW322" s="17">
        <v>1.52791358384449E-2</v>
      </c>
      <c r="AX322" s="17"/>
      <c r="AY322" s="17">
        <v>3.9430047288520197E-2</v>
      </c>
      <c r="AZ322" s="17">
        <v>4.8426262380113501E-2</v>
      </c>
      <c r="BA322" s="17"/>
      <c r="BB322" s="17">
        <v>3.2084063913006E-2</v>
      </c>
      <c r="BC322" s="17">
        <v>4.9313310883191998E-2</v>
      </c>
      <c r="BD322" s="17"/>
      <c r="BE322" s="17">
        <v>5.36566669776634E-2</v>
      </c>
      <c r="BF322" s="17">
        <v>4.5719772030152199E-2</v>
      </c>
      <c r="BG322" s="17"/>
      <c r="BH322" s="17">
        <v>5.3862778886825197E-2</v>
      </c>
      <c r="BI322" s="17">
        <v>4.60072195097233E-2</v>
      </c>
      <c r="BJ322" s="17"/>
      <c r="BK322" s="17">
        <v>3.6786594177027301E-2</v>
      </c>
      <c r="BL322" s="17">
        <v>4.8346636763685898E-2</v>
      </c>
      <c r="BM322" s="17"/>
      <c r="BN322" s="17">
        <v>5.4904514498305197E-2</v>
      </c>
      <c r="BO322" s="17">
        <v>4.6262747961419999E-2</v>
      </c>
      <c r="BP322" s="17"/>
      <c r="BQ322" s="17">
        <v>2.90208205572603E-2</v>
      </c>
      <c r="BR322" s="17">
        <v>4.8025450656027903E-2</v>
      </c>
      <c r="BS322" s="17"/>
      <c r="BT322" s="17">
        <v>2.4158569709409401E-2</v>
      </c>
      <c r="BU322" s="17">
        <v>4.8141334844250303E-2</v>
      </c>
      <c r="BV322" s="17"/>
      <c r="BW322" s="17">
        <v>4.0597626066656803E-2</v>
      </c>
      <c r="BX322" s="17">
        <v>4.9516957865576798E-2</v>
      </c>
      <c r="BY322" s="17"/>
      <c r="BZ322" s="17">
        <v>5.3363715393979397E-2</v>
      </c>
      <c r="CA322" s="17">
        <v>4.6316279545958003E-2</v>
      </c>
    </row>
    <row r="323" spans="2:79" x14ac:dyDescent="0.35">
      <c r="B323" t="s">
        <v>166</v>
      </c>
      <c r="C323" s="17">
        <v>0.803375277203217</v>
      </c>
      <c r="D323" s="17">
        <v>0.69620003498949101</v>
      </c>
      <c r="E323" s="17">
        <v>0.69686691450665705</v>
      </c>
      <c r="F323" s="17">
        <v>0.88108887444648099</v>
      </c>
      <c r="G323" s="17">
        <v>0.81501939086405695</v>
      </c>
      <c r="H323" s="17">
        <v>0.90564924198622898</v>
      </c>
      <c r="I323" s="17">
        <v>0.79643409465752102</v>
      </c>
      <c r="J323" s="17">
        <v>0.82058758714592595</v>
      </c>
      <c r="K323" s="17">
        <v>0.80125837018115098</v>
      </c>
      <c r="L323" s="17">
        <v>0.87640241920774198</v>
      </c>
      <c r="M323" s="17"/>
      <c r="N323" s="17">
        <v>0.79887362728410904</v>
      </c>
      <c r="O323" s="17">
        <v>0.77941822366029401</v>
      </c>
      <c r="P323" s="17">
        <v>0.78220762676916</v>
      </c>
      <c r="Q323" s="17">
        <v>0.82908653867695403</v>
      </c>
      <c r="R323" s="17"/>
      <c r="S323" s="17">
        <v>0.80613560206740498</v>
      </c>
      <c r="T323" s="17">
        <v>0.77910861131072895</v>
      </c>
      <c r="U323" s="17">
        <v>0.77909986924567798</v>
      </c>
      <c r="V323" s="17">
        <v>0.78841460824147702</v>
      </c>
      <c r="W323" s="17">
        <v>0.82522839505175405</v>
      </c>
      <c r="X323" s="17">
        <v>0.83626579051380801</v>
      </c>
      <c r="Y323" s="17">
        <v>0.83713437213627295</v>
      </c>
      <c r="Z323" s="17"/>
      <c r="AA323" s="17">
        <v>0.83957359049982705</v>
      </c>
      <c r="AB323" s="17">
        <v>0.74626103858585702</v>
      </c>
      <c r="AC323" s="17"/>
      <c r="AD323" s="17">
        <v>0.81492637251778399</v>
      </c>
      <c r="AE323" s="17">
        <v>0.87165084833340201</v>
      </c>
      <c r="AF323" s="17">
        <v>0.85478145126651905</v>
      </c>
      <c r="AG323" s="17"/>
      <c r="AH323" s="17">
        <v>0.84308576572405003</v>
      </c>
      <c r="AI323" s="17">
        <v>0.79774894580248801</v>
      </c>
      <c r="AJ323" s="17"/>
      <c r="AK323" s="17">
        <v>0.81391770511705297</v>
      </c>
      <c r="AL323" s="17">
        <v>0.79862493300207305</v>
      </c>
      <c r="AM323" s="17"/>
      <c r="AN323" s="17">
        <v>0.78898079456113901</v>
      </c>
      <c r="AO323" s="17">
        <v>0.82908653867695403</v>
      </c>
      <c r="AP323" s="17"/>
      <c r="AQ323" s="17">
        <v>0.86398629927430504</v>
      </c>
      <c r="AR323" s="17">
        <v>0.77314019197186401</v>
      </c>
      <c r="AS323" s="17"/>
      <c r="AT323" s="17">
        <v>0.708472887249468</v>
      </c>
      <c r="AU323" s="17">
        <v>0.77708988890292696</v>
      </c>
      <c r="AV323" s="17">
        <v>0.84077747625077703</v>
      </c>
      <c r="AW323" s="17">
        <v>0.90064685313290205</v>
      </c>
      <c r="AX323" s="17"/>
      <c r="AY323" s="17">
        <v>0.83965286692873398</v>
      </c>
      <c r="AZ323" s="17">
        <v>0.79438380350133997</v>
      </c>
      <c r="BA323" s="17"/>
      <c r="BB323" s="17">
        <v>0.845125162081375</v>
      </c>
      <c r="BC323" s="17">
        <v>0.79570557563656197</v>
      </c>
      <c r="BD323" s="17"/>
      <c r="BE323" s="17">
        <v>0.78405339832571297</v>
      </c>
      <c r="BF323" s="17">
        <v>0.80590747552006803</v>
      </c>
      <c r="BG323" s="17"/>
      <c r="BH323" s="17">
        <v>0.78616271548204397</v>
      </c>
      <c r="BI323" s="17">
        <v>0.80488171798064201</v>
      </c>
      <c r="BJ323" s="17"/>
      <c r="BK323" s="17">
        <v>0.81716906761647601</v>
      </c>
      <c r="BL323" s="17">
        <v>0.80098518248197703</v>
      </c>
      <c r="BM323" s="17"/>
      <c r="BN323" s="17">
        <v>0.77806991657051205</v>
      </c>
      <c r="BO323" s="17">
        <v>0.80452850056929104</v>
      </c>
      <c r="BP323" s="17"/>
      <c r="BQ323" s="17">
        <v>0.83866862910180495</v>
      </c>
      <c r="BR323" s="17">
        <v>0.80059877214160602</v>
      </c>
      <c r="BS323" s="17"/>
      <c r="BT323" s="17">
        <v>0.88722569793206396</v>
      </c>
      <c r="BU323" s="17">
        <v>0.79777329696198396</v>
      </c>
      <c r="BV323" s="17"/>
      <c r="BW323" s="17">
        <v>0.82577143091877203</v>
      </c>
      <c r="BX323" s="17">
        <v>0.79270854757906295</v>
      </c>
      <c r="BY323" s="17"/>
      <c r="BZ323" s="17">
        <v>0.77901088331021595</v>
      </c>
      <c r="CA323" s="17">
        <v>0.80454607806663703</v>
      </c>
    </row>
    <row r="324" spans="2:79" x14ac:dyDescent="0.35">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row>
    <row r="325" spans="2:79" x14ac:dyDescent="0.35">
      <c r="B325" s="6" t="s">
        <v>231</v>
      </c>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row>
    <row r="326" spans="2:79" x14ac:dyDescent="0.35">
      <c r="B326" s="24" t="s">
        <v>77</v>
      </c>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row>
    <row r="327" spans="2:79" x14ac:dyDescent="0.35">
      <c r="B327" t="s">
        <v>218</v>
      </c>
      <c r="C327" s="17">
        <v>0.53220521662743303</v>
      </c>
      <c r="D327" s="17">
        <v>0.50108521828796404</v>
      </c>
      <c r="E327" s="17">
        <v>0.50832101250790995</v>
      </c>
      <c r="F327" s="17">
        <v>0.62267383688626998</v>
      </c>
      <c r="G327" s="17">
        <v>0.52207391258531299</v>
      </c>
      <c r="H327" s="17">
        <v>0.42633534976225002</v>
      </c>
      <c r="I327" s="17">
        <v>0.53546528174941199</v>
      </c>
      <c r="J327" s="17">
        <v>0.63024388194062597</v>
      </c>
      <c r="K327" s="17">
        <v>0.57666253848940296</v>
      </c>
      <c r="L327" s="17">
        <v>0.583888782413855</v>
      </c>
      <c r="M327" s="17"/>
      <c r="N327" s="17">
        <v>0.49105578397344202</v>
      </c>
      <c r="O327" s="17">
        <v>0.52186213463086295</v>
      </c>
      <c r="P327" s="17">
        <v>0.51993138010320095</v>
      </c>
      <c r="Q327" s="17">
        <v>0.57663997605367301</v>
      </c>
      <c r="R327" s="17"/>
      <c r="S327" s="17">
        <v>0.48926786510852099</v>
      </c>
      <c r="T327" s="17">
        <v>0.50964346839816699</v>
      </c>
      <c r="U327" s="17">
        <v>0.56777947524080596</v>
      </c>
      <c r="V327" s="17">
        <v>0.52644584650749704</v>
      </c>
      <c r="W327" s="17">
        <v>0.54116789853016001</v>
      </c>
      <c r="X327" s="17">
        <v>0.56190598164376404</v>
      </c>
      <c r="Y327" s="17">
        <v>0.59305999037735502</v>
      </c>
      <c r="Z327" s="17"/>
      <c r="AA327" s="17">
        <v>0.56805646579515801</v>
      </c>
      <c r="AB327" s="17">
        <v>0.47563858096909301</v>
      </c>
      <c r="AC327" s="17"/>
      <c r="AD327" s="17">
        <v>0.56097256362752301</v>
      </c>
      <c r="AE327" s="17">
        <v>0.62826197155879404</v>
      </c>
      <c r="AF327" s="17">
        <v>0.55590982093105701</v>
      </c>
      <c r="AG327" s="17"/>
      <c r="AH327" s="17">
        <v>0.58358190642097696</v>
      </c>
      <c r="AI327" s="17">
        <v>0.52492597394324303</v>
      </c>
      <c r="AJ327" s="17"/>
      <c r="AK327" s="17">
        <v>0.49120995615650098</v>
      </c>
      <c r="AL327" s="17">
        <v>0.55067739395167703</v>
      </c>
      <c r="AM327" s="17"/>
      <c r="AN327" s="17">
        <v>0.50732835969377998</v>
      </c>
      <c r="AO327" s="17">
        <v>0.57663997605367301</v>
      </c>
      <c r="AP327" s="17"/>
      <c r="AQ327" s="17">
        <v>0.60335123002941005</v>
      </c>
      <c r="AR327" s="17">
        <v>0.49671487665994701</v>
      </c>
      <c r="AS327" s="17"/>
      <c r="AT327" s="17">
        <v>0.43678053504705999</v>
      </c>
      <c r="AU327" s="17">
        <v>0.50855180530919497</v>
      </c>
      <c r="AV327" s="17">
        <v>0.57055594217332295</v>
      </c>
      <c r="AW327" s="17">
        <v>0.62133891143902797</v>
      </c>
      <c r="AX327" s="17"/>
      <c r="AY327" s="17">
        <v>0.58496697851039403</v>
      </c>
      <c r="AZ327" s="17">
        <v>0.51912810764569595</v>
      </c>
      <c r="BA327" s="17"/>
      <c r="BB327" s="17">
        <v>0.48951982219043899</v>
      </c>
      <c r="BC327" s="17">
        <v>0.54004677685070401</v>
      </c>
      <c r="BD327" s="17"/>
      <c r="BE327" s="17">
        <v>0.53916895421664601</v>
      </c>
      <c r="BF327" s="17">
        <v>0.53129259499709403</v>
      </c>
      <c r="BG327" s="17"/>
      <c r="BH327" s="17">
        <v>0.47928712055769501</v>
      </c>
      <c r="BI327" s="17">
        <v>0.53683660032699598</v>
      </c>
      <c r="BJ327" s="17"/>
      <c r="BK327" s="17">
        <v>0.554916595953727</v>
      </c>
      <c r="BL327" s="17">
        <v>0.52826994240522496</v>
      </c>
      <c r="BM327" s="17"/>
      <c r="BN327" s="17">
        <v>0.52770197390940898</v>
      </c>
      <c r="BO327" s="17">
        <v>0.53241043973414603</v>
      </c>
      <c r="BP327" s="17"/>
      <c r="BQ327" s="17">
        <v>0.55589278973165301</v>
      </c>
      <c r="BR327" s="17">
        <v>0.53034173064259005</v>
      </c>
      <c r="BS327" s="17"/>
      <c r="BT327" s="17">
        <v>0.51195914574886203</v>
      </c>
      <c r="BU327" s="17">
        <v>0.533557840598052</v>
      </c>
      <c r="BV327" s="17"/>
      <c r="BW327" s="17">
        <v>0.54976493146865602</v>
      </c>
      <c r="BX327" s="17">
        <v>0.52384196225494395</v>
      </c>
      <c r="BY327" s="17"/>
      <c r="BZ327" s="17">
        <v>0.55430518418990704</v>
      </c>
      <c r="CA327" s="17">
        <v>0.53114322997521701</v>
      </c>
    </row>
    <row r="328" spans="2:79" x14ac:dyDescent="0.35">
      <c r="B328" t="s">
        <v>219</v>
      </c>
      <c r="C328" s="17">
        <v>0.289947031880325</v>
      </c>
      <c r="D328" s="17">
        <v>0.32838273752886898</v>
      </c>
      <c r="E328" s="17">
        <v>0.30350555700152398</v>
      </c>
      <c r="F328" s="17">
        <v>0.23425960939107801</v>
      </c>
      <c r="G328" s="17">
        <v>0.30088771198530601</v>
      </c>
      <c r="H328" s="17">
        <v>0.28758719199930899</v>
      </c>
      <c r="I328" s="17">
        <v>0.32364452871994398</v>
      </c>
      <c r="J328" s="17">
        <v>0.242784481238356</v>
      </c>
      <c r="K328" s="17">
        <v>0.27202215216012698</v>
      </c>
      <c r="L328" s="17">
        <v>0.25393299775029399</v>
      </c>
      <c r="M328" s="17"/>
      <c r="N328" s="17">
        <v>0.25338291456858703</v>
      </c>
      <c r="O328" s="17">
        <v>0.29255876296137501</v>
      </c>
      <c r="P328" s="17">
        <v>0.31591729833175503</v>
      </c>
      <c r="Q328" s="17">
        <v>0.30701993029522301</v>
      </c>
      <c r="R328" s="17"/>
      <c r="S328" s="17">
        <v>0.266986344212364</v>
      </c>
      <c r="T328" s="17">
        <v>0.28940236894572102</v>
      </c>
      <c r="U328" s="17">
        <v>0.282834262727927</v>
      </c>
      <c r="V328" s="17">
        <v>0.27173818201800298</v>
      </c>
      <c r="W328" s="17">
        <v>0.32371123619286502</v>
      </c>
      <c r="X328" s="17">
        <v>0.32179098663855399</v>
      </c>
      <c r="Y328" s="17">
        <v>0.27483927286797399</v>
      </c>
      <c r="Z328" s="17"/>
      <c r="AA328" s="17">
        <v>0.31071395085047299</v>
      </c>
      <c r="AB328" s="17">
        <v>0.257180677390557</v>
      </c>
      <c r="AC328" s="17"/>
      <c r="AD328" s="17">
        <v>0.30728283373834703</v>
      </c>
      <c r="AE328" s="17">
        <v>0.29595749577720099</v>
      </c>
      <c r="AF328" s="17">
        <v>0.31246855050224298</v>
      </c>
      <c r="AG328" s="17"/>
      <c r="AH328" s="17">
        <v>0.32889924840283902</v>
      </c>
      <c r="AI328" s="17">
        <v>0.28442813530886601</v>
      </c>
      <c r="AJ328" s="17"/>
      <c r="AK328" s="17">
        <v>0.29400645764526501</v>
      </c>
      <c r="AL328" s="17">
        <v>0.288117883054261</v>
      </c>
      <c r="AM328" s="17"/>
      <c r="AN328" s="17">
        <v>0.28038874785236101</v>
      </c>
      <c r="AO328" s="17">
        <v>0.30701993029522301</v>
      </c>
      <c r="AP328" s="17"/>
      <c r="AQ328" s="17">
        <v>0.27567323254132198</v>
      </c>
      <c r="AR328" s="17">
        <v>0.29706734638490101</v>
      </c>
      <c r="AS328" s="17"/>
      <c r="AT328" s="17">
        <v>0.25767835537352302</v>
      </c>
      <c r="AU328" s="17">
        <v>0.29147531488515499</v>
      </c>
      <c r="AV328" s="17">
        <v>0.300534528721559</v>
      </c>
      <c r="AW328" s="17">
        <v>0.30465326335979798</v>
      </c>
      <c r="AX328" s="17"/>
      <c r="AY328" s="17">
        <v>0.29376236126375599</v>
      </c>
      <c r="AZ328" s="17">
        <v>0.28900139480590298</v>
      </c>
      <c r="BA328" s="17"/>
      <c r="BB328" s="17">
        <v>0.314728109257007</v>
      </c>
      <c r="BC328" s="17">
        <v>0.28539460093269398</v>
      </c>
      <c r="BD328" s="17"/>
      <c r="BE328" s="17">
        <v>0.317097674436775</v>
      </c>
      <c r="BF328" s="17">
        <v>0.28638884730527697</v>
      </c>
      <c r="BG328" s="17"/>
      <c r="BH328" s="17">
        <v>0.32460114863995698</v>
      </c>
      <c r="BI328" s="17">
        <v>0.28691410886525998</v>
      </c>
      <c r="BJ328" s="17"/>
      <c r="BK328" s="17">
        <v>0.29502201224494901</v>
      </c>
      <c r="BL328" s="17">
        <v>0.28906767360268798</v>
      </c>
      <c r="BM328" s="17"/>
      <c r="BN328" s="17">
        <v>0.30120021996332602</v>
      </c>
      <c r="BO328" s="17">
        <v>0.28943419827054101</v>
      </c>
      <c r="BP328" s="17"/>
      <c r="BQ328" s="17">
        <v>0.32396817343015299</v>
      </c>
      <c r="BR328" s="17">
        <v>0.28727061078021798</v>
      </c>
      <c r="BS328" s="17"/>
      <c r="BT328" s="17">
        <v>0.301875573871211</v>
      </c>
      <c r="BU328" s="17">
        <v>0.289150095431362</v>
      </c>
      <c r="BV328" s="17"/>
      <c r="BW328" s="17">
        <v>0.303441122819888</v>
      </c>
      <c r="BX328" s="17">
        <v>0.283520132806307</v>
      </c>
      <c r="BY328" s="17"/>
      <c r="BZ328" s="17">
        <v>0.31497053823586502</v>
      </c>
      <c r="CA328" s="17">
        <v>0.288744558181388</v>
      </c>
    </row>
    <row r="329" spans="2:79" x14ac:dyDescent="0.35">
      <c r="B329" t="s">
        <v>220</v>
      </c>
      <c r="C329" s="17">
        <v>0.10701774504399</v>
      </c>
      <c r="D329" s="17">
        <v>9.4044117049772405E-2</v>
      </c>
      <c r="E329" s="17">
        <v>0.11593279134685799</v>
      </c>
      <c r="F329" s="17">
        <v>8.4254001236314796E-2</v>
      </c>
      <c r="G329" s="17">
        <v>0.101410718964173</v>
      </c>
      <c r="H329" s="17">
        <v>0.17688714705049099</v>
      </c>
      <c r="I329" s="17">
        <v>9.7973783772272394E-2</v>
      </c>
      <c r="J329" s="17">
        <v>6.3756862632971506E-2</v>
      </c>
      <c r="K329" s="17">
        <v>0.10937540545253099</v>
      </c>
      <c r="L329" s="17">
        <v>8.3953799310511196E-2</v>
      </c>
      <c r="M329" s="17"/>
      <c r="N329" s="17">
        <v>0.136697962929895</v>
      </c>
      <c r="O329" s="17">
        <v>0.123058282435942</v>
      </c>
      <c r="P329" s="17">
        <v>0.114915306289463</v>
      </c>
      <c r="Q329" s="17">
        <v>7.0802432494857404E-2</v>
      </c>
      <c r="R329" s="17"/>
      <c r="S329" s="17">
        <v>0.14569150327018099</v>
      </c>
      <c r="T329" s="17">
        <v>0.10951915533726</v>
      </c>
      <c r="U329" s="17">
        <v>0.11388764231707001</v>
      </c>
      <c r="V329" s="17">
        <v>0.125831540006064</v>
      </c>
      <c r="W329" s="17">
        <v>7.5978205725751993E-2</v>
      </c>
      <c r="X329" s="17">
        <v>7.78249503671221E-2</v>
      </c>
      <c r="Y329" s="17">
        <v>8.1522873488710706E-2</v>
      </c>
      <c r="Z329" s="17"/>
      <c r="AA329" s="17">
        <v>8.2929926330236103E-2</v>
      </c>
      <c r="AB329" s="17">
        <v>0.14502386468045</v>
      </c>
      <c r="AC329" s="17"/>
      <c r="AD329" s="17">
        <v>9.5351088043376803E-2</v>
      </c>
      <c r="AE329" s="17">
        <v>5.6904047094510503E-2</v>
      </c>
      <c r="AF329" s="17">
        <v>8.7716805019114399E-2</v>
      </c>
      <c r="AG329" s="17"/>
      <c r="AH329" s="17">
        <v>6.5910282205700096E-2</v>
      </c>
      <c r="AI329" s="17">
        <v>0.112842005021301</v>
      </c>
      <c r="AJ329" s="17"/>
      <c r="AK329" s="17">
        <v>0.118995022570799</v>
      </c>
      <c r="AL329" s="17">
        <v>0.101620867653889</v>
      </c>
      <c r="AM329" s="17"/>
      <c r="AN329" s="17">
        <v>0.12729293412401199</v>
      </c>
      <c r="AO329" s="17">
        <v>7.0802432494857404E-2</v>
      </c>
      <c r="AP329" s="17"/>
      <c r="AQ329" s="17">
        <v>7.6328387639025996E-2</v>
      </c>
      <c r="AR329" s="17">
        <v>0.122326764841515</v>
      </c>
      <c r="AS329" s="17"/>
      <c r="AT329" s="17">
        <v>0.14581527748404799</v>
      </c>
      <c r="AU329" s="17">
        <v>0.127374602360533</v>
      </c>
      <c r="AV329" s="17">
        <v>8.7602634069293694E-2</v>
      </c>
      <c r="AW329" s="17">
        <v>5.3538815258005801E-2</v>
      </c>
      <c r="AX329" s="17"/>
      <c r="AY329" s="17">
        <v>9.0118650727607899E-2</v>
      </c>
      <c r="AZ329" s="17">
        <v>0.111206219616886</v>
      </c>
      <c r="BA329" s="17"/>
      <c r="BB329" s="17">
        <v>0.107023374920067</v>
      </c>
      <c r="BC329" s="17">
        <v>0.10701671080235101</v>
      </c>
      <c r="BD329" s="17"/>
      <c r="BE329" s="17">
        <v>8.9895207920749204E-2</v>
      </c>
      <c r="BF329" s="17">
        <v>0.109261712101157</v>
      </c>
      <c r="BG329" s="17"/>
      <c r="BH329" s="17">
        <v>0.102854973965052</v>
      </c>
      <c r="BI329" s="17">
        <v>0.107382070134118</v>
      </c>
      <c r="BJ329" s="17"/>
      <c r="BK329" s="17">
        <v>0.106574439387206</v>
      </c>
      <c r="BL329" s="17">
        <v>0.107094558050309</v>
      </c>
      <c r="BM329" s="17"/>
      <c r="BN329" s="17">
        <v>0.120010400883156</v>
      </c>
      <c r="BO329" s="17">
        <v>0.10642563989605</v>
      </c>
      <c r="BP329" s="17"/>
      <c r="BQ329" s="17">
        <v>6.5768289446622302E-2</v>
      </c>
      <c r="BR329" s="17">
        <v>0.110262812913539</v>
      </c>
      <c r="BS329" s="17"/>
      <c r="BT329" s="17">
        <v>0.12124304190605401</v>
      </c>
      <c r="BU329" s="17">
        <v>0.106067364219967</v>
      </c>
      <c r="BV329" s="17"/>
      <c r="BW329" s="17">
        <v>0.10323307120695401</v>
      </c>
      <c r="BX329" s="17">
        <v>0.10882029083145001</v>
      </c>
      <c r="BY329" s="17"/>
      <c r="BZ329" s="17">
        <v>0.10284769274459001</v>
      </c>
      <c r="CA329" s="17">
        <v>0.10721813175806499</v>
      </c>
    </row>
    <row r="330" spans="2:79" x14ac:dyDescent="0.35">
      <c r="B330" t="s">
        <v>221</v>
      </c>
      <c r="C330" s="17">
        <v>4.0643188068714503E-2</v>
      </c>
      <c r="D330" s="17">
        <v>4.3473903888611803E-2</v>
      </c>
      <c r="E330" s="17">
        <v>4.7495065875617699E-2</v>
      </c>
      <c r="F330" s="17">
        <v>3.0490512287498502E-2</v>
      </c>
      <c r="G330" s="17">
        <v>2.9563927153538401E-2</v>
      </c>
      <c r="H330" s="17">
        <v>6.5737085510152296E-2</v>
      </c>
      <c r="I330" s="17">
        <v>3.1373056827296401E-2</v>
      </c>
      <c r="J330" s="17">
        <v>4.4205028067508201E-2</v>
      </c>
      <c r="K330" s="17">
        <v>1.22966590753923E-2</v>
      </c>
      <c r="L330" s="17">
        <v>4.7839446525403201E-2</v>
      </c>
      <c r="M330" s="17"/>
      <c r="N330" s="17">
        <v>6.1331370853339E-2</v>
      </c>
      <c r="O330" s="17">
        <v>3.8069640728364197E-2</v>
      </c>
      <c r="P330" s="17">
        <v>3.4853399657312698E-2</v>
      </c>
      <c r="Q330" s="17">
        <v>2.7679281433035101E-2</v>
      </c>
      <c r="R330" s="17"/>
      <c r="S330" s="17">
        <v>5.9472636959795398E-2</v>
      </c>
      <c r="T330" s="17">
        <v>5.3548410352011203E-2</v>
      </c>
      <c r="U330" s="17">
        <v>3.0942357844753899E-2</v>
      </c>
      <c r="V330" s="17">
        <v>3.8809418466713902E-2</v>
      </c>
      <c r="W330" s="17">
        <v>3.5044791640177299E-2</v>
      </c>
      <c r="X330" s="17">
        <v>2.25398490235563E-2</v>
      </c>
      <c r="Y330" s="17">
        <v>3.4389303055927398E-2</v>
      </c>
      <c r="Z330" s="17"/>
      <c r="AA330" s="17">
        <v>2.4761725176923498E-2</v>
      </c>
      <c r="AB330" s="17">
        <v>6.5701197091455804E-2</v>
      </c>
      <c r="AC330" s="17"/>
      <c r="AD330" s="17">
        <v>2.67368697145835E-2</v>
      </c>
      <c r="AE330" s="17">
        <v>1.3397075577403401E-2</v>
      </c>
      <c r="AF330" s="17">
        <v>2.9531679898690402E-2</v>
      </c>
      <c r="AG330" s="17"/>
      <c r="AH330" s="17">
        <v>1.4820401483059799E-2</v>
      </c>
      <c r="AI330" s="17">
        <v>4.4301857615047298E-2</v>
      </c>
      <c r="AJ330" s="17"/>
      <c r="AK330" s="17">
        <v>5.2764338253532397E-2</v>
      </c>
      <c r="AL330" s="17">
        <v>3.51814826662935E-2</v>
      </c>
      <c r="AM330" s="17"/>
      <c r="AN330" s="17">
        <v>4.7901047790277103E-2</v>
      </c>
      <c r="AO330" s="17">
        <v>2.7679281433035101E-2</v>
      </c>
      <c r="AP330" s="17"/>
      <c r="AQ330" s="17">
        <v>2.67384100194391E-2</v>
      </c>
      <c r="AR330" s="17">
        <v>4.7579420705573701E-2</v>
      </c>
      <c r="AS330" s="17"/>
      <c r="AT330" s="17">
        <v>7.1091304194156699E-2</v>
      </c>
      <c r="AU330" s="17">
        <v>4.95387153772388E-2</v>
      </c>
      <c r="AV330" s="17">
        <v>2.6180380250258602E-2</v>
      </c>
      <c r="AW330" s="17">
        <v>1.6051342501400199E-2</v>
      </c>
      <c r="AX330" s="17"/>
      <c r="AY330" s="17">
        <v>2.2667388634365401E-2</v>
      </c>
      <c r="AZ330" s="17">
        <v>4.5098526174334901E-2</v>
      </c>
      <c r="BA330" s="17"/>
      <c r="BB330" s="17">
        <v>5.2673504450475299E-2</v>
      </c>
      <c r="BC330" s="17">
        <v>3.8433147569924601E-2</v>
      </c>
      <c r="BD330" s="17"/>
      <c r="BE330" s="17">
        <v>3.5620273970345298E-2</v>
      </c>
      <c r="BF330" s="17">
        <v>4.1301458142045E-2</v>
      </c>
      <c r="BG330" s="17"/>
      <c r="BH330" s="17">
        <v>5.6644804818475801E-2</v>
      </c>
      <c r="BI330" s="17">
        <v>3.9242729010553402E-2</v>
      </c>
      <c r="BJ330" s="17"/>
      <c r="BK330" s="17">
        <v>2.8992391201705599E-2</v>
      </c>
      <c r="BL330" s="17">
        <v>4.2661959360418701E-2</v>
      </c>
      <c r="BM330" s="17"/>
      <c r="BN330" s="17">
        <v>3.7862023015886502E-2</v>
      </c>
      <c r="BO330" s="17">
        <v>4.0769932143631497E-2</v>
      </c>
      <c r="BP330" s="17"/>
      <c r="BQ330" s="17">
        <v>3.5689314004523701E-2</v>
      </c>
      <c r="BR330" s="17">
        <v>4.1032906122509198E-2</v>
      </c>
      <c r="BS330" s="17"/>
      <c r="BT330" s="17">
        <v>3.4714444540994101E-2</v>
      </c>
      <c r="BU330" s="17">
        <v>4.1039282731197203E-2</v>
      </c>
      <c r="BV330" s="17"/>
      <c r="BW330" s="17">
        <v>2.8512116453754101E-2</v>
      </c>
      <c r="BX330" s="17">
        <v>4.64209150218097E-2</v>
      </c>
      <c r="BY330" s="17"/>
      <c r="BZ330" s="17">
        <v>1.74854232482183E-2</v>
      </c>
      <c r="CA330" s="17">
        <v>4.1756005861998902E-2</v>
      </c>
    </row>
    <row r="331" spans="2:79" x14ac:dyDescent="0.35">
      <c r="B331" t="s">
        <v>222</v>
      </c>
      <c r="C331" s="17">
        <v>1.9607208026717799E-2</v>
      </c>
      <c r="D331" s="17">
        <v>2.7652534336432898E-2</v>
      </c>
      <c r="E331" s="17">
        <v>1.8364316267782201E-2</v>
      </c>
      <c r="F331" s="17">
        <v>1.9253108781947002E-2</v>
      </c>
      <c r="G331" s="17">
        <v>2.1692528933615701E-2</v>
      </c>
      <c r="H331" s="17">
        <v>3.4708194888196202E-2</v>
      </c>
      <c r="I331" s="17">
        <v>5.0006933047688799E-3</v>
      </c>
      <c r="J331" s="17">
        <v>8.4011766100567202E-3</v>
      </c>
      <c r="K331" s="17">
        <v>7.4493766464551999E-3</v>
      </c>
      <c r="L331" s="17">
        <v>2.0364406504434999E-2</v>
      </c>
      <c r="M331" s="17"/>
      <c r="N331" s="17">
        <v>3.88757520676783E-2</v>
      </c>
      <c r="O331" s="17">
        <v>1.52814484041374E-2</v>
      </c>
      <c r="P331" s="17">
        <v>8.4139066231189007E-3</v>
      </c>
      <c r="Q331" s="17">
        <v>1.10967483294819E-2</v>
      </c>
      <c r="R331" s="17"/>
      <c r="S331" s="17">
        <v>2.9235495452342702E-2</v>
      </c>
      <c r="T331" s="17">
        <v>3.5028741155778899E-2</v>
      </c>
      <c r="U331" s="17">
        <v>2.96197782813448E-3</v>
      </c>
      <c r="V331" s="17">
        <v>2.1487874283595599E-2</v>
      </c>
      <c r="W331" s="17">
        <v>1.6824348186708801E-2</v>
      </c>
      <c r="X331" s="17">
        <v>1.02276824072224E-2</v>
      </c>
      <c r="Y331" s="17">
        <v>9.3401319074563807E-3</v>
      </c>
      <c r="Z331" s="17"/>
      <c r="AA331" s="17">
        <v>8.4390505214108208E-3</v>
      </c>
      <c r="AB331" s="17">
        <v>3.7228493511698497E-2</v>
      </c>
      <c r="AC331" s="17"/>
      <c r="AD331" s="17">
        <v>5.3192850793103803E-3</v>
      </c>
      <c r="AE331" s="17">
        <v>3.2189821603780702E-3</v>
      </c>
      <c r="AF331" s="17">
        <v>8.2067645845144092E-3</v>
      </c>
      <c r="AG331" s="17"/>
      <c r="AH331" s="17">
        <v>5.1200978925107004E-3</v>
      </c>
      <c r="AI331" s="17">
        <v>2.1659796289668399E-2</v>
      </c>
      <c r="AJ331" s="17"/>
      <c r="AK331" s="17">
        <v>3.0289304791188101E-2</v>
      </c>
      <c r="AL331" s="17">
        <v>1.47939300194238E-2</v>
      </c>
      <c r="AM331" s="17"/>
      <c r="AN331" s="17">
        <v>2.4371799780144299E-2</v>
      </c>
      <c r="AO331" s="17">
        <v>1.10967483294819E-2</v>
      </c>
      <c r="AP331" s="17"/>
      <c r="AQ331" s="17">
        <v>1.2660430215154001E-2</v>
      </c>
      <c r="AR331" s="17">
        <v>2.30725252584509E-2</v>
      </c>
      <c r="AS331" s="17"/>
      <c r="AT331" s="17">
        <v>5.6514135775078397E-2</v>
      </c>
      <c r="AU331" s="17">
        <v>1.78202960195433E-2</v>
      </c>
      <c r="AV331" s="17">
        <v>8.6272049387041607E-3</v>
      </c>
      <c r="AW331" s="17">
        <v>9.9702452786536904E-4</v>
      </c>
      <c r="AX331" s="17"/>
      <c r="AY331" s="17">
        <v>5.3626606821090802E-3</v>
      </c>
      <c r="AZ331" s="17">
        <v>2.3137747784547899E-2</v>
      </c>
      <c r="BA331" s="17"/>
      <c r="BB331" s="17">
        <v>2.0842938602635599E-2</v>
      </c>
      <c r="BC331" s="17">
        <v>1.9380196987963099E-2</v>
      </c>
      <c r="BD331" s="17"/>
      <c r="BE331" s="17">
        <v>1.21424808559044E-2</v>
      </c>
      <c r="BF331" s="17">
        <v>2.0585486055346401E-2</v>
      </c>
      <c r="BG331" s="17"/>
      <c r="BH331" s="17">
        <v>2.9293121587797E-2</v>
      </c>
      <c r="BI331" s="17">
        <v>1.87594983486703E-2</v>
      </c>
      <c r="BJ331" s="17"/>
      <c r="BK331" s="17">
        <v>6.4667295063807802E-3</v>
      </c>
      <c r="BL331" s="17">
        <v>2.18841012812237E-2</v>
      </c>
      <c r="BM331" s="17"/>
      <c r="BN331" s="17">
        <v>6.0488226429233401E-3</v>
      </c>
      <c r="BO331" s="17">
        <v>2.0225094768494999E-2</v>
      </c>
      <c r="BP331" s="17"/>
      <c r="BQ331" s="17">
        <v>1.4531456601668E-2</v>
      </c>
      <c r="BR331" s="17">
        <v>2.0006514093299999E-2</v>
      </c>
      <c r="BS331" s="17"/>
      <c r="BT331" s="17">
        <v>1.8071164384161599E-2</v>
      </c>
      <c r="BU331" s="17">
        <v>1.9709829886697401E-2</v>
      </c>
      <c r="BV331" s="17"/>
      <c r="BW331" s="17">
        <v>9.8748630698856192E-3</v>
      </c>
      <c r="BX331" s="17">
        <v>2.4242481278634299E-2</v>
      </c>
      <c r="BY331" s="17"/>
      <c r="BZ331" s="17">
        <v>1.0391161581418999E-2</v>
      </c>
      <c r="CA331" s="17">
        <v>2.0050073758689699E-2</v>
      </c>
    </row>
    <row r="332" spans="2:79" x14ac:dyDescent="0.35">
      <c r="B332" t="s">
        <v>75</v>
      </c>
      <c r="C332" s="17">
        <v>1.057961035282E-2</v>
      </c>
      <c r="D332" s="17">
        <v>5.3614889083490203E-3</v>
      </c>
      <c r="E332" s="17">
        <v>6.3812570003077803E-3</v>
      </c>
      <c r="F332" s="17">
        <v>9.0689314168921203E-3</v>
      </c>
      <c r="G332" s="17">
        <v>2.4371200378054299E-2</v>
      </c>
      <c r="H332" s="17">
        <v>8.7450307896016002E-3</v>
      </c>
      <c r="I332" s="17">
        <v>6.5426556263066798E-3</v>
      </c>
      <c r="J332" s="17">
        <v>1.0608569510481501E-2</v>
      </c>
      <c r="K332" s="17">
        <v>2.2193868176091199E-2</v>
      </c>
      <c r="L332" s="17">
        <v>1.00205674955015E-2</v>
      </c>
      <c r="M332" s="17"/>
      <c r="N332" s="17">
        <v>1.86562156070584E-2</v>
      </c>
      <c r="O332" s="17">
        <v>9.1697308393180708E-3</v>
      </c>
      <c r="P332" s="17">
        <v>5.9687089951505597E-3</v>
      </c>
      <c r="Q332" s="17">
        <v>6.7616313937295999E-3</v>
      </c>
      <c r="R332" s="17"/>
      <c r="S332" s="17">
        <v>9.3461549967954697E-3</v>
      </c>
      <c r="T332" s="17">
        <v>2.8578558110621201E-3</v>
      </c>
      <c r="U332" s="17">
        <v>1.59428404130838E-3</v>
      </c>
      <c r="V332" s="17">
        <v>1.56871387181261E-2</v>
      </c>
      <c r="W332" s="17">
        <v>7.2735197243364597E-3</v>
      </c>
      <c r="X332" s="17">
        <v>5.71054991978176E-3</v>
      </c>
      <c r="Y332" s="17">
        <v>6.8484283025756704E-3</v>
      </c>
      <c r="Z332" s="17"/>
      <c r="AA332" s="17">
        <v>5.09888132579889E-3</v>
      </c>
      <c r="AB332" s="17">
        <v>1.9227186356746001E-2</v>
      </c>
      <c r="AC332" s="17"/>
      <c r="AD332" s="17">
        <v>4.3373597968592E-3</v>
      </c>
      <c r="AE332" s="17">
        <v>2.2604278317137098E-3</v>
      </c>
      <c r="AF332" s="17">
        <v>6.1663790643808102E-3</v>
      </c>
      <c r="AG332" s="17"/>
      <c r="AH332" s="17">
        <v>1.6680635949136199E-3</v>
      </c>
      <c r="AI332" s="17">
        <v>1.1842231821875E-2</v>
      </c>
      <c r="AJ332" s="17"/>
      <c r="AK332" s="17">
        <v>1.27349205827151E-2</v>
      </c>
      <c r="AL332" s="17">
        <v>9.6084426544561698E-3</v>
      </c>
      <c r="AM332" s="17"/>
      <c r="AN332" s="17">
        <v>1.2717110759425099E-2</v>
      </c>
      <c r="AO332" s="17">
        <v>6.7616313937295999E-3</v>
      </c>
      <c r="AP332" s="17"/>
      <c r="AQ332" s="17">
        <v>5.2483095556487003E-3</v>
      </c>
      <c r="AR332" s="17">
        <v>1.3239066149612099E-2</v>
      </c>
      <c r="AS332" s="17"/>
      <c r="AT332" s="17">
        <v>3.2120392126133997E-2</v>
      </c>
      <c r="AU332" s="17">
        <v>5.2392660483344903E-3</v>
      </c>
      <c r="AV332" s="17">
        <v>6.4993098468621299E-3</v>
      </c>
      <c r="AW332" s="17">
        <v>3.4206429139027801E-3</v>
      </c>
      <c r="AX332" s="17"/>
      <c r="AY332" s="17">
        <v>3.1219601817680902E-3</v>
      </c>
      <c r="AZ332" s="17">
        <v>1.24280039726321E-2</v>
      </c>
      <c r="BA332" s="17"/>
      <c r="BB332" s="17">
        <v>1.52122505793768E-2</v>
      </c>
      <c r="BC332" s="17">
        <v>9.7285668563633007E-3</v>
      </c>
      <c r="BD332" s="17"/>
      <c r="BE332" s="17">
        <v>6.0754085995797704E-3</v>
      </c>
      <c r="BF332" s="17">
        <v>1.11699013990801E-2</v>
      </c>
      <c r="BG332" s="17"/>
      <c r="BH332" s="17">
        <v>7.31883043102403E-3</v>
      </c>
      <c r="BI332" s="17">
        <v>1.08649933144021E-2</v>
      </c>
      <c r="BJ332" s="17"/>
      <c r="BK332" s="17">
        <v>8.0278317060315206E-3</v>
      </c>
      <c r="BL332" s="17">
        <v>1.1021765300135799E-2</v>
      </c>
      <c r="BM332" s="17"/>
      <c r="BN332" s="17">
        <v>7.1765595852991103E-3</v>
      </c>
      <c r="BO332" s="17">
        <v>1.07346951871365E-2</v>
      </c>
      <c r="BP332" s="17"/>
      <c r="BQ332" s="17">
        <v>4.1499767853805502E-3</v>
      </c>
      <c r="BR332" s="17">
        <v>1.10854254478439E-2</v>
      </c>
      <c r="BS332" s="17"/>
      <c r="BT332" s="17">
        <v>1.2136629548717699E-2</v>
      </c>
      <c r="BU332" s="17">
        <v>1.04755871327237E-2</v>
      </c>
      <c r="BV332" s="17"/>
      <c r="BW332" s="17">
        <v>5.1738949808616203E-3</v>
      </c>
      <c r="BX332" s="17">
        <v>1.31542178068563E-2</v>
      </c>
      <c r="BY332" s="17"/>
      <c r="BZ332" s="17">
        <v>0</v>
      </c>
      <c r="CA332" s="17">
        <v>1.1088000464641701E-2</v>
      </c>
    </row>
    <row r="333" spans="2:79" x14ac:dyDescent="0.35">
      <c r="B333" t="s">
        <v>223</v>
      </c>
      <c r="C333" s="17">
        <v>0.82215224850775803</v>
      </c>
      <c r="D333" s="17">
        <v>0.82946795581683397</v>
      </c>
      <c r="E333" s="17">
        <v>0.81182656950943399</v>
      </c>
      <c r="F333" s="17">
        <v>0.85693344627734802</v>
      </c>
      <c r="G333" s="17">
        <v>0.82296162457061905</v>
      </c>
      <c r="H333" s="17">
        <v>0.713922541761559</v>
      </c>
      <c r="I333" s="17">
        <v>0.85910981046935597</v>
      </c>
      <c r="J333" s="17">
        <v>0.87302836317898203</v>
      </c>
      <c r="K333" s="17">
        <v>0.848684690649531</v>
      </c>
      <c r="L333" s="17">
        <v>0.83782178016414899</v>
      </c>
      <c r="M333" s="17"/>
      <c r="N333" s="17">
        <v>0.74443869854202904</v>
      </c>
      <c r="O333" s="17">
        <v>0.81442089759223801</v>
      </c>
      <c r="P333" s="17">
        <v>0.83584867843495503</v>
      </c>
      <c r="Q333" s="17">
        <v>0.88365990634889602</v>
      </c>
      <c r="R333" s="17"/>
      <c r="S333" s="17">
        <v>0.75625420932088505</v>
      </c>
      <c r="T333" s="17">
        <v>0.79904583734388801</v>
      </c>
      <c r="U333" s="17">
        <v>0.85061373796873296</v>
      </c>
      <c r="V333" s="17">
        <v>0.79818402852549997</v>
      </c>
      <c r="W333" s="17">
        <v>0.86487913472302602</v>
      </c>
      <c r="X333" s="17">
        <v>0.88369696828231703</v>
      </c>
      <c r="Y333" s="17">
        <v>0.86789926324532995</v>
      </c>
      <c r="Z333" s="17"/>
      <c r="AA333" s="17">
        <v>0.87877041664563105</v>
      </c>
      <c r="AB333" s="17">
        <v>0.73281925835965001</v>
      </c>
      <c r="AC333" s="17"/>
      <c r="AD333" s="17">
        <v>0.86825539736586999</v>
      </c>
      <c r="AE333" s="17">
        <v>0.92421946733599403</v>
      </c>
      <c r="AF333" s="17">
        <v>0.86837837143329999</v>
      </c>
      <c r="AG333" s="17"/>
      <c r="AH333" s="17">
        <v>0.91248115482381598</v>
      </c>
      <c r="AI333" s="17">
        <v>0.80935410925210904</v>
      </c>
      <c r="AJ333" s="17"/>
      <c r="AK333" s="17">
        <v>0.78521641380176599</v>
      </c>
      <c r="AL333" s="17">
        <v>0.83879527700593803</v>
      </c>
      <c r="AM333" s="17"/>
      <c r="AN333" s="17">
        <v>0.78771710754614199</v>
      </c>
      <c r="AO333" s="17">
        <v>0.88365990634889602</v>
      </c>
      <c r="AP333" s="17"/>
      <c r="AQ333" s="17">
        <v>0.87902446257073197</v>
      </c>
      <c r="AR333" s="17">
        <v>0.79378222304484802</v>
      </c>
      <c r="AS333" s="17"/>
      <c r="AT333" s="17">
        <v>0.69445889042058295</v>
      </c>
      <c r="AU333" s="17">
        <v>0.80002712019434996</v>
      </c>
      <c r="AV333" s="17">
        <v>0.87109047089488101</v>
      </c>
      <c r="AW333" s="17">
        <v>0.92599217479882601</v>
      </c>
      <c r="AX333" s="17"/>
      <c r="AY333" s="17">
        <v>0.87872933977415002</v>
      </c>
      <c r="AZ333" s="17">
        <v>0.80812950245159898</v>
      </c>
      <c r="BA333" s="17"/>
      <c r="BB333" s="17">
        <v>0.804247931447445</v>
      </c>
      <c r="BC333" s="17">
        <v>0.82544137778339799</v>
      </c>
      <c r="BD333" s="17"/>
      <c r="BE333" s="17">
        <v>0.85626662865342096</v>
      </c>
      <c r="BF333" s="17">
        <v>0.81768144230237105</v>
      </c>
      <c r="BG333" s="17"/>
      <c r="BH333" s="17">
        <v>0.803888269197651</v>
      </c>
      <c r="BI333" s="17">
        <v>0.82375070919225601</v>
      </c>
      <c r="BJ333" s="17"/>
      <c r="BK333" s="17">
        <v>0.84993860819867595</v>
      </c>
      <c r="BL333" s="17">
        <v>0.81733761600791299</v>
      </c>
      <c r="BM333" s="17"/>
      <c r="BN333" s="17">
        <v>0.828902193872735</v>
      </c>
      <c r="BO333" s="17">
        <v>0.82184463800468699</v>
      </c>
      <c r="BP333" s="17"/>
      <c r="BQ333" s="17">
        <v>0.87986096316180495</v>
      </c>
      <c r="BR333" s="17">
        <v>0.81761234142280803</v>
      </c>
      <c r="BS333" s="17"/>
      <c r="BT333" s="17">
        <v>0.81383471962007303</v>
      </c>
      <c r="BU333" s="17">
        <v>0.82270793602941406</v>
      </c>
      <c r="BV333" s="17"/>
      <c r="BW333" s="17">
        <v>0.85320605428854401</v>
      </c>
      <c r="BX333" s="17">
        <v>0.80736209506125001</v>
      </c>
      <c r="BY333" s="17"/>
      <c r="BZ333" s="17">
        <v>0.869275722425772</v>
      </c>
      <c r="CA333" s="17">
        <v>0.81988778815660501</v>
      </c>
    </row>
    <row r="334" spans="2:79" x14ac:dyDescent="0.35">
      <c r="B334" t="s">
        <v>224</v>
      </c>
      <c r="C334" s="17">
        <v>6.0250396095432299E-2</v>
      </c>
      <c r="D334" s="17">
        <v>7.1126438225044802E-2</v>
      </c>
      <c r="E334" s="17">
        <v>6.58593821433998E-2</v>
      </c>
      <c r="F334" s="17">
        <v>4.9743621069445403E-2</v>
      </c>
      <c r="G334" s="17">
        <v>5.1256456087154199E-2</v>
      </c>
      <c r="H334" s="17">
        <v>0.10044528039834801</v>
      </c>
      <c r="I334" s="17">
        <v>3.6373750132065202E-2</v>
      </c>
      <c r="J334" s="17">
        <v>5.2606204677564897E-2</v>
      </c>
      <c r="K334" s="17">
        <v>1.97460357218475E-2</v>
      </c>
      <c r="L334" s="17">
        <v>6.8203853029838293E-2</v>
      </c>
      <c r="M334" s="17"/>
      <c r="N334" s="17">
        <v>0.10020712292101699</v>
      </c>
      <c r="O334" s="17">
        <v>5.3351089132501597E-2</v>
      </c>
      <c r="P334" s="17">
        <v>4.32673062804316E-2</v>
      </c>
      <c r="Q334" s="17">
        <v>3.8776029762516998E-2</v>
      </c>
      <c r="R334" s="17"/>
      <c r="S334" s="17">
        <v>8.8708132412138194E-2</v>
      </c>
      <c r="T334" s="17">
        <v>8.8577151507790094E-2</v>
      </c>
      <c r="U334" s="17">
        <v>3.3904335672888399E-2</v>
      </c>
      <c r="V334" s="17">
        <v>6.0297292750309497E-2</v>
      </c>
      <c r="W334" s="17">
        <v>5.1869139826885999E-2</v>
      </c>
      <c r="X334" s="17">
        <v>3.27675314307787E-2</v>
      </c>
      <c r="Y334" s="17">
        <v>4.3729434963383801E-2</v>
      </c>
      <c r="Z334" s="17"/>
      <c r="AA334" s="17">
        <v>3.3200775698334302E-2</v>
      </c>
      <c r="AB334" s="17">
        <v>0.102929690603154</v>
      </c>
      <c r="AC334" s="17"/>
      <c r="AD334" s="17">
        <v>3.2056154793893898E-2</v>
      </c>
      <c r="AE334" s="17">
        <v>1.6616057737781499E-2</v>
      </c>
      <c r="AF334" s="17">
        <v>3.7738444483204799E-2</v>
      </c>
      <c r="AG334" s="17"/>
      <c r="AH334" s="17">
        <v>1.9940499375570499E-2</v>
      </c>
      <c r="AI334" s="17">
        <v>6.59616539047157E-2</v>
      </c>
      <c r="AJ334" s="17"/>
      <c r="AK334" s="17">
        <v>8.3053643044720404E-2</v>
      </c>
      <c r="AL334" s="17">
        <v>4.9975412685717299E-2</v>
      </c>
      <c r="AM334" s="17"/>
      <c r="AN334" s="17">
        <v>7.2272847570421406E-2</v>
      </c>
      <c r="AO334" s="17">
        <v>3.8776029762516998E-2</v>
      </c>
      <c r="AP334" s="17"/>
      <c r="AQ334" s="17">
        <v>3.9398840234593099E-2</v>
      </c>
      <c r="AR334" s="17">
        <v>7.0651945964024604E-2</v>
      </c>
      <c r="AS334" s="17"/>
      <c r="AT334" s="17">
        <v>0.12760543996923501</v>
      </c>
      <c r="AU334" s="17">
        <v>6.7359011396782201E-2</v>
      </c>
      <c r="AV334" s="17">
        <v>3.4807585188962799E-2</v>
      </c>
      <c r="AW334" s="17">
        <v>1.7048367029265502E-2</v>
      </c>
      <c r="AX334" s="17"/>
      <c r="AY334" s="17">
        <v>2.80300493164744E-2</v>
      </c>
      <c r="AZ334" s="17">
        <v>6.8236273958882807E-2</v>
      </c>
      <c r="BA334" s="17"/>
      <c r="BB334" s="17">
        <v>7.3516443053110905E-2</v>
      </c>
      <c r="BC334" s="17">
        <v>5.7813344557887697E-2</v>
      </c>
      <c r="BD334" s="17"/>
      <c r="BE334" s="17">
        <v>4.7762754826249698E-2</v>
      </c>
      <c r="BF334" s="17">
        <v>6.1886944197391498E-2</v>
      </c>
      <c r="BG334" s="17"/>
      <c r="BH334" s="17">
        <v>8.5937926406272902E-2</v>
      </c>
      <c r="BI334" s="17">
        <v>5.80022273592238E-2</v>
      </c>
      <c r="BJ334" s="17"/>
      <c r="BK334" s="17">
        <v>3.5459120708086399E-2</v>
      </c>
      <c r="BL334" s="17">
        <v>6.4546060641642394E-2</v>
      </c>
      <c r="BM334" s="17"/>
      <c r="BN334" s="17">
        <v>4.3910845658809802E-2</v>
      </c>
      <c r="BO334" s="17">
        <v>6.0995026912126403E-2</v>
      </c>
      <c r="BP334" s="17"/>
      <c r="BQ334" s="17">
        <v>5.0220770606191803E-2</v>
      </c>
      <c r="BR334" s="17">
        <v>6.1039420215809201E-2</v>
      </c>
      <c r="BS334" s="17"/>
      <c r="BT334" s="17">
        <v>5.2785608925155603E-2</v>
      </c>
      <c r="BU334" s="17">
        <v>6.0749112617894598E-2</v>
      </c>
      <c r="BV334" s="17"/>
      <c r="BW334" s="17">
        <v>3.83869795236398E-2</v>
      </c>
      <c r="BX334" s="17">
        <v>7.0663396300444006E-2</v>
      </c>
      <c r="BY334" s="17"/>
      <c r="BZ334" s="17">
        <v>2.7876584829637299E-2</v>
      </c>
      <c r="CA334" s="17">
        <v>6.1806079620688702E-2</v>
      </c>
    </row>
    <row r="335" spans="2:79" x14ac:dyDescent="0.35">
      <c r="B335" t="s">
        <v>166</v>
      </c>
      <c r="C335" s="17">
        <v>0.761901852412325</v>
      </c>
      <c r="D335" s="17">
        <v>0.75834151759178903</v>
      </c>
      <c r="E335" s="17">
        <v>0.74596718736603396</v>
      </c>
      <c r="F335" s="17">
        <v>0.80718982520790195</v>
      </c>
      <c r="G335" s="17">
        <v>0.77170516848346404</v>
      </c>
      <c r="H335" s="17">
        <v>0.61347726136321001</v>
      </c>
      <c r="I335" s="17">
        <v>0.82273606033728997</v>
      </c>
      <c r="J335" s="17">
        <v>0.82042215850141698</v>
      </c>
      <c r="K335" s="17">
        <v>0.82893865492768304</v>
      </c>
      <c r="L335" s="17">
        <v>0.76961792713431099</v>
      </c>
      <c r="M335" s="17"/>
      <c r="N335" s="17">
        <v>0.64423157562101196</v>
      </c>
      <c r="O335" s="17">
        <v>0.76106980845973604</v>
      </c>
      <c r="P335" s="17">
        <v>0.79258137215452296</v>
      </c>
      <c r="Q335" s="17">
        <v>0.84488387658637898</v>
      </c>
      <c r="R335" s="17"/>
      <c r="S335" s="17">
        <v>0.66754607690874701</v>
      </c>
      <c r="T335" s="17">
        <v>0.71046868583609801</v>
      </c>
      <c r="U335" s="17">
        <v>0.81670940229584499</v>
      </c>
      <c r="V335" s="17">
        <v>0.73788673577519104</v>
      </c>
      <c r="W335" s="17">
        <v>0.81300999489614001</v>
      </c>
      <c r="X335" s="17">
        <v>0.85092943685153899</v>
      </c>
      <c r="Y335" s="17">
        <v>0.82416982828194596</v>
      </c>
      <c r="Z335" s="17"/>
      <c r="AA335" s="17">
        <v>0.84556964094729603</v>
      </c>
      <c r="AB335" s="17">
        <v>0.62988956775649596</v>
      </c>
      <c r="AC335" s="17"/>
      <c r="AD335" s="17">
        <v>0.83619924257197598</v>
      </c>
      <c r="AE335" s="17">
        <v>0.90760340959821295</v>
      </c>
      <c r="AF335" s="17">
        <v>0.83063992695009503</v>
      </c>
      <c r="AG335" s="17"/>
      <c r="AH335" s="17">
        <v>0.89254065544824501</v>
      </c>
      <c r="AI335" s="17">
        <v>0.74339245534739296</v>
      </c>
      <c r="AJ335" s="17"/>
      <c r="AK335" s="17">
        <v>0.70216277075704503</v>
      </c>
      <c r="AL335" s="17">
        <v>0.78881986432022</v>
      </c>
      <c r="AM335" s="17"/>
      <c r="AN335" s="17">
        <v>0.71544425997572003</v>
      </c>
      <c r="AO335" s="17">
        <v>0.84488387658637898</v>
      </c>
      <c r="AP335" s="17"/>
      <c r="AQ335" s="17">
        <v>0.83962562233613902</v>
      </c>
      <c r="AR335" s="17">
        <v>0.723130277080823</v>
      </c>
      <c r="AS335" s="17"/>
      <c r="AT335" s="17">
        <v>0.56685345045134805</v>
      </c>
      <c r="AU335" s="17">
        <v>0.73266810879756805</v>
      </c>
      <c r="AV335" s="17">
        <v>0.83628288570591902</v>
      </c>
      <c r="AW335" s="17">
        <v>0.90894380776956096</v>
      </c>
      <c r="AX335" s="17"/>
      <c r="AY335" s="17">
        <v>0.85069929045767501</v>
      </c>
      <c r="AZ335" s="17">
        <v>0.73989322849271599</v>
      </c>
      <c r="BA335" s="17"/>
      <c r="BB335" s="17">
        <v>0.73073148839433399</v>
      </c>
      <c r="BC335" s="17">
        <v>0.76762803322550999</v>
      </c>
      <c r="BD335" s="17"/>
      <c r="BE335" s="17">
        <v>0.80850387382717104</v>
      </c>
      <c r="BF335" s="17">
        <v>0.75579449810498001</v>
      </c>
      <c r="BG335" s="17"/>
      <c r="BH335" s="17">
        <v>0.71795034279137904</v>
      </c>
      <c r="BI335" s="17">
        <v>0.76574848183303201</v>
      </c>
      <c r="BJ335" s="17"/>
      <c r="BK335" s="17">
        <v>0.81447948749058996</v>
      </c>
      <c r="BL335" s="17">
        <v>0.75279155536626996</v>
      </c>
      <c r="BM335" s="17"/>
      <c r="BN335" s="17">
        <v>0.78499134821392502</v>
      </c>
      <c r="BO335" s="17">
        <v>0.76084961109256</v>
      </c>
      <c r="BP335" s="17"/>
      <c r="BQ335" s="17">
        <v>0.82964019255561405</v>
      </c>
      <c r="BR335" s="17">
        <v>0.75657292120699904</v>
      </c>
      <c r="BS335" s="17"/>
      <c r="BT335" s="17">
        <v>0.76104911069491699</v>
      </c>
      <c r="BU335" s="17">
        <v>0.76195882341151999</v>
      </c>
      <c r="BV335" s="17"/>
      <c r="BW335" s="17">
        <v>0.814819074764905</v>
      </c>
      <c r="BX335" s="17">
        <v>0.73669869876080596</v>
      </c>
      <c r="BY335" s="17"/>
      <c r="BZ335" s="17">
        <v>0.84139913759613505</v>
      </c>
      <c r="CA335" s="17">
        <v>0.75808170853591605</v>
      </c>
    </row>
    <row r="336" spans="2:79" x14ac:dyDescent="0.35">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row>
    <row r="337" spans="2:79" x14ac:dyDescent="0.35">
      <c r="B337" s="6" t="s">
        <v>232</v>
      </c>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row>
    <row r="338" spans="2:79" x14ac:dyDescent="0.35">
      <c r="B338" s="24" t="s">
        <v>77</v>
      </c>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row>
    <row r="339" spans="2:79" x14ac:dyDescent="0.35">
      <c r="B339" t="s">
        <v>218</v>
      </c>
      <c r="C339" s="17">
        <v>0.64381368260588101</v>
      </c>
      <c r="D339" s="17">
        <v>0.51947297321459696</v>
      </c>
      <c r="E339" s="17">
        <v>0.65026469225693695</v>
      </c>
      <c r="F339" s="17">
        <v>0.74698648202215501</v>
      </c>
      <c r="G339" s="17">
        <v>0.63067983356842705</v>
      </c>
      <c r="H339" s="17">
        <v>0.76929509970427201</v>
      </c>
      <c r="I339" s="17">
        <v>0.51363861205382999</v>
      </c>
      <c r="J339" s="17">
        <v>0.67962960273386996</v>
      </c>
      <c r="K339" s="17">
        <v>0.59312885552774197</v>
      </c>
      <c r="L339" s="17">
        <v>0.75158635625562498</v>
      </c>
      <c r="M339" s="17"/>
      <c r="N339" s="17">
        <v>0.66713424955284994</v>
      </c>
      <c r="O339" s="17">
        <v>0.647499564382782</v>
      </c>
      <c r="P339" s="17">
        <v>0.62332674697887203</v>
      </c>
      <c r="Q339" s="17">
        <v>0.63177984202885096</v>
      </c>
      <c r="R339" s="17"/>
      <c r="S339" s="17">
        <v>0.66517869536135799</v>
      </c>
      <c r="T339" s="17">
        <v>0.59603272064701796</v>
      </c>
      <c r="U339" s="17">
        <v>0.67035938167692999</v>
      </c>
      <c r="V339" s="17">
        <v>0.64491918586936403</v>
      </c>
      <c r="W339" s="17">
        <v>0.59778044787879103</v>
      </c>
      <c r="X339" s="17">
        <v>0.65231290523670804</v>
      </c>
      <c r="Y339" s="17">
        <v>0.705492486090603</v>
      </c>
      <c r="Z339" s="17"/>
      <c r="AA339" s="17">
        <v>0.64741663457356002</v>
      </c>
      <c r="AB339" s="17">
        <v>0.63812889125323702</v>
      </c>
      <c r="AC339" s="17"/>
      <c r="AD339" s="17">
        <v>0.63478826994140802</v>
      </c>
      <c r="AE339" s="17">
        <v>0.66166494175377799</v>
      </c>
      <c r="AF339" s="17">
        <v>0.65702280165877602</v>
      </c>
      <c r="AG339" s="17"/>
      <c r="AH339" s="17">
        <v>0.61650155396657702</v>
      </c>
      <c r="AI339" s="17">
        <v>0.64768336773713897</v>
      </c>
      <c r="AJ339" s="17"/>
      <c r="AK339" s="17">
        <v>0.64971363286065797</v>
      </c>
      <c r="AL339" s="17">
        <v>0.64115520633183198</v>
      </c>
      <c r="AM339" s="17"/>
      <c r="AN339" s="17">
        <v>0.65055084365418403</v>
      </c>
      <c r="AO339" s="17">
        <v>0.63177984202885096</v>
      </c>
      <c r="AP339" s="17"/>
      <c r="AQ339" s="17">
        <v>0.70194474772988702</v>
      </c>
      <c r="AR339" s="17">
        <v>0.61481569431008598</v>
      </c>
      <c r="AS339" s="17"/>
      <c r="AT339" s="17">
        <v>0.59116403007736495</v>
      </c>
      <c r="AU339" s="17">
        <v>0.63638170146821504</v>
      </c>
      <c r="AV339" s="17">
        <v>0.66563413948774497</v>
      </c>
      <c r="AW339" s="17">
        <v>0.68045808563476695</v>
      </c>
      <c r="AX339" s="17"/>
      <c r="AY339" s="17">
        <v>0.66027808266496202</v>
      </c>
      <c r="AZ339" s="17">
        <v>0.639732947880435</v>
      </c>
      <c r="BA339" s="17"/>
      <c r="BB339" s="17">
        <v>0.67168433058654498</v>
      </c>
      <c r="BC339" s="17">
        <v>0.63869367920695397</v>
      </c>
      <c r="BD339" s="17"/>
      <c r="BE339" s="17">
        <v>0.611439037785656</v>
      </c>
      <c r="BF339" s="17">
        <v>0.648056490546152</v>
      </c>
      <c r="BG339" s="17"/>
      <c r="BH339" s="17">
        <v>0.58631323282766501</v>
      </c>
      <c r="BI339" s="17">
        <v>0.64884611320333596</v>
      </c>
      <c r="BJ339" s="17"/>
      <c r="BK339" s="17">
        <v>0.63544149190384103</v>
      </c>
      <c r="BL339" s="17">
        <v>0.64526435919314595</v>
      </c>
      <c r="BM339" s="17"/>
      <c r="BN339" s="17">
        <v>0.62488002349413196</v>
      </c>
      <c r="BO339" s="17">
        <v>0.64467653290902005</v>
      </c>
      <c r="BP339" s="17"/>
      <c r="BQ339" s="17">
        <v>0.60615993516745204</v>
      </c>
      <c r="BR339" s="17">
        <v>0.646775878450918</v>
      </c>
      <c r="BS339" s="17"/>
      <c r="BT339" s="17">
        <v>0.64686801872589805</v>
      </c>
      <c r="BU339" s="17">
        <v>0.64360962482721196</v>
      </c>
      <c r="BV339" s="17"/>
      <c r="BW339" s="17">
        <v>0.65411523505651703</v>
      </c>
      <c r="BX339" s="17">
        <v>0.638907310016393</v>
      </c>
      <c r="BY339" s="17"/>
      <c r="BZ339" s="17">
        <v>0.61472075857624398</v>
      </c>
      <c r="CA339" s="17">
        <v>0.64521170714623699</v>
      </c>
    </row>
    <row r="340" spans="2:79" x14ac:dyDescent="0.35">
      <c r="B340" t="s">
        <v>219</v>
      </c>
      <c r="C340" s="17">
        <v>0.273533669323757</v>
      </c>
      <c r="D340" s="17">
        <v>0.353682981158225</v>
      </c>
      <c r="E340" s="17">
        <v>0.25595727214442798</v>
      </c>
      <c r="F340" s="17">
        <v>0.20969235080326701</v>
      </c>
      <c r="G340" s="17">
        <v>0.28623146444568798</v>
      </c>
      <c r="H340" s="17">
        <v>0.18060703664623901</v>
      </c>
      <c r="I340" s="17">
        <v>0.38391953462058898</v>
      </c>
      <c r="J340" s="17">
        <v>0.24257123932730401</v>
      </c>
      <c r="K340" s="17">
        <v>0.280793676955154</v>
      </c>
      <c r="L340" s="17">
        <v>0.21253674519577201</v>
      </c>
      <c r="M340" s="17"/>
      <c r="N340" s="17">
        <v>0.25873881987236802</v>
      </c>
      <c r="O340" s="17">
        <v>0.25836537601304099</v>
      </c>
      <c r="P340" s="17">
        <v>0.28890493971312797</v>
      </c>
      <c r="Q340" s="17">
        <v>0.28698355164401501</v>
      </c>
      <c r="R340" s="17"/>
      <c r="S340" s="17">
        <v>0.25504642539260602</v>
      </c>
      <c r="T340" s="17">
        <v>0.29755832237970398</v>
      </c>
      <c r="U340" s="17">
        <v>0.22732046694015601</v>
      </c>
      <c r="V340" s="17">
        <v>0.265257913462488</v>
      </c>
      <c r="W340" s="17">
        <v>0.32390179863409801</v>
      </c>
      <c r="X340" s="17">
        <v>0.28363963759535699</v>
      </c>
      <c r="Y340" s="17">
        <v>0.22899046507912399</v>
      </c>
      <c r="Z340" s="17"/>
      <c r="AA340" s="17">
        <v>0.272267609618286</v>
      </c>
      <c r="AB340" s="17">
        <v>0.27553127721033399</v>
      </c>
      <c r="AC340" s="17"/>
      <c r="AD340" s="17">
        <v>0.27113634671437897</v>
      </c>
      <c r="AE340" s="17">
        <v>0.272212996200204</v>
      </c>
      <c r="AF340" s="17">
        <v>0.26801970403653802</v>
      </c>
      <c r="AG340" s="17"/>
      <c r="AH340" s="17">
        <v>0.283674155628168</v>
      </c>
      <c r="AI340" s="17">
        <v>0.27209692707659899</v>
      </c>
      <c r="AJ340" s="17"/>
      <c r="AK340" s="17">
        <v>0.264291612841137</v>
      </c>
      <c r="AL340" s="17">
        <v>0.27769807526304102</v>
      </c>
      <c r="AM340" s="17"/>
      <c r="AN340" s="17">
        <v>0.26600373549321799</v>
      </c>
      <c r="AO340" s="17">
        <v>0.28698355164401501</v>
      </c>
      <c r="AP340" s="17"/>
      <c r="AQ340" s="17">
        <v>0.236663099955914</v>
      </c>
      <c r="AR340" s="17">
        <v>0.29192611296309601</v>
      </c>
      <c r="AS340" s="17"/>
      <c r="AT340" s="17">
        <v>0.29909089015526302</v>
      </c>
      <c r="AU340" s="17">
        <v>0.276666324664393</v>
      </c>
      <c r="AV340" s="17">
        <v>0.25751911301672098</v>
      </c>
      <c r="AW340" s="17">
        <v>0.27159925835612803</v>
      </c>
      <c r="AX340" s="17"/>
      <c r="AY340" s="17">
        <v>0.25246172283569102</v>
      </c>
      <c r="AZ340" s="17">
        <v>0.278756393714444</v>
      </c>
      <c r="BA340" s="17"/>
      <c r="BB340" s="17">
        <v>0.25152442219217103</v>
      </c>
      <c r="BC340" s="17">
        <v>0.27757689860926599</v>
      </c>
      <c r="BD340" s="17"/>
      <c r="BE340" s="17">
        <v>0.298790776623166</v>
      </c>
      <c r="BF340" s="17">
        <v>0.27022363902093</v>
      </c>
      <c r="BG340" s="17"/>
      <c r="BH340" s="17">
        <v>0.31272963704120899</v>
      </c>
      <c r="BI340" s="17">
        <v>0.27010324420536302</v>
      </c>
      <c r="BJ340" s="17"/>
      <c r="BK340" s="17">
        <v>0.26905729087469299</v>
      </c>
      <c r="BL340" s="17">
        <v>0.27430930590955699</v>
      </c>
      <c r="BM340" s="17"/>
      <c r="BN340" s="17">
        <v>0.25984108863143901</v>
      </c>
      <c r="BO340" s="17">
        <v>0.27415767165375499</v>
      </c>
      <c r="BP340" s="17"/>
      <c r="BQ340" s="17">
        <v>0.31162158366267401</v>
      </c>
      <c r="BR340" s="17">
        <v>0.27053731785076401</v>
      </c>
      <c r="BS340" s="17"/>
      <c r="BT340" s="17">
        <v>0.27521990831620402</v>
      </c>
      <c r="BU340" s="17">
        <v>0.27342101303133098</v>
      </c>
      <c r="BV340" s="17"/>
      <c r="BW340" s="17">
        <v>0.26297002287341897</v>
      </c>
      <c r="BX340" s="17">
        <v>0.278564870750663</v>
      </c>
      <c r="BY340" s="17"/>
      <c r="BZ340" s="17">
        <v>0.26578464777003502</v>
      </c>
      <c r="CA340" s="17">
        <v>0.27390603898604399</v>
      </c>
    </row>
    <row r="341" spans="2:79" x14ac:dyDescent="0.35">
      <c r="B341" t="s">
        <v>220</v>
      </c>
      <c r="C341" s="17">
        <v>6.1579142000872798E-2</v>
      </c>
      <c r="D341" s="17">
        <v>9.0420792057400196E-2</v>
      </c>
      <c r="E341" s="17">
        <v>7.3719390207140301E-2</v>
      </c>
      <c r="F341" s="17">
        <v>3.3872045655746502E-2</v>
      </c>
      <c r="G341" s="17">
        <v>6.1140702333504202E-2</v>
      </c>
      <c r="H341" s="17">
        <v>4.0728523550186302E-2</v>
      </c>
      <c r="I341" s="17">
        <v>8.1241360842480598E-2</v>
      </c>
      <c r="J341" s="17">
        <v>4.2557851066579798E-2</v>
      </c>
      <c r="K341" s="17">
        <v>9.04728317069355E-2</v>
      </c>
      <c r="L341" s="17">
        <v>2.5692811475565399E-2</v>
      </c>
      <c r="M341" s="17"/>
      <c r="N341" s="17">
        <v>5.2589870121279303E-2</v>
      </c>
      <c r="O341" s="17">
        <v>6.7770822602392103E-2</v>
      </c>
      <c r="P341" s="17">
        <v>6.6278278843263094E-2</v>
      </c>
      <c r="Q341" s="17">
        <v>6.3548739539390303E-2</v>
      </c>
      <c r="R341" s="17"/>
      <c r="S341" s="17">
        <v>6.4761723177230696E-2</v>
      </c>
      <c r="T341" s="17">
        <v>7.9582342744764903E-2</v>
      </c>
      <c r="U341" s="17">
        <v>7.6341669577404597E-2</v>
      </c>
      <c r="V341" s="17">
        <v>6.37294625053932E-2</v>
      </c>
      <c r="W341" s="17">
        <v>6.0683260530458402E-2</v>
      </c>
      <c r="X341" s="17">
        <v>4.8567730618505299E-2</v>
      </c>
      <c r="Y341" s="17">
        <v>5.1652435387718298E-2</v>
      </c>
      <c r="Z341" s="17"/>
      <c r="AA341" s="17">
        <v>6.0190275868095999E-2</v>
      </c>
      <c r="AB341" s="17">
        <v>6.3770515700110997E-2</v>
      </c>
      <c r="AC341" s="17"/>
      <c r="AD341" s="17">
        <v>6.61665334444623E-2</v>
      </c>
      <c r="AE341" s="17">
        <v>5.2384937314668201E-2</v>
      </c>
      <c r="AF341" s="17">
        <v>5.8247896028047502E-2</v>
      </c>
      <c r="AG341" s="17"/>
      <c r="AH341" s="17">
        <v>7.4993497516069901E-2</v>
      </c>
      <c r="AI341" s="17">
        <v>5.9678545647944697E-2</v>
      </c>
      <c r="AJ341" s="17"/>
      <c r="AK341" s="17">
        <v>5.8654367052644402E-2</v>
      </c>
      <c r="AL341" s="17">
        <v>6.2897025113616695E-2</v>
      </c>
      <c r="AM341" s="17"/>
      <c r="AN341" s="17">
        <v>6.0476460298186603E-2</v>
      </c>
      <c r="AO341" s="17">
        <v>6.3548739539390303E-2</v>
      </c>
      <c r="AP341" s="17"/>
      <c r="AQ341" s="17">
        <v>4.5588038574211801E-2</v>
      </c>
      <c r="AR341" s="17">
        <v>6.9556113161025696E-2</v>
      </c>
      <c r="AS341" s="17"/>
      <c r="AT341" s="17">
        <v>7.4359228034346303E-2</v>
      </c>
      <c r="AU341" s="17">
        <v>6.4761169665599999E-2</v>
      </c>
      <c r="AV341" s="17">
        <v>5.9295989833056902E-2</v>
      </c>
      <c r="AW341" s="17">
        <v>4.1327338033504399E-2</v>
      </c>
      <c r="AX341" s="17"/>
      <c r="AY341" s="17">
        <v>6.8140150925355594E-2</v>
      </c>
      <c r="AZ341" s="17">
        <v>5.99529827204845E-2</v>
      </c>
      <c r="BA341" s="17"/>
      <c r="BB341" s="17">
        <v>5.4597588643930502E-2</v>
      </c>
      <c r="BC341" s="17">
        <v>6.2861694776184404E-2</v>
      </c>
      <c r="BD341" s="17"/>
      <c r="BE341" s="17">
        <v>7.5326176269874701E-2</v>
      </c>
      <c r="BF341" s="17">
        <v>5.9777546138568199E-2</v>
      </c>
      <c r="BG341" s="17"/>
      <c r="BH341" s="17">
        <v>7.5858458793052294E-2</v>
      </c>
      <c r="BI341" s="17">
        <v>6.0329418372398899E-2</v>
      </c>
      <c r="BJ341" s="17"/>
      <c r="BK341" s="17">
        <v>7.4936612629912594E-2</v>
      </c>
      <c r="BL341" s="17">
        <v>5.9264649821196599E-2</v>
      </c>
      <c r="BM341" s="17"/>
      <c r="BN341" s="17">
        <v>8.4422551328450501E-2</v>
      </c>
      <c r="BO341" s="17">
        <v>6.0538115406557902E-2</v>
      </c>
      <c r="BP341" s="17"/>
      <c r="BQ341" s="17">
        <v>5.5274284723132901E-2</v>
      </c>
      <c r="BR341" s="17">
        <v>6.2075141026260799E-2</v>
      </c>
      <c r="BS341" s="17"/>
      <c r="BT341" s="17">
        <v>6.1608642658531998E-2</v>
      </c>
      <c r="BU341" s="17">
        <v>6.15771710852843E-2</v>
      </c>
      <c r="BV341" s="17"/>
      <c r="BW341" s="17">
        <v>5.9574508618723501E-2</v>
      </c>
      <c r="BX341" s="17">
        <v>6.2533898900406198E-2</v>
      </c>
      <c r="BY341" s="17"/>
      <c r="BZ341" s="17">
        <v>7.9172902736331402E-2</v>
      </c>
      <c r="CA341" s="17">
        <v>6.0733695553473001E-2</v>
      </c>
    </row>
    <row r="342" spans="2:79" x14ac:dyDescent="0.35">
      <c r="B342" t="s">
        <v>221</v>
      </c>
      <c r="C342" s="17">
        <v>1.1300098944339599E-2</v>
      </c>
      <c r="D342" s="17">
        <v>1.9276352491080801E-2</v>
      </c>
      <c r="E342" s="17">
        <v>1.12969669946941E-2</v>
      </c>
      <c r="F342" s="17">
        <v>6.0588302826155701E-3</v>
      </c>
      <c r="G342" s="17">
        <v>8.0664349984805005E-3</v>
      </c>
      <c r="H342" s="17">
        <v>6.7262118080941499E-3</v>
      </c>
      <c r="I342" s="17">
        <v>1.32844831661932E-2</v>
      </c>
      <c r="J342" s="17">
        <v>1.9490423502384301E-2</v>
      </c>
      <c r="K342" s="17">
        <v>1.6184850938280902E-2</v>
      </c>
      <c r="L342" s="17">
        <v>3.0219698481631601E-3</v>
      </c>
      <c r="M342" s="17"/>
      <c r="N342" s="17">
        <v>8.8957945191751198E-3</v>
      </c>
      <c r="O342" s="17">
        <v>1.8585447827794602E-2</v>
      </c>
      <c r="P342" s="17">
        <v>8.47582001118595E-3</v>
      </c>
      <c r="Q342" s="17">
        <v>1.06028555674922E-2</v>
      </c>
      <c r="R342" s="17"/>
      <c r="S342" s="17">
        <v>6.7784152326810397E-3</v>
      </c>
      <c r="T342" s="17">
        <v>1.6980468034412301E-2</v>
      </c>
      <c r="U342" s="17">
        <v>1.8242994836887998E-2</v>
      </c>
      <c r="V342" s="17">
        <v>1.4237264304982501E-2</v>
      </c>
      <c r="W342" s="17">
        <v>1.2056332906720001E-2</v>
      </c>
      <c r="X342" s="17">
        <v>8.0828105452788197E-3</v>
      </c>
      <c r="Y342" s="17">
        <v>7.8690501291932505E-3</v>
      </c>
      <c r="Z342" s="17"/>
      <c r="AA342" s="17">
        <v>1.2319517166164201E-2</v>
      </c>
      <c r="AB342" s="17">
        <v>9.6916456693184501E-3</v>
      </c>
      <c r="AC342" s="17"/>
      <c r="AD342" s="17">
        <v>1.82699950961119E-2</v>
      </c>
      <c r="AE342" s="17">
        <v>6.8807631545055696E-3</v>
      </c>
      <c r="AF342" s="17">
        <v>1.07507521896035E-2</v>
      </c>
      <c r="AG342" s="17"/>
      <c r="AH342" s="17">
        <v>1.35064968276287E-2</v>
      </c>
      <c r="AI342" s="17">
        <v>1.09874881919753E-2</v>
      </c>
      <c r="AJ342" s="17"/>
      <c r="AK342" s="17">
        <v>1.5076692739551501E-2</v>
      </c>
      <c r="AL342" s="17">
        <v>9.5983922234795394E-3</v>
      </c>
      <c r="AM342" s="17"/>
      <c r="AN342" s="17">
        <v>1.16904515412196E-2</v>
      </c>
      <c r="AO342" s="17">
        <v>1.06028555674922E-2</v>
      </c>
      <c r="AP342" s="17"/>
      <c r="AQ342" s="17">
        <v>1.0495400013545699E-2</v>
      </c>
      <c r="AR342" s="17">
        <v>1.17015134053859E-2</v>
      </c>
      <c r="AS342" s="17"/>
      <c r="AT342" s="17">
        <v>1.0849828711923901E-2</v>
      </c>
      <c r="AU342" s="17">
        <v>1.38435502241596E-2</v>
      </c>
      <c r="AV342" s="17">
        <v>1.1510227025093101E-2</v>
      </c>
      <c r="AW342" s="17">
        <v>4.4337371341557699E-3</v>
      </c>
      <c r="AX342" s="17"/>
      <c r="AY342" s="17">
        <v>1.0967699899378E-2</v>
      </c>
      <c r="AZ342" s="17">
        <v>1.13824847173172E-2</v>
      </c>
      <c r="BA342" s="17"/>
      <c r="BB342" s="17">
        <v>1.4331794495302599E-2</v>
      </c>
      <c r="BC342" s="17">
        <v>1.07431584836724E-2</v>
      </c>
      <c r="BD342" s="17"/>
      <c r="BE342" s="17">
        <v>4.4222104452369499E-3</v>
      </c>
      <c r="BF342" s="17">
        <v>1.2201469757775101E-2</v>
      </c>
      <c r="BG342" s="17"/>
      <c r="BH342" s="17">
        <v>1.65770082641955E-2</v>
      </c>
      <c r="BI342" s="17">
        <v>1.0838264645240001E-2</v>
      </c>
      <c r="BJ342" s="17"/>
      <c r="BK342" s="17">
        <v>1.176032323948E-2</v>
      </c>
      <c r="BL342" s="17">
        <v>1.12203543907799E-2</v>
      </c>
      <c r="BM342" s="17"/>
      <c r="BN342" s="17">
        <v>1.40414352172042E-2</v>
      </c>
      <c r="BO342" s="17">
        <v>1.1175169958342401E-2</v>
      </c>
      <c r="BP342" s="17"/>
      <c r="BQ342" s="17">
        <v>1.80222029095315E-2</v>
      </c>
      <c r="BR342" s="17">
        <v>1.07712753931604E-2</v>
      </c>
      <c r="BS342" s="17"/>
      <c r="BT342" s="17">
        <v>5.6248128088131604E-3</v>
      </c>
      <c r="BU342" s="17">
        <v>1.16792603190615E-2</v>
      </c>
      <c r="BV342" s="17"/>
      <c r="BW342" s="17">
        <v>1.3268586351811801E-2</v>
      </c>
      <c r="BX342" s="17">
        <v>1.03625574713378E-2</v>
      </c>
      <c r="BY342" s="17"/>
      <c r="BZ342" s="17">
        <v>1.9463880267902099E-2</v>
      </c>
      <c r="CA342" s="17">
        <v>1.0907798513457599E-2</v>
      </c>
    </row>
    <row r="343" spans="2:79" x14ac:dyDescent="0.35">
      <c r="B343" t="s">
        <v>222</v>
      </c>
      <c r="C343" s="17">
        <v>4.4904851196011604E-3</v>
      </c>
      <c r="D343" s="17">
        <v>9.1980038212677792E-3</v>
      </c>
      <c r="E343" s="17">
        <v>3.4463815519379902E-3</v>
      </c>
      <c r="F343" s="17">
        <v>2.0619719264309499E-3</v>
      </c>
      <c r="G343" s="17">
        <v>3.2425874572106599E-3</v>
      </c>
      <c r="H343" s="17">
        <v>9.0869948133503802E-4</v>
      </c>
      <c r="I343" s="17">
        <v>5.7206916040411504E-3</v>
      </c>
      <c r="J343" s="17">
        <v>3.39896946253443E-3</v>
      </c>
      <c r="K343" s="17">
        <v>1.5842215558517302E-2</v>
      </c>
      <c r="L343" s="17">
        <v>3.6130906376816599E-3</v>
      </c>
      <c r="M343" s="17"/>
      <c r="N343" s="17">
        <v>6.42437085041264E-3</v>
      </c>
      <c r="O343" s="17">
        <v>3.14487601566212E-3</v>
      </c>
      <c r="P343" s="17">
        <v>8.3429245735530001E-3</v>
      </c>
      <c r="Q343" s="17">
        <v>1.94978454854661E-3</v>
      </c>
      <c r="R343" s="17"/>
      <c r="S343" s="17">
        <v>6.3054136082783202E-3</v>
      </c>
      <c r="T343" s="17">
        <v>9.8461461941007408E-3</v>
      </c>
      <c r="U343" s="17">
        <v>3.8444433567297901E-3</v>
      </c>
      <c r="V343" s="17">
        <v>4.2472957444052301E-3</v>
      </c>
      <c r="W343" s="17">
        <v>2.7297894291899E-3</v>
      </c>
      <c r="X343" s="17">
        <v>3.5910524216842899E-3</v>
      </c>
      <c r="Y343" s="17">
        <v>3.47194515253943E-3</v>
      </c>
      <c r="Z343" s="17"/>
      <c r="AA343" s="17">
        <v>4.18672949521935E-3</v>
      </c>
      <c r="AB343" s="17">
        <v>4.9697552742669704E-3</v>
      </c>
      <c r="AC343" s="17"/>
      <c r="AD343" s="17">
        <v>3.1529614955435499E-3</v>
      </c>
      <c r="AE343" s="17">
        <v>5.3166497417208103E-3</v>
      </c>
      <c r="AF343" s="17">
        <v>3.2039970323442702E-3</v>
      </c>
      <c r="AG343" s="17"/>
      <c r="AH343" s="17">
        <v>7.5246874385666799E-3</v>
      </c>
      <c r="AI343" s="17">
        <v>4.0605879206684001E-3</v>
      </c>
      <c r="AJ343" s="17"/>
      <c r="AK343" s="17">
        <v>5.3321164845614496E-3</v>
      </c>
      <c r="AL343" s="17">
        <v>4.1112519195531903E-3</v>
      </c>
      <c r="AM343" s="17"/>
      <c r="AN343" s="17">
        <v>5.91289958596711E-3</v>
      </c>
      <c r="AO343" s="17">
        <v>1.94978454854661E-3</v>
      </c>
      <c r="AP343" s="17"/>
      <c r="AQ343" s="17">
        <v>3.1029714832970499E-3</v>
      </c>
      <c r="AR343" s="17">
        <v>5.1826297431337501E-3</v>
      </c>
      <c r="AS343" s="17"/>
      <c r="AT343" s="17">
        <v>9.3393054115333898E-3</v>
      </c>
      <c r="AU343" s="17">
        <v>4.4064873795492798E-3</v>
      </c>
      <c r="AV343" s="17">
        <v>3.63911937974563E-3</v>
      </c>
      <c r="AW343" s="17">
        <v>0</v>
      </c>
      <c r="AX343" s="17"/>
      <c r="AY343" s="17">
        <v>5.1195670611283699E-3</v>
      </c>
      <c r="AZ343" s="17">
        <v>4.3345658929831703E-3</v>
      </c>
      <c r="BA343" s="17"/>
      <c r="BB343" s="17">
        <v>3.78656498499644E-3</v>
      </c>
      <c r="BC343" s="17">
        <v>4.61979942489646E-3</v>
      </c>
      <c r="BD343" s="17"/>
      <c r="BE343" s="17">
        <v>7.5181285550997203E-3</v>
      </c>
      <c r="BF343" s="17">
        <v>4.09370209140814E-3</v>
      </c>
      <c r="BG343" s="17"/>
      <c r="BH343" s="17">
        <v>7.1133849838175599E-3</v>
      </c>
      <c r="BI343" s="17">
        <v>4.2609293234003804E-3</v>
      </c>
      <c r="BJ343" s="17"/>
      <c r="BK343" s="17">
        <v>3.7163689271778899E-3</v>
      </c>
      <c r="BL343" s="17">
        <v>4.6246187384039001E-3</v>
      </c>
      <c r="BM343" s="17"/>
      <c r="BN343" s="17">
        <v>8.8011288540379498E-3</v>
      </c>
      <c r="BO343" s="17">
        <v>4.2940391906326003E-3</v>
      </c>
      <c r="BP343" s="17"/>
      <c r="BQ343" s="17">
        <v>6.8349153961858797E-3</v>
      </c>
      <c r="BR343" s="17">
        <v>4.3060503130621097E-3</v>
      </c>
      <c r="BS343" s="17"/>
      <c r="BT343" s="17">
        <v>9.0040520456497602E-3</v>
      </c>
      <c r="BU343" s="17">
        <v>4.1889372857629803E-3</v>
      </c>
      <c r="BV343" s="17"/>
      <c r="BW343" s="17">
        <v>6.9259310987999298E-3</v>
      </c>
      <c r="BX343" s="17">
        <v>3.3305429212984999E-3</v>
      </c>
      <c r="BY343" s="17"/>
      <c r="BZ343" s="17">
        <v>1.7827535412401299E-2</v>
      </c>
      <c r="CA343" s="17">
        <v>3.8495896363453198E-3</v>
      </c>
    </row>
    <row r="344" spans="2:79" x14ac:dyDescent="0.35">
      <c r="B344" t="s">
        <v>75</v>
      </c>
      <c r="C344" s="17">
        <v>5.2829220055484504E-3</v>
      </c>
      <c r="D344" s="17">
        <v>7.9488972574284708E-3</v>
      </c>
      <c r="E344" s="17">
        <v>5.3152968448622996E-3</v>
      </c>
      <c r="F344" s="17">
        <v>1.3283193097852601E-3</v>
      </c>
      <c r="G344" s="17">
        <v>1.0638977196689299E-2</v>
      </c>
      <c r="H344" s="17">
        <v>1.73442880987366E-3</v>
      </c>
      <c r="I344" s="17">
        <v>2.1953177128654598E-3</v>
      </c>
      <c r="J344" s="17">
        <v>1.2351913907328101E-2</v>
      </c>
      <c r="K344" s="17">
        <v>3.5775693133703801E-3</v>
      </c>
      <c r="L344" s="17">
        <v>3.5490265871930102E-3</v>
      </c>
      <c r="M344" s="17"/>
      <c r="N344" s="17">
        <v>6.2168950839143998E-3</v>
      </c>
      <c r="O344" s="17">
        <v>4.6339131583276001E-3</v>
      </c>
      <c r="P344" s="17">
        <v>4.6712898799981398E-3</v>
      </c>
      <c r="Q344" s="17">
        <v>5.1352266717052701E-3</v>
      </c>
      <c r="R344" s="17"/>
      <c r="S344" s="17">
        <v>1.9293272278452E-3</v>
      </c>
      <c r="T344" s="17">
        <v>0</v>
      </c>
      <c r="U344" s="17">
        <v>3.89104361189151E-3</v>
      </c>
      <c r="V344" s="17">
        <v>7.6088781133667903E-3</v>
      </c>
      <c r="W344" s="17">
        <v>2.84837062074221E-3</v>
      </c>
      <c r="X344" s="17">
        <v>3.8058635824667298E-3</v>
      </c>
      <c r="Y344" s="17">
        <v>2.5236181608223099E-3</v>
      </c>
      <c r="Z344" s="17"/>
      <c r="AA344" s="17">
        <v>3.6192332786749099E-3</v>
      </c>
      <c r="AB344" s="17">
        <v>7.9079148927325704E-3</v>
      </c>
      <c r="AC344" s="17"/>
      <c r="AD344" s="17">
        <v>6.4858933080949397E-3</v>
      </c>
      <c r="AE344" s="17">
        <v>1.53971183512312E-3</v>
      </c>
      <c r="AF344" s="17">
        <v>2.7548490546899802E-3</v>
      </c>
      <c r="AG344" s="17"/>
      <c r="AH344" s="17">
        <v>3.7996086229904998E-3</v>
      </c>
      <c r="AI344" s="17">
        <v>5.49308342567371E-3</v>
      </c>
      <c r="AJ344" s="17"/>
      <c r="AK344" s="17">
        <v>6.9315780214483803E-3</v>
      </c>
      <c r="AL344" s="17">
        <v>4.5400491484780901E-3</v>
      </c>
      <c r="AM344" s="17"/>
      <c r="AN344" s="17">
        <v>5.3656094272252503E-3</v>
      </c>
      <c r="AO344" s="17">
        <v>5.1352266717052701E-3</v>
      </c>
      <c r="AP344" s="17"/>
      <c r="AQ344" s="17">
        <v>2.20574224314463E-3</v>
      </c>
      <c r="AR344" s="17">
        <v>6.8179364172729403E-3</v>
      </c>
      <c r="AS344" s="17"/>
      <c r="AT344" s="17">
        <v>1.51967176095691E-2</v>
      </c>
      <c r="AU344" s="17">
        <v>3.9407665980829296E-3</v>
      </c>
      <c r="AV344" s="17">
        <v>2.4014112576378199E-3</v>
      </c>
      <c r="AW344" s="17">
        <v>2.1815808414452501E-3</v>
      </c>
      <c r="AX344" s="17"/>
      <c r="AY344" s="17">
        <v>3.03277661348511E-3</v>
      </c>
      <c r="AZ344" s="17">
        <v>5.84062507433599E-3</v>
      </c>
      <c r="BA344" s="17"/>
      <c r="BB344" s="17">
        <v>4.0752990970541096E-3</v>
      </c>
      <c r="BC344" s="17">
        <v>5.50476949902628E-3</v>
      </c>
      <c r="BD344" s="17"/>
      <c r="BE344" s="17">
        <v>2.5036703209668099E-3</v>
      </c>
      <c r="BF344" s="17">
        <v>5.6471524451666699E-3</v>
      </c>
      <c r="BG344" s="17"/>
      <c r="BH344" s="17">
        <v>1.4082780900605599E-3</v>
      </c>
      <c r="BI344" s="17">
        <v>5.6220302502621999E-3</v>
      </c>
      <c r="BJ344" s="17"/>
      <c r="BK344" s="17">
        <v>5.0879124248951997E-3</v>
      </c>
      <c r="BL344" s="17">
        <v>5.3167119469167299E-3</v>
      </c>
      <c r="BM344" s="17"/>
      <c r="BN344" s="17">
        <v>8.0137724747364001E-3</v>
      </c>
      <c r="BO344" s="17">
        <v>5.1584708816923598E-3</v>
      </c>
      <c r="BP344" s="17"/>
      <c r="BQ344" s="17">
        <v>2.0870781410232101E-3</v>
      </c>
      <c r="BR344" s="17">
        <v>5.5343369658352598E-3</v>
      </c>
      <c r="BS344" s="17"/>
      <c r="BT344" s="17">
        <v>1.67456544490356E-3</v>
      </c>
      <c r="BU344" s="17">
        <v>5.5239934513485901E-3</v>
      </c>
      <c r="BV344" s="17"/>
      <c r="BW344" s="17">
        <v>3.145716000729E-3</v>
      </c>
      <c r="BX344" s="17">
        <v>6.3008199399019298E-3</v>
      </c>
      <c r="BY344" s="17"/>
      <c r="BZ344" s="17">
        <v>3.0302752370869601E-3</v>
      </c>
      <c r="CA344" s="17">
        <v>5.3911701644428602E-3</v>
      </c>
    </row>
    <row r="345" spans="2:79" x14ac:dyDescent="0.35">
      <c r="B345" t="s">
        <v>223</v>
      </c>
      <c r="C345" s="17">
        <v>0.91734735192963801</v>
      </c>
      <c r="D345" s="17">
        <v>0.87315595437282301</v>
      </c>
      <c r="E345" s="17">
        <v>0.90622196440136504</v>
      </c>
      <c r="F345" s="17">
        <v>0.95667883282542199</v>
      </c>
      <c r="G345" s="17">
        <v>0.91691129801411497</v>
      </c>
      <c r="H345" s="17">
        <v>0.94990213635051102</v>
      </c>
      <c r="I345" s="17">
        <v>0.89755814667442002</v>
      </c>
      <c r="J345" s="17">
        <v>0.92220084206117303</v>
      </c>
      <c r="K345" s="17">
        <v>0.87392253248289598</v>
      </c>
      <c r="L345" s="17">
        <v>0.96412310145139701</v>
      </c>
      <c r="M345" s="17"/>
      <c r="N345" s="17">
        <v>0.92587306942521796</v>
      </c>
      <c r="O345" s="17">
        <v>0.90586494039582399</v>
      </c>
      <c r="P345" s="17">
        <v>0.91223168669200005</v>
      </c>
      <c r="Q345" s="17">
        <v>0.91876339367286597</v>
      </c>
      <c r="R345" s="17"/>
      <c r="S345" s="17">
        <v>0.92022512075396501</v>
      </c>
      <c r="T345" s="17">
        <v>0.89359104302672199</v>
      </c>
      <c r="U345" s="17">
        <v>0.89767984861708605</v>
      </c>
      <c r="V345" s="17">
        <v>0.91017709933185198</v>
      </c>
      <c r="W345" s="17">
        <v>0.92168224651288999</v>
      </c>
      <c r="X345" s="17">
        <v>0.93595254283206497</v>
      </c>
      <c r="Y345" s="17">
        <v>0.93448295116972702</v>
      </c>
      <c r="Z345" s="17"/>
      <c r="AA345" s="17">
        <v>0.91968424419184502</v>
      </c>
      <c r="AB345" s="17">
        <v>0.91366016846357101</v>
      </c>
      <c r="AC345" s="17"/>
      <c r="AD345" s="17">
        <v>0.90592461665578705</v>
      </c>
      <c r="AE345" s="17">
        <v>0.933877937953982</v>
      </c>
      <c r="AF345" s="17">
        <v>0.92504250569531499</v>
      </c>
      <c r="AG345" s="17"/>
      <c r="AH345" s="17">
        <v>0.90017570959474402</v>
      </c>
      <c r="AI345" s="17">
        <v>0.91978029481373802</v>
      </c>
      <c r="AJ345" s="17"/>
      <c r="AK345" s="17">
        <v>0.91400524570179398</v>
      </c>
      <c r="AL345" s="17">
        <v>0.91885328159487201</v>
      </c>
      <c r="AM345" s="17"/>
      <c r="AN345" s="17">
        <v>0.91655457914740102</v>
      </c>
      <c r="AO345" s="17">
        <v>0.91876339367286597</v>
      </c>
      <c r="AP345" s="17"/>
      <c r="AQ345" s="17">
        <v>0.93860784768580097</v>
      </c>
      <c r="AR345" s="17">
        <v>0.90674180727318199</v>
      </c>
      <c r="AS345" s="17"/>
      <c r="AT345" s="17">
        <v>0.89025492023262698</v>
      </c>
      <c r="AU345" s="17">
        <v>0.91304802613260805</v>
      </c>
      <c r="AV345" s="17">
        <v>0.923153252504467</v>
      </c>
      <c r="AW345" s="17">
        <v>0.95205734399089503</v>
      </c>
      <c r="AX345" s="17"/>
      <c r="AY345" s="17">
        <v>0.91273980550065303</v>
      </c>
      <c r="AZ345" s="17">
        <v>0.91848934159487905</v>
      </c>
      <c r="BA345" s="17"/>
      <c r="BB345" s="17">
        <v>0.92320875277871695</v>
      </c>
      <c r="BC345" s="17">
        <v>0.91627057781622101</v>
      </c>
      <c r="BD345" s="17"/>
      <c r="BE345" s="17">
        <v>0.910229814408822</v>
      </c>
      <c r="BF345" s="17">
        <v>0.91828012956708205</v>
      </c>
      <c r="BG345" s="17"/>
      <c r="BH345" s="17">
        <v>0.89904286986887405</v>
      </c>
      <c r="BI345" s="17">
        <v>0.91894935740869899</v>
      </c>
      <c r="BJ345" s="17"/>
      <c r="BK345" s="17">
        <v>0.90449878277853402</v>
      </c>
      <c r="BL345" s="17">
        <v>0.919573665102703</v>
      </c>
      <c r="BM345" s="17"/>
      <c r="BN345" s="17">
        <v>0.88472111212557103</v>
      </c>
      <c r="BO345" s="17">
        <v>0.91883420456277498</v>
      </c>
      <c r="BP345" s="17"/>
      <c r="BQ345" s="17">
        <v>0.91778151883012604</v>
      </c>
      <c r="BR345" s="17">
        <v>0.91731319630168195</v>
      </c>
      <c r="BS345" s="17"/>
      <c r="BT345" s="17">
        <v>0.92208792704210196</v>
      </c>
      <c r="BU345" s="17">
        <v>0.917030637858542</v>
      </c>
      <c r="BV345" s="17"/>
      <c r="BW345" s="17">
        <v>0.917085257929936</v>
      </c>
      <c r="BX345" s="17">
        <v>0.91747218076705594</v>
      </c>
      <c r="BY345" s="17"/>
      <c r="BZ345" s="17">
        <v>0.88050540634627805</v>
      </c>
      <c r="CA345" s="17">
        <v>0.91911774613228103</v>
      </c>
    </row>
    <row r="346" spans="2:79" x14ac:dyDescent="0.35">
      <c r="B346" t="s">
        <v>224</v>
      </c>
      <c r="C346" s="17">
        <v>1.57905840639408E-2</v>
      </c>
      <c r="D346" s="17">
        <v>2.8474356312348601E-2</v>
      </c>
      <c r="E346" s="17">
        <v>1.4743348546632101E-2</v>
      </c>
      <c r="F346" s="17">
        <v>8.1208022090465196E-3</v>
      </c>
      <c r="G346" s="17">
        <v>1.13090224556912E-2</v>
      </c>
      <c r="H346" s="17">
        <v>7.6349112894291901E-3</v>
      </c>
      <c r="I346" s="17">
        <v>1.90051747702343E-2</v>
      </c>
      <c r="J346" s="17">
        <v>2.2889392964918698E-2</v>
      </c>
      <c r="K346" s="17">
        <v>3.20270664967982E-2</v>
      </c>
      <c r="L346" s="17">
        <v>6.63506048584482E-3</v>
      </c>
      <c r="M346" s="17"/>
      <c r="N346" s="17">
        <v>1.53201653695878E-2</v>
      </c>
      <c r="O346" s="17">
        <v>2.17303238434567E-2</v>
      </c>
      <c r="P346" s="17">
        <v>1.68187445847389E-2</v>
      </c>
      <c r="Q346" s="17">
        <v>1.25526401160388E-2</v>
      </c>
      <c r="R346" s="17"/>
      <c r="S346" s="17">
        <v>1.30838288409594E-2</v>
      </c>
      <c r="T346" s="17">
        <v>2.6826614228512999E-2</v>
      </c>
      <c r="U346" s="17">
        <v>2.20874381936178E-2</v>
      </c>
      <c r="V346" s="17">
        <v>1.8484560049387699E-2</v>
      </c>
      <c r="W346" s="17">
        <v>1.4786122335909899E-2</v>
      </c>
      <c r="X346" s="17">
        <v>1.16738629669631E-2</v>
      </c>
      <c r="Y346" s="17">
        <v>1.1340995281732699E-2</v>
      </c>
      <c r="Z346" s="17"/>
      <c r="AA346" s="17">
        <v>1.6506246661383499E-2</v>
      </c>
      <c r="AB346" s="17">
        <v>1.4661400943585401E-2</v>
      </c>
      <c r="AC346" s="17"/>
      <c r="AD346" s="17">
        <v>2.1422956591655402E-2</v>
      </c>
      <c r="AE346" s="17">
        <v>1.21974128962264E-2</v>
      </c>
      <c r="AF346" s="17">
        <v>1.39547492219477E-2</v>
      </c>
      <c r="AG346" s="17"/>
      <c r="AH346" s="17">
        <v>2.10311842661954E-2</v>
      </c>
      <c r="AI346" s="17">
        <v>1.50480761126437E-2</v>
      </c>
      <c r="AJ346" s="17"/>
      <c r="AK346" s="17">
        <v>2.0408809224112898E-2</v>
      </c>
      <c r="AL346" s="17">
        <v>1.37096441430327E-2</v>
      </c>
      <c r="AM346" s="17"/>
      <c r="AN346" s="17">
        <v>1.7603351127186698E-2</v>
      </c>
      <c r="AO346" s="17">
        <v>1.25526401160388E-2</v>
      </c>
      <c r="AP346" s="17"/>
      <c r="AQ346" s="17">
        <v>1.35983714968427E-2</v>
      </c>
      <c r="AR346" s="17">
        <v>1.68841431485196E-2</v>
      </c>
      <c r="AS346" s="17"/>
      <c r="AT346" s="17">
        <v>2.0189134123457301E-2</v>
      </c>
      <c r="AU346" s="17">
        <v>1.8250037603708899E-2</v>
      </c>
      <c r="AV346" s="17">
        <v>1.51493464048387E-2</v>
      </c>
      <c r="AW346" s="17">
        <v>4.4337371341557699E-3</v>
      </c>
      <c r="AX346" s="17"/>
      <c r="AY346" s="17">
        <v>1.6087266960506399E-2</v>
      </c>
      <c r="AZ346" s="17">
        <v>1.57170506103003E-2</v>
      </c>
      <c r="BA346" s="17"/>
      <c r="BB346" s="17">
        <v>1.81183594802991E-2</v>
      </c>
      <c r="BC346" s="17">
        <v>1.5362957908568901E-2</v>
      </c>
      <c r="BD346" s="17"/>
      <c r="BE346" s="17">
        <v>1.1940339000336701E-2</v>
      </c>
      <c r="BF346" s="17">
        <v>1.62951718491832E-2</v>
      </c>
      <c r="BG346" s="17"/>
      <c r="BH346" s="17">
        <v>2.36903932480131E-2</v>
      </c>
      <c r="BI346" s="17">
        <v>1.50991939686403E-2</v>
      </c>
      <c r="BJ346" s="17"/>
      <c r="BK346" s="17">
        <v>1.54766921666579E-2</v>
      </c>
      <c r="BL346" s="17">
        <v>1.5844973129183801E-2</v>
      </c>
      <c r="BM346" s="17"/>
      <c r="BN346" s="17">
        <v>2.2842564071242102E-2</v>
      </c>
      <c r="BO346" s="17">
        <v>1.5469209148975E-2</v>
      </c>
      <c r="BP346" s="17"/>
      <c r="BQ346" s="17">
        <v>2.48571183057174E-2</v>
      </c>
      <c r="BR346" s="17">
        <v>1.50773257062225E-2</v>
      </c>
      <c r="BS346" s="17"/>
      <c r="BT346" s="17">
        <v>1.46288648544629E-2</v>
      </c>
      <c r="BU346" s="17">
        <v>1.58681976048245E-2</v>
      </c>
      <c r="BV346" s="17"/>
      <c r="BW346" s="17">
        <v>2.0194517450611699E-2</v>
      </c>
      <c r="BX346" s="17">
        <v>1.36931003926363E-2</v>
      </c>
      <c r="BY346" s="17"/>
      <c r="BZ346" s="17">
        <v>3.7291415680303398E-2</v>
      </c>
      <c r="CA346" s="17">
        <v>1.4757388149803E-2</v>
      </c>
    </row>
    <row r="347" spans="2:79" x14ac:dyDescent="0.35">
      <c r="B347" t="s">
        <v>166</v>
      </c>
      <c r="C347" s="17">
        <v>0.90155676786569705</v>
      </c>
      <c r="D347" s="17">
        <v>0.84468159806047405</v>
      </c>
      <c r="E347" s="17">
        <v>0.89147861585473298</v>
      </c>
      <c r="F347" s="17">
        <v>0.948558030616375</v>
      </c>
      <c r="G347" s="17">
        <v>0.90560227555842399</v>
      </c>
      <c r="H347" s="17">
        <v>0.94226722506108196</v>
      </c>
      <c r="I347" s="17">
        <v>0.87855297190418502</v>
      </c>
      <c r="J347" s="17">
        <v>0.89931144909625504</v>
      </c>
      <c r="K347" s="17">
        <v>0.84189546598609799</v>
      </c>
      <c r="L347" s="17">
        <v>0.95748804096555196</v>
      </c>
      <c r="M347" s="17"/>
      <c r="N347" s="17">
        <v>0.91055290405563105</v>
      </c>
      <c r="O347" s="17">
        <v>0.88413461655236703</v>
      </c>
      <c r="P347" s="17">
        <v>0.89541294210726097</v>
      </c>
      <c r="Q347" s="17">
        <v>0.90621075355682701</v>
      </c>
      <c r="R347" s="17"/>
      <c r="S347" s="17">
        <v>0.90714129191300497</v>
      </c>
      <c r="T347" s="17">
        <v>0.86676442879820903</v>
      </c>
      <c r="U347" s="17">
        <v>0.87559241042346803</v>
      </c>
      <c r="V347" s="17">
        <v>0.89169253928246495</v>
      </c>
      <c r="W347" s="17">
        <v>0.90689612417697996</v>
      </c>
      <c r="X347" s="17">
        <v>0.92427867986510204</v>
      </c>
      <c r="Y347" s="17">
        <v>0.92314195588799397</v>
      </c>
      <c r="Z347" s="17"/>
      <c r="AA347" s="17">
        <v>0.90317799753046202</v>
      </c>
      <c r="AB347" s="17">
        <v>0.89899876751998598</v>
      </c>
      <c r="AC347" s="17"/>
      <c r="AD347" s="17">
        <v>0.884501660064132</v>
      </c>
      <c r="AE347" s="17">
        <v>0.92168052505775599</v>
      </c>
      <c r="AF347" s="17">
        <v>0.91108775647336704</v>
      </c>
      <c r="AG347" s="17"/>
      <c r="AH347" s="17">
        <v>0.87914452532854903</v>
      </c>
      <c r="AI347" s="17">
        <v>0.90473221870109399</v>
      </c>
      <c r="AJ347" s="17"/>
      <c r="AK347" s="17">
        <v>0.89359643647768106</v>
      </c>
      <c r="AL347" s="17">
        <v>0.90514363745184001</v>
      </c>
      <c r="AM347" s="17"/>
      <c r="AN347" s="17">
        <v>0.89895122802021499</v>
      </c>
      <c r="AO347" s="17">
        <v>0.90621075355682701</v>
      </c>
      <c r="AP347" s="17"/>
      <c r="AQ347" s="17">
        <v>0.92500947618895801</v>
      </c>
      <c r="AR347" s="17">
        <v>0.88985766412466205</v>
      </c>
      <c r="AS347" s="17"/>
      <c r="AT347" s="17">
        <v>0.87006578610916996</v>
      </c>
      <c r="AU347" s="17">
        <v>0.89479798852889902</v>
      </c>
      <c r="AV347" s="17">
        <v>0.908003906099628</v>
      </c>
      <c r="AW347" s="17">
        <v>0.94762360685673896</v>
      </c>
      <c r="AX347" s="17"/>
      <c r="AY347" s="17">
        <v>0.89665253854014604</v>
      </c>
      <c r="AZ347" s="17">
        <v>0.90277229098457901</v>
      </c>
      <c r="BA347" s="17"/>
      <c r="BB347" s="17">
        <v>0.90509039329841701</v>
      </c>
      <c r="BC347" s="17">
        <v>0.900907619907652</v>
      </c>
      <c r="BD347" s="17"/>
      <c r="BE347" s="17">
        <v>0.89828947540848503</v>
      </c>
      <c r="BF347" s="17">
        <v>0.90198495771789899</v>
      </c>
      <c r="BG347" s="17"/>
      <c r="BH347" s="17">
        <v>0.87535247662086102</v>
      </c>
      <c r="BI347" s="17">
        <v>0.90385016344005797</v>
      </c>
      <c r="BJ347" s="17"/>
      <c r="BK347" s="17">
        <v>0.88902209061187698</v>
      </c>
      <c r="BL347" s="17">
        <v>0.90372869197351902</v>
      </c>
      <c r="BM347" s="17"/>
      <c r="BN347" s="17">
        <v>0.86187854805432895</v>
      </c>
      <c r="BO347" s="17">
        <v>0.9033649954138</v>
      </c>
      <c r="BP347" s="17"/>
      <c r="BQ347" s="17">
        <v>0.89292440052440902</v>
      </c>
      <c r="BR347" s="17">
        <v>0.90223587059545896</v>
      </c>
      <c r="BS347" s="17"/>
      <c r="BT347" s="17">
        <v>0.90745906218763905</v>
      </c>
      <c r="BU347" s="17">
        <v>0.90116244025371794</v>
      </c>
      <c r="BV347" s="17"/>
      <c r="BW347" s="17">
        <v>0.89689074047932404</v>
      </c>
      <c r="BX347" s="17">
        <v>0.90377908037441901</v>
      </c>
      <c r="BY347" s="17"/>
      <c r="BZ347" s="17">
        <v>0.84321399066597502</v>
      </c>
      <c r="CA347" s="17">
        <v>0.90436035798247805</v>
      </c>
    </row>
    <row r="348" spans="2:79" x14ac:dyDescent="0.35">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row>
    <row r="349" spans="2:79" x14ac:dyDescent="0.35">
      <c r="B349" s="6" t="s">
        <v>233</v>
      </c>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row>
    <row r="350" spans="2:79" x14ac:dyDescent="0.35">
      <c r="B350" s="24" t="s">
        <v>77</v>
      </c>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row>
    <row r="351" spans="2:79" x14ac:dyDescent="0.35">
      <c r="B351" t="s">
        <v>218</v>
      </c>
      <c r="C351" s="17">
        <v>0.64060619451175405</v>
      </c>
      <c r="D351" s="17">
        <v>0.682341095522355</v>
      </c>
      <c r="E351" s="17">
        <v>0.67222324430078195</v>
      </c>
      <c r="F351" s="17">
        <v>0.78222384862347105</v>
      </c>
      <c r="G351" s="17">
        <v>0.60445287798917702</v>
      </c>
      <c r="H351" s="17">
        <v>0.62930499987809496</v>
      </c>
      <c r="I351" s="17">
        <v>0.56038004728909896</v>
      </c>
      <c r="J351" s="17">
        <v>0.46514617971682798</v>
      </c>
      <c r="K351" s="17">
        <v>0.62313031126691998</v>
      </c>
      <c r="L351" s="17">
        <v>0.66189869671436297</v>
      </c>
      <c r="M351" s="17"/>
      <c r="N351" s="17">
        <v>0.67018401469137501</v>
      </c>
      <c r="O351" s="17">
        <v>0.63092334403733796</v>
      </c>
      <c r="P351" s="17">
        <v>0.58913423084639005</v>
      </c>
      <c r="Q351" s="17">
        <v>0.64414460512423299</v>
      </c>
      <c r="R351" s="17"/>
      <c r="S351" s="17">
        <v>0.64821875668180295</v>
      </c>
      <c r="T351" s="17">
        <v>0.59523951377501405</v>
      </c>
      <c r="U351" s="17">
        <v>0.63872994643792003</v>
      </c>
      <c r="V351" s="17">
        <v>0.66166955679175199</v>
      </c>
      <c r="W351" s="17">
        <v>0.59804367368459099</v>
      </c>
      <c r="X351" s="17">
        <v>0.65464018585858896</v>
      </c>
      <c r="Y351" s="17">
        <v>0.67398326217986404</v>
      </c>
      <c r="Z351" s="17"/>
      <c r="AA351" s="17">
        <v>0.64027755393961605</v>
      </c>
      <c r="AB351" s="17">
        <v>0.64112472850814906</v>
      </c>
      <c r="AC351" s="17"/>
      <c r="AD351" s="17">
        <v>0.61862129371785202</v>
      </c>
      <c r="AE351" s="17">
        <v>0.67410028700796498</v>
      </c>
      <c r="AF351" s="17">
        <v>0.64640708183419104</v>
      </c>
      <c r="AG351" s="17"/>
      <c r="AH351" s="17">
        <v>0.61724555101367795</v>
      </c>
      <c r="AI351" s="17">
        <v>0.64391601836308998</v>
      </c>
      <c r="AJ351" s="17"/>
      <c r="AK351" s="17">
        <v>0.64410730595852905</v>
      </c>
      <c r="AL351" s="17">
        <v>0.639028618208205</v>
      </c>
      <c r="AM351" s="17"/>
      <c r="AN351" s="17">
        <v>0.63862521080179901</v>
      </c>
      <c r="AO351" s="17">
        <v>0.64414460512423299</v>
      </c>
      <c r="AP351" s="17"/>
      <c r="AQ351" s="17">
        <v>0.69046373448666898</v>
      </c>
      <c r="AR351" s="17">
        <v>0.61573535552806102</v>
      </c>
      <c r="AS351" s="17"/>
      <c r="AT351" s="17">
        <v>0.60740516837729996</v>
      </c>
      <c r="AU351" s="17">
        <v>0.63890889677760498</v>
      </c>
      <c r="AV351" s="17">
        <v>0.64958566416183505</v>
      </c>
      <c r="AW351" s="17">
        <v>0.66824344384982004</v>
      </c>
      <c r="AX351" s="17"/>
      <c r="AY351" s="17">
        <v>0.62615007242584098</v>
      </c>
      <c r="AZ351" s="17">
        <v>0.644189173495476</v>
      </c>
      <c r="BA351" s="17"/>
      <c r="BB351" s="17">
        <v>0.61415231800011305</v>
      </c>
      <c r="BC351" s="17">
        <v>0.64546592858569296</v>
      </c>
      <c r="BD351" s="17"/>
      <c r="BE351" s="17">
        <v>0.620091392040097</v>
      </c>
      <c r="BF351" s="17">
        <v>0.64329472954598099</v>
      </c>
      <c r="BG351" s="17"/>
      <c r="BH351" s="17">
        <v>0.64057560851974205</v>
      </c>
      <c r="BI351" s="17">
        <v>0.64060887139311096</v>
      </c>
      <c r="BJ351" s="17"/>
      <c r="BK351" s="17">
        <v>0.60479062752676005</v>
      </c>
      <c r="BL351" s="17">
        <v>0.64681207375338301</v>
      </c>
      <c r="BM351" s="17"/>
      <c r="BN351" s="17">
        <v>0.57386272718968701</v>
      </c>
      <c r="BO351" s="17">
        <v>0.64364784751033599</v>
      </c>
      <c r="BP351" s="17"/>
      <c r="BQ351" s="17">
        <v>0.58970604457766596</v>
      </c>
      <c r="BR351" s="17">
        <v>0.64461047623412504</v>
      </c>
      <c r="BS351" s="17"/>
      <c r="BT351" s="17">
        <v>0.65525284180864696</v>
      </c>
      <c r="BU351" s="17">
        <v>0.63962766359867895</v>
      </c>
      <c r="BV351" s="17"/>
      <c r="BW351" s="17">
        <v>0.63621285649298198</v>
      </c>
      <c r="BX351" s="17">
        <v>0.64269863187349696</v>
      </c>
      <c r="BY351" s="17"/>
      <c r="BZ351" s="17">
        <v>0.59684623820425298</v>
      </c>
      <c r="CA351" s="17">
        <v>0.64270902517739903</v>
      </c>
    </row>
    <row r="352" spans="2:79" x14ac:dyDescent="0.35">
      <c r="B352" t="s">
        <v>219</v>
      </c>
      <c r="C352" s="17">
        <v>0.26688146508125199</v>
      </c>
      <c r="D352" s="17">
        <v>0.248415349587152</v>
      </c>
      <c r="E352" s="17">
        <v>0.23926617734164601</v>
      </c>
      <c r="F352" s="17">
        <v>0.154426831245182</v>
      </c>
      <c r="G352" s="17">
        <v>0.28683979254891301</v>
      </c>
      <c r="H352" s="17">
        <v>0.29275889593328902</v>
      </c>
      <c r="I352" s="17">
        <v>0.35774532024587102</v>
      </c>
      <c r="J352" s="17">
        <v>0.32595361541444201</v>
      </c>
      <c r="K352" s="17">
        <v>0.224171713736734</v>
      </c>
      <c r="L352" s="17">
        <v>0.27710742356142998</v>
      </c>
      <c r="M352" s="17"/>
      <c r="N352" s="17">
        <v>0.23388074297893</v>
      </c>
      <c r="O352" s="17">
        <v>0.26950660577921598</v>
      </c>
      <c r="P352" s="17">
        <v>0.30484144730499202</v>
      </c>
      <c r="Q352" s="17">
        <v>0.27580505606438399</v>
      </c>
      <c r="R352" s="17"/>
      <c r="S352" s="17">
        <v>0.23957708050509399</v>
      </c>
      <c r="T352" s="17">
        <v>0.30710270581154098</v>
      </c>
      <c r="U352" s="17">
        <v>0.26666811426530901</v>
      </c>
      <c r="V352" s="17">
        <v>0.24629930929281299</v>
      </c>
      <c r="W352" s="17">
        <v>0.30993558943504501</v>
      </c>
      <c r="X352" s="17">
        <v>0.27901799636931501</v>
      </c>
      <c r="Y352" s="17">
        <v>0.24421059431435199</v>
      </c>
      <c r="Z352" s="17"/>
      <c r="AA352" s="17">
        <v>0.26990512788155502</v>
      </c>
      <c r="AB352" s="17">
        <v>0.26211068481699401</v>
      </c>
      <c r="AC352" s="17"/>
      <c r="AD352" s="17">
        <v>0.27606430104679502</v>
      </c>
      <c r="AE352" s="17">
        <v>0.25743227408457298</v>
      </c>
      <c r="AF352" s="17">
        <v>0.27053798131939499</v>
      </c>
      <c r="AG352" s="17"/>
      <c r="AH352" s="17">
        <v>0.29269064769515502</v>
      </c>
      <c r="AI352" s="17">
        <v>0.26322472299681399</v>
      </c>
      <c r="AJ352" s="17"/>
      <c r="AK352" s="17">
        <v>0.26649795793220399</v>
      </c>
      <c r="AL352" s="17">
        <v>0.267054270717342</v>
      </c>
      <c r="AM352" s="17"/>
      <c r="AN352" s="17">
        <v>0.26188558124868</v>
      </c>
      <c r="AO352" s="17">
        <v>0.27580505606438399</v>
      </c>
      <c r="AP352" s="17"/>
      <c r="AQ352" s="17">
        <v>0.23620294906869699</v>
      </c>
      <c r="AR352" s="17">
        <v>0.28218507677951998</v>
      </c>
      <c r="AS352" s="17"/>
      <c r="AT352" s="17">
        <v>0.25394107642319902</v>
      </c>
      <c r="AU352" s="17">
        <v>0.26272723758064098</v>
      </c>
      <c r="AV352" s="17">
        <v>0.27259937586332</v>
      </c>
      <c r="AW352" s="17">
        <v>0.28252564071307101</v>
      </c>
      <c r="AX352" s="17"/>
      <c r="AY352" s="17">
        <v>0.27267094768103001</v>
      </c>
      <c r="AZ352" s="17">
        <v>0.26544653015483499</v>
      </c>
      <c r="BA352" s="17"/>
      <c r="BB352" s="17">
        <v>0.27990146145309402</v>
      </c>
      <c r="BC352" s="17">
        <v>0.264489614496218</v>
      </c>
      <c r="BD352" s="17"/>
      <c r="BE352" s="17">
        <v>0.28133637071141798</v>
      </c>
      <c r="BF352" s="17">
        <v>0.26498710025581301</v>
      </c>
      <c r="BG352" s="17"/>
      <c r="BH352" s="17">
        <v>0.26724419465110699</v>
      </c>
      <c r="BI352" s="17">
        <v>0.26684971904460397</v>
      </c>
      <c r="BJ352" s="17"/>
      <c r="BK352" s="17">
        <v>0.29162459366041898</v>
      </c>
      <c r="BL352" s="17">
        <v>0.26259414308836698</v>
      </c>
      <c r="BM352" s="17"/>
      <c r="BN352" s="17">
        <v>0.32485278995968397</v>
      </c>
      <c r="BO352" s="17">
        <v>0.26423957874805698</v>
      </c>
      <c r="BP352" s="17"/>
      <c r="BQ352" s="17">
        <v>0.29883672241265402</v>
      </c>
      <c r="BR352" s="17">
        <v>0.26436756575027798</v>
      </c>
      <c r="BS352" s="17"/>
      <c r="BT352" s="17">
        <v>0.264667860180893</v>
      </c>
      <c r="BU352" s="17">
        <v>0.26702935427257601</v>
      </c>
      <c r="BV352" s="17"/>
      <c r="BW352" s="17">
        <v>0.26369146182299802</v>
      </c>
      <c r="BX352" s="17">
        <v>0.268400784098622</v>
      </c>
      <c r="BY352" s="17"/>
      <c r="BZ352" s="17">
        <v>0.29316871602570499</v>
      </c>
      <c r="CA352" s="17">
        <v>0.26561826369656499</v>
      </c>
    </row>
    <row r="353" spans="2:79" x14ac:dyDescent="0.35">
      <c r="B353" t="s">
        <v>220</v>
      </c>
      <c r="C353" s="17">
        <v>6.5239936963574496E-2</v>
      </c>
      <c r="D353" s="17">
        <v>4.2421032163248301E-2</v>
      </c>
      <c r="E353" s="17">
        <v>6.3293075870137702E-2</v>
      </c>
      <c r="F353" s="17">
        <v>4.8950022659861599E-2</v>
      </c>
      <c r="G353" s="17">
        <v>7.7617730617284497E-2</v>
      </c>
      <c r="H353" s="17">
        <v>5.7546002434541103E-2</v>
      </c>
      <c r="I353" s="17">
        <v>6.4592904163277398E-2</v>
      </c>
      <c r="J353" s="17">
        <v>0.122467328016986</v>
      </c>
      <c r="K353" s="17">
        <v>0.117935635223993</v>
      </c>
      <c r="L353" s="17">
        <v>4.4355372365328397E-2</v>
      </c>
      <c r="M353" s="17"/>
      <c r="N353" s="17">
        <v>6.3564196135664303E-2</v>
      </c>
      <c r="O353" s="17">
        <v>6.9262919351173402E-2</v>
      </c>
      <c r="P353" s="17">
        <v>7.7172067763953495E-2</v>
      </c>
      <c r="Q353" s="17">
        <v>5.9245801897596102E-2</v>
      </c>
      <c r="R353" s="17"/>
      <c r="S353" s="17">
        <v>8.3433660605087404E-2</v>
      </c>
      <c r="T353" s="17">
        <v>7.4092869260013697E-2</v>
      </c>
      <c r="U353" s="17">
        <v>6.8813387367206394E-2</v>
      </c>
      <c r="V353" s="17">
        <v>6.1307511034513797E-2</v>
      </c>
      <c r="W353" s="17">
        <v>7.6015433570355007E-2</v>
      </c>
      <c r="X353" s="17">
        <v>4.5325755725909897E-2</v>
      </c>
      <c r="Y353" s="17">
        <v>5.9062362948995001E-2</v>
      </c>
      <c r="Z353" s="17"/>
      <c r="AA353" s="17">
        <v>6.6096265337910395E-2</v>
      </c>
      <c r="AB353" s="17">
        <v>6.3888809282406506E-2</v>
      </c>
      <c r="AC353" s="17"/>
      <c r="AD353" s="17">
        <v>8.2120929081049399E-2</v>
      </c>
      <c r="AE353" s="17">
        <v>5.3209536573763101E-2</v>
      </c>
      <c r="AF353" s="17">
        <v>5.8451398308319101E-2</v>
      </c>
      <c r="AG353" s="17"/>
      <c r="AH353" s="17">
        <v>6.6917090067155197E-2</v>
      </c>
      <c r="AI353" s="17">
        <v>6.5002311602568003E-2</v>
      </c>
      <c r="AJ353" s="17"/>
      <c r="AK353" s="17">
        <v>5.8251602172273598E-2</v>
      </c>
      <c r="AL353" s="17">
        <v>6.8388831689042195E-2</v>
      </c>
      <c r="AM353" s="17"/>
      <c r="AN353" s="17">
        <v>6.8595761151727497E-2</v>
      </c>
      <c r="AO353" s="17">
        <v>5.9245801897596102E-2</v>
      </c>
      <c r="AP353" s="17"/>
      <c r="AQ353" s="17">
        <v>5.2315188775294098E-2</v>
      </c>
      <c r="AR353" s="17">
        <v>7.1687293396668295E-2</v>
      </c>
      <c r="AS353" s="17"/>
      <c r="AT353" s="17">
        <v>8.2361947149784301E-2</v>
      </c>
      <c r="AU353" s="17">
        <v>7.1084298880115901E-2</v>
      </c>
      <c r="AV353" s="17">
        <v>5.8302114924656298E-2</v>
      </c>
      <c r="AW353" s="17">
        <v>4.3581823630490998E-2</v>
      </c>
      <c r="AX353" s="17"/>
      <c r="AY353" s="17">
        <v>7.1658614881180693E-2</v>
      </c>
      <c r="AZ353" s="17">
        <v>6.3649054709994698E-2</v>
      </c>
      <c r="BA353" s="17"/>
      <c r="BB353" s="17">
        <v>7.1291273985431503E-2</v>
      </c>
      <c r="BC353" s="17">
        <v>6.4128270448269298E-2</v>
      </c>
      <c r="BD353" s="17"/>
      <c r="BE353" s="17">
        <v>7.1580094927024496E-2</v>
      </c>
      <c r="BF353" s="17">
        <v>6.4409037576128703E-2</v>
      </c>
      <c r="BG353" s="17"/>
      <c r="BH353" s="17">
        <v>6.2294606443745099E-2</v>
      </c>
      <c r="BI353" s="17">
        <v>6.5497711841593295E-2</v>
      </c>
      <c r="BJ353" s="17"/>
      <c r="BK353" s="17">
        <v>7.8634265043141499E-2</v>
      </c>
      <c r="BL353" s="17">
        <v>6.2919058374122303E-2</v>
      </c>
      <c r="BM353" s="17"/>
      <c r="BN353" s="17">
        <v>7.69633920717544E-2</v>
      </c>
      <c r="BO353" s="17">
        <v>6.4705672206074497E-2</v>
      </c>
      <c r="BP353" s="17"/>
      <c r="BQ353" s="17">
        <v>7.7399721975444202E-2</v>
      </c>
      <c r="BR353" s="17">
        <v>6.4283334577647303E-2</v>
      </c>
      <c r="BS353" s="17"/>
      <c r="BT353" s="17">
        <v>5.2293508365559301E-2</v>
      </c>
      <c r="BU353" s="17">
        <v>6.6104877611101301E-2</v>
      </c>
      <c r="BV353" s="17"/>
      <c r="BW353" s="17">
        <v>7.0532801668745496E-2</v>
      </c>
      <c r="BX353" s="17">
        <v>6.2719077468487497E-2</v>
      </c>
      <c r="BY353" s="17"/>
      <c r="BZ353" s="17">
        <v>7.3829898755350801E-2</v>
      </c>
      <c r="CA353" s="17">
        <v>6.4827156956539303E-2</v>
      </c>
    </row>
    <row r="354" spans="2:79" x14ac:dyDescent="0.35">
      <c r="B354" t="s">
        <v>221</v>
      </c>
      <c r="C354" s="17">
        <v>1.4688148566214299E-2</v>
      </c>
      <c r="D354" s="17">
        <v>1.2403666411182301E-2</v>
      </c>
      <c r="E354" s="17">
        <v>1.50300886886511E-2</v>
      </c>
      <c r="F354" s="17">
        <v>7.95851365767445E-3</v>
      </c>
      <c r="G354" s="17">
        <v>1.69974716859853E-2</v>
      </c>
      <c r="H354" s="17">
        <v>1.4384236940272599E-2</v>
      </c>
      <c r="I354" s="17">
        <v>1.11534247526593E-2</v>
      </c>
      <c r="J354" s="17">
        <v>3.4702078534685703E-2</v>
      </c>
      <c r="K354" s="17">
        <v>2.7502958169814899E-2</v>
      </c>
      <c r="L354" s="17">
        <v>3.4700187833403401E-3</v>
      </c>
      <c r="M354" s="17"/>
      <c r="N354" s="17">
        <v>1.46334424016639E-2</v>
      </c>
      <c r="O354" s="17">
        <v>1.57150979995676E-2</v>
      </c>
      <c r="P354" s="17">
        <v>1.82371446577573E-2</v>
      </c>
      <c r="Q354" s="17">
        <v>1.2634128402135099E-2</v>
      </c>
      <c r="R354" s="17"/>
      <c r="S354" s="17">
        <v>1.7648248472296402E-2</v>
      </c>
      <c r="T354" s="17">
        <v>1.35592414262339E-2</v>
      </c>
      <c r="U354" s="17">
        <v>1.8792382806051802E-2</v>
      </c>
      <c r="V354" s="17">
        <v>1.5269589302375101E-2</v>
      </c>
      <c r="W354" s="17">
        <v>9.7446667426678395E-3</v>
      </c>
      <c r="X354" s="17">
        <v>1.20778955843179E-2</v>
      </c>
      <c r="Y354" s="17">
        <v>1.40543162599068E-2</v>
      </c>
      <c r="Z354" s="17"/>
      <c r="AA354" s="17">
        <v>1.51346942006484E-2</v>
      </c>
      <c r="AB354" s="17">
        <v>1.3983582203974399E-2</v>
      </c>
      <c r="AC354" s="17"/>
      <c r="AD354" s="17">
        <v>1.7047392757580299E-2</v>
      </c>
      <c r="AE354" s="17">
        <v>1.1189278913265901E-2</v>
      </c>
      <c r="AF354" s="17">
        <v>1.4195045198756299E-2</v>
      </c>
      <c r="AG354" s="17"/>
      <c r="AH354" s="17">
        <v>1.8218245111368998E-2</v>
      </c>
      <c r="AI354" s="17">
        <v>1.41879912078079E-2</v>
      </c>
      <c r="AJ354" s="17"/>
      <c r="AK354" s="17">
        <v>1.7046089585735998E-2</v>
      </c>
      <c r="AL354" s="17">
        <v>1.36256768528415E-2</v>
      </c>
      <c r="AM354" s="17"/>
      <c r="AN354" s="17">
        <v>1.5838094383867501E-2</v>
      </c>
      <c r="AO354" s="17">
        <v>1.2634128402135099E-2</v>
      </c>
      <c r="AP354" s="17"/>
      <c r="AQ354" s="17">
        <v>1.27686367107966E-2</v>
      </c>
      <c r="AR354" s="17">
        <v>1.5645674154267802E-2</v>
      </c>
      <c r="AS354" s="17"/>
      <c r="AT354" s="17">
        <v>2.2278652483918301E-2</v>
      </c>
      <c r="AU354" s="17">
        <v>1.7531617064467601E-2</v>
      </c>
      <c r="AV354" s="17">
        <v>1.19242220647237E-2</v>
      </c>
      <c r="AW354" s="17">
        <v>3.4675109651727599E-3</v>
      </c>
      <c r="AX354" s="17"/>
      <c r="AY354" s="17">
        <v>1.8182960629245199E-2</v>
      </c>
      <c r="AZ354" s="17">
        <v>1.38219523553993E-2</v>
      </c>
      <c r="BA354" s="17"/>
      <c r="BB354" s="17">
        <v>2.0412157102313599E-2</v>
      </c>
      <c r="BC354" s="17">
        <v>1.3636614235880499E-2</v>
      </c>
      <c r="BD354" s="17"/>
      <c r="BE354" s="17">
        <v>1.67077667296185E-2</v>
      </c>
      <c r="BF354" s="17">
        <v>1.44234706978519E-2</v>
      </c>
      <c r="BG354" s="17"/>
      <c r="BH354" s="17">
        <v>1.5837722571537E-2</v>
      </c>
      <c r="BI354" s="17">
        <v>1.4587538024544801E-2</v>
      </c>
      <c r="BJ354" s="17"/>
      <c r="BK354" s="17">
        <v>1.45855015321855E-2</v>
      </c>
      <c r="BL354" s="17">
        <v>1.47059345501123E-2</v>
      </c>
      <c r="BM354" s="17"/>
      <c r="BN354" s="17">
        <v>1.57264565212108E-2</v>
      </c>
      <c r="BO354" s="17">
        <v>1.4640830489532301E-2</v>
      </c>
      <c r="BP354" s="17"/>
      <c r="BQ354" s="17">
        <v>2.74347318012453E-2</v>
      </c>
      <c r="BR354" s="17">
        <v>1.3685383145349801E-2</v>
      </c>
      <c r="BS354" s="17"/>
      <c r="BT354" s="17">
        <v>1.9810746376421998E-2</v>
      </c>
      <c r="BU354" s="17">
        <v>1.43459118610537E-2</v>
      </c>
      <c r="BV354" s="17"/>
      <c r="BW354" s="17">
        <v>1.81443280561885E-2</v>
      </c>
      <c r="BX354" s="17">
        <v>1.30420564460974E-2</v>
      </c>
      <c r="BY354" s="17"/>
      <c r="BZ354" s="17">
        <v>2.7390005474939302E-2</v>
      </c>
      <c r="CA354" s="17">
        <v>1.40777765166945E-2</v>
      </c>
    </row>
    <row r="355" spans="2:79" x14ac:dyDescent="0.35">
      <c r="B355" t="s">
        <v>222</v>
      </c>
      <c r="C355" s="17">
        <v>5.6501235486681803E-3</v>
      </c>
      <c r="D355" s="17">
        <v>7.9493524101755305E-3</v>
      </c>
      <c r="E355" s="17">
        <v>5.5389683575684402E-3</v>
      </c>
      <c r="F355" s="17">
        <v>4.08309185416161E-3</v>
      </c>
      <c r="G355" s="17">
        <v>1.59811950049043E-3</v>
      </c>
      <c r="H355" s="17">
        <v>2.99485913321385E-3</v>
      </c>
      <c r="I355" s="17">
        <v>2.74769125083276E-3</v>
      </c>
      <c r="J355" s="17">
        <v>2.8328230816315601E-2</v>
      </c>
      <c r="K355" s="17">
        <v>0</v>
      </c>
      <c r="L355" s="17">
        <v>2.98440150250009E-3</v>
      </c>
      <c r="M355" s="17"/>
      <c r="N355" s="17">
        <v>6.2850079483021404E-3</v>
      </c>
      <c r="O355" s="17">
        <v>1.05703871836951E-2</v>
      </c>
      <c r="P355" s="17">
        <v>3.6833101653836599E-3</v>
      </c>
      <c r="Q355" s="17">
        <v>3.3636593973532399E-3</v>
      </c>
      <c r="R355" s="17"/>
      <c r="S355" s="17">
        <v>8.2111947680569494E-3</v>
      </c>
      <c r="T355" s="17">
        <v>7.7162341735059403E-3</v>
      </c>
      <c r="U355" s="17">
        <v>3.2780965785219902E-3</v>
      </c>
      <c r="V355" s="17">
        <v>2.8247065722175101E-3</v>
      </c>
      <c r="W355" s="17">
        <v>4.7684034561085399E-3</v>
      </c>
      <c r="X355" s="17">
        <v>3.7218726564749302E-3</v>
      </c>
      <c r="Y355" s="17">
        <v>4.4653144467933703E-3</v>
      </c>
      <c r="Z355" s="17"/>
      <c r="AA355" s="17">
        <v>4.0392717337238999E-3</v>
      </c>
      <c r="AB355" s="17">
        <v>8.1917495681476001E-3</v>
      </c>
      <c r="AC355" s="17"/>
      <c r="AD355" s="17">
        <v>1.3265415483667E-3</v>
      </c>
      <c r="AE355" s="17">
        <v>2.5289115853089602E-3</v>
      </c>
      <c r="AF355" s="17">
        <v>4.7574337822349402E-3</v>
      </c>
      <c r="AG355" s="17"/>
      <c r="AH355" s="17">
        <v>2.8878962839437501E-3</v>
      </c>
      <c r="AI355" s="17">
        <v>6.0414862987716797E-3</v>
      </c>
      <c r="AJ355" s="17"/>
      <c r="AK355" s="17">
        <v>7.90913177765179E-3</v>
      </c>
      <c r="AL355" s="17">
        <v>4.6322302579962201E-3</v>
      </c>
      <c r="AM355" s="17"/>
      <c r="AN355" s="17">
        <v>6.9302034300638797E-3</v>
      </c>
      <c r="AO355" s="17">
        <v>3.3636593973532399E-3</v>
      </c>
      <c r="AP355" s="17"/>
      <c r="AQ355" s="17">
        <v>4.4852365143852697E-3</v>
      </c>
      <c r="AR355" s="17">
        <v>6.2312135478622696E-3</v>
      </c>
      <c r="AS355" s="17"/>
      <c r="AT355" s="17">
        <v>1.22171057190747E-2</v>
      </c>
      <c r="AU355" s="17">
        <v>5.9011011655978902E-3</v>
      </c>
      <c r="AV355" s="17">
        <v>4.0386053959047203E-3</v>
      </c>
      <c r="AW355" s="17">
        <v>0</v>
      </c>
      <c r="AX355" s="17"/>
      <c r="AY355" s="17">
        <v>3.8718147243868798E-3</v>
      </c>
      <c r="AZ355" s="17">
        <v>6.0908809735225004E-3</v>
      </c>
      <c r="BA355" s="17"/>
      <c r="BB355" s="17">
        <v>5.9510103703026397E-3</v>
      </c>
      <c r="BC355" s="17">
        <v>5.5948488542825496E-3</v>
      </c>
      <c r="BD355" s="17"/>
      <c r="BE355" s="17">
        <v>3.88096988367042E-3</v>
      </c>
      <c r="BF355" s="17">
        <v>5.8819771878074996E-3</v>
      </c>
      <c r="BG355" s="17"/>
      <c r="BH355" s="17">
        <v>9.5201141413958704E-3</v>
      </c>
      <c r="BI355" s="17">
        <v>5.31142256205291E-3</v>
      </c>
      <c r="BJ355" s="17"/>
      <c r="BK355" s="17">
        <v>2.7545962674078699E-3</v>
      </c>
      <c r="BL355" s="17">
        <v>6.15184093473872E-3</v>
      </c>
      <c r="BM355" s="17"/>
      <c r="BN355" s="17">
        <v>0</v>
      </c>
      <c r="BO355" s="17">
        <v>5.9076126472077401E-3</v>
      </c>
      <c r="BP355" s="17"/>
      <c r="BQ355" s="17">
        <v>3.12509184847E-3</v>
      </c>
      <c r="BR355" s="17">
        <v>5.8487661518551101E-3</v>
      </c>
      <c r="BS355" s="17"/>
      <c r="BT355" s="17">
        <v>2.25990599066486E-3</v>
      </c>
      <c r="BU355" s="17">
        <v>5.8766213003590096E-3</v>
      </c>
      <c r="BV355" s="17"/>
      <c r="BW355" s="17">
        <v>6.1227017444245701E-3</v>
      </c>
      <c r="BX355" s="17">
        <v>5.42504633655285E-3</v>
      </c>
      <c r="BY355" s="17"/>
      <c r="BZ355" s="17">
        <v>5.5292743445135703E-3</v>
      </c>
      <c r="CA355" s="17">
        <v>5.6559308079494599E-3</v>
      </c>
    </row>
    <row r="356" spans="2:79" x14ac:dyDescent="0.35">
      <c r="B356" t="s">
        <v>75</v>
      </c>
      <c r="C356" s="17">
        <v>6.9341313285366801E-3</v>
      </c>
      <c r="D356" s="17">
        <v>6.4695039058867698E-3</v>
      </c>
      <c r="E356" s="17">
        <v>4.6484454412141002E-3</v>
      </c>
      <c r="F356" s="17">
        <v>2.3576919596488598E-3</v>
      </c>
      <c r="G356" s="17">
        <v>1.2494007658149999E-2</v>
      </c>
      <c r="H356" s="17">
        <v>3.0110056805879E-3</v>
      </c>
      <c r="I356" s="17">
        <v>3.3806122982597601E-3</v>
      </c>
      <c r="J356" s="17">
        <v>2.3402567500741801E-2</v>
      </c>
      <c r="K356" s="17">
        <v>7.2593816025386696E-3</v>
      </c>
      <c r="L356" s="17">
        <v>1.0184087073037799E-2</v>
      </c>
      <c r="M356" s="17"/>
      <c r="N356" s="17">
        <v>1.14525958440648E-2</v>
      </c>
      <c r="O356" s="17">
        <v>4.0216456490100097E-3</v>
      </c>
      <c r="P356" s="17">
        <v>6.9317992615227702E-3</v>
      </c>
      <c r="Q356" s="17">
        <v>4.8067491142992601E-3</v>
      </c>
      <c r="R356" s="17"/>
      <c r="S356" s="17">
        <v>2.9110589676626698E-3</v>
      </c>
      <c r="T356" s="17">
        <v>2.2894355536909302E-3</v>
      </c>
      <c r="U356" s="17">
        <v>3.7180725449905399E-3</v>
      </c>
      <c r="V356" s="17">
        <v>1.26293270063294E-2</v>
      </c>
      <c r="W356" s="17">
        <v>1.4922331112317199E-3</v>
      </c>
      <c r="X356" s="17">
        <v>5.2162938053933704E-3</v>
      </c>
      <c r="Y356" s="17">
        <v>4.2241498500891501E-3</v>
      </c>
      <c r="Z356" s="17"/>
      <c r="AA356" s="17">
        <v>4.5470869065468E-3</v>
      </c>
      <c r="AB356" s="17">
        <v>1.0700445620328E-2</v>
      </c>
      <c r="AC356" s="17"/>
      <c r="AD356" s="17">
        <v>4.8195418483562499E-3</v>
      </c>
      <c r="AE356" s="17">
        <v>1.53971183512312E-3</v>
      </c>
      <c r="AF356" s="17">
        <v>5.6510595571026296E-3</v>
      </c>
      <c r="AG356" s="17"/>
      <c r="AH356" s="17">
        <v>2.0405698286994102E-3</v>
      </c>
      <c r="AI356" s="17">
        <v>7.6274695309484896E-3</v>
      </c>
      <c r="AJ356" s="17"/>
      <c r="AK356" s="17">
        <v>6.1879125736054204E-3</v>
      </c>
      <c r="AL356" s="17">
        <v>7.2703722745733699E-3</v>
      </c>
      <c r="AM356" s="17"/>
      <c r="AN356" s="17">
        <v>8.1251489838619299E-3</v>
      </c>
      <c r="AO356" s="17">
        <v>4.8067491142992601E-3</v>
      </c>
      <c r="AP356" s="17"/>
      <c r="AQ356" s="17">
        <v>3.7642544441588701E-3</v>
      </c>
      <c r="AR356" s="17">
        <v>8.5153865936211104E-3</v>
      </c>
      <c r="AS356" s="17"/>
      <c r="AT356" s="17">
        <v>2.17960498467238E-2</v>
      </c>
      <c r="AU356" s="17">
        <v>3.84684853157316E-3</v>
      </c>
      <c r="AV356" s="17">
        <v>3.5500175895598202E-3</v>
      </c>
      <c r="AW356" s="17">
        <v>2.1815808414452501E-3</v>
      </c>
      <c r="AX356" s="17"/>
      <c r="AY356" s="17">
        <v>7.4655896583162599E-3</v>
      </c>
      <c r="AZ356" s="17">
        <v>6.8024083107724896E-3</v>
      </c>
      <c r="BA356" s="17"/>
      <c r="BB356" s="17">
        <v>8.2917790887454892E-3</v>
      </c>
      <c r="BC356" s="17">
        <v>6.6847233796566499E-3</v>
      </c>
      <c r="BD356" s="17"/>
      <c r="BE356" s="17">
        <v>6.40340570817225E-3</v>
      </c>
      <c r="BF356" s="17">
        <v>7.0036847364177996E-3</v>
      </c>
      <c r="BG356" s="17"/>
      <c r="BH356" s="17">
        <v>4.5277536724730501E-3</v>
      </c>
      <c r="BI356" s="17">
        <v>7.1447371340932304E-3</v>
      </c>
      <c r="BJ356" s="17"/>
      <c r="BK356" s="17">
        <v>7.6104159700861396E-3</v>
      </c>
      <c r="BL356" s="17">
        <v>6.81694929927596E-3</v>
      </c>
      <c r="BM356" s="17"/>
      <c r="BN356" s="17">
        <v>8.5946342576639096E-3</v>
      </c>
      <c r="BO356" s="17">
        <v>6.8584583987926903E-3</v>
      </c>
      <c r="BP356" s="17"/>
      <c r="BQ356" s="17">
        <v>3.4976873845208598E-3</v>
      </c>
      <c r="BR356" s="17">
        <v>7.2044741407444202E-3</v>
      </c>
      <c r="BS356" s="17"/>
      <c r="BT356" s="17">
        <v>5.7151372778133898E-3</v>
      </c>
      <c r="BU356" s="17">
        <v>7.0155713562309301E-3</v>
      </c>
      <c r="BV356" s="17"/>
      <c r="BW356" s="17">
        <v>5.29585021466163E-3</v>
      </c>
      <c r="BX356" s="17">
        <v>7.7144037767439399E-3</v>
      </c>
      <c r="BY356" s="17"/>
      <c r="BZ356" s="17">
        <v>3.2358671952383801E-3</v>
      </c>
      <c r="CA356" s="17">
        <v>7.1118468448527197E-3</v>
      </c>
    </row>
    <row r="357" spans="2:79" x14ac:dyDescent="0.35">
      <c r="B357" t="s">
        <v>223</v>
      </c>
      <c r="C357" s="17">
        <v>0.90748765959300703</v>
      </c>
      <c r="D357" s="17">
        <v>0.93075644510950695</v>
      </c>
      <c r="E357" s="17">
        <v>0.91148942164242897</v>
      </c>
      <c r="F357" s="17">
        <v>0.93665067986865302</v>
      </c>
      <c r="G357" s="17">
        <v>0.89129267053809003</v>
      </c>
      <c r="H357" s="17">
        <v>0.92206389581138404</v>
      </c>
      <c r="I357" s="17">
        <v>0.91812536753497098</v>
      </c>
      <c r="J357" s="17">
        <v>0.79109979513127004</v>
      </c>
      <c r="K357" s="17">
        <v>0.84730202500365404</v>
      </c>
      <c r="L357" s="17">
        <v>0.939006120275793</v>
      </c>
      <c r="M357" s="17"/>
      <c r="N357" s="17">
        <v>0.90406475767030503</v>
      </c>
      <c r="O357" s="17">
        <v>0.900429949816554</v>
      </c>
      <c r="P357" s="17">
        <v>0.89397567815138301</v>
      </c>
      <c r="Q357" s="17">
        <v>0.91994966118861599</v>
      </c>
      <c r="R357" s="17"/>
      <c r="S357" s="17">
        <v>0.88779583718689703</v>
      </c>
      <c r="T357" s="17">
        <v>0.90234221958655603</v>
      </c>
      <c r="U357" s="17">
        <v>0.90539806070322904</v>
      </c>
      <c r="V357" s="17">
        <v>0.90796886608456395</v>
      </c>
      <c r="W357" s="17">
        <v>0.90797926311963695</v>
      </c>
      <c r="X357" s="17">
        <v>0.93365818222790398</v>
      </c>
      <c r="Y357" s="17">
        <v>0.91819385649421603</v>
      </c>
      <c r="Z357" s="17"/>
      <c r="AA357" s="17">
        <v>0.91018268182117001</v>
      </c>
      <c r="AB357" s="17">
        <v>0.90323541332514301</v>
      </c>
      <c r="AC357" s="17"/>
      <c r="AD357" s="17">
        <v>0.89468559476464704</v>
      </c>
      <c r="AE357" s="17">
        <v>0.93153256109253901</v>
      </c>
      <c r="AF357" s="17">
        <v>0.91694506315358704</v>
      </c>
      <c r="AG357" s="17"/>
      <c r="AH357" s="17">
        <v>0.90993619870883302</v>
      </c>
      <c r="AI357" s="17">
        <v>0.90714074135990397</v>
      </c>
      <c r="AJ357" s="17"/>
      <c r="AK357" s="17">
        <v>0.91060526389073304</v>
      </c>
      <c r="AL357" s="17">
        <v>0.906082888925547</v>
      </c>
      <c r="AM357" s="17"/>
      <c r="AN357" s="17">
        <v>0.90051079205047901</v>
      </c>
      <c r="AO357" s="17">
        <v>0.91994966118861599</v>
      </c>
      <c r="AP357" s="17"/>
      <c r="AQ357" s="17">
        <v>0.92666668355536497</v>
      </c>
      <c r="AR357" s="17">
        <v>0.89792043230758101</v>
      </c>
      <c r="AS357" s="17"/>
      <c r="AT357" s="17">
        <v>0.86134624480049904</v>
      </c>
      <c r="AU357" s="17">
        <v>0.90163613435824597</v>
      </c>
      <c r="AV357" s="17">
        <v>0.922185040025155</v>
      </c>
      <c r="AW357" s="17">
        <v>0.950769084562891</v>
      </c>
      <c r="AX357" s="17"/>
      <c r="AY357" s="17">
        <v>0.89882102010687104</v>
      </c>
      <c r="AZ357" s="17">
        <v>0.90963570365031099</v>
      </c>
      <c r="BA357" s="17"/>
      <c r="BB357" s="17">
        <v>0.89405377945320696</v>
      </c>
      <c r="BC357" s="17">
        <v>0.90995554308191096</v>
      </c>
      <c r="BD357" s="17"/>
      <c r="BE357" s="17">
        <v>0.90142776275151404</v>
      </c>
      <c r="BF357" s="17">
        <v>0.90828182980179395</v>
      </c>
      <c r="BG357" s="17"/>
      <c r="BH357" s="17">
        <v>0.90781980317084898</v>
      </c>
      <c r="BI357" s="17">
        <v>0.90745859043771604</v>
      </c>
      <c r="BJ357" s="17"/>
      <c r="BK357" s="17">
        <v>0.89641522118717898</v>
      </c>
      <c r="BL357" s="17">
        <v>0.90940621684175105</v>
      </c>
      <c r="BM357" s="17"/>
      <c r="BN357" s="17">
        <v>0.89871551714937103</v>
      </c>
      <c r="BO357" s="17">
        <v>0.90788742625839303</v>
      </c>
      <c r="BP357" s="17"/>
      <c r="BQ357" s="17">
        <v>0.88854276699031998</v>
      </c>
      <c r="BR357" s="17">
        <v>0.90897804198440302</v>
      </c>
      <c r="BS357" s="17"/>
      <c r="BT357" s="17">
        <v>0.91992070198954101</v>
      </c>
      <c r="BU357" s="17">
        <v>0.90665701787125497</v>
      </c>
      <c r="BV357" s="17"/>
      <c r="BW357" s="17">
        <v>0.89990431831597995</v>
      </c>
      <c r="BX357" s="17">
        <v>0.91109941597211797</v>
      </c>
      <c r="BY357" s="17"/>
      <c r="BZ357" s="17">
        <v>0.89001495422995802</v>
      </c>
      <c r="CA357" s="17">
        <v>0.90832728887396397</v>
      </c>
    </row>
    <row r="358" spans="2:79" x14ac:dyDescent="0.35">
      <c r="B358" t="s">
        <v>224</v>
      </c>
      <c r="C358" s="17">
        <v>2.03382721148824E-2</v>
      </c>
      <c r="D358" s="17">
        <v>2.0353018821357802E-2</v>
      </c>
      <c r="E358" s="17">
        <v>2.0569057046219499E-2</v>
      </c>
      <c r="F358" s="17">
        <v>1.20416055118361E-2</v>
      </c>
      <c r="G358" s="17">
        <v>1.8595591186475701E-2</v>
      </c>
      <c r="H358" s="17">
        <v>1.7379096073486502E-2</v>
      </c>
      <c r="I358" s="17">
        <v>1.3901116003492E-2</v>
      </c>
      <c r="J358" s="17">
        <v>6.3030309351001401E-2</v>
      </c>
      <c r="K358" s="17">
        <v>2.7502958169814899E-2</v>
      </c>
      <c r="L358" s="17">
        <v>6.4544202858404301E-3</v>
      </c>
      <c r="M358" s="17"/>
      <c r="N358" s="17">
        <v>2.0918450349966099E-2</v>
      </c>
      <c r="O358" s="17">
        <v>2.6285485183262701E-2</v>
      </c>
      <c r="P358" s="17">
        <v>2.1920454823140999E-2</v>
      </c>
      <c r="Q358" s="17">
        <v>1.5997787799488399E-2</v>
      </c>
      <c r="R358" s="17"/>
      <c r="S358" s="17">
        <v>2.58594432403534E-2</v>
      </c>
      <c r="T358" s="17">
        <v>2.1275475599739802E-2</v>
      </c>
      <c r="U358" s="17">
        <v>2.20704793845738E-2</v>
      </c>
      <c r="V358" s="17">
        <v>1.80942958745927E-2</v>
      </c>
      <c r="W358" s="17">
        <v>1.4513070198776399E-2</v>
      </c>
      <c r="X358" s="17">
        <v>1.5799768240792801E-2</v>
      </c>
      <c r="Y358" s="17">
        <v>1.85196307067001E-2</v>
      </c>
      <c r="Z358" s="17"/>
      <c r="AA358" s="17">
        <v>1.9173965934372299E-2</v>
      </c>
      <c r="AB358" s="17">
        <v>2.2175331772122001E-2</v>
      </c>
      <c r="AC358" s="17"/>
      <c r="AD358" s="17">
        <v>1.8373934305946998E-2</v>
      </c>
      <c r="AE358" s="17">
        <v>1.3718190498574799E-2</v>
      </c>
      <c r="AF358" s="17">
        <v>1.89524789809913E-2</v>
      </c>
      <c r="AG358" s="17"/>
      <c r="AH358" s="17">
        <v>2.1106141395312802E-2</v>
      </c>
      <c r="AI358" s="17">
        <v>2.02294775065796E-2</v>
      </c>
      <c r="AJ358" s="17"/>
      <c r="AK358" s="17">
        <v>2.4955221363387799E-2</v>
      </c>
      <c r="AL358" s="17">
        <v>1.82579071108377E-2</v>
      </c>
      <c r="AM358" s="17"/>
      <c r="AN358" s="17">
        <v>2.2768297813931401E-2</v>
      </c>
      <c r="AO358" s="17">
        <v>1.5997787799488399E-2</v>
      </c>
      <c r="AP358" s="17"/>
      <c r="AQ358" s="17">
        <v>1.72538732251818E-2</v>
      </c>
      <c r="AR358" s="17">
        <v>2.1876887702130102E-2</v>
      </c>
      <c r="AS358" s="17"/>
      <c r="AT358" s="17">
        <v>3.4495758202992999E-2</v>
      </c>
      <c r="AU358" s="17">
        <v>2.3432718230065399E-2</v>
      </c>
      <c r="AV358" s="17">
        <v>1.5962827460628399E-2</v>
      </c>
      <c r="AW358" s="17">
        <v>3.4675109651727599E-3</v>
      </c>
      <c r="AX358" s="17"/>
      <c r="AY358" s="17">
        <v>2.2054775353632001E-2</v>
      </c>
      <c r="AZ358" s="17">
        <v>1.9912833328921801E-2</v>
      </c>
      <c r="BA358" s="17"/>
      <c r="BB358" s="17">
        <v>2.6363167472616199E-2</v>
      </c>
      <c r="BC358" s="17">
        <v>1.9231463090162999E-2</v>
      </c>
      <c r="BD358" s="17"/>
      <c r="BE358" s="17">
        <v>2.0588736613288899E-2</v>
      </c>
      <c r="BF358" s="17">
        <v>2.03054478856593E-2</v>
      </c>
      <c r="BG358" s="17"/>
      <c r="BH358" s="17">
        <v>2.5357836712932898E-2</v>
      </c>
      <c r="BI358" s="17">
        <v>1.9898960586597701E-2</v>
      </c>
      <c r="BJ358" s="17"/>
      <c r="BK358" s="17">
        <v>1.7340097799593401E-2</v>
      </c>
      <c r="BL358" s="17">
        <v>2.0857775484851002E-2</v>
      </c>
      <c r="BM358" s="17"/>
      <c r="BN358" s="17">
        <v>1.57264565212108E-2</v>
      </c>
      <c r="BO358" s="17">
        <v>2.0548443136740001E-2</v>
      </c>
      <c r="BP358" s="17"/>
      <c r="BQ358" s="17">
        <v>3.0559823649715299E-2</v>
      </c>
      <c r="BR358" s="17">
        <v>1.95341492972049E-2</v>
      </c>
      <c r="BS358" s="17"/>
      <c r="BT358" s="17">
        <v>2.2070652367086899E-2</v>
      </c>
      <c r="BU358" s="17">
        <v>2.02225331614127E-2</v>
      </c>
      <c r="BV358" s="17"/>
      <c r="BW358" s="17">
        <v>2.4267029800613099E-2</v>
      </c>
      <c r="BX358" s="17">
        <v>1.8467102782650301E-2</v>
      </c>
      <c r="BY358" s="17"/>
      <c r="BZ358" s="17">
        <v>3.2919279819452897E-2</v>
      </c>
      <c r="CA358" s="17">
        <v>1.9733707324643999E-2</v>
      </c>
    </row>
    <row r="359" spans="2:79" x14ac:dyDescent="0.35">
      <c r="B359" t="s">
        <v>166</v>
      </c>
      <c r="C359" s="17">
        <v>0.887149387478124</v>
      </c>
      <c r="D359" s="17">
        <v>0.91040342628814896</v>
      </c>
      <c r="E359" s="17">
        <v>0.89092036459620905</v>
      </c>
      <c r="F359" s="17">
        <v>0.92460907435681705</v>
      </c>
      <c r="G359" s="17">
        <v>0.872697079351614</v>
      </c>
      <c r="H359" s="17">
        <v>0.90468479973789795</v>
      </c>
      <c r="I359" s="17">
        <v>0.90422425153147901</v>
      </c>
      <c r="J359" s="17">
        <v>0.72806948578026898</v>
      </c>
      <c r="K359" s="17">
        <v>0.81979906683383896</v>
      </c>
      <c r="L359" s="17">
        <v>0.93255169998995302</v>
      </c>
      <c r="M359" s="17"/>
      <c r="N359" s="17">
        <v>0.88314630732033905</v>
      </c>
      <c r="O359" s="17">
        <v>0.87414446463329099</v>
      </c>
      <c r="P359" s="17">
        <v>0.87205522332824204</v>
      </c>
      <c r="Q359" s="17">
        <v>0.90395187338912797</v>
      </c>
      <c r="R359" s="17"/>
      <c r="S359" s="17">
        <v>0.86193639394654298</v>
      </c>
      <c r="T359" s="17">
        <v>0.88106674398681595</v>
      </c>
      <c r="U359" s="17">
        <v>0.88332758131865596</v>
      </c>
      <c r="V359" s="17">
        <v>0.88987457020997196</v>
      </c>
      <c r="W359" s="17">
        <v>0.89346619292086005</v>
      </c>
      <c r="X359" s="17">
        <v>0.91785841398711099</v>
      </c>
      <c r="Y359" s="17">
        <v>0.89967422578751599</v>
      </c>
      <c r="Z359" s="17"/>
      <c r="AA359" s="17">
        <v>0.89100871588679798</v>
      </c>
      <c r="AB359" s="17">
        <v>0.88106008155302096</v>
      </c>
      <c r="AC359" s="17"/>
      <c r="AD359" s="17">
        <v>0.87631166045870001</v>
      </c>
      <c r="AE359" s="17">
        <v>0.91781437059396398</v>
      </c>
      <c r="AF359" s="17">
        <v>0.89799258417259598</v>
      </c>
      <c r="AG359" s="17"/>
      <c r="AH359" s="17">
        <v>0.88883005731352005</v>
      </c>
      <c r="AI359" s="17">
        <v>0.88691126385332397</v>
      </c>
      <c r="AJ359" s="17"/>
      <c r="AK359" s="17">
        <v>0.88565004252734603</v>
      </c>
      <c r="AL359" s="17">
        <v>0.88782498181470904</v>
      </c>
      <c r="AM359" s="17"/>
      <c r="AN359" s="17">
        <v>0.87774249423654804</v>
      </c>
      <c r="AO359" s="17">
        <v>0.90395187338912797</v>
      </c>
      <c r="AP359" s="17"/>
      <c r="AQ359" s="17">
        <v>0.90941281033018295</v>
      </c>
      <c r="AR359" s="17">
        <v>0.87604354460545097</v>
      </c>
      <c r="AS359" s="17"/>
      <c r="AT359" s="17">
        <v>0.82685048659750604</v>
      </c>
      <c r="AU359" s="17">
        <v>0.87820341612817998</v>
      </c>
      <c r="AV359" s="17">
        <v>0.90622221256452695</v>
      </c>
      <c r="AW359" s="17">
        <v>0.94730157359771805</v>
      </c>
      <c r="AX359" s="17"/>
      <c r="AY359" s="17">
        <v>0.87676624475323905</v>
      </c>
      <c r="AZ359" s="17">
        <v>0.88972287032138897</v>
      </c>
      <c r="BA359" s="17"/>
      <c r="BB359" s="17">
        <v>0.86769061198059105</v>
      </c>
      <c r="BC359" s="17">
        <v>0.89072407999174796</v>
      </c>
      <c r="BD359" s="17"/>
      <c r="BE359" s="17">
        <v>0.88083902613822496</v>
      </c>
      <c r="BF359" s="17">
        <v>0.88797638191613504</v>
      </c>
      <c r="BG359" s="17"/>
      <c r="BH359" s="17">
        <v>0.88246196645791597</v>
      </c>
      <c r="BI359" s="17">
        <v>0.88755962985111803</v>
      </c>
      <c r="BJ359" s="17"/>
      <c r="BK359" s="17">
        <v>0.87907512338758598</v>
      </c>
      <c r="BL359" s="17">
        <v>0.88854844135690003</v>
      </c>
      <c r="BM359" s="17"/>
      <c r="BN359" s="17">
        <v>0.88298906062815996</v>
      </c>
      <c r="BO359" s="17">
        <v>0.88733898312165305</v>
      </c>
      <c r="BP359" s="17"/>
      <c r="BQ359" s="17">
        <v>0.85798294334060399</v>
      </c>
      <c r="BR359" s="17">
        <v>0.88944389268719803</v>
      </c>
      <c r="BS359" s="17"/>
      <c r="BT359" s="17">
        <v>0.89785004962245396</v>
      </c>
      <c r="BU359" s="17">
        <v>0.88643448470984199</v>
      </c>
      <c r="BV359" s="17"/>
      <c r="BW359" s="17">
        <v>0.87563728851536704</v>
      </c>
      <c r="BX359" s="17">
        <v>0.89263231318946801</v>
      </c>
      <c r="BY359" s="17"/>
      <c r="BZ359" s="17">
        <v>0.85709567441050505</v>
      </c>
      <c r="CA359" s="17">
        <v>0.88859358154932</v>
      </c>
    </row>
    <row r="360" spans="2:79" x14ac:dyDescent="0.35">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row>
    <row r="361" spans="2:79" x14ac:dyDescent="0.35">
      <c r="B361" s="6" t="s">
        <v>234</v>
      </c>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row>
    <row r="362" spans="2:79" x14ac:dyDescent="0.35">
      <c r="B362" s="24" t="s">
        <v>77</v>
      </c>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row>
    <row r="363" spans="2:79" x14ac:dyDescent="0.35">
      <c r="B363" t="s">
        <v>218</v>
      </c>
      <c r="C363" s="17">
        <v>0.52616156042798401</v>
      </c>
      <c r="D363" s="17">
        <v>0.44239931341067901</v>
      </c>
      <c r="E363" s="17">
        <v>0.45496110714031002</v>
      </c>
      <c r="F363" s="17">
        <v>0.55358601682761999</v>
      </c>
      <c r="G363" s="17">
        <v>0.51947653398122595</v>
      </c>
      <c r="H363" s="17">
        <v>0.66225023240693404</v>
      </c>
      <c r="I363" s="17">
        <v>0.54579737556321395</v>
      </c>
      <c r="J363" s="17">
        <v>0.49474190120482198</v>
      </c>
      <c r="K363" s="17">
        <v>0.48325461805212699</v>
      </c>
      <c r="L363" s="17">
        <v>0.54791743202989096</v>
      </c>
      <c r="M363" s="17"/>
      <c r="N363" s="17">
        <v>0.52583900194489996</v>
      </c>
      <c r="O363" s="17">
        <v>0.51273948771420697</v>
      </c>
      <c r="P363" s="17">
        <v>0.49810363808993702</v>
      </c>
      <c r="Q363" s="17">
        <v>0.54584838979692796</v>
      </c>
      <c r="R363" s="17"/>
      <c r="S363" s="17">
        <v>0.522863257550095</v>
      </c>
      <c r="T363" s="17">
        <v>0.50318441845848805</v>
      </c>
      <c r="U363" s="17">
        <v>0.52070685959416196</v>
      </c>
      <c r="V363" s="17">
        <v>0.53077749445069</v>
      </c>
      <c r="W363" s="17">
        <v>0.49665490805498702</v>
      </c>
      <c r="X363" s="17">
        <v>0.56473106296349396</v>
      </c>
      <c r="Y363" s="17">
        <v>0.56109740262430197</v>
      </c>
      <c r="Z363" s="17"/>
      <c r="AA363" s="17">
        <v>0.55822818109949701</v>
      </c>
      <c r="AB363" s="17">
        <v>0.475566368058713</v>
      </c>
      <c r="AC363" s="17"/>
      <c r="AD363" s="17">
        <v>0.54621001773964595</v>
      </c>
      <c r="AE363" s="17">
        <v>0.59897711950964405</v>
      </c>
      <c r="AF363" s="17">
        <v>0.55050684574992903</v>
      </c>
      <c r="AG363" s="17"/>
      <c r="AH363" s="17">
        <v>0.57307223671820195</v>
      </c>
      <c r="AI363" s="17">
        <v>0.51951507933766505</v>
      </c>
      <c r="AJ363" s="17"/>
      <c r="AK363" s="17">
        <v>0.53783285332528696</v>
      </c>
      <c r="AL363" s="17">
        <v>0.52090255756947001</v>
      </c>
      <c r="AM363" s="17"/>
      <c r="AN363" s="17">
        <v>0.51513986381001498</v>
      </c>
      <c r="AO363" s="17">
        <v>0.54584838979692796</v>
      </c>
      <c r="AP363" s="17"/>
      <c r="AQ363" s="17">
        <v>0.62551549139139695</v>
      </c>
      <c r="AR363" s="17">
        <v>0.47660003732373002</v>
      </c>
      <c r="AS363" s="17"/>
      <c r="AT363" s="17">
        <v>0.43188106856010899</v>
      </c>
      <c r="AU363" s="17">
        <v>0.49480163557972701</v>
      </c>
      <c r="AV363" s="17">
        <v>0.568019628838482</v>
      </c>
      <c r="AW363" s="17">
        <v>0.62426563458614703</v>
      </c>
      <c r="AX363" s="17"/>
      <c r="AY363" s="17">
        <v>0.57917033297931797</v>
      </c>
      <c r="AZ363" s="17">
        <v>0.513023229354439</v>
      </c>
      <c r="BA363" s="17"/>
      <c r="BB363" s="17">
        <v>0.54976551578618305</v>
      </c>
      <c r="BC363" s="17">
        <v>0.521825373779366</v>
      </c>
      <c r="BD363" s="17"/>
      <c r="BE363" s="17">
        <v>0.532181381355605</v>
      </c>
      <c r="BF363" s="17">
        <v>0.52537264230478797</v>
      </c>
      <c r="BG363" s="17"/>
      <c r="BH363" s="17">
        <v>0.45849433956982599</v>
      </c>
      <c r="BI363" s="17">
        <v>0.53208378528022005</v>
      </c>
      <c r="BJ363" s="17"/>
      <c r="BK363" s="17">
        <v>0.52121571773892506</v>
      </c>
      <c r="BL363" s="17">
        <v>0.52701854260250203</v>
      </c>
      <c r="BM363" s="17"/>
      <c r="BN363" s="17">
        <v>0.53854294023511995</v>
      </c>
      <c r="BO363" s="17">
        <v>0.52559731253185304</v>
      </c>
      <c r="BP363" s="17"/>
      <c r="BQ363" s="17">
        <v>0.54891751453372795</v>
      </c>
      <c r="BR363" s="17">
        <v>0.52437136430442099</v>
      </c>
      <c r="BS363" s="17"/>
      <c r="BT363" s="17">
        <v>0.60165990232606403</v>
      </c>
      <c r="BU363" s="17">
        <v>0.52111757596275898</v>
      </c>
      <c r="BV363" s="17"/>
      <c r="BW363" s="17">
        <v>0.55437486113583001</v>
      </c>
      <c r="BX363" s="17">
        <v>0.51272426872702004</v>
      </c>
      <c r="BY363" s="17"/>
      <c r="BZ363" s="17">
        <v>0.54503744868736304</v>
      </c>
      <c r="CA363" s="17">
        <v>0.52525450292559095</v>
      </c>
    </row>
    <row r="364" spans="2:79" x14ac:dyDescent="0.35">
      <c r="B364" t="s">
        <v>219</v>
      </c>
      <c r="C364" s="17">
        <v>0.30266286517159202</v>
      </c>
      <c r="D364" s="17">
        <v>0.34897744173189099</v>
      </c>
      <c r="E364" s="17">
        <v>0.33399525106612399</v>
      </c>
      <c r="F364" s="17">
        <v>0.27182077298738899</v>
      </c>
      <c r="G364" s="17">
        <v>0.30357187184469098</v>
      </c>
      <c r="H364" s="17">
        <v>0.21949680407271099</v>
      </c>
      <c r="I364" s="17">
        <v>0.318064452637211</v>
      </c>
      <c r="J364" s="17">
        <v>0.32642899308359902</v>
      </c>
      <c r="K364" s="17">
        <v>0.30521778206850297</v>
      </c>
      <c r="L364" s="17">
        <v>0.32620265073305699</v>
      </c>
      <c r="M364" s="17"/>
      <c r="N364" s="17">
        <v>0.270144896444305</v>
      </c>
      <c r="O364" s="17">
        <v>0.30057512727730501</v>
      </c>
      <c r="P364" s="17">
        <v>0.32029694796388902</v>
      </c>
      <c r="Q364" s="17">
        <v>0.32258795099030602</v>
      </c>
      <c r="R364" s="17"/>
      <c r="S364" s="17">
        <v>0.287082626959345</v>
      </c>
      <c r="T364" s="17">
        <v>0.30125874233335997</v>
      </c>
      <c r="U364" s="17">
        <v>0.306869398163296</v>
      </c>
      <c r="V364" s="17">
        <v>0.26806806877140399</v>
      </c>
      <c r="W364" s="17">
        <v>0.35442939993859901</v>
      </c>
      <c r="X364" s="17">
        <v>0.31780664587026197</v>
      </c>
      <c r="Y364" s="17">
        <v>0.27713728401028598</v>
      </c>
      <c r="Z364" s="17"/>
      <c r="AA364" s="17">
        <v>0.30560475350209898</v>
      </c>
      <c r="AB364" s="17">
        <v>0.298021109885443</v>
      </c>
      <c r="AC364" s="17"/>
      <c r="AD364" s="17">
        <v>0.307719083315105</v>
      </c>
      <c r="AE364" s="17">
        <v>0.29576439292169898</v>
      </c>
      <c r="AF364" s="17">
        <v>0.31252083557029797</v>
      </c>
      <c r="AG364" s="17"/>
      <c r="AH364" s="17">
        <v>0.31329501458237502</v>
      </c>
      <c r="AI364" s="17">
        <v>0.30115646224593301</v>
      </c>
      <c r="AJ364" s="17"/>
      <c r="AK364" s="17">
        <v>0.28574253845224501</v>
      </c>
      <c r="AL364" s="17">
        <v>0.31028704591720602</v>
      </c>
      <c r="AM364" s="17"/>
      <c r="AN364" s="17">
        <v>0.29150778037529201</v>
      </c>
      <c r="AO364" s="17">
        <v>0.32258795099030602</v>
      </c>
      <c r="AP364" s="17"/>
      <c r="AQ364" s="17">
        <v>0.26851798987842901</v>
      </c>
      <c r="AR364" s="17">
        <v>0.319695628841075</v>
      </c>
      <c r="AS364" s="17"/>
      <c r="AT364" s="17">
        <v>0.29068792542509198</v>
      </c>
      <c r="AU364" s="17">
        <v>0.32286362218626102</v>
      </c>
      <c r="AV364" s="17">
        <v>0.290628603692898</v>
      </c>
      <c r="AW364" s="17">
        <v>0.304439483809609</v>
      </c>
      <c r="AX364" s="17"/>
      <c r="AY364" s="17">
        <v>0.30918494351921399</v>
      </c>
      <c r="AZ364" s="17">
        <v>0.30104635491311199</v>
      </c>
      <c r="BA364" s="17"/>
      <c r="BB364" s="17">
        <v>0.29607273650098898</v>
      </c>
      <c r="BC364" s="17">
        <v>0.30387351090958298</v>
      </c>
      <c r="BD364" s="17"/>
      <c r="BE364" s="17">
        <v>0.29489371081225701</v>
      </c>
      <c r="BF364" s="17">
        <v>0.30368103942456098</v>
      </c>
      <c r="BG364" s="17"/>
      <c r="BH364" s="17">
        <v>0.32464143302499998</v>
      </c>
      <c r="BI364" s="17">
        <v>0.30073930426415002</v>
      </c>
      <c r="BJ364" s="17"/>
      <c r="BK364" s="17">
        <v>0.31551609236224298</v>
      </c>
      <c r="BL364" s="17">
        <v>0.30043574488493502</v>
      </c>
      <c r="BM364" s="17"/>
      <c r="BN364" s="17">
        <v>0.30462084513075</v>
      </c>
      <c r="BO364" s="17">
        <v>0.30257363553080602</v>
      </c>
      <c r="BP364" s="17"/>
      <c r="BQ364" s="17">
        <v>0.348220840330356</v>
      </c>
      <c r="BR364" s="17">
        <v>0.29907884886765701</v>
      </c>
      <c r="BS364" s="17"/>
      <c r="BT364" s="17">
        <v>0.27971696715414601</v>
      </c>
      <c r="BU364" s="17">
        <v>0.30419586245644398</v>
      </c>
      <c r="BV364" s="17"/>
      <c r="BW364" s="17">
        <v>0.29038109309303101</v>
      </c>
      <c r="BX364" s="17">
        <v>0.30851236699817097</v>
      </c>
      <c r="BY364" s="17"/>
      <c r="BZ364" s="17">
        <v>0.28555726509875001</v>
      </c>
      <c r="CA364" s="17">
        <v>0.30348485366112898</v>
      </c>
    </row>
    <row r="365" spans="2:79" x14ac:dyDescent="0.35">
      <c r="B365" t="s">
        <v>220</v>
      </c>
      <c r="C365" s="17">
        <v>0.113711465098499</v>
      </c>
      <c r="D365" s="17">
        <v>0.12861951743488501</v>
      </c>
      <c r="E365" s="17">
        <v>0.153755640945619</v>
      </c>
      <c r="F365" s="17">
        <v>0.117954844677787</v>
      </c>
      <c r="G365" s="17">
        <v>0.105863270960984</v>
      </c>
      <c r="H365" s="17">
        <v>9.6916919977659902E-2</v>
      </c>
      <c r="I365" s="17">
        <v>9.4967802934223605E-2</v>
      </c>
      <c r="J365" s="17">
        <v>0.12397901343064099</v>
      </c>
      <c r="K365" s="17">
        <v>0.11107998102968999</v>
      </c>
      <c r="L365" s="17">
        <v>4.5225143217896301E-2</v>
      </c>
      <c r="M365" s="17"/>
      <c r="N365" s="17">
        <v>0.120520917776047</v>
      </c>
      <c r="O365" s="17">
        <v>0.13067153444540899</v>
      </c>
      <c r="P365" s="17">
        <v>0.128597882673295</v>
      </c>
      <c r="Q365" s="17">
        <v>9.2599218636026201E-2</v>
      </c>
      <c r="R365" s="17"/>
      <c r="S365" s="17">
        <v>0.12827771902409199</v>
      </c>
      <c r="T365" s="17">
        <v>0.14335314020257101</v>
      </c>
      <c r="U365" s="17">
        <v>0.12533465605084901</v>
      </c>
      <c r="V365" s="17">
        <v>0.12256943932622499</v>
      </c>
      <c r="W365" s="17">
        <v>0.109367589982398</v>
      </c>
      <c r="X365" s="17">
        <v>7.2788571780041306E-2</v>
      </c>
      <c r="Y365" s="17">
        <v>0.121754159315811</v>
      </c>
      <c r="Z365" s="17"/>
      <c r="AA365" s="17">
        <v>0.10274737705167</v>
      </c>
      <c r="AB365" s="17">
        <v>0.13101076674819701</v>
      </c>
      <c r="AC365" s="17"/>
      <c r="AD365" s="17">
        <v>0.10524703334867</v>
      </c>
      <c r="AE365" s="17">
        <v>8.4229473052569406E-2</v>
      </c>
      <c r="AF365" s="17">
        <v>0.103634438496074</v>
      </c>
      <c r="AG365" s="17"/>
      <c r="AH365" s="17">
        <v>8.4297641138785503E-2</v>
      </c>
      <c r="AI365" s="17">
        <v>0.117878926329131</v>
      </c>
      <c r="AJ365" s="17"/>
      <c r="AK365" s="17">
        <v>0.117689815822745</v>
      </c>
      <c r="AL365" s="17">
        <v>0.11191884811809399</v>
      </c>
      <c r="AM365" s="17"/>
      <c r="AN365" s="17">
        <v>0.12553118330057</v>
      </c>
      <c r="AO365" s="17">
        <v>9.2599218636026201E-2</v>
      </c>
      <c r="AP365" s="17"/>
      <c r="AQ365" s="17">
        <v>7.6425922740935404E-2</v>
      </c>
      <c r="AR365" s="17">
        <v>0.13231091306286299</v>
      </c>
      <c r="AS365" s="17"/>
      <c r="AT365" s="17">
        <v>0.15939799858190401</v>
      </c>
      <c r="AU365" s="17">
        <v>0.120541610441202</v>
      </c>
      <c r="AV365" s="17">
        <v>0.103980317804986</v>
      </c>
      <c r="AW365" s="17">
        <v>5.6628667460724598E-2</v>
      </c>
      <c r="AX365" s="17"/>
      <c r="AY365" s="17">
        <v>7.8622035829730902E-2</v>
      </c>
      <c r="AZ365" s="17">
        <v>0.122408450837385</v>
      </c>
      <c r="BA365" s="17"/>
      <c r="BB365" s="17">
        <v>0.11196886908396</v>
      </c>
      <c r="BC365" s="17">
        <v>0.114031590325713</v>
      </c>
      <c r="BD365" s="17"/>
      <c r="BE365" s="17">
        <v>0.11773744909039099</v>
      </c>
      <c r="BF365" s="17">
        <v>0.113183846125594</v>
      </c>
      <c r="BG365" s="17"/>
      <c r="BH365" s="17">
        <v>0.13676662607494</v>
      </c>
      <c r="BI365" s="17">
        <v>0.111693680925078</v>
      </c>
      <c r="BJ365" s="17"/>
      <c r="BK365" s="17">
        <v>0.11605315010690199</v>
      </c>
      <c r="BL365" s="17">
        <v>0.113305713756068</v>
      </c>
      <c r="BM365" s="17"/>
      <c r="BN365" s="17">
        <v>0.128489368686897</v>
      </c>
      <c r="BO365" s="17">
        <v>0.113038002113043</v>
      </c>
      <c r="BP365" s="17"/>
      <c r="BQ365" s="17">
        <v>7.3954225466439705E-2</v>
      </c>
      <c r="BR365" s="17">
        <v>0.116839141307641</v>
      </c>
      <c r="BS365" s="17"/>
      <c r="BT365" s="17">
        <v>8.9594011040316099E-2</v>
      </c>
      <c r="BU365" s="17">
        <v>0.115322733115146</v>
      </c>
      <c r="BV365" s="17"/>
      <c r="BW365" s="17">
        <v>0.117415097154336</v>
      </c>
      <c r="BX365" s="17">
        <v>0.11194751749085601</v>
      </c>
      <c r="BY365" s="17"/>
      <c r="BZ365" s="17">
        <v>0.123592008088937</v>
      </c>
      <c r="CA365" s="17">
        <v>0.113236667805569</v>
      </c>
    </row>
    <row r="366" spans="2:79" x14ac:dyDescent="0.35">
      <c r="B366" t="s">
        <v>221</v>
      </c>
      <c r="C366" s="17">
        <v>3.4226580735464099E-2</v>
      </c>
      <c r="D366" s="17">
        <v>3.8301092983344401E-2</v>
      </c>
      <c r="E366" s="17">
        <v>3.1011718207519801E-2</v>
      </c>
      <c r="F366" s="17">
        <v>4.0849039193301802E-2</v>
      </c>
      <c r="G366" s="17">
        <v>3.6424917509879799E-2</v>
      </c>
      <c r="H366" s="17">
        <v>1.7124438583208602E-2</v>
      </c>
      <c r="I366" s="17">
        <v>3.0191277775013001E-2</v>
      </c>
      <c r="J366" s="17">
        <v>2.84623219365314E-2</v>
      </c>
      <c r="K366" s="17">
        <v>5.5153251998561303E-2</v>
      </c>
      <c r="L366" s="17">
        <v>6.3506021949285105E-2</v>
      </c>
      <c r="M366" s="17"/>
      <c r="N366" s="17">
        <v>4.6911559460140299E-2</v>
      </c>
      <c r="O366" s="17">
        <v>3.45253088603183E-2</v>
      </c>
      <c r="P366" s="17">
        <v>3.6334736400063003E-2</v>
      </c>
      <c r="Q366" s="17">
        <v>2.2804030680313499E-2</v>
      </c>
      <c r="R366" s="17"/>
      <c r="S366" s="17">
        <v>4.0634893715420603E-2</v>
      </c>
      <c r="T366" s="17">
        <v>3.9707716967847799E-2</v>
      </c>
      <c r="U366" s="17">
        <v>2.5902396271412699E-2</v>
      </c>
      <c r="V366" s="17">
        <v>4.1037804792357399E-2</v>
      </c>
      <c r="W366" s="17">
        <v>2.5907210339913101E-2</v>
      </c>
      <c r="X366" s="17">
        <v>2.6519542534026299E-2</v>
      </c>
      <c r="Y366" s="17">
        <v>2.9336441462316398E-2</v>
      </c>
      <c r="Z366" s="17"/>
      <c r="AA366" s="17">
        <v>2.1836524761058799E-2</v>
      </c>
      <c r="AB366" s="17">
        <v>5.3775795849608302E-2</v>
      </c>
      <c r="AC366" s="17"/>
      <c r="AD366" s="17">
        <v>2.6516976953786301E-2</v>
      </c>
      <c r="AE366" s="17">
        <v>1.7206292261269601E-2</v>
      </c>
      <c r="AF366" s="17">
        <v>2.08300046034651E-2</v>
      </c>
      <c r="AG366" s="17"/>
      <c r="AH366" s="17">
        <v>2.04744616739439E-2</v>
      </c>
      <c r="AI366" s="17">
        <v>3.6175032698269702E-2</v>
      </c>
      <c r="AJ366" s="17"/>
      <c r="AK366" s="17">
        <v>3.3625374010060799E-2</v>
      </c>
      <c r="AL366" s="17">
        <v>3.4497480276352598E-2</v>
      </c>
      <c r="AM366" s="17"/>
      <c r="AN366" s="17">
        <v>4.0621510002745498E-2</v>
      </c>
      <c r="AO366" s="17">
        <v>2.2804030680313499E-2</v>
      </c>
      <c r="AP366" s="17"/>
      <c r="AQ366" s="17">
        <v>1.8607888779233299E-2</v>
      </c>
      <c r="AR366" s="17">
        <v>4.2017778876703403E-2</v>
      </c>
      <c r="AS366" s="17"/>
      <c r="AT366" s="17">
        <v>5.3706678057788199E-2</v>
      </c>
      <c r="AU366" s="17">
        <v>3.9675335883010303E-2</v>
      </c>
      <c r="AV366" s="17">
        <v>2.7338227744209902E-2</v>
      </c>
      <c r="AW366" s="17">
        <v>1.14105437651233E-2</v>
      </c>
      <c r="AX366" s="17"/>
      <c r="AY366" s="17">
        <v>2.2149573377500401E-2</v>
      </c>
      <c r="AZ366" s="17">
        <v>3.7219891340664599E-2</v>
      </c>
      <c r="BA366" s="17"/>
      <c r="BB366" s="17">
        <v>2.7694912153936099E-2</v>
      </c>
      <c r="BC366" s="17">
        <v>3.5426487008231498E-2</v>
      </c>
      <c r="BD366" s="17"/>
      <c r="BE366" s="17">
        <v>3.1644094466469402E-2</v>
      </c>
      <c r="BF366" s="17">
        <v>3.4565024394338999E-2</v>
      </c>
      <c r="BG366" s="17"/>
      <c r="BH366" s="17">
        <v>5.3751141810989403E-2</v>
      </c>
      <c r="BI366" s="17">
        <v>3.2517794127058103E-2</v>
      </c>
      <c r="BJ366" s="17"/>
      <c r="BK366" s="17">
        <v>3.3326506629309298E-2</v>
      </c>
      <c r="BL366" s="17">
        <v>3.4382539489758203E-2</v>
      </c>
      <c r="BM366" s="17"/>
      <c r="BN366" s="17">
        <v>1.7006657758998199E-2</v>
      </c>
      <c r="BO366" s="17">
        <v>3.5011332149470997E-2</v>
      </c>
      <c r="BP366" s="17"/>
      <c r="BQ366" s="17">
        <v>2.1489083013432098E-2</v>
      </c>
      <c r="BR366" s="17">
        <v>3.5228631404924403E-2</v>
      </c>
      <c r="BS366" s="17"/>
      <c r="BT366" s="17">
        <v>2.2236824671552899E-2</v>
      </c>
      <c r="BU366" s="17">
        <v>3.5027606848194399E-2</v>
      </c>
      <c r="BV366" s="17"/>
      <c r="BW366" s="17">
        <v>2.62497944850528E-2</v>
      </c>
      <c r="BX366" s="17">
        <v>3.8025725145859397E-2</v>
      </c>
      <c r="BY366" s="17"/>
      <c r="BZ366" s="17">
        <v>3.2026416505261598E-2</v>
      </c>
      <c r="CA366" s="17">
        <v>3.4332306910787903E-2</v>
      </c>
    </row>
    <row r="367" spans="2:79" x14ac:dyDescent="0.35">
      <c r="B367" t="s">
        <v>222</v>
      </c>
      <c r="C367" s="17">
        <v>1.4875209496072199E-2</v>
      </c>
      <c r="D367" s="17">
        <v>3.1235634451932701E-2</v>
      </c>
      <c r="E367" s="17">
        <v>1.83325828829052E-2</v>
      </c>
      <c r="F367" s="17">
        <v>1.1785151253506E-2</v>
      </c>
      <c r="G367" s="17">
        <v>2.17274328789193E-2</v>
      </c>
      <c r="H367" s="17">
        <v>1.0472243519151099E-3</v>
      </c>
      <c r="I367" s="17">
        <v>7.5604089659694999E-3</v>
      </c>
      <c r="J367" s="17">
        <v>8.8334758221400404E-3</v>
      </c>
      <c r="K367" s="17">
        <v>2.51898047062648E-2</v>
      </c>
      <c r="L367" s="17">
        <v>7.1982219010413304E-3</v>
      </c>
      <c r="M367" s="17"/>
      <c r="N367" s="17">
        <v>2.3964620239659101E-2</v>
      </c>
      <c r="O367" s="17">
        <v>1.3453726376170301E-2</v>
      </c>
      <c r="P367" s="17">
        <v>1.1884042549934601E-2</v>
      </c>
      <c r="Q367" s="17">
        <v>9.5302088122409395E-3</v>
      </c>
      <c r="R367" s="17"/>
      <c r="S367" s="17">
        <v>1.56421418578549E-2</v>
      </c>
      <c r="T367" s="17">
        <v>9.3734822502940292E-3</v>
      </c>
      <c r="U367" s="17">
        <v>1.39407421669057E-2</v>
      </c>
      <c r="V367" s="17">
        <v>2.2536633604095399E-2</v>
      </c>
      <c r="W367" s="17">
        <v>1.0378375456399001E-2</v>
      </c>
      <c r="X367" s="17">
        <v>1.3852384485496401E-2</v>
      </c>
      <c r="Y367" s="17">
        <v>3.0125801574733E-3</v>
      </c>
      <c r="Z367" s="17"/>
      <c r="AA367" s="17">
        <v>7.0226788781560696E-3</v>
      </c>
      <c r="AB367" s="17">
        <v>2.72650494255414E-2</v>
      </c>
      <c r="AC367" s="17"/>
      <c r="AD367" s="17">
        <v>7.0881874667725704E-3</v>
      </c>
      <c r="AE367" s="17">
        <v>8.2366911305415801E-4</v>
      </c>
      <c r="AF367" s="17">
        <v>8.3640084722308994E-3</v>
      </c>
      <c r="AG367" s="17"/>
      <c r="AH367" s="17">
        <v>3.1883535749919101E-3</v>
      </c>
      <c r="AI367" s="17">
        <v>1.65310472078159E-2</v>
      </c>
      <c r="AJ367" s="17"/>
      <c r="AK367" s="17">
        <v>1.55134565917831E-2</v>
      </c>
      <c r="AL367" s="17">
        <v>1.4587619823675501E-2</v>
      </c>
      <c r="AM367" s="17"/>
      <c r="AN367" s="17">
        <v>1.7867614969599498E-2</v>
      </c>
      <c r="AO367" s="17">
        <v>9.5302088122409395E-3</v>
      </c>
      <c r="AP367" s="17"/>
      <c r="AQ367" s="17">
        <v>5.7153769452391902E-3</v>
      </c>
      <c r="AR367" s="17">
        <v>1.9444482681311201E-2</v>
      </c>
      <c r="AS367" s="17"/>
      <c r="AT367" s="17">
        <v>4.1535518300899597E-2</v>
      </c>
      <c r="AU367" s="17">
        <v>1.47902343234838E-2</v>
      </c>
      <c r="AV367" s="17">
        <v>6.0565780024187804E-3</v>
      </c>
      <c r="AW367" s="17">
        <v>1.07408953695031E-3</v>
      </c>
      <c r="AX367" s="17"/>
      <c r="AY367" s="17">
        <v>6.6891259583010702E-3</v>
      </c>
      <c r="AZ367" s="17">
        <v>1.69041467933994E-2</v>
      </c>
      <c r="BA367" s="17"/>
      <c r="BB367" s="17">
        <v>9.6839440264180308E-3</v>
      </c>
      <c r="BC367" s="17">
        <v>1.5828875764176301E-2</v>
      </c>
      <c r="BD367" s="17"/>
      <c r="BE367" s="17">
        <v>1.5521921802827601E-2</v>
      </c>
      <c r="BF367" s="17">
        <v>1.4790455636210301E-2</v>
      </c>
      <c r="BG367" s="17"/>
      <c r="BH367" s="17">
        <v>1.33974774879385E-2</v>
      </c>
      <c r="BI367" s="17">
        <v>1.50045403761132E-2</v>
      </c>
      <c r="BJ367" s="17"/>
      <c r="BK367" s="17">
        <v>7.9898976504184892E-3</v>
      </c>
      <c r="BL367" s="17">
        <v>1.60682497702355E-2</v>
      </c>
      <c r="BM367" s="17"/>
      <c r="BN367" s="17">
        <v>3.32641571349882E-3</v>
      </c>
      <c r="BO367" s="17">
        <v>1.54015145360735E-2</v>
      </c>
      <c r="BP367" s="17"/>
      <c r="BQ367" s="17">
        <v>3.1578057223777202E-3</v>
      </c>
      <c r="BR367" s="17">
        <v>1.5797010037434299E-2</v>
      </c>
      <c r="BS367" s="17"/>
      <c r="BT367" s="17">
        <v>2.7310102447700999E-3</v>
      </c>
      <c r="BU367" s="17">
        <v>1.5686553835910201E-2</v>
      </c>
      <c r="BV367" s="17"/>
      <c r="BW367" s="17">
        <v>7.41030161502069E-3</v>
      </c>
      <c r="BX367" s="17">
        <v>1.8430559001513701E-2</v>
      </c>
      <c r="BY367" s="17"/>
      <c r="BZ367" s="17">
        <v>5.6325519152261002E-3</v>
      </c>
      <c r="CA367" s="17">
        <v>1.53193539933036E-2</v>
      </c>
    </row>
    <row r="368" spans="2:79" x14ac:dyDescent="0.35">
      <c r="B368" t="s">
        <v>75</v>
      </c>
      <c r="C368" s="17">
        <v>8.36231907038874E-3</v>
      </c>
      <c r="D368" s="17">
        <v>1.04669999872675E-2</v>
      </c>
      <c r="E368" s="17">
        <v>7.94369975752174E-3</v>
      </c>
      <c r="F368" s="17">
        <v>4.0041750603964903E-3</v>
      </c>
      <c r="G368" s="17">
        <v>1.29359728243002E-2</v>
      </c>
      <c r="H368" s="17">
        <v>3.1643806075707802E-3</v>
      </c>
      <c r="I368" s="17">
        <v>3.4186821243694398E-3</v>
      </c>
      <c r="J368" s="17">
        <v>1.7554294522266901E-2</v>
      </c>
      <c r="K368" s="17">
        <v>2.0104562144854201E-2</v>
      </c>
      <c r="L368" s="17">
        <v>9.9505301688299699E-3</v>
      </c>
      <c r="M368" s="17"/>
      <c r="N368" s="17">
        <v>1.2619004134948601E-2</v>
      </c>
      <c r="O368" s="17">
        <v>8.0348153265910709E-3</v>
      </c>
      <c r="P368" s="17">
        <v>4.7827523228812299E-3</v>
      </c>
      <c r="Q368" s="17">
        <v>6.6302010841851897E-3</v>
      </c>
      <c r="R368" s="17"/>
      <c r="S368" s="17">
        <v>5.4993608931922103E-3</v>
      </c>
      <c r="T368" s="17">
        <v>3.1224997874393298E-3</v>
      </c>
      <c r="U368" s="17">
        <v>7.2459477533753803E-3</v>
      </c>
      <c r="V368" s="17">
        <v>1.5010559055228301E-2</v>
      </c>
      <c r="W368" s="17">
        <v>3.26251622770424E-3</v>
      </c>
      <c r="X368" s="17">
        <v>4.3017923666802604E-3</v>
      </c>
      <c r="Y368" s="17">
        <v>7.6621324298110699E-3</v>
      </c>
      <c r="Z368" s="17"/>
      <c r="AA368" s="17">
        <v>4.5604847075195803E-3</v>
      </c>
      <c r="AB368" s="17">
        <v>1.4360910032496199E-2</v>
      </c>
      <c r="AC368" s="17"/>
      <c r="AD368" s="17">
        <v>7.2187011760200996E-3</v>
      </c>
      <c r="AE368" s="17">
        <v>2.9990531417634302E-3</v>
      </c>
      <c r="AF368" s="17">
        <v>4.1438671080038904E-3</v>
      </c>
      <c r="AG368" s="17"/>
      <c r="AH368" s="17">
        <v>5.6722923117015897E-3</v>
      </c>
      <c r="AI368" s="17">
        <v>8.7434521811854092E-3</v>
      </c>
      <c r="AJ368" s="17"/>
      <c r="AK368" s="17">
        <v>9.5959617978794605E-3</v>
      </c>
      <c r="AL368" s="17">
        <v>7.8064482952016796E-3</v>
      </c>
      <c r="AM368" s="17"/>
      <c r="AN368" s="17">
        <v>9.3320475417787898E-3</v>
      </c>
      <c r="AO368" s="17">
        <v>6.6302010841851897E-3</v>
      </c>
      <c r="AP368" s="17"/>
      <c r="AQ368" s="17">
        <v>5.2173302647665603E-3</v>
      </c>
      <c r="AR368" s="17">
        <v>9.9311592143168405E-3</v>
      </c>
      <c r="AS368" s="17"/>
      <c r="AT368" s="17">
        <v>2.2790811074207998E-2</v>
      </c>
      <c r="AU368" s="17">
        <v>7.3275615863166201E-3</v>
      </c>
      <c r="AV368" s="17">
        <v>3.9766439170048802E-3</v>
      </c>
      <c r="AW368" s="17">
        <v>2.1815808414452501E-3</v>
      </c>
      <c r="AX368" s="17"/>
      <c r="AY368" s="17">
        <v>4.1839883359360798E-3</v>
      </c>
      <c r="AZ368" s="17">
        <v>9.3979267609996808E-3</v>
      </c>
      <c r="BA368" s="17"/>
      <c r="BB368" s="17">
        <v>4.8140224485138201E-3</v>
      </c>
      <c r="BC368" s="17">
        <v>9.0141622129308492E-3</v>
      </c>
      <c r="BD368" s="17"/>
      <c r="BE368" s="17">
        <v>8.0214424724505701E-3</v>
      </c>
      <c r="BF368" s="17">
        <v>8.4069921145075392E-3</v>
      </c>
      <c r="BG368" s="17"/>
      <c r="BH368" s="17">
        <v>1.29489820313064E-2</v>
      </c>
      <c r="BI368" s="17">
        <v>7.9608950273810306E-3</v>
      </c>
      <c r="BJ368" s="17"/>
      <c r="BK368" s="17">
        <v>5.8986355122016502E-3</v>
      </c>
      <c r="BL368" s="17">
        <v>8.7892094965015908E-3</v>
      </c>
      <c r="BM368" s="17"/>
      <c r="BN368" s="17">
        <v>8.0137724747364001E-3</v>
      </c>
      <c r="BO368" s="17">
        <v>8.3782031387529994E-3</v>
      </c>
      <c r="BP368" s="17"/>
      <c r="BQ368" s="17">
        <v>4.2605309336665297E-3</v>
      </c>
      <c r="BR368" s="17">
        <v>8.6850040779218301E-3</v>
      </c>
      <c r="BS368" s="17"/>
      <c r="BT368" s="17">
        <v>4.06128456315164E-3</v>
      </c>
      <c r="BU368" s="17">
        <v>8.6496677815456596E-3</v>
      </c>
      <c r="BV368" s="17"/>
      <c r="BW368" s="17">
        <v>4.1688525167289103E-3</v>
      </c>
      <c r="BX368" s="17">
        <v>1.0359562636579899E-2</v>
      </c>
      <c r="BY368" s="17"/>
      <c r="BZ368" s="17">
        <v>8.1543097044613193E-3</v>
      </c>
      <c r="CA368" s="17">
        <v>8.3723147036187991E-3</v>
      </c>
    </row>
    <row r="369" spans="2:79" x14ac:dyDescent="0.35">
      <c r="B369" t="s">
        <v>223</v>
      </c>
      <c r="C369" s="17">
        <v>0.82882442559957603</v>
      </c>
      <c r="D369" s="17">
        <v>0.79137675514257</v>
      </c>
      <c r="E369" s="17">
        <v>0.78895635820643395</v>
      </c>
      <c r="F369" s="17">
        <v>0.82540678981500903</v>
      </c>
      <c r="G369" s="17">
        <v>0.82304840582591698</v>
      </c>
      <c r="H369" s="17">
        <v>0.88174703647964603</v>
      </c>
      <c r="I369" s="17">
        <v>0.86386182820042401</v>
      </c>
      <c r="J369" s="17">
        <v>0.82117089428842105</v>
      </c>
      <c r="K369" s="17">
        <v>0.78847240012063002</v>
      </c>
      <c r="L369" s="17">
        <v>0.87412008276294695</v>
      </c>
      <c r="M369" s="17"/>
      <c r="N369" s="17">
        <v>0.79598389838920502</v>
      </c>
      <c r="O369" s="17">
        <v>0.81331461499151103</v>
      </c>
      <c r="P369" s="17">
        <v>0.81840058605382604</v>
      </c>
      <c r="Q369" s="17">
        <v>0.86843634078723397</v>
      </c>
      <c r="R369" s="17"/>
      <c r="S369" s="17">
        <v>0.80994588450944005</v>
      </c>
      <c r="T369" s="17">
        <v>0.80444316079184797</v>
      </c>
      <c r="U369" s="17">
        <v>0.82757625775745702</v>
      </c>
      <c r="V369" s="17">
        <v>0.79884556322209399</v>
      </c>
      <c r="W369" s="17">
        <v>0.85108430799358603</v>
      </c>
      <c r="X369" s="17">
        <v>0.88253770883375604</v>
      </c>
      <c r="Y369" s="17">
        <v>0.838234686634588</v>
      </c>
      <c r="Z369" s="17"/>
      <c r="AA369" s="17">
        <v>0.86383293460159605</v>
      </c>
      <c r="AB369" s="17">
        <v>0.77358747794415705</v>
      </c>
      <c r="AC369" s="17"/>
      <c r="AD369" s="17">
        <v>0.85392910105475095</v>
      </c>
      <c r="AE369" s="17">
        <v>0.89474151243134303</v>
      </c>
      <c r="AF369" s="17">
        <v>0.863027681320226</v>
      </c>
      <c r="AG369" s="17"/>
      <c r="AH369" s="17">
        <v>0.88636725130057703</v>
      </c>
      <c r="AI369" s="17">
        <v>0.82067154158359801</v>
      </c>
      <c r="AJ369" s="17"/>
      <c r="AK369" s="17">
        <v>0.82357539177753203</v>
      </c>
      <c r="AL369" s="17">
        <v>0.83118960348667603</v>
      </c>
      <c r="AM369" s="17"/>
      <c r="AN369" s="17">
        <v>0.80664764418530699</v>
      </c>
      <c r="AO369" s="17">
        <v>0.86843634078723397</v>
      </c>
      <c r="AP369" s="17"/>
      <c r="AQ369" s="17">
        <v>0.89403348126982596</v>
      </c>
      <c r="AR369" s="17">
        <v>0.79629566616480496</v>
      </c>
      <c r="AS369" s="17"/>
      <c r="AT369" s="17">
        <v>0.72256899398520003</v>
      </c>
      <c r="AU369" s="17">
        <v>0.81766525776598797</v>
      </c>
      <c r="AV369" s="17">
        <v>0.85864823253138001</v>
      </c>
      <c r="AW369" s="17">
        <v>0.92870511839575598</v>
      </c>
      <c r="AX369" s="17"/>
      <c r="AY369" s="17">
        <v>0.88835527649853196</v>
      </c>
      <c r="AZ369" s="17">
        <v>0.81406958426755105</v>
      </c>
      <c r="BA369" s="17"/>
      <c r="BB369" s="17">
        <v>0.84583825228717202</v>
      </c>
      <c r="BC369" s="17">
        <v>0.82569888468894903</v>
      </c>
      <c r="BD369" s="17"/>
      <c r="BE369" s="17">
        <v>0.82707509216786201</v>
      </c>
      <c r="BF369" s="17">
        <v>0.82905368172934901</v>
      </c>
      <c r="BG369" s="17"/>
      <c r="BH369" s="17">
        <v>0.78313577259482603</v>
      </c>
      <c r="BI369" s="17">
        <v>0.83282308954437001</v>
      </c>
      <c r="BJ369" s="17"/>
      <c r="BK369" s="17">
        <v>0.83673181010116804</v>
      </c>
      <c r="BL369" s="17">
        <v>0.82745428748743699</v>
      </c>
      <c r="BM369" s="17"/>
      <c r="BN369" s="17">
        <v>0.84316378536587</v>
      </c>
      <c r="BO369" s="17">
        <v>0.82817094806265901</v>
      </c>
      <c r="BP369" s="17"/>
      <c r="BQ369" s="17">
        <v>0.897138354864084</v>
      </c>
      <c r="BR369" s="17">
        <v>0.823450213172079</v>
      </c>
      <c r="BS369" s="17"/>
      <c r="BT369" s="17">
        <v>0.88137686948020899</v>
      </c>
      <c r="BU369" s="17">
        <v>0.82531343841920402</v>
      </c>
      <c r="BV369" s="17"/>
      <c r="BW369" s="17">
        <v>0.84475595422886196</v>
      </c>
      <c r="BX369" s="17">
        <v>0.82123663572519101</v>
      </c>
      <c r="BY369" s="17"/>
      <c r="BZ369" s="17">
        <v>0.83059471378611405</v>
      </c>
      <c r="CA369" s="17">
        <v>0.82873935658672004</v>
      </c>
    </row>
    <row r="370" spans="2:79" x14ac:dyDescent="0.35">
      <c r="B370" t="s">
        <v>224</v>
      </c>
      <c r="C370" s="17">
        <v>4.91017902315364E-2</v>
      </c>
      <c r="D370" s="17">
        <v>6.9536727435277002E-2</v>
      </c>
      <c r="E370" s="17">
        <v>4.9344301090425098E-2</v>
      </c>
      <c r="F370" s="17">
        <v>5.2634190446807803E-2</v>
      </c>
      <c r="G370" s="17">
        <v>5.8152350388799103E-2</v>
      </c>
      <c r="H370" s="17">
        <v>1.8171662935123799E-2</v>
      </c>
      <c r="I370" s="17">
        <v>3.7751686740982497E-2</v>
      </c>
      <c r="J370" s="17">
        <v>3.7295797758671402E-2</v>
      </c>
      <c r="K370" s="17">
        <v>8.0343056704826096E-2</v>
      </c>
      <c r="L370" s="17">
        <v>7.0704243850326504E-2</v>
      </c>
      <c r="M370" s="17"/>
      <c r="N370" s="17">
        <v>7.0876179699799396E-2</v>
      </c>
      <c r="O370" s="17">
        <v>4.7979035236488603E-2</v>
      </c>
      <c r="P370" s="17">
        <v>4.8218778949997598E-2</v>
      </c>
      <c r="Q370" s="17">
        <v>3.2334239492554498E-2</v>
      </c>
      <c r="R370" s="17"/>
      <c r="S370" s="17">
        <v>5.62770355732755E-2</v>
      </c>
      <c r="T370" s="17">
        <v>4.9081199218141802E-2</v>
      </c>
      <c r="U370" s="17">
        <v>3.9843138438318298E-2</v>
      </c>
      <c r="V370" s="17">
        <v>6.3574438396452701E-2</v>
      </c>
      <c r="W370" s="17">
        <v>3.6285585796311998E-2</v>
      </c>
      <c r="X370" s="17">
        <v>4.0371927019522601E-2</v>
      </c>
      <c r="Y370" s="17">
        <v>3.2349021619789697E-2</v>
      </c>
      <c r="Z370" s="17"/>
      <c r="AA370" s="17">
        <v>2.8859203639214799E-2</v>
      </c>
      <c r="AB370" s="17">
        <v>8.1040845275149695E-2</v>
      </c>
      <c r="AC370" s="17"/>
      <c r="AD370" s="17">
        <v>3.36051644205589E-2</v>
      </c>
      <c r="AE370" s="17">
        <v>1.8029961374323802E-2</v>
      </c>
      <c r="AF370" s="17">
        <v>2.9194013075695999E-2</v>
      </c>
      <c r="AG370" s="17"/>
      <c r="AH370" s="17">
        <v>2.3662815248935799E-2</v>
      </c>
      <c r="AI370" s="17">
        <v>5.2706079906085598E-2</v>
      </c>
      <c r="AJ370" s="17"/>
      <c r="AK370" s="17">
        <v>4.9138830601843903E-2</v>
      </c>
      <c r="AL370" s="17">
        <v>4.9085100100028103E-2</v>
      </c>
      <c r="AM370" s="17"/>
      <c r="AN370" s="17">
        <v>5.8489124972345E-2</v>
      </c>
      <c r="AO370" s="17">
        <v>3.2334239492554498E-2</v>
      </c>
      <c r="AP370" s="17"/>
      <c r="AQ370" s="17">
        <v>2.43232657244725E-2</v>
      </c>
      <c r="AR370" s="17">
        <v>6.1462261558014701E-2</v>
      </c>
      <c r="AS370" s="17"/>
      <c r="AT370" s="17">
        <v>9.5242196358687803E-2</v>
      </c>
      <c r="AU370" s="17">
        <v>5.4465570206494097E-2</v>
      </c>
      <c r="AV370" s="17">
        <v>3.3394805746628703E-2</v>
      </c>
      <c r="AW370" s="17">
        <v>1.2484633302073601E-2</v>
      </c>
      <c r="AX370" s="17"/>
      <c r="AY370" s="17">
        <v>2.88386993358015E-2</v>
      </c>
      <c r="AZ370" s="17">
        <v>5.4124038134064002E-2</v>
      </c>
      <c r="BA370" s="17"/>
      <c r="BB370" s="17">
        <v>3.7378856180354199E-2</v>
      </c>
      <c r="BC370" s="17">
        <v>5.1255362772407803E-2</v>
      </c>
      <c r="BD370" s="17"/>
      <c r="BE370" s="17">
        <v>4.7166016269296999E-2</v>
      </c>
      <c r="BF370" s="17">
        <v>4.9355480030549299E-2</v>
      </c>
      <c r="BG370" s="17"/>
      <c r="BH370" s="17">
        <v>6.7148619298927903E-2</v>
      </c>
      <c r="BI370" s="17">
        <v>4.7522334503171303E-2</v>
      </c>
      <c r="BJ370" s="17"/>
      <c r="BK370" s="17">
        <v>4.1316404279727797E-2</v>
      </c>
      <c r="BL370" s="17">
        <v>5.0450789259993703E-2</v>
      </c>
      <c r="BM370" s="17"/>
      <c r="BN370" s="17">
        <v>2.0333073472497E-2</v>
      </c>
      <c r="BO370" s="17">
        <v>5.04128466855445E-2</v>
      </c>
      <c r="BP370" s="17"/>
      <c r="BQ370" s="17">
        <v>2.4646888735809801E-2</v>
      </c>
      <c r="BR370" s="17">
        <v>5.1025641442358702E-2</v>
      </c>
      <c r="BS370" s="17"/>
      <c r="BT370" s="17">
        <v>2.4967834916323001E-2</v>
      </c>
      <c r="BU370" s="17">
        <v>5.0714160684104601E-2</v>
      </c>
      <c r="BV370" s="17"/>
      <c r="BW370" s="17">
        <v>3.3660096100073499E-2</v>
      </c>
      <c r="BX370" s="17">
        <v>5.6456284147373102E-2</v>
      </c>
      <c r="BY370" s="17"/>
      <c r="BZ370" s="17">
        <v>3.7658968420487701E-2</v>
      </c>
      <c r="CA370" s="17">
        <v>4.9651660904091399E-2</v>
      </c>
    </row>
    <row r="371" spans="2:79" x14ac:dyDescent="0.35">
      <c r="B371" t="s">
        <v>166</v>
      </c>
      <c r="C371" s="17">
        <v>0.77972263536803899</v>
      </c>
      <c r="D371" s="17">
        <v>0.72184002770729305</v>
      </c>
      <c r="E371" s="17">
        <v>0.73961205711600897</v>
      </c>
      <c r="F371" s="17">
        <v>0.77277259936820097</v>
      </c>
      <c r="G371" s="17">
        <v>0.76489605543711803</v>
      </c>
      <c r="H371" s="17">
        <v>0.86357537354452196</v>
      </c>
      <c r="I371" s="17">
        <v>0.82611014145944195</v>
      </c>
      <c r="J371" s="17">
        <v>0.78387509652974996</v>
      </c>
      <c r="K371" s="17">
        <v>0.70812934341580402</v>
      </c>
      <c r="L371" s="17">
        <v>0.80341583891262103</v>
      </c>
      <c r="M371" s="17"/>
      <c r="N371" s="17">
        <v>0.72510771868940505</v>
      </c>
      <c r="O371" s="17">
        <v>0.76533557975502298</v>
      </c>
      <c r="P371" s="17">
        <v>0.770181807103828</v>
      </c>
      <c r="Q371" s="17">
        <v>0.83610210129467999</v>
      </c>
      <c r="R371" s="17"/>
      <c r="S371" s="17">
        <v>0.75366884893616404</v>
      </c>
      <c r="T371" s="17">
        <v>0.75536196157370605</v>
      </c>
      <c r="U371" s="17">
        <v>0.78773311931913903</v>
      </c>
      <c r="V371" s="17">
        <v>0.73527112482564205</v>
      </c>
      <c r="W371" s="17">
        <v>0.81479872219727401</v>
      </c>
      <c r="X371" s="17">
        <v>0.84216578181423296</v>
      </c>
      <c r="Y371" s="17">
        <v>0.80588566501479797</v>
      </c>
      <c r="Z371" s="17"/>
      <c r="AA371" s="17">
        <v>0.83497373096238103</v>
      </c>
      <c r="AB371" s="17">
        <v>0.69254663266900696</v>
      </c>
      <c r="AC371" s="17"/>
      <c r="AD371" s="17">
        <v>0.82032393663419301</v>
      </c>
      <c r="AE371" s="17">
        <v>0.87671155105702003</v>
      </c>
      <c r="AF371" s="17">
        <v>0.83383366824452998</v>
      </c>
      <c r="AG371" s="17"/>
      <c r="AH371" s="17">
        <v>0.86270443605164104</v>
      </c>
      <c r="AI371" s="17">
        <v>0.76796546167751201</v>
      </c>
      <c r="AJ371" s="17"/>
      <c r="AK371" s="17">
        <v>0.77443656117568804</v>
      </c>
      <c r="AL371" s="17">
        <v>0.78210450338664805</v>
      </c>
      <c r="AM371" s="17"/>
      <c r="AN371" s="17">
        <v>0.74815851921296195</v>
      </c>
      <c r="AO371" s="17">
        <v>0.83610210129467999</v>
      </c>
      <c r="AP371" s="17"/>
      <c r="AQ371" s="17">
        <v>0.86971021554535299</v>
      </c>
      <c r="AR371" s="17">
        <v>0.73483340460679103</v>
      </c>
      <c r="AS371" s="17"/>
      <c r="AT371" s="17">
        <v>0.627326797626512</v>
      </c>
      <c r="AU371" s="17">
        <v>0.76319968755949397</v>
      </c>
      <c r="AV371" s="17">
        <v>0.825253426784751</v>
      </c>
      <c r="AW371" s="17">
        <v>0.91622048509368303</v>
      </c>
      <c r="AX371" s="17"/>
      <c r="AY371" s="17">
        <v>0.85951657716273</v>
      </c>
      <c r="AZ371" s="17">
        <v>0.75994554613348697</v>
      </c>
      <c r="BA371" s="17"/>
      <c r="BB371" s="17">
        <v>0.80845939610681805</v>
      </c>
      <c r="BC371" s="17">
        <v>0.77444352191654098</v>
      </c>
      <c r="BD371" s="17"/>
      <c r="BE371" s="17">
        <v>0.77990907589856495</v>
      </c>
      <c r="BF371" s="17">
        <v>0.779698201698799</v>
      </c>
      <c r="BG371" s="17"/>
      <c r="BH371" s="17">
        <v>0.71598715329589802</v>
      </c>
      <c r="BI371" s="17">
        <v>0.78530075504119801</v>
      </c>
      <c r="BJ371" s="17"/>
      <c r="BK371" s="17">
        <v>0.79541540582143999</v>
      </c>
      <c r="BL371" s="17">
        <v>0.77700349822744297</v>
      </c>
      <c r="BM371" s="17"/>
      <c r="BN371" s="17">
        <v>0.82283071189337298</v>
      </c>
      <c r="BO371" s="17">
        <v>0.77775810137711499</v>
      </c>
      <c r="BP371" s="17"/>
      <c r="BQ371" s="17">
        <v>0.872491466128274</v>
      </c>
      <c r="BR371" s="17">
        <v>0.77242457172972001</v>
      </c>
      <c r="BS371" s="17"/>
      <c r="BT371" s="17">
        <v>0.85640903456388595</v>
      </c>
      <c r="BU371" s="17">
        <v>0.77459927773509896</v>
      </c>
      <c r="BV371" s="17"/>
      <c r="BW371" s="17">
        <v>0.81109585812878804</v>
      </c>
      <c r="BX371" s="17">
        <v>0.76478035157781799</v>
      </c>
      <c r="BY371" s="17"/>
      <c r="BZ371" s="17">
        <v>0.79293574536562605</v>
      </c>
      <c r="CA371" s="17">
        <v>0.77908769568262903</v>
      </c>
    </row>
    <row r="372" spans="2:79" x14ac:dyDescent="0.35">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row>
    <row r="373" spans="2:79" x14ac:dyDescent="0.35">
      <c r="B373" s="6" t="s">
        <v>235</v>
      </c>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row>
    <row r="374" spans="2:79" x14ac:dyDescent="0.35">
      <c r="B374" s="24" t="s">
        <v>77</v>
      </c>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row>
    <row r="375" spans="2:79" x14ac:dyDescent="0.35">
      <c r="B375" t="s">
        <v>218</v>
      </c>
      <c r="C375" s="17">
        <v>0.244403851102557</v>
      </c>
      <c r="D375" s="17">
        <v>0.23647820491353999</v>
      </c>
      <c r="E375" s="17">
        <v>0.245072053981268</v>
      </c>
      <c r="F375" s="17">
        <v>0.20508382524788801</v>
      </c>
      <c r="G375" s="17">
        <v>0.28938448258747201</v>
      </c>
      <c r="H375" s="17">
        <v>0.19483999021749501</v>
      </c>
      <c r="I375" s="17">
        <v>0.23343141645600299</v>
      </c>
      <c r="J375" s="17">
        <v>0.27930321365141503</v>
      </c>
      <c r="K375" s="17">
        <v>0.31440591772723098</v>
      </c>
      <c r="L375" s="17">
        <v>0.33177794190173798</v>
      </c>
      <c r="M375" s="17"/>
      <c r="N375" s="17">
        <v>0.218934652002786</v>
      </c>
      <c r="O375" s="17">
        <v>0.19655245138803301</v>
      </c>
      <c r="P375" s="17">
        <v>0.24636909518942099</v>
      </c>
      <c r="Q375" s="17">
        <v>0.289868103593861</v>
      </c>
      <c r="R375" s="17"/>
      <c r="S375" s="17">
        <v>0.234958578217937</v>
      </c>
      <c r="T375" s="17">
        <v>0.228192497829979</v>
      </c>
      <c r="U375" s="17">
        <v>0.246548985395981</v>
      </c>
      <c r="V375" s="17">
        <v>0.219229382430252</v>
      </c>
      <c r="W375" s="17">
        <v>0.233950529754336</v>
      </c>
      <c r="X375" s="17">
        <v>0.31292583331044799</v>
      </c>
      <c r="Y375" s="17">
        <v>0.31552877870781498</v>
      </c>
      <c r="Z375" s="17"/>
      <c r="AA375" s="17">
        <v>0.306197881844683</v>
      </c>
      <c r="AB375" s="17">
        <v>0.14690430773945101</v>
      </c>
      <c r="AC375" s="17"/>
      <c r="AD375" s="17">
        <v>0.30230354901502898</v>
      </c>
      <c r="AE375" s="17">
        <v>0.41040942780075002</v>
      </c>
      <c r="AF375" s="17">
        <v>0.26267299422573898</v>
      </c>
      <c r="AG375" s="17"/>
      <c r="AH375" s="17">
        <v>0.43704247586151801</v>
      </c>
      <c r="AI375" s="17">
        <v>0.217110086058448</v>
      </c>
      <c r="AJ375" s="17"/>
      <c r="AK375" s="17">
        <v>0.23389455896797501</v>
      </c>
      <c r="AL375" s="17">
        <v>0.24913926455358201</v>
      </c>
      <c r="AM375" s="17"/>
      <c r="AN375" s="17">
        <v>0.21895063115885399</v>
      </c>
      <c r="AO375" s="17">
        <v>0.289868103593861</v>
      </c>
      <c r="AP375" s="17"/>
      <c r="AQ375" s="17">
        <v>0.36742919838513299</v>
      </c>
      <c r="AR375" s="17">
        <v>0.183034124382841</v>
      </c>
      <c r="AS375" s="17"/>
      <c r="AT375" s="17">
        <v>0.15292475260375299</v>
      </c>
      <c r="AU375" s="17">
        <v>0.19163631105543</v>
      </c>
      <c r="AV375" s="17">
        <v>0.26963696717803398</v>
      </c>
      <c r="AW375" s="17">
        <v>0.43528537853870197</v>
      </c>
      <c r="AX375" s="17"/>
      <c r="AY375" s="17">
        <v>0.38227775270075098</v>
      </c>
      <c r="AZ375" s="17">
        <v>0.210231526817096</v>
      </c>
      <c r="BA375" s="17"/>
      <c r="BB375" s="17">
        <v>0.24681682294121299</v>
      </c>
      <c r="BC375" s="17">
        <v>0.24396057385891401</v>
      </c>
      <c r="BD375" s="17"/>
      <c r="BE375" s="17">
        <v>0.28179300205588698</v>
      </c>
      <c r="BF375" s="17">
        <v>0.239503874981563</v>
      </c>
      <c r="BG375" s="17"/>
      <c r="BH375" s="17">
        <v>0.211211282171366</v>
      </c>
      <c r="BI375" s="17">
        <v>0.24730885967451999</v>
      </c>
      <c r="BJ375" s="17"/>
      <c r="BK375" s="17">
        <v>0.23897277422657301</v>
      </c>
      <c r="BL375" s="17">
        <v>0.24534491137555201</v>
      </c>
      <c r="BM375" s="17"/>
      <c r="BN375" s="17">
        <v>0.27058056267547997</v>
      </c>
      <c r="BO375" s="17">
        <v>0.24321091827417199</v>
      </c>
      <c r="BP375" s="17"/>
      <c r="BQ375" s="17">
        <v>0.37934706233273802</v>
      </c>
      <c r="BR375" s="17">
        <v>0.23378795635594399</v>
      </c>
      <c r="BS375" s="17"/>
      <c r="BT375" s="17">
        <v>0.37404839060516798</v>
      </c>
      <c r="BU375" s="17">
        <v>0.23574240203212499</v>
      </c>
      <c r="BV375" s="17"/>
      <c r="BW375" s="17">
        <v>0.28486509373962599</v>
      </c>
      <c r="BX375" s="17">
        <v>0.22513317003167699</v>
      </c>
      <c r="BY375" s="17"/>
      <c r="BZ375" s="17">
        <v>0.41737885759527499</v>
      </c>
      <c r="CA375" s="17">
        <v>0.23609175075476299</v>
      </c>
    </row>
    <row r="376" spans="2:79" x14ac:dyDescent="0.35">
      <c r="B376" t="s">
        <v>219</v>
      </c>
      <c r="C376" s="17">
        <v>0.28790290676124403</v>
      </c>
      <c r="D376" s="17">
        <v>0.31555521145588</v>
      </c>
      <c r="E376" s="17">
        <v>0.31297796984659298</v>
      </c>
      <c r="F376" s="17">
        <v>0.223843616341352</v>
      </c>
      <c r="G376" s="17">
        <v>0.33533040338166298</v>
      </c>
      <c r="H376" s="17">
        <v>0.22150893369882199</v>
      </c>
      <c r="I376" s="17">
        <v>0.31245401621060698</v>
      </c>
      <c r="J376" s="17">
        <v>0.28577885494399802</v>
      </c>
      <c r="K376" s="17">
        <v>0.28630675138281603</v>
      </c>
      <c r="L376" s="17">
        <v>0.31080598838430501</v>
      </c>
      <c r="M376" s="17"/>
      <c r="N376" s="17">
        <v>0.228644734844686</v>
      </c>
      <c r="O376" s="17">
        <v>0.28960682374839902</v>
      </c>
      <c r="P376" s="17">
        <v>0.322910417967747</v>
      </c>
      <c r="Q376" s="17">
        <v>0.320016082866314</v>
      </c>
      <c r="R376" s="17"/>
      <c r="S376" s="17">
        <v>0.214980679779815</v>
      </c>
      <c r="T376" s="17">
        <v>0.29450911254201301</v>
      </c>
      <c r="U376" s="17">
        <v>0.345247851287871</v>
      </c>
      <c r="V376" s="17">
        <v>0.27581141914385099</v>
      </c>
      <c r="W376" s="17">
        <v>0.35252517784236298</v>
      </c>
      <c r="X376" s="17">
        <v>0.298377873790591</v>
      </c>
      <c r="Y376" s="17">
        <v>0.27464366481680502</v>
      </c>
      <c r="Z376" s="17"/>
      <c r="AA376" s="17">
        <v>0.33648600895687603</v>
      </c>
      <c r="AB376" s="17">
        <v>0.21124776349983901</v>
      </c>
      <c r="AC376" s="17"/>
      <c r="AD376" s="17">
        <v>0.33775878072548399</v>
      </c>
      <c r="AE376" s="17">
        <v>0.34751605973488903</v>
      </c>
      <c r="AF376" s="17">
        <v>0.34106554808568001</v>
      </c>
      <c r="AG376" s="17"/>
      <c r="AH376" s="17">
        <v>0.37616812552747497</v>
      </c>
      <c r="AI376" s="17">
        <v>0.27539715852105101</v>
      </c>
      <c r="AJ376" s="17"/>
      <c r="AK376" s="17">
        <v>0.27133972855960198</v>
      </c>
      <c r="AL376" s="17">
        <v>0.295366158885492</v>
      </c>
      <c r="AM376" s="17"/>
      <c r="AN376" s="17">
        <v>0.26992430401946099</v>
      </c>
      <c r="AO376" s="17">
        <v>0.320016082866314</v>
      </c>
      <c r="AP376" s="17"/>
      <c r="AQ376" s="17">
        <v>0.318507602022089</v>
      </c>
      <c r="AR376" s="17">
        <v>0.27263611966423801</v>
      </c>
      <c r="AS376" s="17"/>
      <c r="AT376" s="17">
        <v>0.19532118484392899</v>
      </c>
      <c r="AU376" s="17">
        <v>0.26100543195864701</v>
      </c>
      <c r="AV376" s="17">
        <v>0.329065369122996</v>
      </c>
      <c r="AW376" s="17">
        <v>0.375278949334583</v>
      </c>
      <c r="AX376" s="17"/>
      <c r="AY376" s="17">
        <v>0.35366747139341598</v>
      </c>
      <c r="AZ376" s="17">
        <v>0.27160302692138699</v>
      </c>
      <c r="BA376" s="17"/>
      <c r="BB376" s="17">
        <v>0.29858449616735799</v>
      </c>
      <c r="BC376" s="17">
        <v>0.28594063541027998</v>
      </c>
      <c r="BD376" s="17"/>
      <c r="BE376" s="17">
        <v>0.29249768416656902</v>
      </c>
      <c r="BF376" s="17">
        <v>0.28730074546596701</v>
      </c>
      <c r="BG376" s="17"/>
      <c r="BH376" s="17">
        <v>0.33483328595630002</v>
      </c>
      <c r="BI376" s="17">
        <v>0.28379556712960102</v>
      </c>
      <c r="BJ376" s="17"/>
      <c r="BK376" s="17">
        <v>0.30752694984560403</v>
      </c>
      <c r="BL376" s="17">
        <v>0.28450258528468902</v>
      </c>
      <c r="BM376" s="17"/>
      <c r="BN376" s="17">
        <v>0.34481917572578102</v>
      </c>
      <c r="BO376" s="17">
        <v>0.285309101747658</v>
      </c>
      <c r="BP376" s="17"/>
      <c r="BQ376" s="17">
        <v>0.36687554963628699</v>
      </c>
      <c r="BR376" s="17">
        <v>0.281690180259624</v>
      </c>
      <c r="BS376" s="17"/>
      <c r="BT376" s="17">
        <v>0.294429192440053</v>
      </c>
      <c r="BU376" s="17">
        <v>0.287466890780602</v>
      </c>
      <c r="BV376" s="17"/>
      <c r="BW376" s="17">
        <v>0.32425565351771202</v>
      </c>
      <c r="BX376" s="17">
        <v>0.27058899984350099</v>
      </c>
      <c r="BY376" s="17"/>
      <c r="BZ376" s="17">
        <v>0.34638338182647599</v>
      </c>
      <c r="CA376" s="17">
        <v>0.28509269974356499</v>
      </c>
    </row>
    <row r="377" spans="2:79" x14ac:dyDescent="0.35">
      <c r="B377" t="s">
        <v>220</v>
      </c>
      <c r="C377" s="17">
        <v>0.20495850329670201</v>
      </c>
      <c r="D377" s="17">
        <v>0.204221316512749</v>
      </c>
      <c r="E377" s="17">
        <v>0.217474316989169</v>
      </c>
      <c r="F377" s="17">
        <v>0.20994786798793699</v>
      </c>
      <c r="G377" s="17">
        <v>0.16813640186945999</v>
      </c>
      <c r="H377" s="17">
        <v>0.26873734826654</v>
      </c>
      <c r="I377" s="17">
        <v>0.21858028321225301</v>
      </c>
      <c r="J377" s="17">
        <v>0.16187436984908599</v>
      </c>
      <c r="K377" s="17">
        <v>0.151842161399662</v>
      </c>
      <c r="L377" s="17">
        <v>0.132882579987425</v>
      </c>
      <c r="M377" s="17"/>
      <c r="N377" s="17">
        <v>0.21139257475627601</v>
      </c>
      <c r="O377" s="17">
        <v>0.21638303076384699</v>
      </c>
      <c r="P377" s="17">
        <v>0.21814023509032099</v>
      </c>
      <c r="Q377" s="17">
        <v>0.18785340224502101</v>
      </c>
      <c r="R377" s="17"/>
      <c r="S377" s="17">
        <v>0.227915566304635</v>
      </c>
      <c r="T377" s="17">
        <v>0.20782921354936701</v>
      </c>
      <c r="U377" s="17">
        <v>0.20408087212436099</v>
      </c>
      <c r="V377" s="17">
        <v>0.206650685151683</v>
      </c>
      <c r="W377" s="17">
        <v>0.19356546055606499</v>
      </c>
      <c r="X377" s="17">
        <v>0.19621801916906101</v>
      </c>
      <c r="Y377" s="17">
        <v>0.18209956802295499</v>
      </c>
      <c r="Z377" s="17"/>
      <c r="AA377" s="17">
        <v>0.186688917952299</v>
      </c>
      <c r="AB377" s="17">
        <v>0.23378452754403101</v>
      </c>
      <c r="AC377" s="17"/>
      <c r="AD377" s="17">
        <v>0.17645727464395899</v>
      </c>
      <c r="AE377" s="17">
        <v>0.14839548687971599</v>
      </c>
      <c r="AF377" s="17">
        <v>0.20998915455672101</v>
      </c>
      <c r="AG377" s="17"/>
      <c r="AH377" s="17">
        <v>0.121342625578024</v>
      </c>
      <c r="AI377" s="17">
        <v>0.21680551540689699</v>
      </c>
      <c r="AJ377" s="17"/>
      <c r="AK377" s="17">
        <v>0.20930250453707799</v>
      </c>
      <c r="AL377" s="17">
        <v>0.203001126753971</v>
      </c>
      <c r="AM377" s="17"/>
      <c r="AN377" s="17">
        <v>0.21453481601208199</v>
      </c>
      <c r="AO377" s="17">
        <v>0.18785340224502101</v>
      </c>
      <c r="AP377" s="17"/>
      <c r="AQ377" s="17">
        <v>0.17162898990954401</v>
      </c>
      <c r="AR377" s="17">
        <v>0.22158453340717199</v>
      </c>
      <c r="AS377" s="17"/>
      <c r="AT377" s="17">
        <v>0.195497736095428</v>
      </c>
      <c r="AU377" s="17">
        <v>0.23064577147041401</v>
      </c>
      <c r="AV377" s="17">
        <v>0.21213234675394599</v>
      </c>
      <c r="AW377" s="17">
        <v>0.13185863618921601</v>
      </c>
      <c r="AX377" s="17"/>
      <c r="AY377" s="17">
        <v>0.14753264218745801</v>
      </c>
      <c r="AZ377" s="17">
        <v>0.21919161866842701</v>
      </c>
      <c r="BA377" s="17"/>
      <c r="BB377" s="17">
        <v>0.21528863289526201</v>
      </c>
      <c r="BC377" s="17">
        <v>0.20306079719770301</v>
      </c>
      <c r="BD377" s="17"/>
      <c r="BE377" s="17">
        <v>0.22225151995265099</v>
      </c>
      <c r="BF377" s="17">
        <v>0.20269219431365301</v>
      </c>
      <c r="BG377" s="17"/>
      <c r="BH377" s="17">
        <v>0.172528119532847</v>
      </c>
      <c r="BI377" s="17">
        <v>0.20779680553903099</v>
      </c>
      <c r="BJ377" s="17"/>
      <c r="BK377" s="17">
        <v>0.21061441877091</v>
      </c>
      <c r="BL377" s="17">
        <v>0.20397848451189601</v>
      </c>
      <c r="BM377" s="17"/>
      <c r="BN377" s="17">
        <v>0.18090105001114801</v>
      </c>
      <c r="BO377" s="17">
        <v>0.20605485666071199</v>
      </c>
      <c r="BP377" s="17"/>
      <c r="BQ377" s="17">
        <v>0.14749867093230401</v>
      </c>
      <c r="BR377" s="17">
        <v>0.20947883097363901</v>
      </c>
      <c r="BS377" s="17"/>
      <c r="BT377" s="17">
        <v>0.17988992410298099</v>
      </c>
      <c r="BU377" s="17">
        <v>0.206633315230838</v>
      </c>
      <c r="BV377" s="17"/>
      <c r="BW377" s="17">
        <v>0.203534656620217</v>
      </c>
      <c r="BX377" s="17">
        <v>0.205636645968753</v>
      </c>
      <c r="BY377" s="17"/>
      <c r="BZ377" s="17">
        <v>0.148320091931811</v>
      </c>
      <c r="CA377" s="17">
        <v>0.20768019221783801</v>
      </c>
    </row>
    <row r="378" spans="2:79" x14ac:dyDescent="0.35">
      <c r="B378" t="s">
        <v>221</v>
      </c>
      <c r="C378" s="17">
        <v>0.129782264401447</v>
      </c>
      <c r="D378" s="17">
        <v>0.120726497447216</v>
      </c>
      <c r="E378" s="17">
        <v>0.12454390762852301</v>
      </c>
      <c r="F378" s="17">
        <v>0.18826040655983001</v>
      </c>
      <c r="G378" s="17">
        <v>7.9709023297608303E-2</v>
      </c>
      <c r="H378" s="17">
        <v>0.14216218718382301</v>
      </c>
      <c r="I378" s="17">
        <v>0.13929943578173401</v>
      </c>
      <c r="J378" s="17">
        <v>0.12865177779029099</v>
      </c>
      <c r="K378" s="17">
        <v>0.107924671649985</v>
      </c>
      <c r="L378" s="17">
        <v>9.6624188909152697E-2</v>
      </c>
      <c r="M378" s="17"/>
      <c r="N378" s="17">
        <v>0.14507336794644099</v>
      </c>
      <c r="O378" s="17">
        <v>0.14970422158469801</v>
      </c>
      <c r="P378" s="17">
        <v>0.124268404884974</v>
      </c>
      <c r="Q378" s="17">
        <v>0.10908333765104899</v>
      </c>
      <c r="R378" s="17"/>
      <c r="S378" s="17">
        <v>0.178744386892185</v>
      </c>
      <c r="T378" s="17">
        <v>0.144844923608169</v>
      </c>
      <c r="U378" s="17">
        <v>0.121230399590539</v>
      </c>
      <c r="V378" s="17">
        <v>0.13044426628017899</v>
      </c>
      <c r="W378" s="17">
        <v>0.108834862876949</v>
      </c>
      <c r="X378" s="17">
        <v>9.7200132302290299E-2</v>
      </c>
      <c r="Y378" s="17">
        <v>0.12204636915854</v>
      </c>
      <c r="Z378" s="17"/>
      <c r="AA378" s="17">
        <v>0.103666411666665</v>
      </c>
      <c r="AB378" s="17">
        <v>0.17098824636441801</v>
      </c>
      <c r="AC378" s="17"/>
      <c r="AD378" s="17">
        <v>0.11948379714968101</v>
      </c>
      <c r="AE378" s="17">
        <v>5.1840960603139599E-2</v>
      </c>
      <c r="AF378" s="17">
        <v>0.115248825471472</v>
      </c>
      <c r="AG378" s="17"/>
      <c r="AH378" s="17">
        <v>4.54441863207386E-2</v>
      </c>
      <c r="AI378" s="17">
        <v>0.14173160057578299</v>
      </c>
      <c r="AJ378" s="17"/>
      <c r="AK378" s="17">
        <v>0.13808701373762</v>
      </c>
      <c r="AL378" s="17">
        <v>0.12604020249943801</v>
      </c>
      <c r="AM378" s="17"/>
      <c r="AN378" s="17">
        <v>0.14137058503373301</v>
      </c>
      <c r="AO378" s="17">
        <v>0.10908333765104899</v>
      </c>
      <c r="AP378" s="17"/>
      <c r="AQ378" s="17">
        <v>7.8770527066129303E-2</v>
      </c>
      <c r="AR378" s="17">
        <v>0.155228860968053</v>
      </c>
      <c r="AS378" s="17"/>
      <c r="AT378" s="17">
        <v>0.15974582198532999</v>
      </c>
      <c r="AU378" s="17">
        <v>0.167875500514094</v>
      </c>
      <c r="AV378" s="17">
        <v>0.114056513543339</v>
      </c>
      <c r="AW378" s="17">
        <v>3.8704696043550701E-2</v>
      </c>
      <c r="AX378" s="17"/>
      <c r="AY378" s="17">
        <v>7.0268003061886394E-2</v>
      </c>
      <c r="AZ378" s="17">
        <v>0.14453299397775199</v>
      </c>
      <c r="BA378" s="17"/>
      <c r="BB378" s="17">
        <v>0.115514732641531</v>
      </c>
      <c r="BC378" s="17">
        <v>0.132403294639271</v>
      </c>
      <c r="BD378" s="17"/>
      <c r="BE378" s="17">
        <v>0.1063970417903</v>
      </c>
      <c r="BF378" s="17">
        <v>0.132846977813147</v>
      </c>
      <c r="BG378" s="17"/>
      <c r="BH378" s="17">
        <v>0.12718607259965201</v>
      </c>
      <c r="BI378" s="17">
        <v>0.130009482712096</v>
      </c>
      <c r="BJ378" s="17"/>
      <c r="BK378" s="17">
        <v>0.13319946501399901</v>
      </c>
      <c r="BL378" s="17">
        <v>0.12919015498838601</v>
      </c>
      <c r="BM378" s="17"/>
      <c r="BN378" s="17">
        <v>0.137455500262152</v>
      </c>
      <c r="BO378" s="17">
        <v>0.12943257743130601</v>
      </c>
      <c r="BP378" s="17"/>
      <c r="BQ378" s="17">
        <v>6.4045794561061895E-2</v>
      </c>
      <c r="BR378" s="17">
        <v>0.134953709770781</v>
      </c>
      <c r="BS378" s="17"/>
      <c r="BT378" s="17">
        <v>9.0875130787507405E-2</v>
      </c>
      <c r="BU378" s="17">
        <v>0.13238161920317301</v>
      </c>
      <c r="BV378" s="17"/>
      <c r="BW378" s="17">
        <v>0.114852890083433</v>
      </c>
      <c r="BX378" s="17">
        <v>0.13689275316351601</v>
      </c>
      <c r="BY378" s="17"/>
      <c r="BZ378" s="17">
        <v>6.3040491571935794E-2</v>
      </c>
      <c r="CA378" s="17">
        <v>0.13298945788215299</v>
      </c>
    </row>
    <row r="379" spans="2:79" x14ac:dyDescent="0.35">
      <c r="B379" t="s">
        <v>222</v>
      </c>
      <c r="C379" s="17">
        <v>0.108997540869325</v>
      </c>
      <c r="D379" s="17">
        <v>0.103881554604147</v>
      </c>
      <c r="E379" s="17">
        <v>7.2441391143955397E-2</v>
      </c>
      <c r="F379" s="17">
        <v>0.15537684367044699</v>
      </c>
      <c r="G379" s="17">
        <v>9.93890658385162E-2</v>
      </c>
      <c r="H379" s="17">
        <v>0.15258958230523101</v>
      </c>
      <c r="I379" s="17">
        <v>7.2026217157199396E-2</v>
      </c>
      <c r="J379" s="17">
        <v>0.113448658082989</v>
      </c>
      <c r="K379" s="17">
        <v>8.9726691812569495E-2</v>
      </c>
      <c r="L379" s="17">
        <v>0.115634049562418</v>
      </c>
      <c r="M379" s="17"/>
      <c r="N379" s="17">
        <v>0.162591735193471</v>
      </c>
      <c r="O379" s="17">
        <v>0.1229193523361</v>
      </c>
      <c r="P379" s="17">
        <v>6.6068469240586694E-2</v>
      </c>
      <c r="Q379" s="17">
        <v>7.6616582519165394E-2</v>
      </c>
      <c r="R379" s="17"/>
      <c r="S379" s="17">
        <v>0.125568184421878</v>
      </c>
      <c r="T379" s="17">
        <v>0.11195251907563</v>
      </c>
      <c r="U379" s="17">
        <v>6.4378513636003304E-2</v>
      </c>
      <c r="V379" s="17">
        <v>0.13343080521737299</v>
      </c>
      <c r="W379" s="17">
        <v>9.2632904991161599E-2</v>
      </c>
      <c r="X379" s="17">
        <v>7.6861079239896504E-2</v>
      </c>
      <c r="Y379" s="17">
        <v>9.1717124816654602E-2</v>
      </c>
      <c r="Z379" s="17"/>
      <c r="AA379" s="17">
        <v>5.4042158523770097E-2</v>
      </c>
      <c r="AB379" s="17">
        <v>0.19570696279385799</v>
      </c>
      <c r="AC379" s="17"/>
      <c r="AD379" s="17">
        <v>4.6222602664189198E-2</v>
      </c>
      <c r="AE379" s="17">
        <v>3.21788050741285E-2</v>
      </c>
      <c r="AF379" s="17">
        <v>6.0966636937661203E-2</v>
      </c>
      <c r="AG379" s="17"/>
      <c r="AH379" s="17">
        <v>1.6010535704446101E-2</v>
      </c>
      <c r="AI379" s="17">
        <v>0.122172289569392</v>
      </c>
      <c r="AJ379" s="17"/>
      <c r="AK379" s="17">
        <v>0.118111308831764</v>
      </c>
      <c r="AL379" s="17">
        <v>0.104890940838974</v>
      </c>
      <c r="AM379" s="17"/>
      <c r="AN379" s="17">
        <v>0.12712606184373601</v>
      </c>
      <c r="AO379" s="17">
        <v>7.6616582519165394E-2</v>
      </c>
      <c r="AP379" s="17"/>
      <c r="AQ379" s="17">
        <v>4.9697908272954401E-2</v>
      </c>
      <c r="AR379" s="17">
        <v>0.138578455106942</v>
      </c>
      <c r="AS379" s="17"/>
      <c r="AT379" s="17">
        <v>0.24127798502868</v>
      </c>
      <c r="AU379" s="17">
        <v>0.12203130354494</v>
      </c>
      <c r="AV379" s="17">
        <v>6.3365710870300407E-2</v>
      </c>
      <c r="AW379" s="17">
        <v>1.27963511689275E-2</v>
      </c>
      <c r="AX379" s="17"/>
      <c r="AY379" s="17">
        <v>3.5000719073269598E-2</v>
      </c>
      <c r="AZ379" s="17">
        <v>0.127337802232767</v>
      </c>
      <c r="BA379" s="17"/>
      <c r="BB379" s="17">
        <v>0.10781889499618801</v>
      </c>
      <c r="BC379" s="17">
        <v>0.10921406510947899</v>
      </c>
      <c r="BD379" s="17"/>
      <c r="BE379" s="17">
        <v>8.1371135195399694E-2</v>
      </c>
      <c r="BF379" s="17">
        <v>0.11261807582825301</v>
      </c>
      <c r="BG379" s="17"/>
      <c r="BH379" s="17">
        <v>0.12840094160684001</v>
      </c>
      <c r="BI379" s="17">
        <v>0.107299358195229</v>
      </c>
      <c r="BJ379" s="17"/>
      <c r="BK379" s="17">
        <v>8.2630458678615695E-2</v>
      </c>
      <c r="BL379" s="17">
        <v>0.113566250561908</v>
      </c>
      <c r="BM379" s="17"/>
      <c r="BN379" s="17">
        <v>4.4791167155434103E-2</v>
      </c>
      <c r="BO379" s="17">
        <v>0.111923572688927</v>
      </c>
      <c r="BP379" s="17"/>
      <c r="BQ379" s="17">
        <v>2.4972688805900999E-2</v>
      </c>
      <c r="BR379" s="17">
        <v>0.115607721385065</v>
      </c>
      <c r="BS379" s="17"/>
      <c r="BT379" s="17">
        <v>4.9360021833311701E-2</v>
      </c>
      <c r="BU379" s="17">
        <v>0.11298187631298701</v>
      </c>
      <c r="BV379" s="17"/>
      <c r="BW379" s="17">
        <v>5.8861775839276098E-2</v>
      </c>
      <c r="BX379" s="17">
        <v>0.13287595574661801</v>
      </c>
      <c r="BY379" s="17"/>
      <c r="BZ379" s="17">
        <v>1.8586981230211901E-2</v>
      </c>
      <c r="CA379" s="17">
        <v>0.113342108673994</v>
      </c>
    </row>
    <row r="380" spans="2:79" x14ac:dyDescent="0.35">
      <c r="B380" t="s">
        <v>75</v>
      </c>
      <c r="C380" s="17">
        <v>2.3954933568724301E-2</v>
      </c>
      <c r="D380" s="17">
        <v>1.9137215066468101E-2</v>
      </c>
      <c r="E380" s="17">
        <v>2.7490360410491001E-2</v>
      </c>
      <c r="F380" s="17">
        <v>1.7487440192545198E-2</v>
      </c>
      <c r="G380" s="17">
        <v>2.8050623025281201E-2</v>
      </c>
      <c r="H380" s="17">
        <v>2.01619583280894E-2</v>
      </c>
      <c r="I380" s="17">
        <v>2.4208631182203299E-2</v>
      </c>
      <c r="J380" s="17">
        <v>3.0943125682221101E-2</v>
      </c>
      <c r="K380" s="17">
        <v>4.9793806027736802E-2</v>
      </c>
      <c r="L380" s="17">
        <v>1.22752512549614E-2</v>
      </c>
      <c r="M380" s="17"/>
      <c r="N380" s="17">
        <v>3.3362935256340799E-2</v>
      </c>
      <c r="O380" s="17">
        <v>2.4834120178922201E-2</v>
      </c>
      <c r="P380" s="17">
        <v>2.22433776269499E-2</v>
      </c>
      <c r="Q380" s="17">
        <v>1.6562491124589102E-2</v>
      </c>
      <c r="R380" s="17"/>
      <c r="S380" s="17">
        <v>1.7832604383549999E-2</v>
      </c>
      <c r="T380" s="17">
        <v>1.26717333948423E-2</v>
      </c>
      <c r="U380" s="17">
        <v>1.8513377965244299E-2</v>
      </c>
      <c r="V380" s="17">
        <v>3.4433441776662403E-2</v>
      </c>
      <c r="W380" s="17">
        <v>1.84910639791253E-2</v>
      </c>
      <c r="X380" s="17">
        <v>1.8417062187713201E-2</v>
      </c>
      <c r="Y380" s="17">
        <v>1.3964494477229699E-2</v>
      </c>
      <c r="Z380" s="17"/>
      <c r="AA380" s="17">
        <v>1.29186210557067E-2</v>
      </c>
      <c r="AB380" s="17">
        <v>4.1368192058402503E-2</v>
      </c>
      <c r="AC380" s="17"/>
      <c r="AD380" s="17">
        <v>1.7773995801658199E-2</v>
      </c>
      <c r="AE380" s="17">
        <v>9.6592599073767205E-3</v>
      </c>
      <c r="AF380" s="17">
        <v>1.00568407227275E-2</v>
      </c>
      <c r="AG380" s="17"/>
      <c r="AH380" s="17">
        <v>3.9920510077977997E-3</v>
      </c>
      <c r="AI380" s="17">
        <v>2.6783349868429802E-2</v>
      </c>
      <c r="AJ380" s="17"/>
      <c r="AK380" s="17">
        <v>2.9264885365961099E-2</v>
      </c>
      <c r="AL380" s="17">
        <v>2.1562306468542999E-2</v>
      </c>
      <c r="AM380" s="17"/>
      <c r="AN380" s="17">
        <v>2.80936019321321E-2</v>
      </c>
      <c r="AO380" s="17">
        <v>1.6562491124589102E-2</v>
      </c>
      <c r="AP380" s="17"/>
      <c r="AQ380" s="17">
        <v>1.3965774344150399E-2</v>
      </c>
      <c r="AR380" s="17">
        <v>2.89379064707538E-2</v>
      </c>
      <c r="AS380" s="17"/>
      <c r="AT380" s="17">
        <v>5.52325194428804E-2</v>
      </c>
      <c r="AU380" s="17">
        <v>2.6805681456473499E-2</v>
      </c>
      <c r="AV380" s="17">
        <v>1.1743092531385099E-2</v>
      </c>
      <c r="AW380" s="17">
        <v>6.0759887250208099E-3</v>
      </c>
      <c r="AX380" s="17"/>
      <c r="AY380" s="17">
        <v>1.12534115832186E-2</v>
      </c>
      <c r="AZ380" s="17">
        <v>2.7103031382569798E-2</v>
      </c>
      <c r="BA380" s="17"/>
      <c r="BB380" s="17">
        <v>1.59764203584483E-2</v>
      </c>
      <c r="BC380" s="17">
        <v>2.5420633784354E-2</v>
      </c>
      <c r="BD380" s="17"/>
      <c r="BE380" s="17">
        <v>1.5689616839193801E-2</v>
      </c>
      <c r="BF380" s="17">
        <v>2.5038131597417398E-2</v>
      </c>
      <c r="BG380" s="17"/>
      <c r="BH380" s="17">
        <v>2.5840298132995699E-2</v>
      </c>
      <c r="BI380" s="17">
        <v>2.3789926749522201E-2</v>
      </c>
      <c r="BJ380" s="17"/>
      <c r="BK380" s="17">
        <v>2.7055933464298298E-2</v>
      </c>
      <c r="BL380" s="17">
        <v>2.3417613277569901E-2</v>
      </c>
      <c r="BM380" s="17"/>
      <c r="BN380" s="17">
        <v>2.1452544170005101E-2</v>
      </c>
      <c r="BO380" s="17">
        <v>2.4068973197224699E-2</v>
      </c>
      <c r="BP380" s="17"/>
      <c r="BQ380" s="17">
        <v>1.72602337317086E-2</v>
      </c>
      <c r="BR380" s="17">
        <v>2.4481601254946E-2</v>
      </c>
      <c r="BS380" s="17"/>
      <c r="BT380" s="17">
        <v>1.13973402309787E-2</v>
      </c>
      <c r="BU380" s="17">
        <v>2.4793896440275898E-2</v>
      </c>
      <c r="BV380" s="17"/>
      <c r="BW380" s="17">
        <v>1.3629930199735E-2</v>
      </c>
      <c r="BX380" s="17">
        <v>2.8872475245936099E-2</v>
      </c>
      <c r="BY380" s="17"/>
      <c r="BZ380" s="17">
        <v>6.2901958442890503E-3</v>
      </c>
      <c r="CA380" s="17">
        <v>2.4803790727687101E-2</v>
      </c>
    </row>
    <row r="381" spans="2:79" x14ac:dyDescent="0.35">
      <c r="B381" t="s">
        <v>223</v>
      </c>
      <c r="C381" s="17">
        <v>0.53230675786380099</v>
      </c>
      <c r="D381" s="17">
        <v>0.55203341636941905</v>
      </c>
      <c r="E381" s="17">
        <v>0.55805002382786095</v>
      </c>
      <c r="F381" s="17">
        <v>0.42892744158924001</v>
      </c>
      <c r="G381" s="17">
        <v>0.62471488596913405</v>
      </c>
      <c r="H381" s="17">
        <v>0.416348923916317</v>
      </c>
      <c r="I381" s="17">
        <v>0.54588543266661005</v>
      </c>
      <c r="J381" s="17">
        <v>0.56508206859541299</v>
      </c>
      <c r="K381" s="17">
        <v>0.60071266911004695</v>
      </c>
      <c r="L381" s="17">
        <v>0.64258393028604299</v>
      </c>
      <c r="M381" s="17"/>
      <c r="N381" s="17">
        <v>0.44757938684747101</v>
      </c>
      <c r="O381" s="17">
        <v>0.48615927513643298</v>
      </c>
      <c r="P381" s="17">
        <v>0.56927951315716796</v>
      </c>
      <c r="Q381" s="17">
        <v>0.60988418646017495</v>
      </c>
      <c r="R381" s="17"/>
      <c r="S381" s="17">
        <v>0.44993925799775197</v>
      </c>
      <c r="T381" s="17">
        <v>0.52270161037199203</v>
      </c>
      <c r="U381" s="17">
        <v>0.59179683668385197</v>
      </c>
      <c r="V381" s="17">
        <v>0.49504080157410302</v>
      </c>
      <c r="W381" s="17">
        <v>0.58647570759669898</v>
      </c>
      <c r="X381" s="17">
        <v>0.61130370710103898</v>
      </c>
      <c r="Y381" s="17">
        <v>0.59017244352462095</v>
      </c>
      <c r="Z381" s="17"/>
      <c r="AA381" s="17">
        <v>0.64268389080155996</v>
      </c>
      <c r="AB381" s="17">
        <v>0.35815207123928999</v>
      </c>
      <c r="AC381" s="17"/>
      <c r="AD381" s="17">
        <v>0.64006232974051303</v>
      </c>
      <c r="AE381" s="17">
        <v>0.75792548753563904</v>
      </c>
      <c r="AF381" s="17">
        <v>0.60373854231141899</v>
      </c>
      <c r="AG381" s="17"/>
      <c r="AH381" s="17">
        <v>0.81321060138899304</v>
      </c>
      <c r="AI381" s="17">
        <v>0.49250724457949902</v>
      </c>
      <c r="AJ381" s="17"/>
      <c r="AK381" s="17">
        <v>0.50523428752757704</v>
      </c>
      <c r="AL381" s="17">
        <v>0.54450542343907304</v>
      </c>
      <c r="AM381" s="17"/>
      <c r="AN381" s="17">
        <v>0.48887493517831598</v>
      </c>
      <c r="AO381" s="17">
        <v>0.60988418646017495</v>
      </c>
      <c r="AP381" s="17"/>
      <c r="AQ381" s="17">
        <v>0.68593680040722205</v>
      </c>
      <c r="AR381" s="17">
        <v>0.45567024404707901</v>
      </c>
      <c r="AS381" s="17"/>
      <c r="AT381" s="17">
        <v>0.34824593744768101</v>
      </c>
      <c r="AU381" s="17">
        <v>0.452641743014077</v>
      </c>
      <c r="AV381" s="17">
        <v>0.59870233630102898</v>
      </c>
      <c r="AW381" s="17">
        <v>0.81056432787328503</v>
      </c>
      <c r="AX381" s="17"/>
      <c r="AY381" s="17">
        <v>0.73594522409416696</v>
      </c>
      <c r="AZ381" s="17">
        <v>0.481834553738483</v>
      </c>
      <c r="BA381" s="17"/>
      <c r="BB381" s="17">
        <v>0.54540131910857104</v>
      </c>
      <c r="BC381" s="17">
        <v>0.52990120926919404</v>
      </c>
      <c r="BD381" s="17"/>
      <c r="BE381" s="17">
        <v>0.57429068622245605</v>
      </c>
      <c r="BF381" s="17">
        <v>0.52680462044752996</v>
      </c>
      <c r="BG381" s="17"/>
      <c r="BH381" s="17">
        <v>0.546044568127665</v>
      </c>
      <c r="BI381" s="17">
        <v>0.53110442680412195</v>
      </c>
      <c r="BJ381" s="17"/>
      <c r="BK381" s="17">
        <v>0.54649972407217695</v>
      </c>
      <c r="BL381" s="17">
        <v>0.529847496660241</v>
      </c>
      <c r="BM381" s="17"/>
      <c r="BN381" s="17">
        <v>0.61539973840126005</v>
      </c>
      <c r="BO381" s="17">
        <v>0.52852002002182996</v>
      </c>
      <c r="BP381" s="17"/>
      <c r="BQ381" s="17">
        <v>0.74622261196902495</v>
      </c>
      <c r="BR381" s="17">
        <v>0.51547813661556796</v>
      </c>
      <c r="BS381" s="17"/>
      <c r="BT381" s="17">
        <v>0.66847758304522098</v>
      </c>
      <c r="BU381" s="17">
        <v>0.52320929281272599</v>
      </c>
      <c r="BV381" s="17"/>
      <c r="BW381" s="17">
        <v>0.609120747257338</v>
      </c>
      <c r="BX381" s="17">
        <v>0.49572216987517798</v>
      </c>
      <c r="BY381" s="17"/>
      <c r="BZ381" s="17">
        <v>0.76376223942175203</v>
      </c>
      <c r="CA381" s="17">
        <v>0.52118445049832796</v>
      </c>
    </row>
    <row r="382" spans="2:79" x14ac:dyDescent="0.35">
      <c r="B382" t="s">
        <v>224</v>
      </c>
      <c r="C382" s="17">
        <v>0.238779805270772</v>
      </c>
      <c r="D382" s="17">
        <v>0.224608052051364</v>
      </c>
      <c r="E382" s="17">
        <v>0.196985298772479</v>
      </c>
      <c r="F382" s="17">
        <v>0.34363725023027802</v>
      </c>
      <c r="G382" s="17">
        <v>0.17909808913612399</v>
      </c>
      <c r="H382" s="17">
        <v>0.29475176948905302</v>
      </c>
      <c r="I382" s="17">
        <v>0.21132565293893399</v>
      </c>
      <c r="J382" s="17">
        <v>0.24210043587328001</v>
      </c>
      <c r="K382" s="17">
        <v>0.19765136346255399</v>
      </c>
      <c r="L382" s="17">
        <v>0.21225823847156999</v>
      </c>
      <c r="M382" s="17"/>
      <c r="N382" s="17">
        <v>0.30766510313991102</v>
      </c>
      <c r="O382" s="17">
        <v>0.272623573920798</v>
      </c>
      <c r="P382" s="17">
        <v>0.190336874125561</v>
      </c>
      <c r="Q382" s="17">
        <v>0.185699920170215</v>
      </c>
      <c r="R382" s="17"/>
      <c r="S382" s="17">
        <v>0.30431257131406297</v>
      </c>
      <c r="T382" s="17">
        <v>0.256797442683799</v>
      </c>
      <c r="U382" s="17">
        <v>0.18560891322654299</v>
      </c>
      <c r="V382" s="17">
        <v>0.26387507149755202</v>
      </c>
      <c r="W382" s="17">
        <v>0.20146776786810999</v>
      </c>
      <c r="X382" s="17">
        <v>0.17406121154218701</v>
      </c>
      <c r="Y382" s="17">
        <v>0.21376349397519501</v>
      </c>
      <c r="Z382" s="17"/>
      <c r="AA382" s="17">
        <v>0.15770857019043499</v>
      </c>
      <c r="AB382" s="17">
        <v>0.36669520915827603</v>
      </c>
      <c r="AC382" s="17"/>
      <c r="AD382" s="17">
        <v>0.16570639981387</v>
      </c>
      <c r="AE382" s="17">
        <v>8.4019765677268099E-2</v>
      </c>
      <c r="AF382" s="17">
        <v>0.17621546240913299</v>
      </c>
      <c r="AG382" s="17"/>
      <c r="AH382" s="17">
        <v>6.1454722025184698E-2</v>
      </c>
      <c r="AI382" s="17">
        <v>0.26390389014517401</v>
      </c>
      <c r="AJ382" s="17"/>
      <c r="AK382" s="17">
        <v>0.25619832256938402</v>
      </c>
      <c r="AL382" s="17">
        <v>0.230931143338412</v>
      </c>
      <c r="AM382" s="17"/>
      <c r="AN382" s="17">
        <v>0.26849664687746999</v>
      </c>
      <c r="AO382" s="17">
        <v>0.185699920170215</v>
      </c>
      <c r="AP382" s="17"/>
      <c r="AQ382" s="17">
        <v>0.128468435339084</v>
      </c>
      <c r="AR382" s="17">
        <v>0.293807316074995</v>
      </c>
      <c r="AS382" s="17"/>
      <c r="AT382" s="17">
        <v>0.40102380701401003</v>
      </c>
      <c r="AU382" s="17">
        <v>0.28990680405903502</v>
      </c>
      <c r="AV382" s="17">
        <v>0.177422224413639</v>
      </c>
      <c r="AW382" s="17">
        <v>5.1501047212478203E-2</v>
      </c>
      <c r="AX382" s="17"/>
      <c r="AY382" s="17">
        <v>0.10526872213515601</v>
      </c>
      <c r="AZ382" s="17">
        <v>0.27187079621051902</v>
      </c>
      <c r="BA382" s="17"/>
      <c r="BB382" s="17">
        <v>0.223333627637719</v>
      </c>
      <c r="BC382" s="17">
        <v>0.24161735974874901</v>
      </c>
      <c r="BD382" s="17"/>
      <c r="BE382" s="17">
        <v>0.1877681769857</v>
      </c>
      <c r="BF382" s="17">
        <v>0.24546505364139901</v>
      </c>
      <c r="BG382" s="17"/>
      <c r="BH382" s="17">
        <v>0.25558701420649199</v>
      </c>
      <c r="BI382" s="17">
        <v>0.23730884090732501</v>
      </c>
      <c r="BJ382" s="17"/>
      <c r="BK382" s="17">
        <v>0.215829923692615</v>
      </c>
      <c r="BL382" s="17">
        <v>0.24275640555029299</v>
      </c>
      <c r="BM382" s="17"/>
      <c r="BN382" s="17">
        <v>0.18224666741758599</v>
      </c>
      <c r="BO382" s="17">
        <v>0.24135615012023301</v>
      </c>
      <c r="BP382" s="17"/>
      <c r="BQ382" s="17">
        <v>8.90184833669629E-2</v>
      </c>
      <c r="BR382" s="17">
        <v>0.250561431155846</v>
      </c>
      <c r="BS382" s="17"/>
      <c r="BT382" s="17">
        <v>0.14023515262081901</v>
      </c>
      <c r="BU382" s="17">
        <v>0.24536349551615899</v>
      </c>
      <c r="BV382" s="17"/>
      <c r="BW382" s="17">
        <v>0.17371466592270901</v>
      </c>
      <c r="BX382" s="17">
        <v>0.26976870891013299</v>
      </c>
      <c r="BY382" s="17"/>
      <c r="BZ382" s="17">
        <v>8.1627472802147702E-2</v>
      </c>
      <c r="CA382" s="17">
        <v>0.24633156655614699</v>
      </c>
    </row>
    <row r="383" spans="2:79" x14ac:dyDescent="0.35">
      <c r="B383" t="s">
        <v>166</v>
      </c>
      <c r="C383" s="17">
        <v>0.29352695259302902</v>
      </c>
      <c r="D383" s="17">
        <v>0.32742536431805602</v>
      </c>
      <c r="E383" s="17">
        <v>0.36106472505538201</v>
      </c>
      <c r="F383" s="17">
        <v>8.5290191358962306E-2</v>
      </c>
      <c r="G383" s="17">
        <v>0.44561679683300998</v>
      </c>
      <c r="H383" s="17">
        <v>0.121597154427264</v>
      </c>
      <c r="I383" s="17">
        <v>0.33455977972767598</v>
      </c>
      <c r="J383" s="17">
        <v>0.32298163272213298</v>
      </c>
      <c r="K383" s="17">
        <v>0.40306130564749298</v>
      </c>
      <c r="L383" s="17">
        <v>0.430325691814473</v>
      </c>
      <c r="M383" s="17"/>
      <c r="N383" s="17">
        <v>0.13991428370756001</v>
      </c>
      <c r="O383" s="17">
        <v>0.213535701215635</v>
      </c>
      <c r="P383" s="17">
        <v>0.37894263903160702</v>
      </c>
      <c r="Q383" s="17">
        <v>0.42418426628995998</v>
      </c>
      <c r="R383" s="17"/>
      <c r="S383" s="17">
        <v>0.145626686683689</v>
      </c>
      <c r="T383" s="17">
        <v>0.26590416768819303</v>
      </c>
      <c r="U383" s="17">
        <v>0.40618792345730897</v>
      </c>
      <c r="V383" s="17">
        <v>0.231165730076551</v>
      </c>
      <c r="W383" s="17">
        <v>0.38500793972858899</v>
      </c>
      <c r="X383" s="17">
        <v>0.43724249555885197</v>
      </c>
      <c r="Y383" s="17">
        <v>0.376408949549426</v>
      </c>
      <c r="Z383" s="17"/>
      <c r="AA383" s="17">
        <v>0.48497532061112397</v>
      </c>
      <c r="AB383" s="17">
        <v>-8.5431379189859803E-3</v>
      </c>
      <c r="AC383" s="17"/>
      <c r="AD383" s="17">
        <v>0.47435592992664199</v>
      </c>
      <c r="AE383" s="17">
        <v>0.67390572185837105</v>
      </c>
      <c r="AF383" s="17">
        <v>0.427523079902286</v>
      </c>
      <c r="AG383" s="17"/>
      <c r="AH383" s="17">
        <v>0.75175587936380805</v>
      </c>
      <c r="AI383" s="17">
        <v>0.228603354434325</v>
      </c>
      <c r="AJ383" s="17"/>
      <c r="AK383" s="17">
        <v>0.249035964958193</v>
      </c>
      <c r="AL383" s="17">
        <v>0.31357428010066102</v>
      </c>
      <c r="AM383" s="17"/>
      <c r="AN383" s="17">
        <v>0.22037828830084599</v>
      </c>
      <c r="AO383" s="17">
        <v>0.42418426628995998</v>
      </c>
      <c r="AP383" s="17"/>
      <c r="AQ383" s="17">
        <v>0.55746836506813802</v>
      </c>
      <c r="AR383" s="17">
        <v>0.16186292797208399</v>
      </c>
      <c r="AS383" s="17"/>
      <c r="AT383" s="17">
        <v>-5.27778695663286E-2</v>
      </c>
      <c r="AU383" s="17">
        <v>0.16273493895504201</v>
      </c>
      <c r="AV383" s="17">
        <v>0.42128011188739001</v>
      </c>
      <c r="AW383" s="17">
        <v>0.75906328066080697</v>
      </c>
      <c r="AX383" s="17"/>
      <c r="AY383" s="17">
        <v>0.63067650195901104</v>
      </c>
      <c r="AZ383" s="17">
        <v>0.20996375752796401</v>
      </c>
      <c r="BA383" s="17"/>
      <c r="BB383" s="17">
        <v>0.32206769147085201</v>
      </c>
      <c r="BC383" s="17">
        <v>0.288283849520445</v>
      </c>
      <c r="BD383" s="17"/>
      <c r="BE383" s="17">
        <v>0.38652250923675602</v>
      </c>
      <c r="BF383" s="17">
        <v>0.28133956680612998</v>
      </c>
      <c r="BG383" s="17"/>
      <c r="BH383" s="17">
        <v>0.29045755392117301</v>
      </c>
      <c r="BI383" s="17">
        <v>0.293795585896797</v>
      </c>
      <c r="BJ383" s="17"/>
      <c r="BK383" s="17">
        <v>0.33066980037956201</v>
      </c>
      <c r="BL383" s="17">
        <v>0.28709109110994802</v>
      </c>
      <c r="BM383" s="17"/>
      <c r="BN383" s="17">
        <v>0.433153070983674</v>
      </c>
      <c r="BO383" s="17">
        <v>0.28716386990159698</v>
      </c>
      <c r="BP383" s="17"/>
      <c r="BQ383" s="17">
        <v>0.65720412860206201</v>
      </c>
      <c r="BR383" s="17">
        <v>0.26491670545972201</v>
      </c>
      <c r="BS383" s="17"/>
      <c r="BT383" s="17">
        <v>0.528242430424402</v>
      </c>
      <c r="BU383" s="17">
        <v>0.277845797296567</v>
      </c>
      <c r="BV383" s="17"/>
      <c r="BW383" s="17">
        <v>0.43540608133462899</v>
      </c>
      <c r="BX383" s="17">
        <v>0.22595346096504501</v>
      </c>
      <c r="BY383" s="17"/>
      <c r="BZ383" s="17">
        <v>0.68213476661960404</v>
      </c>
      <c r="CA383" s="17">
        <v>0.27485288394218199</v>
      </c>
    </row>
    <row r="384" spans="2:79" x14ac:dyDescent="0.35">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row>
    <row r="385" spans="2:79" x14ac:dyDescent="0.35">
      <c r="B385" s="6" t="s">
        <v>236</v>
      </c>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row>
    <row r="386" spans="2:79" x14ac:dyDescent="0.35">
      <c r="B386" s="24" t="s">
        <v>77</v>
      </c>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row>
    <row r="387" spans="2:79" x14ac:dyDescent="0.35">
      <c r="B387" t="s">
        <v>218</v>
      </c>
      <c r="C387" s="17">
        <v>0.21815118667254399</v>
      </c>
      <c r="D387" s="17">
        <v>0.239693076330248</v>
      </c>
      <c r="E387" s="17">
        <v>0.21315648568713</v>
      </c>
      <c r="F387" s="17">
        <v>0.216722103334271</v>
      </c>
      <c r="G387" s="17">
        <v>0.26563698750855302</v>
      </c>
      <c r="H387" s="17">
        <v>0.15443887059029601</v>
      </c>
      <c r="I387" s="17">
        <v>0.208215916813318</v>
      </c>
      <c r="J387" s="17">
        <v>0.22421814249395899</v>
      </c>
      <c r="K387" s="17">
        <v>0.23003542474191299</v>
      </c>
      <c r="L387" s="17">
        <v>0.233344570660905</v>
      </c>
      <c r="M387" s="17"/>
      <c r="N387" s="17">
        <v>0.148602188904846</v>
      </c>
      <c r="O387" s="17">
        <v>0.173578892792211</v>
      </c>
      <c r="P387" s="17">
        <v>0.241969664049242</v>
      </c>
      <c r="Q387" s="17">
        <v>0.28825774872377702</v>
      </c>
      <c r="R387" s="17"/>
      <c r="S387" s="17">
        <v>0.18998853380327799</v>
      </c>
      <c r="T387" s="17">
        <v>0.21105922082076101</v>
      </c>
      <c r="U387" s="17">
        <v>0.25493377749881801</v>
      </c>
      <c r="V387" s="17">
        <v>0.185516044035235</v>
      </c>
      <c r="W387" s="17">
        <v>0.23682359644654399</v>
      </c>
      <c r="X387" s="17">
        <v>0.27804674664948797</v>
      </c>
      <c r="Y387" s="17">
        <v>0.26552468273346902</v>
      </c>
      <c r="Z387" s="17"/>
      <c r="AA387" s="17">
        <v>0.27990797382370097</v>
      </c>
      <c r="AB387" s="17">
        <v>0.12071040680275801</v>
      </c>
      <c r="AC387" s="17"/>
      <c r="AD387" s="17">
        <v>0.26457220065244702</v>
      </c>
      <c r="AE387" s="17">
        <v>0.38979534747468703</v>
      </c>
      <c r="AF387" s="17">
        <v>0.23961887001590901</v>
      </c>
      <c r="AG387" s="17"/>
      <c r="AH387" s="17">
        <v>0.403559873636265</v>
      </c>
      <c r="AI387" s="17">
        <v>0.19188178641360601</v>
      </c>
      <c r="AJ387" s="17"/>
      <c r="AK387" s="17">
        <v>0.206960636756989</v>
      </c>
      <c r="AL387" s="17">
        <v>0.22319357010958901</v>
      </c>
      <c r="AM387" s="17"/>
      <c r="AN387" s="17">
        <v>0.178901938183784</v>
      </c>
      <c r="AO387" s="17">
        <v>0.28825774872377702</v>
      </c>
      <c r="AP387" s="17"/>
      <c r="AQ387" s="17">
        <v>0.33262426801124201</v>
      </c>
      <c r="AR387" s="17">
        <v>0.161047655784851</v>
      </c>
      <c r="AS387" s="17"/>
      <c r="AT387" s="17">
        <v>0.117785163971536</v>
      </c>
      <c r="AU387" s="17">
        <v>0.162605713739259</v>
      </c>
      <c r="AV387" s="17">
        <v>0.24682399389278301</v>
      </c>
      <c r="AW387" s="17">
        <v>0.41983329164132299</v>
      </c>
      <c r="AX387" s="17"/>
      <c r="AY387" s="17">
        <v>0.39208136908869701</v>
      </c>
      <c r="AZ387" s="17">
        <v>0.17504224054381601</v>
      </c>
      <c r="BA387" s="17"/>
      <c r="BB387" s="17">
        <v>0.20720239468402701</v>
      </c>
      <c r="BC387" s="17">
        <v>0.220162544723288</v>
      </c>
      <c r="BD387" s="17"/>
      <c r="BE387" s="17">
        <v>0.30030116477468799</v>
      </c>
      <c r="BF387" s="17">
        <v>0.20738515105052199</v>
      </c>
      <c r="BG387" s="17"/>
      <c r="BH387" s="17">
        <v>0.222913892659684</v>
      </c>
      <c r="BI387" s="17">
        <v>0.217734355370723</v>
      </c>
      <c r="BJ387" s="17"/>
      <c r="BK387" s="17">
        <v>0.22763551523974199</v>
      </c>
      <c r="BL387" s="17">
        <v>0.21650780635692299</v>
      </c>
      <c r="BM387" s="17"/>
      <c r="BN387" s="17">
        <v>0.32696304702004297</v>
      </c>
      <c r="BO387" s="17">
        <v>0.213192380446459</v>
      </c>
      <c r="BP387" s="17"/>
      <c r="BQ387" s="17">
        <v>0.34004323776473</v>
      </c>
      <c r="BR387" s="17">
        <v>0.20856201821384901</v>
      </c>
      <c r="BS387" s="17"/>
      <c r="BT387" s="17">
        <v>0.27209638686613102</v>
      </c>
      <c r="BU387" s="17">
        <v>0.21454715054527199</v>
      </c>
      <c r="BV387" s="17"/>
      <c r="BW387" s="17">
        <v>0.24410065176662599</v>
      </c>
      <c r="BX387" s="17">
        <v>0.20579210343149101</v>
      </c>
      <c r="BY387" s="17"/>
      <c r="BZ387" s="17">
        <v>0.367084335173674</v>
      </c>
      <c r="CA387" s="17">
        <v>0.210994388123695</v>
      </c>
    </row>
    <row r="388" spans="2:79" x14ac:dyDescent="0.35">
      <c r="B388" t="s">
        <v>219</v>
      </c>
      <c r="C388" s="17">
        <v>0.231501216269941</v>
      </c>
      <c r="D388" s="17">
        <v>0.26634310600130001</v>
      </c>
      <c r="E388" s="17">
        <v>0.24320776483548201</v>
      </c>
      <c r="F388" s="17">
        <v>0.19371578521828101</v>
      </c>
      <c r="G388" s="17">
        <v>0.24581584278326099</v>
      </c>
      <c r="H388" s="17">
        <v>0.17513296617917401</v>
      </c>
      <c r="I388" s="17">
        <v>0.267091590566225</v>
      </c>
      <c r="J388" s="17">
        <v>0.198277166574712</v>
      </c>
      <c r="K388" s="17">
        <v>0.23925343832273899</v>
      </c>
      <c r="L388" s="17">
        <v>0.27065111983286</v>
      </c>
      <c r="M388" s="17"/>
      <c r="N388" s="17">
        <v>0.146558132689802</v>
      </c>
      <c r="O388" s="17">
        <v>0.20861235299995401</v>
      </c>
      <c r="P388" s="17">
        <v>0.28353645607116201</v>
      </c>
      <c r="Q388" s="17">
        <v>0.290253147558728</v>
      </c>
      <c r="R388" s="17"/>
      <c r="S388" s="17">
        <v>0.21023939428985999</v>
      </c>
      <c r="T388" s="17">
        <v>0.251582585856372</v>
      </c>
      <c r="U388" s="17">
        <v>0.28825185426820699</v>
      </c>
      <c r="V388" s="17">
        <v>0.18793876504440099</v>
      </c>
      <c r="W388" s="17">
        <v>0.26819903416339103</v>
      </c>
      <c r="X388" s="17">
        <v>0.272687553310963</v>
      </c>
      <c r="Y388" s="17">
        <v>0.220421136721099</v>
      </c>
      <c r="Z388" s="17"/>
      <c r="AA388" s="17">
        <v>0.29112227581768302</v>
      </c>
      <c r="AB388" s="17">
        <v>0.137430219267206</v>
      </c>
      <c r="AC388" s="17"/>
      <c r="AD388" s="17">
        <v>0.31043568581725001</v>
      </c>
      <c r="AE388" s="17">
        <v>0.32145972382183902</v>
      </c>
      <c r="AF388" s="17">
        <v>0.266318981381094</v>
      </c>
      <c r="AG388" s="17"/>
      <c r="AH388" s="17">
        <v>0.34773397458059302</v>
      </c>
      <c r="AI388" s="17">
        <v>0.21503292181586001</v>
      </c>
      <c r="AJ388" s="17"/>
      <c r="AK388" s="17">
        <v>0.20039621635082899</v>
      </c>
      <c r="AL388" s="17">
        <v>0.24551691143996701</v>
      </c>
      <c r="AM388" s="17"/>
      <c r="AN388" s="17">
        <v>0.198608872345516</v>
      </c>
      <c r="AO388" s="17">
        <v>0.290253147558728</v>
      </c>
      <c r="AP388" s="17"/>
      <c r="AQ388" s="17">
        <v>0.28141477376462798</v>
      </c>
      <c r="AR388" s="17">
        <v>0.20660243361483399</v>
      </c>
      <c r="AS388" s="17"/>
      <c r="AT388" s="17">
        <v>0.12886858395554401</v>
      </c>
      <c r="AU388" s="17">
        <v>0.182502037131554</v>
      </c>
      <c r="AV388" s="17">
        <v>0.28193996414965899</v>
      </c>
      <c r="AW388" s="17">
        <v>0.35770281760329797</v>
      </c>
      <c r="AX388" s="17"/>
      <c r="AY388" s="17">
        <v>0.30363845970330799</v>
      </c>
      <c r="AZ388" s="17">
        <v>0.21362185515018101</v>
      </c>
      <c r="BA388" s="17"/>
      <c r="BB388" s="17">
        <v>0.250979077658262</v>
      </c>
      <c r="BC388" s="17">
        <v>0.22792301756493699</v>
      </c>
      <c r="BD388" s="17"/>
      <c r="BE388" s="17">
        <v>0.25750025407918398</v>
      </c>
      <c r="BF388" s="17">
        <v>0.22809395343604699</v>
      </c>
      <c r="BG388" s="17"/>
      <c r="BH388" s="17">
        <v>0.25136396175254999</v>
      </c>
      <c r="BI388" s="17">
        <v>0.22976283181379001</v>
      </c>
      <c r="BJ388" s="17"/>
      <c r="BK388" s="17">
        <v>0.26952468538334201</v>
      </c>
      <c r="BL388" s="17">
        <v>0.22491276667860899</v>
      </c>
      <c r="BM388" s="17"/>
      <c r="BN388" s="17">
        <v>0.26668478463572898</v>
      </c>
      <c r="BO388" s="17">
        <v>0.229897820304547</v>
      </c>
      <c r="BP388" s="17"/>
      <c r="BQ388" s="17">
        <v>0.35447011576260201</v>
      </c>
      <c r="BR388" s="17">
        <v>0.22182733284727399</v>
      </c>
      <c r="BS388" s="17"/>
      <c r="BT388" s="17">
        <v>0.23809010996344199</v>
      </c>
      <c r="BU388" s="17">
        <v>0.231061017497391</v>
      </c>
      <c r="BV388" s="17"/>
      <c r="BW388" s="17">
        <v>0.26650279039644698</v>
      </c>
      <c r="BX388" s="17">
        <v>0.21483083918783</v>
      </c>
      <c r="BY388" s="17"/>
      <c r="BZ388" s="17">
        <v>0.29455775522843403</v>
      </c>
      <c r="CA388" s="17">
        <v>0.228471112152386</v>
      </c>
    </row>
    <row r="389" spans="2:79" x14ac:dyDescent="0.35">
      <c r="B389" t="s">
        <v>220</v>
      </c>
      <c r="C389" s="17">
        <v>0.19112791773461299</v>
      </c>
      <c r="D389" s="17">
        <v>0.19197023753412801</v>
      </c>
      <c r="E389" s="17">
        <v>0.20295033920578001</v>
      </c>
      <c r="F389" s="17">
        <v>0.18866298066839299</v>
      </c>
      <c r="G389" s="17">
        <v>0.16347855943725301</v>
      </c>
      <c r="H389" s="17">
        <v>0.21438985337918401</v>
      </c>
      <c r="I389" s="17">
        <v>0.223094465957247</v>
      </c>
      <c r="J389" s="17">
        <v>0.16394109136092899</v>
      </c>
      <c r="K389" s="17">
        <v>0.14974891841287899</v>
      </c>
      <c r="L389" s="17">
        <v>0.14610687009311599</v>
      </c>
      <c r="M389" s="17"/>
      <c r="N389" s="17">
        <v>0.17877029301928701</v>
      </c>
      <c r="O389" s="17">
        <v>0.21938006786526901</v>
      </c>
      <c r="P389" s="17">
        <v>0.19460127559784601</v>
      </c>
      <c r="Q389" s="17">
        <v>0.18459672025843099</v>
      </c>
      <c r="R389" s="17"/>
      <c r="S389" s="17">
        <v>0.18813049544673099</v>
      </c>
      <c r="T389" s="17">
        <v>0.21015219864950199</v>
      </c>
      <c r="U389" s="17">
        <v>0.19067390631546299</v>
      </c>
      <c r="V389" s="17">
        <v>0.20032148131042599</v>
      </c>
      <c r="W389" s="17">
        <v>0.19766490378321599</v>
      </c>
      <c r="X389" s="17">
        <v>0.17569847494212401</v>
      </c>
      <c r="Y389" s="17">
        <v>0.18397372953830399</v>
      </c>
      <c r="Z389" s="17"/>
      <c r="AA389" s="17">
        <v>0.18923644388702399</v>
      </c>
      <c r="AB389" s="17">
        <v>0.19411231338267601</v>
      </c>
      <c r="AC389" s="17"/>
      <c r="AD389" s="17">
        <v>0.20623588650267299</v>
      </c>
      <c r="AE389" s="17">
        <v>0.13428807071792001</v>
      </c>
      <c r="AF389" s="17">
        <v>0.20210324275901401</v>
      </c>
      <c r="AG389" s="17"/>
      <c r="AH389" s="17">
        <v>0.16416912789183699</v>
      </c>
      <c r="AI389" s="17">
        <v>0.194947540495951</v>
      </c>
      <c r="AJ389" s="17"/>
      <c r="AK389" s="17">
        <v>0.192712463826435</v>
      </c>
      <c r="AL389" s="17">
        <v>0.19041393236044099</v>
      </c>
      <c r="AM389" s="17"/>
      <c r="AN389" s="17">
        <v>0.194784417000465</v>
      </c>
      <c r="AO389" s="17">
        <v>0.18459672025843099</v>
      </c>
      <c r="AP389" s="17"/>
      <c r="AQ389" s="17">
        <v>0.16541365149791501</v>
      </c>
      <c r="AR389" s="17">
        <v>0.203955172658913</v>
      </c>
      <c r="AS389" s="17"/>
      <c r="AT389" s="17">
        <v>0.16363505170470599</v>
      </c>
      <c r="AU389" s="17">
        <v>0.20762477306881499</v>
      </c>
      <c r="AV389" s="17">
        <v>0.207996960792561</v>
      </c>
      <c r="AW389" s="17">
        <v>0.14319796467052001</v>
      </c>
      <c r="AX389" s="17"/>
      <c r="AY389" s="17">
        <v>0.157533843168915</v>
      </c>
      <c r="AZ389" s="17">
        <v>0.19945427679765401</v>
      </c>
      <c r="BA389" s="17"/>
      <c r="BB389" s="17">
        <v>0.18264088585501501</v>
      </c>
      <c r="BC389" s="17">
        <v>0.19268703584699001</v>
      </c>
      <c r="BD389" s="17"/>
      <c r="BE389" s="17">
        <v>0.19448007300709699</v>
      </c>
      <c r="BF389" s="17">
        <v>0.19068860632019899</v>
      </c>
      <c r="BG389" s="17"/>
      <c r="BH389" s="17">
        <v>0.165069672391157</v>
      </c>
      <c r="BI389" s="17">
        <v>0.193408531393952</v>
      </c>
      <c r="BJ389" s="17"/>
      <c r="BK389" s="17">
        <v>0.20325853073042399</v>
      </c>
      <c r="BL389" s="17">
        <v>0.189026007148903</v>
      </c>
      <c r="BM389" s="17"/>
      <c r="BN389" s="17">
        <v>0.15551104135970301</v>
      </c>
      <c r="BO389" s="17">
        <v>0.19275106054053101</v>
      </c>
      <c r="BP389" s="17"/>
      <c r="BQ389" s="17">
        <v>0.18275770475168901</v>
      </c>
      <c r="BR389" s="17">
        <v>0.19178639695133901</v>
      </c>
      <c r="BS389" s="17"/>
      <c r="BT389" s="17">
        <v>0.18861046852066901</v>
      </c>
      <c r="BU389" s="17">
        <v>0.191296106524033</v>
      </c>
      <c r="BV389" s="17"/>
      <c r="BW389" s="17">
        <v>0.19960593697717899</v>
      </c>
      <c r="BX389" s="17">
        <v>0.187090048547011</v>
      </c>
      <c r="BY389" s="17"/>
      <c r="BZ389" s="17">
        <v>0.220214664314695</v>
      </c>
      <c r="CA389" s="17">
        <v>0.18973019004396699</v>
      </c>
    </row>
    <row r="390" spans="2:79" x14ac:dyDescent="0.35">
      <c r="B390" t="s">
        <v>221</v>
      </c>
      <c r="C390" s="17">
        <v>0.14561055030710901</v>
      </c>
      <c r="D390" s="17">
        <v>0.115623634989745</v>
      </c>
      <c r="E390" s="17">
        <v>0.14902113303418699</v>
      </c>
      <c r="F390" s="17">
        <v>0.20940917648747201</v>
      </c>
      <c r="G390" s="17">
        <v>0.114884378045831</v>
      </c>
      <c r="H390" s="17">
        <v>0.152103711361262</v>
      </c>
      <c r="I390" s="17">
        <v>0.15548036651907499</v>
      </c>
      <c r="J390" s="17">
        <v>0.120566977392963</v>
      </c>
      <c r="K390" s="17">
        <v>0.103502477932473</v>
      </c>
      <c r="L390" s="17">
        <v>0.14921153512495899</v>
      </c>
      <c r="M390" s="17"/>
      <c r="N390" s="17">
        <v>0.181082127103882</v>
      </c>
      <c r="O390" s="17">
        <v>0.16877754546795601</v>
      </c>
      <c r="P390" s="17">
        <v>0.131300004596593</v>
      </c>
      <c r="Q390" s="17">
        <v>0.11056731867443299</v>
      </c>
      <c r="R390" s="17"/>
      <c r="S390" s="17">
        <v>0.168940117172419</v>
      </c>
      <c r="T390" s="17">
        <v>0.13564979444272701</v>
      </c>
      <c r="U390" s="17">
        <v>0.110128045251513</v>
      </c>
      <c r="V390" s="17">
        <v>0.160868523965599</v>
      </c>
      <c r="W390" s="17">
        <v>0.137404333538896</v>
      </c>
      <c r="X390" s="17">
        <v>0.1160717608246</v>
      </c>
      <c r="Y390" s="17">
        <v>0.15016720871744299</v>
      </c>
      <c r="Z390" s="17"/>
      <c r="AA390" s="17">
        <v>0.116660359342454</v>
      </c>
      <c r="AB390" s="17">
        <v>0.19128859340334001</v>
      </c>
      <c r="AC390" s="17"/>
      <c r="AD390" s="17">
        <v>0.114375372740099</v>
      </c>
      <c r="AE390" s="17">
        <v>7.7975547931742301E-2</v>
      </c>
      <c r="AF390" s="17">
        <v>0.13976165766597501</v>
      </c>
      <c r="AG390" s="17"/>
      <c r="AH390" s="17">
        <v>5.0439164269058201E-2</v>
      </c>
      <c r="AI390" s="17">
        <v>0.15909479030672</v>
      </c>
      <c r="AJ390" s="17"/>
      <c r="AK390" s="17">
        <v>0.15439514831600701</v>
      </c>
      <c r="AL390" s="17">
        <v>0.141652271953015</v>
      </c>
      <c r="AM390" s="17"/>
      <c r="AN390" s="17">
        <v>0.16522954838599099</v>
      </c>
      <c r="AO390" s="17">
        <v>0.11056731867443299</v>
      </c>
      <c r="AP390" s="17"/>
      <c r="AQ390" s="17">
        <v>0.10019276036944801</v>
      </c>
      <c r="AR390" s="17">
        <v>0.168266672953817</v>
      </c>
      <c r="AS390" s="17"/>
      <c r="AT390" s="17">
        <v>0.176667290535341</v>
      </c>
      <c r="AU390" s="17">
        <v>0.17275619357631</v>
      </c>
      <c r="AV390" s="17">
        <v>0.14227771022195501</v>
      </c>
      <c r="AW390" s="17">
        <v>4.3322177378346101E-2</v>
      </c>
      <c r="AX390" s="17"/>
      <c r="AY390" s="17">
        <v>8.6889131963965804E-2</v>
      </c>
      <c r="AZ390" s="17">
        <v>0.16016477214941399</v>
      </c>
      <c r="BA390" s="17"/>
      <c r="BB390" s="17">
        <v>0.14053483455263699</v>
      </c>
      <c r="BC390" s="17">
        <v>0.14654298940694399</v>
      </c>
      <c r="BD390" s="17"/>
      <c r="BE390" s="17">
        <v>0.11050192744040099</v>
      </c>
      <c r="BF390" s="17">
        <v>0.15021165542186801</v>
      </c>
      <c r="BG390" s="17"/>
      <c r="BH390" s="17">
        <v>0.14396368800616999</v>
      </c>
      <c r="BI390" s="17">
        <v>0.145754683444589</v>
      </c>
      <c r="BJ390" s="17"/>
      <c r="BK390" s="17">
        <v>0.13667745300638401</v>
      </c>
      <c r="BL390" s="17">
        <v>0.14715841699662099</v>
      </c>
      <c r="BM390" s="17"/>
      <c r="BN390" s="17">
        <v>0.117069009370312</v>
      </c>
      <c r="BO390" s="17">
        <v>0.146911253837473</v>
      </c>
      <c r="BP390" s="17"/>
      <c r="BQ390" s="17">
        <v>6.3828694261957003E-2</v>
      </c>
      <c r="BR390" s="17">
        <v>0.15204427578350299</v>
      </c>
      <c r="BS390" s="17"/>
      <c r="BT390" s="17">
        <v>0.111155722524909</v>
      </c>
      <c r="BU390" s="17">
        <v>0.14791245008022</v>
      </c>
      <c r="BV390" s="17"/>
      <c r="BW390" s="17">
        <v>0.13664230232073901</v>
      </c>
      <c r="BX390" s="17">
        <v>0.14988190322278999</v>
      </c>
      <c r="BY390" s="17"/>
      <c r="BZ390" s="17">
        <v>6.9498987716560906E-2</v>
      </c>
      <c r="CA390" s="17">
        <v>0.14926799746498401</v>
      </c>
    </row>
    <row r="391" spans="2:79" x14ac:dyDescent="0.35">
      <c r="B391" t="s">
        <v>222</v>
      </c>
      <c r="C391" s="17">
        <v>0.17918225249941899</v>
      </c>
      <c r="D391" s="17">
        <v>0.15669060913505201</v>
      </c>
      <c r="E391" s="17">
        <v>0.163035376788946</v>
      </c>
      <c r="F391" s="17">
        <v>0.183278754402105</v>
      </c>
      <c r="G391" s="17">
        <v>0.15601897425405301</v>
      </c>
      <c r="H391" s="17">
        <v>0.26141964073331603</v>
      </c>
      <c r="I391" s="17">
        <v>0.117815195492004</v>
      </c>
      <c r="J391" s="17">
        <v>0.23753715827064101</v>
      </c>
      <c r="K391" s="17">
        <v>0.19950274714572699</v>
      </c>
      <c r="L391" s="17">
        <v>0.191183423054508</v>
      </c>
      <c r="M391" s="17"/>
      <c r="N391" s="17">
        <v>0.28663083708500398</v>
      </c>
      <c r="O391" s="17">
        <v>0.19358055905621599</v>
      </c>
      <c r="P391" s="17">
        <v>0.120838487472815</v>
      </c>
      <c r="Q391" s="17">
        <v>0.109371570412072</v>
      </c>
      <c r="R391" s="17"/>
      <c r="S391" s="17">
        <v>0.20994308071145601</v>
      </c>
      <c r="T391" s="17">
        <v>0.176313551349319</v>
      </c>
      <c r="U391" s="17">
        <v>0.13138630717353</v>
      </c>
      <c r="V391" s="17">
        <v>0.22062084550839001</v>
      </c>
      <c r="W391" s="17">
        <v>0.13927692476030501</v>
      </c>
      <c r="X391" s="17">
        <v>0.133456486298594</v>
      </c>
      <c r="Y391" s="17">
        <v>0.150875546910095</v>
      </c>
      <c r="Z391" s="17"/>
      <c r="AA391" s="17">
        <v>0.10750818829948799</v>
      </c>
      <c r="AB391" s="17">
        <v>0.29227066001298302</v>
      </c>
      <c r="AC391" s="17"/>
      <c r="AD391" s="17">
        <v>9.3546160766421693E-2</v>
      </c>
      <c r="AE391" s="17">
        <v>6.0325530207407198E-2</v>
      </c>
      <c r="AF391" s="17">
        <v>0.13549292623295001</v>
      </c>
      <c r="AG391" s="17"/>
      <c r="AH391" s="17">
        <v>3.1932438446654603E-2</v>
      </c>
      <c r="AI391" s="17">
        <v>0.20004516009426801</v>
      </c>
      <c r="AJ391" s="17"/>
      <c r="AK391" s="17">
        <v>0.19873863057281499</v>
      </c>
      <c r="AL391" s="17">
        <v>0.17037028547099001</v>
      </c>
      <c r="AM391" s="17"/>
      <c r="AN391" s="17">
        <v>0.21826585221172201</v>
      </c>
      <c r="AO391" s="17">
        <v>0.109371570412072</v>
      </c>
      <c r="AP391" s="17"/>
      <c r="AQ391" s="17">
        <v>0.10048984238818</v>
      </c>
      <c r="AR391" s="17">
        <v>0.21843702243191301</v>
      </c>
      <c r="AS391" s="17"/>
      <c r="AT391" s="17">
        <v>0.33259513015575398</v>
      </c>
      <c r="AU391" s="17">
        <v>0.23349302411074299</v>
      </c>
      <c r="AV391" s="17">
        <v>0.106082552430306</v>
      </c>
      <c r="AW391" s="17">
        <v>2.9096339105559602E-2</v>
      </c>
      <c r="AX391" s="17"/>
      <c r="AY391" s="17">
        <v>5.2943269240445498E-2</v>
      </c>
      <c r="AZ391" s="17">
        <v>0.210470838833652</v>
      </c>
      <c r="BA391" s="17"/>
      <c r="BB391" s="17">
        <v>0.19415447817376599</v>
      </c>
      <c r="BC391" s="17">
        <v>0.17643176580835501</v>
      </c>
      <c r="BD391" s="17"/>
      <c r="BE391" s="17">
        <v>0.114135002078478</v>
      </c>
      <c r="BF391" s="17">
        <v>0.18770691715941101</v>
      </c>
      <c r="BG391" s="17"/>
      <c r="BH391" s="17">
        <v>0.17855483660494501</v>
      </c>
      <c r="BI391" s="17">
        <v>0.179237163842841</v>
      </c>
      <c r="BJ391" s="17"/>
      <c r="BK391" s="17">
        <v>0.13699100940294501</v>
      </c>
      <c r="BL391" s="17">
        <v>0.18649286578164501</v>
      </c>
      <c r="BM391" s="17"/>
      <c r="BN391" s="17">
        <v>0.110389467145788</v>
      </c>
      <c r="BO391" s="17">
        <v>0.18231729762439</v>
      </c>
      <c r="BP391" s="17"/>
      <c r="BQ391" s="17">
        <v>4.8691529274447698E-2</v>
      </c>
      <c r="BR391" s="17">
        <v>0.189447872907717</v>
      </c>
      <c r="BS391" s="17"/>
      <c r="BT391" s="17">
        <v>0.17625299098595301</v>
      </c>
      <c r="BU391" s="17">
        <v>0.179377954142622</v>
      </c>
      <c r="BV391" s="17"/>
      <c r="BW391" s="17">
        <v>0.13279522509743699</v>
      </c>
      <c r="BX391" s="17">
        <v>0.20127523710960701</v>
      </c>
      <c r="BY391" s="17"/>
      <c r="BZ391" s="17">
        <v>4.5415283586502903E-2</v>
      </c>
      <c r="CA391" s="17">
        <v>0.18561025901532699</v>
      </c>
    </row>
    <row r="392" spans="2:79" x14ac:dyDescent="0.35">
      <c r="B392" t="s">
        <v>75</v>
      </c>
      <c r="C392" s="17">
        <v>3.4426876516373703E-2</v>
      </c>
      <c r="D392" s="17">
        <v>2.96793360095273E-2</v>
      </c>
      <c r="E392" s="17">
        <v>2.86289004484746E-2</v>
      </c>
      <c r="F392" s="17">
        <v>8.2111998894771193E-3</v>
      </c>
      <c r="G392" s="17">
        <v>5.4165257971048403E-2</v>
      </c>
      <c r="H392" s="17">
        <v>4.2514957756769001E-2</v>
      </c>
      <c r="I392" s="17">
        <v>2.8302464652131501E-2</v>
      </c>
      <c r="J392" s="17">
        <v>5.5459463906796201E-2</v>
      </c>
      <c r="K392" s="17">
        <v>7.7956993444268499E-2</v>
      </c>
      <c r="L392" s="17">
        <v>9.5024812336528004E-3</v>
      </c>
      <c r="M392" s="17"/>
      <c r="N392" s="17">
        <v>5.8356421197179403E-2</v>
      </c>
      <c r="O392" s="17">
        <v>3.6070581818395203E-2</v>
      </c>
      <c r="P392" s="17">
        <v>2.7754112212342801E-2</v>
      </c>
      <c r="Q392" s="17">
        <v>1.69534943725584E-2</v>
      </c>
      <c r="R392" s="17"/>
      <c r="S392" s="17">
        <v>3.2758378576256103E-2</v>
      </c>
      <c r="T392" s="17">
        <v>1.5242648881318301E-2</v>
      </c>
      <c r="U392" s="17">
        <v>2.4626109492469898E-2</v>
      </c>
      <c r="V392" s="17">
        <v>4.4734340135949402E-2</v>
      </c>
      <c r="W392" s="17">
        <v>2.0631207307648499E-2</v>
      </c>
      <c r="X392" s="17">
        <v>2.4038977974230599E-2</v>
      </c>
      <c r="Y392" s="17">
        <v>2.90376953795899E-2</v>
      </c>
      <c r="Z392" s="17"/>
      <c r="AA392" s="17">
        <v>1.55647588296496E-2</v>
      </c>
      <c r="AB392" s="17">
        <v>6.4187807131036806E-2</v>
      </c>
      <c r="AC392" s="17"/>
      <c r="AD392" s="17">
        <v>1.08346935211097E-2</v>
      </c>
      <c r="AE392" s="17">
        <v>1.6155779846403699E-2</v>
      </c>
      <c r="AF392" s="17">
        <v>1.6704321945058598E-2</v>
      </c>
      <c r="AG392" s="17"/>
      <c r="AH392" s="17">
        <v>2.16542117559266E-3</v>
      </c>
      <c r="AI392" s="17">
        <v>3.89978008735948E-2</v>
      </c>
      <c r="AJ392" s="17"/>
      <c r="AK392" s="17">
        <v>4.6796904176923899E-2</v>
      </c>
      <c r="AL392" s="17">
        <v>2.88530286659982E-2</v>
      </c>
      <c r="AM392" s="17"/>
      <c r="AN392" s="17">
        <v>4.42093718725214E-2</v>
      </c>
      <c r="AO392" s="17">
        <v>1.69534943725584E-2</v>
      </c>
      <c r="AP392" s="17"/>
      <c r="AQ392" s="17">
        <v>1.9864703968587302E-2</v>
      </c>
      <c r="AR392" s="17">
        <v>4.1691042555672297E-2</v>
      </c>
      <c r="AS392" s="17"/>
      <c r="AT392" s="17">
        <v>8.0448779677117693E-2</v>
      </c>
      <c r="AU392" s="17">
        <v>4.1018258373320002E-2</v>
      </c>
      <c r="AV392" s="17">
        <v>1.4878818512735901E-2</v>
      </c>
      <c r="AW392" s="17">
        <v>6.8474096009531202E-3</v>
      </c>
      <c r="AX392" s="17"/>
      <c r="AY392" s="17">
        <v>6.9139268346695799E-3</v>
      </c>
      <c r="AZ392" s="17">
        <v>4.1246016525283702E-2</v>
      </c>
      <c r="BA392" s="17"/>
      <c r="BB392" s="17">
        <v>2.4488329076293201E-2</v>
      </c>
      <c r="BC392" s="17">
        <v>3.6252646649486901E-2</v>
      </c>
      <c r="BD392" s="17"/>
      <c r="BE392" s="17">
        <v>2.30815786201524E-2</v>
      </c>
      <c r="BF392" s="17">
        <v>3.59137166119523E-2</v>
      </c>
      <c r="BG392" s="17"/>
      <c r="BH392" s="17">
        <v>3.8133948585494799E-2</v>
      </c>
      <c r="BI392" s="17">
        <v>3.4102434134104097E-2</v>
      </c>
      <c r="BJ392" s="17"/>
      <c r="BK392" s="17">
        <v>2.5912806237162699E-2</v>
      </c>
      <c r="BL392" s="17">
        <v>3.5902137037299303E-2</v>
      </c>
      <c r="BM392" s="17"/>
      <c r="BN392" s="17">
        <v>2.3382650468425598E-2</v>
      </c>
      <c r="BO392" s="17">
        <v>3.49301872466007E-2</v>
      </c>
      <c r="BP392" s="17"/>
      <c r="BQ392" s="17">
        <v>1.0208718184575199E-2</v>
      </c>
      <c r="BR392" s="17">
        <v>3.6332103296316302E-2</v>
      </c>
      <c r="BS392" s="17"/>
      <c r="BT392" s="17">
        <v>1.3794321138895E-2</v>
      </c>
      <c r="BU392" s="17">
        <v>3.58053212104621E-2</v>
      </c>
      <c r="BV392" s="17"/>
      <c r="BW392" s="17">
        <v>2.0353093441572202E-2</v>
      </c>
      <c r="BX392" s="17">
        <v>4.1129868501271101E-2</v>
      </c>
      <c r="BY392" s="17"/>
      <c r="BZ392" s="17">
        <v>3.2289739801325502E-3</v>
      </c>
      <c r="CA392" s="17">
        <v>3.5926053199641199E-2</v>
      </c>
    </row>
    <row r="393" spans="2:79" x14ac:dyDescent="0.35">
      <c r="B393" t="s">
        <v>223</v>
      </c>
      <c r="C393" s="17">
        <v>0.44965240294248499</v>
      </c>
      <c r="D393" s="17">
        <v>0.50603618233154801</v>
      </c>
      <c r="E393" s="17">
        <v>0.45636425052261198</v>
      </c>
      <c r="F393" s="17">
        <v>0.41043788855255198</v>
      </c>
      <c r="G393" s="17">
        <v>0.51145283029181399</v>
      </c>
      <c r="H393" s="17">
        <v>0.329571836769469</v>
      </c>
      <c r="I393" s="17">
        <v>0.47530750737954303</v>
      </c>
      <c r="J393" s="17">
        <v>0.422495309068671</v>
      </c>
      <c r="K393" s="17">
        <v>0.46928886306465201</v>
      </c>
      <c r="L393" s="17">
        <v>0.50399569049376503</v>
      </c>
      <c r="M393" s="17"/>
      <c r="N393" s="17">
        <v>0.295160321594648</v>
      </c>
      <c r="O393" s="17">
        <v>0.38219124579216501</v>
      </c>
      <c r="P393" s="17">
        <v>0.52550612012040399</v>
      </c>
      <c r="Q393" s="17">
        <v>0.57851089628250496</v>
      </c>
      <c r="R393" s="17"/>
      <c r="S393" s="17">
        <v>0.40022792809313801</v>
      </c>
      <c r="T393" s="17">
        <v>0.462641806677134</v>
      </c>
      <c r="U393" s="17">
        <v>0.54318563176702495</v>
      </c>
      <c r="V393" s="17">
        <v>0.37345480907963502</v>
      </c>
      <c r="W393" s="17">
        <v>0.50502263060993402</v>
      </c>
      <c r="X393" s="17">
        <v>0.55073429996045098</v>
      </c>
      <c r="Y393" s="17">
        <v>0.485945819454568</v>
      </c>
      <c r="Z393" s="17"/>
      <c r="AA393" s="17">
        <v>0.57103024964138405</v>
      </c>
      <c r="AB393" s="17">
        <v>0.25814062606996402</v>
      </c>
      <c r="AC393" s="17"/>
      <c r="AD393" s="17">
        <v>0.57500788646969703</v>
      </c>
      <c r="AE393" s="17">
        <v>0.71125507129652699</v>
      </c>
      <c r="AF393" s="17">
        <v>0.50593785139700298</v>
      </c>
      <c r="AG393" s="17"/>
      <c r="AH393" s="17">
        <v>0.75129384821685796</v>
      </c>
      <c r="AI393" s="17">
        <v>0.40691470822946602</v>
      </c>
      <c r="AJ393" s="17"/>
      <c r="AK393" s="17">
        <v>0.407356853107818</v>
      </c>
      <c r="AL393" s="17">
        <v>0.46871048154955602</v>
      </c>
      <c r="AM393" s="17"/>
      <c r="AN393" s="17">
        <v>0.37751081052930002</v>
      </c>
      <c r="AO393" s="17">
        <v>0.57851089628250496</v>
      </c>
      <c r="AP393" s="17"/>
      <c r="AQ393" s="17">
        <v>0.61403904177586999</v>
      </c>
      <c r="AR393" s="17">
        <v>0.36765008939968602</v>
      </c>
      <c r="AS393" s="17"/>
      <c r="AT393" s="17">
        <v>0.246653747927081</v>
      </c>
      <c r="AU393" s="17">
        <v>0.34510775087081302</v>
      </c>
      <c r="AV393" s="17">
        <v>0.52876395804244203</v>
      </c>
      <c r="AW393" s="17">
        <v>0.77753610924462202</v>
      </c>
      <c r="AX393" s="17"/>
      <c r="AY393" s="17">
        <v>0.695719828792004</v>
      </c>
      <c r="AZ393" s="17">
        <v>0.38866409569399701</v>
      </c>
      <c r="BA393" s="17"/>
      <c r="BB393" s="17">
        <v>0.45818147234229001</v>
      </c>
      <c r="BC393" s="17">
        <v>0.44808556228822499</v>
      </c>
      <c r="BD393" s="17"/>
      <c r="BE393" s="17">
        <v>0.55780141885387102</v>
      </c>
      <c r="BF393" s="17">
        <v>0.43547910448656901</v>
      </c>
      <c r="BG393" s="17"/>
      <c r="BH393" s="17">
        <v>0.47427785441223302</v>
      </c>
      <c r="BI393" s="17">
        <v>0.44749718718451298</v>
      </c>
      <c r="BJ393" s="17"/>
      <c r="BK393" s="17">
        <v>0.49716020062308502</v>
      </c>
      <c r="BL393" s="17">
        <v>0.441420573035532</v>
      </c>
      <c r="BM393" s="17"/>
      <c r="BN393" s="17">
        <v>0.59364783165577095</v>
      </c>
      <c r="BO393" s="17">
        <v>0.44309020075100602</v>
      </c>
      <c r="BP393" s="17"/>
      <c r="BQ393" s="17">
        <v>0.69451335352733101</v>
      </c>
      <c r="BR393" s="17">
        <v>0.43038935106112403</v>
      </c>
      <c r="BS393" s="17"/>
      <c r="BT393" s="17">
        <v>0.51018649682957395</v>
      </c>
      <c r="BU393" s="17">
        <v>0.44560816804266301</v>
      </c>
      <c r="BV393" s="17"/>
      <c r="BW393" s="17">
        <v>0.51060344216307296</v>
      </c>
      <c r="BX393" s="17">
        <v>0.42062294261932098</v>
      </c>
      <c r="BY393" s="17"/>
      <c r="BZ393" s="17">
        <v>0.66164209040210897</v>
      </c>
      <c r="CA393" s="17">
        <v>0.439465500276081</v>
      </c>
    </row>
    <row r="394" spans="2:79" x14ac:dyDescent="0.35">
      <c r="B394" t="s">
        <v>224</v>
      </c>
      <c r="C394" s="17">
        <v>0.324792802806529</v>
      </c>
      <c r="D394" s="17">
        <v>0.27231424412479699</v>
      </c>
      <c r="E394" s="17">
        <v>0.31205650982313299</v>
      </c>
      <c r="F394" s="17">
        <v>0.39268793088957799</v>
      </c>
      <c r="G394" s="17">
        <v>0.27090335229988399</v>
      </c>
      <c r="H394" s="17">
        <v>0.41352335209457802</v>
      </c>
      <c r="I394" s="17">
        <v>0.27329556201107902</v>
      </c>
      <c r="J394" s="17">
        <v>0.358104135663604</v>
      </c>
      <c r="K394" s="17">
        <v>0.30300522507820099</v>
      </c>
      <c r="L394" s="17">
        <v>0.34039495817946702</v>
      </c>
      <c r="M394" s="17"/>
      <c r="N394" s="17">
        <v>0.46771296418888603</v>
      </c>
      <c r="O394" s="17">
        <v>0.362358104524172</v>
      </c>
      <c r="P394" s="17">
        <v>0.25213849206940803</v>
      </c>
      <c r="Q394" s="17">
        <v>0.219938889086505</v>
      </c>
      <c r="R394" s="17"/>
      <c r="S394" s="17">
        <v>0.37888319788387498</v>
      </c>
      <c r="T394" s="17">
        <v>0.31196334579204599</v>
      </c>
      <c r="U394" s="17">
        <v>0.24151435242504299</v>
      </c>
      <c r="V394" s="17">
        <v>0.38148936947398898</v>
      </c>
      <c r="W394" s="17">
        <v>0.27668125829920098</v>
      </c>
      <c r="X394" s="17">
        <v>0.24952824712319399</v>
      </c>
      <c r="Y394" s="17">
        <v>0.30104275562753802</v>
      </c>
      <c r="Z394" s="17"/>
      <c r="AA394" s="17">
        <v>0.224168547641942</v>
      </c>
      <c r="AB394" s="17">
        <v>0.483559253416324</v>
      </c>
      <c r="AC394" s="17"/>
      <c r="AD394" s="17">
        <v>0.20792153350652101</v>
      </c>
      <c r="AE394" s="17">
        <v>0.13830107813914899</v>
      </c>
      <c r="AF394" s="17">
        <v>0.27525458389892499</v>
      </c>
      <c r="AG394" s="17"/>
      <c r="AH394" s="17">
        <v>8.2371602715712797E-2</v>
      </c>
      <c r="AI394" s="17">
        <v>0.35913995040098901</v>
      </c>
      <c r="AJ394" s="17"/>
      <c r="AK394" s="17">
        <v>0.35313377888882302</v>
      </c>
      <c r="AL394" s="17">
        <v>0.31202255742400498</v>
      </c>
      <c r="AM394" s="17"/>
      <c r="AN394" s="17">
        <v>0.38349540059771298</v>
      </c>
      <c r="AO394" s="17">
        <v>0.219938889086505</v>
      </c>
      <c r="AP394" s="17"/>
      <c r="AQ394" s="17">
        <v>0.200682602757628</v>
      </c>
      <c r="AR394" s="17">
        <v>0.38670369538572902</v>
      </c>
      <c r="AS394" s="17"/>
      <c r="AT394" s="17">
        <v>0.50926242069109495</v>
      </c>
      <c r="AU394" s="17">
        <v>0.40624921768705202</v>
      </c>
      <c r="AV394" s="17">
        <v>0.24836026265226099</v>
      </c>
      <c r="AW394" s="17">
        <v>7.2418516483905696E-2</v>
      </c>
      <c r="AX394" s="17"/>
      <c r="AY394" s="17">
        <v>0.13983240120441101</v>
      </c>
      <c r="AZ394" s="17">
        <v>0.37063561098306602</v>
      </c>
      <c r="BA394" s="17"/>
      <c r="BB394" s="17">
        <v>0.33468931272640301</v>
      </c>
      <c r="BC394" s="17">
        <v>0.322974755215299</v>
      </c>
      <c r="BD394" s="17"/>
      <c r="BE394" s="17">
        <v>0.22463692951887901</v>
      </c>
      <c r="BF394" s="17">
        <v>0.33791857258128</v>
      </c>
      <c r="BG394" s="17"/>
      <c r="BH394" s="17">
        <v>0.32251852461111502</v>
      </c>
      <c r="BI394" s="17">
        <v>0.32499184728743002</v>
      </c>
      <c r="BJ394" s="17"/>
      <c r="BK394" s="17">
        <v>0.27366846240932902</v>
      </c>
      <c r="BL394" s="17">
        <v>0.333651282778266</v>
      </c>
      <c r="BM394" s="17"/>
      <c r="BN394" s="17">
        <v>0.22745847651609999</v>
      </c>
      <c r="BO394" s="17">
        <v>0.32922855146186297</v>
      </c>
      <c r="BP394" s="17"/>
      <c r="BQ394" s="17">
        <v>0.11252022353640501</v>
      </c>
      <c r="BR394" s="17">
        <v>0.34149214869122002</v>
      </c>
      <c r="BS394" s="17"/>
      <c r="BT394" s="17">
        <v>0.287408713510863</v>
      </c>
      <c r="BU394" s="17">
        <v>0.327290404222841</v>
      </c>
      <c r="BV394" s="17"/>
      <c r="BW394" s="17">
        <v>0.269437527418176</v>
      </c>
      <c r="BX394" s="17">
        <v>0.35115714033239698</v>
      </c>
      <c r="BY394" s="17"/>
      <c r="BZ394" s="17">
        <v>0.114914271303064</v>
      </c>
      <c r="CA394" s="17">
        <v>0.334878256480311</v>
      </c>
    </row>
    <row r="395" spans="2:79" x14ac:dyDescent="0.35">
      <c r="B395" t="s">
        <v>166</v>
      </c>
      <c r="C395" s="17">
        <v>0.124859600135956</v>
      </c>
      <c r="D395" s="17">
        <v>0.233721938206751</v>
      </c>
      <c r="E395" s="17">
        <v>0.14430774069947899</v>
      </c>
      <c r="F395" s="17">
        <v>1.7749957662974498E-2</v>
      </c>
      <c r="G395" s="17">
        <v>0.24054947799192999</v>
      </c>
      <c r="H395" s="17">
        <v>-8.3951515325109E-2</v>
      </c>
      <c r="I395" s="17">
        <v>0.20201194536846401</v>
      </c>
      <c r="J395" s="17">
        <v>6.4391173405066393E-2</v>
      </c>
      <c r="K395" s="17">
        <v>0.16628363798645199</v>
      </c>
      <c r="L395" s="17">
        <v>0.163600732314298</v>
      </c>
      <c r="M395" s="17"/>
      <c r="N395" s="17">
        <v>-0.172552642594238</v>
      </c>
      <c r="O395" s="17">
        <v>1.98331412679928E-2</v>
      </c>
      <c r="P395" s="17">
        <v>0.27336762805099601</v>
      </c>
      <c r="Q395" s="17">
        <v>0.35857200719600002</v>
      </c>
      <c r="R395" s="17"/>
      <c r="S395" s="17">
        <v>2.1344730209262398E-2</v>
      </c>
      <c r="T395" s="17">
        <v>0.15067846088508799</v>
      </c>
      <c r="U395" s="17">
        <v>0.30167127934198101</v>
      </c>
      <c r="V395" s="17">
        <v>-8.0345603943539606E-3</v>
      </c>
      <c r="W395" s="17">
        <v>0.22834137231073301</v>
      </c>
      <c r="X395" s="17">
        <v>0.30120605283725799</v>
      </c>
      <c r="Y395" s="17">
        <v>0.18490306382703001</v>
      </c>
      <c r="Z395" s="17"/>
      <c r="AA395" s="17">
        <v>0.346861701999441</v>
      </c>
      <c r="AB395" s="17">
        <v>-0.22541862734636001</v>
      </c>
      <c r="AC395" s="17"/>
      <c r="AD395" s="17">
        <v>0.36708635296317599</v>
      </c>
      <c r="AE395" s="17">
        <v>0.57295399315737705</v>
      </c>
      <c r="AF395" s="17">
        <v>0.23068326749807799</v>
      </c>
      <c r="AG395" s="17"/>
      <c r="AH395" s="17">
        <v>0.66892224550114499</v>
      </c>
      <c r="AI395" s="17">
        <v>4.7774757828476698E-2</v>
      </c>
      <c r="AJ395" s="17"/>
      <c r="AK395" s="17">
        <v>5.4223074218995498E-2</v>
      </c>
      <c r="AL395" s="17">
        <v>0.15668792412555099</v>
      </c>
      <c r="AM395" s="17"/>
      <c r="AN395" s="17">
        <v>-5.9845900684129E-3</v>
      </c>
      <c r="AO395" s="17">
        <v>0.35857200719600002</v>
      </c>
      <c r="AP395" s="17"/>
      <c r="AQ395" s="17">
        <v>0.41335643901824198</v>
      </c>
      <c r="AR395" s="17">
        <v>-1.9053605986043599E-2</v>
      </c>
      <c r="AS395" s="17"/>
      <c r="AT395" s="17">
        <v>-0.26260867276401501</v>
      </c>
      <c r="AU395" s="17">
        <v>-6.1141466816239803E-2</v>
      </c>
      <c r="AV395" s="17">
        <v>0.28040369539018101</v>
      </c>
      <c r="AW395" s="17">
        <v>0.70511759276071595</v>
      </c>
      <c r="AX395" s="17"/>
      <c r="AY395" s="17">
        <v>0.55588742758759302</v>
      </c>
      <c r="AZ395" s="17">
        <v>1.8028484710931301E-2</v>
      </c>
      <c r="BA395" s="17"/>
      <c r="BB395" s="17">
        <v>0.123492159615887</v>
      </c>
      <c r="BC395" s="17">
        <v>0.12511080707292599</v>
      </c>
      <c r="BD395" s="17"/>
      <c r="BE395" s="17">
        <v>0.33316448933499199</v>
      </c>
      <c r="BF395" s="17">
        <v>9.7560531905289599E-2</v>
      </c>
      <c r="BG395" s="17"/>
      <c r="BH395" s="17">
        <v>0.151759329801119</v>
      </c>
      <c r="BI395" s="17">
        <v>0.122505339897083</v>
      </c>
      <c r="BJ395" s="17"/>
      <c r="BK395" s="17">
        <v>0.22349173821375601</v>
      </c>
      <c r="BL395" s="17">
        <v>0.107769290257266</v>
      </c>
      <c r="BM395" s="17"/>
      <c r="BN395" s="17">
        <v>0.36618935513967099</v>
      </c>
      <c r="BO395" s="17">
        <v>0.113861649289143</v>
      </c>
      <c r="BP395" s="17"/>
      <c r="BQ395" s="17">
        <v>0.58199312999092701</v>
      </c>
      <c r="BR395" s="17">
        <v>8.8897202369903297E-2</v>
      </c>
      <c r="BS395" s="17"/>
      <c r="BT395" s="17">
        <v>0.22277778331871101</v>
      </c>
      <c r="BU395" s="17">
        <v>0.11831776381982199</v>
      </c>
      <c r="BV395" s="17"/>
      <c r="BW395" s="17">
        <v>0.24116591474489699</v>
      </c>
      <c r="BX395" s="17">
        <v>6.9465802286924103E-2</v>
      </c>
      <c r="BY395" s="17"/>
      <c r="BZ395" s="17">
        <v>0.546727819099045</v>
      </c>
      <c r="CA395" s="17">
        <v>0.10458724379577</v>
      </c>
    </row>
    <row r="396" spans="2:79" x14ac:dyDescent="0.35">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row>
    <row r="397" spans="2:79" x14ac:dyDescent="0.35">
      <c r="B397" s="6" t="s">
        <v>237</v>
      </c>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row>
    <row r="398" spans="2:79" x14ac:dyDescent="0.35">
      <c r="B398" s="24" t="s">
        <v>77</v>
      </c>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row>
    <row r="399" spans="2:79" x14ac:dyDescent="0.35">
      <c r="B399" t="s">
        <v>218</v>
      </c>
      <c r="C399" s="17">
        <v>0.14364543711809499</v>
      </c>
      <c r="D399" s="17">
        <v>0.175175334629253</v>
      </c>
      <c r="E399" s="17">
        <v>0.14645947784280999</v>
      </c>
      <c r="F399" s="17">
        <v>0.16171858128267999</v>
      </c>
      <c r="G399" s="17">
        <v>0.163744153021153</v>
      </c>
      <c r="H399" s="17">
        <v>9.2862919230645394E-2</v>
      </c>
      <c r="I399" s="17">
        <v>0.13699096600128299</v>
      </c>
      <c r="J399" s="17">
        <v>0.13703295564316301</v>
      </c>
      <c r="K399" s="17">
        <v>0.141339932257558</v>
      </c>
      <c r="L399" s="17">
        <v>0.10423201222533</v>
      </c>
      <c r="M399" s="17"/>
      <c r="N399" s="17">
        <v>7.4902510554499896E-2</v>
      </c>
      <c r="O399" s="17">
        <v>0.100763341752708</v>
      </c>
      <c r="P399" s="17">
        <v>0.160517202703993</v>
      </c>
      <c r="Q399" s="17">
        <v>0.21522625607989701</v>
      </c>
      <c r="R399" s="17"/>
      <c r="S399" s="17">
        <v>0.122863480515605</v>
      </c>
      <c r="T399" s="17">
        <v>0.124970451014637</v>
      </c>
      <c r="U399" s="17">
        <v>0.107568791721813</v>
      </c>
      <c r="V399" s="17">
        <v>0.118439315983701</v>
      </c>
      <c r="W399" s="17">
        <v>0.15937067741698699</v>
      </c>
      <c r="X399" s="17">
        <v>0.219491009735162</v>
      </c>
      <c r="Y399" s="17">
        <v>0.201004393116718</v>
      </c>
      <c r="Z399" s="17"/>
      <c r="AA399" s="17">
        <v>0.19938824175349501</v>
      </c>
      <c r="AB399" s="17">
        <v>5.5693608560238202E-2</v>
      </c>
      <c r="AC399" s="17"/>
      <c r="AD399" s="17">
        <v>0.19183439338993699</v>
      </c>
      <c r="AE399" s="17">
        <v>0.29465753918660098</v>
      </c>
      <c r="AF399" s="17">
        <v>0.15904572460336999</v>
      </c>
      <c r="AG399" s="17"/>
      <c r="AH399" s="17">
        <v>0.30517690269896097</v>
      </c>
      <c r="AI399" s="17">
        <v>0.120759051408524</v>
      </c>
      <c r="AJ399" s="17"/>
      <c r="AK399" s="17">
        <v>0.13329630261303299</v>
      </c>
      <c r="AL399" s="17">
        <v>0.14830868466266101</v>
      </c>
      <c r="AM399" s="17"/>
      <c r="AN399" s="17">
        <v>0.103570824011156</v>
      </c>
      <c r="AO399" s="17">
        <v>0.21522625607989701</v>
      </c>
      <c r="AP399" s="17"/>
      <c r="AQ399" s="17">
        <v>0.236550225530544</v>
      </c>
      <c r="AR399" s="17">
        <v>9.7300991832935099E-2</v>
      </c>
      <c r="AS399" s="17"/>
      <c r="AT399" s="17">
        <v>6.4105421748111804E-2</v>
      </c>
      <c r="AU399" s="17">
        <v>9.3827171251018096E-2</v>
      </c>
      <c r="AV399" s="17">
        <v>0.154554320187963</v>
      </c>
      <c r="AW399" s="17">
        <v>0.35064029307387101</v>
      </c>
      <c r="AX399" s="17"/>
      <c r="AY399" s="17">
        <v>0.234083810796231</v>
      </c>
      <c r="AZ399" s="17">
        <v>0.121230103995909</v>
      </c>
      <c r="BA399" s="17"/>
      <c r="BB399" s="17">
        <v>0.13884146355487501</v>
      </c>
      <c r="BC399" s="17">
        <v>0.14452795556506801</v>
      </c>
      <c r="BD399" s="17"/>
      <c r="BE399" s="17">
        <v>0.195359143585904</v>
      </c>
      <c r="BF399" s="17">
        <v>0.136868179000181</v>
      </c>
      <c r="BG399" s="17"/>
      <c r="BH399" s="17">
        <v>0.169403620051151</v>
      </c>
      <c r="BI399" s="17">
        <v>0.141391084875162</v>
      </c>
      <c r="BJ399" s="17"/>
      <c r="BK399" s="17">
        <v>0.165414699170226</v>
      </c>
      <c r="BL399" s="17">
        <v>0.139873406606013</v>
      </c>
      <c r="BM399" s="17"/>
      <c r="BN399" s="17">
        <v>0.237275752436125</v>
      </c>
      <c r="BO399" s="17">
        <v>0.13937848874439099</v>
      </c>
      <c r="BP399" s="17"/>
      <c r="BQ399" s="17">
        <v>0.25567765306549201</v>
      </c>
      <c r="BR399" s="17">
        <v>0.13483193548370201</v>
      </c>
      <c r="BS399" s="17"/>
      <c r="BT399" s="17">
        <v>0.19831625706827299</v>
      </c>
      <c r="BU399" s="17">
        <v>0.139992922909212</v>
      </c>
      <c r="BV399" s="17"/>
      <c r="BW399" s="17">
        <v>0.155002638692013</v>
      </c>
      <c r="BX399" s="17">
        <v>0.13823628517108599</v>
      </c>
      <c r="BY399" s="17"/>
      <c r="BZ399" s="17">
        <v>0.234071202202737</v>
      </c>
      <c r="CA399" s="17">
        <v>0.13930013863451701</v>
      </c>
    </row>
    <row r="400" spans="2:79" x14ac:dyDescent="0.35">
      <c r="B400" t="s">
        <v>219</v>
      </c>
      <c r="C400" s="17">
        <v>0.22767189159200901</v>
      </c>
      <c r="D400" s="17">
        <v>0.323554531622261</v>
      </c>
      <c r="E400" s="17">
        <v>0.21029311529884301</v>
      </c>
      <c r="F400" s="17">
        <v>0.20466626468750301</v>
      </c>
      <c r="G400" s="17">
        <v>0.23063822215410401</v>
      </c>
      <c r="H400" s="17">
        <v>0.16289222974805601</v>
      </c>
      <c r="I400" s="17">
        <v>0.26862933953089901</v>
      </c>
      <c r="J400" s="17">
        <v>0.15272363433428901</v>
      </c>
      <c r="K400" s="17">
        <v>0.230198661597766</v>
      </c>
      <c r="L400" s="17">
        <v>0.23095165460960801</v>
      </c>
      <c r="M400" s="17"/>
      <c r="N400" s="17">
        <v>0.12797825229658299</v>
      </c>
      <c r="O400" s="17">
        <v>0.20854140377705399</v>
      </c>
      <c r="P400" s="17">
        <v>0.28168308630988398</v>
      </c>
      <c r="Q400" s="17">
        <v>0.29557971164387398</v>
      </c>
      <c r="R400" s="17"/>
      <c r="S400" s="17">
        <v>0.17793390844339901</v>
      </c>
      <c r="T400" s="17">
        <v>0.22268022282448699</v>
      </c>
      <c r="U400" s="17">
        <v>0.33436441792061</v>
      </c>
      <c r="V400" s="17">
        <v>0.20138091835726599</v>
      </c>
      <c r="W400" s="17">
        <v>0.28823976838336701</v>
      </c>
      <c r="X400" s="17">
        <v>0.26212929663679602</v>
      </c>
      <c r="Y400" s="17">
        <v>0.20513500202871199</v>
      </c>
      <c r="Z400" s="17"/>
      <c r="AA400" s="17">
        <v>0.29404828316142501</v>
      </c>
      <c r="AB400" s="17">
        <v>0.12294223096967601</v>
      </c>
      <c r="AC400" s="17"/>
      <c r="AD400" s="17">
        <v>0.31685217721653502</v>
      </c>
      <c r="AE400" s="17">
        <v>0.29686001840929099</v>
      </c>
      <c r="AF400" s="17">
        <v>0.28296520025834598</v>
      </c>
      <c r="AG400" s="17"/>
      <c r="AH400" s="17">
        <v>0.361874723952049</v>
      </c>
      <c r="AI400" s="17">
        <v>0.20865752944489499</v>
      </c>
      <c r="AJ400" s="17"/>
      <c r="AK400" s="17">
        <v>0.22582954772760599</v>
      </c>
      <c r="AL400" s="17">
        <v>0.228502038837435</v>
      </c>
      <c r="AM400" s="17"/>
      <c r="AN400" s="17">
        <v>0.18965361162560701</v>
      </c>
      <c r="AO400" s="17">
        <v>0.29557971164387398</v>
      </c>
      <c r="AP400" s="17"/>
      <c r="AQ400" s="17">
        <v>0.28538709302813098</v>
      </c>
      <c r="AR400" s="17">
        <v>0.198881351935391</v>
      </c>
      <c r="AS400" s="17"/>
      <c r="AT400" s="17">
        <v>0.101708165484244</v>
      </c>
      <c r="AU400" s="17">
        <v>0.175009753790866</v>
      </c>
      <c r="AV400" s="17">
        <v>0.28692603455385801</v>
      </c>
      <c r="AW400" s="17">
        <v>0.37311300051732799</v>
      </c>
      <c r="AX400" s="17"/>
      <c r="AY400" s="17">
        <v>0.31426958661057502</v>
      </c>
      <c r="AZ400" s="17">
        <v>0.206208478413407</v>
      </c>
      <c r="BA400" s="17"/>
      <c r="BB400" s="17">
        <v>0.23911872492495501</v>
      </c>
      <c r="BC400" s="17">
        <v>0.22556904039126599</v>
      </c>
      <c r="BD400" s="17"/>
      <c r="BE400" s="17">
        <v>0.291527329249687</v>
      </c>
      <c r="BF400" s="17">
        <v>0.21930341807120601</v>
      </c>
      <c r="BG400" s="17"/>
      <c r="BH400" s="17">
        <v>0.24018125427504</v>
      </c>
      <c r="BI400" s="17">
        <v>0.22657707407730199</v>
      </c>
      <c r="BJ400" s="17"/>
      <c r="BK400" s="17">
        <v>0.25998017753786801</v>
      </c>
      <c r="BL400" s="17">
        <v>0.222073730290583</v>
      </c>
      <c r="BM400" s="17"/>
      <c r="BN400" s="17">
        <v>0.25872134048559298</v>
      </c>
      <c r="BO400" s="17">
        <v>0.22625689693978701</v>
      </c>
      <c r="BP400" s="17"/>
      <c r="BQ400" s="17">
        <v>0.358797813042185</v>
      </c>
      <c r="BR400" s="17">
        <v>0.21735630055206201</v>
      </c>
      <c r="BS400" s="17"/>
      <c r="BT400" s="17">
        <v>0.23444979466299301</v>
      </c>
      <c r="BU400" s="17">
        <v>0.22721906525255101</v>
      </c>
      <c r="BV400" s="17"/>
      <c r="BW400" s="17">
        <v>0.26730322417501801</v>
      </c>
      <c r="BX400" s="17">
        <v>0.208796475988201</v>
      </c>
      <c r="BY400" s="17"/>
      <c r="BZ400" s="17">
        <v>0.35505333986617998</v>
      </c>
      <c r="CA400" s="17">
        <v>0.22155073338556699</v>
      </c>
    </row>
    <row r="401" spans="2:79" x14ac:dyDescent="0.35">
      <c r="B401" t="s">
        <v>220</v>
      </c>
      <c r="C401" s="17">
        <v>0.230160324743302</v>
      </c>
      <c r="D401" s="17">
        <v>0.26645113613041299</v>
      </c>
      <c r="E401" s="17">
        <v>0.239716215960529</v>
      </c>
      <c r="F401" s="17">
        <v>0.246166172494728</v>
      </c>
      <c r="G401" s="17">
        <v>0.17549670871475001</v>
      </c>
      <c r="H401" s="17">
        <v>0.219818464342278</v>
      </c>
      <c r="I401" s="17">
        <v>0.29587073439676798</v>
      </c>
      <c r="J401" s="17">
        <v>0.16969708825525801</v>
      </c>
      <c r="K401" s="17">
        <v>0.153933951219073</v>
      </c>
      <c r="L401" s="17">
        <v>0.18726373767159499</v>
      </c>
      <c r="M401" s="17"/>
      <c r="N401" s="17">
        <v>0.21672798137371099</v>
      </c>
      <c r="O401" s="17">
        <v>0.25389949141127699</v>
      </c>
      <c r="P401" s="17">
        <v>0.241862086269273</v>
      </c>
      <c r="Q401" s="17">
        <v>0.22332172666448599</v>
      </c>
      <c r="R401" s="17"/>
      <c r="S401" s="17">
        <v>0.23189337746438701</v>
      </c>
      <c r="T401" s="17">
        <v>0.26083103066883201</v>
      </c>
      <c r="U401" s="17">
        <v>0.25025947995377001</v>
      </c>
      <c r="V401" s="17">
        <v>0.220267129349483</v>
      </c>
      <c r="W401" s="17">
        <v>0.238625529396887</v>
      </c>
      <c r="X401" s="17">
        <v>0.21617223396246499</v>
      </c>
      <c r="Y401" s="17">
        <v>0.22003572745330499</v>
      </c>
      <c r="Z401" s="17"/>
      <c r="AA401" s="17">
        <v>0.230802365718008</v>
      </c>
      <c r="AB401" s="17">
        <v>0.22914730291736801</v>
      </c>
      <c r="AC401" s="17"/>
      <c r="AD401" s="17">
        <v>0.23527199272736801</v>
      </c>
      <c r="AE401" s="17">
        <v>0.19312268294646001</v>
      </c>
      <c r="AF401" s="17">
        <v>0.245678330113559</v>
      </c>
      <c r="AG401" s="17"/>
      <c r="AH401" s="17">
        <v>0.186837596657594</v>
      </c>
      <c r="AI401" s="17">
        <v>0.236298451834485</v>
      </c>
      <c r="AJ401" s="17"/>
      <c r="AK401" s="17">
        <v>0.209229234409544</v>
      </c>
      <c r="AL401" s="17">
        <v>0.239591727490678</v>
      </c>
      <c r="AM401" s="17"/>
      <c r="AN401" s="17">
        <v>0.23398892262995999</v>
      </c>
      <c r="AO401" s="17">
        <v>0.22332172666448599</v>
      </c>
      <c r="AP401" s="17"/>
      <c r="AQ401" s="17">
        <v>0.20783098320021801</v>
      </c>
      <c r="AR401" s="17">
        <v>0.24129905036854099</v>
      </c>
      <c r="AS401" s="17"/>
      <c r="AT401" s="17">
        <v>0.195639697740975</v>
      </c>
      <c r="AU401" s="17">
        <v>0.24484817720091101</v>
      </c>
      <c r="AV401" s="17">
        <v>0.25912391624766901</v>
      </c>
      <c r="AW401" s="17">
        <v>0.16141516424962399</v>
      </c>
      <c r="AX401" s="17"/>
      <c r="AY401" s="17">
        <v>0.23961735276225599</v>
      </c>
      <c r="AZ401" s="17">
        <v>0.227816381295744</v>
      </c>
      <c r="BA401" s="17"/>
      <c r="BB401" s="17">
        <v>0.244531182996512</v>
      </c>
      <c r="BC401" s="17">
        <v>0.22752031281559301</v>
      </c>
      <c r="BD401" s="17"/>
      <c r="BE401" s="17">
        <v>0.21285306843587101</v>
      </c>
      <c r="BF401" s="17">
        <v>0.232428499881384</v>
      </c>
      <c r="BG401" s="17"/>
      <c r="BH401" s="17">
        <v>0.21565113599866001</v>
      </c>
      <c r="BI401" s="17">
        <v>0.23143016673000699</v>
      </c>
      <c r="BJ401" s="17"/>
      <c r="BK401" s="17">
        <v>0.24078236555631599</v>
      </c>
      <c r="BL401" s="17">
        <v>0.228319809343592</v>
      </c>
      <c r="BM401" s="17"/>
      <c r="BN401" s="17">
        <v>0.23930361646425499</v>
      </c>
      <c r="BO401" s="17">
        <v>0.229743643953469</v>
      </c>
      <c r="BP401" s="17"/>
      <c r="BQ401" s="17">
        <v>0.201092380104304</v>
      </c>
      <c r="BR401" s="17">
        <v>0.23244708106082901</v>
      </c>
      <c r="BS401" s="17"/>
      <c r="BT401" s="17">
        <v>0.197038658734394</v>
      </c>
      <c r="BU401" s="17">
        <v>0.232373157033537</v>
      </c>
      <c r="BV401" s="17"/>
      <c r="BW401" s="17">
        <v>0.249704347359895</v>
      </c>
      <c r="BX401" s="17">
        <v>0.22085199405102099</v>
      </c>
      <c r="BY401" s="17"/>
      <c r="BZ401" s="17">
        <v>0.23116918388962099</v>
      </c>
      <c r="CA401" s="17">
        <v>0.23011184526276299</v>
      </c>
    </row>
    <row r="402" spans="2:79" x14ac:dyDescent="0.35">
      <c r="B402" t="s">
        <v>221</v>
      </c>
      <c r="C402" s="17">
        <v>0.13720097981005</v>
      </c>
      <c r="D402" s="17">
        <v>7.2007829374226798E-2</v>
      </c>
      <c r="E402" s="17">
        <v>0.145134957879474</v>
      </c>
      <c r="F402" s="17">
        <v>0.18096156748016301</v>
      </c>
      <c r="G402" s="17">
        <v>0.11545759437182</v>
      </c>
      <c r="H402" s="17">
        <v>0.169543804129589</v>
      </c>
      <c r="I402" s="17">
        <v>0.14344924493415201</v>
      </c>
      <c r="J402" s="17">
        <v>0.11544945220013</v>
      </c>
      <c r="K402" s="17">
        <v>0.12649885823445101</v>
      </c>
      <c r="L402" s="17">
        <v>0.17375345569540901</v>
      </c>
      <c r="M402" s="17"/>
      <c r="N402" s="17">
        <v>0.16717040106827999</v>
      </c>
      <c r="O402" s="17">
        <v>0.14523173188111099</v>
      </c>
      <c r="P402" s="17">
        <v>0.13829420349791599</v>
      </c>
      <c r="Q402" s="17">
        <v>0.10799988453461</v>
      </c>
      <c r="R402" s="17"/>
      <c r="S402" s="17">
        <v>0.15571308198157499</v>
      </c>
      <c r="T402" s="17">
        <v>0.148646859273594</v>
      </c>
      <c r="U402" s="17">
        <v>0.14034466445364099</v>
      </c>
      <c r="V402" s="17">
        <v>0.140061841887408</v>
      </c>
      <c r="W402" s="17">
        <v>0.12613658006095499</v>
      </c>
      <c r="X402" s="17">
        <v>0.114697691928379</v>
      </c>
      <c r="Y402" s="17">
        <v>0.14224693443820799</v>
      </c>
      <c r="Z402" s="17"/>
      <c r="AA402" s="17">
        <v>0.118512351589161</v>
      </c>
      <c r="AB402" s="17">
        <v>0.166688176157923</v>
      </c>
      <c r="AC402" s="17"/>
      <c r="AD402" s="17">
        <v>0.11663372603265899</v>
      </c>
      <c r="AE402" s="17">
        <v>9.7526725739114903E-2</v>
      </c>
      <c r="AF402" s="17">
        <v>0.13246391269150601</v>
      </c>
      <c r="AG402" s="17"/>
      <c r="AH402" s="17">
        <v>8.8186354769811404E-2</v>
      </c>
      <c r="AI402" s="17">
        <v>0.14414555627412801</v>
      </c>
      <c r="AJ402" s="17"/>
      <c r="AK402" s="17">
        <v>0.13215184143352099</v>
      </c>
      <c r="AL402" s="17">
        <v>0.139476086209046</v>
      </c>
      <c r="AM402" s="17"/>
      <c r="AN402" s="17">
        <v>0.1535492503724</v>
      </c>
      <c r="AO402" s="17">
        <v>0.10799988453461</v>
      </c>
      <c r="AP402" s="17"/>
      <c r="AQ402" s="17">
        <v>0.10947603153633</v>
      </c>
      <c r="AR402" s="17">
        <v>0.15103123947977901</v>
      </c>
      <c r="AS402" s="17"/>
      <c r="AT402" s="17">
        <v>0.13798587080394001</v>
      </c>
      <c r="AU402" s="17">
        <v>0.16489678429624899</v>
      </c>
      <c r="AV402" s="17">
        <v>0.13623232665832499</v>
      </c>
      <c r="AW402" s="17">
        <v>7.1676306393560402E-2</v>
      </c>
      <c r="AX402" s="17"/>
      <c r="AY402" s="17">
        <v>0.101270118944182</v>
      </c>
      <c r="AZ402" s="17">
        <v>0.14610651606550901</v>
      </c>
      <c r="BA402" s="17"/>
      <c r="BB402" s="17">
        <v>0.124844739946702</v>
      </c>
      <c r="BC402" s="17">
        <v>0.13947089438620899</v>
      </c>
      <c r="BD402" s="17"/>
      <c r="BE402" s="17">
        <v>0.118229757110246</v>
      </c>
      <c r="BF402" s="17">
        <v>0.13968722343540399</v>
      </c>
      <c r="BG402" s="17"/>
      <c r="BH402" s="17">
        <v>0.11602720755173</v>
      </c>
      <c r="BI402" s="17">
        <v>0.139054105129718</v>
      </c>
      <c r="BJ402" s="17"/>
      <c r="BK402" s="17">
        <v>0.142588979340353</v>
      </c>
      <c r="BL402" s="17">
        <v>0.13626738368820099</v>
      </c>
      <c r="BM402" s="17"/>
      <c r="BN402" s="17">
        <v>0.11680853808967399</v>
      </c>
      <c r="BO402" s="17">
        <v>0.13813031018492999</v>
      </c>
      <c r="BP402" s="17"/>
      <c r="BQ402" s="17">
        <v>9.9620525134073407E-2</v>
      </c>
      <c r="BR402" s="17">
        <v>0.14015740976108801</v>
      </c>
      <c r="BS402" s="17"/>
      <c r="BT402" s="17">
        <v>0.117207268949512</v>
      </c>
      <c r="BU402" s="17">
        <v>0.138536743807608</v>
      </c>
      <c r="BV402" s="17"/>
      <c r="BW402" s="17">
        <v>0.13506018175835599</v>
      </c>
      <c r="BX402" s="17">
        <v>0.13822058854677199</v>
      </c>
      <c r="BY402" s="17"/>
      <c r="BZ402" s="17">
        <v>9.6341937391877699E-2</v>
      </c>
      <c r="CA402" s="17">
        <v>0.139164410640787</v>
      </c>
    </row>
    <row r="403" spans="2:79" x14ac:dyDescent="0.35">
      <c r="B403" t="s">
        <v>222</v>
      </c>
      <c r="C403" s="17">
        <v>0.18653845617058101</v>
      </c>
      <c r="D403" s="17">
        <v>0.107472681535439</v>
      </c>
      <c r="E403" s="17">
        <v>0.190536796522663</v>
      </c>
      <c r="F403" s="17">
        <v>0.15739266029889301</v>
      </c>
      <c r="G403" s="17">
        <v>0.219985858851349</v>
      </c>
      <c r="H403" s="17">
        <v>0.24893845157375799</v>
      </c>
      <c r="I403" s="17">
        <v>9.86928677354732E-2</v>
      </c>
      <c r="J403" s="17">
        <v>0.35241628079550202</v>
      </c>
      <c r="K403" s="17">
        <v>0.18036474426174101</v>
      </c>
      <c r="L403" s="17">
        <v>0.24456953010142499</v>
      </c>
      <c r="M403" s="17"/>
      <c r="N403" s="17">
        <v>0.28205380924234402</v>
      </c>
      <c r="O403" s="17">
        <v>0.20793996537297399</v>
      </c>
      <c r="P403" s="17">
        <v>0.118398097498154</v>
      </c>
      <c r="Q403" s="17">
        <v>0.12699563023419999</v>
      </c>
      <c r="R403" s="17"/>
      <c r="S403" s="17">
        <v>0.208346307069286</v>
      </c>
      <c r="T403" s="17">
        <v>0.171930456924556</v>
      </c>
      <c r="U403" s="17">
        <v>0.124254893351274</v>
      </c>
      <c r="V403" s="17">
        <v>0.22692636132609001</v>
      </c>
      <c r="W403" s="17">
        <v>0.14047791002146701</v>
      </c>
      <c r="X403" s="17">
        <v>0.149271152660372</v>
      </c>
      <c r="Y403" s="17">
        <v>0.17069830036653699</v>
      </c>
      <c r="Z403" s="17"/>
      <c r="AA403" s="17">
        <v>0.123357199319163</v>
      </c>
      <c r="AB403" s="17">
        <v>0.286226785579411</v>
      </c>
      <c r="AC403" s="17"/>
      <c r="AD403" s="17">
        <v>0.104767892515697</v>
      </c>
      <c r="AE403" s="17">
        <v>9.6754934664870798E-2</v>
      </c>
      <c r="AF403" s="17">
        <v>0.14093560614975501</v>
      </c>
      <c r="AG403" s="17"/>
      <c r="AH403" s="17">
        <v>4.6587024258889997E-2</v>
      </c>
      <c r="AI403" s="17">
        <v>0.20636730152786001</v>
      </c>
      <c r="AJ403" s="17"/>
      <c r="AK403" s="17">
        <v>0.20296469118973201</v>
      </c>
      <c r="AL403" s="17">
        <v>0.179136909685503</v>
      </c>
      <c r="AM403" s="17"/>
      <c r="AN403" s="17">
        <v>0.21987358347566999</v>
      </c>
      <c r="AO403" s="17">
        <v>0.12699563023419999</v>
      </c>
      <c r="AP403" s="17"/>
      <c r="AQ403" s="17">
        <v>0.112158778678626</v>
      </c>
      <c r="AR403" s="17">
        <v>0.22364187088964199</v>
      </c>
      <c r="AS403" s="17"/>
      <c r="AT403" s="17">
        <v>0.32777985124785503</v>
      </c>
      <c r="AU403" s="17">
        <v>0.23163442824560701</v>
      </c>
      <c r="AV403" s="17">
        <v>0.130475445887342</v>
      </c>
      <c r="AW403" s="17">
        <v>2.9173919997980201E-2</v>
      </c>
      <c r="AX403" s="17"/>
      <c r="AY403" s="17">
        <v>8.4387624654370302E-2</v>
      </c>
      <c r="AZ403" s="17">
        <v>0.211856745565005</v>
      </c>
      <c r="BA403" s="17"/>
      <c r="BB403" s="17">
        <v>0.17913696766282</v>
      </c>
      <c r="BC403" s="17">
        <v>0.18789815352469899</v>
      </c>
      <c r="BD403" s="17"/>
      <c r="BE403" s="17">
        <v>0.135505653558017</v>
      </c>
      <c r="BF403" s="17">
        <v>0.19322647950925201</v>
      </c>
      <c r="BG403" s="17"/>
      <c r="BH403" s="17">
        <v>0.20955198472276801</v>
      </c>
      <c r="BI403" s="17">
        <v>0.184524315660583</v>
      </c>
      <c r="BJ403" s="17"/>
      <c r="BK403" s="17">
        <v>0.13508635057291599</v>
      </c>
      <c r="BL403" s="17">
        <v>0.195453729079718</v>
      </c>
      <c r="BM403" s="17"/>
      <c r="BN403" s="17">
        <v>0.102987623885357</v>
      </c>
      <c r="BO403" s="17">
        <v>0.19034605936758101</v>
      </c>
      <c r="BP403" s="17"/>
      <c r="BQ403" s="17">
        <v>5.8075805997523003E-2</v>
      </c>
      <c r="BR403" s="17">
        <v>0.19664452938964799</v>
      </c>
      <c r="BS403" s="17"/>
      <c r="BT403" s="17">
        <v>0.18602469758313001</v>
      </c>
      <c r="BU403" s="17">
        <v>0.186572779975168</v>
      </c>
      <c r="BV403" s="17"/>
      <c r="BW403" s="17">
        <v>0.147588996891313</v>
      </c>
      <c r="BX403" s="17">
        <v>0.20508911252057599</v>
      </c>
      <c r="BY403" s="17"/>
      <c r="BZ403" s="17">
        <v>6.4879983273581507E-2</v>
      </c>
      <c r="CA403" s="17">
        <v>0.19238460386199199</v>
      </c>
    </row>
    <row r="404" spans="2:79" x14ac:dyDescent="0.35">
      <c r="B404" t="s">
        <v>75</v>
      </c>
      <c r="C404" s="17">
        <v>7.4782910565962701E-2</v>
      </c>
      <c r="D404" s="17">
        <v>5.5338486708406902E-2</v>
      </c>
      <c r="E404" s="17">
        <v>6.78594364956812E-2</v>
      </c>
      <c r="F404" s="17">
        <v>4.9094753756032998E-2</v>
      </c>
      <c r="G404" s="17">
        <v>9.4677462886824604E-2</v>
      </c>
      <c r="H404" s="17">
        <v>0.105944130975673</v>
      </c>
      <c r="I404" s="17">
        <v>5.6366847401424003E-2</v>
      </c>
      <c r="J404" s="17">
        <v>7.2680588771657895E-2</v>
      </c>
      <c r="K404" s="17">
        <v>0.16766385242941101</v>
      </c>
      <c r="L404" s="17">
        <v>5.9229609696631803E-2</v>
      </c>
      <c r="M404" s="17"/>
      <c r="N404" s="17">
        <v>0.13116704546458099</v>
      </c>
      <c r="O404" s="17">
        <v>8.3624065804876899E-2</v>
      </c>
      <c r="P404" s="17">
        <v>5.9245323720781402E-2</v>
      </c>
      <c r="Q404" s="17">
        <v>3.08767908429315E-2</v>
      </c>
      <c r="R404" s="17"/>
      <c r="S404" s="17">
        <v>0.10324984452574799</v>
      </c>
      <c r="T404" s="17">
        <v>7.0940979293894799E-2</v>
      </c>
      <c r="U404" s="17">
        <v>4.3207752598892202E-2</v>
      </c>
      <c r="V404" s="17">
        <v>9.2924433096051307E-2</v>
      </c>
      <c r="W404" s="17">
        <v>4.7149534720336797E-2</v>
      </c>
      <c r="X404" s="17">
        <v>3.8238615076827201E-2</v>
      </c>
      <c r="Y404" s="17">
        <v>6.0879642596517999E-2</v>
      </c>
      <c r="Z404" s="17"/>
      <c r="AA404" s="17">
        <v>3.3891558458747403E-2</v>
      </c>
      <c r="AB404" s="17">
        <v>0.13930189581538399</v>
      </c>
      <c r="AC404" s="17"/>
      <c r="AD404" s="17">
        <v>3.4639818117804297E-2</v>
      </c>
      <c r="AE404" s="17">
        <v>2.1078099053662199E-2</v>
      </c>
      <c r="AF404" s="17">
        <v>3.8911226183464501E-2</v>
      </c>
      <c r="AG404" s="17"/>
      <c r="AH404" s="17">
        <v>1.13373976626946E-2</v>
      </c>
      <c r="AI404" s="17">
        <v>8.3772109510107898E-2</v>
      </c>
      <c r="AJ404" s="17"/>
      <c r="AK404" s="17">
        <v>9.6528382626562603E-2</v>
      </c>
      <c r="AL404" s="17">
        <v>6.4984553114676102E-2</v>
      </c>
      <c r="AM404" s="17"/>
      <c r="AN404" s="17">
        <v>9.9363807885205796E-2</v>
      </c>
      <c r="AO404" s="17">
        <v>3.08767908429315E-2</v>
      </c>
      <c r="AP404" s="17"/>
      <c r="AQ404" s="17">
        <v>4.8596888026152099E-2</v>
      </c>
      <c r="AR404" s="17">
        <v>8.7845495493712095E-2</v>
      </c>
      <c r="AS404" s="17"/>
      <c r="AT404" s="17">
        <v>0.17278099297487501</v>
      </c>
      <c r="AU404" s="17">
        <v>8.9783685215348699E-2</v>
      </c>
      <c r="AV404" s="17">
        <v>3.26879564648438E-2</v>
      </c>
      <c r="AW404" s="17">
        <v>1.3981315767636801E-2</v>
      </c>
      <c r="AX404" s="17"/>
      <c r="AY404" s="17">
        <v>2.6371506232385999E-2</v>
      </c>
      <c r="AZ404" s="17">
        <v>8.6781774664425507E-2</v>
      </c>
      <c r="BA404" s="17"/>
      <c r="BB404" s="17">
        <v>7.3526920914135901E-2</v>
      </c>
      <c r="BC404" s="17">
        <v>7.5013643317164994E-2</v>
      </c>
      <c r="BD404" s="17"/>
      <c r="BE404" s="17">
        <v>4.6525048060275201E-2</v>
      </c>
      <c r="BF404" s="17">
        <v>7.8486200102572998E-2</v>
      </c>
      <c r="BG404" s="17"/>
      <c r="BH404" s="17">
        <v>4.9184797400651403E-2</v>
      </c>
      <c r="BI404" s="17">
        <v>7.70232535272279E-2</v>
      </c>
      <c r="BJ404" s="17"/>
      <c r="BK404" s="17">
        <v>5.6147427822321398E-2</v>
      </c>
      <c r="BL404" s="17">
        <v>7.80119409918935E-2</v>
      </c>
      <c r="BM404" s="17"/>
      <c r="BN404" s="17">
        <v>4.4903128638995801E-2</v>
      </c>
      <c r="BO404" s="17">
        <v>7.6144600809841798E-2</v>
      </c>
      <c r="BP404" s="17"/>
      <c r="BQ404" s="17">
        <v>2.6735822656421299E-2</v>
      </c>
      <c r="BR404" s="17">
        <v>7.8562743752672096E-2</v>
      </c>
      <c r="BS404" s="17"/>
      <c r="BT404" s="17">
        <v>6.6963323001698105E-2</v>
      </c>
      <c r="BU404" s="17">
        <v>7.5305331021922606E-2</v>
      </c>
      <c r="BV404" s="17"/>
      <c r="BW404" s="17">
        <v>4.5340611123404699E-2</v>
      </c>
      <c r="BX404" s="17">
        <v>8.8805543722343006E-2</v>
      </c>
      <c r="BY404" s="17"/>
      <c r="BZ404" s="17">
        <v>1.8484353376002498E-2</v>
      </c>
      <c r="CA404" s="17">
        <v>7.7488268214373393E-2</v>
      </c>
    </row>
    <row r="405" spans="2:79" x14ac:dyDescent="0.35">
      <c r="B405" t="s">
        <v>223</v>
      </c>
      <c r="C405" s="17">
        <v>0.37131732871010398</v>
      </c>
      <c r="D405" s="17">
        <v>0.498729866251514</v>
      </c>
      <c r="E405" s="17">
        <v>0.35675259314165297</v>
      </c>
      <c r="F405" s="17">
        <v>0.366384845970183</v>
      </c>
      <c r="G405" s="17">
        <v>0.39438237517525698</v>
      </c>
      <c r="H405" s="17">
        <v>0.255755148978701</v>
      </c>
      <c r="I405" s="17">
        <v>0.40562030553218298</v>
      </c>
      <c r="J405" s="17">
        <v>0.28975658997745202</v>
      </c>
      <c r="K405" s="17">
        <v>0.37153859385532401</v>
      </c>
      <c r="L405" s="17">
        <v>0.335183666834939</v>
      </c>
      <c r="M405" s="17"/>
      <c r="N405" s="17">
        <v>0.202880762851083</v>
      </c>
      <c r="O405" s="17">
        <v>0.309304745529762</v>
      </c>
      <c r="P405" s="17">
        <v>0.44220028901387598</v>
      </c>
      <c r="Q405" s="17">
        <v>0.51080596772377196</v>
      </c>
      <c r="R405" s="17"/>
      <c r="S405" s="17">
        <v>0.30079738895900399</v>
      </c>
      <c r="T405" s="17">
        <v>0.34765067383912401</v>
      </c>
      <c r="U405" s="17">
        <v>0.441933209642423</v>
      </c>
      <c r="V405" s="17">
        <v>0.31982023434096701</v>
      </c>
      <c r="W405" s="17">
        <v>0.44761044580035397</v>
      </c>
      <c r="X405" s="17">
        <v>0.48162030637195702</v>
      </c>
      <c r="Y405" s="17">
        <v>0.40613939514543101</v>
      </c>
      <c r="Z405" s="17"/>
      <c r="AA405" s="17">
        <v>0.49343652491492002</v>
      </c>
      <c r="AB405" s="17">
        <v>0.17863583952991499</v>
      </c>
      <c r="AC405" s="17"/>
      <c r="AD405" s="17">
        <v>0.50868657060647204</v>
      </c>
      <c r="AE405" s="17">
        <v>0.59151755759589197</v>
      </c>
      <c r="AF405" s="17">
        <v>0.442010924861716</v>
      </c>
      <c r="AG405" s="17"/>
      <c r="AH405" s="17">
        <v>0.66705162665101003</v>
      </c>
      <c r="AI405" s="17">
        <v>0.32941658085341802</v>
      </c>
      <c r="AJ405" s="17"/>
      <c r="AK405" s="17">
        <v>0.35912585034063899</v>
      </c>
      <c r="AL405" s="17">
        <v>0.37681072350009698</v>
      </c>
      <c r="AM405" s="17"/>
      <c r="AN405" s="17">
        <v>0.29322443563676298</v>
      </c>
      <c r="AO405" s="17">
        <v>0.51080596772377196</v>
      </c>
      <c r="AP405" s="17"/>
      <c r="AQ405" s="17">
        <v>0.52193731855867498</v>
      </c>
      <c r="AR405" s="17">
        <v>0.29618234376832597</v>
      </c>
      <c r="AS405" s="17"/>
      <c r="AT405" s="17">
        <v>0.16581358723235601</v>
      </c>
      <c r="AU405" s="17">
        <v>0.268836925041884</v>
      </c>
      <c r="AV405" s="17">
        <v>0.44148035474182101</v>
      </c>
      <c r="AW405" s="17">
        <v>0.723753293591199</v>
      </c>
      <c r="AX405" s="17"/>
      <c r="AY405" s="17">
        <v>0.548353397406806</v>
      </c>
      <c r="AZ405" s="17">
        <v>0.327438582409316</v>
      </c>
      <c r="BA405" s="17"/>
      <c r="BB405" s="17">
        <v>0.37796018847982998</v>
      </c>
      <c r="BC405" s="17">
        <v>0.370096995956334</v>
      </c>
      <c r="BD405" s="17"/>
      <c r="BE405" s="17">
        <v>0.486886472835591</v>
      </c>
      <c r="BF405" s="17">
        <v>0.35617159707138601</v>
      </c>
      <c r="BG405" s="17"/>
      <c r="BH405" s="17">
        <v>0.40958487432619101</v>
      </c>
      <c r="BI405" s="17">
        <v>0.36796815895246399</v>
      </c>
      <c r="BJ405" s="17"/>
      <c r="BK405" s="17">
        <v>0.42539487670809401</v>
      </c>
      <c r="BL405" s="17">
        <v>0.36194713689659502</v>
      </c>
      <c r="BM405" s="17"/>
      <c r="BN405" s="17">
        <v>0.49599709292171801</v>
      </c>
      <c r="BO405" s="17">
        <v>0.36563538568417803</v>
      </c>
      <c r="BP405" s="17"/>
      <c r="BQ405" s="17">
        <v>0.614475466107678</v>
      </c>
      <c r="BR405" s="17">
        <v>0.35218823603576299</v>
      </c>
      <c r="BS405" s="17"/>
      <c r="BT405" s="17">
        <v>0.43276605173126598</v>
      </c>
      <c r="BU405" s="17">
        <v>0.36721198816176398</v>
      </c>
      <c r="BV405" s="17"/>
      <c r="BW405" s="17">
        <v>0.42230586286702998</v>
      </c>
      <c r="BX405" s="17">
        <v>0.34703276115928799</v>
      </c>
      <c r="BY405" s="17"/>
      <c r="BZ405" s="17">
        <v>0.58912454206891696</v>
      </c>
      <c r="CA405" s="17">
        <v>0.36085087202008398</v>
      </c>
    </row>
    <row r="406" spans="2:79" x14ac:dyDescent="0.35">
      <c r="B406" t="s">
        <v>224</v>
      </c>
      <c r="C406" s="17">
        <v>0.32373943598063099</v>
      </c>
      <c r="D406" s="17">
        <v>0.17948051090966599</v>
      </c>
      <c r="E406" s="17">
        <v>0.33567175440213698</v>
      </c>
      <c r="F406" s="17">
        <v>0.33835422777905499</v>
      </c>
      <c r="G406" s="17">
        <v>0.33544345322316899</v>
      </c>
      <c r="H406" s="17">
        <v>0.41848225570334802</v>
      </c>
      <c r="I406" s="17">
        <v>0.24214211266962599</v>
      </c>
      <c r="J406" s="17">
        <v>0.467865732995633</v>
      </c>
      <c r="K406" s="17">
        <v>0.30686360249619199</v>
      </c>
      <c r="L406" s="17">
        <v>0.41832298579683402</v>
      </c>
      <c r="M406" s="17"/>
      <c r="N406" s="17">
        <v>0.44922421031062398</v>
      </c>
      <c r="O406" s="17">
        <v>0.35317169725408498</v>
      </c>
      <c r="P406" s="17">
        <v>0.25669230099606999</v>
      </c>
      <c r="Q406" s="17">
        <v>0.234995514768811</v>
      </c>
      <c r="R406" s="17"/>
      <c r="S406" s="17">
        <v>0.36405938905086099</v>
      </c>
      <c r="T406" s="17">
        <v>0.32057731619815</v>
      </c>
      <c r="U406" s="17">
        <v>0.26459955780491501</v>
      </c>
      <c r="V406" s="17">
        <v>0.36698820321349801</v>
      </c>
      <c r="W406" s="17">
        <v>0.266614490082422</v>
      </c>
      <c r="X406" s="17">
        <v>0.26396884458875097</v>
      </c>
      <c r="Y406" s="17">
        <v>0.31294523480474601</v>
      </c>
      <c r="Z406" s="17"/>
      <c r="AA406" s="17">
        <v>0.24186955090832399</v>
      </c>
      <c r="AB406" s="17">
        <v>0.45291496173733398</v>
      </c>
      <c r="AC406" s="17"/>
      <c r="AD406" s="17">
        <v>0.22140161854835599</v>
      </c>
      <c r="AE406" s="17">
        <v>0.19428166040398601</v>
      </c>
      <c r="AF406" s="17">
        <v>0.27339951884126101</v>
      </c>
      <c r="AG406" s="17"/>
      <c r="AH406" s="17">
        <v>0.13477337902870101</v>
      </c>
      <c r="AI406" s="17">
        <v>0.35051285780198899</v>
      </c>
      <c r="AJ406" s="17"/>
      <c r="AK406" s="17">
        <v>0.33511653262325403</v>
      </c>
      <c r="AL406" s="17">
        <v>0.318612995894549</v>
      </c>
      <c r="AM406" s="17"/>
      <c r="AN406" s="17">
        <v>0.37342283384807101</v>
      </c>
      <c r="AO406" s="17">
        <v>0.234995514768811</v>
      </c>
      <c r="AP406" s="17"/>
      <c r="AQ406" s="17">
        <v>0.22163481021495601</v>
      </c>
      <c r="AR406" s="17">
        <v>0.37467311036942103</v>
      </c>
      <c r="AS406" s="17"/>
      <c r="AT406" s="17">
        <v>0.46576572205179501</v>
      </c>
      <c r="AU406" s="17">
        <v>0.39653121254185603</v>
      </c>
      <c r="AV406" s="17">
        <v>0.26670777254566702</v>
      </c>
      <c r="AW406" s="17">
        <v>0.100850226391541</v>
      </c>
      <c r="AX406" s="17"/>
      <c r="AY406" s="17">
        <v>0.185657743598552</v>
      </c>
      <c r="AZ406" s="17">
        <v>0.35796326163051501</v>
      </c>
      <c r="BA406" s="17"/>
      <c r="BB406" s="17">
        <v>0.30398170760952198</v>
      </c>
      <c r="BC406" s="17">
        <v>0.32736904791090798</v>
      </c>
      <c r="BD406" s="17"/>
      <c r="BE406" s="17">
        <v>0.253735410668263</v>
      </c>
      <c r="BF406" s="17">
        <v>0.332913702944657</v>
      </c>
      <c r="BG406" s="17"/>
      <c r="BH406" s="17">
        <v>0.325579192274498</v>
      </c>
      <c r="BI406" s="17">
        <v>0.32357842079030102</v>
      </c>
      <c r="BJ406" s="17"/>
      <c r="BK406" s="17">
        <v>0.27767532991326899</v>
      </c>
      <c r="BL406" s="17">
        <v>0.33172111276791899</v>
      </c>
      <c r="BM406" s="17"/>
      <c r="BN406" s="17">
        <v>0.21979616197503099</v>
      </c>
      <c r="BO406" s="17">
        <v>0.32847636955251103</v>
      </c>
      <c r="BP406" s="17"/>
      <c r="BQ406" s="17">
        <v>0.15769633113159601</v>
      </c>
      <c r="BR406" s="17">
        <v>0.33680193915073597</v>
      </c>
      <c r="BS406" s="17"/>
      <c r="BT406" s="17">
        <v>0.30323196653264201</v>
      </c>
      <c r="BU406" s="17">
        <v>0.32510952378277602</v>
      </c>
      <c r="BV406" s="17"/>
      <c r="BW406" s="17">
        <v>0.28264917864966999</v>
      </c>
      <c r="BX406" s="17">
        <v>0.34330970106734798</v>
      </c>
      <c r="BY406" s="17"/>
      <c r="BZ406" s="17">
        <v>0.16122192066545901</v>
      </c>
      <c r="CA406" s="17">
        <v>0.33154901450277902</v>
      </c>
    </row>
    <row r="407" spans="2:79" x14ac:dyDescent="0.35">
      <c r="B407" t="s">
        <v>166</v>
      </c>
      <c r="C407" s="17">
        <v>4.7577892729472403E-2</v>
      </c>
      <c r="D407" s="17">
        <v>0.31924935534184801</v>
      </c>
      <c r="E407" s="17">
        <v>2.10808387395157E-2</v>
      </c>
      <c r="F407" s="17">
        <v>2.80306181911276E-2</v>
      </c>
      <c r="G407" s="17">
        <v>5.89389219520879E-2</v>
      </c>
      <c r="H407" s="17">
        <v>-0.16272710672464599</v>
      </c>
      <c r="I407" s="17">
        <v>0.16347819286255699</v>
      </c>
      <c r="J407" s="17">
        <v>-0.17810914301818101</v>
      </c>
      <c r="K407" s="17">
        <v>6.4674991359132197E-2</v>
      </c>
      <c r="L407" s="17">
        <v>-8.3139318961895803E-2</v>
      </c>
      <c r="M407" s="17"/>
      <c r="N407" s="17">
        <v>-0.24634344745954101</v>
      </c>
      <c r="O407" s="17">
        <v>-4.3866951724322603E-2</v>
      </c>
      <c r="P407" s="17">
        <v>0.18550798801780699</v>
      </c>
      <c r="Q407" s="17">
        <v>0.27581045295496098</v>
      </c>
      <c r="R407" s="17"/>
      <c r="S407" s="17">
        <v>-6.3262000091856493E-2</v>
      </c>
      <c r="T407" s="17">
        <v>2.7073357640973999E-2</v>
      </c>
      <c r="U407" s="17">
        <v>0.17733365183750699</v>
      </c>
      <c r="V407" s="17">
        <v>-4.71679688725316E-2</v>
      </c>
      <c r="W407" s="17">
        <v>0.18099595571793201</v>
      </c>
      <c r="X407" s="17">
        <v>0.21765146178320599</v>
      </c>
      <c r="Y407" s="17">
        <v>9.3194160340684701E-2</v>
      </c>
      <c r="Z407" s="17"/>
      <c r="AA407" s="17">
        <v>0.251566974006596</v>
      </c>
      <c r="AB407" s="17">
        <v>-0.27427912220742001</v>
      </c>
      <c r="AC407" s="17"/>
      <c r="AD407" s="17">
        <v>0.28728495205811599</v>
      </c>
      <c r="AE407" s="17">
        <v>0.397235897191906</v>
      </c>
      <c r="AF407" s="17">
        <v>0.16861140602045499</v>
      </c>
      <c r="AG407" s="17"/>
      <c r="AH407" s="17">
        <v>0.53227824762230802</v>
      </c>
      <c r="AI407" s="17">
        <v>-2.10962769485704E-2</v>
      </c>
      <c r="AJ407" s="17"/>
      <c r="AK407" s="17">
        <v>2.4009317717385799E-2</v>
      </c>
      <c r="AL407" s="17">
        <v>5.8197727605547901E-2</v>
      </c>
      <c r="AM407" s="17"/>
      <c r="AN407" s="17">
        <v>-8.0198398211307101E-2</v>
      </c>
      <c r="AO407" s="17">
        <v>0.27581045295496098</v>
      </c>
      <c r="AP407" s="17"/>
      <c r="AQ407" s="17">
        <v>0.30030250834371902</v>
      </c>
      <c r="AR407" s="17">
        <v>-7.8490766601094705E-2</v>
      </c>
      <c r="AS407" s="17"/>
      <c r="AT407" s="17">
        <v>-0.299952134819439</v>
      </c>
      <c r="AU407" s="17">
        <v>-0.127694287499972</v>
      </c>
      <c r="AV407" s="17">
        <v>0.17477258219615399</v>
      </c>
      <c r="AW407" s="17">
        <v>0.62290306719965804</v>
      </c>
      <c r="AX407" s="17"/>
      <c r="AY407" s="17">
        <v>0.36269565380825403</v>
      </c>
      <c r="AZ407" s="17">
        <v>-3.0524679221198499E-2</v>
      </c>
      <c r="BA407" s="17"/>
      <c r="BB407" s="17">
        <v>7.3978480870307797E-2</v>
      </c>
      <c r="BC407" s="17">
        <v>4.2727948045425901E-2</v>
      </c>
      <c r="BD407" s="17"/>
      <c r="BE407" s="17">
        <v>0.233151062167328</v>
      </c>
      <c r="BF407" s="17">
        <v>2.3257894126729399E-2</v>
      </c>
      <c r="BG407" s="17"/>
      <c r="BH407" s="17">
        <v>8.4005682051693398E-2</v>
      </c>
      <c r="BI407" s="17">
        <v>4.4389738162162899E-2</v>
      </c>
      <c r="BJ407" s="17"/>
      <c r="BK407" s="17">
        <v>0.14771954679482499</v>
      </c>
      <c r="BL407" s="17">
        <v>3.02260241286764E-2</v>
      </c>
      <c r="BM407" s="17"/>
      <c r="BN407" s="17">
        <v>0.27620093094668702</v>
      </c>
      <c r="BO407" s="17">
        <v>3.7159016131667597E-2</v>
      </c>
      <c r="BP407" s="17"/>
      <c r="BQ407" s="17">
        <v>0.45677913497608102</v>
      </c>
      <c r="BR407" s="17">
        <v>1.5386296885027699E-2</v>
      </c>
      <c r="BS407" s="17"/>
      <c r="BT407" s="17">
        <v>0.129534085198623</v>
      </c>
      <c r="BU407" s="17">
        <v>4.21024643789875E-2</v>
      </c>
      <c r="BV407" s="17"/>
      <c r="BW407" s="17">
        <v>0.13965668421736099</v>
      </c>
      <c r="BX407" s="17">
        <v>3.7230600919397898E-3</v>
      </c>
      <c r="BY407" s="17"/>
      <c r="BZ407" s="17">
        <v>0.42790262140345797</v>
      </c>
      <c r="CA407" s="17">
        <v>2.9301857517305199E-2</v>
      </c>
    </row>
    <row r="408" spans="2:79" x14ac:dyDescent="0.35">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c r="CA408" s="17"/>
    </row>
    <row r="409" spans="2:79" x14ac:dyDescent="0.35">
      <c r="B409" s="6" t="s">
        <v>241</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c r="CA409" s="17"/>
    </row>
    <row r="410" spans="2:79" x14ac:dyDescent="0.35">
      <c r="B410" s="24" t="s">
        <v>77</v>
      </c>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c r="CA410" s="17"/>
    </row>
    <row r="411" spans="2:79" x14ac:dyDescent="0.35">
      <c r="B411" t="s">
        <v>238</v>
      </c>
      <c r="C411" s="17">
        <v>0.33281651937705098</v>
      </c>
      <c r="D411" s="17">
        <v>0.337963504031978</v>
      </c>
      <c r="E411" s="17">
        <v>0.360914481636812</v>
      </c>
      <c r="F411" s="17">
        <v>0.15720658776568</v>
      </c>
      <c r="G411" s="17">
        <v>0.29116277289298897</v>
      </c>
      <c r="H411" s="17">
        <v>0.47031337834056203</v>
      </c>
      <c r="I411" s="17">
        <v>0.33029863372253998</v>
      </c>
      <c r="J411" s="17">
        <v>0.38215288713348</v>
      </c>
      <c r="K411" s="17">
        <v>0.37638443451103398</v>
      </c>
      <c r="L411" s="17">
        <v>0.380588993419329</v>
      </c>
      <c r="M411" s="17"/>
      <c r="N411" s="17">
        <v>0.19229573171459299</v>
      </c>
      <c r="O411" s="17">
        <v>0.28060575546710598</v>
      </c>
      <c r="P411" s="17">
        <v>0.34369885763219399</v>
      </c>
      <c r="Q411" s="17">
        <v>0.47051708256321201</v>
      </c>
      <c r="R411" s="17"/>
      <c r="S411" s="17">
        <v>0.24595539497413699</v>
      </c>
      <c r="T411" s="17">
        <v>0.306304329268833</v>
      </c>
      <c r="U411" s="17">
        <v>0.297629490431985</v>
      </c>
      <c r="V411" s="17">
        <v>0.26649757258447299</v>
      </c>
      <c r="W411" s="17">
        <v>0.387684926781317</v>
      </c>
      <c r="X411" s="17">
        <v>0.443575152918468</v>
      </c>
      <c r="Y411" s="17">
        <v>0.48266375843507098</v>
      </c>
      <c r="Z411" s="17"/>
      <c r="AA411" s="17">
        <v>0.43191923394151099</v>
      </c>
      <c r="AB411" s="17">
        <v>0.176450778219918</v>
      </c>
      <c r="AC411" s="17"/>
      <c r="AD411" s="17">
        <v>0.41809503003806803</v>
      </c>
      <c r="AE411" s="17">
        <v>0.56812971489818298</v>
      </c>
      <c r="AF411" s="17">
        <v>0.378610073405659</v>
      </c>
      <c r="AG411" s="17"/>
      <c r="AH411" s="17">
        <v>0.55741343825460099</v>
      </c>
      <c r="AI411" s="17">
        <v>0.30099478299814397</v>
      </c>
      <c r="AJ411" s="17"/>
      <c r="AK411" s="17">
        <v>0.29456164814236602</v>
      </c>
      <c r="AL411" s="17">
        <v>0.350053896499322</v>
      </c>
      <c r="AM411" s="17"/>
      <c r="AN411" s="17">
        <v>0.25572468284416999</v>
      </c>
      <c r="AO411" s="17">
        <v>0.47051708256321201</v>
      </c>
      <c r="AP411" s="17"/>
      <c r="AQ411" s="17">
        <v>1</v>
      </c>
      <c r="AR411" s="17">
        <v>0</v>
      </c>
      <c r="AS411" s="17"/>
      <c r="AT411" s="17">
        <v>0.116934094846815</v>
      </c>
      <c r="AU411" s="17">
        <v>0.252517497599552</v>
      </c>
      <c r="AV411" s="17">
        <v>0.40658667628178702</v>
      </c>
      <c r="AW411" s="17">
        <v>0.63486778221755102</v>
      </c>
      <c r="AX411" s="17"/>
      <c r="AY411" s="17">
        <v>0.51920479431684297</v>
      </c>
      <c r="AZ411" s="17">
        <v>0.28661980991703701</v>
      </c>
      <c r="BA411" s="17"/>
      <c r="BB411" s="17">
        <v>0.316451491389596</v>
      </c>
      <c r="BC411" s="17">
        <v>0.335822872116945</v>
      </c>
      <c r="BD411" s="17"/>
      <c r="BE411" s="17">
        <v>0.411732954073871</v>
      </c>
      <c r="BF411" s="17">
        <v>0.32247425067854202</v>
      </c>
      <c r="BG411" s="17"/>
      <c r="BH411" s="17">
        <v>0.29195701624939202</v>
      </c>
      <c r="BI411" s="17">
        <v>0.33639253686090498</v>
      </c>
      <c r="BJ411" s="17"/>
      <c r="BK411" s="17">
        <v>0.37650292677289698</v>
      </c>
      <c r="BL411" s="17">
        <v>0.32524683413619299</v>
      </c>
      <c r="BM411" s="17"/>
      <c r="BN411" s="17">
        <v>0.50943289063916397</v>
      </c>
      <c r="BO411" s="17">
        <v>0.32476770596051402</v>
      </c>
      <c r="BP411" s="17"/>
      <c r="BQ411" s="17">
        <v>0.50911480416418897</v>
      </c>
      <c r="BR411" s="17">
        <v>0.31894724786463402</v>
      </c>
      <c r="BS411" s="17"/>
      <c r="BT411" s="17">
        <v>0.42687780797583103</v>
      </c>
      <c r="BU411" s="17">
        <v>0.32653235913533701</v>
      </c>
      <c r="BV411" s="17"/>
      <c r="BW411" s="17">
        <v>0.35051581741386001</v>
      </c>
      <c r="BX411" s="17">
        <v>0.32438678500865198</v>
      </c>
      <c r="BY411" s="17"/>
      <c r="BZ411" s="17">
        <v>0.47358828198749398</v>
      </c>
      <c r="CA411" s="17">
        <v>0.32605190614951401</v>
      </c>
    </row>
    <row r="412" spans="2:79" x14ac:dyDescent="0.35">
      <c r="B412" t="s">
        <v>239</v>
      </c>
      <c r="C412" s="17">
        <v>0.46125269218596798</v>
      </c>
      <c r="D412" s="17">
        <v>0.41570874068328001</v>
      </c>
      <c r="E412" s="17">
        <v>0.41733832896440298</v>
      </c>
      <c r="F412" s="17">
        <v>0.61030864359400505</v>
      </c>
      <c r="G412" s="17">
        <v>0.426471335854127</v>
      </c>
      <c r="H412" s="17">
        <v>0.44940431291982202</v>
      </c>
      <c r="I412" s="17">
        <v>0.47537256329480998</v>
      </c>
      <c r="J412" s="17">
        <v>0.45260935774674099</v>
      </c>
      <c r="K412" s="17">
        <v>0.39031597214729802</v>
      </c>
      <c r="L412" s="17">
        <v>0.44733440658342699</v>
      </c>
      <c r="M412" s="17"/>
      <c r="N412" s="17">
        <v>0.46363220725871102</v>
      </c>
      <c r="O412" s="17">
        <v>0.49372914023238101</v>
      </c>
      <c r="P412" s="17">
        <v>0.51469062080447603</v>
      </c>
      <c r="Q412" s="17">
        <v>0.41862642121295202</v>
      </c>
      <c r="R412" s="17"/>
      <c r="S412" s="17">
        <v>0.47257454482367101</v>
      </c>
      <c r="T412" s="17">
        <v>0.50107343070159704</v>
      </c>
      <c r="U412" s="17">
        <v>0.55659587958829904</v>
      </c>
      <c r="V412" s="17">
        <v>0.48264021953647501</v>
      </c>
      <c r="W412" s="17">
        <v>0.484041200256839</v>
      </c>
      <c r="X412" s="17">
        <v>0.42992462449070501</v>
      </c>
      <c r="Y412" s="17">
        <v>0.37533672175390997</v>
      </c>
      <c r="Z412" s="17"/>
      <c r="AA412" s="17">
        <v>0.47031903759364702</v>
      </c>
      <c r="AB412" s="17">
        <v>0.44694767717716</v>
      </c>
      <c r="AC412" s="17"/>
      <c r="AD412" s="17">
        <v>0.50031822996804298</v>
      </c>
      <c r="AE412" s="17">
        <v>0.36674169139276902</v>
      </c>
      <c r="AF412" s="17">
        <v>0.49649465185431002</v>
      </c>
      <c r="AG412" s="17"/>
      <c r="AH412" s="17">
        <v>0.38826685332678901</v>
      </c>
      <c r="AI412" s="17">
        <v>0.47159360040135001</v>
      </c>
      <c r="AJ412" s="17"/>
      <c r="AK412" s="17">
        <v>0.46346044665351499</v>
      </c>
      <c r="AL412" s="17">
        <v>0.46025789348132701</v>
      </c>
      <c r="AM412" s="17"/>
      <c r="AN412" s="17">
        <v>0.48511706454452902</v>
      </c>
      <c r="AO412" s="17">
        <v>0.41862642121295202</v>
      </c>
      <c r="AP412" s="17"/>
      <c r="AQ412" s="17">
        <v>0</v>
      </c>
      <c r="AR412" s="17">
        <v>0.69134309463911903</v>
      </c>
      <c r="AS412" s="17"/>
      <c r="AT412" s="17">
        <v>0.37234033097543701</v>
      </c>
      <c r="AU412" s="17">
        <v>0.51058594743777097</v>
      </c>
      <c r="AV412" s="17">
        <v>0.51403440830777702</v>
      </c>
      <c r="AW412" s="17">
        <v>0.32068866488825598</v>
      </c>
      <c r="AX412" s="17"/>
      <c r="AY412" s="17">
        <v>0.41896428146393899</v>
      </c>
      <c r="AZ412" s="17">
        <v>0.47173395998182299</v>
      </c>
      <c r="BA412" s="17"/>
      <c r="BB412" s="17">
        <v>0.47668995680468901</v>
      </c>
      <c r="BC412" s="17">
        <v>0.458416775081607</v>
      </c>
      <c r="BD412" s="17"/>
      <c r="BE412" s="17">
        <v>0.45110237415861199</v>
      </c>
      <c r="BF412" s="17">
        <v>0.46258292608233698</v>
      </c>
      <c r="BG412" s="17"/>
      <c r="BH412" s="17">
        <v>0.44127217970420002</v>
      </c>
      <c r="BI412" s="17">
        <v>0.46300138359192999</v>
      </c>
      <c r="BJ412" s="17"/>
      <c r="BK412" s="17">
        <v>0.475626984013864</v>
      </c>
      <c r="BL412" s="17">
        <v>0.458762012105286</v>
      </c>
      <c r="BM412" s="17"/>
      <c r="BN412" s="17">
        <v>0.34768852748557999</v>
      </c>
      <c r="BO412" s="17">
        <v>0.46642807182912599</v>
      </c>
      <c r="BP412" s="17"/>
      <c r="BQ412" s="17">
        <v>0.41778326047992698</v>
      </c>
      <c r="BR412" s="17">
        <v>0.464672404133532</v>
      </c>
      <c r="BS412" s="17"/>
      <c r="BT412" s="17">
        <v>0.42837433819308202</v>
      </c>
      <c r="BU412" s="17">
        <v>0.46344926899299499</v>
      </c>
      <c r="BV412" s="17"/>
      <c r="BW412" s="17">
        <v>0.52791136389056204</v>
      </c>
      <c r="BX412" s="17">
        <v>0.42950482881582702</v>
      </c>
      <c r="BY412" s="17"/>
      <c r="BZ412" s="17">
        <v>0.46365704156271997</v>
      </c>
      <c r="CA412" s="17">
        <v>0.46113715414555501</v>
      </c>
    </row>
    <row r="413" spans="2:79" x14ac:dyDescent="0.35">
      <c r="B413" t="s">
        <v>240</v>
      </c>
      <c r="C413" s="17">
        <v>0.17635367723033099</v>
      </c>
      <c r="D413" s="17">
        <v>0.21142461326114001</v>
      </c>
      <c r="E413" s="17">
        <v>0.201513509270347</v>
      </c>
      <c r="F413" s="17">
        <v>0.207366611209825</v>
      </c>
      <c r="G413" s="17">
        <v>0.243188912910794</v>
      </c>
      <c r="H413" s="17">
        <v>5.6463461992777103E-2</v>
      </c>
      <c r="I413" s="17">
        <v>0.161453389583328</v>
      </c>
      <c r="J413" s="17">
        <v>0.14609180004245501</v>
      </c>
      <c r="K413" s="17">
        <v>0.17735876516817001</v>
      </c>
      <c r="L413" s="17">
        <v>0.14531821769566</v>
      </c>
      <c r="M413" s="17"/>
      <c r="N413" s="17">
        <v>0.28421244324669598</v>
      </c>
      <c r="O413" s="17">
        <v>0.200358102215729</v>
      </c>
      <c r="P413" s="17">
        <v>0.125661387341063</v>
      </c>
      <c r="Q413" s="17">
        <v>9.7735951183948497E-2</v>
      </c>
      <c r="R413" s="17"/>
      <c r="S413" s="17">
        <v>0.246107439264558</v>
      </c>
      <c r="T413" s="17">
        <v>0.162655559829365</v>
      </c>
      <c r="U413" s="17">
        <v>0.13086406801915701</v>
      </c>
      <c r="V413" s="17">
        <v>0.21205865550879499</v>
      </c>
      <c r="W413" s="17">
        <v>0.11784733294574901</v>
      </c>
      <c r="X413" s="17">
        <v>0.11721929161776699</v>
      </c>
      <c r="Y413" s="17">
        <v>0.12712939322828301</v>
      </c>
      <c r="Z413" s="17"/>
      <c r="AA413" s="17">
        <v>8.7835481373017998E-2</v>
      </c>
      <c r="AB413" s="17">
        <v>0.31601900690319401</v>
      </c>
      <c r="AC413" s="17"/>
      <c r="AD413" s="17">
        <v>7.3908866005518603E-2</v>
      </c>
      <c r="AE413" s="17">
        <v>6.2186868611226201E-2</v>
      </c>
      <c r="AF413" s="17">
        <v>0.11141799066795401</v>
      </c>
      <c r="AG413" s="17"/>
      <c r="AH413" s="17">
        <v>5.1614941368196998E-2</v>
      </c>
      <c r="AI413" s="17">
        <v>0.194027130582588</v>
      </c>
      <c r="AJ413" s="17"/>
      <c r="AK413" s="17">
        <v>0.20009569552808101</v>
      </c>
      <c r="AL413" s="17">
        <v>0.165655690024165</v>
      </c>
      <c r="AM413" s="17"/>
      <c r="AN413" s="17">
        <v>0.22036791177460599</v>
      </c>
      <c r="AO413" s="17">
        <v>9.7735951183948497E-2</v>
      </c>
      <c r="AP413" s="17"/>
      <c r="AQ413" s="17">
        <v>0</v>
      </c>
      <c r="AR413" s="17">
        <v>0.26432560510291597</v>
      </c>
      <c r="AS413" s="17"/>
      <c r="AT413" s="17">
        <v>0.40739149038015299</v>
      </c>
      <c r="AU413" s="17">
        <v>0.21208783461688599</v>
      </c>
      <c r="AV413" s="17">
        <v>7.4512334807090894E-2</v>
      </c>
      <c r="AW413" s="17">
        <v>4.1298306412946802E-2</v>
      </c>
      <c r="AX413" s="17"/>
      <c r="AY413" s="17">
        <v>5.3282965160116498E-2</v>
      </c>
      <c r="AZ413" s="17">
        <v>0.20685700116731801</v>
      </c>
      <c r="BA413" s="17"/>
      <c r="BB413" s="17">
        <v>0.17526771864027599</v>
      </c>
      <c r="BC413" s="17">
        <v>0.17655317426664099</v>
      </c>
      <c r="BD413" s="17"/>
      <c r="BE413" s="17">
        <v>0.121538539256172</v>
      </c>
      <c r="BF413" s="17">
        <v>0.18353738855551299</v>
      </c>
      <c r="BG413" s="17"/>
      <c r="BH413" s="17">
        <v>0.23437393448646299</v>
      </c>
      <c r="BI413" s="17">
        <v>0.17127575316166499</v>
      </c>
      <c r="BJ413" s="17"/>
      <c r="BK413" s="17">
        <v>0.13315007586300601</v>
      </c>
      <c r="BL413" s="17">
        <v>0.18383970510757899</v>
      </c>
      <c r="BM413" s="17"/>
      <c r="BN413" s="17">
        <v>0.13018012344597699</v>
      </c>
      <c r="BO413" s="17">
        <v>0.178457912055975</v>
      </c>
      <c r="BP413" s="17"/>
      <c r="BQ413" s="17">
        <v>6.7567888658267003E-2</v>
      </c>
      <c r="BR413" s="17">
        <v>0.184911784532509</v>
      </c>
      <c r="BS413" s="17"/>
      <c r="BT413" s="17">
        <v>0.13451823420929299</v>
      </c>
      <c r="BU413" s="17">
        <v>0.179148670065786</v>
      </c>
      <c r="BV413" s="17"/>
      <c r="BW413" s="17">
        <v>0.106866611563812</v>
      </c>
      <c r="BX413" s="17">
        <v>0.209448634125799</v>
      </c>
      <c r="BY413" s="17"/>
      <c r="BZ413" s="17">
        <v>5.5433847444451102E-2</v>
      </c>
      <c r="CA413" s="17">
        <v>0.182164330339113</v>
      </c>
    </row>
    <row r="414" spans="2:79" x14ac:dyDescent="0.35">
      <c r="B414" t="s">
        <v>75</v>
      </c>
      <c r="C414" s="17">
        <v>2.9577111206649902E-2</v>
      </c>
      <c r="D414" s="17">
        <v>3.4903142023602202E-2</v>
      </c>
      <c r="E414" s="17">
        <v>2.02336801284379E-2</v>
      </c>
      <c r="F414" s="17">
        <v>2.51181574304889E-2</v>
      </c>
      <c r="G414" s="17">
        <v>3.9176978342090697E-2</v>
      </c>
      <c r="H414" s="17">
        <v>2.38188467468399E-2</v>
      </c>
      <c r="I414" s="17">
        <v>3.2875413399322401E-2</v>
      </c>
      <c r="J414" s="17">
        <v>1.9145955077325E-2</v>
      </c>
      <c r="K414" s="17">
        <v>5.5940828173497797E-2</v>
      </c>
      <c r="L414" s="17">
        <v>2.6758382301584401E-2</v>
      </c>
      <c r="M414" s="17"/>
      <c r="N414" s="17">
        <v>5.9859617779999999E-2</v>
      </c>
      <c r="O414" s="17">
        <v>2.53070020847838E-2</v>
      </c>
      <c r="P414" s="17">
        <v>1.5949134222267299E-2</v>
      </c>
      <c r="Q414" s="17">
        <v>1.3120545039886701E-2</v>
      </c>
      <c r="R414" s="17"/>
      <c r="S414" s="17">
        <v>3.5362620937634003E-2</v>
      </c>
      <c r="T414" s="17">
        <v>2.9966680200204002E-2</v>
      </c>
      <c r="U414" s="17">
        <v>1.49105619605582E-2</v>
      </c>
      <c r="V414" s="17">
        <v>3.8803552370257101E-2</v>
      </c>
      <c r="W414" s="17">
        <v>1.04265400160952E-2</v>
      </c>
      <c r="X414" s="17">
        <v>9.2809309730608695E-3</v>
      </c>
      <c r="Y414" s="17">
        <v>1.48701265827358E-2</v>
      </c>
      <c r="Z414" s="17"/>
      <c r="AA414" s="17">
        <v>9.9262470918237197E-3</v>
      </c>
      <c r="AB414" s="17">
        <v>6.0582537699728302E-2</v>
      </c>
      <c r="AC414" s="17"/>
      <c r="AD414" s="17">
        <v>7.67787398837052E-3</v>
      </c>
      <c r="AE414" s="17">
        <v>2.9417250978214702E-3</v>
      </c>
      <c r="AF414" s="17">
        <v>1.3477284072077701E-2</v>
      </c>
      <c r="AG414" s="17"/>
      <c r="AH414" s="17">
        <v>2.7047670504124202E-3</v>
      </c>
      <c r="AI414" s="17">
        <v>3.3384486017919102E-2</v>
      </c>
      <c r="AJ414" s="17"/>
      <c r="AK414" s="17">
        <v>4.1882209676037098E-2</v>
      </c>
      <c r="AL414" s="17">
        <v>2.4032519995186099E-2</v>
      </c>
      <c r="AM414" s="17"/>
      <c r="AN414" s="17">
        <v>3.8790340836695102E-2</v>
      </c>
      <c r="AO414" s="17">
        <v>1.3120545039886701E-2</v>
      </c>
      <c r="AP414" s="17"/>
      <c r="AQ414" s="17">
        <v>0</v>
      </c>
      <c r="AR414" s="17">
        <v>4.4331300257964702E-2</v>
      </c>
      <c r="AS414" s="17"/>
      <c r="AT414" s="17">
        <v>0.103334083797596</v>
      </c>
      <c r="AU414" s="17">
        <v>2.4808720345791801E-2</v>
      </c>
      <c r="AV414" s="17">
        <v>4.8665806033458998E-3</v>
      </c>
      <c r="AW414" s="17">
        <v>3.1452464812467698E-3</v>
      </c>
      <c r="AX414" s="17"/>
      <c r="AY414" s="17">
        <v>8.5479590591019602E-3</v>
      </c>
      <c r="AZ414" s="17">
        <v>3.47892289338219E-2</v>
      </c>
      <c r="BA414" s="17"/>
      <c r="BB414" s="17">
        <v>3.1590833165439099E-2</v>
      </c>
      <c r="BC414" s="17">
        <v>2.9207178534806501E-2</v>
      </c>
      <c r="BD414" s="17"/>
      <c r="BE414" s="17">
        <v>1.56261325113453E-2</v>
      </c>
      <c r="BF414" s="17">
        <v>3.1405434683607798E-2</v>
      </c>
      <c r="BG414" s="17"/>
      <c r="BH414" s="17">
        <v>3.2396869559944703E-2</v>
      </c>
      <c r="BI414" s="17">
        <v>2.9330326385500202E-2</v>
      </c>
      <c r="BJ414" s="17"/>
      <c r="BK414" s="17">
        <v>1.4720013350233201E-2</v>
      </c>
      <c r="BL414" s="17">
        <v>3.21514486509413E-2</v>
      </c>
      <c r="BM414" s="17"/>
      <c r="BN414" s="17">
        <v>1.2698458429278499E-2</v>
      </c>
      <c r="BO414" s="17">
        <v>3.0346310154384801E-2</v>
      </c>
      <c r="BP414" s="17"/>
      <c r="BQ414" s="17">
        <v>5.5340466976163596E-3</v>
      </c>
      <c r="BR414" s="17">
        <v>3.1468563469324799E-2</v>
      </c>
      <c r="BS414" s="17"/>
      <c r="BT414" s="17">
        <v>1.0229619621794901E-2</v>
      </c>
      <c r="BU414" s="17">
        <v>3.08697018058821E-2</v>
      </c>
      <c r="BV414" s="17"/>
      <c r="BW414" s="17">
        <v>1.4706207131765899E-2</v>
      </c>
      <c r="BX414" s="17">
        <v>3.6659752049722098E-2</v>
      </c>
      <c r="BY414" s="17"/>
      <c r="BZ414" s="17">
        <v>7.3208290053342097E-3</v>
      </c>
      <c r="CA414" s="17">
        <v>3.06466093658187E-2</v>
      </c>
    </row>
    <row r="415" spans="2:79" x14ac:dyDescent="0.35">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c r="CA415" s="17"/>
    </row>
    <row r="416" spans="2:79" x14ac:dyDescent="0.35">
      <c r="B416" s="6" t="s">
        <v>247</v>
      </c>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c r="CA416" s="17"/>
    </row>
    <row r="417" spans="2:79" x14ac:dyDescent="0.35">
      <c r="B417" s="24" t="s">
        <v>77</v>
      </c>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c r="CA417" s="17"/>
    </row>
    <row r="418" spans="2:79" x14ac:dyDescent="0.35">
      <c r="B418" t="s">
        <v>242</v>
      </c>
      <c r="C418" s="17">
        <v>0.41657674195077699</v>
      </c>
      <c r="D418" s="17">
        <v>0.36795813922208098</v>
      </c>
      <c r="E418" s="17">
        <v>0.34614410445503202</v>
      </c>
      <c r="F418" s="17">
        <v>0.505435476966</v>
      </c>
      <c r="G418" s="17">
        <v>0.33704350236909603</v>
      </c>
      <c r="H418" s="17">
        <v>0.40895627345696001</v>
      </c>
      <c r="I418" s="17">
        <v>0.49859319627742599</v>
      </c>
      <c r="J418" s="17">
        <v>0.48881515570041001</v>
      </c>
      <c r="K418" s="17">
        <v>0.378669534317847</v>
      </c>
      <c r="L418" s="17">
        <v>0.44372650363563498</v>
      </c>
      <c r="M418" s="17"/>
      <c r="N418" s="17">
        <v>0.31016882778348398</v>
      </c>
      <c r="O418" s="17">
        <v>0.37300421965596797</v>
      </c>
      <c r="P418" s="17">
        <v>0.41763192452905901</v>
      </c>
      <c r="Q418" s="17">
        <v>0.52614335603578</v>
      </c>
      <c r="R418" s="17"/>
      <c r="S418" s="17">
        <v>0.38069070485978002</v>
      </c>
      <c r="T418" s="17">
        <v>0.39055211173806198</v>
      </c>
      <c r="U418" s="17">
        <v>0.40334076483661702</v>
      </c>
      <c r="V418" s="17">
        <v>0.315977912950967</v>
      </c>
      <c r="W418" s="17">
        <v>0.44383878832502799</v>
      </c>
      <c r="X418" s="17">
        <v>0.48970412828710302</v>
      </c>
      <c r="Y418" s="17">
        <v>0.57709162557036298</v>
      </c>
      <c r="Z418" s="17"/>
      <c r="AA418" s="17">
        <v>0.48879400319087402</v>
      </c>
      <c r="AB418" s="17">
        <v>0.30263127004545298</v>
      </c>
      <c r="AC418" s="17"/>
      <c r="AD418" s="17">
        <v>0.48311322643126198</v>
      </c>
      <c r="AE418" s="17">
        <v>0.54925216235774099</v>
      </c>
      <c r="AF418" s="17">
        <v>0.46524616034079802</v>
      </c>
      <c r="AG418" s="17"/>
      <c r="AH418" s="17">
        <v>0.54190678982215901</v>
      </c>
      <c r="AI418" s="17">
        <v>0.398819509288591</v>
      </c>
      <c r="AJ418" s="17"/>
      <c r="AK418" s="17">
        <v>0.38606348322794698</v>
      </c>
      <c r="AL418" s="17">
        <v>0.43032580268106102</v>
      </c>
      <c r="AM418" s="17"/>
      <c r="AN418" s="17">
        <v>0.35523573282881099</v>
      </c>
      <c r="AO418" s="17">
        <v>0.52614335603578</v>
      </c>
      <c r="AP418" s="17"/>
      <c r="AQ418" s="17">
        <v>0.57090160149991098</v>
      </c>
      <c r="AR418" s="17">
        <v>0.33959362696037199</v>
      </c>
      <c r="AS418" s="17"/>
      <c r="AT418" s="17">
        <v>0.22113014601720299</v>
      </c>
      <c r="AU418" s="17">
        <v>0.34854948978816203</v>
      </c>
      <c r="AV418" s="17">
        <v>0.51148181647059099</v>
      </c>
      <c r="AW418" s="17">
        <v>0.59749856996748496</v>
      </c>
      <c r="AX418" s="17"/>
      <c r="AY418" s="17">
        <v>0.51636686947698396</v>
      </c>
      <c r="AZ418" s="17">
        <v>0.39184355779638202</v>
      </c>
      <c r="BA418" s="17"/>
      <c r="BB418" s="17">
        <v>0.42276184901902603</v>
      </c>
      <c r="BC418" s="17">
        <v>0.41544050108425201</v>
      </c>
      <c r="BD418" s="17"/>
      <c r="BE418" s="17">
        <v>0.454140184792173</v>
      </c>
      <c r="BF418" s="17">
        <v>0.41165392428169101</v>
      </c>
      <c r="BG418" s="17"/>
      <c r="BH418" s="17">
        <v>0.41889724061747902</v>
      </c>
      <c r="BI418" s="17">
        <v>0.41637365226127598</v>
      </c>
      <c r="BJ418" s="17"/>
      <c r="BK418" s="17">
        <v>0.443254549208074</v>
      </c>
      <c r="BL418" s="17">
        <v>0.41195419191995902</v>
      </c>
      <c r="BM418" s="17"/>
      <c r="BN418" s="17">
        <v>0.50049939801471099</v>
      </c>
      <c r="BO418" s="17">
        <v>0.41275219389075501</v>
      </c>
      <c r="BP418" s="17"/>
      <c r="BQ418" s="17">
        <v>0.495378480155583</v>
      </c>
      <c r="BR418" s="17">
        <v>0.41037746040851802</v>
      </c>
      <c r="BS418" s="17"/>
      <c r="BT418" s="17">
        <v>0.48918129132034799</v>
      </c>
      <c r="BU418" s="17">
        <v>0.41172608947394401</v>
      </c>
      <c r="BV418" s="17"/>
      <c r="BW418" s="17">
        <v>0.43606921388524</v>
      </c>
      <c r="BX418" s="17">
        <v>0.40729296356311101</v>
      </c>
      <c r="BY418" s="17"/>
      <c r="BZ418" s="17">
        <v>0.48412268317511598</v>
      </c>
      <c r="CA418" s="17">
        <v>0.41333090515084298</v>
      </c>
    </row>
    <row r="419" spans="2:79" x14ac:dyDescent="0.35">
      <c r="B419" t="s">
        <v>243</v>
      </c>
      <c r="C419" s="17">
        <v>0.34092288452594299</v>
      </c>
      <c r="D419" s="17">
        <v>0.35832047817029899</v>
      </c>
      <c r="E419" s="17">
        <v>0.34641616731456998</v>
      </c>
      <c r="F419" s="17">
        <v>0.286366515206183</v>
      </c>
      <c r="G419" s="17">
        <v>0.39615795705801499</v>
      </c>
      <c r="H419" s="17">
        <v>0.36341189841628602</v>
      </c>
      <c r="I419" s="17">
        <v>0.31666239496714998</v>
      </c>
      <c r="J419" s="17">
        <v>0.31705455827667101</v>
      </c>
      <c r="K419" s="17">
        <v>0.307651389817507</v>
      </c>
      <c r="L419" s="17">
        <v>0.340588969669539</v>
      </c>
      <c r="M419" s="17"/>
      <c r="N419" s="17">
        <v>0.316931775536544</v>
      </c>
      <c r="O419" s="17">
        <v>0.35896354961818999</v>
      </c>
      <c r="P419" s="17">
        <v>0.39238752471070898</v>
      </c>
      <c r="Q419" s="17">
        <v>0.32836887778865598</v>
      </c>
      <c r="R419" s="17"/>
      <c r="S419" s="17">
        <v>0.330255736198384</v>
      </c>
      <c r="T419" s="17">
        <v>0.40320537452619498</v>
      </c>
      <c r="U419" s="17">
        <v>0.37809227359874498</v>
      </c>
      <c r="V419" s="17">
        <v>0.32037426187872498</v>
      </c>
      <c r="W419" s="17">
        <v>0.38197771969054001</v>
      </c>
      <c r="X419" s="17">
        <v>0.37527306011613698</v>
      </c>
      <c r="Y419" s="17">
        <v>0.27093990028104697</v>
      </c>
      <c r="Z419" s="17"/>
      <c r="AA419" s="17">
        <v>0.34608081554709202</v>
      </c>
      <c r="AB419" s="17">
        <v>0.33278462403021403</v>
      </c>
      <c r="AC419" s="17"/>
      <c r="AD419" s="17">
        <v>0.36149285859340302</v>
      </c>
      <c r="AE419" s="17">
        <v>0.29500572241161999</v>
      </c>
      <c r="AF419" s="17">
        <v>0.36633187093220798</v>
      </c>
      <c r="AG419" s="17"/>
      <c r="AH419" s="17">
        <v>0.29908093073369801</v>
      </c>
      <c r="AI419" s="17">
        <v>0.34685120994469498</v>
      </c>
      <c r="AJ419" s="17"/>
      <c r="AK419" s="17">
        <v>0.33137046742930198</v>
      </c>
      <c r="AL419" s="17">
        <v>0.345227136784796</v>
      </c>
      <c r="AM419" s="17"/>
      <c r="AN419" s="17">
        <v>0.34795126126478898</v>
      </c>
      <c r="AO419" s="17">
        <v>0.32836887778865598</v>
      </c>
      <c r="AP419" s="17"/>
      <c r="AQ419" s="17">
        <v>0.28866370030245297</v>
      </c>
      <c r="AR419" s="17">
        <v>0.36699175508986398</v>
      </c>
      <c r="AS419" s="17"/>
      <c r="AT419" s="17">
        <v>0.28605735039584501</v>
      </c>
      <c r="AU419" s="17">
        <v>0.394466517429784</v>
      </c>
      <c r="AV419" s="17">
        <v>0.34118268406927899</v>
      </c>
      <c r="AW419" s="17">
        <v>0.29469556452178503</v>
      </c>
      <c r="AX419" s="17"/>
      <c r="AY419" s="17">
        <v>0.323799576484125</v>
      </c>
      <c r="AZ419" s="17">
        <v>0.34516693092241102</v>
      </c>
      <c r="BA419" s="17"/>
      <c r="BB419" s="17">
        <v>0.34252280467263202</v>
      </c>
      <c r="BC419" s="17">
        <v>0.34062896970219197</v>
      </c>
      <c r="BD419" s="17"/>
      <c r="BE419" s="17">
        <v>0.34072767128216402</v>
      </c>
      <c r="BF419" s="17">
        <v>0.34094846788926197</v>
      </c>
      <c r="BG419" s="17"/>
      <c r="BH419" s="17">
        <v>0.34507476970661699</v>
      </c>
      <c r="BI419" s="17">
        <v>0.34055951216797098</v>
      </c>
      <c r="BJ419" s="17"/>
      <c r="BK419" s="17">
        <v>0.35991297374719999</v>
      </c>
      <c r="BL419" s="17">
        <v>0.33763241028762397</v>
      </c>
      <c r="BM419" s="17"/>
      <c r="BN419" s="17">
        <v>0.32474805595679201</v>
      </c>
      <c r="BO419" s="17">
        <v>0.34166000858905898</v>
      </c>
      <c r="BP419" s="17"/>
      <c r="BQ419" s="17">
        <v>0.37919084497301198</v>
      </c>
      <c r="BR419" s="17">
        <v>0.33791236894260801</v>
      </c>
      <c r="BS419" s="17"/>
      <c r="BT419" s="17">
        <v>0.330667451644304</v>
      </c>
      <c r="BU419" s="17">
        <v>0.34160804187958299</v>
      </c>
      <c r="BV419" s="17"/>
      <c r="BW419" s="17">
        <v>0.36627626858370399</v>
      </c>
      <c r="BX419" s="17">
        <v>0.32884769982073903</v>
      </c>
      <c r="BY419" s="17"/>
      <c r="BZ419" s="17">
        <v>0.31508472746672</v>
      </c>
      <c r="CA419" s="17">
        <v>0.34216450525851599</v>
      </c>
    </row>
    <row r="420" spans="2:79" x14ac:dyDescent="0.35">
      <c r="B420" t="s">
        <v>244</v>
      </c>
      <c r="C420" s="17">
        <v>0.20629745334778499</v>
      </c>
      <c r="D420" s="17">
        <v>0.227905149351639</v>
      </c>
      <c r="E420" s="17">
        <v>0.25261564134935099</v>
      </c>
      <c r="F420" s="17">
        <v>0.181478069953628</v>
      </c>
      <c r="G420" s="17">
        <v>0.23718780747271401</v>
      </c>
      <c r="H420" s="17">
        <v>0.19268221156935</v>
      </c>
      <c r="I420" s="17">
        <v>0.15750165981851599</v>
      </c>
      <c r="J420" s="17">
        <v>0.15838199350602</v>
      </c>
      <c r="K420" s="17">
        <v>0.26300496821653502</v>
      </c>
      <c r="L420" s="17">
        <v>0.19831344193480699</v>
      </c>
      <c r="M420" s="17"/>
      <c r="N420" s="17">
        <v>0.32634417842586699</v>
      </c>
      <c r="O420" s="17">
        <v>0.22858653987404801</v>
      </c>
      <c r="P420" s="17">
        <v>0.156304119918175</v>
      </c>
      <c r="Q420" s="17">
        <v>0.11835362135125201</v>
      </c>
      <c r="R420" s="17"/>
      <c r="S420" s="17">
        <v>0.24114047413676501</v>
      </c>
      <c r="T420" s="17">
        <v>0.185871052327544</v>
      </c>
      <c r="U420" s="17">
        <v>0.18307560787424401</v>
      </c>
      <c r="V420" s="17">
        <v>0.32869172927983697</v>
      </c>
      <c r="W420" s="17">
        <v>0.15846302191086301</v>
      </c>
      <c r="X420" s="17">
        <v>0.11856418354206801</v>
      </c>
      <c r="Y420" s="17">
        <v>0.13419138522334501</v>
      </c>
      <c r="Z420" s="17"/>
      <c r="AA420" s="17">
        <v>0.14366317001784101</v>
      </c>
      <c r="AB420" s="17">
        <v>0.30512275977632097</v>
      </c>
      <c r="AC420" s="17"/>
      <c r="AD420" s="17">
        <v>0.13007362239767001</v>
      </c>
      <c r="AE420" s="17">
        <v>0.137251228576979</v>
      </c>
      <c r="AF420" s="17">
        <v>0.15240084690099101</v>
      </c>
      <c r="AG420" s="17"/>
      <c r="AH420" s="17">
        <v>0.13271613876708199</v>
      </c>
      <c r="AI420" s="17">
        <v>0.21672273080351501</v>
      </c>
      <c r="AJ420" s="17"/>
      <c r="AK420" s="17">
        <v>0.22880784616727101</v>
      </c>
      <c r="AL420" s="17">
        <v>0.196154427958428</v>
      </c>
      <c r="AM420" s="17"/>
      <c r="AN420" s="17">
        <v>0.25553292024406798</v>
      </c>
      <c r="AO420" s="17">
        <v>0.11835362135125201</v>
      </c>
      <c r="AP420" s="17"/>
      <c r="AQ420" s="17">
        <v>0.121920402963793</v>
      </c>
      <c r="AR420" s="17">
        <v>0.24838793825889399</v>
      </c>
      <c r="AS420" s="17"/>
      <c r="AT420" s="17">
        <v>0.40370546111532801</v>
      </c>
      <c r="AU420" s="17">
        <v>0.222648854721538</v>
      </c>
      <c r="AV420" s="17">
        <v>0.12897971678392001</v>
      </c>
      <c r="AW420" s="17">
        <v>9.3767044707148597E-2</v>
      </c>
      <c r="AX420" s="17"/>
      <c r="AY420" s="17">
        <v>0.137395315300883</v>
      </c>
      <c r="AZ420" s="17">
        <v>0.22337498707974701</v>
      </c>
      <c r="BA420" s="17"/>
      <c r="BB420" s="17">
        <v>0.196756299456644</v>
      </c>
      <c r="BC420" s="17">
        <v>0.20805021992810299</v>
      </c>
      <c r="BD420" s="17"/>
      <c r="BE420" s="17">
        <v>0.17795706221031601</v>
      </c>
      <c r="BF420" s="17">
        <v>0.21001155854387701</v>
      </c>
      <c r="BG420" s="17"/>
      <c r="BH420" s="17">
        <v>0.18031824536904201</v>
      </c>
      <c r="BI420" s="17">
        <v>0.20857114966901599</v>
      </c>
      <c r="BJ420" s="17"/>
      <c r="BK420" s="17">
        <v>0.16056087770043201</v>
      </c>
      <c r="BL420" s="17">
        <v>0.21422237787884199</v>
      </c>
      <c r="BM420" s="17"/>
      <c r="BN420" s="17">
        <v>0.13771052602304401</v>
      </c>
      <c r="BO420" s="17">
        <v>0.20942311704988301</v>
      </c>
      <c r="BP420" s="17"/>
      <c r="BQ420" s="17">
        <v>0.103224685014948</v>
      </c>
      <c r="BR420" s="17">
        <v>0.214406121059842</v>
      </c>
      <c r="BS420" s="17"/>
      <c r="BT420" s="17">
        <v>0.16066498355098999</v>
      </c>
      <c r="BU420" s="17">
        <v>0.20934612253677901</v>
      </c>
      <c r="BV420" s="17"/>
      <c r="BW420" s="17">
        <v>0.17519830520441801</v>
      </c>
      <c r="BX420" s="17">
        <v>0.22110920223109401</v>
      </c>
      <c r="BY420" s="17"/>
      <c r="BZ420" s="17">
        <v>0.16644128558872601</v>
      </c>
      <c r="CA420" s="17">
        <v>0.20821269227512501</v>
      </c>
    </row>
    <row r="421" spans="2:79" x14ac:dyDescent="0.35">
      <c r="B421" t="s">
        <v>245</v>
      </c>
      <c r="C421" s="17">
        <v>1.25472328877863E-2</v>
      </c>
      <c r="D421" s="17">
        <v>1.89159442060884E-2</v>
      </c>
      <c r="E421" s="17">
        <v>1.8362361408180702E-2</v>
      </c>
      <c r="F421" s="17">
        <v>1.06086507918962E-2</v>
      </c>
      <c r="G421" s="17">
        <v>5.9018783086204696E-3</v>
      </c>
      <c r="H421" s="17">
        <v>1.0268778537855299E-2</v>
      </c>
      <c r="I421" s="17">
        <v>1.0801410982116001E-2</v>
      </c>
      <c r="J421" s="17">
        <v>1.86603909559462E-2</v>
      </c>
      <c r="K421" s="17">
        <v>1.32050689633332E-2</v>
      </c>
      <c r="L421" s="17">
        <v>2.98440150250009E-3</v>
      </c>
      <c r="M421" s="17"/>
      <c r="N421" s="17">
        <v>1.10893901467358E-2</v>
      </c>
      <c r="O421" s="17">
        <v>1.1117962028364001E-2</v>
      </c>
      <c r="P421" s="17">
        <v>2.1242385143989701E-2</v>
      </c>
      <c r="Q421" s="17">
        <v>1.0701327195694599E-2</v>
      </c>
      <c r="R421" s="17"/>
      <c r="S421" s="17">
        <v>1.9108463818032599E-2</v>
      </c>
      <c r="T421" s="17">
        <v>1.23869988310142E-2</v>
      </c>
      <c r="U421" s="17">
        <v>1.52586275299515E-2</v>
      </c>
      <c r="V421" s="17">
        <v>1.45963349520493E-2</v>
      </c>
      <c r="W421" s="17">
        <v>6.9781131719231799E-3</v>
      </c>
      <c r="X421" s="17">
        <v>1.05349999493009E-2</v>
      </c>
      <c r="Y421" s="17">
        <v>1.2215947106900601E-2</v>
      </c>
      <c r="Z421" s="17"/>
      <c r="AA421" s="17">
        <v>1.0282561074019999E-2</v>
      </c>
      <c r="AB421" s="17">
        <v>1.6120465853134799E-2</v>
      </c>
      <c r="AC421" s="17"/>
      <c r="AD421" s="17">
        <v>1.44295501516436E-2</v>
      </c>
      <c r="AE421" s="17">
        <v>1.1553879358394701E-2</v>
      </c>
      <c r="AF421" s="17">
        <v>6.4674380255163198E-3</v>
      </c>
      <c r="AG421" s="17"/>
      <c r="AH421" s="17">
        <v>1.81517877490797E-2</v>
      </c>
      <c r="AI421" s="17">
        <v>1.17531584712338E-2</v>
      </c>
      <c r="AJ421" s="17"/>
      <c r="AK421" s="17">
        <v>1.4994612919176999E-2</v>
      </c>
      <c r="AL421" s="17">
        <v>1.1444460581906801E-2</v>
      </c>
      <c r="AM421" s="17"/>
      <c r="AN421" s="17">
        <v>1.3580665551946701E-2</v>
      </c>
      <c r="AO421" s="17">
        <v>1.0701327195694599E-2</v>
      </c>
      <c r="AP421" s="17"/>
      <c r="AQ421" s="17">
        <v>9.1513676535573095E-3</v>
      </c>
      <c r="AR421" s="17">
        <v>1.42412197450064E-2</v>
      </c>
      <c r="AS421" s="17"/>
      <c r="AT421" s="17">
        <v>1.8938090635267E-2</v>
      </c>
      <c r="AU421" s="17">
        <v>1.42573050924768E-2</v>
      </c>
      <c r="AV421" s="17">
        <v>1.00821615951498E-2</v>
      </c>
      <c r="AW421" s="17">
        <v>6.1763448978532304E-3</v>
      </c>
      <c r="AX421" s="17"/>
      <c r="AY421" s="17">
        <v>1.32741395932448E-2</v>
      </c>
      <c r="AZ421" s="17">
        <v>1.2367067596340601E-2</v>
      </c>
      <c r="BA421" s="17"/>
      <c r="BB421" s="17">
        <v>1.12453558444404E-2</v>
      </c>
      <c r="BC421" s="17">
        <v>1.2786395425074299E-2</v>
      </c>
      <c r="BD421" s="17"/>
      <c r="BE421" s="17">
        <v>1.33446776787983E-2</v>
      </c>
      <c r="BF421" s="17">
        <v>1.24427250202863E-2</v>
      </c>
      <c r="BG421" s="17"/>
      <c r="BH421" s="17">
        <v>2.5975696997183099E-2</v>
      </c>
      <c r="BI421" s="17">
        <v>1.13719757563795E-2</v>
      </c>
      <c r="BJ421" s="17"/>
      <c r="BK421" s="17">
        <v>1.7917767286199301E-2</v>
      </c>
      <c r="BL421" s="17">
        <v>1.16166630058818E-2</v>
      </c>
      <c r="BM421" s="17"/>
      <c r="BN421" s="17">
        <v>2.4070444069209902E-2</v>
      </c>
      <c r="BO421" s="17">
        <v>1.2022093705637799E-2</v>
      </c>
      <c r="BP421" s="17"/>
      <c r="BQ421" s="17">
        <v>1.00259117568749E-2</v>
      </c>
      <c r="BR421" s="17">
        <v>1.27455835828985E-2</v>
      </c>
      <c r="BS421" s="17"/>
      <c r="BT421" s="17">
        <v>1.17532160621516E-2</v>
      </c>
      <c r="BU421" s="17">
        <v>1.2600280523442199E-2</v>
      </c>
      <c r="BV421" s="17"/>
      <c r="BW421" s="17">
        <v>1.09010444624841E-2</v>
      </c>
      <c r="BX421" s="17">
        <v>1.3331271391277899E-2</v>
      </c>
      <c r="BY421" s="17"/>
      <c r="BZ421" s="17">
        <v>2.70304747641032E-2</v>
      </c>
      <c r="CA421" s="17">
        <v>1.1851258583299801E-2</v>
      </c>
    </row>
    <row r="422" spans="2:79" x14ac:dyDescent="0.35">
      <c r="B422" t="s">
        <v>246</v>
      </c>
      <c r="C422" s="17">
        <v>7.1631689017775998E-3</v>
      </c>
      <c r="D422" s="17">
        <v>7.4932710910754798E-3</v>
      </c>
      <c r="E422" s="17">
        <v>1.4284918827156899E-2</v>
      </c>
      <c r="F422" s="17">
        <v>5.5627614010262698E-3</v>
      </c>
      <c r="G422" s="17">
        <v>7.7429633658373199E-3</v>
      </c>
      <c r="H422" s="17">
        <v>8.2614524493604593E-3</v>
      </c>
      <c r="I422" s="17">
        <v>2.0253527777276299E-3</v>
      </c>
      <c r="J422" s="17">
        <v>1.8044434475418499E-3</v>
      </c>
      <c r="K422" s="17">
        <v>1.62263525590047E-2</v>
      </c>
      <c r="L422" s="17">
        <v>0</v>
      </c>
      <c r="M422" s="17"/>
      <c r="N422" s="17">
        <v>9.6926521212432892E-3</v>
      </c>
      <c r="O422" s="17">
        <v>1.1424657544615E-2</v>
      </c>
      <c r="P422" s="17">
        <v>2.6785847482075601E-3</v>
      </c>
      <c r="Q422" s="17">
        <v>4.7835807234383803E-3</v>
      </c>
      <c r="R422" s="17"/>
      <c r="S422" s="17">
        <v>1.39200243853729E-2</v>
      </c>
      <c r="T422" s="17">
        <v>6.0928013689480398E-3</v>
      </c>
      <c r="U422" s="17">
        <v>9.3475775438586501E-3</v>
      </c>
      <c r="V422" s="17">
        <v>6.9929202759906597E-3</v>
      </c>
      <c r="W422" s="17">
        <v>4.4389028728258201E-3</v>
      </c>
      <c r="X422" s="17">
        <v>1.52603702554669E-3</v>
      </c>
      <c r="Y422" s="17">
        <v>4.7583592523745E-3</v>
      </c>
      <c r="Z422" s="17"/>
      <c r="AA422" s="17">
        <v>4.3342222576982104E-3</v>
      </c>
      <c r="AB422" s="17">
        <v>1.1626723110554999E-2</v>
      </c>
      <c r="AC422" s="17"/>
      <c r="AD422" s="17">
        <v>6.0107949278140303E-3</v>
      </c>
      <c r="AE422" s="17">
        <v>3.28418082313762E-3</v>
      </c>
      <c r="AF422" s="17">
        <v>2.84957075353693E-3</v>
      </c>
      <c r="AG422" s="17"/>
      <c r="AH422" s="17">
        <v>4.6400629888397301E-3</v>
      </c>
      <c r="AI422" s="17">
        <v>7.5206520392081004E-3</v>
      </c>
      <c r="AJ422" s="17"/>
      <c r="AK422" s="17">
        <v>1.15106489398833E-2</v>
      </c>
      <c r="AL422" s="17">
        <v>5.2042248371474802E-3</v>
      </c>
      <c r="AM422" s="17"/>
      <c r="AN422" s="17">
        <v>8.4953843888856302E-3</v>
      </c>
      <c r="AO422" s="17">
        <v>4.7835807234383803E-3</v>
      </c>
      <c r="AP422" s="17"/>
      <c r="AQ422" s="17">
        <v>4.7128658375277703E-3</v>
      </c>
      <c r="AR422" s="17">
        <v>8.3854733516736304E-3</v>
      </c>
      <c r="AS422" s="17"/>
      <c r="AT422" s="17">
        <v>2.3463344672873799E-2</v>
      </c>
      <c r="AU422" s="17">
        <v>3.9007493879693001E-3</v>
      </c>
      <c r="AV422" s="17">
        <v>2.2086273558955898E-3</v>
      </c>
      <c r="AW422" s="17">
        <v>5.2315265788111503E-3</v>
      </c>
      <c r="AX422" s="17"/>
      <c r="AY422" s="17">
        <v>2.5913543775890001E-3</v>
      </c>
      <c r="AZ422" s="17">
        <v>8.2963023424258205E-3</v>
      </c>
      <c r="BA422" s="17"/>
      <c r="BB422" s="17">
        <v>8.7975085097360701E-3</v>
      </c>
      <c r="BC422" s="17">
        <v>6.8629310187705798E-3</v>
      </c>
      <c r="BD422" s="17"/>
      <c r="BE422" s="17">
        <v>6.6658514545410302E-3</v>
      </c>
      <c r="BF422" s="17">
        <v>7.2283440542985798E-3</v>
      </c>
      <c r="BG422" s="17"/>
      <c r="BH422" s="17">
        <v>9.8657781680479995E-3</v>
      </c>
      <c r="BI422" s="17">
        <v>6.9266369508624E-3</v>
      </c>
      <c r="BJ422" s="17"/>
      <c r="BK422" s="17">
        <v>9.2452569298523395E-3</v>
      </c>
      <c r="BL422" s="17">
        <v>6.8023987685534599E-3</v>
      </c>
      <c r="BM422" s="17"/>
      <c r="BN422" s="17">
        <v>1.9803009879816201E-3</v>
      </c>
      <c r="BO422" s="17">
        <v>7.3993640885691297E-3</v>
      </c>
      <c r="BP422" s="17"/>
      <c r="BQ422" s="17">
        <v>8.9443681554999491E-3</v>
      </c>
      <c r="BR422" s="17">
        <v>7.0230431138414602E-3</v>
      </c>
      <c r="BS422" s="17"/>
      <c r="BT422" s="17">
        <v>1.3782514832475299E-3</v>
      </c>
      <c r="BU422" s="17">
        <v>7.54965465574374E-3</v>
      </c>
      <c r="BV422" s="17"/>
      <c r="BW422" s="17">
        <v>4.0183010150171396E-3</v>
      </c>
      <c r="BX422" s="17">
        <v>8.6609910670388795E-3</v>
      </c>
      <c r="BY422" s="17"/>
      <c r="BZ422" s="17">
        <v>4.2905537682472496E-3</v>
      </c>
      <c r="CA422" s="17">
        <v>7.3012088749196298E-3</v>
      </c>
    </row>
    <row r="423" spans="2:79" x14ac:dyDescent="0.35">
      <c r="B423" t="s">
        <v>75</v>
      </c>
      <c r="C423" s="17">
        <v>1.6492518385931399E-2</v>
      </c>
      <c r="D423" s="17">
        <v>1.9407017958817399E-2</v>
      </c>
      <c r="E423" s="17">
        <v>2.2176806645709601E-2</v>
      </c>
      <c r="F423" s="17">
        <v>1.05485256812672E-2</v>
      </c>
      <c r="G423" s="17">
        <v>1.5965891425716899E-2</v>
      </c>
      <c r="H423" s="17">
        <v>1.6419385570187999E-2</v>
      </c>
      <c r="I423" s="17">
        <v>1.44159851770634E-2</v>
      </c>
      <c r="J423" s="17">
        <v>1.52834581134109E-2</v>
      </c>
      <c r="K423" s="17">
        <v>2.1242686125772101E-2</v>
      </c>
      <c r="L423" s="17">
        <v>1.4386683257519199E-2</v>
      </c>
      <c r="M423" s="17"/>
      <c r="N423" s="17">
        <v>2.5773175986125298E-2</v>
      </c>
      <c r="O423" s="17">
        <v>1.69030712788143E-2</v>
      </c>
      <c r="P423" s="17">
        <v>9.7554609498598701E-3</v>
      </c>
      <c r="Q423" s="17">
        <v>1.1649236905179E-2</v>
      </c>
      <c r="R423" s="17"/>
      <c r="S423" s="17">
        <v>1.4884596601664701E-2</v>
      </c>
      <c r="T423" s="17">
        <v>1.89166120823575E-3</v>
      </c>
      <c r="U423" s="17">
        <v>1.0885148616584E-2</v>
      </c>
      <c r="V423" s="17">
        <v>1.33668406624312E-2</v>
      </c>
      <c r="W423" s="17">
        <v>4.3034540288193401E-3</v>
      </c>
      <c r="X423" s="17">
        <v>4.3975910798440699E-3</v>
      </c>
      <c r="Y423" s="17">
        <v>8.0278256597009505E-4</v>
      </c>
      <c r="Z423" s="17"/>
      <c r="AA423" s="17">
        <v>6.8452279124743103E-3</v>
      </c>
      <c r="AB423" s="17">
        <v>3.1714157184322599E-2</v>
      </c>
      <c r="AC423" s="17"/>
      <c r="AD423" s="17">
        <v>4.8799474982070797E-3</v>
      </c>
      <c r="AE423" s="17">
        <v>3.6528264721263598E-3</v>
      </c>
      <c r="AF423" s="17">
        <v>6.7041130469500197E-3</v>
      </c>
      <c r="AG423" s="17"/>
      <c r="AH423" s="17">
        <v>3.5042899391414502E-3</v>
      </c>
      <c r="AI423" s="17">
        <v>1.8332739452757901E-2</v>
      </c>
      <c r="AJ423" s="17"/>
      <c r="AK423" s="17">
        <v>2.72529413164194E-2</v>
      </c>
      <c r="AL423" s="17">
        <v>1.16439471566604E-2</v>
      </c>
      <c r="AM423" s="17"/>
      <c r="AN423" s="17">
        <v>1.9204035721500499E-2</v>
      </c>
      <c r="AO423" s="17">
        <v>1.1649236905179E-2</v>
      </c>
      <c r="AP423" s="17"/>
      <c r="AQ423" s="17">
        <v>4.6500617427569198E-3</v>
      </c>
      <c r="AR423" s="17">
        <v>2.2399986594189399E-2</v>
      </c>
      <c r="AS423" s="17"/>
      <c r="AT423" s="17">
        <v>4.6705607163482897E-2</v>
      </c>
      <c r="AU423" s="17">
        <v>1.6177083580070299E-2</v>
      </c>
      <c r="AV423" s="17">
        <v>6.0649937251643802E-3</v>
      </c>
      <c r="AW423" s="17">
        <v>2.6309493269160698E-3</v>
      </c>
      <c r="AX423" s="17"/>
      <c r="AY423" s="17">
        <v>6.5727447671740102E-3</v>
      </c>
      <c r="AZ423" s="17">
        <v>1.8951154262693899E-2</v>
      </c>
      <c r="BA423" s="17"/>
      <c r="BB423" s="17">
        <v>1.79161824975217E-2</v>
      </c>
      <c r="BC423" s="17">
        <v>1.6230982841607899E-2</v>
      </c>
      <c r="BD423" s="17"/>
      <c r="BE423" s="17">
        <v>7.1645525820072196E-3</v>
      </c>
      <c r="BF423" s="17">
        <v>1.77149802105857E-2</v>
      </c>
      <c r="BG423" s="17"/>
      <c r="BH423" s="17">
        <v>1.9868269141631499E-2</v>
      </c>
      <c r="BI423" s="17">
        <v>1.61970731944957E-2</v>
      </c>
      <c r="BJ423" s="17"/>
      <c r="BK423" s="17">
        <v>9.1085751282415396E-3</v>
      </c>
      <c r="BL423" s="17">
        <v>1.7771958139139E-2</v>
      </c>
      <c r="BM423" s="17"/>
      <c r="BN423" s="17">
        <v>1.09912749482621E-2</v>
      </c>
      <c r="BO423" s="17">
        <v>1.6743222676096198E-2</v>
      </c>
      <c r="BP423" s="17"/>
      <c r="BQ423" s="17">
        <v>3.2357099440822601E-3</v>
      </c>
      <c r="BR423" s="17">
        <v>1.7535422892291801E-2</v>
      </c>
      <c r="BS423" s="17"/>
      <c r="BT423" s="17">
        <v>6.3548059389587699E-3</v>
      </c>
      <c r="BU423" s="17">
        <v>1.71698109305078E-2</v>
      </c>
      <c r="BV423" s="17"/>
      <c r="BW423" s="17">
        <v>7.5368668491363703E-3</v>
      </c>
      <c r="BX423" s="17">
        <v>2.07578719267397E-2</v>
      </c>
      <c r="BY423" s="17"/>
      <c r="BZ423" s="17">
        <v>3.0302752370869601E-3</v>
      </c>
      <c r="CA423" s="17">
        <v>1.7139429857296599E-2</v>
      </c>
    </row>
    <row r="424" spans="2:79" x14ac:dyDescent="0.3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c r="CA424" s="17"/>
    </row>
    <row r="425" spans="2:79" x14ac:dyDescent="0.35">
      <c r="B425" s="6" t="s">
        <v>251</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c r="CA425" s="17"/>
    </row>
    <row r="426" spans="2:79" x14ac:dyDescent="0.35">
      <c r="B426" s="24" t="s">
        <v>77</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c r="CA426" s="17"/>
    </row>
    <row r="427" spans="2:79" x14ac:dyDescent="0.35">
      <c r="B427" t="s">
        <v>248</v>
      </c>
      <c r="C427" s="17">
        <v>0.55796619898730004</v>
      </c>
      <c r="D427" s="17">
        <v>0.55933553332948804</v>
      </c>
      <c r="E427" s="17">
        <v>0.456525985460843</v>
      </c>
      <c r="F427" s="17">
        <v>0.60477541571623095</v>
      </c>
      <c r="G427" s="17">
        <v>0.475472336815076</v>
      </c>
      <c r="H427" s="17">
        <v>0.61797651482428995</v>
      </c>
      <c r="I427" s="17">
        <v>0.64901657912165001</v>
      </c>
      <c r="J427" s="17">
        <v>0.55644456887390403</v>
      </c>
      <c r="K427" s="17">
        <v>0.545732640885915</v>
      </c>
      <c r="L427" s="17">
        <v>0.51419746812635203</v>
      </c>
      <c r="M427" s="17"/>
      <c r="N427" s="17">
        <v>0.42916832062083798</v>
      </c>
      <c r="O427" s="17">
        <v>0.51413213199904595</v>
      </c>
      <c r="P427" s="17">
        <v>0.59435044051077102</v>
      </c>
      <c r="Q427" s="17">
        <v>0.67049624649789497</v>
      </c>
      <c r="R427" s="17"/>
      <c r="S427" s="17">
        <v>0.50572830531287405</v>
      </c>
      <c r="T427" s="17">
        <v>0.62266714649188604</v>
      </c>
      <c r="U427" s="17">
        <v>0.57746307662799701</v>
      </c>
      <c r="V427" s="17">
        <v>0.44932880100181</v>
      </c>
      <c r="W427" s="17">
        <v>0.58381272602736201</v>
      </c>
      <c r="X427" s="17">
        <v>0.66185420581876098</v>
      </c>
      <c r="Y427" s="17">
        <v>0.67527525132807897</v>
      </c>
      <c r="Z427" s="17"/>
      <c r="AA427" s="17">
        <v>0.63818278919000804</v>
      </c>
      <c r="AB427" s="17">
        <v>0.43139926653474903</v>
      </c>
      <c r="AC427" s="17"/>
      <c r="AD427" s="17">
        <v>0.63796618265493399</v>
      </c>
      <c r="AE427" s="17">
        <v>0.66478934501615095</v>
      </c>
      <c r="AF427" s="17">
        <v>0.62858489530830597</v>
      </c>
      <c r="AG427" s="17"/>
      <c r="AH427" s="17">
        <v>0.68646607966635698</v>
      </c>
      <c r="AI427" s="17">
        <v>0.53975985248831104</v>
      </c>
      <c r="AJ427" s="17"/>
      <c r="AK427" s="17">
        <v>0.52240776955849</v>
      </c>
      <c r="AL427" s="17">
        <v>0.57398857831201</v>
      </c>
      <c r="AM427" s="17"/>
      <c r="AN427" s="17">
        <v>0.49496610786932799</v>
      </c>
      <c r="AO427" s="17">
        <v>0.67049624649789497</v>
      </c>
      <c r="AP427" s="17"/>
      <c r="AQ427" s="17">
        <v>0.67652307758628405</v>
      </c>
      <c r="AR427" s="17">
        <v>0.49882551455866198</v>
      </c>
      <c r="AS427" s="17"/>
      <c r="AT427" s="17">
        <v>0.32696469983021398</v>
      </c>
      <c r="AU427" s="17">
        <v>0.51415519275076205</v>
      </c>
      <c r="AV427" s="17">
        <v>0.65794350113801503</v>
      </c>
      <c r="AW427" s="17">
        <v>0.71904816356770496</v>
      </c>
      <c r="AX427" s="17"/>
      <c r="AY427" s="17">
        <v>0.64435668066580998</v>
      </c>
      <c r="AZ427" s="17">
        <v>0.53655414405250301</v>
      </c>
      <c r="BA427" s="17"/>
      <c r="BB427" s="17">
        <v>0.60065401125346496</v>
      </c>
      <c r="BC427" s="17">
        <v>0.55012419459446404</v>
      </c>
      <c r="BD427" s="17"/>
      <c r="BE427" s="17">
        <v>0.60573977097089104</v>
      </c>
      <c r="BF427" s="17">
        <v>0.55170530897066306</v>
      </c>
      <c r="BG427" s="17"/>
      <c r="BH427" s="17">
        <v>0.62547221381405305</v>
      </c>
      <c r="BI427" s="17">
        <v>0.55205808286235303</v>
      </c>
      <c r="BJ427" s="17"/>
      <c r="BK427" s="17">
        <v>0.61135575756546001</v>
      </c>
      <c r="BL427" s="17">
        <v>0.54871521732787798</v>
      </c>
      <c r="BM427" s="17"/>
      <c r="BN427" s="17">
        <v>0.68511588033947901</v>
      </c>
      <c r="BO427" s="17">
        <v>0.55217169616821005</v>
      </c>
      <c r="BP427" s="17"/>
      <c r="BQ427" s="17">
        <v>0.63028108149746098</v>
      </c>
      <c r="BR427" s="17">
        <v>0.55227723416763097</v>
      </c>
      <c r="BS427" s="17"/>
      <c r="BT427" s="17">
        <v>0.61880739918072003</v>
      </c>
      <c r="BU427" s="17">
        <v>0.55390144655822604</v>
      </c>
      <c r="BV427" s="17"/>
      <c r="BW427" s="17">
        <v>0.58869001923428999</v>
      </c>
      <c r="BX427" s="17">
        <v>0.54333320942319796</v>
      </c>
      <c r="BY427" s="17"/>
      <c r="BZ427" s="17">
        <v>0.62163588703306505</v>
      </c>
      <c r="CA427" s="17">
        <v>0.55490663074747204</v>
      </c>
    </row>
    <row r="428" spans="2:79" x14ac:dyDescent="0.35">
      <c r="B428" t="s">
        <v>249</v>
      </c>
      <c r="C428" s="17">
        <v>0.38553646868715902</v>
      </c>
      <c r="D428" s="17">
        <v>0.35888762221280601</v>
      </c>
      <c r="E428" s="17">
        <v>0.47548274025901299</v>
      </c>
      <c r="F428" s="17">
        <v>0.35145307003170001</v>
      </c>
      <c r="G428" s="17">
        <v>0.46872934562155399</v>
      </c>
      <c r="H428" s="17">
        <v>0.31899003197847198</v>
      </c>
      <c r="I428" s="17">
        <v>0.31650206330911801</v>
      </c>
      <c r="J428" s="17">
        <v>0.39959247973205397</v>
      </c>
      <c r="K428" s="17">
        <v>0.40117711257365501</v>
      </c>
      <c r="L428" s="17">
        <v>0.430128897500272</v>
      </c>
      <c r="M428" s="17"/>
      <c r="N428" s="17">
        <v>0.48029226304933198</v>
      </c>
      <c r="O428" s="17">
        <v>0.42355707869675002</v>
      </c>
      <c r="P428" s="17">
        <v>0.37234190185820798</v>
      </c>
      <c r="Q428" s="17">
        <v>0.29373745959874498</v>
      </c>
      <c r="R428" s="17"/>
      <c r="S428" s="17">
        <v>0.41921482248144998</v>
      </c>
      <c r="T428" s="17">
        <v>0.34511206806044098</v>
      </c>
      <c r="U428" s="17">
        <v>0.38624768334878001</v>
      </c>
      <c r="V428" s="17">
        <v>0.48716246318441803</v>
      </c>
      <c r="W428" s="17">
        <v>0.388993450123367</v>
      </c>
      <c r="X428" s="17">
        <v>0.310259705271137</v>
      </c>
      <c r="Y428" s="17">
        <v>0.294239172025546</v>
      </c>
      <c r="Z428" s="17"/>
      <c r="AA428" s="17">
        <v>0.33487253130203898</v>
      </c>
      <c r="AB428" s="17">
        <v>0.46547478474620102</v>
      </c>
      <c r="AC428" s="17"/>
      <c r="AD428" s="17">
        <v>0.34084677046683898</v>
      </c>
      <c r="AE428" s="17">
        <v>0.31385170710266402</v>
      </c>
      <c r="AF428" s="17">
        <v>0.34099821614325998</v>
      </c>
      <c r="AG428" s="17"/>
      <c r="AH428" s="17">
        <v>0.29379101026744803</v>
      </c>
      <c r="AI428" s="17">
        <v>0.39853531037378798</v>
      </c>
      <c r="AJ428" s="17"/>
      <c r="AK428" s="17">
        <v>0.40081559118973298</v>
      </c>
      <c r="AL428" s="17">
        <v>0.37865180307010499</v>
      </c>
      <c r="AM428" s="17"/>
      <c r="AN428" s="17">
        <v>0.43693026141229702</v>
      </c>
      <c r="AO428" s="17">
        <v>0.29373745959874498</v>
      </c>
      <c r="AP428" s="17"/>
      <c r="AQ428" s="17">
        <v>0.29540048982460998</v>
      </c>
      <c r="AR428" s="17">
        <v>0.43049972636204498</v>
      </c>
      <c r="AS428" s="17"/>
      <c r="AT428" s="17">
        <v>0.526684985039229</v>
      </c>
      <c r="AU428" s="17">
        <v>0.43161264241375003</v>
      </c>
      <c r="AV428" s="17">
        <v>0.314291980793582</v>
      </c>
      <c r="AW428" s="17">
        <v>0.26985623126243702</v>
      </c>
      <c r="AX428" s="17"/>
      <c r="AY428" s="17">
        <v>0.33105084309220201</v>
      </c>
      <c r="AZ428" s="17">
        <v>0.39904084076297902</v>
      </c>
      <c r="BA428" s="17"/>
      <c r="BB428" s="17">
        <v>0.33752178824476298</v>
      </c>
      <c r="BC428" s="17">
        <v>0.39435705036986701</v>
      </c>
      <c r="BD428" s="17"/>
      <c r="BE428" s="17">
        <v>0.35870022144965502</v>
      </c>
      <c r="BF428" s="17">
        <v>0.38905345068027802</v>
      </c>
      <c r="BG428" s="17"/>
      <c r="BH428" s="17">
        <v>0.31417278493711798</v>
      </c>
      <c r="BI428" s="17">
        <v>0.39178220740809</v>
      </c>
      <c r="BJ428" s="17"/>
      <c r="BK428" s="17">
        <v>0.34962626199894697</v>
      </c>
      <c r="BL428" s="17">
        <v>0.39175874645655301</v>
      </c>
      <c r="BM428" s="17"/>
      <c r="BN428" s="17">
        <v>0.270767766937698</v>
      </c>
      <c r="BO428" s="17">
        <v>0.39076674184835197</v>
      </c>
      <c r="BP428" s="17"/>
      <c r="BQ428" s="17">
        <v>0.34907834633255003</v>
      </c>
      <c r="BR428" s="17">
        <v>0.38840460548372202</v>
      </c>
      <c r="BS428" s="17"/>
      <c r="BT428" s="17">
        <v>0.35159226326043402</v>
      </c>
      <c r="BU428" s="17">
        <v>0.38780425418485798</v>
      </c>
      <c r="BV428" s="17"/>
      <c r="BW428" s="17">
        <v>0.38152648281594997</v>
      </c>
      <c r="BX428" s="17">
        <v>0.38744632497891801</v>
      </c>
      <c r="BY428" s="17"/>
      <c r="BZ428" s="17">
        <v>0.35247126007279</v>
      </c>
      <c r="CA428" s="17">
        <v>0.387125376458265</v>
      </c>
    </row>
    <row r="429" spans="2:79" x14ac:dyDescent="0.35">
      <c r="B429" t="s">
        <v>250</v>
      </c>
      <c r="C429" s="17">
        <v>1.55242768000522E-2</v>
      </c>
      <c r="D429" s="17">
        <v>2.0946304955232E-2</v>
      </c>
      <c r="E429" s="17">
        <v>2.95319691890681E-2</v>
      </c>
      <c r="F429" s="17">
        <v>1.6113540818072699E-2</v>
      </c>
      <c r="G429" s="17">
        <v>1.37326409702848E-2</v>
      </c>
      <c r="H429" s="17">
        <v>8.2979962918515796E-3</v>
      </c>
      <c r="I429" s="17">
        <v>9.2886404889914592E-3</v>
      </c>
      <c r="J429" s="17">
        <v>1.5117651102297699E-2</v>
      </c>
      <c r="K429" s="17">
        <v>9.1221593781654793E-3</v>
      </c>
      <c r="L429" s="17">
        <v>6.2275523194735196E-3</v>
      </c>
      <c r="M429" s="17"/>
      <c r="N429" s="17">
        <v>1.6590676981781901E-2</v>
      </c>
      <c r="O429" s="17">
        <v>2.5515186708165799E-2</v>
      </c>
      <c r="P429" s="17">
        <v>1.0568272913198701E-2</v>
      </c>
      <c r="Q429" s="17">
        <v>1.14833922300299E-2</v>
      </c>
      <c r="R429" s="17"/>
      <c r="S429" s="17">
        <v>3.4353703393667299E-2</v>
      </c>
      <c r="T429" s="17">
        <v>1.7534470122080901E-2</v>
      </c>
      <c r="U429" s="17">
        <v>1.71794766730771E-2</v>
      </c>
      <c r="V429" s="17">
        <v>1.6413542725389099E-2</v>
      </c>
      <c r="W429" s="17">
        <v>5.4596210383083396E-3</v>
      </c>
      <c r="X429" s="17">
        <v>1.12734225713376E-2</v>
      </c>
      <c r="Y429" s="17">
        <v>8.8171465579176406E-3</v>
      </c>
      <c r="Z429" s="17"/>
      <c r="AA429" s="17">
        <v>1.08493251139658E-2</v>
      </c>
      <c r="AB429" s="17">
        <v>2.2900485297279598E-2</v>
      </c>
      <c r="AC429" s="17"/>
      <c r="AD429" s="17">
        <v>1.0584162195026199E-2</v>
      </c>
      <c r="AE429" s="17">
        <v>8.4912183265443402E-3</v>
      </c>
      <c r="AF429" s="17">
        <v>1.3104188087317101E-2</v>
      </c>
      <c r="AG429" s="17"/>
      <c r="AH429" s="17">
        <v>1.1743548190748699E-2</v>
      </c>
      <c r="AI429" s="17">
        <v>1.60599446521612E-2</v>
      </c>
      <c r="AJ429" s="17"/>
      <c r="AK429" s="17">
        <v>1.8215133111450801E-2</v>
      </c>
      <c r="AL429" s="17">
        <v>1.4311795787193099E-2</v>
      </c>
      <c r="AM429" s="17"/>
      <c r="AN429" s="17">
        <v>1.7786571198218401E-2</v>
      </c>
      <c r="AO429" s="17">
        <v>1.14833922300299E-2</v>
      </c>
      <c r="AP429" s="17"/>
      <c r="AQ429" s="17">
        <v>8.3673378807064807E-3</v>
      </c>
      <c r="AR429" s="17">
        <v>1.9094430393043899E-2</v>
      </c>
      <c r="AS429" s="17"/>
      <c r="AT429" s="17">
        <v>2.8302283803323999E-2</v>
      </c>
      <c r="AU429" s="17">
        <v>1.77630096134524E-2</v>
      </c>
      <c r="AV429" s="17">
        <v>1.0744880244385E-2</v>
      </c>
      <c r="AW429" s="17">
        <v>5.0875578042731302E-3</v>
      </c>
      <c r="AX429" s="17"/>
      <c r="AY429" s="17">
        <v>8.6096516614568904E-3</v>
      </c>
      <c r="AZ429" s="17">
        <v>1.7238080571538202E-2</v>
      </c>
      <c r="BA429" s="17"/>
      <c r="BB429" s="17">
        <v>1.38932939691264E-2</v>
      </c>
      <c r="BC429" s="17">
        <v>1.5823898023201499E-2</v>
      </c>
      <c r="BD429" s="17"/>
      <c r="BE429" s="17">
        <v>1.44872490706776E-2</v>
      </c>
      <c r="BF429" s="17">
        <v>1.56601828311114E-2</v>
      </c>
      <c r="BG429" s="17"/>
      <c r="BH429" s="17">
        <v>1.4995742524894299E-2</v>
      </c>
      <c r="BI429" s="17">
        <v>1.5570534039228E-2</v>
      </c>
      <c r="BJ429" s="17"/>
      <c r="BK429" s="17">
        <v>1.5376618323727701E-2</v>
      </c>
      <c r="BL429" s="17">
        <v>1.55498620622778E-2</v>
      </c>
      <c r="BM429" s="17"/>
      <c r="BN429" s="17">
        <v>2.09548943775749E-2</v>
      </c>
      <c r="BO429" s="17">
        <v>1.5276791092438E-2</v>
      </c>
      <c r="BP429" s="17"/>
      <c r="BQ429" s="17">
        <v>1.8289179446285699E-2</v>
      </c>
      <c r="BR429" s="17">
        <v>1.53067637053995E-2</v>
      </c>
      <c r="BS429" s="17"/>
      <c r="BT429" s="17">
        <v>8.5382099660193198E-3</v>
      </c>
      <c r="BU429" s="17">
        <v>1.59910103957575E-2</v>
      </c>
      <c r="BV429" s="17"/>
      <c r="BW429" s="17">
        <v>1.2610768499104299E-2</v>
      </c>
      <c r="BX429" s="17">
        <v>1.6911908162947902E-2</v>
      </c>
      <c r="BY429" s="17"/>
      <c r="BZ429" s="17">
        <v>2.0237153486068499E-2</v>
      </c>
      <c r="CA429" s="17">
        <v>1.5297805330356899E-2</v>
      </c>
    </row>
    <row r="430" spans="2:79" x14ac:dyDescent="0.35">
      <c r="B430" t="s">
        <v>96</v>
      </c>
      <c r="C430" s="17">
        <v>4.0973055525489702E-2</v>
      </c>
      <c r="D430" s="17">
        <v>6.08305395024741E-2</v>
      </c>
      <c r="E430" s="17">
        <v>3.8459305091075403E-2</v>
      </c>
      <c r="F430" s="17">
        <v>2.7657973433996501E-2</v>
      </c>
      <c r="G430" s="17">
        <v>4.2065676593085598E-2</v>
      </c>
      <c r="H430" s="17">
        <v>5.4735456905386101E-2</v>
      </c>
      <c r="I430" s="17">
        <v>2.5192717080240099E-2</v>
      </c>
      <c r="J430" s="17">
        <v>2.88453002917438E-2</v>
      </c>
      <c r="K430" s="17">
        <v>4.3968087162264503E-2</v>
      </c>
      <c r="L430" s="17">
        <v>4.9446082053902399E-2</v>
      </c>
      <c r="M430" s="17"/>
      <c r="N430" s="17">
        <v>7.3948739348048007E-2</v>
      </c>
      <c r="O430" s="17">
        <v>3.6795602596037598E-2</v>
      </c>
      <c r="P430" s="17">
        <v>2.2739384717822698E-2</v>
      </c>
      <c r="Q430" s="17">
        <v>2.4282901673329499E-2</v>
      </c>
      <c r="R430" s="17"/>
      <c r="S430" s="17">
        <v>4.0703168812008701E-2</v>
      </c>
      <c r="T430" s="17">
        <v>1.4686315325591399E-2</v>
      </c>
      <c r="U430" s="17">
        <v>1.9109763350146001E-2</v>
      </c>
      <c r="V430" s="17">
        <v>4.70951930883826E-2</v>
      </c>
      <c r="W430" s="17">
        <v>2.1734202810962701E-2</v>
      </c>
      <c r="X430" s="17">
        <v>1.6612666338764501E-2</v>
      </c>
      <c r="Y430" s="17">
        <v>2.1668430088457102E-2</v>
      </c>
      <c r="Z430" s="17"/>
      <c r="AA430" s="17">
        <v>1.6095354393987901E-2</v>
      </c>
      <c r="AB430" s="17">
        <v>8.0225463421770699E-2</v>
      </c>
      <c r="AC430" s="17"/>
      <c r="AD430" s="17">
        <v>1.0602884683200401E-2</v>
      </c>
      <c r="AE430" s="17">
        <v>1.28677295546402E-2</v>
      </c>
      <c r="AF430" s="17">
        <v>1.7312700461116801E-2</v>
      </c>
      <c r="AG430" s="17"/>
      <c r="AH430" s="17">
        <v>7.9993618754464393E-3</v>
      </c>
      <c r="AI430" s="17">
        <v>4.56448924857401E-2</v>
      </c>
      <c r="AJ430" s="17"/>
      <c r="AK430" s="17">
        <v>5.8561506140326403E-2</v>
      </c>
      <c r="AL430" s="17">
        <v>3.30478228306922E-2</v>
      </c>
      <c r="AM430" s="17"/>
      <c r="AN430" s="17">
        <v>5.0317059520156401E-2</v>
      </c>
      <c r="AO430" s="17">
        <v>2.4282901673329499E-2</v>
      </c>
      <c r="AP430" s="17"/>
      <c r="AQ430" s="17">
        <v>1.97090947083997E-2</v>
      </c>
      <c r="AR430" s="17">
        <v>5.1580328686249101E-2</v>
      </c>
      <c r="AS430" s="17"/>
      <c r="AT430" s="17">
        <v>0.118048031327233</v>
      </c>
      <c r="AU430" s="17">
        <v>3.6469155222035997E-2</v>
      </c>
      <c r="AV430" s="17">
        <v>1.7019637824018101E-2</v>
      </c>
      <c r="AW430" s="17">
        <v>6.0080473655851497E-3</v>
      </c>
      <c r="AX430" s="17"/>
      <c r="AY430" s="17">
        <v>1.5982824580531001E-2</v>
      </c>
      <c r="AZ430" s="17">
        <v>4.7166934612979598E-2</v>
      </c>
      <c r="BA430" s="17"/>
      <c r="BB430" s="17">
        <v>4.7930906532645E-2</v>
      </c>
      <c r="BC430" s="17">
        <v>3.9694857012467E-2</v>
      </c>
      <c r="BD430" s="17"/>
      <c r="BE430" s="17">
        <v>2.1072758508775699E-2</v>
      </c>
      <c r="BF430" s="17">
        <v>4.3581057517947601E-2</v>
      </c>
      <c r="BG430" s="17"/>
      <c r="BH430" s="17">
        <v>4.5359258723934502E-2</v>
      </c>
      <c r="BI430" s="17">
        <v>4.0589175690329299E-2</v>
      </c>
      <c r="BJ430" s="17"/>
      <c r="BK430" s="17">
        <v>2.3641362111865301E-2</v>
      </c>
      <c r="BL430" s="17">
        <v>4.3976174153290901E-2</v>
      </c>
      <c r="BM430" s="17"/>
      <c r="BN430" s="17">
        <v>2.3161458345248399E-2</v>
      </c>
      <c r="BO430" s="17">
        <v>4.1784770891000703E-2</v>
      </c>
      <c r="BP430" s="17"/>
      <c r="BQ430" s="17">
        <v>2.3513927237032101E-3</v>
      </c>
      <c r="BR430" s="17">
        <v>4.4011396643247699E-2</v>
      </c>
      <c r="BS430" s="17"/>
      <c r="BT430" s="17">
        <v>2.1062127592827499E-2</v>
      </c>
      <c r="BU430" s="17">
        <v>4.23032888611585E-2</v>
      </c>
      <c r="BV430" s="17"/>
      <c r="BW430" s="17">
        <v>1.7172729450656E-2</v>
      </c>
      <c r="BX430" s="17">
        <v>5.2308557434936703E-2</v>
      </c>
      <c r="BY430" s="17"/>
      <c r="BZ430" s="17">
        <v>5.6556994080772197E-3</v>
      </c>
      <c r="CA430" s="17">
        <v>4.2670187463906897E-2</v>
      </c>
    </row>
    <row r="431" spans="2:79" x14ac:dyDescent="0.3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c r="CA431" s="17"/>
    </row>
    <row r="432" spans="2:79" x14ac:dyDescent="0.35">
      <c r="B432" s="6" t="s">
        <v>260</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c r="CA432" s="17"/>
    </row>
    <row r="433" spans="2:79" x14ac:dyDescent="0.35">
      <c r="B433" s="24" t="s">
        <v>77</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c r="CA433" s="17"/>
    </row>
    <row r="434" spans="2:79" x14ac:dyDescent="0.35">
      <c r="B434" t="s">
        <v>252</v>
      </c>
      <c r="C434" s="17">
        <v>0.43075280675869398</v>
      </c>
      <c r="D434" s="17">
        <v>0.42460384020116798</v>
      </c>
      <c r="E434" s="17">
        <v>0.36632830038609099</v>
      </c>
      <c r="F434" s="17">
        <v>0.43429067817981398</v>
      </c>
      <c r="G434" s="17">
        <v>0.33648079754023702</v>
      </c>
      <c r="H434" s="17">
        <v>0.47904936656931801</v>
      </c>
      <c r="I434" s="17">
        <v>0.52397814238877305</v>
      </c>
      <c r="J434" s="17">
        <v>0.43969995690431002</v>
      </c>
      <c r="K434" s="17">
        <v>0.40442851954954301</v>
      </c>
      <c r="L434" s="17">
        <v>0.50369605138516904</v>
      </c>
      <c r="M434" s="17"/>
      <c r="N434" s="17">
        <v>0.37016961132674697</v>
      </c>
      <c r="O434" s="17">
        <v>0.39856391684963899</v>
      </c>
      <c r="P434" s="17">
        <v>0.45841166574172898</v>
      </c>
      <c r="Q434" s="17">
        <v>0.485258103946832</v>
      </c>
      <c r="R434" s="17"/>
      <c r="S434" s="17">
        <v>0.40807232676435901</v>
      </c>
      <c r="T434" s="17">
        <v>0.458234006781638</v>
      </c>
      <c r="U434" s="17">
        <v>0.43341838331886601</v>
      </c>
      <c r="V434" s="17">
        <v>0.37942891489764602</v>
      </c>
      <c r="W434" s="17">
        <v>0.44044195997937502</v>
      </c>
      <c r="X434" s="17">
        <v>0.48426403461802198</v>
      </c>
      <c r="Y434" s="17">
        <v>0.47985963167433598</v>
      </c>
      <c r="Z434" s="17"/>
      <c r="AA434" s="17">
        <v>0.48939627571925798</v>
      </c>
      <c r="AB434" s="17">
        <v>0.33822426676517697</v>
      </c>
      <c r="AC434" s="17"/>
      <c r="AD434" s="17">
        <v>0.46749760253488998</v>
      </c>
      <c r="AE434" s="17">
        <v>0.53896317422163298</v>
      </c>
      <c r="AF434" s="17">
        <v>0.48254538576669498</v>
      </c>
      <c r="AG434" s="17"/>
      <c r="AH434" s="17">
        <v>0.52369726854081</v>
      </c>
      <c r="AI434" s="17">
        <v>0.417584085765143</v>
      </c>
      <c r="AJ434" s="17"/>
      <c r="AK434" s="17">
        <v>0.41089840286020302</v>
      </c>
      <c r="AL434" s="17">
        <v>0.43969906213717003</v>
      </c>
      <c r="AM434" s="17"/>
      <c r="AN434" s="17">
        <v>0.40023794637048199</v>
      </c>
      <c r="AO434" s="17">
        <v>0.485258103946832</v>
      </c>
      <c r="AP434" s="17"/>
      <c r="AQ434" s="17">
        <v>0.50802641130548098</v>
      </c>
      <c r="AR434" s="17">
        <v>0.392205791054757</v>
      </c>
      <c r="AS434" s="17"/>
      <c r="AT434" s="17">
        <v>0.26277097360179102</v>
      </c>
      <c r="AU434" s="17">
        <v>0.40184445930374302</v>
      </c>
      <c r="AV434" s="17">
        <v>0.50132015674497099</v>
      </c>
      <c r="AW434" s="17">
        <v>0.54823115287275304</v>
      </c>
      <c r="AX434" s="17"/>
      <c r="AY434" s="17">
        <v>0.52898259145915105</v>
      </c>
      <c r="AZ434" s="17">
        <v>0.40640635671728198</v>
      </c>
      <c r="BA434" s="17"/>
      <c r="BB434" s="17">
        <v>0.44086613795832902</v>
      </c>
      <c r="BC434" s="17">
        <v>0.42889492781190702</v>
      </c>
      <c r="BD434" s="17"/>
      <c r="BE434" s="17">
        <v>0.47783971174196499</v>
      </c>
      <c r="BF434" s="17">
        <v>0.42458190680117602</v>
      </c>
      <c r="BG434" s="17"/>
      <c r="BH434" s="17">
        <v>0.46043928789253802</v>
      </c>
      <c r="BI434" s="17">
        <v>0.42815465045618001</v>
      </c>
      <c r="BJ434" s="17"/>
      <c r="BK434" s="17">
        <v>0.42342871244261698</v>
      </c>
      <c r="BL434" s="17">
        <v>0.43202187629203198</v>
      </c>
      <c r="BM434" s="17"/>
      <c r="BN434" s="17">
        <v>0.49310560274815401</v>
      </c>
      <c r="BO434" s="17">
        <v>0.42791124673041298</v>
      </c>
      <c r="BP434" s="17"/>
      <c r="BQ434" s="17">
        <v>0.51793987496592198</v>
      </c>
      <c r="BR434" s="17">
        <v>0.42389385675360702</v>
      </c>
      <c r="BS434" s="17"/>
      <c r="BT434" s="17">
        <v>0.46628206017739499</v>
      </c>
      <c r="BU434" s="17">
        <v>0.42837912545921802</v>
      </c>
      <c r="BV434" s="17"/>
      <c r="BW434" s="17">
        <v>0.48074442966028502</v>
      </c>
      <c r="BX434" s="17">
        <v>0.40694304318337399</v>
      </c>
      <c r="BY434" s="17"/>
      <c r="BZ434" s="17">
        <v>0.539415431014725</v>
      </c>
      <c r="CA434" s="17">
        <v>0.425531158526475</v>
      </c>
    </row>
    <row r="435" spans="2:79" x14ac:dyDescent="0.35">
      <c r="B435" t="s">
        <v>253</v>
      </c>
      <c r="C435" s="17">
        <v>0.392111717573638</v>
      </c>
      <c r="D435" s="17">
        <v>0.37008573813463103</v>
      </c>
      <c r="E435" s="17">
        <v>0.43188521960376702</v>
      </c>
      <c r="F435" s="17">
        <v>0.33049587984572099</v>
      </c>
      <c r="G435" s="17">
        <v>0.32775629677495099</v>
      </c>
      <c r="H435" s="17">
        <v>0.45600722032201002</v>
      </c>
      <c r="I435" s="17">
        <v>0.46696654773198798</v>
      </c>
      <c r="J435" s="17">
        <v>0.34097301442869499</v>
      </c>
      <c r="K435" s="17">
        <v>0.32725699792283802</v>
      </c>
      <c r="L435" s="17">
        <v>0.43525231652052798</v>
      </c>
      <c r="M435" s="17"/>
      <c r="N435" s="17">
        <v>0.24509524730919</v>
      </c>
      <c r="O435" s="17">
        <v>0.36800488001850701</v>
      </c>
      <c r="P435" s="17">
        <v>0.45711697030524301</v>
      </c>
      <c r="Q435" s="17">
        <v>0.49645821904870902</v>
      </c>
      <c r="R435" s="17"/>
      <c r="S435" s="17">
        <v>0.30668501725729103</v>
      </c>
      <c r="T435" s="17">
        <v>0.397275052110382</v>
      </c>
      <c r="U435" s="17">
        <v>0.45270960753217798</v>
      </c>
      <c r="V435" s="17">
        <v>0.323923600277505</v>
      </c>
      <c r="W435" s="17">
        <v>0.44174324287135103</v>
      </c>
      <c r="X435" s="17">
        <v>0.44916537551387398</v>
      </c>
      <c r="Y435" s="17">
        <v>0.466431596985111</v>
      </c>
      <c r="Z435" s="17"/>
      <c r="AA435" s="17">
        <v>0.45231152388364299</v>
      </c>
      <c r="AB435" s="17">
        <v>0.29712756529739398</v>
      </c>
      <c r="AC435" s="17"/>
      <c r="AD435" s="17">
        <v>0.43518199951770198</v>
      </c>
      <c r="AE435" s="17">
        <v>0.54458473737865398</v>
      </c>
      <c r="AF435" s="17">
        <v>0.42569350269051998</v>
      </c>
      <c r="AG435" s="17"/>
      <c r="AH435" s="17">
        <v>0.47598353044185998</v>
      </c>
      <c r="AI435" s="17">
        <v>0.38022844360865199</v>
      </c>
      <c r="AJ435" s="17"/>
      <c r="AK435" s="17">
        <v>0.33827546528831798</v>
      </c>
      <c r="AL435" s="17">
        <v>0.41636995589834103</v>
      </c>
      <c r="AM435" s="17"/>
      <c r="AN435" s="17">
        <v>0.33369319517719098</v>
      </c>
      <c r="AO435" s="17">
        <v>0.49645821904870902</v>
      </c>
      <c r="AP435" s="17"/>
      <c r="AQ435" s="17">
        <v>0.47714639425827499</v>
      </c>
      <c r="AR435" s="17">
        <v>0.34969318362835999</v>
      </c>
      <c r="AS435" s="17"/>
      <c r="AT435" s="17">
        <v>0.222718300208019</v>
      </c>
      <c r="AU435" s="17">
        <v>0.35406804986020701</v>
      </c>
      <c r="AV435" s="17">
        <v>0.460180053178457</v>
      </c>
      <c r="AW435" s="17">
        <v>0.53731114548327397</v>
      </c>
      <c r="AX435" s="17"/>
      <c r="AY435" s="17">
        <v>0.45848033296172302</v>
      </c>
      <c r="AZ435" s="17">
        <v>0.37566212253694797</v>
      </c>
      <c r="BA435" s="17"/>
      <c r="BB435" s="17">
        <v>0.38813768993484798</v>
      </c>
      <c r="BC435" s="17">
        <v>0.392841770029977</v>
      </c>
      <c r="BD435" s="17"/>
      <c r="BE435" s="17">
        <v>0.42891472365218097</v>
      </c>
      <c r="BF435" s="17">
        <v>0.387288557743377</v>
      </c>
      <c r="BG435" s="17"/>
      <c r="BH435" s="17">
        <v>0.42205833993992198</v>
      </c>
      <c r="BI435" s="17">
        <v>0.38949079375012402</v>
      </c>
      <c r="BJ435" s="17"/>
      <c r="BK435" s="17">
        <v>0.473382227766733</v>
      </c>
      <c r="BL435" s="17">
        <v>0.37802971316546302</v>
      </c>
      <c r="BM435" s="17"/>
      <c r="BN435" s="17">
        <v>0.45259902894536103</v>
      </c>
      <c r="BO435" s="17">
        <v>0.38935517196113401</v>
      </c>
      <c r="BP435" s="17"/>
      <c r="BQ435" s="17">
        <v>0.42530867004800399</v>
      </c>
      <c r="BR435" s="17">
        <v>0.38950013489257201</v>
      </c>
      <c r="BS435" s="17"/>
      <c r="BT435" s="17">
        <v>0.35884400467030197</v>
      </c>
      <c r="BU435" s="17">
        <v>0.39433430714129403</v>
      </c>
      <c r="BV435" s="17"/>
      <c r="BW435" s="17">
        <v>0.40151603477905001</v>
      </c>
      <c r="BX435" s="17">
        <v>0.38763267576119398</v>
      </c>
      <c r="BY435" s="17"/>
      <c r="BZ435" s="17">
        <v>0.40605311244050801</v>
      </c>
      <c r="CA435" s="17">
        <v>0.391441781058119</v>
      </c>
    </row>
    <row r="436" spans="2:79" x14ac:dyDescent="0.35">
      <c r="B436" t="s">
        <v>254</v>
      </c>
      <c r="C436" s="17">
        <v>0.38066149483850398</v>
      </c>
      <c r="D436" s="17">
        <v>0.32036412758445798</v>
      </c>
      <c r="E436" s="17">
        <v>0.38635552296310399</v>
      </c>
      <c r="F436" s="17">
        <v>0.33333510409211298</v>
      </c>
      <c r="G436" s="17">
        <v>0.32392805567532901</v>
      </c>
      <c r="H436" s="17">
        <v>0.45092833085171702</v>
      </c>
      <c r="I436" s="17">
        <v>0.46023304721483599</v>
      </c>
      <c r="J436" s="17">
        <v>0.38710044915453501</v>
      </c>
      <c r="K436" s="17">
        <v>0.38258654779280898</v>
      </c>
      <c r="L436" s="17">
        <v>0.39638899798725602</v>
      </c>
      <c r="M436" s="17"/>
      <c r="N436" s="17">
        <v>0.31395741431339802</v>
      </c>
      <c r="O436" s="17">
        <v>0.36780078618468198</v>
      </c>
      <c r="P436" s="17">
        <v>0.40351009845917601</v>
      </c>
      <c r="Q436" s="17">
        <v>0.43193510337746299</v>
      </c>
      <c r="R436" s="17"/>
      <c r="S436" s="17">
        <v>0.33716755928455</v>
      </c>
      <c r="T436" s="17">
        <v>0.393058441140126</v>
      </c>
      <c r="U436" s="17">
        <v>0.39831368137852902</v>
      </c>
      <c r="V436" s="17">
        <v>0.32714621771126201</v>
      </c>
      <c r="W436" s="17">
        <v>0.400791456102221</v>
      </c>
      <c r="X436" s="17">
        <v>0.43696164059910497</v>
      </c>
      <c r="Y436" s="17">
        <v>0.46184835694493698</v>
      </c>
      <c r="Z436" s="17"/>
      <c r="AA436" s="17">
        <v>0.43086499045662802</v>
      </c>
      <c r="AB436" s="17">
        <v>0.30144967066692002</v>
      </c>
      <c r="AC436" s="17"/>
      <c r="AD436" s="17">
        <v>0.428121858162616</v>
      </c>
      <c r="AE436" s="17">
        <v>0.48358702211799398</v>
      </c>
      <c r="AF436" s="17">
        <v>0.41037378694844501</v>
      </c>
      <c r="AG436" s="17"/>
      <c r="AH436" s="17">
        <v>0.46338232989831002</v>
      </c>
      <c r="AI436" s="17">
        <v>0.36894129573928403</v>
      </c>
      <c r="AJ436" s="17"/>
      <c r="AK436" s="17">
        <v>0.36072512958211</v>
      </c>
      <c r="AL436" s="17">
        <v>0.38964468143096698</v>
      </c>
      <c r="AM436" s="17"/>
      <c r="AN436" s="17">
        <v>0.35195589947654099</v>
      </c>
      <c r="AO436" s="17">
        <v>0.43193510337746299</v>
      </c>
      <c r="AP436" s="17"/>
      <c r="AQ436" s="17">
        <v>0.46059034143251298</v>
      </c>
      <c r="AR436" s="17">
        <v>0.34078994331807</v>
      </c>
      <c r="AS436" s="17"/>
      <c r="AT436" s="17">
        <v>0.225515910019155</v>
      </c>
      <c r="AU436" s="17">
        <v>0.360451734630926</v>
      </c>
      <c r="AV436" s="17">
        <v>0.43034032045418302</v>
      </c>
      <c r="AW436" s="17">
        <v>0.51556732348901702</v>
      </c>
      <c r="AX436" s="17"/>
      <c r="AY436" s="17">
        <v>0.40980566137817998</v>
      </c>
      <c r="AZ436" s="17">
        <v>0.373438054444935</v>
      </c>
      <c r="BA436" s="17"/>
      <c r="BB436" s="17">
        <v>0.414643045678175</v>
      </c>
      <c r="BC436" s="17">
        <v>0.374418882326566</v>
      </c>
      <c r="BD436" s="17"/>
      <c r="BE436" s="17">
        <v>0.43608604530077999</v>
      </c>
      <c r="BF436" s="17">
        <v>0.373397917922275</v>
      </c>
      <c r="BG436" s="17"/>
      <c r="BH436" s="17">
        <v>0.40093982583822602</v>
      </c>
      <c r="BI436" s="17">
        <v>0.37888673840126003</v>
      </c>
      <c r="BJ436" s="17"/>
      <c r="BK436" s="17">
        <v>0.40351829224011398</v>
      </c>
      <c r="BL436" s="17">
        <v>0.37670102355560597</v>
      </c>
      <c r="BM436" s="17"/>
      <c r="BN436" s="17">
        <v>0.48799611919796798</v>
      </c>
      <c r="BO436" s="17">
        <v>0.37577000964701401</v>
      </c>
      <c r="BP436" s="17"/>
      <c r="BQ436" s="17">
        <v>0.43715190378102098</v>
      </c>
      <c r="BR436" s="17">
        <v>0.37621743107227301</v>
      </c>
      <c r="BS436" s="17"/>
      <c r="BT436" s="17">
        <v>0.47134542889662501</v>
      </c>
      <c r="BU436" s="17">
        <v>0.37460297298047301</v>
      </c>
      <c r="BV436" s="17"/>
      <c r="BW436" s="17">
        <v>0.41782040016753602</v>
      </c>
      <c r="BX436" s="17">
        <v>0.36296363469214299</v>
      </c>
      <c r="BY436" s="17"/>
      <c r="BZ436" s="17">
        <v>0.44415713408240598</v>
      </c>
      <c r="CA436" s="17">
        <v>0.377610290298935</v>
      </c>
    </row>
    <row r="437" spans="2:79" x14ac:dyDescent="0.35">
      <c r="B437" t="s">
        <v>255</v>
      </c>
      <c r="C437" s="17">
        <v>0.36837408594117699</v>
      </c>
      <c r="D437" s="17">
        <v>0.30364518719998101</v>
      </c>
      <c r="E437" s="17">
        <v>0.325661831542916</v>
      </c>
      <c r="F437" s="17">
        <v>0.33437139068684901</v>
      </c>
      <c r="G437" s="17">
        <v>0.28664603295660201</v>
      </c>
      <c r="H437" s="17">
        <v>0.53782497767873305</v>
      </c>
      <c r="I437" s="17">
        <v>0.43351399392545298</v>
      </c>
      <c r="J437" s="17">
        <v>0.33824751516281099</v>
      </c>
      <c r="K437" s="17">
        <v>0.29293192181057398</v>
      </c>
      <c r="L437" s="17">
        <v>0.45271066787519498</v>
      </c>
      <c r="M437" s="17"/>
      <c r="N437" s="17">
        <v>0.376469817573581</v>
      </c>
      <c r="O437" s="17">
        <v>0.35058350874327598</v>
      </c>
      <c r="P437" s="17">
        <v>0.37917601303827098</v>
      </c>
      <c r="Q437" s="17">
        <v>0.36655738640760999</v>
      </c>
      <c r="R437" s="17"/>
      <c r="S437" s="17">
        <v>0.40915684963001198</v>
      </c>
      <c r="T437" s="17">
        <v>0.37984669128543203</v>
      </c>
      <c r="U437" s="17">
        <v>0.35977413301410999</v>
      </c>
      <c r="V437" s="17">
        <v>0.31708295205220899</v>
      </c>
      <c r="W437" s="17">
        <v>0.38622301589221503</v>
      </c>
      <c r="X437" s="17">
        <v>0.42125616941587901</v>
      </c>
      <c r="Y437" s="17">
        <v>0.41644841035314301</v>
      </c>
      <c r="Z437" s="17"/>
      <c r="AA437" s="17">
        <v>0.40673957676380701</v>
      </c>
      <c r="AB437" s="17">
        <v>0.30784044229980301</v>
      </c>
      <c r="AC437" s="17"/>
      <c r="AD437" s="17">
        <v>0.39512245012254699</v>
      </c>
      <c r="AE437" s="17">
        <v>0.44310399302804099</v>
      </c>
      <c r="AF437" s="17">
        <v>0.40230920408061099</v>
      </c>
      <c r="AG437" s="17"/>
      <c r="AH437" s="17">
        <v>0.42740159504270597</v>
      </c>
      <c r="AI437" s="17">
        <v>0.36001084639577302</v>
      </c>
      <c r="AJ437" s="17"/>
      <c r="AK437" s="17">
        <v>0.376671632021222</v>
      </c>
      <c r="AL437" s="17">
        <v>0.36463526977594302</v>
      </c>
      <c r="AM437" s="17"/>
      <c r="AN437" s="17">
        <v>0.36939116750010698</v>
      </c>
      <c r="AO437" s="17">
        <v>0.36655738640760999</v>
      </c>
      <c r="AP437" s="17"/>
      <c r="AQ437" s="17">
        <v>0.43641674705315098</v>
      </c>
      <c r="AR437" s="17">
        <v>0.334431816238552</v>
      </c>
      <c r="AS437" s="17"/>
      <c r="AT437" s="17">
        <v>0.21564272303493501</v>
      </c>
      <c r="AU437" s="17">
        <v>0.34922229386666698</v>
      </c>
      <c r="AV437" s="17">
        <v>0.42453305983891099</v>
      </c>
      <c r="AW437" s="17">
        <v>0.47919550994754301</v>
      </c>
      <c r="AX437" s="17"/>
      <c r="AY437" s="17">
        <v>0.365051896159926</v>
      </c>
      <c r="AZ437" s="17">
        <v>0.36919749737167001</v>
      </c>
      <c r="BA437" s="17"/>
      <c r="BB437" s="17">
        <v>0.55870313767910496</v>
      </c>
      <c r="BC437" s="17">
        <v>0.33340950985780599</v>
      </c>
      <c r="BD437" s="17"/>
      <c r="BE437" s="17">
        <v>0.41006291970861197</v>
      </c>
      <c r="BF437" s="17">
        <v>0.36291062168044702</v>
      </c>
      <c r="BG437" s="17"/>
      <c r="BH437" s="17">
        <v>0.272026311396875</v>
      </c>
      <c r="BI437" s="17">
        <v>0.37680642847907903</v>
      </c>
      <c r="BJ437" s="17"/>
      <c r="BK437" s="17">
        <v>0.44425316081150601</v>
      </c>
      <c r="BL437" s="17">
        <v>0.355226272985734</v>
      </c>
      <c r="BM437" s="17"/>
      <c r="BN437" s="17">
        <v>0.40163563808507202</v>
      </c>
      <c r="BO437" s="17">
        <v>0.36685828066651499</v>
      </c>
      <c r="BP437" s="17"/>
      <c r="BQ437" s="17">
        <v>0.41161693072898498</v>
      </c>
      <c r="BR437" s="17">
        <v>0.36497219943924297</v>
      </c>
      <c r="BS437" s="17"/>
      <c r="BT437" s="17">
        <v>0.50232012774758805</v>
      </c>
      <c r="BU437" s="17">
        <v>0.35942525690646798</v>
      </c>
      <c r="BV437" s="17"/>
      <c r="BW437" s="17">
        <v>0.41136437749905302</v>
      </c>
      <c r="BX437" s="17">
        <v>0.34789888192465401</v>
      </c>
      <c r="BY437" s="17"/>
      <c r="BZ437" s="17">
        <v>0.42309765273127298</v>
      </c>
      <c r="CA437" s="17">
        <v>0.36574441251163597</v>
      </c>
    </row>
    <row r="438" spans="2:79" x14ac:dyDescent="0.35">
      <c r="B438" t="s">
        <v>256</v>
      </c>
      <c r="C438" s="17">
        <v>0.367679422418487</v>
      </c>
      <c r="D438" s="17">
        <v>0.33170767206894203</v>
      </c>
      <c r="E438" s="17">
        <v>0.38202471993675502</v>
      </c>
      <c r="F438" s="17">
        <v>0.33355696607808799</v>
      </c>
      <c r="G438" s="17">
        <v>0.33943553067888499</v>
      </c>
      <c r="H438" s="17">
        <v>0.456672192394383</v>
      </c>
      <c r="I438" s="17">
        <v>0.365379452147087</v>
      </c>
      <c r="J438" s="17">
        <v>0.34123010544122701</v>
      </c>
      <c r="K438" s="17">
        <v>0.40149908195804501</v>
      </c>
      <c r="L438" s="17">
        <v>0.37476674897282303</v>
      </c>
      <c r="M438" s="17"/>
      <c r="N438" s="17">
        <v>0.24945840129984601</v>
      </c>
      <c r="O438" s="17">
        <v>0.36047006422779199</v>
      </c>
      <c r="P438" s="17">
        <v>0.39741699378379802</v>
      </c>
      <c r="Q438" s="17">
        <v>0.45492800744797302</v>
      </c>
      <c r="R438" s="17"/>
      <c r="S438" s="17">
        <v>0.31384775316017299</v>
      </c>
      <c r="T438" s="17">
        <v>0.40158579760365298</v>
      </c>
      <c r="U438" s="17">
        <v>0.378708894381306</v>
      </c>
      <c r="V438" s="17">
        <v>0.30608890816518503</v>
      </c>
      <c r="W438" s="17">
        <v>0.39863350524292901</v>
      </c>
      <c r="X438" s="17">
        <v>0.43004165622604601</v>
      </c>
      <c r="Y438" s="17">
        <v>0.42179904150516601</v>
      </c>
      <c r="Z438" s="17"/>
      <c r="AA438" s="17">
        <v>0.41577740251107098</v>
      </c>
      <c r="AB438" s="17">
        <v>0.29178971204687099</v>
      </c>
      <c r="AC438" s="17"/>
      <c r="AD438" s="17">
        <v>0.40705282722931702</v>
      </c>
      <c r="AE438" s="17">
        <v>0.51081949289017403</v>
      </c>
      <c r="AF438" s="17">
        <v>0.37231501216379098</v>
      </c>
      <c r="AG438" s="17"/>
      <c r="AH438" s="17">
        <v>0.46185121939227503</v>
      </c>
      <c r="AI438" s="17">
        <v>0.35433680795786099</v>
      </c>
      <c r="AJ438" s="17"/>
      <c r="AK438" s="17">
        <v>0.33131611510709202</v>
      </c>
      <c r="AL438" s="17">
        <v>0.38406447408143102</v>
      </c>
      <c r="AM438" s="17"/>
      <c r="AN438" s="17">
        <v>0.31883319042650299</v>
      </c>
      <c r="AO438" s="17">
        <v>0.45492800744797302</v>
      </c>
      <c r="AP438" s="17"/>
      <c r="AQ438" s="17">
        <v>0.43469796857380699</v>
      </c>
      <c r="AR438" s="17">
        <v>0.33424802024363498</v>
      </c>
      <c r="AS438" s="17"/>
      <c r="AT438" s="17">
        <v>0.22169631456213801</v>
      </c>
      <c r="AU438" s="17">
        <v>0.34012411007049498</v>
      </c>
      <c r="AV438" s="17">
        <v>0.42383286529380798</v>
      </c>
      <c r="AW438" s="17">
        <v>0.49000957431619702</v>
      </c>
      <c r="AX438" s="17"/>
      <c r="AY438" s="17">
        <v>0.41669743893838601</v>
      </c>
      <c r="AZ438" s="17">
        <v>0.35553020826750398</v>
      </c>
      <c r="BA438" s="17"/>
      <c r="BB438" s="17">
        <v>0.38639673914707001</v>
      </c>
      <c r="BC438" s="17">
        <v>0.36424094028001602</v>
      </c>
      <c r="BD438" s="17"/>
      <c r="BE438" s="17">
        <v>0.40914453321948901</v>
      </c>
      <c r="BF438" s="17">
        <v>0.36224527781774701</v>
      </c>
      <c r="BG438" s="17"/>
      <c r="BH438" s="17">
        <v>0.34019571737955201</v>
      </c>
      <c r="BI438" s="17">
        <v>0.37008479209303502</v>
      </c>
      <c r="BJ438" s="17"/>
      <c r="BK438" s="17">
        <v>0.43974377381735802</v>
      </c>
      <c r="BL438" s="17">
        <v>0.35519259894881799</v>
      </c>
      <c r="BM438" s="17"/>
      <c r="BN438" s="17">
        <v>0.461769486657645</v>
      </c>
      <c r="BO438" s="17">
        <v>0.36339152223121102</v>
      </c>
      <c r="BP438" s="17"/>
      <c r="BQ438" s="17">
        <v>0.421615183768282</v>
      </c>
      <c r="BR438" s="17">
        <v>0.36343633111846502</v>
      </c>
      <c r="BS438" s="17"/>
      <c r="BT438" s="17">
        <v>0.38548036700232202</v>
      </c>
      <c r="BU438" s="17">
        <v>0.3664901554003</v>
      </c>
      <c r="BV438" s="17"/>
      <c r="BW438" s="17">
        <v>0.37113890037170799</v>
      </c>
      <c r="BX438" s="17">
        <v>0.36603175932256499</v>
      </c>
      <c r="BY438" s="17"/>
      <c r="BZ438" s="17">
        <v>0.40231034201364102</v>
      </c>
      <c r="CA438" s="17">
        <v>0.36601527633953701</v>
      </c>
    </row>
    <row r="439" spans="2:79" x14ac:dyDescent="0.35">
      <c r="B439" t="s">
        <v>257</v>
      </c>
      <c r="C439" s="17">
        <v>0.34105350089695402</v>
      </c>
      <c r="D439" s="17">
        <v>0.244716781147398</v>
      </c>
      <c r="E439" s="17">
        <v>0.35963218257389801</v>
      </c>
      <c r="F439" s="17">
        <v>0.31518062566508798</v>
      </c>
      <c r="G439" s="17">
        <v>0.23313966668640301</v>
      </c>
      <c r="H439" s="17">
        <v>0.45181041364553698</v>
      </c>
      <c r="I439" s="17">
        <v>0.43033800195375399</v>
      </c>
      <c r="J439" s="17">
        <v>0.33237136801540201</v>
      </c>
      <c r="K439" s="17">
        <v>0.29618335082226699</v>
      </c>
      <c r="L439" s="17">
        <v>0.436964311661869</v>
      </c>
      <c r="M439" s="17"/>
      <c r="N439" s="17">
        <v>0.40936800228793802</v>
      </c>
      <c r="O439" s="17">
        <v>0.35663328035196701</v>
      </c>
      <c r="P439" s="17">
        <v>0.32110249376185002</v>
      </c>
      <c r="Q439" s="17">
        <v>0.28574903666193602</v>
      </c>
      <c r="R439" s="17"/>
      <c r="S439" s="17">
        <v>0.41449633160728999</v>
      </c>
      <c r="T439" s="17">
        <v>0.34926677963497699</v>
      </c>
      <c r="U439" s="17">
        <v>0.31994087737226001</v>
      </c>
      <c r="V439" s="17">
        <v>0.30420716389658897</v>
      </c>
      <c r="W439" s="17">
        <v>0.33851370347314402</v>
      </c>
      <c r="X439" s="17">
        <v>0.36341955218119798</v>
      </c>
      <c r="Y439" s="17">
        <v>0.38474471450280801</v>
      </c>
      <c r="Z439" s="17"/>
      <c r="AA439" s="17">
        <v>0.34899702387303499</v>
      </c>
      <c r="AB439" s="17">
        <v>0.32852009186761999</v>
      </c>
      <c r="AC439" s="17"/>
      <c r="AD439" s="17">
        <v>0.30067660685265801</v>
      </c>
      <c r="AE439" s="17">
        <v>0.36152792312986298</v>
      </c>
      <c r="AF439" s="17">
        <v>0.38028643519440403</v>
      </c>
      <c r="AG439" s="17"/>
      <c r="AH439" s="17">
        <v>0.34305892978380298</v>
      </c>
      <c r="AI439" s="17">
        <v>0.340769364188031</v>
      </c>
      <c r="AJ439" s="17"/>
      <c r="AK439" s="17">
        <v>0.36318349398876199</v>
      </c>
      <c r="AL439" s="17">
        <v>0.33108188096137497</v>
      </c>
      <c r="AM439" s="17"/>
      <c r="AN439" s="17">
        <v>0.37201577597915902</v>
      </c>
      <c r="AO439" s="17">
        <v>0.28574903666193602</v>
      </c>
      <c r="AP439" s="17"/>
      <c r="AQ439" s="17">
        <v>0.36374260245301498</v>
      </c>
      <c r="AR439" s="17">
        <v>0.32973531328141198</v>
      </c>
      <c r="AS439" s="17"/>
      <c r="AT439" s="17">
        <v>0.26839161531153</v>
      </c>
      <c r="AU439" s="17">
        <v>0.34911174312971099</v>
      </c>
      <c r="AV439" s="17">
        <v>0.350883343428602</v>
      </c>
      <c r="AW439" s="17">
        <v>0.400736157380292</v>
      </c>
      <c r="AX439" s="17"/>
      <c r="AY439" s="17">
        <v>0.32372376779152601</v>
      </c>
      <c r="AZ439" s="17">
        <v>0.34534871016132201</v>
      </c>
      <c r="BA439" s="17"/>
      <c r="BB439" s="17">
        <v>0.499295136580233</v>
      </c>
      <c r="BC439" s="17">
        <v>0.31198357352704598</v>
      </c>
      <c r="BD439" s="17"/>
      <c r="BE439" s="17">
        <v>0.33179242412114701</v>
      </c>
      <c r="BF439" s="17">
        <v>0.34226719668568101</v>
      </c>
      <c r="BG439" s="17"/>
      <c r="BH439" s="17">
        <v>0.29721903512137698</v>
      </c>
      <c r="BI439" s="17">
        <v>0.34488988665816001</v>
      </c>
      <c r="BJ439" s="17"/>
      <c r="BK439" s="17">
        <v>0.31694450425106102</v>
      </c>
      <c r="BL439" s="17">
        <v>0.34523094479680699</v>
      </c>
      <c r="BM439" s="17"/>
      <c r="BN439" s="17">
        <v>0.42717266532834403</v>
      </c>
      <c r="BO439" s="17">
        <v>0.337128852909098</v>
      </c>
      <c r="BP439" s="17"/>
      <c r="BQ439" s="17">
        <v>0.36850654990223702</v>
      </c>
      <c r="BR439" s="17">
        <v>0.33889378736963399</v>
      </c>
      <c r="BS439" s="17"/>
      <c r="BT439" s="17">
        <v>0.48148701094895802</v>
      </c>
      <c r="BU439" s="17">
        <v>0.33167124924359298</v>
      </c>
      <c r="BV439" s="17"/>
      <c r="BW439" s="17">
        <v>0.38843033155252099</v>
      </c>
      <c r="BX439" s="17">
        <v>0.31848909767528499</v>
      </c>
      <c r="BY439" s="17"/>
      <c r="BZ439" s="17">
        <v>0.39759036835922401</v>
      </c>
      <c r="CA439" s="17">
        <v>0.33833669154267199</v>
      </c>
    </row>
    <row r="440" spans="2:79" x14ac:dyDescent="0.35">
      <c r="B440" t="s">
        <v>258</v>
      </c>
      <c r="C440" s="17">
        <v>0.31591553229378699</v>
      </c>
      <c r="D440" s="17">
        <v>0.28027092454609998</v>
      </c>
      <c r="E440" s="17">
        <v>0.28852577768328702</v>
      </c>
      <c r="F440" s="17">
        <v>0.27424457633683103</v>
      </c>
      <c r="G440" s="17">
        <v>0.293103039173777</v>
      </c>
      <c r="H440" s="17">
        <v>0.38615839715463801</v>
      </c>
      <c r="I440" s="17">
        <v>0.35509356934581099</v>
      </c>
      <c r="J440" s="17">
        <v>0.31546727420106901</v>
      </c>
      <c r="K440" s="17">
        <v>0.30488514999936001</v>
      </c>
      <c r="L440" s="17">
        <v>0.389060342770842</v>
      </c>
      <c r="M440" s="17"/>
      <c r="N440" s="17">
        <v>0.19305087120970299</v>
      </c>
      <c r="O440" s="17">
        <v>0.30285748007225299</v>
      </c>
      <c r="P440" s="17">
        <v>0.36299069293038799</v>
      </c>
      <c r="Q440" s="17">
        <v>0.40250118412250901</v>
      </c>
      <c r="R440" s="17"/>
      <c r="S440" s="17">
        <v>0.27646772714679901</v>
      </c>
      <c r="T440" s="17">
        <v>0.31662651188194901</v>
      </c>
      <c r="U440" s="17">
        <v>0.34735867907929802</v>
      </c>
      <c r="V440" s="17">
        <v>0.25144964330081299</v>
      </c>
      <c r="W440" s="17">
        <v>0.34145865627447203</v>
      </c>
      <c r="X440" s="17">
        <v>0.36963723082099498</v>
      </c>
      <c r="Y440" s="17">
        <v>0.36940742286610401</v>
      </c>
      <c r="Z440" s="17"/>
      <c r="AA440" s="17">
        <v>0.36535656921962301</v>
      </c>
      <c r="AB440" s="17">
        <v>0.23790672681896699</v>
      </c>
      <c r="AC440" s="17"/>
      <c r="AD440" s="17">
        <v>0.36202087082219703</v>
      </c>
      <c r="AE440" s="17">
        <v>0.44339442804204598</v>
      </c>
      <c r="AF440" s="17">
        <v>0.335426687807305</v>
      </c>
      <c r="AG440" s="17"/>
      <c r="AH440" s="17">
        <v>0.43027930732226199</v>
      </c>
      <c r="AI440" s="17">
        <v>0.29971204242206301</v>
      </c>
      <c r="AJ440" s="17"/>
      <c r="AK440" s="17">
        <v>0.28166683896622202</v>
      </c>
      <c r="AL440" s="17">
        <v>0.33134775370189301</v>
      </c>
      <c r="AM440" s="17"/>
      <c r="AN440" s="17">
        <v>0.26744044430268998</v>
      </c>
      <c r="AO440" s="17">
        <v>0.40250118412250901</v>
      </c>
      <c r="AP440" s="17"/>
      <c r="AQ440" s="17">
        <v>0.39405539746979701</v>
      </c>
      <c r="AR440" s="17">
        <v>0.27693639281001298</v>
      </c>
      <c r="AS440" s="17"/>
      <c r="AT440" s="17">
        <v>0.16082890460706301</v>
      </c>
      <c r="AU440" s="17">
        <v>0.27064389837696901</v>
      </c>
      <c r="AV440" s="17">
        <v>0.376342281339416</v>
      </c>
      <c r="AW440" s="17">
        <v>0.48225741437069303</v>
      </c>
      <c r="AX440" s="17"/>
      <c r="AY440" s="17">
        <v>0.414120202782647</v>
      </c>
      <c r="AZ440" s="17">
        <v>0.29157530686031602</v>
      </c>
      <c r="BA440" s="17"/>
      <c r="BB440" s="17">
        <v>0.30129082563578902</v>
      </c>
      <c r="BC440" s="17">
        <v>0.31860217767961402</v>
      </c>
      <c r="BD440" s="17"/>
      <c r="BE440" s="17">
        <v>0.34332608140505999</v>
      </c>
      <c r="BF440" s="17">
        <v>0.31232328607572601</v>
      </c>
      <c r="BG440" s="17"/>
      <c r="BH440" s="17">
        <v>0.34249689222471702</v>
      </c>
      <c r="BI440" s="17">
        <v>0.313589135725511</v>
      </c>
      <c r="BJ440" s="17"/>
      <c r="BK440" s="17">
        <v>0.37267421067987899</v>
      </c>
      <c r="BL440" s="17">
        <v>0.30608077233797798</v>
      </c>
      <c r="BM440" s="17"/>
      <c r="BN440" s="17">
        <v>0.41908910062168597</v>
      </c>
      <c r="BO440" s="17">
        <v>0.31121367597630401</v>
      </c>
      <c r="BP440" s="17"/>
      <c r="BQ440" s="17">
        <v>0.44214616840964799</v>
      </c>
      <c r="BR440" s="17">
        <v>0.30598505017032301</v>
      </c>
      <c r="BS440" s="17"/>
      <c r="BT440" s="17">
        <v>0.39918309230392501</v>
      </c>
      <c r="BU440" s="17">
        <v>0.31035249251583602</v>
      </c>
      <c r="BV440" s="17"/>
      <c r="BW440" s="17">
        <v>0.32469704191075499</v>
      </c>
      <c r="BX440" s="17">
        <v>0.31173311820761002</v>
      </c>
      <c r="BY440" s="17"/>
      <c r="BZ440" s="17">
        <v>0.41744677830403398</v>
      </c>
      <c r="CA440" s="17">
        <v>0.31103657363735598</v>
      </c>
    </row>
    <row r="441" spans="2:79" x14ac:dyDescent="0.35">
      <c r="B441" t="s">
        <v>259</v>
      </c>
      <c r="C441" s="17">
        <v>0.28466505455678298</v>
      </c>
      <c r="D441" s="17">
        <v>0.30251655020162799</v>
      </c>
      <c r="E441" s="17">
        <v>0.25405908057928001</v>
      </c>
      <c r="F441" s="17">
        <v>0.27749046748757999</v>
      </c>
      <c r="G441" s="17">
        <v>0.21463230258095001</v>
      </c>
      <c r="H441" s="17">
        <v>0.31817785786604202</v>
      </c>
      <c r="I441" s="17">
        <v>0.33956549792278401</v>
      </c>
      <c r="J441" s="17">
        <v>0.26588525700809901</v>
      </c>
      <c r="K441" s="17">
        <v>0.27140113244702002</v>
      </c>
      <c r="L441" s="17">
        <v>0.33235546146630102</v>
      </c>
      <c r="M441" s="17"/>
      <c r="N441" s="17">
        <v>0.172129992692687</v>
      </c>
      <c r="O441" s="17">
        <v>0.21341689391260099</v>
      </c>
      <c r="P441" s="17">
        <v>0.28232868731421501</v>
      </c>
      <c r="Q441" s="17">
        <v>0.41549005373689701</v>
      </c>
      <c r="R441" s="17"/>
      <c r="S441" s="17">
        <v>0.21221734643727799</v>
      </c>
      <c r="T441" s="17">
        <v>0.27302058889666098</v>
      </c>
      <c r="U441" s="17">
        <v>0.35471937716545199</v>
      </c>
      <c r="V441" s="17">
        <v>0.22825466269155101</v>
      </c>
      <c r="W441" s="17">
        <v>0.32181176327564998</v>
      </c>
      <c r="X441" s="17">
        <v>0.33802480890738501</v>
      </c>
      <c r="Y441" s="17">
        <v>0.366175535870361</v>
      </c>
      <c r="Z441" s="17"/>
      <c r="AA441" s="17">
        <v>0.35423039012447899</v>
      </c>
      <c r="AB441" s="17">
        <v>0.17490383053085301</v>
      </c>
      <c r="AC441" s="17"/>
      <c r="AD441" s="17">
        <v>0.34620409608820402</v>
      </c>
      <c r="AE441" s="17">
        <v>0.45545130274067502</v>
      </c>
      <c r="AF441" s="17">
        <v>0.31311429901225901</v>
      </c>
      <c r="AG441" s="17"/>
      <c r="AH441" s="17">
        <v>0.44591269595854999</v>
      </c>
      <c r="AI441" s="17">
        <v>0.26181888212462601</v>
      </c>
      <c r="AJ441" s="17"/>
      <c r="AK441" s="17">
        <v>0.25325609388918502</v>
      </c>
      <c r="AL441" s="17">
        <v>0.29881771231178</v>
      </c>
      <c r="AM441" s="17"/>
      <c r="AN441" s="17">
        <v>0.211422511332231</v>
      </c>
      <c r="AO441" s="17">
        <v>0.41549005373689701</v>
      </c>
      <c r="AP441" s="17"/>
      <c r="AQ441" s="17">
        <v>0.38445797487022498</v>
      </c>
      <c r="AR441" s="17">
        <v>0.234884546852695</v>
      </c>
      <c r="AS441" s="17"/>
      <c r="AT441" s="17">
        <v>0.114261219703224</v>
      </c>
      <c r="AU441" s="17">
        <v>0.21689716962492001</v>
      </c>
      <c r="AV441" s="17">
        <v>0.35612741020795102</v>
      </c>
      <c r="AW441" s="17">
        <v>0.49534795070868898</v>
      </c>
      <c r="AX441" s="17"/>
      <c r="AY441" s="17">
        <v>0.389044942687303</v>
      </c>
      <c r="AZ441" s="17">
        <v>0.25879428898962498</v>
      </c>
      <c r="BA441" s="17"/>
      <c r="BB441" s="17">
        <v>0.26983755832200002</v>
      </c>
      <c r="BC441" s="17">
        <v>0.28738895359107602</v>
      </c>
      <c r="BD441" s="17"/>
      <c r="BE441" s="17">
        <v>0.37485115587186901</v>
      </c>
      <c r="BF441" s="17">
        <v>0.272845857500367</v>
      </c>
      <c r="BG441" s="17"/>
      <c r="BH441" s="17">
        <v>0.29564231973368799</v>
      </c>
      <c r="BI441" s="17">
        <v>0.28370432598221201</v>
      </c>
      <c r="BJ441" s="17"/>
      <c r="BK441" s="17">
        <v>0.357340699060472</v>
      </c>
      <c r="BL441" s="17">
        <v>0.272072310351827</v>
      </c>
      <c r="BM441" s="17"/>
      <c r="BN441" s="17">
        <v>0.38889185879661498</v>
      </c>
      <c r="BO441" s="17">
        <v>0.27991519986135799</v>
      </c>
      <c r="BP441" s="17"/>
      <c r="BQ441" s="17">
        <v>0.37920138610213699</v>
      </c>
      <c r="BR441" s="17">
        <v>0.277227942780151</v>
      </c>
      <c r="BS441" s="17"/>
      <c r="BT441" s="17">
        <v>0.33481288676384102</v>
      </c>
      <c r="BU441" s="17">
        <v>0.28131471757907101</v>
      </c>
      <c r="BV441" s="17"/>
      <c r="BW441" s="17">
        <v>0.27817366899839202</v>
      </c>
      <c r="BX441" s="17">
        <v>0.28775673965221898</v>
      </c>
      <c r="BY441" s="17"/>
      <c r="BZ441" s="17">
        <v>0.39156648713438003</v>
      </c>
      <c r="CA441" s="17">
        <v>0.27952803821595501</v>
      </c>
    </row>
    <row r="442" spans="2:79" x14ac:dyDescent="0.35">
      <c r="B442" t="s">
        <v>115</v>
      </c>
      <c r="C442" s="17">
        <v>7.9813114963869905E-2</v>
      </c>
      <c r="D442" s="17">
        <v>0.105638907032857</v>
      </c>
      <c r="E442" s="17">
        <v>0.103931049707432</v>
      </c>
      <c r="F442" s="17">
        <v>7.0002594319194894E-2</v>
      </c>
      <c r="G442" s="17">
        <v>0.13932622343770801</v>
      </c>
      <c r="H442" s="17">
        <v>3.45625469554426E-2</v>
      </c>
      <c r="I442" s="17">
        <v>4.0270719182951803E-2</v>
      </c>
      <c r="J442" s="17">
        <v>7.2791471809424593E-2</v>
      </c>
      <c r="K442" s="17">
        <v>8.02706673893296E-2</v>
      </c>
      <c r="L442" s="17">
        <v>4.1640572636218301E-2</v>
      </c>
      <c r="M442" s="17"/>
      <c r="N442" s="17">
        <v>0.16384821927639001</v>
      </c>
      <c r="O442" s="17">
        <v>7.4461068374797906E-2</v>
      </c>
      <c r="P442" s="17">
        <v>4.3947886816756002E-2</v>
      </c>
      <c r="Q442" s="17">
        <v>2.9822131257563399E-2</v>
      </c>
      <c r="R442" s="17"/>
      <c r="S442" s="17">
        <v>9.2873280598548505E-2</v>
      </c>
      <c r="T442" s="17">
        <v>7.5165778992265495E-2</v>
      </c>
      <c r="U442" s="17">
        <v>3.9963002350898801E-2</v>
      </c>
      <c r="V442" s="17">
        <v>0.131844866734842</v>
      </c>
      <c r="W442" s="17">
        <v>3.9510909377308501E-2</v>
      </c>
      <c r="X442" s="17">
        <v>3.9395657640269303E-2</v>
      </c>
      <c r="Y442" s="17">
        <v>3.9843730831028698E-2</v>
      </c>
      <c r="Z442" s="17"/>
      <c r="AA442" s="17">
        <v>2.52578023370989E-2</v>
      </c>
      <c r="AB442" s="17">
        <v>0.16589130091906401</v>
      </c>
      <c r="AC442" s="17"/>
      <c r="AD442" s="17">
        <v>1.96921938591215E-2</v>
      </c>
      <c r="AE442" s="17">
        <v>1.0799553616494499E-2</v>
      </c>
      <c r="AF442" s="17">
        <v>3.0776360692345E-2</v>
      </c>
      <c r="AG442" s="17"/>
      <c r="AH442" s="17">
        <v>6.6659795319955898E-3</v>
      </c>
      <c r="AI442" s="17">
        <v>9.0176876284453103E-2</v>
      </c>
      <c r="AJ442" s="17"/>
      <c r="AK442" s="17">
        <v>0.102203863912741</v>
      </c>
      <c r="AL442" s="17">
        <v>6.9724000264880598E-2</v>
      </c>
      <c r="AM442" s="17"/>
      <c r="AN442" s="17">
        <v>0.107800631171732</v>
      </c>
      <c r="AO442" s="17">
        <v>2.9822131257563399E-2</v>
      </c>
      <c r="AP442" s="17"/>
      <c r="AQ442" s="17">
        <v>2.3398872323896501E-2</v>
      </c>
      <c r="AR442" s="17">
        <v>0.107954686846312</v>
      </c>
      <c r="AS442" s="17"/>
      <c r="AT442" s="17">
        <v>0.27290442317204699</v>
      </c>
      <c r="AU442" s="17">
        <v>6.4221918166097305E-2</v>
      </c>
      <c r="AV442" s="17">
        <v>1.8229047913720198E-2</v>
      </c>
      <c r="AW442" s="17">
        <v>8.3008842395140506E-3</v>
      </c>
      <c r="AX442" s="17"/>
      <c r="AY442" s="17">
        <v>2.8106408021353599E-2</v>
      </c>
      <c r="AZ442" s="17">
        <v>9.2628726452999799E-2</v>
      </c>
      <c r="BA442" s="17"/>
      <c r="BB442" s="17">
        <v>5.2800846662437603E-2</v>
      </c>
      <c r="BC442" s="17">
        <v>8.4775428922699098E-2</v>
      </c>
      <c r="BD442" s="17"/>
      <c r="BE442" s="17">
        <v>4.1042795620004402E-2</v>
      </c>
      <c r="BF442" s="17">
        <v>8.4894097926692405E-2</v>
      </c>
      <c r="BG442" s="17"/>
      <c r="BH442" s="17">
        <v>6.2912931125482796E-2</v>
      </c>
      <c r="BI442" s="17">
        <v>8.1292216476622395E-2</v>
      </c>
      <c r="BJ442" s="17"/>
      <c r="BK442" s="17">
        <v>3.4027368812153798E-2</v>
      </c>
      <c r="BL442" s="17">
        <v>8.77465594274046E-2</v>
      </c>
      <c r="BM442" s="17"/>
      <c r="BN442" s="17">
        <v>1.9497591222097699E-2</v>
      </c>
      <c r="BO442" s="17">
        <v>8.2561831819781994E-2</v>
      </c>
      <c r="BP442" s="17"/>
      <c r="BQ442" s="17">
        <v>1.48049819127572E-2</v>
      </c>
      <c r="BR442" s="17">
        <v>8.4927262551237503E-2</v>
      </c>
      <c r="BS442" s="17"/>
      <c r="BT442" s="17">
        <v>3.64049806324633E-2</v>
      </c>
      <c r="BU442" s="17">
        <v>8.2713178060984896E-2</v>
      </c>
      <c r="BV442" s="17"/>
      <c r="BW442" s="17">
        <v>3.4414147104789697E-2</v>
      </c>
      <c r="BX442" s="17">
        <v>0.10143551144849999</v>
      </c>
      <c r="BY442" s="17"/>
      <c r="BZ442" s="17">
        <v>4.10525445345079E-3</v>
      </c>
      <c r="CA442" s="17">
        <v>8.3451162716774094E-2</v>
      </c>
    </row>
    <row r="443" spans="2:79" x14ac:dyDescent="0.35">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c r="CA443" s="17"/>
    </row>
    <row r="444" spans="2:79" x14ac:dyDescent="0.35">
      <c r="B444" s="6" t="s">
        <v>269</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c r="CA444" s="17"/>
    </row>
    <row r="445" spans="2:79" x14ac:dyDescent="0.35">
      <c r="B445" s="24" t="s">
        <v>77</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c r="CA445" s="17"/>
    </row>
    <row r="446" spans="2:79" x14ac:dyDescent="0.35">
      <c r="B446" t="s">
        <v>261</v>
      </c>
      <c r="C446" s="17">
        <v>0.31328672553368803</v>
      </c>
      <c r="D446" s="17">
        <v>0.27917378277377602</v>
      </c>
      <c r="E446" s="17">
        <v>0.31027132324279</v>
      </c>
      <c r="F446" s="17">
        <v>0.316902363232618</v>
      </c>
      <c r="G446" s="17">
        <v>0.28358877586312198</v>
      </c>
      <c r="H446" s="17">
        <v>0.32722243024451497</v>
      </c>
      <c r="I446" s="17">
        <v>0.37580590133500702</v>
      </c>
      <c r="J446" s="17">
        <v>0.257118066919724</v>
      </c>
      <c r="K446" s="17">
        <v>0.28749858409588802</v>
      </c>
      <c r="L446" s="17">
        <v>0.38597827103662902</v>
      </c>
      <c r="M446" s="17"/>
      <c r="N446" s="17">
        <v>0.358950440397795</v>
      </c>
      <c r="O446" s="17">
        <v>0.31540713218841898</v>
      </c>
      <c r="P446" s="17">
        <v>0.30758983803891099</v>
      </c>
      <c r="Q446" s="17">
        <v>0.27741239236297699</v>
      </c>
      <c r="R446" s="17"/>
      <c r="S446" s="17">
        <v>0.37163524762684702</v>
      </c>
      <c r="T446" s="17">
        <v>0.35309709191177902</v>
      </c>
      <c r="U446" s="17">
        <v>0.335758872151731</v>
      </c>
      <c r="V446" s="17">
        <v>0.29606226261887097</v>
      </c>
      <c r="W446" s="17">
        <v>0.293613042937864</v>
      </c>
      <c r="X446" s="17">
        <v>0.291535834763264</v>
      </c>
      <c r="Y446" s="17">
        <v>0.27480941432386702</v>
      </c>
      <c r="Z446" s="17"/>
      <c r="AA446" s="17">
        <v>0.29994065167686301</v>
      </c>
      <c r="AB446" s="17">
        <v>0.33434435992172401</v>
      </c>
      <c r="AC446" s="17"/>
      <c r="AD446" s="17">
        <v>0.272385316245286</v>
      </c>
      <c r="AE446" s="17">
        <v>0.293506826926556</v>
      </c>
      <c r="AF446" s="17">
        <v>0.32379691619670797</v>
      </c>
      <c r="AG446" s="17"/>
      <c r="AH446" s="17">
        <v>0.27657098252610102</v>
      </c>
      <c r="AI446" s="17">
        <v>0.31848875012415001</v>
      </c>
      <c r="AJ446" s="17"/>
      <c r="AK446" s="17">
        <v>0.33669385437229299</v>
      </c>
      <c r="AL446" s="17">
        <v>0.30273963717295599</v>
      </c>
      <c r="AM446" s="17"/>
      <c r="AN446" s="17">
        <v>0.33337101687230503</v>
      </c>
      <c r="AO446" s="17">
        <v>0.27741239236297699</v>
      </c>
      <c r="AP446" s="17"/>
      <c r="AQ446" s="17">
        <v>0.27833063241614098</v>
      </c>
      <c r="AR446" s="17">
        <v>0.33072415553651002</v>
      </c>
      <c r="AS446" s="17"/>
      <c r="AT446" s="17">
        <v>0.286585715800031</v>
      </c>
      <c r="AU446" s="17">
        <v>0.35065659924889903</v>
      </c>
      <c r="AV446" s="17">
        <v>0.31037005018235098</v>
      </c>
      <c r="AW446" s="17">
        <v>0.26888581161480901</v>
      </c>
      <c r="AX446" s="17"/>
      <c r="AY446" s="17">
        <v>0.29414407232503798</v>
      </c>
      <c r="AZ446" s="17">
        <v>0.31803127069812698</v>
      </c>
      <c r="BA446" s="17"/>
      <c r="BB446" s="17">
        <v>0.34367647288227199</v>
      </c>
      <c r="BC446" s="17">
        <v>0.307703948634305</v>
      </c>
      <c r="BD446" s="17"/>
      <c r="BE446" s="17">
        <v>0.29562621825857199</v>
      </c>
      <c r="BF446" s="17">
        <v>0.31560119541936998</v>
      </c>
      <c r="BG446" s="17"/>
      <c r="BH446" s="17">
        <v>0.32703467406845399</v>
      </c>
      <c r="BI446" s="17">
        <v>0.31208350717408501</v>
      </c>
      <c r="BJ446" s="17"/>
      <c r="BK446" s="17">
        <v>0.32784312655365999</v>
      </c>
      <c r="BL446" s="17">
        <v>0.31076449080372998</v>
      </c>
      <c r="BM446" s="17"/>
      <c r="BN446" s="17">
        <v>0.29532305980128898</v>
      </c>
      <c r="BO446" s="17">
        <v>0.31410537101215602</v>
      </c>
      <c r="BP446" s="17"/>
      <c r="BQ446" s="17">
        <v>0.30354969111826202</v>
      </c>
      <c r="BR446" s="17">
        <v>0.31405273170440201</v>
      </c>
      <c r="BS446" s="17"/>
      <c r="BT446" s="17">
        <v>0.33822565990029402</v>
      </c>
      <c r="BU446" s="17">
        <v>0.31162057506783702</v>
      </c>
      <c r="BV446" s="17"/>
      <c r="BW446" s="17">
        <v>0.32194869887083299</v>
      </c>
      <c r="BX446" s="17">
        <v>0.30916124359726099</v>
      </c>
      <c r="BY446" s="17"/>
      <c r="BZ446" s="17">
        <v>0.31219454397099899</v>
      </c>
      <c r="CA446" s="17">
        <v>0.31333920897005901</v>
      </c>
    </row>
    <row r="447" spans="2:79" x14ac:dyDescent="0.35">
      <c r="B447" t="s">
        <v>262</v>
      </c>
      <c r="C447" s="17">
        <v>0.26363133985734499</v>
      </c>
      <c r="D447" s="17">
        <v>0.28573290215506097</v>
      </c>
      <c r="E447" s="17">
        <v>0.25935206799794702</v>
      </c>
      <c r="F447" s="17">
        <v>0.26584816842665099</v>
      </c>
      <c r="G447" s="17">
        <v>0.24836394239482701</v>
      </c>
      <c r="H447" s="17">
        <v>0.231183613839376</v>
      </c>
      <c r="I447" s="17">
        <v>0.26794776864492698</v>
      </c>
      <c r="J447" s="17">
        <v>0.27914993619230999</v>
      </c>
      <c r="K447" s="17">
        <v>0.25743715920886201</v>
      </c>
      <c r="L447" s="17">
        <v>0.32206607296356798</v>
      </c>
      <c r="M447" s="17"/>
      <c r="N447" s="17">
        <v>0.16033897756503801</v>
      </c>
      <c r="O447" s="17">
        <v>0.237227649533228</v>
      </c>
      <c r="P447" s="17">
        <v>0.30331045299901399</v>
      </c>
      <c r="Q447" s="17">
        <v>0.34461780801922498</v>
      </c>
      <c r="R447" s="17"/>
      <c r="S447" s="17">
        <v>0.22423889899570401</v>
      </c>
      <c r="T447" s="17">
        <v>0.271653305778222</v>
      </c>
      <c r="U447" s="17">
        <v>0.342756783843368</v>
      </c>
      <c r="V447" s="17">
        <v>0.20714808987724401</v>
      </c>
      <c r="W447" s="17">
        <v>0.29482621700251199</v>
      </c>
      <c r="X447" s="17">
        <v>0.29211564096429499</v>
      </c>
      <c r="Y447" s="17">
        <v>0.28609504978850098</v>
      </c>
      <c r="Z447" s="17"/>
      <c r="AA447" s="17">
        <v>0.30406180372888703</v>
      </c>
      <c r="AB447" s="17">
        <v>0.19983955094031799</v>
      </c>
      <c r="AC447" s="17"/>
      <c r="AD447" s="17">
        <v>0.31812981270813401</v>
      </c>
      <c r="AE447" s="17">
        <v>0.34288470955246703</v>
      </c>
      <c r="AF447" s="17">
        <v>0.27866112970961698</v>
      </c>
      <c r="AG447" s="17"/>
      <c r="AH447" s="17">
        <v>0.35027627839738001</v>
      </c>
      <c r="AI447" s="17">
        <v>0.25135515901493999</v>
      </c>
      <c r="AJ447" s="17"/>
      <c r="AK447" s="17">
        <v>0.22217324293145499</v>
      </c>
      <c r="AL447" s="17">
        <v>0.282312068047466</v>
      </c>
      <c r="AM447" s="17"/>
      <c r="AN447" s="17">
        <v>0.21829096200812401</v>
      </c>
      <c r="AO447" s="17">
        <v>0.34461780801922498</v>
      </c>
      <c r="AP447" s="17"/>
      <c r="AQ447" s="17">
        <v>0.28298448286637701</v>
      </c>
      <c r="AR447" s="17">
        <v>0.25397725536283899</v>
      </c>
      <c r="AS447" s="17"/>
      <c r="AT447" s="17">
        <v>0.144994213861943</v>
      </c>
      <c r="AU447" s="17">
        <v>0.25061417170631001</v>
      </c>
      <c r="AV447" s="17">
        <v>0.31439201799363498</v>
      </c>
      <c r="AW447" s="17">
        <v>0.32566924823245902</v>
      </c>
      <c r="AX447" s="17"/>
      <c r="AY447" s="17">
        <v>0.31068065508126003</v>
      </c>
      <c r="AZ447" s="17">
        <v>0.25197007228891</v>
      </c>
      <c r="BA447" s="17"/>
      <c r="BB447" s="17">
        <v>0.27683398786200603</v>
      </c>
      <c r="BC447" s="17">
        <v>0.26120593508363399</v>
      </c>
      <c r="BD447" s="17"/>
      <c r="BE447" s="17">
        <v>0.30659624024690801</v>
      </c>
      <c r="BF447" s="17">
        <v>0.25800064270103501</v>
      </c>
      <c r="BG447" s="17"/>
      <c r="BH447" s="17">
        <v>0.30929412011864998</v>
      </c>
      <c r="BI447" s="17">
        <v>0.259634940291112</v>
      </c>
      <c r="BJ447" s="17"/>
      <c r="BK447" s="17">
        <v>0.32944255256319099</v>
      </c>
      <c r="BL447" s="17">
        <v>0.25222801797306998</v>
      </c>
      <c r="BM447" s="17"/>
      <c r="BN447" s="17">
        <v>0.36824982834106201</v>
      </c>
      <c r="BO447" s="17">
        <v>0.25886363521191402</v>
      </c>
      <c r="BP447" s="17"/>
      <c r="BQ447" s="17">
        <v>0.305823543017824</v>
      </c>
      <c r="BR447" s="17">
        <v>0.260312106649567</v>
      </c>
      <c r="BS447" s="17"/>
      <c r="BT447" s="17">
        <v>0.28528675970223499</v>
      </c>
      <c r="BU447" s="17">
        <v>0.26218455839778598</v>
      </c>
      <c r="BV447" s="17"/>
      <c r="BW447" s="17">
        <v>0.266429186327306</v>
      </c>
      <c r="BX447" s="17">
        <v>0.26229879534081701</v>
      </c>
      <c r="BY447" s="17"/>
      <c r="BZ447" s="17">
        <v>0.335110385039675</v>
      </c>
      <c r="CA447" s="17">
        <v>0.26019650260329902</v>
      </c>
    </row>
    <row r="448" spans="2:79" x14ac:dyDescent="0.35">
      <c r="B448" t="s">
        <v>263</v>
      </c>
      <c r="C448" s="17">
        <v>0.245242320112396</v>
      </c>
      <c r="D448" s="17">
        <v>0.21683649043884001</v>
      </c>
      <c r="E448" s="17">
        <v>0.23762487417620101</v>
      </c>
      <c r="F448" s="17">
        <v>0.289610163183603</v>
      </c>
      <c r="G448" s="17">
        <v>0.24882060158932001</v>
      </c>
      <c r="H448" s="17">
        <v>0.21624530093922201</v>
      </c>
      <c r="I448" s="17">
        <v>0.23018315574206799</v>
      </c>
      <c r="J448" s="17">
        <v>0.27586091683484398</v>
      </c>
      <c r="K448" s="17">
        <v>0.22719742669416701</v>
      </c>
      <c r="L448" s="17">
        <v>0.31999566700284399</v>
      </c>
      <c r="M448" s="17"/>
      <c r="N448" s="17">
        <v>0.17232660484369</v>
      </c>
      <c r="O448" s="17">
        <v>0.28186332059348801</v>
      </c>
      <c r="P448" s="17">
        <v>0.26548448243623202</v>
      </c>
      <c r="Q448" s="17">
        <v>0.27629071785683801</v>
      </c>
      <c r="R448" s="17"/>
      <c r="S448" s="17">
        <v>0.22692340861027399</v>
      </c>
      <c r="T448" s="17">
        <v>0.28382586708489599</v>
      </c>
      <c r="U448" s="17">
        <v>0.25237140282827403</v>
      </c>
      <c r="V448" s="17">
        <v>0.21646092268108799</v>
      </c>
      <c r="W448" s="17">
        <v>0.23816166379648701</v>
      </c>
      <c r="X448" s="17">
        <v>0.25663615453484001</v>
      </c>
      <c r="Y448" s="17">
        <v>0.26741036801061102</v>
      </c>
      <c r="Z448" s="17"/>
      <c r="AA448" s="17">
        <v>0.25937871734530898</v>
      </c>
      <c r="AB448" s="17">
        <v>0.22293770171389299</v>
      </c>
      <c r="AC448" s="17"/>
      <c r="AD448" s="17">
        <v>0.25607197911345603</v>
      </c>
      <c r="AE448" s="17">
        <v>0.271579351785807</v>
      </c>
      <c r="AF448" s="17">
        <v>0.26266145963141402</v>
      </c>
      <c r="AG448" s="17"/>
      <c r="AH448" s="17">
        <v>0.28476860238776303</v>
      </c>
      <c r="AI448" s="17">
        <v>0.23964208774549201</v>
      </c>
      <c r="AJ448" s="17"/>
      <c r="AK448" s="17">
        <v>0.22563744621913501</v>
      </c>
      <c r="AL448" s="17">
        <v>0.25407613901769499</v>
      </c>
      <c r="AM448" s="17"/>
      <c r="AN448" s="17">
        <v>0.227859834898546</v>
      </c>
      <c r="AO448" s="17">
        <v>0.27629071785683801</v>
      </c>
      <c r="AP448" s="17"/>
      <c r="AQ448" s="17">
        <v>0.21882006770273599</v>
      </c>
      <c r="AR448" s="17">
        <v>0.25842274549234401</v>
      </c>
      <c r="AS448" s="17"/>
      <c r="AT448" s="17">
        <v>0.183098562479306</v>
      </c>
      <c r="AU448" s="17">
        <v>0.241813270549431</v>
      </c>
      <c r="AV448" s="17">
        <v>0.27170042187184901</v>
      </c>
      <c r="AW448" s="17">
        <v>0.26691124463879201</v>
      </c>
      <c r="AX448" s="17"/>
      <c r="AY448" s="17">
        <v>0.230697975763903</v>
      </c>
      <c r="AZ448" s="17">
        <v>0.24884716516163999</v>
      </c>
      <c r="BA448" s="17"/>
      <c r="BB448" s="17">
        <v>0.243708169196619</v>
      </c>
      <c r="BC448" s="17">
        <v>0.2455241527382</v>
      </c>
      <c r="BD448" s="17"/>
      <c r="BE448" s="17">
        <v>0.24361448460878299</v>
      </c>
      <c r="BF448" s="17">
        <v>0.24545565352311099</v>
      </c>
      <c r="BG448" s="17"/>
      <c r="BH448" s="17">
        <v>0.33417699224937802</v>
      </c>
      <c r="BI448" s="17">
        <v>0.23745877116690101</v>
      </c>
      <c r="BJ448" s="17"/>
      <c r="BK448" s="17">
        <v>0.29096372918798602</v>
      </c>
      <c r="BL448" s="17">
        <v>0.23732002354232801</v>
      </c>
      <c r="BM448" s="17"/>
      <c r="BN448" s="17">
        <v>0.342328668426997</v>
      </c>
      <c r="BO448" s="17">
        <v>0.240817872382591</v>
      </c>
      <c r="BP448" s="17"/>
      <c r="BQ448" s="17">
        <v>0.24668714116745899</v>
      </c>
      <c r="BR448" s="17">
        <v>0.245128656978783</v>
      </c>
      <c r="BS448" s="17"/>
      <c r="BT448" s="17">
        <v>0.248800077092242</v>
      </c>
      <c r="BU448" s="17">
        <v>0.24500462918454</v>
      </c>
      <c r="BV448" s="17"/>
      <c r="BW448" s="17">
        <v>0.24776612141617901</v>
      </c>
      <c r="BX448" s="17">
        <v>0.244040296475908</v>
      </c>
      <c r="BY448" s="17"/>
      <c r="BZ448" s="17">
        <v>0.25543360843673801</v>
      </c>
      <c r="CA448" s="17">
        <v>0.24475259033615401</v>
      </c>
    </row>
    <row r="449" spans="2:79" x14ac:dyDescent="0.35">
      <c r="B449" t="s">
        <v>264</v>
      </c>
      <c r="C449" s="17">
        <v>0.233039796960372</v>
      </c>
      <c r="D449" s="17">
        <v>0.26117780327451101</v>
      </c>
      <c r="E449" s="17">
        <v>0.264184186268414</v>
      </c>
      <c r="F449" s="17">
        <v>0.15285119722416701</v>
      </c>
      <c r="G449" s="17">
        <v>0.225812557070804</v>
      </c>
      <c r="H449" s="17">
        <v>0.24081901020004401</v>
      </c>
      <c r="I449" s="17">
        <v>0.26616153698533601</v>
      </c>
      <c r="J449" s="17">
        <v>0.22508970208598</v>
      </c>
      <c r="K449" s="17">
        <v>0.21777834957110201</v>
      </c>
      <c r="L449" s="17">
        <v>0.21666824489454101</v>
      </c>
      <c r="M449" s="17"/>
      <c r="N449" s="17">
        <v>0.24454917944014101</v>
      </c>
      <c r="O449" s="17">
        <v>0.24927275159083101</v>
      </c>
      <c r="P449" s="17">
        <v>0.21667019003816901</v>
      </c>
      <c r="Q449" s="17">
        <v>0.22213601167878</v>
      </c>
      <c r="R449" s="17"/>
      <c r="S449" s="17">
        <v>0.226532535616918</v>
      </c>
      <c r="T449" s="17">
        <v>0.26264841703849501</v>
      </c>
      <c r="U449" s="17">
        <v>0.222465111168205</v>
      </c>
      <c r="V449" s="17">
        <v>0.22818802568437899</v>
      </c>
      <c r="W449" s="17">
        <v>0.226109578937077</v>
      </c>
      <c r="X449" s="17">
        <v>0.23417743262644999</v>
      </c>
      <c r="Y449" s="17">
        <v>0.22670056255189999</v>
      </c>
      <c r="Z449" s="17"/>
      <c r="AA449" s="17">
        <v>0.22920871289145001</v>
      </c>
      <c r="AB449" s="17">
        <v>0.23908453854494999</v>
      </c>
      <c r="AC449" s="17"/>
      <c r="AD449" s="17">
        <v>0.206784281928933</v>
      </c>
      <c r="AE449" s="17">
        <v>0.246696575908639</v>
      </c>
      <c r="AF449" s="17">
        <v>0.232831100208856</v>
      </c>
      <c r="AG449" s="17"/>
      <c r="AH449" s="17">
        <v>0.23906236517440799</v>
      </c>
      <c r="AI449" s="17">
        <v>0.23218649683947701</v>
      </c>
      <c r="AJ449" s="17"/>
      <c r="AK449" s="17">
        <v>0.23519306792424999</v>
      </c>
      <c r="AL449" s="17">
        <v>0.23206954814099701</v>
      </c>
      <c r="AM449" s="17"/>
      <c r="AN449" s="17">
        <v>0.23914429510524701</v>
      </c>
      <c r="AO449" s="17">
        <v>0.22213601167878</v>
      </c>
      <c r="AP449" s="17"/>
      <c r="AQ449" s="17">
        <v>0.22289376634733499</v>
      </c>
      <c r="AR449" s="17">
        <v>0.23810102328295901</v>
      </c>
      <c r="AS449" s="17"/>
      <c r="AT449" s="17">
        <v>0.21763109317214899</v>
      </c>
      <c r="AU449" s="17">
        <v>0.25232124274175499</v>
      </c>
      <c r="AV449" s="17">
        <v>0.23055291926132901</v>
      </c>
      <c r="AW449" s="17">
        <v>0.21735321511825001</v>
      </c>
      <c r="AX449" s="17"/>
      <c r="AY449" s="17">
        <v>0.22844549763587499</v>
      </c>
      <c r="AZ449" s="17">
        <v>0.234178503304077</v>
      </c>
      <c r="BA449" s="17"/>
      <c r="BB449" s="17">
        <v>0.24056011295308199</v>
      </c>
      <c r="BC449" s="17">
        <v>0.23165827029222999</v>
      </c>
      <c r="BD449" s="17"/>
      <c r="BE449" s="17">
        <v>0.209521076043683</v>
      </c>
      <c r="BF449" s="17">
        <v>0.236122005781641</v>
      </c>
      <c r="BG449" s="17"/>
      <c r="BH449" s="17">
        <v>0.27519040312009602</v>
      </c>
      <c r="BI449" s="17">
        <v>0.229350782336007</v>
      </c>
      <c r="BJ449" s="17"/>
      <c r="BK449" s="17">
        <v>0.24506801368853201</v>
      </c>
      <c r="BL449" s="17">
        <v>0.23095562890745899</v>
      </c>
      <c r="BM449" s="17"/>
      <c r="BN449" s="17">
        <v>0.28695404889120901</v>
      </c>
      <c r="BO449" s="17">
        <v>0.230582800753382</v>
      </c>
      <c r="BP449" s="17"/>
      <c r="BQ449" s="17">
        <v>0.25229780737506602</v>
      </c>
      <c r="BR449" s="17">
        <v>0.231524781794157</v>
      </c>
      <c r="BS449" s="17"/>
      <c r="BT449" s="17">
        <v>0.246098383214337</v>
      </c>
      <c r="BU449" s="17">
        <v>0.23216736314862399</v>
      </c>
      <c r="BV449" s="17"/>
      <c r="BW449" s="17">
        <v>0.242669066884246</v>
      </c>
      <c r="BX449" s="17">
        <v>0.228453615776743</v>
      </c>
      <c r="BY449" s="17"/>
      <c r="BZ449" s="17">
        <v>0.25348073380566299</v>
      </c>
      <c r="CA449" s="17">
        <v>0.232057532980702</v>
      </c>
    </row>
    <row r="450" spans="2:79" x14ac:dyDescent="0.35">
      <c r="B450" t="s">
        <v>265</v>
      </c>
      <c r="C450" s="17">
        <v>0.194769178414821</v>
      </c>
      <c r="D450" s="17">
        <v>0.15379197711477799</v>
      </c>
      <c r="E450" s="17">
        <v>0.194780170733688</v>
      </c>
      <c r="F450" s="17">
        <v>0.214918491367665</v>
      </c>
      <c r="G450" s="17">
        <v>0.170446570706629</v>
      </c>
      <c r="H450" s="17">
        <v>0.18124909561799099</v>
      </c>
      <c r="I450" s="17">
        <v>0.21459818402842301</v>
      </c>
      <c r="J450" s="17">
        <v>0.216978427467378</v>
      </c>
      <c r="K450" s="17">
        <v>0.17760874669327201</v>
      </c>
      <c r="L450" s="17">
        <v>0.305162364920885</v>
      </c>
      <c r="M450" s="17"/>
      <c r="N450" s="17">
        <v>0.17140869404303999</v>
      </c>
      <c r="O450" s="17">
        <v>0.19425832404281601</v>
      </c>
      <c r="P450" s="17">
        <v>0.19858002166993599</v>
      </c>
      <c r="Q450" s="17">
        <v>0.21242357712797399</v>
      </c>
      <c r="R450" s="17"/>
      <c r="S450" s="17">
        <v>0.215637010653073</v>
      </c>
      <c r="T450" s="17">
        <v>0.22819512863423699</v>
      </c>
      <c r="U450" s="17">
        <v>0.21526544485869101</v>
      </c>
      <c r="V450" s="17">
        <v>0.15047391392084999</v>
      </c>
      <c r="W450" s="17">
        <v>0.18866898675548399</v>
      </c>
      <c r="X450" s="17">
        <v>0.22066791353556101</v>
      </c>
      <c r="Y450" s="17">
        <v>0.22065436059377799</v>
      </c>
      <c r="Z450" s="17"/>
      <c r="AA450" s="17">
        <v>0.211984700700485</v>
      </c>
      <c r="AB450" s="17">
        <v>0.16760627058292701</v>
      </c>
      <c r="AC450" s="17"/>
      <c r="AD450" s="17">
        <v>0.198167329711296</v>
      </c>
      <c r="AE450" s="17">
        <v>0.25776138342545801</v>
      </c>
      <c r="AF450" s="17">
        <v>0.20555394128939</v>
      </c>
      <c r="AG450" s="17"/>
      <c r="AH450" s="17">
        <v>0.25412315339224301</v>
      </c>
      <c r="AI450" s="17">
        <v>0.18635968395598801</v>
      </c>
      <c r="AJ450" s="17"/>
      <c r="AK450" s="17">
        <v>0.170913426466103</v>
      </c>
      <c r="AL450" s="17">
        <v>0.20551841320776401</v>
      </c>
      <c r="AM450" s="17"/>
      <c r="AN450" s="17">
        <v>0.18488534070066001</v>
      </c>
      <c r="AO450" s="17">
        <v>0.21242357712797399</v>
      </c>
      <c r="AP450" s="17"/>
      <c r="AQ450" s="17">
        <v>0.19817874780969899</v>
      </c>
      <c r="AR450" s="17">
        <v>0.193068355400561</v>
      </c>
      <c r="AS450" s="17"/>
      <c r="AT450" s="17">
        <v>0.13581279849925901</v>
      </c>
      <c r="AU450" s="17">
        <v>0.19720263041675001</v>
      </c>
      <c r="AV450" s="17">
        <v>0.21015577520998099</v>
      </c>
      <c r="AW450" s="17">
        <v>0.23085511704216599</v>
      </c>
      <c r="AX450" s="17"/>
      <c r="AY450" s="17">
        <v>0.23792950954477901</v>
      </c>
      <c r="AZ450" s="17">
        <v>0.18407180338920501</v>
      </c>
      <c r="BA450" s="17"/>
      <c r="BB450" s="17">
        <v>0.21145184782528101</v>
      </c>
      <c r="BC450" s="17">
        <v>0.191704473060859</v>
      </c>
      <c r="BD450" s="17"/>
      <c r="BE450" s="17">
        <v>0.216807799327946</v>
      </c>
      <c r="BF450" s="17">
        <v>0.19188094176166101</v>
      </c>
      <c r="BG450" s="17"/>
      <c r="BH450" s="17">
        <v>0.22239982986291801</v>
      </c>
      <c r="BI450" s="17">
        <v>0.192350948012949</v>
      </c>
      <c r="BJ450" s="17"/>
      <c r="BK450" s="17">
        <v>0.217519371442712</v>
      </c>
      <c r="BL450" s="17">
        <v>0.19082717881688099</v>
      </c>
      <c r="BM450" s="17"/>
      <c r="BN450" s="17">
        <v>0.27532210607319402</v>
      </c>
      <c r="BO450" s="17">
        <v>0.191098196612597</v>
      </c>
      <c r="BP450" s="17"/>
      <c r="BQ450" s="17">
        <v>0.25654419870110201</v>
      </c>
      <c r="BR450" s="17">
        <v>0.189909377707912</v>
      </c>
      <c r="BS450" s="17"/>
      <c r="BT450" s="17">
        <v>0.25480808580633002</v>
      </c>
      <c r="BU450" s="17">
        <v>0.190758026532828</v>
      </c>
      <c r="BV450" s="17"/>
      <c r="BW450" s="17">
        <v>0.20607264460682601</v>
      </c>
      <c r="BX450" s="17">
        <v>0.18938561929046399</v>
      </c>
      <c r="BY450" s="17"/>
      <c r="BZ450" s="17">
        <v>0.23134941877821399</v>
      </c>
      <c r="CA450" s="17">
        <v>0.19301136013337</v>
      </c>
    </row>
    <row r="451" spans="2:79" x14ac:dyDescent="0.35">
      <c r="B451" t="s">
        <v>266</v>
      </c>
      <c r="C451" s="17">
        <v>0.18693637455353901</v>
      </c>
      <c r="D451" s="17">
        <v>0.20960479402431301</v>
      </c>
      <c r="E451" s="17">
        <v>0.224940061373681</v>
      </c>
      <c r="F451" s="17">
        <v>0.15844922139326501</v>
      </c>
      <c r="G451" s="17">
        <v>0.168252788620875</v>
      </c>
      <c r="H451" s="17">
        <v>0.185264592436864</v>
      </c>
      <c r="I451" s="17">
        <v>0.20797285226412901</v>
      </c>
      <c r="J451" s="17">
        <v>0.16274455678830799</v>
      </c>
      <c r="K451" s="17">
        <v>0.15296132835679599</v>
      </c>
      <c r="L451" s="17">
        <v>0.147185988782494</v>
      </c>
      <c r="M451" s="17"/>
      <c r="N451" s="17">
        <v>0.13443690049652199</v>
      </c>
      <c r="O451" s="17">
        <v>0.16992973260129199</v>
      </c>
      <c r="P451" s="17">
        <v>0.19237418453636099</v>
      </c>
      <c r="Q451" s="17">
        <v>0.23644783903007</v>
      </c>
      <c r="R451" s="17"/>
      <c r="S451" s="17">
        <v>0.16670791265149901</v>
      </c>
      <c r="T451" s="17">
        <v>0.23010478045150701</v>
      </c>
      <c r="U451" s="17">
        <v>0.210587755542158</v>
      </c>
      <c r="V451" s="17">
        <v>0.14644470702168</v>
      </c>
      <c r="W451" s="17">
        <v>0.21075653418771001</v>
      </c>
      <c r="X451" s="17">
        <v>0.209089021335397</v>
      </c>
      <c r="Y451" s="17">
        <v>0.23142799329953401</v>
      </c>
      <c r="Z451" s="17"/>
      <c r="AA451" s="17">
        <v>0.22298051651937301</v>
      </c>
      <c r="AB451" s="17">
        <v>0.13006538976134599</v>
      </c>
      <c r="AC451" s="17"/>
      <c r="AD451" s="17">
        <v>0.21687180671930401</v>
      </c>
      <c r="AE451" s="17">
        <v>0.28230930316177499</v>
      </c>
      <c r="AF451" s="17">
        <v>0.19940565032490801</v>
      </c>
      <c r="AG451" s="17"/>
      <c r="AH451" s="17">
        <v>0.29231368230360699</v>
      </c>
      <c r="AI451" s="17">
        <v>0.17200612117205899</v>
      </c>
      <c r="AJ451" s="17"/>
      <c r="AK451" s="17">
        <v>0.168760978963684</v>
      </c>
      <c r="AL451" s="17">
        <v>0.19512608054436101</v>
      </c>
      <c r="AM451" s="17"/>
      <c r="AN451" s="17">
        <v>0.15921731780016901</v>
      </c>
      <c r="AO451" s="17">
        <v>0.23644783903007</v>
      </c>
      <c r="AP451" s="17"/>
      <c r="AQ451" s="17">
        <v>0.22077123579826299</v>
      </c>
      <c r="AR451" s="17">
        <v>0.17005825769345201</v>
      </c>
      <c r="AS451" s="17"/>
      <c r="AT451" s="17">
        <v>0.101939456204041</v>
      </c>
      <c r="AU451" s="17">
        <v>0.16862323552793701</v>
      </c>
      <c r="AV451" s="17">
        <v>0.21822435057397599</v>
      </c>
      <c r="AW451" s="17">
        <v>0.26905430213547799</v>
      </c>
      <c r="AX451" s="17"/>
      <c r="AY451" s="17">
        <v>0.245559747994746</v>
      </c>
      <c r="AZ451" s="17">
        <v>0.17240645333771101</v>
      </c>
      <c r="BA451" s="17"/>
      <c r="BB451" s="17">
        <v>0.21447798017567199</v>
      </c>
      <c r="BC451" s="17">
        <v>0.18187681818818099</v>
      </c>
      <c r="BD451" s="17"/>
      <c r="BE451" s="17">
        <v>0.26551565591204002</v>
      </c>
      <c r="BF451" s="17">
        <v>0.17663829095324199</v>
      </c>
      <c r="BG451" s="17"/>
      <c r="BH451" s="17">
        <v>0.25069588520540498</v>
      </c>
      <c r="BI451" s="17">
        <v>0.18135615190274701</v>
      </c>
      <c r="BJ451" s="17"/>
      <c r="BK451" s="17">
        <v>0.191272212157897</v>
      </c>
      <c r="BL451" s="17">
        <v>0.186185089934892</v>
      </c>
      <c r="BM451" s="17"/>
      <c r="BN451" s="17">
        <v>0.29656373233022698</v>
      </c>
      <c r="BO451" s="17">
        <v>0.181940404237838</v>
      </c>
      <c r="BP451" s="17"/>
      <c r="BQ451" s="17">
        <v>0.25245746713440997</v>
      </c>
      <c r="BR451" s="17">
        <v>0.18178187277326699</v>
      </c>
      <c r="BS451" s="17"/>
      <c r="BT451" s="17">
        <v>0.26301466508353299</v>
      </c>
      <c r="BU451" s="17">
        <v>0.18185364417924599</v>
      </c>
      <c r="BV451" s="17"/>
      <c r="BW451" s="17">
        <v>0.19888589019922101</v>
      </c>
      <c r="BX451" s="17">
        <v>0.18124511818198</v>
      </c>
      <c r="BY451" s="17"/>
      <c r="BZ451" s="17">
        <v>0.28295767589884302</v>
      </c>
      <c r="CA451" s="17">
        <v>0.182322189484314</v>
      </c>
    </row>
    <row r="452" spans="2:79" x14ac:dyDescent="0.35">
      <c r="B452" t="s">
        <v>267</v>
      </c>
      <c r="C452" s="17">
        <v>0.166709421480109</v>
      </c>
      <c r="D452" s="17">
        <v>0.142329845247086</v>
      </c>
      <c r="E452" s="17">
        <v>0.17199424755763401</v>
      </c>
      <c r="F452" s="17">
        <v>0.15645542937387</v>
      </c>
      <c r="G452" s="17">
        <v>0.17449562245092401</v>
      </c>
      <c r="H452" s="17">
        <v>0.20400906575532099</v>
      </c>
      <c r="I452" s="17">
        <v>0.13742933681903699</v>
      </c>
      <c r="J452" s="17">
        <v>0.19103735111669801</v>
      </c>
      <c r="K452" s="17">
        <v>0.145884463129273</v>
      </c>
      <c r="L452" s="17">
        <v>0.19376994683191001</v>
      </c>
      <c r="M452" s="17"/>
      <c r="N452" s="17">
        <v>0.21618182866292901</v>
      </c>
      <c r="O452" s="17">
        <v>0.14256963342957399</v>
      </c>
      <c r="P452" s="17">
        <v>0.15150803441251001</v>
      </c>
      <c r="Q452" s="17">
        <v>0.14590670695472599</v>
      </c>
      <c r="R452" s="17"/>
      <c r="S452" s="17">
        <v>0.20868148427441599</v>
      </c>
      <c r="T452" s="17">
        <v>0.16249614506434601</v>
      </c>
      <c r="U452" s="17">
        <v>0.211681429386089</v>
      </c>
      <c r="V452" s="17">
        <v>0.16903304438826799</v>
      </c>
      <c r="W452" s="17">
        <v>0.14207721266812601</v>
      </c>
      <c r="X452" s="17">
        <v>0.14216148339586299</v>
      </c>
      <c r="Y452" s="17">
        <v>0.169450722361117</v>
      </c>
      <c r="Z452" s="17"/>
      <c r="AA452" s="17">
        <v>0.14763182897221899</v>
      </c>
      <c r="AB452" s="17">
        <v>0.196810331481416</v>
      </c>
      <c r="AC452" s="17"/>
      <c r="AD452" s="17">
        <v>0.12974904701061399</v>
      </c>
      <c r="AE452" s="17">
        <v>0.180001896820392</v>
      </c>
      <c r="AF452" s="17">
        <v>0.14415761863298099</v>
      </c>
      <c r="AG452" s="17"/>
      <c r="AH452" s="17">
        <v>0.175906856159016</v>
      </c>
      <c r="AI452" s="17">
        <v>0.16540629433492299</v>
      </c>
      <c r="AJ452" s="17"/>
      <c r="AK452" s="17">
        <v>0.16216324217280101</v>
      </c>
      <c r="AL452" s="17">
        <v>0.16875789804417299</v>
      </c>
      <c r="AM452" s="17"/>
      <c r="AN452" s="17">
        <v>0.17835584783105199</v>
      </c>
      <c r="AO452" s="17">
        <v>0.14590670695472599</v>
      </c>
      <c r="AP452" s="17"/>
      <c r="AQ452" s="17">
        <v>0.15628697049434301</v>
      </c>
      <c r="AR452" s="17">
        <v>0.171908536807757</v>
      </c>
      <c r="AS452" s="17"/>
      <c r="AT452" s="17">
        <v>0.21633976038615099</v>
      </c>
      <c r="AU452" s="17">
        <v>0.17534512601792401</v>
      </c>
      <c r="AV452" s="17">
        <v>0.135292511745949</v>
      </c>
      <c r="AW452" s="17">
        <v>0.161885130177294</v>
      </c>
      <c r="AX452" s="17"/>
      <c r="AY452" s="17">
        <v>0.164582770805906</v>
      </c>
      <c r="AZ452" s="17">
        <v>0.16723651613427001</v>
      </c>
      <c r="BA452" s="17"/>
      <c r="BB452" s="17">
        <v>0.16961869843248401</v>
      </c>
      <c r="BC452" s="17">
        <v>0.16617497004234899</v>
      </c>
      <c r="BD452" s="17"/>
      <c r="BE452" s="17">
        <v>0.176004722924021</v>
      </c>
      <c r="BF452" s="17">
        <v>0.16549124043156199</v>
      </c>
      <c r="BG452" s="17"/>
      <c r="BH452" s="17">
        <v>0.162629839793651</v>
      </c>
      <c r="BI452" s="17">
        <v>0.16706646584729101</v>
      </c>
      <c r="BJ452" s="17"/>
      <c r="BK452" s="17">
        <v>0.166161187939452</v>
      </c>
      <c r="BL452" s="17">
        <v>0.16680441568056201</v>
      </c>
      <c r="BM452" s="17"/>
      <c r="BN452" s="17">
        <v>0.22714866110646001</v>
      </c>
      <c r="BO452" s="17">
        <v>0.16395506660737799</v>
      </c>
      <c r="BP452" s="17"/>
      <c r="BQ452" s="17">
        <v>0.202844894393714</v>
      </c>
      <c r="BR452" s="17">
        <v>0.16386666730542401</v>
      </c>
      <c r="BS452" s="17"/>
      <c r="BT452" s="17">
        <v>0.21164876862571499</v>
      </c>
      <c r="BU452" s="17">
        <v>0.16370705926683299</v>
      </c>
      <c r="BV452" s="17"/>
      <c r="BW452" s="17">
        <v>0.14304463986065599</v>
      </c>
      <c r="BX452" s="17">
        <v>0.17798036694491101</v>
      </c>
      <c r="BY452" s="17"/>
      <c r="BZ452" s="17">
        <v>0.14698708632895399</v>
      </c>
      <c r="CA452" s="17">
        <v>0.16765715394269501</v>
      </c>
    </row>
    <row r="453" spans="2:79" x14ac:dyDescent="0.35">
      <c r="B453" t="s">
        <v>268</v>
      </c>
      <c r="C453" s="17">
        <v>0.13718332247982601</v>
      </c>
      <c r="D453" s="17">
        <v>0.10972106808185</v>
      </c>
      <c r="E453" s="17">
        <v>0.18016400325623799</v>
      </c>
      <c r="F453" s="17">
        <v>0.22154720971553599</v>
      </c>
      <c r="G453" s="17">
        <v>9.5368905696220294E-2</v>
      </c>
      <c r="H453" s="17">
        <v>0.13384006806908599</v>
      </c>
      <c r="I453" s="17">
        <v>0.13240366636981901</v>
      </c>
      <c r="J453" s="17">
        <v>0.11333287917657101</v>
      </c>
      <c r="K453" s="17">
        <v>7.5845131018976497E-2</v>
      </c>
      <c r="L453" s="17">
        <v>6.4665371528849006E-2</v>
      </c>
      <c r="M453" s="17"/>
      <c r="N453" s="17">
        <v>0.126708435703075</v>
      </c>
      <c r="O453" s="17">
        <v>0.12465685364288</v>
      </c>
      <c r="P453" s="17">
        <v>0.16290820277441001</v>
      </c>
      <c r="Q453" s="17">
        <v>0.14117784827947999</v>
      </c>
      <c r="R453" s="17"/>
      <c r="S453" s="17">
        <v>0.167034125181166</v>
      </c>
      <c r="T453" s="17">
        <v>0.12691230091195699</v>
      </c>
      <c r="U453" s="17">
        <v>0.15810563984718701</v>
      </c>
      <c r="V453" s="17">
        <v>0.11790873746660301</v>
      </c>
      <c r="W453" s="17">
        <v>0.131430066200412</v>
      </c>
      <c r="X453" s="17">
        <v>0.15346602488361399</v>
      </c>
      <c r="Y453" s="17">
        <v>0.15473467716749101</v>
      </c>
      <c r="Z453" s="17"/>
      <c r="AA453" s="17">
        <v>0.15840582301853801</v>
      </c>
      <c r="AB453" s="17">
        <v>0.103698144596176</v>
      </c>
      <c r="AC453" s="17"/>
      <c r="AD453" s="17">
        <v>0.151018700332085</v>
      </c>
      <c r="AE453" s="17">
        <v>0.18337880187408001</v>
      </c>
      <c r="AF453" s="17">
        <v>0.15340739974724499</v>
      </c>
      <c r="AG453" s="17"/>
      <c r="AH453" s="17">
        <v>0.206106389803552</v>
      </c>
      <c r="AI453" s="17">
        <v>0.127418043019349</v>
      </c>
      <c r="AJ453" s="17"/>
      <c r="AK453" s="17">
        <v>0.13760077504769799</v>
      </c>
      <c r="AL453" s="17">
        <v>0.13699522127569599</v>
      </c>
      <c r="AM453" s="17"/>
      <c r="AN453" s="17">
        <v>0.134946982098581</v>
      </c>
      <c r="AO453" s="17">
        <v>0.14117784827947999</v>
      </c>
      <c r="AP453" s="17"/>
      <c r="AQ453" s="17">
        <v>0.142440773096913</v>
      </c>
      <c r="AR453" s="17">
        <v>0.13456070596428801</v>
      </c>
      <c r="AS453" s="17"/>
      <c r="AT453" s="17">
        <v>9.1768410687699503E-2</v>
      </c>
      <c r="AU453" s="17">
        <v>0.13411725126782301</v>
      </c>
      <c r="AV453" s="17">
        <v>0.15122711289851101</v>
      </c>
      <c r="AW453" s="17">
        <v>0.17153115015932199</v>
      </c>
      <c r="AX453" s="17"/>
      <c r="AY453" s="17">
        <v>0.17627679768667701</v>
      </c>
      <c r="AZ453" s="17">
        <v>0.12749392588823999</v>
      </c>
      <c r="BA453" s="17"/>
      <c r="BB453" s="17">
        <v>0.14798852158819401</v>
      </c>
      <c r="BC453" s="17">
        <v>0.13519834329314501</v>
      </c>
      <c r="BD453" s="17"/>
      <c r="BE453" s="17">
        <v>0.159784340957594</v>
      </c>
      <c r="BF453" s="17">
        <v>0.134221381702153</v>
      </c>
      <c r="BG453" s="17"/>
      <c r="BH453" s="17">
        <v>0.140980409810881</v>
      </c>
      <c r="BI453" s="17">
        <v>0.136851001975556</v>
      </c>
      <c r="BJ453" s="17"/>
      <c r="BK453" s="17">
        <v>0.16931446400047401</v>
      </c>
      <c r="BL453" s="17">
        <v>0.131615855566447</v>
      </c>
      <c r="BM453" s="17"/>
      <c r="BN453" s="17">
        <v>0.18629856981646001</v>
      </c>
      <c r="BO453" s="17">
        <v>0.13494502792709201</v>
      </c>
      <c r="BP453" s="17"/>
      <c r="BQ453" s="17">
        <v>0.215459876842829</v>
      </c>
      <c r="BR453" s="17">
        <v>0.131025356809157</v>
      </c>
      <c r="BS453" s="17"/>
      <c r="BT453" s="17">
        <v>0.187191795350799</v>
      </c>
      <c r="BU453" s="17">
        <v>0.13384229598905401</v>
      </c>
      <c r="BV453" s="17"/>
      <c r="BW453" s="17">
        <v>0.166481520776907</v>
      </c>
      <c r="BX453" s="17">
        <v>0.123229321106244</v>
      </c>
      <c r="BY453" s="17"/>
      <c r="BZ453" s="17">
        <v>0.229658692557415</v>
      </c>
      <c r="CA453" s="17">
        <v>0.13273953275916001</v>
      </c>
    </row>
    <row r="454" spans="2:79" x14ac:dyDescent="0.35">
      <c r="B454" t="s">
        <v>115</v>
      </c>
      <c r="C454" s="17">
        <v>0.15103041103310699</v>
      </c>
      <c r="D454" s="17">
        <v>0.15536192701694601</v>
      </c>
      <c r="E454" s="17">
        <v>0.15481513033067601</v>
      </c>
      <c r="F454" s="17">
        <v>0.14616948018200299</v>
      </c>
      <c r="G454" s="17">
        <v>0.19691781497358399</v>
      </c>
      <c r="H454" s="17">
        <v>0.13420686311699201</v>
      </c>
      <c r="I454" s="17">
        <v>0.123390702133341</v>
      </c>
      <c r="J454" s="17">
        <v>0.15891403538454901</v>
      </c>
      <c r="K454" s="17">
        <v>0.159369813263365</v>
      </c>
      <c r="L454" s="17">
        <v>0.11453972482204799</v>
      </c>
      <c r="M454" s="17"/>
      <c r="N454" s="17">
        <v>0.18052912122315101</v>
      </c>
      <c r="O454" s="17">
        <v>0.137987422318542</v>
      </c>
      <c r="P454" s="17">
        <v>0.126085558025304</v>
      </c>
      <c r="Q454" s="17">
        <v>0.144841444896015</v>
      </c>
      <c r="R454" s="17"/>
      <c r="S454" s="17">
        <v>0.124413611543716</v>
      </c>
      <c r="T454" s="17">
        <v>0.10728453436668201</v>
      </c>
      <c r="U454" s="17">
        <v>9.8217792362485207E-2</v>
      </c>
      <c r="V454" s="17">
        <v>0.19096882544854499</v>
      </c>
      <c r="W454" s="17">
        <v>0.148248190709867</v>
      </c>
      <c r="X454" s="17">
        <v>0.132041782722149</v>
      </c>
      <c r="Y454" s="17">
        <v>0.15482580591270501</v>
      </c>
      <c r="Z454" s="17"/>
      <c r="AA454" s="17">
        <v>0.128596774733787</v>
      </c>
      <c r="AB454" s="17">
        <v>0.18642653698393699</v>
      </c>
      <c r="AC454" s="17"/>
      <c r="AD454" s="17">
        <v>0.12441249006645699</v>
      </c>
      <c r="AE454" s="17">
        <v>0.145140691202815</v>
      </c>
      <c r="AF454" s="17">
        <v>0.118658633953643</v>
      </c>
      <c r="AG454" s="17"/>
      <c r="AH454" s="17">
        <v>0.123151801387511</v>
      </c>
      <c r="AI454" s="17">
        <v>0.154980357324384</v>
      </c>
      <c r="AJ454" s="17"/>
      <c r="AK454" s="17">
        <v>0.159362684094807</v>
      </c>
      <c r="AL454" s="17">
        <v>0.147275947133094</v>
      </c>
      <c r="AM454" s="17"/>
      <c r="AN454" s="17">
        <v>0.15449531164577299</v>
      </c>
      <c r="AO454" s="17">
        <v>0.144841444896015</v>
      </c>
      <c r="AP454" s="17"/>
      <c r="AQ454" s="17">
        <v>0.16702970869027201</v>
      </c>
      <c r="AR454" s="17">
        <v>0.14304935227883001</v>
      </c>
      <c r="AS454" s="17"/>
      <c r="AT454" s="17">
        <v>0.25617781870860201</v>
      </c>
      <c r="AU454" s="17">
        <v>0.121440152788884</v>
      </c>
      <c r="AV454" s="17">
        <v>0.120748298970121</v>
      </c>
      <c r="AW454" s="17">
        <v>0.154671416408238</v>
      </c>
      <c r="AX454" s="17"/>
      <c r="AY454" s="17">
        <v>0.13368744394506499</v>
      </c>
      <c r="AZ454" s="17">
        <v>0.155328900366729</v>
      </c>
      <c r="BA454" s="17"/>
      <c r="BB454" s="17">
        <v>0.12403125422367101</v>
      </c>
      <c r="BC454" s="17">
        <v>0.15599031633306201</v>
      </c>
      <c r="BD454" s="17"/>
      <c r="BE454" s="17">
        <v>0.166101551753396</v>
      </c>
      <c r="BF454" s="17">
        <v>0.14905528649129199</v>
      </c>
      <c r="BG454" s="17"/>
      <c r="BH454" s="17">
        <v>8.1230903538580396E-2</v>
      </c>
      <c r="BI454" s="17">
        <v>0.15713925328664699</v>
      </c>
      <c r="BJ454" s="17"/>
      <c r="BK454" s="17">
        <v>0.109456024645869</v>
      </c>
      <c r="BL454" s="17">
        <v>0.158234139556298</v>
      </c>
      <c r="BM454" s="17"/>
      <c r="BN454" s="17">
        <v>7.3366227488250002E-2</v>
      </c>
      <c r="BO454" s="17">
        <v>0.15456974613569799</v>
      </c>
      <c r="BP454" s="17"/>
      <c r="BQ454" s="17">
        <v>9.2502177225065998E-2</v>
      </c>
      <c r="BR454" s="17">
        <v>0.155634789157409</v>
      </c>
      <c r="BS454" s="17"/>
      <c r="BT454" s="17">
        <v>0.113823727003713</v>
      </c>
      <c r="BU454" s="17">
        <v>0.15351616014399599</v>
      </c>
      <c r="BV454" s="17"/>
      <c r="BW454" s="17">
        <v>0.118011768630019</v>
      </c>
      <c r="BX454" s="17">
        <v>0.166756367174662</v>
      </c>
      <c r="BY454" s="17"/>
      <c r="BZ454" s="17">
        <v>0.10037157738652901</v>
      </c>
      <c r="CA454" s="17">
        <v>0.15346475873056101</v>
      </c>
    </row>
    <row r="455" spans="2:79" x14ac:dyDescent="0.3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c r="CA455" s="17"/>
    </row>
    <row r="456" spans="2:79" x14ac:dyDescent="0.35">
      <c r="B456" s="6" t="s">
        <v>282</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c r="CA456" s="17"/>
    </row>
    <row r="457" spans="2:79" x14ac:dyDescent="0.35">
      <c r="B457" s="24" t="s">
        <v>77</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c r="CA457" s="17"/>
    </row>
    <row r="458" spans="2:79" x14ac:dyDescent="0.35">
      <c r="B458" t="s">
        <v>278</v>
      </c>
      <c r="C458" s="17">
        <v>0.16091548410078299</v>
      </c>
      <c r="D458" s="17">
        <v>0.15084550048888601</v>
      </c>
      <c r="E458" s="17">
        <v>0.20563873980099601</v>
      </c>
      <c r="F458" s="17">
        <v>0.17067795342150699</v>
      </c>
      <c r="G458" s="17">
        <v>0.19578827927252901</v>
      </c>
      <c r="H458" s="17">
        <v>0.13006922615432401</v>
      </c>
      <c r="I458" s="17">
        <v>0.12479940186175</v>
      </c>
      <c r="J458" s="17">
        <v>0.156585381659922</v>
      </c>
      <c r="K458" s="17">
        <v>0.17347925422426799</v>
      </c>
      <c r="L458" s="17">
        <v>0.115867902369666</v>
      </c>
      <c r="M458" s="17"/>
      <c r="N458" s="17">
        <v>0.16906028693310099</v>
      </c>
      <c r="O458" s="17">
        <v>0.15944787920784101</v>
      </c>
      <c r="P458" s="17">
        <v>0.153578843033879</v>
      </c>
      <c r="Q458" s="17">
        <v>0.158263283180096</v>
      </c>
      <c r="R458" s="17"/>
      <c r="S458" s="17">
        <v>0.16944137450368699</v>
      </c>
      <c r="T458" s="17">
        <v>0.19065565664876299</v>
      </c>
      <c r="U458" s="17">
        <v>0.16413366392356701</v>
      </c>
      <c r="V458" s="17">
        <v>0.16404064801817</v>
      </c>
      <c r="W458" s="17">
        <v>0.17238648156341399</v>
      </c>
      <c r="X458" s="17">
        <v>0.143946972814538</v>
      </c>
      <c r="Y458" s="17">
        <v>0.163211068717006</v>
      </c>
      <c r="Z458" s="17"/>
      <c r="AA458" s="17">
        <v>0.149609859118846</v>
      </c>
      <c r="AB458" s="17">
        <v>0.17875366782072</v>
      </c>
      <c r="AC458" s="17"/>
      <c r="AD458" s="17">
        <v>0.16211327645683599</v>
      </c>
      <c r="AE458" s="17">
        <v>0.154161375840593</v>
      </c>
      <c r="AF458" s="17">
        <v>0.1349103590772</v>
      </c>
      <c r="AG458" s="17"/>
      <c r="AH458" s="17">
        <v>0.14117223936701001</v>
      </c>
      <c r="AI458" s="17">
        <v>0.16371278128688099</v>
      </c>
      <c r="AJ458" s="17"/>
      <c r="AK458" s="17">
        <v>0.14442031884887199</v>
      </c>
      <c r="AL458" s="17">
        <v>0.16834809006610099</v>
      </c>
      <c r="AM458" s="17"/>
      <c r="AN458" s="17">
        <v>0.162400322180593</v>
      </c>
      <c r="AO458" s="17">
        <v>0.158263283180096</v>
      </c>
      <c r="AP458" s="17"/>
      <c r="AQ458" s="17">
        <v>0.133284988121006</v>
      </c>
      <c r="AR458" s="17">
        <v>0.174698627370556</v>
      </c>
      <c r="AS458" s="17"/>
      <c r="AT458" s="17">
        <v>0.230121746006508</v>
      </c>
      <c r="AU458" s="17">
        <v>0.18585585138966301</v>
      </c>
      <c r="AV458" s="17">
        <v>0.13179093857276999</v>
      </c>
      <c r="AW458" s="17">
        <v>8.2768549130876501E-2</v>
      </c>
      <c r="AX458" s="17"/>
      <c r="AY458" s="17">
        <v>0.148812878072524</v>
      </c>
      <c r="AZ458" s="17">
        <v>0.16391513938798999</v>
      </c>
      <c r="BA458" s="17"/>
      <c r="BB458" s="17">
        <v>0.12371107683796199</v>
      </c>
      <c r="BC458" s="17">
        <v>0.167750154459825</v>
      </c>
      <c r="BD458" s="17"/>
      <c r="BE458" s="17">
        <v>0.14635709339894901</v>
      </c>
      <c r="BF458" s="17">
        <v>0.16282341099883299</v>
      </c>
      <c r="BG458" s="17"/>
      <c r="BH458" s="17">
        <v>0.146697161221406</v>
      </c>
      <c r="BI458" s="17">
        <v>0.16215986955130901</v>
      </c>
      <c r="BJ458" s="17"/>
      <c r="BK458" s="17">
        <v>0.198310862944206</v>
      </c>
      <c r="BL458" s="17">
        <v>0.15443586574392501</v>
      </c>
      <c r="BM458" s="17"/>
      <c r="BN458" s="17">
        <v>0.20963189147050501</v>
      </c>
      <c r="BO458" s="17">
        <v>0.15869536560077799</v>
      </c>
      <c r="BP458" s="17"/>
      <c r="BQ458" s="17">
        <v>0.16289100530518699</v>
      </c>
      <c r="BR458" s="17">
        <v>0.16076007113124999</v>
      </c>
      <c r="BS458" s="17"/>
      <c r="BT458" s="17">
        <v>0.146216746700845</v>
      </c>
      <c r="BU458" s="17">
        <v>0.161897495112413</v>
      </c>
      <c r="BV458" s="17"/>
      <c r="BW458" s="17">
        <v>0.142700681078513</v>
      </c>
      <c r="BX458" s="17">
        <v>0.16959074064096499</v>
      </c>
      <c r="BY458" s="17"/>
      <c r="BZ458" s="17">
        <v>0.14115324889386099</v>
      </c>
      <c r="CA458" s="17">
        <v>0.16186513391128099</v>
      </c>
    </row>
    <row r="459" spans="2:79" x14ac:dyDescent="0.35">
      <c r="B459" t="s">
        <v>279</v>
      </c>
      <c r="C459" s="17">
        <v>0.60833249973650905</v>
      </c>
      <c r="D459" s="17">
        <v>0.57621544725752805</v>
      </c>
      <c r="E459" s="17">
        <v>0.540412093073942</v>
      </c>
      <c r="F459" s="17">
        <v>0.60500610503435903</v>
      </c>
      <c r="G459" s="17">
        <v>0.54988013431356297</v>
      </c>
      <c r="H459" s="17">
        <v>0.71652435267717396</v>
      </c>
      <c r="I459" s="17">
        <v>0.63224596216723195</v>
      </c>
      <c r="J459" s="17">
        <v>0.62712195024027895</v>
      </c>
      <c r="K459" s="17">
        <v>0.58423336683809302</v>
      </c>
      <c r="L459" s="17">
        <v>0.70142641303486497</v>
      </c>
      <c r="M459" s="17"/>
      <c r="N459" s="17">
        <v>0.49610835471554199</v>
      </c>
      <c r="O459" s="17">
        <v>0.58070999231437903</v>
      </c>
      <c r="P459" s="17">
        <v>0.67589882559173797</v>
      </c>
      <c r="Q459" s="17">
        <v>0.68507152991588505</v>
      </c>
      <c r="R459" s="17"/>
      <c r="S459" s="17">
        <v>0.57365555571512705</v>
      </c>
      <c r="T459" s="17">
        <v>0.62220564663845201</v>
      </c>
      <c r="U459" s="17">
        <v>0.66011769058696801</v>
      </c>
      <c r="V459" s="17">
        <v>0.54480648840900103</v>
      </c>
      <c r="W459" s="17">
        <v>0.65194338250538897</v>
      </c>
      <c r="X459" s="17">
        <v>0.714105779621523</v>
      </c>
      <c r="Y459" s="17">
        <v>0.66556145723989801</v>
      </c>
      <c r="Z459" s="17"/>
      <c r="AA459" s="17">
        <v>0.71444460414253297</v>
      </c>
      <c r="AB459" s="17">
        <v>0.44090723874228199</v>
      </c>
      <c r="AC459" s="17"/>
      <c r="AD459" s="17">
        <v>0.71239023340871499</v>
      </c>
      <c r="AE459" s="17">
        <v>0.74625775624360902</v>
      </c>
      <c r="AF459" s="17">
        <v>0.709363977498216</v>
      </c>
      <c r="AG459" s="17"/>
      <c r="AH459" s="17">
        <v>0.79132071472189502</v>
      </c>
      <c r="AI459" s="17">
        <v>0.58240604105304605</v>
      </c>
      <c r="AJ459" s="17"/>
      <c r="AK459" s="17">
        <v>0.608638461868657</v>
      </c>
      <c r="AL459" s="17">
        <v>0.60819463534207296</v>
      </c>
      <c r="AM459" s="17"/>
      <c r="AN459" s="17">
        <v>0.56537005547778496</v>
      </c>
      <c r="AO459" s="17">
        <v>0.68507152991588505</v>
      </c>
      <c r="AP459" s="17"/>
      <c r="AQ459" s="17">
        <v>0.732010627625023</v>
      </c>
      <c r="AR459" s="17">
        <v>0.54663714119961504</v>
      </c>
      <c r="AS459" s="17"/>
      <c r="AT459" s="17">
        <v>0.264043940996117</v>
      </c>
      <c r="AU459" s="17">
        <v>0.52618761741974995</v>
      </c>
      <c r="AV459" s="17">
        <v>0.75873949383606198</v>
      </c>
      <c r="AW459" s="17">
        <v>0.88267082235432304</v>
      </c>
      <c r="AX459" s="17"/>
      <c r="AY459" s="17">
        <v>0.72050995065384205</v>
      </c>
      <c r="AZ459" s="17">
        <v>0.58052909252289997</v>
      </c>
      <c r="BA459" s="17"/>
      <c r="BB459" s="17">
        <v>0.74072717538695398</v>
      </c>
      <c r="BC459" s="17">
        <v>0.58401081228236595</v>
      </c>
      <c r="BD459" s="17"/>
      <c r="BE459" s="17">
        <v>0.70160267169566704</v>
      </c>
      <c r="BF459" s="17">
        <v>0.59610912467320798</v>
      </c>
      <c r="BG459" s="17"/>
      <c r="BH459" s="17">
        <v>0.51364196417470298</v>
      </c>
      <c r="BI459" s="17">
        <v>0.61661980097134395</v>
      </c>
      <c r="BJ459" s="17"/>
      <c r="BK459" s="17">
        <v>0.65281136940338003</v>
      </c>
      <c r="BL459" s="17">
        <v>0.60062550199241505</v>
      </c>
      <c r="BM459" s="17"/>
      <c r="BN459" s="17">
        <v>0.65620887454184995</v>
      </c>
      <c r="BO459" s="17">
        <v>0.60615066344854396</v>
      </c>
      <c r="BP459" s="17"/>
      <c r="BQ459" s="17">
        <v>0.73506437484445997</v>
      </c>
      <c r="BR459" s="17">
        <v>0.59836258546722298</v>
      </c>
      <c r="BS459" s="17"/>
      <c r="BT459" s="17">
        <v>0.73006958933606303</v>
      </c>
      <c r="BU459" s="17">
        <v>0.60019934113534701</v>
      </c>
      <c r="BV459" s="17"/>
      <c r="BW459" s="17">
        <v>0.69129009210662795</v>
      </c>
      <c r="BX459" s="17">
        <v>0.56882186682509805</v>
      </c>
      <c r="BY459" s="17"/>
      <c r="BZ459" s="17">
        <v>0.79339075018540695</v>
      </c>
      <c r="CA459" s="17">
        <v>0.59943975402076699</v>
      </c>
    </row>
    <row r="460" spans="2:79" x14ac:dyDescent="0.35">
      <c r="B460" t="s">
        <v>280</v>
      </c>
      <c r="C460" s="17">
        <v>0.20541880018780501</v>
      </c>
      <c r="D460" s="17">
        <v>0.24504060305372199</v>
      </c>
      <c r="E460" s="17">
        <v>0.22723315308866099</v>
      </c>
      <c r="F460" s="17">
        <v>0.21087478655702999</v>
      </c>
      <c r="G460" s="17">
        <v>0.232572968176391</v>
      </c>
      <c r="H460" s="17">
        <v>0.123503692479245</v>
      </c>
      <c r="I460" s="17">
        <v>0.23090165942823801</v>
      </c>
      <c r="J460" s="17">
        <v>0.17187534457971901</v>
      </c>
      <c r="K460" s="17">
        <v>0.19019771931075499</v>
      </c>
      <c r="L460" s="17">
        <v>0.144990867025026</v>
      </c>
      <c r="M460" s="17"/>
      <c r="N460" s="17">
        <v>0.314674775851287</v>
      </c>
      <c r="O460" s="17">
        <v>0.23769698413655799</v>
      </c>
      <c r="P460" s="17">
        <v>0.148106918973677</v>
      </c>
      <c r="Q460" s="17">
        <v>0.124134225508217</v>
      </c>
      <c r="R460" s="17"/>
      <c r="S460" s="17">
        <v>0.24166290755294401</v>
      </c>
      <c r="T460" s="17">
        <v>0.16813017096063201</v>
      </c>
      <c r="U460" s="17">
        <v>0.162668019124175</v>
      </c>
      <c r="V460" s="17">
        <v>0.26792240563599801</v>
      </c>
      <c r="W460" s="17">
        <v>0.15122191516092401</v>
      </c>
      <c r="X460" s="17">
        <v>0.13136162278470501</v>
      </c>
      <c r="Y460" s="17">
        <v>0.153352893074058</v>
      </c>
      <c r="Z460" s="17"/>
      <c r="AA460" s="17">
        <v>0.12034186215616099</v>
      </c>
      <c r="AB460" s="17">
        <v>0.33965446193695598</v>
      </c>
      <c r="AC460" s="17"/>
      <c r="AD460" s="17">
        <v>0.109142190149288</v>
      </c>
      <c r="AE460" s="17">
        <v>8.9136660665529596E-2</v>
      </c>
      <c r="AF460" s="17">
        <v>0.14260090970858899</v>
      </c>
      <c r="AG460" s="17"/>
      <c r="AH460" s="17">
        <v>6.4358769738693894E-2</v>
      </c>
      <c r="AI460" s="17">
        <v>0.22540471595630901</v>
      </c>
      <c r="AJ460" s="17"/>
      <c r="AK460" s="17">
        <v>0.219111956426982</v>
      </c>
      <c r="AL460" s="17">
        <v>0.199248759864291</v>
      </c>
      <c r="AM460" s="17"/>
      <c r="AN460" s="17">
        <v>0.25092607335249001</v>
      </c>
      <c r="AO460" s="17">
        <v>0.124134225508217</v>
      </c>
      <c r="AP460" s="17"/>
      <c r="AQ460" s="17">
        <v>0.115718190123142</v>
      </c>
      <c r="AR460" s="17">
        <v>0.25016487933209802</v>
      </c>
      <c r="AS460" s="17"/>
      <c r="AT460" s="17">
        <v>0.44577740646768599</v>
      </c>
      <c r="AU460" s="17">
        <v>0.26105770408331402</v>
      </c>
      <c r="AV460" s="17">
        <v>9.7323982673851006E-2</v>
      </c>
      <c r="AW460" s="17">
        <v>2.6277807739805301E-2</v>
      </c>
      <c r="AX460" s="17"/>
      <c r="AY460" s="17">
        <v>0.113553199476358</v>
      </c>
      <c r="AZ460" s="17">
        <v>0.22818787440562999</v>
      </c>
      <c r="BA460" s="17"/>
      <c r="BB460" s="17">
        <v>0.120540128338856</v>
      </c>
      <c r="BC460" s="17">
        <v>0.22101151581697001</v>
      </c>
      <c r="BD460" s="17"/>
      <c r="BE460" s="17">
        <v>0.138576559410092</v>
      </c>
      <c r="BF460" s="17">
        <v>0.214178704473767</v>
      </c>
      <c r="BG460" s="17"/>
      <c r="BH460" s="17">
        <v>0.31785720897098102</v>
      </c>
      <c r="BI460" s="17">
        <v>0.195578207794667</v>
      </c>
      <c r="BJ460" s="17"/>
      <c r="BK460" s="17">
        <v>0.12187511297041601</v>
      </c>
      <c r="BL460" s="17">
        <v>0.21989468533821499</v>
      </c>
      <c r="BM460" s="17"/>
      <c r="BN460" s="17">
        <v>0.11902764442563001</v>
      </c>
      <c r="BO460" s="17">
        <v>0.209355843444892</v>
      </c>
      <c r="BP460" s="17"/>
      <c r="BQ460" s="17">
        <v>9.5681425354909602E-2</v>
      </c>
      <c r="BR460" s="17">
        <v>0.21405176816281901</v>
      </c>
      <c r="BS460" s="17"/>
      <c r="BT460" s="17">
        <v>0.11566724942275</v>
      </c>
      <c r="BU460" s="17">
        <v>0.211415030256008</v>
      </c>
      <c r="BV460" s="17"/>
      <c r="BW460" s="17">
        <v>0.15370821359032699</v>
      </c>
      <c r="BX460" s="17">
        <v>0.23004726331353401</v>
      </c>
      <c r="BY460" s="17"/>
      <c r="BZ460" s="17">
        <v>6.2425725683644698E-2</v>
      </c>
      <c r="CA460" s="17">
        <v>0.21229015581552299</v>
      </c>
    </row>
    <row r="461" spans="2:79" x14ac:dyDescent="0.35">
      <c r="B461" t="s">
        <v>75</v>
      </c>
      <c r="C461" s="17">
        <v>2.5333215974902599E-2</v>
      </c>
      <c r="D461" s="17">
        <v>2.78984491998641E-2</v>
      </c>
      <c r="E461" s="17">
        <v>2.67160140364005E-2</v>
      </c>
      <c r="F461" s="17">
        <v>1.3441154987103601E-2</v>
      </c>
      <c r="G461" s="17">
        <v>2.1758618237517201E-2</v>
      </c>
      <c r="H461" s="17">
        <v>2.99027286892567E-2</v>
      </c>
      <c r="I461" s="17">
        <v>1.2052976542780701E-2</v>
      </c>
      <c r="J461" s="17">
        <v>4.4417323520080501E-2</v>
      </c>
      <c r="K461" s="17">
        <v>5.2089659626883597E-2</v>
      </c>
      <c r="L461" s="17">
        <v>3.7714817570442802E-2</v>
      </c>
      <c r="M461" s="17"/>
      <c r="N461" s="17">
        <v>2.0156582500069301E-2</v>
      </c>
      <c r="O461" s="17">
        <v>2.21451443412213E-2</v>
      </c>
      <c r="P461" s="17">
        <v>2.2415412400705902E-2</v>
      </c>
      <c r="Q461" s="17">
        <v>3.2530961395802402E-2</v>
      </c>
      <c r="R461" s="17"/>
      <c r="S461" s="17">
        <v>1.52401622282423E-2</v>
      </c>
      <c r="T461" s="17">
        <v>1.90085257521539E-2</v>
      </c>
      <c r="U461" s="17">
        <v>1.30806263652895E-2</v>
      </c>
      <c r="V461" s="17">
        <v>2.32304579368314E-2</v>
      </c>
      <c r="W461" s="17">
        <v>2.4448220770272502E-2</v>
      </c>
      <c r="X461" s="17">
        <v>1.05856247792336E-2</v>
      </c>
      <c r="Y461" s="17">
        <v>1.7874580969038201E-2</v>
      </c>
      <c r="Z461" s="17"/>
      <c r="AA461" s="17">
        <v>1.560367458246E-2</v>
      </c>
      <c r="AB461" s="17">
        <v>4.0684631500041903E-2</v>
      </c>
      <c r="AC461" s="17"/>
      <c r="AD461" s="17">
        <v>1.63542999851609E-2</v>
      </c>
      <c r="AE461" s="17">
        <v>1.04442072502681E-2</v>
      </c>
      <c r="AF461" s="17">
        <v>1.3124753715995099E-2</v>
      </c>
      <c r="AG461" s="17"/>
      <c r="AH461" s="17">
        <v>3.1482761724011201E-3</v>
      </c>
      <c r="AI461" s="17">
        <v>2.8476461703763299E-2</v>
      </c>
      <c r="AJ461" s="17"/>
      <c r="AK461" s="17">
        <v>2.7829262855489499E-2</v>
      </c>
      <c r="AL461" s="17">
        <v>2.42085147275348E-2</v>
      </c>
      <c r="AM461" s="17"/>
      <c r="AN461" s="17">
        <v>2.1303548989132001E-2</v>
      </c>
      <c r="AO461" s="17">
        <v>3.2530961395802402E-2</v>
      </c>
      <c r="AP461" s="17"/>
      <c r="AQ461" s="17">
        <v>1.8986194130829099E-2</v>
      </c>
      <c r="AR461" s="17">
        <v>2.8499352097730999E-2</v>
      </c>
      <c r="AS461" s="17"/>
      <c r="AT461" s="17">
        <v>6.0056906529689799E-2</v>
      </c>
      <c r="AU461" s="17">
        <v>2.6898827107273302E-2</v>
      </c>
      <c r="AV461" s="17">
        <v>1.21455849173166E-2</v>
      </c>
      <c r="AW461" s="17">
        <v>8.2828207749951008E-3</v>
      </c>
      <c r="AX461" s="17"/>
      <c r="AY461" s="17">
        <v>1.7123971797276899E-2</v>
      </c>
      <c r="AZ461" s="17">
        <v>2.7367893683479499E-2</v>
      </c>
      <c r="BA461" s="17"/>
      <c r="BB461" s="17">
        <v>1.50216194362277E-2</v>
      </c>
      <c r="BC461" s="17">
        <v>2.7227517440839399E-2</v>
      </c>
      <c r="BD461" s="17"/>
      <c r="BE461" s="17">
        <v>1.34636754952926E-2</v>
      </c>
      <c r="BF461" s="17">
        <v>2.6888759854191601E-2</v>
      </c>
      <c r="BG461" s="17"/>
      <c r="BH461" s="17">
        <v>2.1803665632909801E-2</v>
      </c>
      <c r="BI461" s="17">
        <v>2.5642121682680801E-2</v>
      </c>
      <c r="BJ461" s="17"/>
      <c r="BK461" s="17">
        <v>2.70026546819979E-2</v>
      </c>
      <c r="BL461" s="17">
        <v>2.5043946925444999E-2</v>
      </c>
      <c r="BM461" s="17"/>
      <c r="BN461" s="17">
        <v>1.51315895620159E-2</v>
      </c>
      <c r="BO461" s="17">
        <v>2.5798127505786E-2</v>
      </c>
      <c r="BP461" s="17"/>
      <c r="BQ461" s="17">
        <v>6.3631944954433703E-3</v>
      </c>
      <c r="BR461" s="17">
        <v>2.6825575238707499E-2</v>
      </c>
      <c r="BS461" s="17"/>
      <c r="BT461" s="17">
        <v>8.0464145403409907E-3</v>
      </c>
      <c r="BU461" s="17">
        <v>2.6488133496231199E-2</v>
      </c>
      <c r="BV461" s="17"/>
      <c r="BW461" s="17">
        <v>1.23010132245326E-2</v>
      </c>
      <c r="BX461" s="17">
        <v>3.15401292204033E-2</v>
      </c>
      <c r="BY461" s="17"/>
      <c r="BZ461" s="17">
        <v>3.0302752370869601E-3</v>
      </c>
      <c r="CA461" s="17">
        <v>2.6404956252429002E-2</v>
      </c>
    </row>
    <row r="462" spans="2:79" x14ac:dyDescent="0.35">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c r="CA462" s="17"/>
    </row>
    <row r="463" spans="2:79" x14ac:dyDescent="0.35">
      <c r="B463" s="6" t="s">
        <v>283</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c r="CA463" s="17"/>
    </row>
    <row r="464" spans="2:79" x14ac:dyDescent="0.35">
      <c r="B464" s="24" t="s">
        <v>77</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c r="CA464" s="17"/>
    </row>
    <row r="465" spans="2:79" x14ac:dyDescent="0.35">
      <c r="B465" t="s">
        <v>278</v>
      </c>
      <c r="C465" s="17">
        <v>0.15057373200094001</v>
      </c>
      <c r="D465" s="17">
        <v>0.14898976433774899</v>
      </c>
      <c r="E465" s="17">
        <v>0.207202534097498</v>
      </c>
      <c r="F465" s="17">
        <v>0.15200876036054201</v>
      </c>
      <c r="G465" s="17">
        <v>0.207986581311802</v>
      </c>
      <c r="H465" s="17">
        <v>9.5811193849398402E-2</v>
      </c>
      <c r="I465" s="17">
        <v>0.109029153149415</v>
      </c>
      <c r="J465" s="17">
        <v>0.139443664802334</v>
      </c>
      <c r="K465" s="17">
        <v>0.15981796690435199</v>
      </c>
      <c r="L465" s="17">
        <v>0.102199687301279</v>
      </c>
      <c r="M465" s="17"/>
      <c r="N465" s="17">
        <v>0.15049322455519201</v>
      </c>
      <c r="O465" s="17">
        <v>0.15589535249403999</v>
      </c>
      <c r="P465" s="17">
        <v>0.13632230825880101</v>
      </c>
      <c r="Q465" s="17">
        <v>0.15402184589426901</v>
      </c>
      <c r="R465" s="17"/>
      <c r="S465" s="17">
        <v>0.15779412523228001</v>
      </c>
      <c r="T465" s="17">
        <v>0.17766200161267301</v>
      </c>
      <c r="U465" s="17">
        <v>0.185743490027825</v>
      </c>
      <c r="V465" s="17">
        <v>0.16134132197956499</v>
      </c>
      <c r="W465" s="17">
        <v>0.139064841036003</v>
      </c>
      <c r="X465" s="17">
        <v>0.14294096444927901</v>
      </c>
      <c r="Y465" s="17">
        <v>0.12692049683496301</v>
      </c>
      <c r="Z465" s="17"/>
      <c r="AA465" s="17">
        <v>0.14027590258195999</v>
      </c>
      <c r="AB465" s="17">
        <v>0.16682180085036699</v>
      </c>
      <c r="AC465" s="17"/>
      <c r="AD465" s="17">
        <v>0.14990170039787601</v>
      </c>
      <c r="AE465" s="17">
        <v>0.149043260555628</v>
      </c>
      <c r="AF465" s="17">
        <v>0.130280200530001</v>
      </c>
      <c r="AG465" s="17"/>
      <c r="AH465" s="17">
        <v>0.16987473414019499</v>
      </c>
      <c r="AI465" s="17">
        <v>0.14783909340930801</v>
      </c>
      <c r="AJ465" s="17"/>
      <c r="AK465" s="17">
        <v>0.138366530977754</v>
      </c>
      <c r="AL465" s="17">
        <v>0.15607421130861199</v>
      </c>
      <c r="AM465" s="17"/>
      <c r="AN465" s="17">
        <v>0.148643301024765</v>
      </c>
      <c r="AO465" s="17">
        <v>0.15402184589426901</v>
      </c>
      <c r="AP465" s="17"/>
      <c r="AQ465" s="17">
        <v>0.12081616667145</v>
      </c>
      <c r="AR465" s="17">
        <v>0.165417938438499</v>
      </c>
      <c r="AS465" s="17"/>
      <c r="AT465" s="17">
        <v>0.20343023037798599</v>
      </c>
      <c r="AU465" s="17">
        <v>0.16856894191746599</v>
      </c>
      <c r="AV465" s="17">
        <v>0.13069844420961299</v>
      </c>
      <c r="AW465" s="17">
        <v>8.67773934230575E-2</v>
      </c>
      <c r="AX465" s="17"/>
      <c r="AY465" s="17">
        <v>0.144650641740659</v>
      </c>
      <c r="AZ465" s="17">
        <v>0.15204178185519199</v>
      </c>
      <c r="BA465" s="17"/>
      <c r="BB465" s="17">
        <v>0.129987005543133</v>
      </c>
      <c r="BC465" s="17">
        <v>0.154355635798436</v>
      </c>
      <c r="BD465" s="17"/>
      <c r="BE465" s="17">
        <v>0.159870093055413</v>
      </c>
      <c r="BF465" s="17">
        <v>0.149355412086804</v>
      </c>
      <c r="BG465" s="17"/>
      <c r="BH465" s="17">
        <v>0.16169167705905099</v>
      </c>
      <c r="BI465" s="17">
        <v>0.14960069114461499</v>
      </c>
      <c r="BJ465" s="17"/>
      <c r="BK465" s="17">
        <v>0.161480063896184</v>
      </c>
      <c r="BL465" s="17">
        <v>0.14868395656504099</v>
      </c>
      <c r="BM465" s="17"/>
      <c r="BN465" s="17">
        <v>0.14093759351895599</v>
      </c>
      <c r="BO465" s="17">
        <v>0.151012872948878</v>
      </c>
      <c r="BP465" s="17"/>
      <c r="BQ465" s="17">
        <v>0.17384514640582399</v>
      </c>
      <c r="BR465" s="17">
        <v>0.14874298495057001</v>
      </c>
      <c r="BS465" s="17"/>
      <c r="BT465" s="17">
        <v>0.172519145378418</v>
      </c>
      <c r="BU465" s="17">
        <v>0.14910757630299901</v>
      </c>
      <c r="BV465" s="17"/>
      <c r="BW465" s="17">
        <v>0.13287226617758199</v>
      </c>
      <c r="BX465" s="17">
        <v>0.159004498832023</v>
      </c>
      <c r="BY465" s="17"/>
      <c r="BZ465" s="17">
        <v>0.17220338368891799</v>
      </c>
      <c r="CA465" s="17">
        <v>0.149534345797327</v>
      </c>
    </row>
    <row r="466" spans="2:79" x14ac:dyDescent="0.35">
      <c r="B466" t="s">
        <v>279</v>
      </c>
      <c r="C466" s="17">
        <v>0.63933780227274795</v>
      </c>
      <c r="D466" s="17">
        <v>0.60445092613606599</v>
      </c>
      <c r="E466" s="17">
        <v>0.539706552095365</v>
      </c>
      <c r="F466" s="17">
        <v>0.65943335829141403</v>
      </c>
      <c r="G466" s="17">
        <v>0.54732040035060403</v>
      </c>
      <c r="H466" s="17">
        <v>0.73327372145158198</v>
      </c>
      <c r="I466" s="17">
        <v>0.69448976080404101</v>
      </c>
      <c r="J466" s="17">
        <v>0.64916915509135797</v>
      </c>
      <c r="K466" s="17">
        <v>0.67798136257224695</v>
      </c>
      <c r="L466" s="17">
        <v>0.78110274814940195</v>
      </c>
      <c r="M466" s="17"/>
      <c r="N466" s="17">
        <v>0.53213881594515999</v>
      </c>
      <c r="O466" s="17">
        <v>0.63631589509806896</v>
      </c>
      <c r="P466" s="17">
        <v>0.70020558346383899</v>
      </c>
      <c r="Q466" s="17">
        <v>0.70176643546064399</v>
      </c>
      <c r="R466" s="17"/>
      <c r="S466" s="17">
        <v>0.61267222322138204</v>
      </c>
      <c r="T466" s="17">
        <v>0.64009868390758495</v>
      </c>
      <c r="U466" s="17">
        <v>0.66187834950926505</v>
      </c>
      <c r="V466" s="17">
        <v>0.55686229107715302</v>
      </c>
      <c r="W466" s="17">
        <v>0.71792259369736799</v>
      </c>
      <c r="X466" s="17">
        <v>0.71728587787786202</v>
      </c>
      <c r="Y466" s="17">
        <v>0.70286697619796401</v>
      </c>
      <c r="Z466" s="17"/>
      <c r="AA466" s="17">
        <v>0.73028826436838401</v>
      </c>
      <c r="AB466" s="17">
        <v>0.49583480665180002</v>
      </c>
      <c r="AC466" s="17"/>
      <c r="AD466" s="17">
        <v>0.72189168107801704</v>
      </c>
      <c r="AE466" s="17">
        <v>0.75782206526433504</v>
      </c>
      <c r="AF466" s="17">
        <v>0.729473868474113</v>
      </c>
      <c r="AG466" s="17"/>
      <c r="AH466" s="17">
        <v>0.75784731734678701</v>
      </c>
      <c r="AI466" s="17">
        <v>0.62254692835548697</v>
      </c>
      <c r="AJ466" s="17"/>
      <c r="AK466" s="17">
        <v>0.63981929784381997</v>
      </c>
      <c r="AL466" s="17">
        <v>0.63912084373979705</v>
      </c>
      <c r="AM466" s="17"/>
      <c r="AN466" s="17">
        <v>0.60438705208455901</v>
      </c>
      <c r="AO466" s="17">
        <v>0.70176643546064399</v>
      </c>
      <c r="AP466" s="17"/>
      <c r="AQ466" s="17">
        <v>0.74825258754037705</v>
      </c>
      <c r="AR466" s="17">
        <v>0.58500696106602901</v>
      </c>
      <c r="AS466" s="17"/>
      <c r="AT466" s="17">
        <v>0.33309235764470702</v>
      </c>
      <c r="AU466" s="17">
        <v>0.57320101110007304</v>
      </c>
      <c r="AV466" s="17">
        <v>0.77114602705646096</v>
      </c>
      <c r="AW466" s="17">
        <v>0.87415702642385795</v>
      </c>
      <c r="AX466" s="17"/>
      <c r="AY466" s="17">
        <v>0.72278528784080998</v>
      </c>
      <c r="AZ466" s="17">
        <v>0.618655174853176</v>
      </c>
      <c r="BA466" s="17"/>
      <c r="BB466" s="17">
        <v>0.73617008106892901</v>
      </c>
      <c r="BC466" s="17">
        <v>0.62154913812305601</v>
      </c>
      <c r="BD466" s="17"/>
      <c r="BE466" s="17">
        <v>0.68618066747930495</v>
      </c>
      <c r="BF466" s="17">
        <v>0.63319888456269902</v>
      </c>
      <c r="BG466" s="17"/>
      <c r="BH466" s="17">
        <v>0.57742092236396703</v>
      </c>
      <c r="BI466" s="17">
        <v>0.64475675816185296</v>
      </c>
      <c r="BJ466" s="17"/>
      <c r="BK466" s="17">
        <v>0.68755409938696899</v>
      </c>
      <c r="BL466" s="17">
        <v>0.63098320837521804</v>
      </c>
      <c r="BM466" s="17"/>
      <c r="BN466" s="17">
        <v>0.71861367915073104</v>
      </c>
      <c r="BO466" s="17">
        <v>0.63572501860573305</v>
      </c>
      <c r="BP466" s="17"/>
      <c r="BQ466" s="17">
        <v>0.730109528864619</v>
      </c>
      <c r="BR466" s="17">
        <v>0.63219684952171196</v>
      </c>
      <c r="BS466" s="17"/>
      <c r="BT466" s="17">
        <v>0.72878232473872795</v>
      </c>
      <c r="BU466" s="17">
        <v>0.633362084522193</v>
      </c>
      <c r="BV466" s="17"/>
      <c r="BW466" s="17">
        <v>0.71591184706976996</v>
      </c>
      <c r="BX466" s="17">
        <v>0.60286749391304195</v>
      </c>
      <c r="BY466" s="17"/>
      <c r="BZ466" s="17">
        <v>0.73644541756352</v>
      </c>
      <c r="CA466" s="17">
        <v>0.63467141572825103</v>
      </c>
    </row>
    <row r="467" spans="2:79" x14ac:dyDescent="0.35">
      <c r="B467" t="s">
        <v>280</v>
      </c>
      <c r="C467" s="17">
        <v>0.180775262100317</v>
      </c>
      <c r="D467" s="17">
        <v>0.21189996129192301</v>
      </c>
      <c r="E467" s="17">
        <v>0.21713184181477399</v>
      </c>
      <c r="F467" s="17">
        <v>0.171666006546769</v>
      </c>
      <c r="G467" s="17">
        <v>0.21503704673070101</v>
      </c>
      <c r="H467" s="17">
        <v>0.13949034551160999</v>
      </c>
      <c r="I467" s="17">
        <v>0.18797825254204301</v>
      </c>
      <c r="J467" s="17">
        <v>0.15148053354649799</v>
      </c>
      <c r="K467" s="17">
        <v>0.116919866645285</v>
      </c>
      <c r="L467" s="17">
        <v>8.9183746607921305E-2</v>
      </c>
      <c r="M467" s="17"/>
      <c r="N467" s="17">
        <v>0.29732646558140302</v>
      </c>
      <c r="O467" s="17">
        <v>0.177699431644992</v>
      </c>
      <c r="P467" s="17">
        <v>0.13634713784101801</v>
      </c>
      <c r="Q467" s="17">
        <v>0.10679793589369101</v>
      </c>
      <c r="R467" s="17"/>
      <c r="S467" s="17">
        <v>0.205706594398638</v>
      </c>
      <c r="T467" s="17">
        <v>0.157541565257898</v>
      </c>
      <c r="U467" s="17">
        <v>0.12996095364413299</v>
      </c>
      <c r="V467" s="17">
        <v>0.25328470453361601</v>
      </c>
      <c r="W467" s="17">
        <v>0.121896432675013</v>
      </c>
      <c r="X467" s="17">
        <v>0.125191353810232</v>
      </c>
      <c r="Y467" s="17">
        <v>0.149187482359322</v>
      </c>
      <c r="Z467" s="17"/>
      <c r="AA467" s="17">
        <v>0.110179121047684</v>
      </c>
      <c r="AB467" s="17">
        <v>0.29216290639484699</v>
      </c>
      <c r="AC467" s="17"/>
      <c r="AD467" s="17">
        <v>0.109722474341715</v>
      </c>
      <c r="AE467" s="17">
        <v>7.4065358554807698E-2</v>
      </c>
      <c r="AF467" s="17">
        <v>0.123611397661833</v>
      </c>
      <c r="AG467" s="17"/>
      <c r="AH467" s="17">
        <v>6.3720523392573405E-2</v>
      </c>
      <c r="AI467" s="17">
        <v>0.19736001782927001</v>
      </c>
      <c r="AJ467" s="17"/>
      <c r="AK467" s="17">
        <v>0.19303315531773901</v>
      </c>
      <c r="AL467" s="17">
        <v>0.17525194124486301</v>
      </c>
      <c r="AM467" s="17"/>
      <c r="AN467" s="17">
        <v>0.22219156285538799</v>
      </c>
      <c r="AO467" s="17">
        <v>0.10679793589369101</v>
      </c>
      <c r="AP467" s="17"/>
      <c r="AQ467" s="17">
        <v>0.104543114832388</v>
      </c>
      <c r="AR467" s="17">
        <v>0.21880275926595699</v>
      </c>
      <c r="AS467" s="17"/>
      <c r="AT467" s="17">
        <v>0.40126194513972002</v>
      </c>
      <c r="AU467" s="17">
        <v>0.22444516770577899</v>
      </c>
      <c r="AV467" s="17">
        <v>8.3311297751578403E-2</v>
      </c>
      <c r="AW467" s="17">
        <v>2.8323645828248201E-2</v>
      </c>
      <c r="AX467" s="17"/>
      <c r="AY467" s="17">
        <v>0.109180727396086</v>
      </c>
      <c r="AZ467" s="17">
        <v>0.198520111768166</v>
      </c>
      <c r="BA467" s="17"/>
      <c r="BB467" s="17">
        <v>0.114074953337405</v>
      </c>
      <c r="BC467" s="17">
        <v>0.19302850457291801</v>
      </c>
      <c r="BD467" s="17"/>
      <c r="BE467" s="17">
        <v>0.12813077488482599</v>
      </c>
      <c r="BF467" s="17">
        <v>0.18767450221892501</v>
      </c>
      <c r="BG467" s="17"/>
      <c r="BH467" s="17">
        <v>0.22156647863443199</v>
      </c>
      <c r="BI467" s="17">
        <v>0.177205221048717</v>
      </c>
      <c r="BJ467" s="17"/>
      <c r="BK467" s="17">
        <v>0.112092938909729</v>
      </c>
      <c r="BL467" s="17">
        <v>0.19267607059328201</v>
      </c>
      <c r="BM467" s="17"/>
      <c r="BN467" s="17">
        <v>0.118587768359513</v>
      </c>
      <c r="BO467" s="17">
        <v>0.18360928892571801</v>
      </c>
      <c r="BP467" s="17"/>
      <c r="BQ467" s="17">
        <v>8.4411497296469198E-2</v>
      </c>
      <c r="BR467" s="17">
        <v>0.18835613686399899</v>
      </c>
      <c r="BS467" s="17"/>
      <c r="BT467" s="17">
        <v>8.4951768019426804E-2</v>
      </c>
      <c r="BU467" s="17">
        <v>0.18717715389550399</v>
      </c>
      <c r="BV467" s="17"/>
      <c r="BW467" s="17">
        <v>0.13717776227758399</v>
      </c>
      <c r="BX467" s="17">
        <v>0.20153966427421299</v>
      </c>
      <c r="BY467" s="17"/>
      <c r="BZ467" s="17">
        <v>8.6496829511341203E-2</v>
      </c>
      <c r="CA467" s="17">
        <v>0.18530569576354899</v>
      </c>
    </row>
    <row r="468" spans="2:79" x14ac:dyDescent="0.35">
      <c r="B468" t="s">
        <v>75</v>
      </c>
      <c r="C468" s="17">
        <v>2.9313203625995599E-2</v>
      </c>
      <c r="D468" s="17">
        <v>3.4659348234262199E-2</v>
      </c>
      <c r="E468" s="17">
        <v>3.5959071992363E-2</v>
      </c>
      <c r="F468" s="17">
        <v>1.6891874801274701E-2</v>
      </c>
      <c r="G468" s="17">
        <v>2.9655971606892598E-2</v>
      </c>
      <c r="H468" s="17">
        <v>3.1424739187410101E-2</v>
      </c>
      <c r="I468" s="17">
        <v>8.5028335045018392E-3</v>
      </c>
      <c r="J468" s="17">
        <v>5.9906646559809699E-2</v>
      </c>
      <c r="K468" s="17">
        <v>4.5280803878115103E-2</v>
      </c>
      <c r="L468" s="17">
        <v>2.7513817941397699E-2</v>
      </c>
      <c r="M468" s="17"/>
      <c r="N468" s="17">
        <v>2.0041493918245501E-2</v>
      </c>
      <c r="O468" s="17">
        <v>3.0089320762899299E-2</v>
      </c>
      <c r="P468" s="17">
        <v>2.7124970436341701E-2</v>
      </c>
      <c r="Q468" s="17">
        <v>3.7413782751396098E-2</v>
      </c>
      <c r="R468" s="17"/>
      <c r="S468" s="17">
        <v>2.3827057147700399E-2</v>
      </c>
      <c r="T468" s="17">
        <v>2.46977492218435E-2</v>
      </c>
      <c r="U468" s="17">
        <v>2.2417206818776899E-2</v>
      </c>
      <c r="V468" s="17">
        <v>2.85116824096661E-2</v>
      </c>
      <c r="W468" s="17">
        <v>2.1116132591616099E-2</v>
      </c>
      <c r="X468" s="17">
        <v>1.45818038626262E-2</v>
      </c>
      <c r="Y468" s="17">
        <v>2.10250446077501E-2</v>
      </c>
      <c r="Z468" s="17"/>
      <c r="AA468" s="17">
        <v>1.9256712001972098E-2</v>
      </c>
      <c r="AB468" s="17">
        <v>4.5180486102986701E-2</v>
      </c>
      <c r="AC468" s="17"/>
      <c r="AD468" s="17">
        <v>1.84841441823929E-2</v>
      </c>
      <c r="AE468" s="17">
        <v>1.9069315625229299E-2</v>
      </c>
      <c r="AF468" s="17">
        <v>1.6634533334053202E-2</v>
      </c>
      <c r="AG468" s="17"/>
      <c r="AH468" s="17">
        <v>8.5574251204450606E-3</v>
      </c>
      <c r="AI468" s="17">
        <v>3.2253960405934798E-2</v>
      </c>
      <c r="AJ468" s="17"/>
      <c r="AK468" s="17">
        <v>2.87810158606868E-2</v>
      </c>
      <c r="AL468" s="17">
        <v>2.9553003706728E-2</v>
      </c>
      <c r="AM468" s="17"/>
      <c r="AN468" s="17">
        <v>2.4778084035287799E-2</v>
      </c>
      <c r="AO468" s="17">
        <v>3.7413782751396098E-2</v>
      </c>
      <c r="AP468" s="17"/>
      <c r="AQ468" s="17">
        <v>2.63881309557851E-2</v>
      </c>
      <c r="AR468" s="17">
        <v>3.07723412295157E-2</v>
      </c>
      <c r="AS468" s="17"/>
      <c r="AT468" s="17">
        <v>6.2215466837586199E-2</v>
      </c>
      <c r="AU468" s="17">
        <v>3.37848792766825E-2</v>
      </c>
      <c r="AV468" s="17">
        <v>1.4844230982347901E-2</v>
      </c>
      <c r="AW468" s="17">
        <v>1.07419343248366E-2</v>
      </c>
      <c r="AX468" s="17"/>
      <c r="AY468" s="17">
        <v>2.3383343022445002E-2</v>
      </c>
      <c r="AZ468" s="17">
        <v>3.0782931523467099E-2</v>
      </c>
      <c r="BA468" s="17"/>
      <c r="BB468" s="17">
        <v>1.9767960050532999E-2</v>
      </c>
      <c r="BC468" s="17">
        <v>3.1066721505589201E-2</v>
      </c>
      <c r="BD468" s="17"/>
      <c r="BE468" s="17">
        <v>2.5818464580455499E-2</v>
      </c>
      <c r="BF468" s="17">
        <v>2.9771201131572202E-2</v>
      </c>
      <c r="BG468" s="17"/>
      <c r="BH468" s="17">
        <v>3.9320921942549297E-2</v>
      </c>
      <c r="BI468" s="17">
        <v>2.84373296448148E-2</v>
      </c>
      <c r="BJ468" s="17"/>
      <c r="BK468" s="17">
        <v>3.8872897807118001E-2</v>
      </c>
      <c r="BL468" s="17">
        <v>2.7656764466458799E-2</v>
      </c>
      <c r="BM468" s="17"/>
      <c r="BN468" s="17">
        <v>2.1860958970799899E-2</v>
      </c>
      <c r="BO468" s="17">
        <v>2.96528195196719E-2</v>
      </c>
      <c r="BP468" s="17"/>
      <c r="BQ468" s="17">
        <v>1.16338274330873E-2</v>
      </c>
      <c r="BR468" s="17">
        <v>3.0704028663718699E-2</v>
      </c>
      <c r="BS468" s="17"/>
      <c r="BT468" s="17">
        <v>1.37467618634274E-2</v>
      </c>
      <c r="BU468" s="17">
        <v>3.0353185279304001E-2</v>
      </c>
      <c r="BV468" s="17"/>
      <c r="BW468" s="17">
        <v>1.40381244750636E-2</v>
      </c>
      <c r="BX468" s="17">
        <v>3.6588342980722E-2</v>
      </c>
      <c r="BY468" s="17"/>
      <c r="BZ468" s="17">
        <v>4.8543692362206098E-3</v>
      </c>
      <c r="CA468" s="17">
        <v>3.0488542710873399E-2</v>
      </c>
    </row>
    <row r="469" spans="2:79" x14ac:dyDescent="0.35">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c r="CA469" s="17"/>
    </row>
    <row r="470" spans="2:79" x14ac:dyDescent="0.35">
      <c r="B470" s="6" t="s">
        <v>284</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c r="CA470" s="17"/>
    </row>
    <row r="471" spans="2:79" x14ac:dyDescent="0.35">
      <c r="B471" s="24" t="s">
        <v>77</v>
      </c>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c r="CA471" s="17"/>
    </row>
    <row r="472" spans="2:79" x14ac:dyDescent="0.35">
      <c r="B472" t="s">
        <v>278</v>
      </c>
      <c r="C472" s="17">
        <v>0.15325442169647699</v>
      </c>
      <c r="D472" s="17">
        <v>0.13235357743332299</v>
      </c>
      <c r="E472" s="17">
        <v>0.21618154430523001</v>
      </c>
      <c r="F472" s="17">
        <v>0.16393717772903299</v>
      </c>
      <c r="G472" s="17">
        <v>0.19627492628955601</v>
      </c>
      <c r="H472" s="17">
        <v>0.113882228649311</v>
      </c>
      <c r="I472" s="17">
        <v>0.118171939988995</v>
      </c>
      <c r="J472" s="17">
        <v>0.14242263967518401</v>
      </c>
      <c r="K472" s="17">
        <v>0.148569845127347</v>
      </c>
      <c r="L472" s="17">
        <v>0.104980126459451</v>
      </c>
      <c r="M472" s="17"/>
      <c r="N472" s="17">
        <v>0.16870458982610501</v>
      </c>
      <c r="O472" s="17">
        <v>0.134687378686042</v>
      </c>
      <c r="P472" s="17">
        <v>0.166428769631635</v>
      </c>
      <c r="Q472" s="17">
        <v>0.14482005316511601</v>
      </c>
      <c r="R472" s="17"/>
      <c r="S472" s="17">
        <v>0.180470168000751</v>
      </c>
      <c r="T472" s="17">
        <v>0.163697796980208</v>
      </c>
      <c r="U472" s="17">
        <v>0.15573551335506</v>
      </c>
      <c r="V472" s="17">
        <v>0.16400606821886601</v>
      </c>
      <c r="W472" s="17">
        <v>0.14590981723435401</v>
      </c>
      <c r="X472" s="17">
        <v>0.14367773370275799</v>
      </c>
      <c r="Y472" s="17">
        <v>0.14193857837281201</v>
      </c>
      <c r="Z472" s="17"/>
      <c r="AA472" s="17">
        <v>0.14415158068653999</v>
      </c>
      <c r="AB472" s="17">
        <v>0.16761702001086101</v>
      </c>
      <c r="AC472" s="17"/>
      <c r="AD472" s="17">
        <v>0.15295558139815599</v>
      </c>
      <c r="AE472" s="17">
        <v>0.156878603954162</v>
      </c>
      <c r="AF472" s="17">
        <v>0.13051799575728201</v>
      </c>
      <c r="AG472" s="17"/>
      <c r="AH472" s="17">
        <v>0.17821726534774299</v>
      </c>
      <c r="AI472" s="17">
        <v>0.14971759210011201</v>
      </c>
      <c r="AJ472" s="17"/>
      <c r="AK472" s="17">
        <v>0.135561478590394</v>
      </c>
      <c r="AL472" s="17">
        <v>0.161226737976186</v>
      </c>
      <c r="AM472" s="17"/>
      <c r="AN472" s="17">
        <v>0.15797641371330501</v>
      </c>
      <c r="AO472" s="17">
        <v>0.14482005316511601</v>
      </c>
      <c r="AP472" s="17"/>
      <c r="AQ472" s="17">
        <v>0.125552842012295</v>
      </c>
      <c r="AR472" s="17">
        <v>0.16707302422411599</v>
      </c>
      <c r="AS472" s="17"/>
      <c r="AT472" s="17">
        <v>0.21273599985310701</v>
      </c>
      <c r="AU472" s="17">
        <v>0.157151070916105</v>
      </c>
      <c r="AV472" s="17">
        <v>0.140757724507212</v>
      </c>
      <c r="AW472" s="17">
        <v>9.0441266640757495E-2</v>
      </c>
      <c r="AX472" s="17"/>
      <c r="AY472" s="17">
        <v>0.145818672076164</v>
      </c>
      <c r="AZ472" s="17">
        <v>0.15509738722066599</v>
      </c>
      <c r="BA472" s="17"/>
      <c r="BB472" s="17">
        <v>0.12869032516154999</v>
      </c>
      <c r="BC472" s="17">
        <v>0.157766991976065</v>
      </c>
      <c r="BD472" s="17"/>
      <c r="BE472" s="17">
        <v>0.16174762989195801</v>
      </c>
      <c r="BF472" s="17">
        <v>0.152141357711675</v>
      </c>
      <c r="BG472" s="17"/>
      <c r="BH472" s="17">
        <v>0.13592800094365001</v>
      </c>
      <c r="BI472" s="17">
        <v>0.15477082739899301</v>
      </c>
      <c r="BJ472" s="17"/>
      <c r="BK472" s="17">
        <v>0.18801861006867701</v>
      </c>
      <c r="BL472" s="17">
        <v>0.14723071823084399</v>
      </c>
      <c r="BM472" s="17"/>
      <c r="BN472" s="17">
        <v>0.12554284993176301</v>
      </c>
      <c r="BO472" s="17">
        <v>0.15451730162668501</v>
      </c>
      <c r="BP472" s="17"/>
      <c r="BQ472" s="17">
        <v>0.166792401816617</v>
      </c>
      <c r="BR472" s="17">
        <v>0.15218939759687999</v>
      </c>
      <c r="BS472" s="17"/>
      <c r="BT472" s="17">
        <v>0.20016648189855099</v>
      </c>
      <c r="BU472" s="17">
        <v>0.15012026408530199</v>
      </c>
      <c r="BV472" s="17"/>
      <c r="BW472" s="17">
        <v>0.14555860684284799</v>
      </c>
      <c r="BX472" s="17">
        <v>0.15691974643588499</v>
      </c>
      <c r="BY472" s="17"/>
      <c r="BZ472" s="17">
        <v>0.21194687988463201</v>
      </c>
      <c r="CA472" s="17">
        <v>0.15043402809158199</v>
      </c>
    </row>
    <row r="473" spans="2:79" x14ac:dyDescent="0.35">
      <c r="B473" t="s">
        <v>279</v>
      </c>
      <c r="C473" s="17">
        <v>0.62753042819090099</v>
      </c>
      <c r="D473" s="17">
        <v>0.63911385340479399</v>
      </c>
      <c r="E473" s="17">
        <v>0.52465844587850397</v>
      </c>
      <c r="F473" s="17">
        <v>0.61182663616691402</v>
      </c>
      <c r="G473" s="17">
        <v>0.54254990906195999</v>
      </c>
      <c r="H473" s="17">
        <v>0.70228485712586497</v>
      </c>
      <c r="I473" s="17">
        <v>0.69155092963919196</v>
      </c>
      <c r="J473" s="17">
        <v>0.66521991826081395</v>
      </c>
      <c r="K473" s="17">
        <v>0.63454549555171302</v>
      </c>
      <c r="L473" s="17">
        <v>0.73605272599760296</v>
      </c>
      <c r="M473" s="17"/>
      <c r="N473" s="17">
        <v>0.50902000990824103</v>
      </c>
      <c r="O473" s="17">
        <v>0.63554831655405197</v>
      </c>
      <c r="P473" s="17">
        <v>0.66148866781694104</v>
      </c>
      <c r="Q473" s="17">
        <v>0.70503862046515797</v>
      </c>
      <c r="R473" s="17"/>
      <c r="S473" s="17">
        <v>0.56401432503375803</v>
      </c>
      <c r="T473" s="17">
        <v>0.60539254057061898</v>
      </c>
      <c r="U473" s="17">
        <v>0.65936204714828095</v>
      </c>
      <c r="V473" s="17">
        <v>0.54077015903985404</v>
      </c>
      <c r="W473" s="17">
        <v>0.69782237013670301</v>
      </c>
      <c r="X473" s="17">
        <v>0.71275660166880095</v>
      </c>
      <c r="Y473" s="17">
        <v>0.71977861397784004</v>
      </c>
      <c r="Z473" s="17"/>
      <c r="AA473" s="17">
        <v>0.71956297687260895</v>
      </c>
      <c r="AB473" s="17">
        <v>0.482320100215123</v>
      </c>
      <c r="AC473" s="17"/>
      <c r="AD473" s="17">
        <v>0.69992234442738399</v>
      </c>
      <c r="AE473" s="17">
        <v>0.74761962978809904</v>
      </c>
      <c r="AF473" s="17">
        <v>0.72799482550223804</v>
      </c>
      <c r="AG473" s="17"/>
      <c r="AH473" s="17">
        <v>0.74483165045960698</v>
      </c>
      <c r="AI473" s="17">
        <v>0.61091074974378301</v>
      </c>
      <c r="AJ473" s="17"/>
      <c r="AK473" s="17">
        <v>0.63903283084683404</v>
      </c>
      <c r="AL473" s="17">
        <v>0.62234752609259802</v>
      </c>
      <c r="AM473" s="17"/>
      <c r="AN473" s="17">
        <v>0.58413736754896295</v>
      </c>
      <c r="AO473" s="17">
        <v>0.70503862046515797</v>
      </c>
      <c r="AP473" s="17"/>
      <c r="AQ473" s="17">
        <v>0.73898470581095999</v>
      </c>
      <c r="AR473" s="17">
        <v>0.57193279152196397</v>
      </c>
      <c r="AS473" s="17"/>
      <c r="AT473" s="17">
        <v>0.34612459395614198</v>
      </c>
      <c r="AU473" s="17">
        <v>0.57567527625779102</v>
      </c>
      <c r="AV473" s="17">
        <v>0.73366633888994304</v>
      </c>
      <c r="AW473" s="17">
        <v>0.86493535766622298</v>
      </c>
      <c r="AX473" s="17"/>
      <c r="AY473" s="17">
        <v>0.71250049419088202</v>
      </c>
      <c r="AZ473" s="17">
        <v>0.60647042614373703</v>
      </c>
      <c r="BA473" s="17"/>
      <c r="BB473" s="17">
        <v>0.72646962670247905</v>
      </c>
      <c r="BC473" s="17">
        <v>0.60935471038850697</v>
      </c>
      <c r="BD473" s="17"/>
      <c r="BE473" s="17">
        <v>0.67324330935985699</v>
      </c>
      <c r="BF473" s="17">
        <v>0.62153959875405895</v>
      </c>
      <c r="BG473" s="17"/>
      <c r="BH473" s="17">
        <v>0.59829184788847201</v>
      </c>
      <c r="BI473" s="17">
        <v>0.63008938428094197</v>
      </c>
      <c r="BJ473" s="17"/>
      <c r="BK473" s="17">
        <v>0.63947743679671498</v>
      </c>
      <c r="BL473" s="17">
        <v>0.62546033133225098</v>
      </c>
      <c r="BM473" s="17"/>
      <c r="BN473" s="17">
        <v>0.71805635190395301</v>
      </c>
      <c r="BO473" s="17">
        <v>0.62340495406798002</v>
      </c>
      <c r="BP473" s="17"/>
      <c r="BQ473" s="17">
        <v>0.72788955870364003</v>
      </c>
      <c r="BR473" s="17">
        <v>0.61963524060293396</v>
      </c>
      <c r="BS473" s="17"/>
      <c r="BT473" s="17">
        <v>0.70401341845729204</v>
      </c>
      <c r="BU473" s="17">
        <v>0.62242066014753905</v>
      </c>
      <c r="BV473" s="17"/>
      <c r="BW473" s="17">
        <v>0.69213620339152304</v>
      </c>
      <c r="BX473" s="17">
        <v>0.59676030824190096</v>
      </c>
      <c r="BY473" s="17"/>
      <c r="BZ473" s="17">
        <v>0.682467722449416</v>
      </c>
      <c r="CA473" s="17">
        <v>0.62489048435177597</v>
      </c>
    </row>
    <row r="474" spans="2:79" x14ac:dyDescent="0.35">
      <c r="B474" t="s">
        <v>280</v>
      </c>
      <c r="C474" s="17">
        <v>0.190248421240542</v>
      </c>
      <c r="D474" s="17">
        <v>0.19443040193182501</v>
      </c>
      <c r="E474" s="17">
        <v>0.22327250780125299</v>
      </c>
      <c r="F474" s="17">
        <v>0.20849888703143399</v>
      </c>
      <c r="G474" s="17">
        <v>0.23022389841298299</v>
      </c>
      <c r="H474" s="17">
        <v>0.144557414591299</v>
      </c>
      <c r="I474" s="17">
        <v>0.18077424547509199</v>
      </c>
      <c r="J474" s="17">
        <v>0.15538539077132299</v>
      </c>
      <c r="K474" s="17">
        <v>0.16918101609782599</v>
      </c>
      <c r="L474" s="17">
        <v>0.13134618930224401</v>
      </c>
      <c r="M474" s="17"/>
      <c r="N474" s="17">
        <v>0.29767383293291799</v>
      </c>
      <c r="O474" s="17">
        <v>0.202802263352933</v>
      </c>
      <c r="P474" s="17">
        <v>0.14886820651685601</v>
      </c>
      <c r="Q474" s="17">
        <v>0.114032412712822</v>
      </c>
      <c r="R474" s="17"/>
      <c r="S474" s="17">
        <v>0.231193602146816</v>
      </c>
      <c r="T474" s="17">
        <v>0.20497003931994301</v>
      </c>
      <c r="U474" s="17">
        <v>0.163597526551397</v>
      </c>
      <c r="V474" s="17">
        <v>0.27004054508543102</v>
      </c>
      <c r="W474" s="17">
        <v>0.13854177506064999</v>
      </c>
      <c r="X474" s="17">
        <v>0.128126398628546</v>
      </c>
      <c r="Y474" s="17">
        <v>0.11623199612167801</v>
      </c>
      <c r="Z474" s="17"/>
      <c r="AA474" s="17">
        <v>0.117607205596975</v>
      </c>
      <c r="AB474" s="17">
        <v>0.30486281472694099</v>
      </c>
      <c r="AC474" s="17"/>
      <c r="AD474" s="17">
        <v>0.126576419203728</v>
      </c>
      <c r="AE474" s="17">
        <v>7.9191670660454294E-2</v>
      </c>
      <c r="AF474" s="17">
        <v>0.127074758079394</v>
      </c>
      <c r="AG474" s="17"/>
      <c r="AH474" s="17">
        <v>6.8733276345344499E-2</v>
      </c>
      <c r="AI474" s="17">
        <v>0.20746514409775901</v>
      </c>
      <c r="AJ474" s="17"/>
      <c r="AK474" s="17">
        <v>0.19053612627493099</v>
      </c>
      <c r="AL474" s="17">
        <v>0.19011878336652299</v>
      </c>
      <c r="AM474" s="17"/>
      <c r="AN474" s="17">
        <v>0.23291805115820699</v>
      </c>
      <c r="AO474" s="17">
        <v>0.114032412712822</v>
      </c>
      <c r="AP474" s="17"/>
      <c r="AQ474" s="17">
        <v>0.113377136906521</v>
      </c>
      <c r="AR474" s="17">
        <v>0.22859474430628099</v>
      </c>
      <c r="AS474" s="17"/>
      <c r="AT474" s="17">
        <v>0.372489532016967</v>
      </c>
      <c r="AU474" s="17">
        <v>0.24048078374509099</v>
      </c>
      <c r="AV474" s="17">
        <v>0.10880530234543601</v>
      </c>
      <c r="AW474" s="17">
        <v>3.3574402013958497E-2</v>
      </c>
      <c r="AX474" s="17"/>
      <c r="AY474" s="17">
        <v>0.118490231597927</v>
      </c>
      <c r="AZ474" s="17">
        <v>0.20803383311458401</v>
      </c>
      <c r="BA474" s="17"/>
      <c r="BB474" s="17">
        <v>0.120505190726406</v>
      </c>
      <c r="BC474" s="17">
        <v>0.20306066649340701</v>
      </c>
      <c r="BD474" s="17"/>
      <c r="BE474" s="17">
        <v>0.145460470980665</v>
      </c>
      <c r="BF474" s="17">
        <v>0.196118035318048</v>
      </c>
      <c r="BG474" s="17"/>
      <c r="BH474" s="17">
        <v>0.229617709511927</v>
      </c>
      <c r="BI474" s="17">
        <v>0.186802827133694</v>
      </c>
      <c r="BJ474" s="17"/>
      <c r="BK474" s="17">
        <v>0.14421356352533299</v>
      </c>
      <c r="BL474" s="17">
        <v>0.19822503007116199</v>
      </c>
      <c r="BM474" s="17"/>
      <c r="BN474" s="17">
        <v>0.134590766581759</v>
      </c>
      <c r="BO474" s="17">
        <v>0.192784868311384</v>
      </c>
      <c r="BP474" s="17"/>
      <c r="BQ474" s="17">
        <v>9.0665098195478203E-2</v>
      </c>
      <c r="BR474" s="17">
        <v>0.19808257655911601</v>
      </c>
      <c r="BS474" s="17"/>
      <c r="BT474" s="17">
        <v>8.5913771600075697E-2</v>
      </c>
      <c r="BU474" s="17">
        <v>0.19721893660207901</v>
      </c>
      <c r="BV474" s="17"/>
      <c r="BW474" s="17">
        <v>0.14898686141693701</v>
      </c>
      <c r="BX474" s="17">
        <v>0.209900273433516</v>
      </c>
      <c r="BY474" s="17"/>
      <c r="BZ474" s="17">
        <v>9.9514685117356602E-2</v>
      </c>
      <c r="CA474" s="17">
        <v>0.19460851889209399</v>
      </c>
    </row>
    <row r="475" spans="2:79" x14ac:dyDescent="0.35">
      <c r="B475" t="s">
        <v>75</v>
      </c>
      <c r="C475" s="17">
        <v>2.8966728872080402E-2</v>
      </c>
      <c r="D475" s="17">
        <v>3.4102167230058399E-2</v>
      </c>
      <c r="E475" s="17">
        <v>3.5887502015012798E-2</v>
      </c>
      <c r="F475" s="17">
        <v>1.5737299072618401E-2</v>
      </c>
      <c r="G475" s="17">
        <v>3.09512662355012E-2</v>
      </c>
      <c r="H475" s="17">
        <v>3.9275499633525703E-2</v>
      </c>
      <c r="I475" s="17">
        <v>9.5028848967213895E-3</v>
      </c>
      <c r="J475" s="17">
        <v>3.6972051292678401E-2</v>
      </c>
      <c r="K475" s="17">
        <v>4.7703643223114101E-2</v>
      </c>
      <c r="L475" s="17">
        <v>2.7620958240702501E-2</v>
      </c>
      <c r="M475" s="17"/>
      <c r="N475" s="17">
        <v>2.4601567332736898E-2</v>
      </c>
      <c r="O475" s="17">
        <v>2.6962041406972601E-2</v>
      </c>
      <c r="P475" s="17">
        <v>2.32143560345681E-2</v>
      </c>
      <c r="Q475" s="17">
        <v>3.61089136569041E-2</v>
      </c>
      <c r="R475" s="17"/>
      <c r="S475" s="17">
        <v>2.4321904818675601E-2</v>
      </c>
      <c r="T475" s="17">
        <v>2.5939623129229698E-2</v>
      </c>
      <c r="U475" s="17">
        <v>2.1304912945262301E-2</v>
      </c>
      <c r="V475" s="17">
        <v>2.5183227655848898E-2</v>
      </c>
      <c r="W475" s="17">
        <v>1.77260375682931E-2</v>
      </c>
      <c r="X475" s="17">
        <v>1.54392659998943E-2</v>
      </c>
      <c r="Y475" s="17">
        <v>2.2050811527670199E-2</v>
      </c>
      <c r="Z475" s="17"/>
      <c r="AA475" s="17">
        <v>1.8678236843876001E-2</v>
      </c>
      <c r="AB475" s="17">
        <v>4.52000650470753E-2</v>
      </c>
      <c r="AC475" s="17"/>
      <c r="AD475" s="17">
        <v>2.0545654970733001E-2</v>
      </c>
      <c r="AE475" s="17">
        <v>1.6310095597284201E-2</v>
      </c>
      <c r="AF475" s="17">
        <v>1.4412420661086099E-2</v>
      </c>
      <c r="AG475" s="17"/>
      <c r="AH475" s="17">
        <v>8.2178078473049594E-3</v>
      </c>
      <c r="AI475" s="17">
        <v>3.1906514058346297E-2</v>
      </c>
      <c r="AJ475" s="17"/>
      <c r="AK475" s="17">
        <v>3.4869564287841E-2</v>
      </c>
      <c r="AL475" s="17">
        <v>2.63069525646932E-2</v>
      </c>
      <c r="AM475" s="17"/>
      <c r="AN475" s="17">
        <v>2.4968167579525101E-2</v>
      </c>
      <c r="AO475" s="17">
        <v>3.61089136569041E-2</v>
      </c>
      <c r="AP475" s="17"/>
      <c r="AQ475" s="17">
        <v>2.2085315270224701E-2</v>
      </c>
      <c r="AR475" s="17">
        <v>3.2399439947638199E-2</v>
      </c>
      <c r="AS475" s="17"/>
      <c r="AT475" s="17">
        <v>6.8649874173783404E-2</v>
      </c>
      <c r="AU475" s="17">
        <v>2.6692869081013301E-2</v>
      </c>
      <c r="AV475" s="17">
        <v>1.6770634257409399E-2</v>
      </c>
      <c r="AW475" s="17">
        <v>1.1048973679061399E-2</v>
      </c>
      <c r="AX475" s="17"/>
      <c r="AY475" s="17">
        <v>2.3190602135027601E-2</v>
      </c>
      <c r="AZ475" s="17">
        <v>3.03983535210131E-2</v>
      </c>
      <c r="BA475" s="17"/>
      <c r="BB475" s="17">
        <v>2.43348574095648E-2</v>
      </c>
      <c r="BC475" s="17">
        <v>2.9817631142021399E-2</v>
      </c>
      <c r="BD475" s="17"/>
      <c r="BE475" s="17">
        <v>1.9548589767520899E-2</v>
      </c>
      <c r="BF475" s="17">
        <v>3.0201008216218201E-2</v>
      </c>
      <c r="BG475" s="17"/>
      <c r="BH475" s="17">
        <v>3.6162441655950499E-2</v>
      </c>
      <c r="BI475" s="17">
        <v>2.83369611863717E-2</v>
      </c>
      <c r="BJ475" s="17"/>
      <c r="BK475" s="17">
        <v>2.8290389609274501E-2</v>
      </c>
      <c r="BL475" s="17">
        <v>2.9083920365743102E-2</v>
      </c>
      <c r="BM475" s="17"/>
      <c r="BN475" s="17">
        <v>2.1810031582525299E-2</v>
      </c>
      <c r="BO475" s="17">
        <v>2.9292875993950401E-2</v>
      </c>
      <c r="BP475" s="17"/>
      <c r="BQ475" s="17">
        <v>1.4652941284264901E-2</v>
      </c>
      <c r="BR475" s="17">
        <v>3.0092785241069901E-2</v>
      </c>
      <c r="BS475" s="17"/>
      <c r="BT475" s="17">
        <v>9.9063280440820894E-3</v>
      </c>
      <c r="BU475" s="17">
        <v>3.0240139165079501E-2</v>
      </c>
      <c r="BV475" s="17"/>
      <c r="BW475" s="17">
        <v>1.33183283486923E-2</v>
      </c>
      <c r="BX475" s="17">
        <v>3.6419671888698303E-2</v>
      </c>
      <c r="BY475" s="17"/>
      <c r="BZ475" s="17">
        <v>6.0707125485950902E-3</v>
      </c>
      <c r="CA475" s="17">
        <v>3.00669686645476E-2</v>
      </c>
    </row>
    <row r="476" spans="2:79" x14ac:dyDescent="0.35">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c r="CA476" s="17"/>
    </row>
    <row r="477" spans="2:79" x14ac:dyDescent="0.35">
      <c r="B477" s="6" t="s">
        <v>285</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c r="CA477" s="17"/>
    </row>
    <row r="478" spans="2:79" x14ac:dyDescent="0.35">
      <c r="B478" s="24" t="s">
        <v>77</v>
      </c>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c r="CA478" s="17"/>
    </row>
    <row r="479" spans="2:79" x14ac:dyDescent="0.35">
      <c r="B479" t="s">
        <v>278</v>
      </c>
      <c r="C479" s="17">
        <v>0.13956250397863601</v>
      </c>
      <c r="D479" s="17">
        <v>0.146573362140858</v>
      </c>
      <c r="E479" s="17">
        <v>0.179651882601192</v>
      </c>
      <c r="F479" s="17">
        <v>0.14960928423622599</v>
      </c>
      <c r="G479" s="17">
        <v>0.17162105250985099</v>
      </c>
      <c r="H479" s="17">
        <v>0.105083156340376</v>
      </c>
      <c r="I479" s="17">
        <v>0.116465015452672</v>
      </c>
      <c r="J479" s="17">
        <v>0.124544394961029</v>
      </c>
      <c r="K479" s="17">
        <v>0.117766286513211</v>
      </c>
      <c r="L479" s="17">
        <v>7.8050654293032803E-2</v>
      </c>
      <c r="M479" s="17"/>
      <c r="N479" s="17">
        <v>0.168538202759139</v>
      </c>
      <c r="O479" s="17">
        <v>0.128563727393077</v>
      </c>
      <c r="P479" s="17">
        <v>0.13011344114408899</v>
      </c>
      <c r="Q479" s="17">
        <v>0.12593989066064901</v>
      </c>
      <c r="R479" s="17"/>
      <c r="S479" s="17">
        <v>0.168089855452183</v>
      </c>
      <c r="T479" s="17">
        <v>0.17730787441495099</v>
      </c>
      <c r="U479" s="17">
        <v>0.17238185979103399</v>
      </c>
      <c r="V479" s="17">
        <v>0.134962109897832</v>
      </c>
      <c r="W479" s="17">
        <v>0.11333740855914801</v>
      </c>
      <c r="X479" s="17">
        <v>0.12551326973454399</v>
      </c>
      <c r="Y479" s="17">
        <v>0.13305980146617399</v>
      </c>
      <c r="Z479" s="17"/>
      <c r="AA479" s="17">
        <v>0.12166617094821799</v>
      </c>
      <c r="AB479" s="17">
        <v>0.16779960515789899</v>
      </c>
      <c r="AC479" s="17"/>
      <c r="AD479" s="17">
        <v>0.11472831728562199</v>
      </c>
      <c r="AE479" s="17">
        <v>0.136987464818666</v>
      </c>
      <c r="AF479" s="17">
        <v>0.114616783913102</v>
      </c>
      <c r="AG479" s="17"/>
      <c r="AH479" s="17">
        <v>0.14138660169875</v>
      </c>
      <c r="AI479" s="17">
        <v>0.139304058951567</v>
      </c>
      <c r="AJ479" s="17"/>
      <c r="AK479" s="17">
        <v>0.133763222921082</v>
      </c>
      <c r="AL479" s="17">
        <v>0.14217561941729101</v>
      </c>
      <c r="AM479" s="17"/>
      <c r="AN479" s="17">
        <v>0.14718914147932</v>
      </c>
      <c r="AO479" s="17">
        <v>0.12593989066064901</v>
      </c>
      <c r="AP479" s="17"/>
      <c r="AQ479" s="17">
        <v>0.11732034611546199</v>
      </c>
      <c r="AR479" s="17">
        <v>0.15065773906530899</v>
      </c>
      <c r="AS479" s="17"/>
      <c r="AT479" s="17">
        <v>0.19603282989960399</v>
      </c>
      <c r="AU479" s="17">
        <v>0.16289014926524201</v>
      </c>
      <c r="AV479" s="17">
        <v>0.11652667302986799</v>
      </c>
      <c r="AW479" s="17">
        <v>6.6409321955454306E-2</v>
      </c>
      <c r="AX479" s="17"/>
      <c r="AY479" s="17">
        <v>0.119083960461834</v>
      </c>
      <c r="AZ479" s="17">
        <v>0.14463815224736701</v>
      </c>
      <c r="BA479" s="17"/>
      <c r="BB479" s="17">
        <v>0.16472424612645201</v>
      </c>
      <c r="BC479" s="17">
        <v>0.13494014265395099</v>
      </c>
      <c r="BD479" s="17"/>
      <c r="BE479" s="17">
        <v>0.146804841530356</v>
      </c>
      <c r="BF479" s="17">
        <v>0.13861337087026701</v>
      </c>
      <c r="BG479" s="17"/>
      <c r="BH479" s="17">
        <v>0.13438864928946601</v>
      </c>
      <c r="BI479" s="17">
        <v>0.14001531895217101</v>
      </c>
      <c r="BJ479" s="17"/>
      <c r="BK479" s="17">
        <v>0.14572141814591399</v>
      </c>
      <c r="BL479" s="17">
        <v>0.13849532898186201</v>
      </c>
      <c r="BM479" s="17"/>
      <c r="BN479" s="17">
        <v>0.164521503880142</v>
      </c>
      <c r="BO479" s="17">
        <v>0.138425065066065</v>
      </c>
      <c r="BP479" s="17"/>
      <c r="BQ479" s="17">
        <v>0.14159857376506799</v>
      </c>
      <c r="BR479" s="17">
        <v>0.13940232769149699</v>
      </c>
      <c r="BS479" s="17"/>
      <c r="BT479" s="17">
        <v>0.175711412170243</v>
      </c>
      <c r="BU479" s="17">
        <v>0.13714742403423899</v>
      </c>
      <c r="BV479" s="17"/>
      <c r="BW479" s="17">
        <v>0.119016419277349</v>
      </c>
      <c r="BX479" s="17">
        <v>0.14934809185801301</v>
      </c>
      <c r="BY479" s="17"/>
      <c r="BZ479" s="17">
        <v>0.13370191769129999</v>
      </c>
      <c r="CA479" s="17">
        <v>0.13984412721603301</v>
      </c>
    </row>
    <row r="480" spans="2:79" x14ac:dyDescent="0.35">
      <c r="B480" t="s">
        <v>279</v>
      </c>
      <c r="C480" s="17">
        <v>0.63959724500658299</v>
      </c>
      <c r="D480" s="17">
        <v>0.62926457562351201</v>
      </c>
      <c r="E480" s="17">
        <v>0.57741001892041599</v>
      </c>
      <c r="F480" s="17">
        <v>0.619493839099861</v>
      </c>
      <c r="G480" s="17">
        <v>0.62779345598089697</v>
      </c>
      <c r="H480" s="17">
        <v>0.65942586091966504</v>
      </c>
      <c r="I480" s="17">
        <v>0.63079133158521405</v>
      </c>
      <c r="J480" s="17">
        <v>0.73003006439714502</v>
      </c>
      <c r="K480" s="17">
        <v>0.67852272450304896</v>
      </c>
      <c r="L480" s="17">
        <v>0.76878120924404003</v>
      </c>
      <c r="M480" s="17"/>
      <c r="N480" s="17">
        <v>0.440931895003916</v>
      </c>
      <c r="O480" s="17">
        <v>0.60097384108663399</v>
      </c>
      <c r="P480" s="17">
        <v>0.73621220510899299</v>
      </c>
      <c r="Q480" s="17">
        <v>0.78000040089725597</v>
      </c>
      <c r="R480" s="17"/>
      <c r="S480" s="17">
        <v>0.53406359021579197</v>
      </c>
      <c r="T480" s="17">
        <v>0.58310348926528399</v>
      </c>
      <c r="U480" s="17">
        <v>0.67774518023924302</v>
      </c>
      <c r="V480" s="17">
        <v>0.60157976445856598</v>
      </c>
      <c r="W480" s="17">
        <v>0.72084563811371005</v>
      </c>
      <c r="X480" s="17">
        <v>0.72251469047036698</v>
      </c>
      <c r="Y480" s="17">
        <v>0.70642824470959598</v>
      </c>
      <c r="Z480" s="17"/>
      <c r="AA480" s="17">
        <v>0.76169231317679897</v>
      </c>
      <c r="AB480" s="17">
        <v>0.44695382539925499</v>
      </c>
      <c r="AC480" s="17"/>
      <c r="AD480" s="17">
        <v>0.78723874293912099</v>
      </c>
      <c r="AE480" s="17">
        <v>0.80197808768100098</v>
      </c>
      <c r="AF480" s="17">
        <v>0.73664683723357305</v>
      </c>
      <c r="AG480" s="17"/>
      <c r="AH480" s="17">
        <v>0.79722615963288401</v>
      </c>
      <c r="AI480" s="17">
        <v>0.61726378739728205</v>
      </c>
      <c r="AJ480" s="17"/>
      <c r="AK480" s="17">
        <v>0.61075107406073703</v>
      </c>
      <c r="AL480" s="17">
        <v>0.65259512765730898</v>
      </c>
      <c r="AM480" s="17"/>
      <c r="AN480" s="17">
        <v>0.56099235848922602</v>
      </c>
      <c r="AO480" s="17">
        <v>0.78000040089725597</v>
      </c>
      <c r="AP480" s="17"/>
      <c r="AQ480" s="17">
        <v>0.76664013009794496</v>
      </c>
      <c r="AR480" s="17">
        <v>0.57622341748278505</v>
      </c>
      <c r="AS480" s="17"/>
      <c r="AT480" s="17">
        <v>0.305324586512637</v>
      </c>
      <c r="AU480" s="17">
        <v>0.57862524328239195</v>
      </c>
      <c r="AV480" s="17">
        <v>0.77355062490802295</v>
      </c>
      <c r="AW480" s="17">
        <v>0.89647698191735004</v>
      </c>
      <c r="AX480" s="17"/>
      <c r="AY480" s="17">
        <v>0.78644364281764401</v>
      </c>
      <c r="AZ480" s="17">
        <v>0.60320106945788698</v>
      </c>
      <c r="BA480" s="17"/>
      <c r="BB480" s="17">
        <v>0.56655829141596104</v>
      </c>
      <c r="BC480" s="17">
        <v>0.65301493414310796</v>
      </c>
      <c r="BD480" s="17"/>
      <c r="BE480" s="17">
        <v>0.73932875463746395</v>
      </c>
      <c r="BF480" s="17">
        <v>0.62652708954057601</v>
      </c>
      <c r="BG480" s="17"/>
      <c r="BH480" s="17">
        <v>0.61312200549403695</v>
      </c>
      <c r="BI480" s="17">
        <v>0.64191435393202201</v>
      </c>
      <c r="BJ480" s="17"/>
      <c r="BK480" s="17">
        <v>0.69248960469373999</v>
      </c>
      <c r="BL480" s="17">
        <v>0.63043241460864796</v>
      </c>
      <c r="BM480" s="17"/>
      <c r="BN480" s="17">
        <v>0.70405741230577501</v>
      </c>
      <c r="BO480" s="17">
        <v>0.63665964723077995</v>
      </c>
      <c r="BP480" s="17"/>
      <c r="BQ480" s="17">
        <v>0.78172779815685001</v>
      </c>
      <c r="BR480" s="17">
        <v>0.62841592674117197</v>
      </c>
      <c r="BS480" s="17"/>
      <c r="BT480" s="17">
        <v>0.67833672462718597</v>
      </c>
      <c r="BU480" s="17">
        <v>0.637009091035453</v>
      </c>
      <c r="BV480" s="17"/>
      <c r="BW480" s="17">
        <v>0.72298048746409804</v>
      </c>
      <c r="BX480" s="17">
        <v>0.599883885571037</v>
      </c>
      <c r="BY480" s="17"/>
      <c r="BZ480" s="17">
        <v>0.79156591850212998</v>
      </c>
      <c r="CA480" s="17">
        <v>0.63229457805238698</v>
      </c>
    </row>
    <row r="481" spans="2:79" x14ac:dyDescent="0.35">
      <c r="B481" t="s">
        <v>280</v>
      </c>
      <c r="C481" s="17">
        <v>0.19174072179479801</v>
      </c>
      <c r="D481" s="17">
        <v>0.18871218511556301</v>
      </c>
      <c r="E481" s="17">
        <v>0.203462249970148</v>
      </c>
      <c r="F481" s="17">
        <v>0.21704044871981501</v>
      </c>
      <c r="G481" s="17">
        <v>0.182094878561398</v>
      </c>
      <c r="H481" s="17">
        <v>0.19289919641005501</v>
      </c>
      <c r="I481" s="17">
        <v>0.23647778725194499</v>
      </c>
      <c r="J481" s="17">
        <v>0.111484716869028</v>
      </c>
      <c r="K481" s="17">
        <v>0.14574605617950201</v>
      </c>
      <c r="L481" s="17">
        <v>0.12931481796026101</v>
      </c>
      <c r="M481" s="17"/>
      <c r="N481" s="17">
        <v>0.35829570193726601</v>
      </c>
      <c r="O481" s="17">
        <v>0.235766403612474</v>
      </c>
      <c r="P481" s="17">
        <v>0.109952072978194</v>
      </c>
      <c r="Q481" s="17">
        <v>6.8156311174415105E-2</v>
      </c>
      <c r="R481" s="17"/>
      <c r="S481" s="17">
        <v>0.27446029146164402</v>
      </c>
      <c r="T481" s="17">
        <v>0.20495734818511199</v>
      </c>
      <c r="U481" s="17">
        <v>0.12882076749771801</v>
      </c>
      <c r="V481" s="17">
        <v>0.23616778352694301</v>
      </c>
      <c r="W481" s="17">
        <v>0.14405354577020901</v>
      </c>
      <c r="X481" s="17">
        <v>0.13631307299266099</v>
      </c>
      <c r="Y481" s="17">
        <v>0.14519569901929499</v>
      </c>
      <c r="Z481" s="17"/>
      <c r="AA481" s="17">
        <v>9.9609649651321394E-2</v>
      </c>
      <c r="AB481" s="17">
        <v>0.33710650155803101</v>
      </c>
      <c r="AC481" s="17"/>
      <c r="AD481" s="17">
        <v>8.4697406755892393E-2</v>
      </c>
      <c r="AE481" s="17">
        <v>4.5865887123314401E-2</v>
      </c>
      <c r="AF481" s="17">
        <v>0.13353393476048001</v>
      </c>
      <c r="AG481" s="17"/>
      <c r="AH481" s="17">
        <v>5.2419236278668201E-2</v>
      </c>
      <c r="AI481" s="17">
        <v>0.21148031397695499</v>
      </c>
      <c r="AJ481" s="17"/>
      <c r="AK481" s="17">
        <v>0.21852679582553799</v>
      </c>
      <c r="AL481" s="17">
        <v>0.17967110438946399</v>
      </c>
      <c r="AM481" s="17"/>
      <c r="AN481" s="17">
        <v>0.26092961224747202</v>
      </c>
      <c r="AO481" s="17">
        <v>6.8156311174415105E-2</v>
      </c>
      <c r="AP481" s="17"/>
      <c r="AQ481" s="17">
        <v>9.6352241427070107E-2</v>
      </c>
      <c r="AR481" s="17">
        <v>0.23932412717979201</v>
      </c>
      <c r="AS481" s="17"/>
      <c r="AT481" s="17">
        <v>0.43159817657773403</v>
      </c>
      <c r="AU481" s="17">
        <v>0.225530557022837</v>
      </c>
      <c r="AV481" s="17">
        <v>9.5613034145720699E-2</v>
      </c>
      <c r="AW481" s="17">
        <v>3.1666562721840798E-2</v>
      </c>
      <c r="AX481" s="17"/>
      <c r="AY481" s="17">
        <v>7.8474487178644706E-2</v>
      </c>
      <c r="AZ481" s="17">
        <v>0.21981398624172899</v>
      </c>
      <c r="BA481" s="17"/>
      <c r="BB481" s="17">
        <v>0.23403765217252101</v>
      </c>
      <c r="BC481" s="17">
        <v>0.18397052472408801</v>
      </c>
      <c r="BD481" s="17"/>
      <c r="BE481" s="17">
        <v>9.30779886961592E-2</v>
      </c>
      <c r="BF481" s="17">
        <v>0.20467081044053401</v>
      </c>
      <c r="BG481" s="17"/>
      <c r="BH481" s="17">
        <v>0.22114312239108599</v>
      </c>
      <c r="BI481" s="17">
        <v>0.189167428177616</v>
      </c>
      <c r="BJ481" s="17"/>
      <c r="BK481" s="17">
        <v>0.12812116895702599</v>
      </c>
      <c r="BL481" s="17">
        <v>0.20276428767840099</v>
      </c>
      <c r="BM481" s="17"/>
      <c r="BN481" s="17">
        <v>0.107056818540069</v>
      </c>
      <c r="BO481" s="17">
        <v>0.19559996163655499</v>
      </c>
      <c r="BP481" s="17"/>
      <c r="BQ481" s="17">
        <v>6.7235048781827303E-2</v>
      </c>
      <c r="BR481" s="17">
        <v>0.20153550219177099</v>
      </c>
      <c r="BS481" s="17"/>
      <c r="BT481" s="17">
        <v>0.12517033872172201</v>
      </c>
      <c r="BU481" s="17">
        <v>0.19618823639740901</v>
      </c>
      <c r="BV481" s="17"/>
      <c r="BW481" s="17">
        <v>0.139632139046549</v>
      </c>
      <c r="BX481" s="17">
        <v>0.216558740564126</v>
      </c>
      <c r="BY481" s="17"/>
      <c r="BZ481" s="17">
        <v>6.6172614224969395E-2</v>
      </c>
      <c r="CA481" s="17">
        <v>0.197774742152802</v>
      </c>
    </row>
    <row r="482" spans="2:79" x14ac:dyDescent="0.35">
      <c r="B482" t="s">
        <v>75</v>
      </c>
      <c r="C482" s="17">
        <v>2.9099529219983399E-2</v>
      </c>
      <c r="D482" s="17">
        <v>3.5449877120066899E-2</v>
      </c>
      <c r="E482" s="17">
        <v>3.9475848508244399E-2</v>
      </c>
      <c r="F482" s="17">
        <v>1.3856427944097E-2</v>
      </c>
      <c r="G482" s="17">
        <v>1.8490612947853799E-2</v>
      </c>
      <c r="H482" s="17">
        <v>4.2591786329904402E-2</v>
      </c>
      <c r="I482" s="17">
        <v>1.6265865710168401E-2</v>
      </c>
      <c r="J482" s="17">
        <v>3.3940823772798299E-2</v>
      </c>
      <c r="K482" s="17">
        <v>5.7964932804238201E-2</v>
      </c>
      <c r="L482" s="17">
        <v>2.3853318502665598E-2</v>
      </c>
      <c r="M482" s="17"/>
      <c r="N482" s="17">
        <v>3.22342002996793E-2</v>
      </c>
      <c r="O482" s="17">
        <v>3.4696027907815903E-2</v>
      </c>
      <c r="P482" s="17">
        <v>2.37222807687241E-2</v>
      </c>
      <c r="Q482" s="17">
        <v>2.5903397267680001E-2</v>
      </c>
      <c r="R482" s="17"/>
      <c r="S482" s="17">
        <v>2.33862628703813E-2</v>
      </c>
      <c r="T482" s="17">
        <v>3.4631288134652098E-2</v>
      </c>
      <c r="U482" s="17">
        <v>2.10521924720047E-2</v>
      </c>
      <c r="V482" s="17">
        <v>2.7290342116659001E-2</v>
      </c>
      <c r="W482" s="17">
        <v>2.1763407556933099E-2</v>
      </c>
      <c r="X482" s="17">
        <v>1.5658966802428499E-2</v>
      </c>
      <c r="Y482" s="17">
        <v>1.5316254804933999E-2</v>
      </c>
      <c r="Z482" s="17"/>
      <c r="AA482" s="17">
        <v>1.7031866223661499E-2</v>
      </c>
      <c r="AB482" s="17">
        <v>4.8140067884815001E-2</v>
      </c>
      <c r="AC482" s="17"/>
      <c r="AD482" s="17">
        <v>1.33355330193648E-2</v>
      </c>
      <c r="AE482" s="17">
        <v>1.51685603770181E-2</v>
      </c>
      <c r="AF482" s="17">
        <v>1.52024440928447E-2</v>
      </c>
      <c r="AG482" s="17"/>
      <c r="AH482" s="17">
        <v>8.9680023896976206E-3</v>
      </c>
      <c r="AI482" s="17">
        <v>3.1951839674195397E-2</v>
      </c>
      <c r="AJ482" s="17"/>
      <c r="AK482" s="17">
        <v>3.6958907192643199E-2</v>
      </c>
      <c r="AL482" s="17">
        <v>2.55581485359366E-2</v>
      </c>
      <c r="AM482" s="17"/>
      <c r="AN482" s="17">
        <v>3.08888877839813E-2</v>
      </c>
      <c r="AO482" s="17">
        <v>2.5903397267680001E-2</v>
      </c>
      <c r="AP482" s="17"/>
      <c r="AQ482" s="17">
        <v>1.9687282359522999E-2</v>
      </c>
      <c r="AR482" s="17">
        <v>3.3794716272113501E-2</v>
      </c>
      <c r="AS482" s="17"/>
      <c r="AT482" s="17">
        <v>6.7044407010024995E-2</v>
      </c>
      <c r="AU482" s="17">
        <v>3.29540504295283E-2</v>
      </c>
      <c r="AV482" s="17">
        <v>1.4309667916387899E-2</v>
      </c>
      <c r="AW482" s="17">
        <v>5.4471334053547002E-3</v>
      </c>
      <c r="AX482" s="17"/>
      <c r="AY482" s="17">
        <v>1.5997909541876899E-2</v>
      </c>
      <c r="AZ482" s="17">
        <v>3.2346792053016202E-2</v>
      </c>
      <c r="BA482" s="17"/>
      <c r="BB482" s="17">
        <v>3.4679810285066302E-2</v>
      </c>
      <c r="BC482" s="17">
        <v>2.8074398478853398E-2</v>
      </c>
      <c r="BD482" s="17"/>
      <c r="BE482" s="17">
        <v>2.0788415136020099E-2</v>
      </c>
      <c r="BF482" s="17">
        <v>3.01887291486235E-2</v>
      </c>
      <c r="BG482" s="17"/>
      <c r="BH482" s="17">
        <v>3.1346222825411503E-2</v>
      </c>
      <c r="BI482" s="17">
        <v>2.8902898938191299E-2</v>
      </c>
      <c r="BJ482" s="17"/>
      <c r="BK482" s="17">
        <v>3.36678082033205E-2</v>
      </c>
      <c r="BL482" s="17">
        <v>2.8307968731089199E-2</v>
      </c>
      <c r="BM482" s="17"/>
      <c r="BN482" s="17">
        <v>2.4364265274013301E-2</v>
      </c>
      <c r="BO482" s="17">
        <v>2.93153260665996E-2</v>
      </c>
      <c r="BP482" s="17"/>
      <c r="BQ482" s="17">
        <v>9.4385792962542597E-3</v>
      </c>
      <c r="BR482" s="17">
        <v>3.0646243375560499E-2</v>
      </c>
      <c r="BS482" s="17"/>
      <c r="BT482" s="17">
        <v>2.0781524480848901E-2</v>
      </c>
      <c r="BU482" s="17">
        <v>2.9655248532898901E-2</v>
      </c>
      <c r="BV482" s="17"/>
      <c r="BW482" s="17">
        <v>1.8370954212003101E-2</v>
      </c>
      <c r="BX482" s="17">
        <v>3.4209282006824403E-2</v>
      </c>
      <c r="BY482" s="17"/>
      <c r="BZ482" s="17">
        <v>8.5595495816005295E-3</v>
      </c>
      <c r="CA482" s="17">
        <v>3.0086552578777601E-2</v>
      </c>
    </row>
    <row r="483" spans="2:79" x14ac:dyDescent="0.35">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c r="CA483" s="17"/>
    </row>
    <row r="484" spans="2:79" x14ac:dyDescent="0.35">
      <c r="B484" s="6" t="s">
        <v>286</v>
      </c>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c r="CA484" s="17"/>
    </row>
    <row r="485" spans="2:79" x14ac:dyDescent="0.35">
      <c r="B485" s="24" t="s">
        <v>77</v>
      </c>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c r="CA485" s="17"/>
    </row>
    <row r="486" spans="2:79" x14ac:dyDescent="0.35">
      <c r="B486" t="s">
        <v>278</v>
      </c>
      <c r="C486" s="17">
        <v>0.20740173434114401</v>
      </c>
      <c r="D486" s="17">
        <v>0.19408442954615601</v>
      </c>
      <c r="E486" s="17">
        <v>0.27540591171376599</v>
      </c>
      <c r="F486" s="17">
        <v>0.228731665669822</v>
      </c>
      <c r="G486" s="17">
        <v>0.25101375654386099</v>
      </c>
      <c r="H486" s="17">
        <v>0.179858089527418</v>
      </c>
      <c r="I486" s="17">
        <v>0.154364138532055</v>
      </c>
      <c r="J486" s="17">
        <v>0.18291395478342501</v>
      </c>
      <c r="K486" s="17">
        <v>0.15743846498188499</v>
      </c>
      <c r="L486" s="17">
        <v>0.165437782019109</v>
      </c>
      <c r="M486" s="17"/>
      <c r="N486" s="17">
        <v>0.23732048999267499</v>
      </c>
      <c r="O486" s="17">
        <v>0.216947723481621</v>
      </c>
      <c r="P486" s="17">
        <v>0.20634409432004799</v>
      </c>
      <c r="Q486" s="17">
        <v>0.17837211748035001</v>
      </c>
      <c r="R486" s="17"/>
      <c r="S486" s="17">
        <v>0.23225440520340501</v>
      </c>
      <c r="T486" s="17">
        <v>0.19288408007712399</v>
      </c>
      <c r="U486" s="17">
        <v>0.231620096511306</v>
      </c>
      <c r="V486" s="17">
        <v>0.21263524756348801</v>
      </c>
      <c r="W486" s="17">
        <v>0.204269381236627</v>
      </c>
      <c r="X486" s="17">
        <v>0.20220766864367601</v>
      </c>
      <c r="Y486" s="17">
        <v>0.207419537445519</v>
      </c>
      <c r="Z486" s="17"/>
      <c r="AA486" s="17">
        <v>0.185305950369059</v>
      </c>
      <c r="AB486" s="17">
        <v>0.24226479185099201</v>
      </c>
      <c r="AC486" s="17"/>
      <c r="AD486" s="17">
        <v>0.20946158440257001</v>
      </c>
      <c r="AE486" s="17">
        <v>0.18998453169534499</v>
      </c>
      <c r="AF486" s="17">
        <v>0.16831727075274899</v>
      </c>
      <c r="AG486" s="17"/>
      <c r="AH486" s="17">
        <v>0.20450542204150299</v>
      </c>
      <c r="AI486" s="17">
        <v>0.20781209476340901</v>
      </c>
      <c r="AJ486" s="17"/>
      <c r="AK486" s="17">
        <v>0.182209694790708</v>
      </c>
      <c r="AL486" s="17">
        <v>0.21875309097089299</v>
      </c>
      <c r="AM486" s="17"/>
      <c r="AN486" s="17">
        <v>0.22365400249359099</v>
      </c>
      <c r="AO486" s="17">
        <v>0.17837211748035001</v>
      </c>
      <c r="AP486" s="17"/>
      <c r="AQ486" s="17">
        <v>0.174037655988179</v>
      </c>
      <c r="AR486" s="17">
        <v>0.22404500677242301</v>
      </c>
      <c r="AS486" s="17"/>
      <c r="AT486" s="17">
        <v>0.26889665116656403</v>
      </c>
      <c r="AU486" s="17">
        <v>0.23075143095726999</v>
      </c>
      <c r="AV486" s="17">
        <v>0.19078335738132701</v>
      </c>
      <c r="AW486" s="17">
        <v>0.108234776418412</v>
      </c>
      <c r="AX486" s="17"/>
      <c r="AY486" s="17">
        <v>0.20948118388549999</v>
      </c>
      <c r="AZ486" s="17">
        <v>0.206886338582111</v>
      </c>
      <c r="BA486" s="17"/>
      <c r="BB486" s="17">
        <v>0.21130536656412799</v>
      </c>
      <c r="BC486" s="17">
        <v>0.206684613940366</v>
      </c>
      <c r="BD486" s="17"/>
      <c r="BE486" s="17">
        <v>0.183803582716313</v>
      </c>
      <c r="BF486" s="17">
        <v>0.21049435282840501</v>
      </c>
      <c r="BG486" s="17"/>
      <c r="BH486" s="17">
        <v>0.179942292992956</v>
      </c>
      <c r="BI486" s="17">
        <v>0.20980498046117599</v>
      </c>
      <c r="BJ486" s="17"/>
      <c r="BK486" s="17">
        <v>0.23563796584628199</v>
      </c>
      <c r="BL486" s="17">
        <v>0.20250915109562401</v>
      </c>
      <c r="BM486" s="17"/>
      <c r="BN486" s="17">
        <v>0.156842222785501</v>
      </c>
      <c r="BO486" s="17">
        <v>0.20970584732927999</v>
      </c>
      <c r="BP486" s="17"/>
      <c r="BQ486" s="17">
        <v>0.189266378468219</v>
      </c>
      <c r="BR486" s="17">
        <v>0.20882843100401599</v>
      </c>
      <c r="BS486" s="17"/>
      <c r="BT486" s="17">
        <v>0.20372121197822399</v>
      </c>
      <c r="BU486" s="17">
        <v>0.20764762712707499</v>
      </c>
      <c r="BV486" s="17"/>
      <c r="BW486" s="17">
        <v>0.19235262477890799</v>
      </c>
      <c r="BX486" s="17">
        <v>0.214569250014745</v>
      </c>
      <c r="BY486" s="17"/>
      <c r="BZ486" s="17">
        <v>0.22251014938916799</v>
      </c>
      <c r="CA486" s="17">
        <v>0.20667571811185301</v>
      </c>
    </row>
    <row r="487" spans="2:79" x14ac:dyDescent="0.35">
      <c r="B487" t="s">
        <v>279</v>
      </c>
      <c r="C487" s="17">
        <v>0.56031083444090801</v>
      </c>
      <c r="D487" s="17">
        <v>0.58593416978370905</v>
      </c>
      <c r="E487" s="17">
        <v>0.50866200884191004</v>
      </c>
      <c r="F487" s="17">
        <v>0.56571104500757496</v>
      </c>
      <c r="G487" s="17">
        <v>0.46803383277737398</v>
      </c>
      <c r="H487" s="17">
        <v>0.60095521906357996</v>
      </c>
      <c r="I487" s="17">
        <v>0.61083176131578698</v>
      </c>
      <c r="J487" s="17">
        <v>0.60431358831690996</v>
      </c>
      <c r="K487" s="17">
        <v>0.51390827070006695</v>
      </c>
      <c r="L487" s="17">
        <v>0.60068272119565402</v>
      </c>
      <c r="M487" s="17"/>
      <c r="N487" s="17">
        <v>0.36620386714282199</v>
      </c>
      <c r="O487" s="17">
        <v>0.53651200397975696</v>
      </c>
      <c r="P487" s="17">
        <v>0.65373484001162896</v>
      </c>
      <c r="Q487" s="17">
        <v>0.690473467815511</v>
      </c>
      <c r="R487" s="17"/>
      <c r="S487" s="17">
        <v>0.47267621389742398</v>
      </c>
      <c r="T487" s="17">
        <v>0.58857514250161702</v>
      </c>
      <c r="U487" s="17">
        <v>0.61027649363833802</v>
      </c>
      <c r="V487" s="17">
        <v>0.49383455788744701</v>
      </c>
      <c r="W487" s="17">
        <v>0.63884072492035904</v>
      </c>
      <c r="X487" s="17">
        <v>0.64794616537313598</v>
      </c>
      <c r="Y487" s="17">
        <v>0.61318408948352898</v>
      </c>
      <c r="Z487" s="17"/>
      <c r="AA487" s="17">
        <v>0.660874976090149</v>
      </c>
      <c r="AB487" s="17">
        <v>0.401639231832218</v>
      </c>
      <c r="AC487" s="17"/>
      <c r="AD487" s="17">
        <v>0.64963360892548205</v>
      </c>
      <c r="AE487" s="17">
        <v>0.70699821032089005</v>
      </c>
      <c r="AF487" s="17">
        <v>0.65389786374455205</v>
      </c>
      <c r="AG487" s="17"/>
      <c r="AH487" s="17">
        <v>0.72027032178317296</v>
      </c>
      <c r="AI487" s="17">
        <v>0.53764717252181504</v>
      </c>
      <c r="AJ487" s="17"/>
      <c r="AK487" s="17">
        <v>0.55450543273682795</v>
      </c>
      <c r="AL487" s="17">
        <v>0.56292670780003096</v>
      </c>
      <c r="AM487" s="17"/>
      <c r="AN487" s="17">
        <v>0.48743911756028602</v>
      </c>
      <c r="AO487" s="17">
        <v>0.690473467815511</v>
      </c>
      <c r="AP487" s="17"/>
      <c r="AQ487" s="17">
        <v>0.66940776107046396</v>
      </c>
      <c r="AR487" s="17">
        <v>0.50588913418885695</v>
      </c>
      <c r="AS487" s="17"/>
      <c r="AT487" s="17">
        <v>0.25686591232567202</v>
      </c>
      <c r="AU487" s="17">
        <v>0.47600424945775399</v>
      </c>
      <c r="AV487" s="17">
        <v>0.68383201407148198</v>
      </c>
      <c r="AW487" s="17">
        <v>0.85897942869458199</v>
      </c>
      <c r="AX487" s="17"/>
      <c r="AY487" s="17">
        <v>0.65653645526797999</v>
      </c>
      <c r="AZ487" s="17">
        <v>0.53646112045329997</v>
      </c>
      <c r="BA487" s="17"/>
      <c r="BB487" s="17">
        <v>0.67593028505852504</v>
      </c>
      <c r="BC487" s="17">
        <v>0.53907085535771704</v>
      </c>
      <c r="BD487" s="17"/>
      <c r="BE487" s="17">
        <v>0.57657788335867899</v>
      </c>
      <c r="BF487" s="17">
        <v>0.55817898203924099</v>
      </c>
      <c r="BG487" s="17"/>
      <c r="BH487" s="17">
        <v>0.57413727016504101</v>
      </c>
      <c r="BI487" s="17">
        <v>0.55910074689445799</v>
      </c>
      <c r="BJ487" s="17"/>
      <c r="BK487" s="17">
        <v>0.66747599316636397</v>
      </c>
      <c r="BL487" s="17">
        <v>0.54174198044959998</v>
      </c>
      <c r="BM487" s="17"/>
      <c r="BN487" s="17">
        <v>0.71013124884244905</v>
      </c>
      <c r="BO487" s="17">
        <v>0.55348317428183602</v>
      </c>
      <c r="BP487" s="17"/>
      <c r="BQ487" s="17">
        <v>0.69543121766353</v>
      </c>
      <c r="BR487" s="17">
        <v>0.54968100168876799</v>
      </c>
      <c r="BS487" s="17"/>
      <c r="BT487" s="17">
        <v>0.58560612154477398</v>
      </c>
      <c r="BU487" s="17">
        <v>0.55862087633073498</v>
      </c>
      <c r="BV487" s="17"/>
      <c r="BW487" s="17">
        <v>0.60584514378249399</v>
      </c>
      <c r="BX487" s="17">
        <v>0.53862397818255303</v>
      </c>
      <c r="BY487" s="17"/>
      <c r="BZ487" s="17">
        <v>0.66938664436233197</v>
      </c>
      <c r="CA487" s="17">
        <v>0.55506933108173895</v>
      </c>
    </row>
    <row r="488" spans="2:79" x14ac:dyDescent="0.35">
      <c r="B488" t="s">
        <v>280</v>
      </c>
      <c r="C488" s="17">
        <v>0.198027808831755</v>
      </c>
      <c r="D488" s="17">
        <v>0.18556987035785999</v>
      </c>
      <c r="E488" s="17">
        <v>0.17920650541696301</v>
      </c>
      <c r="F488" s="17">
        <v>0.18839647265038501</v>
      </c>
      <c r="G488" s="17">
        <v>0.24993895188936399</v>
      </c>
      <c r="H488" s="17">
        <v>0.180739567836879</v>
      </c>
      <c r="I488" s="17">
        <v>0.210874365956884</v>
      </c>
      <c r="J488" s="17">
        <v>0.15734686252872801</v>
      </c>
      <c r="K488" s="17">
        <v>0.23675426873949301</v>
      </c>
      <c r="L488" s="17">
        <v>0.20759158253315399</v>
      </c>
      <c r="M488" s="17"/>
      <c r="N488" s="17">
        <v>0.37374059570509999</v>
      </c>
      <c r="O488" s="17">
        <v>0.20744018865094099</v>
      </c>
      <c r="P488" s="17">
        <v>0.11393573640111899</v>
      </c>
      <c r="Q488" s="17">
        <v>8.6469913828496295E-2</v>
      </c>
      <c r="R488" s="17"/>
      <c r="S488" s="17">
        <v>0.26992631931731598</v>
      </c>
      <c r="T488" s="17">
        <v>0.194103821056159</v>
      </c>
      <c r="U488" s="17">
        <v>0.136989674030422</v>
      </c>
      <c r="V488" s="17">
        <v>0.268759465543636</v>
      </c>
      <c r="W488" s="17">
        <v>0.13337306301340601</v>
      </c>
      <c r="X488" s="17">
        <v>0.12816103799877501</v>
      </c>
      <c r="Y488" s="17">
        <v>0.15149813193352299</v>
      </c>
      <c r="Z488" s="17"/>
      <c r="AA488" s="17">
        <v>0.129481880620097</v>
      </c>
      <c r="AB488" s="17">
        <v>0.30618059672686398</v>
      </c>
      <c r="AC488" s="17"/>
      <c r="AD488" s="17">
        <v>0.11898339175498999</v>
      </c>
      <c r="AE488" s="17">
        <v>8.7926353861972603E-2</v>
      </c>
      <c r="AF488" s="17">
        <v>0.15523687559699101</v>
      </c>
      <c r="AG488" s="17"/>
      <c r="AH488" s="17">
        <v>6.6871352192892503E-2</v>
      </c>
      <c r="AI488" s="17">
        <v>0.21661054900651699</v>
      </c>
      <c r="AJ488" s="17"/>
      <c r="AK488" s="17">
        <v>0.22503732197330201</v>
      </c>
      <c r="AL488" s="17">
        <v>0.18585751132758699</v>
      </c>
      <c r="AM488" s="17"/>
      <c r="AN488" s="17">
        <v>0.260483639124306</v>
      </c>
      <c r="AO488" s="17">
        <v>8.6469913828496295E-2</v>
      </c>
      <c r="AP488" s="17"/>
      <c r="AQ488" s="17">
        <v>0.130165688469184</v>
      </c>
      <c r="AR488" s="17">
        <v>0.231880017935508</v>
      </c>
      <c r="AS488" s="17"/>
      <c r="AT488" s="17">
        <v>0.40282289437888702</v>
      </c>
      <c r="AU488" s="17">
        <v>0.255069940159591</v>
      </c>
      <c r="AV488" s="17">
        <v>0.103205552129047</v>
      </c>
      <c r="AW488" s="17">
        <v>2.7968000898377199E-2</v>
      </c>
      <c r="AX488" s="17"/>
      <c r="AY488" s="17">
        <v>0.109537045619944</v>
      </c>
      <c r="AZ488" s="17">
        <v>0.21996042277601499</v>
      </c>
      <c r="BA488" s="17"/>
      <c r="BB488" s="17">
        <v>9.3885891751605402E-2</v>
      </c>
      <c r="BC488" s="17">
        <v>0.21715929690447899</v>
      </c>
      <c r="BD488" s="17"/>
      <c r="BE488" s="17">
        <v>0.19826842253634899</v>
      </c>
      <c r="BF488" s="17">
        <v>0.19799627558275601</v>
      </c>
      <c r="BG488" s="17"/>
      <c r="BH488" s="17">
        <v>0.20967394644526899</v>
      </c>
      <c r="BI488" s="17">
        <v>0.197008540643516</v>
      </c>
      <c r="BJ488" s="17"/>
      <c r="BK488" s="17">
        <v>6.5165654904631706E-2</v>
      </c>
      <c r="BL488" s="17">
        <v>0.22104926437369901</v>
      </c>
      <c r="BM488" s="17"/>
      <c r="BN488" s="17">
        <v>0.12669629734278001</v>
      </c>
      <c r="BO488" s="17">
        <v>0.20127854953371599</v>
      </c>
      <c r="BP488" s="17"/>
      <c r="BQ488" s="17">
        <v>9.8921146543278493E-2</v>
      </c>
      <c r="BR488" s="17">
        <v>0.20582446555832501</v>
      </c>
      <c r="BS488" s="17"/>
      <c r="BT488" s="17">
        <v>0.196550150090502</v>
      </c>
      <c r="BU488" s="17">
        <v>0.19812653004269101</v>
      </c>
      <c r="BV488" s="17"/>
      <c r="BW488" s="17">
        <v>0.184556329602824</v>
      </c>
      <c r="BX488" s="17">
        <v>0.20444393851176501</v>
      </c>
      <c r="BY488" s="17"/>
      <c r="BZ488" s="17">
        <v>0.105072931011412</v>
      </c>
      <c r="CA488" s="17">
        <v>0.202494640704903</v>
      </c>
    </row>
    <row r="489" spans="2:79" x14ac:dyDescent="0.35">
      <c r="B489" t="s">
        <v>75</v>
      </c>
      <c r="C489" s="17">
        <v>3.4259622386192998E-2</v>
      </c>
      <c r="D489" s="17">
        <v>3.4411530312274403E-2</v>
      </c>
      <c r="E489" s="17">
        <v>3.6725574027360298E-2</v>
      </c>
      <c r="F489" s="17">
        <v>1.7160816672217801E-2</v>
      </c>
      <c r="G489" s="17">
        <v>3.1013458789401E-2</v>
      </c>
      <c r="H489" s="17">
        <v>3.8447123572123397E-2</v>
      </c>
      <c r="I489" s="17">
        <v>2.3929734195273802E-2</v>
      </c>
      <c r="J489" s="17">
        <v>5.5425594370936901E-2</v>
      </c>
      <c r="K489" s="17">
        <v>9.1898995578553896E-2</v>
      </c>
      <c r="L489" s="17">
        <v>2.6287914252083398E-2</v>
      </c>
      <c r="M489" s="17"/>
      <c r="N489" s="17">
        <v>2.2735047159403499E-2</v>
      </c>
      <c r="O489" s="17">
        <v>3.9100083887681603E-2</v>
      </c>
      <c r="P489" s="17">
        <v>2.5985329267204201E-2</v>
      </c>
      <c r="Q489" s="17">
        <v>4.4684500875642803E-2</v>
      </c>
      <c r="R489" s="17"/>
      <c r="S489" s="17">
        <v>2.51430615818551E-2</v>
      </c>
      <c r="T489" s="17">
        <v>2.4436956365100598E-2</v>
      </c>
      <c r="U489" s="17">
        <v>2.11137358199339E-2</v>
      </c>
      <c r="V489" s="17">
        <v>2.4770729005428802E-2</v>
      </c>
      <c r="W489" s="17">
        <v>2.35168308296076E-2</v>
      </c>
      <c r="X489" s="17">
        <v>2.1685127984414201E-2</v>
      </c>
      <c r="Y489" s="17">
        <v>2.7898241137429301E-2</v>
      </c>
      <c r="Z489" s="17"/>
      <c r="AA489" s="17">
        <v>2.43371929206945E-2</v>
      </c>
      <c r="AB489" s="17">
        <v>4.9915379589926E-2</v>
      </c>
      <c r="AC489" s="17"/>
      <c r="AD489" s="17">
        <v>2.19214149169576E-2</v>
      </c>
      <c r="AE489" s="17">
        <v>1.50909041217924E-2</v>
      </c>
      <c r="AF489" s="17">
        <v>2.2547989905708499E-2</v>
      </c>
      <c r="AG489" s="17"/>
      <c r="AH489" s="17">
        <v>8.3529039824308399E-3</v>
      </c>
      <c r="AI489" s="17">
        <v>3.7930183708258798E-2</v>
      </c>
      <c r="AJ489" s="17"/>
      <c r="AK489" s="17">
        <v>3.82475504991628E-2</v>
      </c>
      <c r="AL489" s="17">
        <v>3.2462689901489102E-2</v>
      </c>
      <c r="AM489" s="17"/>
      <c r="AN489" s="17">
        <v>2.84232408218177E-2</v>
      </c>
      <c r="AO489" s="17">
        <v>4.4684500875642803E-2</v>
      </c>
      <c r="AP489" s="17"/>
      <c r="AQ489" s="17">
        <v>2.63888944721727E-2</v>
      </c>
      <c r="AR489" s="17">
        <v>3.8185841103212499E-2</v>
      </c>
      <c r="AS489" s="17"/>
      <c r="AT489" s="17">
        <v>7.1414542128877101E-2</v>
      </c>
      <c r="AU489" s="17">
        <v>3.8174379425385097E-2</v>
      </c>
      <c r="AV489" s="17">
        <v>2.2179076418144698E-2</v>
      </c>
      <c r="AW489" s="17">
        <v>4.8177939886288801E-3</v>
      </c>
      <c r="AX489" s="17"/>
      <c r="AY489" s="17">
        <v>2.4445315226576399E-2</v>
      </c>
      <c r="AZ489" s="17">
        <v>3.6692118188574298E-2</v>
      </c>
      <c r="BA489" s="17"/>
      <c r="BB489" s="17">
        <v>1.88784566257417E-2</v>
      </c>
      <c r="BC489" s="17">
        <v>3.7085233797438499E-2</v>
      </c>
      <c r="BD489" s="17"/>
      <c r="BE489" s="17">
        <v>4.1350111388658399E-2</v>
      </c>
      <c r="BF489" s="17">
        <v>3.3330389549597599E-2</v>
      </c>
      <c r="BG489" s="17"/>
      <c r="BH489" s="17">
        <v>3.6246490396733999E-2</v>
      </c>
      <c r="BI489" s="17">
        <v>3.4085732000849599E-2</v>
      </c>
      <c r="BJ489" s="17"/>
      <c r="BK489" s="17">
        <v>3.1720386082722297E-2</v>
      </c>
      <c r="BL489" s="17">
        <v>3.46996040810773E-2</v>
      </c>
      <c r="BM489" s="17"/>
      <c r="BN489" s="17">
        <v>6.3302310292701102E-3</v>
      </c>
      <c r="BO489" s="17">
        <v>3.55324288551679E-2</v>
      </c>
      <c r="BP489" s="17"/>
      <c r="BQ489" s="17">
        <v>1.6381257324972E-2</v>
      </c>
      <c r="BR489" s="17">
        <v>3.5666101748891003E-2</v>
      </c>
      <c r="BS489" s="17"/>
      <c r="BT489" s="17">
        <v>1.4122516386499801E-2</v>
      </c>
      <c r="BU489" s="17">
        <v>3.5604966499500103E-2</v>
      </c>
      <c r="BV489" s="17"/>
      <c r="BW489" s="17">
        <v>1.7245901835774399E-2</v>
      </c>
      <c r="BX489" s="17">
        <v>4.2362833290937499E-2</v>
      </c>
      <c r="BY489" s="17"/>
      <c r="BZ489" s="17">
        <v>3.0302752370869601E-3</v>
      </c>
      <c r="CA489" s="17">
        <v>3.5760310101504003E-2</v>
      </c>
    </row>
    <row r="490" spans="2:79" x14ac:dyDescent="0.35">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c r="CA490" s="17"/>
    </row>
    <row r="491" spans="2:79" x14ac:dyDescent="0.35">
      <c r="B491" s="6" t="s">
        <v>287</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c r="CA491" s="17"/>
    </row>
    <row r="492" spans="2:79" x14ac:dyDescent="0.35">
      <c r="B492" s="24" t="s">
        <v>77</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c r="CA492" s="17"/>
    </row>
    <row r="493" spans="2:79" x14ac:dyDescent="0.35">
      <c r="B493" t="s">
        <v>278</v>
      </c>
      <c r="C493" s="17">
        <v>0.22590944409935701</v>
      </c>
      <c r="D493" s="17">
        <v>0.21647648206270101</v>
      </c>
      <c r="E493" s="17">
        <v>0.29865514853494401</v>
      </c>
      <c r="F493" s="17">
        <v>0.24522735833475701</v>
      </c>
      <c r="G493" s="17">
        <v>0.24502371819431301</v>
      </c>
      <c r="H493" s="17">
        <v>0.21484916805939999</v>
      </c>
      <c r="I493" s="17">
        <v>0.186186755388728</v>
      </c>
      <c r="J493" s="17">
        <v>0.17605023698017899</v>
      </c>
      <c r="K493" s="17">
        <v>0.17386275504275001</v>
      </c>
      <c r="L493" s="17">
        <v>0.18836737658442901</v>
      </c>
      <c r="M493" s="17"/>
      <c r="N493" s="17">
        <v>0.26400701585737502</v>
      </c>
      <c r="O493" s="17">
        <v>0.25014068823734198</v>
      </c>
      <c r="P493" s="17">
        <v>0.21281505082159999</v>
      </c>
      <c r="Q493" s="17">
        <v>0.18762560633349701</v>
      </c>
      <c r="R493" s="17"/>
      <c r="S493" s="17">
        <v>0.26297047022956899</v>
      </c>
      <c r="T493" s="17">
        <v>0.23837195094171801</v>
      </c>
      <c r="U493" s="17">
        <v>0.24698796974705201</v>
      </c>
      <c r="V493" s="17">
        <v>0.23183059852722299</v>
      </c>
      <c r="W493" s="17">
        <v>0.22203912881243601</v>
      </c>
      <c r="X493" s="17">
        <v>0.21777596175538699</v>
      </c>
      <c r="Y493" s="17">
        <v>0.21296494634313101</v>
      </c>
      <c r="Z493" s="17"/>
      <c r="AA493" s="17">
        <v>0.20332482848658801</v>
      </c>
      <c r="AB493" s="17">
        <v>0.26154378746280199</v>
      </c>
      <c r="AC493" s="17"/>
      <c r="AD493" s="17">
        <v>0.215759028533793</v>
      </c>
      <c r="AE493" s="17">
        <v>0.20950438781127401</v>
      </c>
      <c r="AF493" s="17">
        <v>0.193223963679266</v>
      </c>
      <c r="AG493" s="17"/>
      <c r="AH493" s="17">
        <v>0.19891221310052501</v>
      </c>
      <c r="AI493" s="17">
        <v>0.229734513348297</v>
      </c>
      <c r="AJ493" s="17"/>
      <c r="AK493" s="17">
        <v>0.19703862162004401</v>
      </c>
      <c r="AL493" s="17">
        <v>0.23891843455845599</v>
      </c>
      <c r="AM493" s="17"/>
      <c r="AN493" s="17">
        <v>0.24734269966931999</v>
      </c>
      <c r="AO493" s="17">
        <v>0.18762560633349701</v>
      </c>
      <c r="AP493" s="17"/>
      <c r="AQ493" s="17">
        <v>0.178754992512663</v>
      </c>
      <c r="AR493" s="17">
        <v>0.24943187969018299</v>
      </c>
      <c r="AS493" s="17"/>
      <c r="AT493" s="17">
        <v>0.28616019444663499</v>
      </c>
      <c r="AU493" s="17">
        <v>0.27537309482311501</v>
      </c>
      <c r="AV493" s="17">
        <v>0.19635553697056299</v>
      </c>
      <c r="AW493" s="17">
        <v>0.10369188741448999</v>
      </c>
      <c r="AX493" s="17"/>
      <c r="AY493" s="17">
        <v>0.20837209343584501</v>
      </c>
      <c r="AZ493" s="17">
        <v>0.230256111793783</v>
      </c>
      <c r="BA493" s="17"/>
      <c r="BB493" s="17">
        <v>0.22639031011588201</v>
      </c>
      <c r="BC493" s="17">
        <v>0.225821106158999</v>
      </c>
      <c r="BD493" s="17"/>
      <c r="BE493" s="17">
        <v>0.19367518412753401</v>
      </c>
      <c r="BF493" s="17">
        <v>0.23013385412506199</v>
      </c>
      <c r="BG493" s="17"/>
      <c r="BH493" s="17">
        <v>0.20768468584264699</v>
      </c>
      <c r="BI493" s="17">
        <v>0.22750447216324199</v>
      </c>
      <c r="BJ493" s="17"/>
      <c r="BK493" s="17">
        <v>0.26030739883926601</v>
      </c>
      <c r="BL493" s="17">
        <v>0.21994919912084299</v>
      </c>
      <c r="BM493" s="17"/>
      <c r="BN493" s="17">
        <v>0.219173704633085</v>
      </c>
      <c r="BO493" s="17">
        <v>0.22621640720701799</v>
      </c>
      <c r="BP493" s="17"/>
      <c r="BQ493" s="17">
        <v>0.23216630861659401</v>
      </c>
      <c r="BR493" s="17">
        <v>0.22541722063325301</v>
      </c>
      <c r="BS493" s="17"/>
      <c r="BT493" s="17">
        <v>0.26361456031833802</v>
      </c>
      <c r="BU493" s="17">
        <v>0.22339039512839001</v>
      </c>
      <c r="BV493" s="17"/>
      <c r="BW493" s="17">
        <v>0.22062032583051</v>
      </c>
      <c r="BX493" s="17">
        <v>0.22842851926023</v>
      </c>
      <c r="BY493" s="17"/>
      <c r="BZ493" s="17">
        <v>0.229026168530546</v>
      </c>
      <c r="CA493" s="17">
        <v>0.22575967375534101</v>
      </c>
    </row>
    <row r="494" spans="2:79" x14ac:dyDescent="0.35">
      <c r="B494" t="s">
        <v>279</v>
      </c>
      <c r="C494" s="17">
        <v>0.57670621887489604</v>
      </c>
      <c r="D494" s="17">
        <v>0.58897858773741296</v>
      </c>
      <c r="E494" s="17">
        <v>0.50759540864154595</v>
      </c>
      <c r="F494" s="17">
        <v>0.54709453642604</v>
      </c>
      <c r="G494" s="17">
        <v>0.53214070372931299</v>
      </c>
      <c r="H494" s="17">
        <v>0.62593463178751796</v>
      </c>
      <c r="I494" s="17">
        <v>0.64409109653563201</v>
      </c>
      <c r="J494" s="17">
        <v>0.57840321496827596</v>
      </c>
      <c r="K494" s="17">
        <v>0.613738155398587</v>
      </c>
      <c r="L494" s="17">
        <v>0.58509274203077499</v>
      </c>
      <c r="M494" s="17"/>
      <c r="N494" s="17">
        <v>0.35634763749701298</v>
      </c>
      <c r="O494" s="17">
        <v>0.55130620296123201</v>
      </c>
      <c r="P494" s="17">
        <v>0.67181911282436302</v>
      </c>
      <c r="Q494" s="17">
        <v>0.72838959130690495</v>
      </c>
      <c r="R494" s="17"/>
      <c r="S494" s="17">
        <v>0.45449204321005399</v>
      </c>
      <c r="T494" s="17">
        <v>0.59496705091881497</v>
      </c>
      <c r="U494" s="17">
        <v>0.61109306416915898</v>
      </c>
      <c r="V494" s="17">
        <v>0.51728899491829805</v>
      </c>
      <c r="W494" s="17">
        <v>0.66183410658903397</v>
      </c>
      <c r="X494" s="17">
        <v>0.669214859539772</v>
      </c>
      <c r="Y494" s="17">
        <v>0.65792577886814196</v>
      </c>
      <c r="Z494" s="17"/>
      <c r="AA494" s="17">
        <v>0.69466406959881699</v>
      </c>
      <c r="AB494" s="17">
        <v>0.39059056266094599</v>
      </c>
      <c r="AC494" s="17"/>
      <c r="AD494" s="17">
        <v>0.692923475053973</v>
      </c>
      <c r="AE494" s="17">
        <v>0.73160146851253904</v>
      </c>
      <c r="AF494" s="17">
        <v>0.687158742228831</v>
      </c>
      <c r="AG494" s="17"/>
      <c r="AH494" s="17">
        <v>0.74911517032455599</v>
      </c>
      <c r="AI494" s="17">
        <v>0.55227867004736297</v>
      </c>
      <c r="AJ494" s="17"/>
      <c r="AK494" s="17">
        <v>0.57263832974538498</v>
      </c>
      <c r="AL494" s="17">
        <v>0.57853918123377601</v>
      </c>
      <c r="AM494" s="17"/>
      <c r="AN494" s="17">
        <v>0.49178608869013002</v>
      </c>
      <c r="AO494" s="17">
        <v>0.72838959130690495</v>
      </c>
      <c r="AP494" s="17"/>
      <c r="AQ494" s="17">
        <v>0.717640519334514</v>
      </c>
      <c r="AR494" s="17">
        <v>0.50640282452824004</v>
      </c>
      <c r="AS494" s="17"/>
      <c r="AT494" s="17">
        <v>0.23663655781158999</v>
      </c>
      <c r="AU494" s="17">
        <v>0.485595729512866</v>
      </c>
      <c r="AV494" s="17">
        <v>0.72524549726077603</v>
      </c>
      <c r="AW494" s="17">
        <v>0.87241278696253599</v>
      </c>
      <c r="AX494" s="17"/>
      <c r="AY494" s="17">
        <v>0.673302207079154</v>
      </c>
      <c r="AZ494" s="17">
        <v>0.55276470858667304</v>
      </c>
      <c r="BA494" s="17"/>
      <c r="BB494" s="17">
        <v>0.61892657247357796</v>
      </c>
      <c r="BC494" s="17">
        <v>0.56895008941284997</v>
      </c>
      <c r="BD494" s="17"/>
      <c r="BE494" s="17">
        <v>0.703881267437653</v>
      </c>
      <c r="BF494" s="17">
        <v>0.56003949376199802</v>
      </c>
      <c r="BG494" s="17"/>
      <c r="BH494" s="17">
        <v>0.58294848238263797</v>
      </c>
      <c r="BI494" s="17">
        <v>0.57615989692446101</v>
      </c>
      <c r="BJ494" s="17"/>
      <c r="BK494" s="17">
        <v>0.61960525918738996</v>
      </c>
      <c r="BL494" s="17">
        <v>0.56927296327761101</v>
      </c>
      <c r="BM494" s="17"/>
      <c r="BN494" s="17">
        <v>0.66623027524061096</v>
      </c>
      <c r="BO494" s="17">
        <v>0.57262640214652605</v>
      </c>
      <c r="BP494" s="17"/>
      <c r="BQ494" s="17">
        <v>0.69139240408256697</v>
      </c>
      <c r="BR494" s="17">
        <v>0.56768393120324301</v>
      </c>
      <c r="BS494" s="17"/>
      <c r="BT494" s="17">
        <v>0.57571079359097799</v>
      </c>
      <c r="BU494" s="17">
        <v>0.57677272245023503</v>
      </c>
      <c r="BV494" s="17"/>
      <c r="BW494" s="17">
        <v>0.639155094609557</v>
      </c>
      <c r="BX494" s="17">
        <v>0.54696337636478498</v>
      </c>
      <c r="BY494" s="17"/>
      <c r="BZ494" s="17">
        <v>0.69517601417052799</v>
      </c>
      <c r="CA494" s="17">
        <v>0.57101329914824495</v>
      </c>
    </row>
    <row r="495" spans="2:79" x14ac:dyDescent="0.35">
      <c r="B495" t="s">
        <v>280</v>
      </c>
      <c r="C495" s="17">
        <v>0.154155884968772</v>
      </c>
      <c r="D495" s="17">
        <v>0.14768308862127799</v>
      </c>
      <c r="E495" s="17">
        <v>0.140977849701348</v>
      </c>
      <c r="F495" s="17">
        <v>0.17394270239415499</v>
      </c>
      <c r="G495" s="17">
        <v>0.187213958579038</v>
      </c>
      <c r="H495" s="17">
        <v>0.12392335033855401</v>
      </c>
      <c r="I495" s="17">
        <v>0.14379825798495599</v>
      </c>
      <c r="J495" s="17">
        <v>0.15735592566706899</v>
      </c>
      <c r="K495" s="17">
        <v>0.13484566431091199</v>
      </c>
      <c r="L495" s="17">
        <v>0.19185458451015899</v>
      </c>
      <c r="M495" s="17"/>
      <c r="N495" s="17">
        <v>0.34155279634053998</v>
      </c>
      <c r="O495" s="17">
        <v>0.13712523031006199</v>
      </c>
      <c r="P495" s="17">
        <v>7.4666483157519198E-2</v>
      </c>
      <c r="Q495" s="17">
        <v>4.5184605229074699E-2</v>
      </c>
      <c r="R495" s="17"/>
      <c r="S495" s="17">
        <v>0.24601229159787899</v>
      </c>
      <c r="T495" s="17">
        <v>0.13066712120375401</v>
      </c>
      <c r="U495" s="17">
        <v>0.10500682846158201</v>
      </c>
      <c r="V495" s="17">
        <v>0.214171990720848</v>
      </c>
      <c r="W495" s="17">
        <v>9.2319755168047093E-2</v>
      </c>
      <c r="X495" s="17">
        <v>9.2090491120353904E-2</v>
      </c>
      <c r="Y495" s="17">
        <v>0.10445801186086701</v>
      </c>
      <c r="Z495" s="17"/>
      <c r="AA495" s="17">
        <v>7.58718450930633E-2</v>
      </c>
      <c r="AB495" s="17">
        <v>0.27767361069138802</v>
      </c>
      <c r="AC495" s="17"/>
      <c r="AD495" s="17">
        <v>6.7554190348082202E-2</v>
      </c>
      <c r="AE495" s="17">
        <v>4.24589107443724E-2</v>
      </c>
      <c r="AF495" s="17">
        <v>9.9135454675903706E-2</v>
      </c>
      <c r="AG495" s="17"/>
      <c r="AH495" s="17">
        <v>4.2054242552757297E-2</v>
      </c>
      <c r="AI495" s="17">
        <v>0.170038867382034</v>
      </c>
      <c r="AJ495" s="17"/>
      <c r="AK495" s="17">
        <v>0.17944717969596499</v>
      </c>
      <c r="AL495" s="17">
        <v>0.14275980465134899</v>
      </c>
      <c r="AM495" s="17"/>
      <c r="AN495" s="17">
        <v>0.21516359539559299</v>
      </c>
      <c r="AO495" s="17">
        <v>4.5184605229074699E-2</v>
      </c>
      <c r="AP495" s="17"/>
      <c r="AQ495" s="17">
        <v>7.7310157383318007E-2</v>
      </c>
      <c r="AR495" s="17">
        <v>0.19248945935539799</v>
      </c>
      <c r="AS495" s="17"/>
      <c r="AT495" s="17">
        <v>0.37645981462424799</v>
      </c>
      <c r="AU495" s="17">
        <v>0.18842325277213801</v>
      </c>
      <c r="AV495" s="17">
        <v>5.7975352622352899E-2</v>
      </c>
      <c r="AW495" s="17">
        <v>1.8666080149053601E-2</v>
      </c>
      <c r="AX495" s="17"/>
      <c r="AY495" s="17">
        <v>8.9660706479305102E-2</v>
      </c>
      <c r="AZ495" s="17">
        <v>0.17014114489572901</v>
      </c>
      <c r="BA495" s="17"/>
      <c r="BB495" s="17">
        <v>0.126173353095412</v>
      </c>
      <c r="BC495" s="17">
        <v>0.159296442102628</v>
      </c>
      <c r="BD495" s="17"/>
      <c r="BE495" s="17">
        <v>7.7366532814462194E-2</v>
      </c>
      <c r="BF495" s="17">
        <v>0.164219392224457</v>
      </c>
      <c r="BG495" s="17"/>
      <c r="BH495" s="17">
        <v>0.14511891922654499</v>
      </c>
      <c r="BI495" s="17">
        <v>0.15494679883265899</v>
      </c>
      <c r="BJ495" s="17"/>
      <c r="BK495" s="17">
        <v>8.5599325497825104E-2</v>
      </c>
      <c r="BL495" s="17">
        <v>0.16603490197488399</v>
      </c>
      <c r="BM495" s="17"/>
      <c r="BN495" s="17">
        <v>9.7154666664543102E-2</v>
      </c>
      <c r="BO495" s="17">
        <v>0.15675356131874699</v>
      </c>
      <c r="BP495" s="17"/>
      <c r="BQ495" s="17">
        <v>5.5171176207535901E-2</v>
      </c>
      <c r="BR495" s="17">
        <v>0.161942947690594</v>
      </c>
      <c r="BS495" s="17"/>
      <c r="BT495" s="17">
        <v>0.144932552440279</v>
      </c>
      <c r="BU495" s="17">
        <v>0.15477208851472701</v>
      </c>
      <c r="BV495" s="17"/>
      <c r="BW495" s="17">
        <v>0.111822770675903</v>
      </c>
      <c r="BX495" s="17">
        <v>0.17431809183899899</v>
      </c>
      <c r="BY495" s="17"/>
      <c r="BZ495" s="17">
        <v>6.1200243741980902E-2</v>
      </c>
      <c r="CA495" s="17">
        <v>0.15862275352647401</v>
      </c>
    </row>
    <row r="496" spans="2:79" x14ac:dyDescent="0.35">
      <c r="B496" t="s">
        <v>75</v>
      </c>
      <c r="C496" s="17">
        <v>4.3228452056975501E-2</v>
      </c>
      <c r="D496" s="17">
        <v>4.6861841578608197E-2</v>
      </c>
      <c r="E496" s="17">
        <v>5.2771593122162501E-2</v>
      </c>
      <c r="F496" s="17">
        <v>3.3735402845048001E-2</v>
      </c>
      <c r="G496" s="17">
        <v>3.56216194973367E-2</v>
      </c>
      <c r="H496" s="17">
        <v>3.5292849814527599E-2</v>
      </c>
      <c r="I496" s="17">
        <v>2.59238900906845E-2</v>
      </c>
      <c r="J496" s="17">
        <v>8.8190622384475906E-2</v>
      </c>
      <c r="K496" s="17">
        <v>7.7553425247750593E-2</v>
      </c>
      <c r="L496" s="17">
        <v>3.46852968746365E-2</v>
      </c>
      <c r="M496" s="17"/>
      <c r="N496" s="17">
        <v>3.8092550305072297E-2</v>
      </c>
      <c r="O496" s="17">
        <v>6.1427878491363698E-2</v>
      </c>
      <c r="P496" s="17">
        <v>4.0699353196517699E-2</v>
      </c>
      <c r="Q496" s="17">
        <v>3.8800197130522997E-2</v>
      </c>
      <c r="R496" s="17"/>
      <c r="S496" s="17">
        <v>3.6525194962498099E-2</v>
      </c>
      <c r="T496" s="17">
        <v>3.5993876935713098E-2</v>
      </c>
      <c r="U496" s="17">
        <v>3.6912137622206603E-2</v>
      </c>
      <c r="V496" s="17">
        <v>3.67084158336317E-2</v>
      </c>
      <c r="W496" s="17">
        <v>2.38070094304835E-2</v>
      </c>
      <c r="X496" s="17">
        <v>2.0918687584486902E-2</v>
      </c>
      <c r="Y496" s="17">
        <v>2.46512629278599E-2</v>
      </c>
      <c r="Z496" s="17"/>
      <c r="AA496" s="17">
        <v>2.6139256821532099E-2</v>
      </c>
      <c r="AB496" s="17">
        <v>7.0192039184863594E-2</v>
      </c>
      <c r="AC496" s="17"/>
      <c r="AD496" s="17">
        <v>2.3763306064151699E-2</v>
      </c>
      <c r="AE496" s="17">
        <v>1.6435232931814401E-2</v>
      </c>
      <c r="AF496" s="17">
        <v>2.0481839415998401E-2</v>
      </c>
      <c r="AG496" s="17"/>
      <c r="AH496" s="17">
        <v>9.9183740221625103E-3</v>
      </c>
      <c r="AI496" s="17">
        <v>4.7947949222306302E-2</v>
      </c>
      <c r="AJ496" s="17"/>
      <c r="AK496" s="17">
        <v>5.0875868938606301E-2</v>
      </c>
      <c r="AL496" s="17">
        <v>3.9782579556419902E-2</v>
      </c>
      <c r="AM496" s="17"/>
      <c r="AN496" s="17">
        <v>4.5707616244956902E-2</v>
      </c>
      <c r="AO496" s="17">
        <v>3.8800197130522997E-2</v>
      </c>
      <c r="AP496" s="17"/>
      <c r="AQ496" s="17">
        <v>2.62943307695051E-2</v>
      </c>
      <c r="AR496" s="17">
        <v>5.1675836426178401E-2</v>
      </c>
      <c r="AS496" s="17"/>
      <c r="AT496" s="17">
        <v>0.100743433117527</v>
      </c>
      <c r="AU496" s="17">
        <v>5.0607922891880298E-2</v>
      </c>
      <c r="AV496" s="17">
        <v>2.04236131463079E-2</v>
      </c>
      <c r="AW496" s="17">
        <v>5.2292454739213201E-3</v>
      </c>
      <c r="AX496" s="17"/>
      <c r="AY496" s="17">
        <v>2.8664993005695302E-2</v>
      </c>
      <c r="AZ496" s="17">
        <v>4.6838034723815099E-2</v>
      </c>
      <c r="BA496" s="17"/>
      <c r="BB496" s="17">
        <v>2.85097643151286E-2</v>
      </c>
      <c r="BC496" s="17">
        <v>4.5932362325523397E-2</v>
      </c>
      <c r="BD496" s="17"/>
      <c r="BE496" s="17">
        <v>2.50770156203514E-2</v>
      </c>
      <c r="BF496" s="17">
        <v>4.5607259888483201E-2</v>
      </c>
      <c r="BG496" s="17"/>
      <c r="BH496" s="17">
        <v>6.4247912548170097E-2</v>
      </c>
      <c r="BI496" s="17">
        <v>4.13888320796384E-2</v>
      </c>
      <c r="BJ496" s="17"/>
      <c r="BK496" s="17">
        <v>3.4488016475518302E-2</v>
      </c>
      <c r="BL496" s="17">
        <v>4.4742935626661602E-2</v>
      </c>
      <c r="BM496" s="17"/>
      <c r="BN496" s="17">
        <v>1.7441353461761001E-2</v>
      </c>
      <c r="BO496" s="17">
        <v>4.44036293277092E-2</v>
      </c>
      <c r="BP496" s="17"/>
      <c r="BQ496" s="17">
        <v>2.1270111093303401E-2</v>
      </c>
      <c r="BR496" s="17">
        <v>4.4955900472909302E-2</v>
      </c>
      <c r="BS496" s="17"/>
      <c r="BT496" s="17">
        <v>1.5742093650405801E-2</v>
      </c>
      <c r="BU496" s="17">
        <v>4.5064793906647999E-2</v>
      </c>
      <c r="BV496" s="17"/>
      <c r="BW496" s="17">
        <v>2.8401808884030301E-2</v>
      </c>
      <c r="BX496" s="17">
        <v>5.0290012535986001E-2</v>
      </c>
      <c r="BY496" s="17"/>
      <c r="BZ496" s="17">
        <v>1.45975735569448E-2</v>
      </c>
      <c r="CA496" s="17">
        <v>4.4604273569939401E-2</v>
      </c>
    </row>
    <row r="497" spans="2:79" x14ac:dyDescent="0.35">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c r="CA497" s="17"/>
    </row>
    <row r="498" spans="2:79" x14ac:dyDescent="0.35">
      <c r="B498" s="6" t="s">
        <v>288</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c r="CA498" s="17"/>
    </row>
    <row r="499" spans="2:79" x14ac:dyDescent="0.35">
      <c r="B499" s="24" t="s">
        <v>77</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c r="CA499" s="17"/>
    </row>
    <row r="500" spans="2:79" x14ac:dyDescent="0.35">
      <c r="B500" t="s">
        <v>278</v>
      </c>
      <c r="C500" s="17">
        <v>0.140427234452834</v>
      </c>
      <c r="D500" s="17">
        <v>0.15325810332324599</v>
      </c>
      <c r="E500" s="17">
        <v>0.18010192935396299</v>
      </c>
      <c r="F500" s="17">
        <v>0.14013416368913501</v>
      </c>
      <c r="G500" s="17">
        <v>0.18922525819739799</v>
      </c>
      <c r="H500" s="17">
        <v>0.114781609230522</v>
      </c>
      <c r="I500" s="17">
        <v>8.9217554427410098E-2</v>
      </c>
      <c r="J500" s="17">
        <v>0.127281401528899</v>
      </c>
      <c r="K500" s="17">
        <v>0.144066818021547</v>
      </c>
      <c r="L500" s="17">
        <v>7.9056722561069201E-2</v>
      </c>
      <c r="M500" s="17"/>
      <c r="N500" s="17">
        <v>0.166759495568747</v>
      </c>
      <c r="O500" s="17">
        <v>0.13072501675985301</v>
      </c>
      <c r="P500" s="17">
        <v>0.14585105385654301</v>
      </c>
      <c r="Q500" s="17">
        <v>0.12177117396968699</v>
      </c>
      <c r="R500" s="17"/>
      <c r="S500" s="17">
        <v>0.16217501290875899</v>
      </c>
      <c r="T500" s="17">
        <v>0.142889995974123</v>
      </c>
      <c r="U500" s="17">
        <v>0.158667461803017</v>
      </c>
      <c r="V500" s="17">
        <v>0.13843060422895301</v>
      </c>
      <c r="W500" s="17">
        <v>0.11985770489619001</v>
      </c>
      <c r="X500" s="17">
        <v>0.13184846218938101</v>
      </c>
      <c r="Y500" s="17">
        <v>0.14915966826567101</v>
      </c>
      <c r="Z500" s="17"/>
      <c r="AA500" s="17">
        <v>0.110750431518831</v>
      </c>
      <c r="AB500" s="17">
        <v>0.18725173675171999</v>
      </c>
      <c r="AC500" s="17"/>
      <c r="AD500" s="17">
        <v>0.11327825762600099</v>
      </c>
      <c r="AE500" s="17">
        <v>0.132720926784368</v>
      </c>
      <c r="AF500" s="17">
        <v>9.6870377361907206E-2</v>
      </c>
      <c r="AG500" s="17"/>
      <c r="AH500" s="17">
        <v>0.12261521202638</v>
      </c>
      <c r="AI500" s="17">
        <v>0.142950908797355</v>
      </c>
      <c r="AJ500" s="17"/>
      <c r="AK500" s="17">
        <v>0.13426547932102401</v>
      </c>
      <c r="AL500" s="17">
        <v>0.14320367817134799</v>
      </c>
      <c r="AM500" s="17"/>
      <c r="AN500" s="17">
        <v>0.150871853790881</v>
      </c>
      <c r="AO500" s="17">
        <v>0.12177117396968699</v>
      </c>
      <c r="AP500" s="17"/>
      <c r="AQ500" s="17">
        <v>0.11610623380152001</v>
      </c>
      <c r="AR500" s="17">
        <v>0.15255947546242701</v>
      </c>
      <c r="AS500" s="17"/>
      <c r="AT500" s="17">
        <v>0.220083275798067</v>
      </c>
      <c r="AU500" s="17">
        <v>0.164202316325782</v>
      </c>
      <c r="AV500" s="17">
        <v>0.10463732840291</v>
      </c>
      <c r="AW500" s="17">
        <v>6.7583323581119806E-2</v>
      </c>
      <c r="AX500" s="17"/>
      <c r="AY500" s="17">
        <v>0.12569615593205999</v>
      </c>
      <c r="AZ500" s="17">
        <v>0.14407836194289</v>
      </c>
      <c r="BA500" s="17"/>
      <c r="BB500" s="17">
        <v>0.14384313849077601</v>
      </c>
      <c r="BC500" s="17">
        <v>0.13979971261348501</v>
      </c>
      <c r="BD500" s="17"/>
      <c r="BE500" s="17">
        <v>0.13331418163782699</v>
      </c>
      <c r="BF500" s="17">
        <v>0.14135942435424101</v>
      </c>
      <c r="BG500" s="17"/>
      <c r="BH500" s="17">
        <v>0.13977734315541099</v>
      </c>
      <c r="BI500" s="17">
        <v>0.14048411284009499</v>
      </c>
      <c r="BJ500" s="17"/>
      <c r="BK500" s="17">
        <v>0.14798666324975199</v>
      </c>
      <c r="BL500" s="17">
        <v>0.13911738775212301</v>
      </c>
      <c r="BM500" s="17"/>
      <c r="BN500" s="17">
        <v>0.135266870275041</v>
      </c>
      <c r="BO500" s="17">
        <v>0.14066240409272401</v>
      </c>
      <c r="BP500" s="17"/>
      <c r="BQ500" s="17">
        <v>0.139945168546495</v>
      </c>
      <c r="BR500" s="17">
        <v>0.14046515826445799</v>
      </c>
      <c r="BS500" s="17"/>
      <c r="BT500" s="17">
        <v>0.172969940507605</v>
      </c>
      <c r="BU500" s="17">
        <v>0.138253082018887</v>
      </c>
      <c r="BV500" s="17"/>
      <c r="BW500" s="17">
        <v>0.106756295269823</v>
      </c>
      <c r="BX500" s="17">
        <v>0.15646386328732201</v>
      </c>
      <c r="BY500" s="17"/>
      <c r="BZ500" s="17">
        <v>0.12987222175042701</v>
      </c>
      <c r="CA500" s="17">
        <v>0.14093444255493801</v>
      </c>
    </row>
    <row r="501" spans="2:79" x14ac:dyDescent="0.35">
      <c r="B501" t="s">
        <v>279</v>
      </c>
      <c r="C501" s="17">
        <v>0.72497354437097605</v>
      </c>
      <c r="D501" s="17">
        <v>0.71364286623082795</v>
      </c>
      <c r="E501" s="17">
        <v>0.64957280528568295</v>
      </c>
      <c r="F501" s="17">
        <v>0.71187473780088295</v>
      </c>
      <c r="G501" s="17">
        <v>0.69502477070996005</v>
      </c>
      <c r="H501" s="17">
        <v>0.74694968332978195</v>
      </c>
      <c r="I501" s="17">
        <v>0.78358808845077299</v>
      </c>
      <c r="J501" s="17">
        <v>0.74839675995573596</v>
      </c>
      <c r="K501" s="17">
        <v>0.71108533547669195</v>
      </c>
      <c r="L501" s="17">
        <v>0.86357111596573</v>
      </c>
      <c r="M501" s="17"/>
      <c r="N501" s="17">
        <v>0.596361357816935</v>
      </c>
      <c r="O501" s="17">
        <v>0.73155492381373399</v>
      </c>
      <c r="P501" s="17">
        <v>0.77204038823535204</v>
      </c>
      <c r="Q501" s="17">
        <v>0.80575947339845899</v>
      </c>
      <c r="R501" s="17"/>
      <c r="S501" s="17">
        <v>0.64541102131945005</v>
      </c>
      <c r="T501" s="17">
        <v>0.74069858567659497</v>
      </c>
      <c r="U501" s="17">
        <v>0.74324229859506696</v>
      </c>
      <c r="V501" s="17">
        <v>0.68632934525556899</v>
      </c>
      <c r="W501" s="17">
        <v>0.78469579784532695</v>
      </c>
      <c r="X501" s="17">
        <v>0.79897639406681797</v>
      </c>
      <c r="Y501" s="17">
        <v>0.75491863093031197</v>
      </c>
      <c r="Z501" s="17"/>
      <c r="AA501" s="17">
        <v>0.83847602473705796</v>
      </c>
      <c r="AB501" s="17">
        <v>0.54588763795949002</v>
      </c>
      <c r="AC501" s="17"/>
      <c r="AD501" s="17">
        <v>0.82895752998847305</v>
      </c>
      <c r="AE501" s="17">
        <v>0.83511088383590604</v>
      </c>
      <c r="AF501" s="17">
        <v>0.85776670773350505</v>
      </c>
      <c r="AG501" s="17"/>
      <c r="AH501" s="17">
        <v>0.84323472845875702</v>
      </c>
      <c r="AI501" s="17">
        <v>0.70821785492204603</v>
      </c>
      <c r="AJ501" s="17"/>
      <c r="AK501" s="17">
        <v>0.71325610232951797</v>
      </c>
      <c r="AL501" s="17">
        <v>0.73025334171071599</v>
      </c>
      <c r="AM501" s="17"/>
      <c r="AN501" s="17">
        <v>0.67974543861280401</v>
      </c>
      <c r="AO501" s="17">
        <v>0.80575947339845899</v>
      </c>
      <c r="AP501" s="17"/>
      <c r="AQ501" s="17">
        <v>0.82027826447241103</v>
      </c>
      <c r="AR501" s="17">
        <v>0.67743192179550804</v>
      </c>
      <c r="AS501" s="17"/>
      <c r="AT501" s="17">
        <v>0.43093708879133702</v>
      </c>
      <c r="AU501" s="17">
        <v>0.68734360881095802</v>
      </c>
      <c r="AV501" s="17">
        <v>0.841788223061816</v>
      </c>
      <c r="AW501" s="17">
        <v>0.91469885064062095</v>
      </c>
      <c r="AX501" s="17"/>
      <c r="AY501" s="17">
        <v>0.81272348942974104</v>
      </c>
      <c r="AZ501" s="17">
        <v>0.70322454369847498</v>
      </c>
      <c r="BA501" s="17"/>
      <c r="BB501" s="17">
        <v>0.714511548339682</v>
      </c>
      <c r="BC501" s="17">
        <v>0.726895475116073</v>
      </c>
      <c r="BD501" s="17"/>
      <c r="BE501" s="17">
        <v>0.77998514161817201</v>
      </c>
      <c r="BF501" s="17">
        <v>0.71776408638607903</v>
      </c>
      <c r="BG501" s="17"/>
      <c r="BH501" s="17">
        <v>0.72771078237498499</v>
      </c>
      <c r="BI501" s="17">
        <v>0.72473398171821402</v>
      </c>
      <c r="BJ501" s="17"/>
      <c r="BK501" s="17">
        <v>0.75530638255645699</v>
      </c>
      <c r="BL501" s="17">
        <v>0.71971767529835096</v>
      </c>
      <c r="BM501" s="17"/>
      <c r="BN501" s="17">
        <v>0.76076120463777896</v>
      </c>
      <c r="BO501" s="17">
        <v>0.72334261855111304</v>
      </c>
      <c r="BP501" s="17"/>
      <c r="BQ501" s="17">
        <v>0.79330359397003203</v>
      </c>
      <c r="BR501" s="17">
        <v>0.71959806376723501</v>
      </c>
      <c r="BS501" s="17"/>
      <c r="BT501" s="17">
        <v>0.74566521999555202</v>
      </c>
      <c r="BU501" s="17">
        <v>0.72359114989997297</v>
      </c>
      <c r="BV501" s="17"/>
      <c r="BW501" s="17">
        <v>0.83572850350809402</v>
      </c>
      <c r="BX501" s="17">
        <v>0.67222371872438402</v>
      </c>
      <c r="BY501" s="17"/>
      <c r="BZ501" s="17">
        <v>0.83696420117217996</v>
      </c>
      <c r="CA501" s="17">
        <v>0.71959197164424704</v>
      </c>
    </row>
    <row r="502" spans="2:79" x14ac:dyDescent="0.35">
      <c r="B502" t="s">
        <v>280</v>
      </c>
      <c r="C502" s="17">
        <v>0.106688986723376</v>
      </c>
      <c r="D502" s="17">
        <v>0.101756116045328</v>
      </c>
      <c r="E502" s="17">
        <v>0.137385826738464</v>
      </c>
      <c r="F502" s="17">
        <v>0.12622886239530301</v>
      </c>
      <c r="G502" s="17">
        <v>9.2808589246821394E-2</v>
      </c>
      <c r="H502" s="17">
        <v>0.10640486673070899</v>
      </c>
      <c r="I502" s="17">
        <v>0.11273813230886499</v>
      </c>
      <c r="J502" s="17">
        <v>7.6717079978242897E-2</v>
      </c>
      <c r="K502" s="17">
        <v>9.8896833313993404E-2</v>
      </c>
      <c r="L502" s="17">
        <v>3.7681739361299198E-2</v>
      </c>
      <c r="M502" s="17"/>
      <c r="N502" s="17">
        <v>0.209511789363101</v>
      </c>
      <c r="O502" s="17">
        <v>0.10848635634188</v>
      </c>
      <c r="P502" s="17">
        <v>6.1391272037450498E-2</v>
      </c>
      <c r="Q502" s="17">
        <v>4.1681628213123399E-2</v>
      </c>
      <c r="R502" s="17"/>
      <c r="S502" s="17">
        <v>0.15970490078195301</v>
      </c>
      <c r="T502" s="17">
        <v>9.8755626254012505E-2</v>
      </c>
      <c r="U502" s="17">
        <v>8.1636509713047298E-2</v>
      </c>
      <c r="V502" s="17">
        <v>0.15189977041768499</v>
      </c>
      <c r="W502" s="17">
        <v>7.0427813475838694E-2</v>
      </c>
      <c r="X502" s="17">
        <v>5.7662202991613801E-2</v>
      </c>
      <c r="Y502" s="17">
        <v>8.0448970669822498E-2</v>
      </c>
      <c r="Z502" s="17"/>
      <c r="AA502" s="17">
        <v>3.8271934161912297E-2</v>
      </c>
      <c r="AB502" s="17">
        <v>0.21463843269542701</v>
      </c>
      <c r="AC502" s="17"/>
      <c r="AD502" s="17">
        <v>4.46582017454564E-2</v>
      </c>
      <c r="AE502" s="17">
        <v>2.3539259321122701E-2</v>
      </c>
      <c r="AF502" s="17">
        <v>3.7528400723665499E-2</v>
      </c>
      <c r="AG502" s="17"/>
      <c r="AH502" s="17">
        <v>2.83690394741111E-2</v>
      </c>
      <c r="AI502" s="17">
        <v>0.117785651481875</v>
      </c>
      <c r="AJ502" s="17"/>
      <c r="AK502" s="17">
        <v>0.116866116488612</v>
      </c>
      <c r="AL502" s="17">
        <v>0.102103243310218</v>
      </c>
      <c r="AM502" s="17"/>
      <c r="AN502" s="17">
        <v>0.143083439583613</v>
      </c>
      <c r="AO502" s="17">
        <v>4.1681628213123399E-2</v>
      </c>
      <c r="AP502" s="17"/>
      <c r="AQ502" s="17">
        <v>4.7132382525645999E-2</v>
      </c>
      <c r="AR502" s="17">
        <v>0.136398088178493</v>
      </c>
      <c r="AS502" s="17"/>
      <c r="AT502" s="17">
        <v>0.27787385907418299</v>
      </c>
      <c r="AU502" s="17">
        <v>0.117237674170898</v>
      </c>
      <c r="AV502" s="17">
        <v>4.1954226788225399E-2</v>
      </c>
      <c r="AW502" s="17">
        <v>1.46993230963674E-2</v>
      </c>
      <c r="AX502" s="17"/>
      <c r="AY502" s="17">
        <v>5.0415393667102799E-2</v>
      </c>
      <c r="AZ502" s="17">
        <v>0.1206365101367</v>
      </c>
      <c r="BA502" s="17"/>
      <c r="BB502" s="17">
        <v>0.113252830411327</v>
      </c>
      <c r="BC502" s="17">
        <v>0.10548316969265401</v>
      </c>
      <c r="BD502" s="17"/>
      <c r="BE502" s="17">
        <v>6.8275638888101703E-2</v>
      </c>
      <c r="BF502" s="17">
        <v>0.11172318734898699</v>
      </c>
      <c r="BG502" s="17"/>
      <c r="BH502" s="17">
        <v>9.45950072224922E-2</v>
      </c>
      <c r="BI502" s="17">
        <v>0.107747449965316</v>
      </c>
      <c r="BJ502" s="17"/>
      <c r="BK502" s="17">
        <v>7.2838953416207705E-2</v>
      </c>
      <c r="BL502" s="17">
        <v>0.112554291581385</v>
      </c>
      <c r="BM502" s="17"/>
      <c r="BN502" s="17">
        <v>9.5396331140243998E-2</v>
      </c>
      <c r="BO502" s="17">
        <v>0.10720361895772899</v>
      </c>
      <c r="BP502" s="17"/>
      <c r="BQ502" s="17">
        <v>5.9901125151636501E-2</v>
      </c>
      <c r="BR502" s="17">
        <v>0.11036975739228699</v>
      </c>
      <c r="BS502" s="17"/>
      <c r="BT502" s="17">
        <v>7.2022401795692206E-2</v>
      </c>
      <c r="BU502" s="17">
        <v>0.10900503382377</v>
      </c>
      <c r="BV502" s="17"/>
      <c r="BW502" s="17">
        <v>4.7916458679209399E-2</v>
      </c>
      <c r="BX502" s="17">
        <v>0.13468087648879101</v>
      </c>
      <c r="BY502" s="17"/>
      <c r="BZ502" s="17">
        <v>2.5238912743046901E-2</v>
      </c>
      <c r="CA502" s="17">
        <v>0.110602969454102</v>
      </c>
    </row>
    <row r="503" spans="2:79" x14ac:dyDescent="0.35">
      <c r="B503" t="s">
        <v>75</v>
      </c>
      <c r="C503" s="17">
        <v>2.7910234452813799E-2</v>
      </c>
      <c r="D503" s="17">
        <v>3.1342914400597902E-2</v>
      </c>
      <c r="E503" s="17">
        <v>3.2939438621889999E-2</v>
      </c>
      <c r="F503" s="17">
        <v>2.1762236114679701E-2</v>
      </c>
      <c r="G503" s="17">
        <v>2.2941381845821101E-2</v>
      </c>
      <c r="H503" s="17">
        <v>3.1863840708986499E-2</v>
      </c>
      <c r="I503" s="17">
        <v>1.4456224812951999E-2</v>
      </c>
      <c r="J503" s="17">
        <v>4.7604758537122302E-2</v>
      </c>
      <c r="K503" s="17">
        <v>4.5951013187768001E-2</v>
      </c>
      <c r="L503" s="17">
        <v>1.9690422111901699E-2</v>
      </c>
      <c r="M503" s="17"/>
      <c r="N503" s="17">
        <v>2.73673572512164E-2</v>
      </c>
      <c r="O503" s="17">
        <v>2.9233703084532599E-2</v>
      </c>
      <c r="P503" s="17">
        <v>2.0717285870654498E-2</v>
      </c>
      <c r="Q503" s="17">
        <v>3.0787724418729699E-2</v>
      </c>
      <c r="R503" s="17"/>
      <c r="S503" s="17">
        <v>3.2709064989837999E-2</v>
      </c>
      <c r="T503" s="17">
        <v>1.7655792095270101E-2</v>
      </c>
      <c r="U503" s="17">
        <v>1.6453729888868E-2</v>
      </c>
      <c r="V503" s="17">
        <v>2.3340280097793702E-2</v>
      </c>
      <c r="W503" s="17">
        <v>2.5018683782643901E-2</v>
      </c>
      <c r="X503" s="17">
        <v>1.15129407521876E-2</v>
      </c>
      <c r="Y503" s="17">
        <v>1.54727301341945E-2</v>
      </c>
      <c r="Z503" s="17"/>
      <c r="AA503" s="17">
        <v>1.25016095821988E-2</v>
      </c>
      <c r="AB503" s="17">
        <v>5.2222192593362797E-2</v>
      </c>
      <c r="AC503" s="17"/>
      <c r="AD503" s="17">
        <v>1.31060106400691E-2</v>
      </c>
      <c r="AE503" s="17">
        <v>8.6289300586039602E-3</v>
      </c>
      <c r="AF503" s="17">
        <v>7.8345141809220194E-3</v>
      </c>
      <c r="AG503" s="17"/>
      <c r="AH503" s="17">
        <v>5.7810200407518702E-3</v>
      </c>
      <c r="AI503" s="17">
        <v>3.10455847987233E-2</v>
      </c>
      <c r="AJ503" s="17"/>
      <c r="AK503" s="17">
        <v>3.5612301860845803E-2</v>
      </c>
      <c r="AL503" s="17">
        <v>2.4439736807718299E-2</v>
      </c>
      <c r="AM503" s="17"/>
      <c r="AN503" s="17">
        <v>2.6299268012702E-2</v>
      </c>
      <c r="AO503" s="17">
        <v>3.0787724418729699E-2</v>
      </c>
      <c r="AP503" s="17"/>
      <c r="AQ503" s="17">
        <v>1.6483119200423401E-2</v>
      </c>
      <c r="AR503" s="17">
        <v>3.3610514563571302E-2</v>
      </c>
      <c r="AS503" s="17"/>
      <c r="AT503" s="17">
        <v>7.1105776336413004E-2</v>
      </c>
      <c r="AU503" s="17">
        <v>3.1216400692362801E-2</v>
      </c>
      <c r="AV503" s="17">
        <v>1.1620221747048401E-2</v>
      </c>
      <c r="AW503" s="17">
        <v>3.0185026818920499E-3</v>
      </c>
      <c r="AX503" s="17"/>
      <c r="AY503" s="17">
        <v>1.1164960971096099E-2</v>
      </c>
      <c r="AZ503" s="17">
        <v>3.2060584221935598E-2</v>
      </c>
      <c r="BA503" s="17"/>
      <c r="BB503" s="17">
        <v>2.8392482758216299E-2</v>
      </c>
      <c r="BC503" s="17">
        <v>2.7821642577788099E-2</v>
      </c>
      <c r="BD503" s="17"/>
      <c r="BE503" s="17">
        <v>1.8425037855899499E-2</v>
      </c>
      <c r="BF503" s="17">
        <v>2.9153301910693E-2</v>
      </c>
      <c r="BG503" s="17"/>
      <c r="BH503" s="17">
        <v>3.7916867247111297E-2</v>
      </c>
      <c r="BI503" s="17">
        <v>2.70344554763754E-2</v>
      </c>
      <c r="BJ503" s="17"/>
      <c r="BK503" s="17">
        <v>2.38680007775833E-2</v>
      </c>
      <c r="BL503" s="17">
        <v>2.8610645368141199E-2</v>
      </c>
      <c r="BM503" s="17"/>
      <c r="BN503" s="17">
        <v>8.5755939469359908E-3</v>
      </c>
      <c r="BO503" s="17">
        <v>2.8791358398434101E-2</v>
      </c>
      <c r="BP503" s="17"/>
      <c r="BQ503" s="17">
        <v>6.8501123318370997E-3</v>
      </c>
      <c r="BR503" s="17">
        <v>2.9567020576020502E-2</v>
      </c>
      <c r="BS503" s="17"/>
      <c r="BT503" s="17">
        <v>9.3424377011511496E-3</v>
      </c>
      <c r="BU503" s="17">
        <v>2.9150734257369301E-2</v>
      </c>
      <c r="BV503" s="17"/>
      <c r="BW503" s="17">
        <v>9.5987425428739094E-3</v>
      </c>
      <c r="BX503" s="17">
        <v>3.6631541499502998E-2</v>
      </c>
      <c r="BY503" s="17"/>
      <c r="BZ503" s="17">
        <v>7.9246643343461997E-3</v>
      </c>
      <c r="CA503" s="17">
        <v>2.8870616346712299E-2</v>
      </c>
    </row>
    <row r="504" spans="2:79" x14ac:dyDescent="0.35">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c r="BN504" s="17"/>
      <c r="BO504" s="17"/>
      <c r="BP504" s="17"/>
      <c r="BQ504" s="17"/>
      <c r="BR504" s="17"/>
      <c r="BS504" s="17"/>
      <c r="BT504" s="17"/>
      <c r="BU504" s="17"/>
      <c r="BV504" s="17"/>
      <c r="BW504" s="17"/>
      <c r="BX504" s="17"/>
      <c r="BY504" s="17"/>
      <c r="BZ504" s="17"/>
      <c r="CA504" s="17"/>
    </row>
    <row r="505" spans="2:79" x14ac:dyDescent="0.35">
      <c r="B505" s="6" t="s">
        <v>289</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c r="BV505" s="17"/>
      <c r="BW505" s="17"/>
      <c r="BX505" s="17"/>
      <c r="BY505" s="17"/>
      <c r="BZ505" s="17"/>
      <c r="CA505" s="17"/>
    </row>
    <row r="506" spans="2:79" x14ac:dyDescent="0.35">
      <c r="B506" s="24" t="s">
        <v>77</v>
      </c>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c r="BV506" s="17"/>
      <c r="BW506" s="17"/>
      <c r="BX506" s="17"/>
      <c r="BY506" s="17"/>
      <c r="BZ506" s="17"/>
      <c r="CA506" s="17"/>
    </row>
    <row r="507" spans="2:79" x14ac:dyDescent="0.35">
      <c r="B507" t="s">
        <v>278</v>
      </c>
      <c r="C507" s="17">
        <v>0.21203195761952601</v>
      </c>
      <c r="D507" s="17">
        <v>0.19983004874333099</v>
      </c>
      <c r="E507" s="17">
        <v>0.29036430161944399</v>
      </c>
      <c r="F507" s="17">
        <v>0.23484605219414201</v>
      </c>
      <c r="G507" s="17">
        <v>0.250658105137402</v>
      </c>
      <c r="H507" s="17">
        <v>0.154159764118736</v>
      </c>
      <c r="I507" s="17">
        <v>0.18424316194780799</v>
      </c>
      <c r="J507" s="17">
        <v>0.17748672516737099</v>
      </c>
      <c r="K507" s="17">
        <v>0.178528965091207</v>
      </c>
      <c r="L507" s="17">
        <v>0.16012020158219001</v>
      </c>
      <c r="M507" s="17"/>
      <c r="N507" s="17">
        <v>0.23961569584565101</v>
      </c>
      <c r="O507" s="17">
        <v>0.21324236954635001</v>
      </c>
      <c r="P507" s="17">
        <v>0.21541217751251401</v>
      </c>
      <c r="Q507" s="17">
        <v>0.18741974830869201</v>
      </c>
      <c r="R507" s="17"/>
      <c r="S507" s="17">
        <v>0.249378898533022</v>
      </c>
      <c r="T507" s="17">
        <v>0.23554606975614401</v>
      </c>
      <c r="U507" s="17">
        <v>0.25108999248335101</v>
      </c>
      <c r="V507" s="17">
        <v>0.203110670971788</v>
      </c>
      <c r="W507" s="17">
        <v>0.21032538051000099</v>
      </c>
      <c r="X507" s="17">
        <v>0.20717949055452101</v>
      </c>
      <c r="Y507" s="17">
        <v>0.20934429095396301</v>
      </c>
      <c r="Z507" s="17"/>
      <c r="AA507" s="17">
        <v>0.195784365394675</v>
      </c>
      <c r="AB507" s="17">
        <v>0.23766765096479001</v>
      </c>
      <c r="AC507" s="17"/>
      <c r="AD507" s="17">
        <v>0.202296525178151</v>
      </c>
      <c r="AE507" s="17">
        <v>0.19247238816048401</v>
      </c>
      <c r="AF507" s="17">
        <v>0.194003446921475</v>
      </c>
      <c r="AG507" s="17"/>
      <c r="AH507" s="17">
        <v>0.192166129568313</v>
      </c>
      <c r="AI507" s="17">
        <v>0.214846622871185</v>
      </c>
      <c r="AJ507" s="17"/>
      <c r="AK507" s="17">
        <v>0.18438654414838501</v>
      </c>
      <c r="AL507" s="17">
        <v>0.22448878735971101</v>
      </c>
      <c r="AM507" s="17"/>
      <c r="AN507" s="17">
        <v>0.22581113450160401</v>
      </c>
      <c r="AO507" s="17">
        <v>0.18741974830869201</v>
      </c>
      <c r="AP507" s="17"/>
      <c r="AQ507" s="17">
        <v>0.17395529344806299</v>
      </c>
      <c r="AR507" s="17">
        <v>0.231026047262157</v>
      </c>
      <c r="AS507" s="17"/>
      <c r="AT507" s="17">
        <v>0.25067525840681398</v>
      </c>
      <c r="AU507" s="17">
        <v>0.24312509970346899</v>
      </c>
      <c r="AV507" s="17">
        <v>0.19924557047805599</v>
      </c>
      <c r="AW507" s="17">
        <v>0.11798129213661</v>
      </c>
      <c r="AX507" s="17"/>
      <c r="AY507" s="17">
        <v>0.21123056860064801</v>
      </c>
      <c r="AZ507" s="17">
        <v>0.212230583502412</v>
      </c>
      <c r="BA507" s="17"/>
      <c r="BB507" s="17">
        <v>0.22264780529809899</v>
      </c>
      <c r="BC507" s="17">
        <v>0.210081763413977</v>
      </c>
      <c r="BD507" s="17"/>
      <c r="BE507" s="17">
        <v>0.20950739265430801</v>
      </c>
      <c r="BF507" s="17">
        <v>0.21236281049342301</v>
      </c>
      <c r="BG507" s="17"/>
      <c r="BH507" s="17">
        <v>0.208558371604047</v>
      </c>
      <c r="BI507" s="17">
        <v>0.21233596533798099</v>
      </c>
      <c r="BJ507" s="17"/>
      <c r="BK507" s="17">
        <v>0.24187020371447299</v>
      </c>
      <c r="BL507" s="17">
        <v>0.20686178811963099</v>
      </c>
      <c r="BM507" s="17"/>
      <c r="BN507" s="17">
        <v>0.20892328540383401</v>
      </c>
      <c r="BO507" s="17">
        <v>0.212173626947564</v>
      </c>
      <c r="BP507" s="17"/>
      <c r="BQ507" s="17">
        <v>0.196686099337505</v>
      </c>
      <c r="BR507" s="17">
        <v>0.213239206319429</v>
      </c>
      <c r="BS507" s="17"/>
      <c r="BT507" s="17">
        <v>0.229624382471698</v>
      </c>
      <c r="BU507" s="17">
        <v>0.210856621639568</v>
      </c>
      <c r="BV507" s="17"/>
      <c r="BW507" s="17">
        <v>0.20133759845894</v>
      </c>
      <c r="BX507" s="17">
        <v>0.217125414251337</v>
      </c>
      <c r="BY507" s="17"/>
      <c r="BZ507" s="17">
        <v>0.20595446104526799</v>
      </c>
      <c r="CA507" s="17">
        <v>0.212324004212921</v>
      </c>
    </row>
    <row r="508" spans="2:79" x14ac:dyDescent="0.35">
      <c r="B508" t="s">
        <v>279</v>
      </c>
      <c r="C508" s="17">
        <v>0.553025364433408</v>
      </c>
      <c r="D508" s="17">
        <v>0.54552634734375505</v>
      </c>
      <c r="E508" s="17">
        <v>0.49560044428162198</v>
      </c>
      <c r="F508" s="17">
        <v>0.53900907221524796</v>
      </c>
      <c r="G508" s="17">
        <v>0.54687358471452996</v>
      </c>
      <c r="H508" s="17">
        <v>0.63314734396680905</v>
      </c>
      <c r="I508" s="17">
        <v>0.54764873215546805</v>
      </c>
      <c r="J508" s="17">
        <v>0.53172599479388005</v>
      </c>
      <c r="K508" s="17">
        <v>0.508409990990218</v>
      </c>
      <c r="L508" s="17">
        <v>0.66885549264690503</v>
      </c>
      <c r="M508" s="17"/>
      <c r="N508" s="17">
        <v>0.34590061040755399</v>
      </c>
      <c r="O508" s="17">
        <v>0.52244794448453602</v>
      </c>
      <c r="P508" s="17">
        <v>0.62641863217258498</v>
      </c>
      <c r="Q508" s="17">
        <v>0.70617099850727505</v>
      </c>
      <c r="R508" s="17"/>
      <c r="S508" s="17">
        <v>0.44309449759952602</v>
      </c>
      <c r="T508" s="17">
        <v>0.56081837918245303</v>
      </c>
      <c r="U508" s="17">
        <v>0.56648771842010703</v>
      </c>
      <c r="V508" s="17">
        <v>0.50397942914257299</v>
      </c>
      <c r="W508" s="17">
        <v>0.62279633058654604</v>
      </c>
      <c r="X508" s="17">
        <v>0.64450059296711804</v>
      </c>
      <c r="Y508" s="17">
        <v>0.60080328763714297</v>
      </c>
      <c r="Z508" s="17"/>
      <c r="AA508" s="17">
        <v>0.668751439974968</v>
      </c>
      <c r="AB508" s="17">
        <v>0.370431036389121</v>
      </c>
      <c r="AC508" s="17"/>
      <c r="AD508" s="17">
        <v>0.68232490242459598</v>
      </c>
      <c r="AE508" s="17">
        <v>0.737637333784251</v>
      </c>
      <c r="AF508" s="17">
        <v>0.63941386217167695</v>
      </c>
      <c r="AG508" s="17"/>
      <c r="AH508" s="17">
        <v>0.73679929622889595</v>
      </c>
      <c r="AI508" s="17">
        <v>0.52698758243649801</v>
      </c>
      <c r="AJ508" s="17"/>
      <c r="AK508" s="17">
        <v>0.53466394141139195</v>
      </c>
      <c r="AL508" s="17">
        <v>0.56129889308261804</v>
      </c>
      <c r="AM508" s="17"/>
      <c r="AN508" s="17">
        <v>0.467286585197003</v>
      </c>
      <c r="AO508" s="17">
        <v>0.70617099850727505</v>
      </c>
      <c r="AP508" s="17"/>
      <c r="AQ508" s="17">
        <v>0.69733885989855604</v>
      </c>
      <c r="AR508" s="17">
        <v>0.481036298974231</v>
      </c>
      <c r="AS508" s="17"/>
      <c r="AT508" s="17">
        <v>0.23654119572951701</v>
      </c>
      <c r="AU508" s="17">
        <v>0.46390952632884302</v>
      </c>
      <c r="AV508" s="17">
        <v>0.69032640687532298</v>
      </c>
      <c r="AW508" s="17">
        <v>0.84208902441691302</v>
      </c>
      <c r="AX508" s="17"/>
      <c r="AY508" s="17">
        <v>0.67921094206488697</v>
      </c>
      <c r="AZ508" s="17">
        <v>0.52175001479154604</v>
      </c>
      <c r="BA508" s="17"/>
      <c r="BB508" s="17">
        <v>0.54570503430955897</v>
      </c>
      <c r="BC508" s="17">
        <v>0.55437015251086397</v>
      </c>
      <c r="BD508" s="17"/>
      <c r="BE508" s="17">
        <v>0.65407480174977595</v>
      </c>
      <c r="BF508" s="17">
        <v>0.53978249003628198</v>
      </c>
      <c r="BG508" s="17"/>
      <c r="BH508" s="17">
        <v>0.542518167656037</v>
      </c>
      <c r="BI508" s="17">
        <v>0.553944952693323</v>
      </c>
      <c r="BJ508" s="17"/>
      <c r="BK508" s="17">
        <v>0.59147575308587796</v>
      </c>
      <c r="BL508" s="17">
        <v>0.54636294111142203</v>
      </c>
      <c r="BM508" s="17"/>
      <c r="BN508" s="17">
        <v>0.65229392756008997</v>
      </c>
      <c r="BO508" s="17">
        <v>0.54850146816589496</v>
      </c>
      <c r="BP508" s="17"/>
      <c r="BQ508" s="17">
        <v>0.685630489147946</v>
      </c>
      <c r="BR508" s="17">
        <v>0.54259340543378198</v>
      </c>
      <c r="BS508" s="17"/>
      <c r="BT508" s="17">
        <v>0.59106413719430695</v>
      </c>
      <c r="BU508" s="17">
        <v>0.55048402413296504</v>
      </c>
      <c r="BV508" s="17"/>
      <c r="BW508" s="17">
        <v>0.61001153033296596</v>
      </c>
      <c r="BX508" s="17">
        <v>0.525884274419118</v>
      </c>
      <c r="BY508" s="17"/>
      <c r="BZ508" s="17">
        <v>0.69303167740776095</v>
      </c>
      <c r="CA508" s="17">
        <v>0.54629753394295799</v>
      </c>
    </row>
    <row r="509" spans="2:79" x14ac:dyDescent="0.35">
      <c r="B509" t="s">
        <v>280</v>
      </c>
      <c r="C509" s="17">
        <v>0.18806097102097799</v>
      </c>
      <c r="D509" s="17">
        <v>0.21329203154106999</v>
      </c>
      <c r="E509" s="17">
        <v>0.159447167441503</v>
      </c>
      <c r="F509" s="17">
        <v>0.18675780123684299</v>
      </c>
      <c r="G509" s="17">
        <v>0.15166448759179799</v>
      </c>
      <c r="H509" s="17">
        <v>0.16498682359509301</v>
      </c>
      <c r="I509" s="17">
        <v>0.24751634511259801</v>
      </c>
      <c r="J509" s="17">
        <v>0.19455687573854399</v>
      </c>
      <c r="K509" s="17">
        <v>0.242159125766991</v>
      </c>
      <c r="L509" s="17">
        <v>0.13776958175930601</v>
      </c>
      <c r="M509" s="17"/>
      <c r="N509" s="17">
        <v>0.367547614747055</v>
      </c>
      <c r="O509" s="17">
        <v>0.20131206485876399</v>
      </c>
      <c r="P509" s="17">
        <v>0.11937042367467</v>
      </c>
      <c r="Q509" s="17">
        <v>6.4648879880852203E-2</v>
      </c>
      <c r="R509" s="17"/>
      <c r="S509" s="17">
        <v>0.25911969349078201</v>
      </c>
      <c r="T509" s="17">
        <v>0.176119407374835</v>
      </c>
      <c r="U509" s="17">
        <v>0.15717689978393001</v>
      </c>
      <c r="V509" s="17">
        <v>0.24660960410836499</v>
      </c>
      <c r="W509" s="17">
        <v>0.13417774680824501</v>
      </c>
      <c r="X509" s="17">
        <v>0.12193344730047299</v>
      </c>
      <c r="Y509" s="17">
        <v>0.15425767880706101</v>
      </c>
      <c r="Z509" s="17"/>
      <c r="AA509" s="17">
        <v>0.10713629029187199</v>
      </c>
      <c r="AB509" s="17">
        <v>0.31574513926725101</v>
      </c>
      <c r="AC509" s="17"/>
      <c r="AD509" s="17">
        <v>9.1919781649983698E-2</v>
      </c>
      <c r="AE509" s="17">
        <v>5.3498187633046999E-2</v>
      </c>
      <c r="AF509" s="17">
        <v>0.14164509273185999</v>
      </c>
      <c r="AG509" s="17"/>
      <c r="AH509" s="17">
        <v>5.7488133197219599E-2</v>
      </c>
      <c r="AI509" s="17">
        <v>0.206561021886496</v>
      </c>
      <c r="AJ509" s="17"/>
      <c r="AK509" s="17">
        <v>0.220813668130248</v>
      </c>
      <c r="AL509" s="17">
        <v>0.173302835034046</v>
      </c>
      <c r="AM509" s="17"/>
      <c r="AN509" s="17">
        <v>0.25715338819209099</v>
      </c>
      <c r="AO509" s="17">
        <v>6.4648879880852203E-2</v>
      </c>
      <c r="AP509" s="17"/>
      <c r="AQ509" s="17">
        <v>9.9516680414956593E-2</v>
      </c>
      <c r="AR509" s="17">
        <v>0.232230233998968</v>
      </c>
      <c r="AS509" s="17"/>
      <c r="AT509" s="17">
        <v>0.40440150193931701</v>
      </c>
      <c r="AU509" s="17">
        <v>0.23620556256029701</v>
      </c>
      <c r="AV509" s="17">
        <v>8.9694760300444501E-2</v>
      </c>
      <c r="AW509" s="17">
        <v>3.2414032380228802E-2</v>
      </c>
      <c r="AX509" s="17"/>
      <c r="AY509" s="17">
        <v>8.3264525897147307E-2</v>
      </c>
      <c r="AZ509" s="17">
        <v>0.21403498107816499</v>
      </c>
      <c r="BA509" s="17"/>
      <c r="BB509" s="17">
        <v>0.18877627798576599</v>
      </c>
      <c r="BC509" s="17">
        <v>0.187929564887416</v>
      </c>
      <c r="BD509" s="17"/>
      <c r="BE509" s="17">
        <v>0.107946076285936</v>
      </c>
      <c r="BF509" s="17">
        <v>0.198560302006795</v>
      </c>
      <c r="BG509" s="17"/>
      <c r="BH509" s="17">
        <v>0.184189393505403</v>
      </c>
      <c r="BI509" s="17">
        <v>0.18839981089483901</v>
      </c>
      <c r="BJ509" s="17"/>
      <c r="BK509" s="17">
        <v>0.115292017246277</v>
      </c>
      <c r="BL509" s="17">
        <v>0.20066988322540399</v>
      </c>
      <c r="BM509" s="17"/>
      <c r="BN509" s="17">
        <v>0.112419325740459</v>
      </c>
      <c r="BO509" s="17">
        <v>0.191508134412639</v>
      </c>
      <c r="BP509" s="17"/>
      <c r="BQ509" s="17">
        <v>9.79174592061378E-2</v>
      </c>
      <c r="BR509" s="17">
        <v>0.19515250252369401</v>
      </c>
      <c r="BS509" s="17"/>
      <c r="BT509" s="17">
        <v>0.163303574544095</v>
      </c>
      <c r="BU509" s="17">
        <v>0.189714993084103</v>
      </c>
      <c r="BV509" s="17"/>
      <c r="BW509" s="17">
        <v>0.158159189643126</v>
      </c>
      <c r="BX509" s="17">
        <v>0.20230244396713701</v>
      </c>
      <c r="BY509" s="17"/>
      <c r="BZ509" s="17">
        <v>8.2075107263461206E-2</v>
      </c>
      <c r="CA509" s="17">
        <v>0.19315399083269999</v>
      </c>
    </row>
    <row r="510" spans="2:79" x14ac:dyDescent="0.35">
      <c r="B510" t="s">
        <v>75</v>
      </c>
      <c r="C510" s="17">
        <v>4.6881706926088701E-2</v>
      </c>
      <c r="D510" s="17">
        <v>4.1351572371844302E-2</v>
      </c>
      <c r="E510" s="17">
        <v>5.4588086657431201E-2</v>
      </c>
      <c r="F510" s="17">
        <v>3.9387074353767697E-2</v>
      </c>
      <c r="G510" s="17">
        <v>5.08038225562698E-2</v>
      </c>
      <c r="H510" s="17">
        <v>4.7706068319361902E-2</v>
      </c>
      <c r="I510" s="17">
        <v>2.05917607841259E-2</v>
      </c>
      <c r="J510" s="17">
        <v>9.6230404300204797E-2</v>
      </c>
      <c r="K510" s="17">
        <v>7.0901918151582893E-2</v>
      </c>
      <c r="L510" s="17">
        <v>3.32547240115992E-2</v>
      </c>
      <c r="M510" s="17"/>
      <c r="N510" s="17">
        <v>4.6936078999739603E-2</v>
      </c>
      <c r="O510" s="17">
        <v>6.2997621110349997E-2</v>
      </c>
      <c r="P510" s="17">
        <v>3.8798766640231699E-2</v>
      </c>
      <c r="Q510" s="17">
        <v>4.17603733031809E-2</v>
      </c>
      <c r="R510" s="17"/>
      <c r="S510" s="17">
        <v>4.8406910376670803E-2</v>
      </c>
      <c r="T510" s="17">
        <v>2.7516143686567799E-2</v>
      </c>
      <c r="U510" s="17">
        <v>2.52453893126128E-2</v>
      </c>
      <c r="V510" s="17">
        <v>4.6300295777274098E-2</v>
      </c>
      <c r="W510" s="17">
        <v>3.2700542095207702E-2</v>
      </c>
      <c r="X510" s="17">
        <v>2.6386469177889098E-2</v>
      </c>
      <c r="Y510" s="17">
        <v>3.5594742601833401E-2</v>
      </c>
      <c r="Z510" s="17"/>
      <c r="AA510" s="17">
        <v>2.8327904338485501E-2</v>
      </c>
      <c r="AB510" s="17">
        <v>7.6156173378838302E-2</v>
      </c>
      <c r="AC510" s="17"/>
      <c r="AD510" s="17">
        <v>2.3458790747268501E-2</v>
      </c>
      <c r="AE510" s="17">
        <v>1.6392090422218501E-2</v>
      </c>
      <c r="AF510" s="17">
        <v>2.49375981749889E-2</v>
      </c>
      <c r="AG510" s="17"/>
      <c r="AH510" s="17">
        <v>1.35464410055719E-2</v>
      </c>
      <c r="AI510" s="17">
        <v>5.1604772805820501E-2</v>
      </c>
      <c r="AJ510" s="17"/>
      <c r="AK510" s="17">
        <v>6.01358463099749E-2</v>
      </c>
      <c r="AL510" s="17">
        <v>4.0909484523623703E-2</v>
      </c>
      <c r="AM510" s="17"/>
      <c r="AN510" s="17">
        <v>4.97488921093025E-2</v>
      </c>
      <c r="AO510" s="17">
        <v>4.17603733031809E-2</v>
      </c>
      <c r="AP510" s="17"/>
      <c r="AQ510" s="17">
        <v>2.91891662384237E-2</v>
      </c>
      <c r="AR510" s="17">
        <v>5.5707419764643398E-2</v>
      </c>
      <c r="AS510" s="17"/>
      <c r="AT510" s="17">
        <v>0.10838204392435299</v>
      </c>
      <c r="AU510" s="17">
        <v>5.6759811407391003E-2</v>
      </c>
      <c r="AV510" s="17">
        <v>2.0733262346176701E-2</v>
      </c>
      <c r="AW510" s="17">
        <v>7.5156510662482898E-3</v>
      </c>
      <c r="AX510" s="17"/>
      <c r="AY510" s="17">
        <v>2.6293963437317502E-2</v>
      </c>
      <c r="AZ510" s="17">
        <v>5.1984420627877601E-2</v>
      </c>
      <c r="BA510" s="17"/>
      <c r="BB510" s="17">
        <v>4.2870882406576598E-2</v>
      </c>
      <c r="BC510" s="17">
        <v>4.7618519187743E-2</v>
      </c>
      <c r="BD510" s="17"/>
      <c r="BE510" s="17">
        <v>2.8471729309980001E-2</v>
      </c>
      <c r="BF510" s="17">
        <v>4.9294397463500901E-2</v>
      </c>
      <c r="BG510" s="17"/>
      <c r="BH510" s="17">
        <v>6.4734067234514206E-2</v>
      </c>
      <c r="BI510" s="17">
        <v>4.5319271073857602E-2</v>
      </c>
      <c r="BJ510" s="17"/>
      <c r="BK510" s="17">
        <v>5.1362025953372997E-2</v>
      </c>
      <c r="BL510" s="17">
        <v>4.6105387543543402E-2</v>
      </c>
      <c r="BM510" s="17"/>
      <c r="BN510" s="17">
        <v>2.6363461295615901E-2</v>
      </c>
      <c r="BO510" s="17">
        <v>4.7816770473902502E-2</v>
      </c>
      <c r="BP510" s="17"/>
      <c r="BQ510" s="17">
        <v>1.9765952308411001E-2</v>
      </c>
      <c r="BR510" s="17">
        <v>4.90148857230958E-2</v>
      </c>
      <c r="BS510" s="17"/>
      <c r="BT510" s="17">
        <v>1.60079057899002E-2</v>
      </c>
      <c r="BU510" s="17">
        <v>4.8944361143364E-2</v>
      </c>
      <c r="BV510" s="17"/>
      <c r="BW510" s="17">
        <v>3.0491681564967999E-2</v>
      </c>
      <c r="BX510" s="17">
        <v>5.4687867362408202E-2</v>
      </c>
      <c r="BY510" s="17"/>
      <c r="BZ510" s="17">
        <v>1.89387542835096E-2</v>
      </c>
      <c r="CA510" s="17">
        <v>4.8224471011422403E-2</v>
      </c>
    </row>
    <row r="511" spans="2:79" x14ac:dyDescent="0.35">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c r="BN511" s="17"/>
      <c r="BO511" s="17"/>
      <c r="BP511" s="17"/>
      <c r="BQ511" s="17"/>
      <c r="BR511" s="17"/>
      <c r="BS511" s="17"/>
      <c r="BT511" s="17"/>
      <c r="BU511" s="17"/>
      <c r="BV511" s="17"/>
      <c r="BW511" s="17"/>
      <c r="BX511" s="17"/>
      <c r="BY511" s="17"/>
      <c r="BZ511" s="17"/>
      <c r="CA511" s="17"/>
    </row>
    <row r="512" spans="2:79" x14ac:dyDescent="0.35">
      <c r="B512" s="6" t="s">
        <v>296</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c r="BV512" s="17"/>
      <c r="BW512" s="17"/>
      <c r="BX512" s="17"/>
      <c r="BY512" s="17"/>
      <c r="BZ512" s="17"/>
      <c r="CA512" s="17"/>
    </row>
    <row r="513" spans="2:79" x14ac:dyDescent="0.35">
      <c r="B513" s="24" t="s">
        <v>77</v>
      </c>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c r="BK513" s="17"/>
      <c r="BL513" s="17"/>
      <c r="BM513" s="17"/>
      <c r="BN513" s="17"/>
      <c r="BO513" s="17"/>
      <c r="BP513" s="17"/>
      <c r="BQ513" s="17"/>
      <c r="BR513" s="17"/>
      <c r="BS513" s="17"/>
      <c r="BT513" s="17"/>
      <c r="BU513" s="17"/>
      <c r="BV513" s="17"/>
      <c r="BW513" s="17"/>
      <c r="BX513" s="17"/>
      <c r="BY513" s="17"/>
      <c r="BZ513" s="17"/>
      <c r="CA513" s="17"/>
    </row>
    <row r="514" spans="2:79" x14ac:dyDescent="0.35">
      <c r="B514" t="s">
        <v>290</v>
      </c>
      <c r="C514" s="17">
        <v>0.32417344063342901</v>
      </c>
      <c r="D514" s="17">
        <v>0.342318433517591</v>
      </c>
      <c r="E514" s="17">
        <v>0.32908561884048798</v>
      </c>
      <c r="F514" s="17">
        <v>0.39974097611313802</v>
      </c>
      <c r="G514" s="17">
        <v>0.33676573972810198</v>
      </c>
      <c r="H514" s="17">
        <v>0.20723871013386599</v>
      </c>
      <c r="I514" s="17">
        <v>0.33501215758599301</v>
      </c>
      <c r="J514" s="17">
        <v>0.30503623984469602</v>
      </c>
      <c r="K514" s="17">
        <v>0.33055598069526898</v>
      </c>
      <c r="L514" s="17">
        <v>0.32963851958370599</v>
      </c>
      <c r="M514" s="17"/>
      <c r="N514" s="17">
        <v>0.47527634376300698</v>
      </c>
      <c r="O514" s="17">
        <v>0.38875935938475298</v>
      </c>
      <c r="P514" s="17">
        <v>0.25572919832094199</v>
      </c>
      <c r="Q514" s="17">
        <v>0.196377526522655</v>
      </c>
      <c r="R514" s="17"/>
      <c r="S514" s="17">
        <v>0.38347793909300698</v>
      </c>
      <c r="T514" s="17">
        <v>0.30058897780676802</v>
      </c>
      <c r="U514" s="17">
        <v>0.30003319640318299</v>
      </c>
      <c r="V514" s="17">
        <v>0.40058415286752203</v>
      </c>
      <c r="W514" s="17">
        <v>0.27798831152619402</v>
      </c>
      <c r="X514" s="17">
        <v>0.27196952709391398</v>
      </c>
      <c r="Y514" s="17">
        <v>0.30788951941262899</v>
      </c>
      <c r="Z514" s="17"/>
      <c r="AA514" s="17">
        <v>0.224088943704775</v>
      </c>
      <c r="AB514" s="17">
        <v>0.48208825264807398</v>
      </c>
      <c r="AC514" s="17"/>
      <c r="AD514" s="17">
        <v>0.21403400004559001</v>
      </c>
      <c r="AE514" s="17">
        <v>0.160523008284501</v>
      </c>
      <c r="AF514" s="17">
        <v>0.26389911289291901</v>
      </c>
      <c r="AG514" s="17"/>
      <c r="AH514" s="17">
        <v>0.10769176819502101</v>
      </c>
      <c r="AI514" s="17">
        <v>0.35484537836805002</v>
      </c>
      <c r="AJ514" s="17"/>
      <c r="AK514" s="17">
        <v>0.30097673811251702</v>
      </c>
      <c r="AL514" s="17">
        <v>0.33462571236878902</v>
      </c>
      <c r="AM514" s="17"/>
      <c r="AN514" s="17">
        <v>0.395720146705202</v>
      </c>
      <c r="AO514" s="17">
        <v>0.196377526522655</v>
      </c>
      <c r="AP514" s="17"/>
      <c r="AQ514" s="17">
        <v>0.18907856544227</v>
      </c>
      <c r="AR514" s="17">
        <v>0.39156390735304603</v>
      </c>
      <c r="AS514" s="17"/>
      <c r="AT514" s="17">
        <v>0.57957645880801201</v>
      </c>
      <c r="AU514" s="17">
        <v>0.403749605806828</v>
      </c>
      <c r="AV514" s="17">
        <v>0.208085337554064</v>
      </c>
      <c r="AW514" s="17">
        <v>8.6946045787877499E-2</v>
      </c>
      <c r="AX514" s="17"/>
      <c r="AY514" s="17">
        <v>0.181685801473178</v>
      </c>
      <c r="AZ514" s="17">
        <v>0.35948928906893701</v>
      </c>
      <c r="BA514" s="17"/>
      <c r="BB514" s="17">
        <v>0.25924128572313998</v>
      </c>
      <c r="BC514" s="17">
        <v>0.33610186275231901</v>
      </c>
      <c r="BD514" s="17"/>
      <c r="BE514" s="17">
        <v>0.19368430297707101</v>
      </c>
      <c r="BF514" s="17">
        <v>0.34127448845779401</v>
      </c>
      <c r="BG514" s="17"/>
      <c r="BH514" s="17">
        <v>0.363220877111254</v>
      </c>
      <c r="BI514" s="17">
        <v>0.32075601494648098</v>
      </c>
      <c r="BJ514" s="17"/>
      <c r="BK514" s="17">
        <v>0.30175447991606502</v>
      </c>
      <c r="BL514" s="17">
        <v>0.32805804653658599</v>
      </c>
      <c r="BM514" s="17"/>
      <c r="BN514" s="17">
        <v>0.22218464344186301</v>
      </c>
      <c r="BO514" s="17">
        <v>0.32882130421088701</v>
      </c>
      <c r="BP514" s="17"/>
      <c r="BQ514" s="17">
        <v>0.13061911312855301</v>
      </c>
      <c r="BR514" s="17">
        <v>0.33940023381414303</v>
      </c>
      <c r="BS514" s="17"/>
      <c r="BT514" s="17">
        <v>0.16563885552997401</v>
      </c>
      <c r="BU514" s="17">
        <v>0.33476501078396498</v>
      </c>
      <c r="BV514" s="17"/>
      <c r="BW514" s="17">
        <v>0.274625094622517</v>
      </c>
      <c r="BX514" s="17">
        <v>0.34777208247769098</v>
      </c>
      <c r="BY514" s="17"/>
      <c r="BZ514" s="17">
        <v>0.14159074241918501</v>
      </c>
      <c r="CA514" s="17">
        <v>0.33294722674334198</v>
      </c>
    </row>
    <row r="515" spans="2:79" x14ac:dyDescent="0.35">
      <c r="B515" t="s">
        <v>291</v>
      </c>
      <c r="C515" s="17">
        <v>0.205228920130756</v>
      </c>
      <c r="D515" s="17">
        <v>0.198680010416246</v>
      </c>
      <c r="E515" s="17">
        <v>0.18397934544885799</v>
      </c>
      <c r="F515" s="17">
        <v>0.23238087121319201</v>
      </c>
      <c r="G515" s="17">
        <v>0.16461468076914201</v>
      </c>
      <c r="H515" s="17">
        <v>0.26066640464279101</v>
      </c>
      <c r="I515" s="17">
        <v>0.24652082140970999</v>
      </c>
      <c r="J515" s="17">
        <v>0.14978110487656501</v>
      </c>
      <c r="K515" s="17">
        <v>9.8636183533436395E-2</v>
      </c>
      <c r="L515" s="17">
        <v>0.20917954298185501</v>
      </c>
      <c r="M515" s="17"/>
      <c r="N515" s="17">
        <v>0.15132296947810001</v>
      </c>
      <c r="O515" s="17">
        <v>0.21345811269189099</v>
      </c>
      <c r="P515" s="17">
        <v>0.241765363956776</v>
      </c>
      <c r="Q515" s="17">
        <v>0.22882543077067299</v>
      </c>
      <c r="R515" s="17"/>
      <c r="S515" s="17">
        <v>0.197469634291739</v>
      </c>
      <c r="T515" s="17">
        <v>0.275896496999881</v>
      </c>
      <c r="U515" s="17">
        <v>0.26972263327632101</v>
      </c>
      <c r="V515" s="17">
        <v>0.184083083471488</v>
      </c>
      <c r="W515" s="17">
        <v>0.26855403240003001</v>
      </c>
      <c r="X515" s="17">
        <v>0.22303607923431701</v>
      </c>
      <c r="Y515" s="17">
        <v>0.15663437935969499</v>
      </c>
      <c r="Z515" s="17"/>
      <c r="AA515" s="17">
        <v>0.248462166323178</v>
      </c>
      <c r="AB515" s="17">
        <v>0.137014859464339</v>
      </c>
      <c r="AC515" s="17"/>
      <c r="AD515" s="17">
        <v>0.262370228025533</v>
      </c>
      <c r="AE515" s="17">
        <v>0.220411989121653</v>
      </c>
      <c r="AF515" s="17">
        <v>0.25305561373736601</v>
      </c>
      <c r="AG515" s="17"/>
      <c r="AH515" s="17">
        <v>0.240936004968484</v>
      </c>
      <c r="AI515" s="17">
        <v>0.200169806024276</v>
      </c>
      <c r="AJ515" s="17"/>
      <c r="AK515" s="17">
        <v>0.19962908740377699</v>
      </c>
      <c r="AL515" s="17">
        <v>0.207752165548168</v>
      </c>
      <c r="AM515" s="17"/>
      <c r="AN515" s="17">
        <v>0.192018383449512</v>
      </c>
      <c r="AO515" s="17">
        <v>0.22882543077067299</v>
      </c>
      <c r="AP515" s="17"/>
      <c r="AQ515" s="17">
        <v>0.220829227977131</v>
      </c>
      <c r="AR515" s="17">
        <v>0.197446892683384</v>
      </c>
      <c r="AS515" s="17"/>
      <c r="AT515" s="17">
        <v>8.0190088462071096E-2</v>
      </c>
      <c r="AU515" s="17">
        <v>0.16609575054672199</v>
      </c>
      <c r="AV515" s="17">
        <v>0.275488283937041</v>
      </c>
      <c r="AW515" s="17">
        <v>0.28355967239118601</v>
      </c>
      <c r="AX515" s="17"/>
      <c r="AY515" s="17">
        <v>0.22290933452395101</v>
      </c>
      <c r="AZ515" s="17">
        <v>0.20084679380269799</v>
      </c>
      <c r="BA515" s="17"/>
      <c r="BB515" s="17">
        <v>0.23889426640240999</v>
      </c>
      <c r="BC515" s="17">
        <v>0.19904439627409901</v>
      </c>
      <c r="BD515" s="17"/>
      <c r="BE515" s="17">
        <v>0.226405161875256</v>
      </c>
      <c r="BF515" s="17">
        <v>0.20245370121738801</v>
      </c>
      <c r="BG515" s="17"/>
      <c r="BH515" s="17">
        <v>0.182397099849813</v>
      </c>
      <c r="BI515" s="17">
        <v>0.20722715756056001</v>
      </c>
      <c r="BJ515" s="17"/>
      <c r="BK515" s="17">
        <v>0.27304363756372002</v>
      </c>
      <c r="BL515" s="17">
        <v>0.19347844449622201</v>
      </c>
      <c r="BM515" s="17"/>
      <c r="BN515" s="17">
        <v>0.27964234517787601</v>
      </c>
      <c r="BO515" s="17">
        <v>0.20183772955420001</v>
      </c>
      <c r="BP515" s="17"/>
      <c r="BQ515" s="17">
        <v>0.23042654338094301</v>
      </c>
      <c r="BR515" s="17">
        <v>0.203246639482102</v>
      </c>
      <c r="BS515" s="17"/>
      <c r="BT515" s="17">
        <v>0.19654698001583901</v>
      </c>
      <c r="BU515" s="17">
        <v>0.205808953678073</v>
      </c>
      <c r="BV515" s="17"/>
      <c r="BW515" s="17">
        <v>0.250789071347781</v>
      </c>
      <c r="BX515" s="17">
        <v>0.18352975603143101</v>
      </c>
      <c r="BY515" s="17"/>
      <c r="BZ515" s="17">
        <v>0.27013362115759598</v>
      </c>
      <c r="CA515" s="17">
        <v>0.202110004867115</v>
      </c>
    </row>
    <row r="516" spans="2:79" x14ac:dyDescent="0.35">
      <c r="B516" t="s">
        <v>292</v>
      </c>
      <c r="C516" s="17">
        <v>0.15826071858093499</v>
      </c>
      <c r="D516" s="17">
        <v>0.16229572273569301</v>
      </c>
      <c r="E516" s="17">
        <v>0.16473332249973199</v>
      </c>
      <c r="F516" s="17">
        <v>0.140590930563738</v>
      </c>
      <c r="G516" s="17">
        <v>0.16769513312614001</v>
      </c>
      <c r="H516" s="17">
        <v>0.18705159695746901</v>
      </c>
      <c r="I516" s="17">
        <v>0.129920953694937</v>
      </c>
      <c r="J516" s="17">
        <v>0.12777487518914599</v>
      </c>
      <c r="K516" s="17">
        <v>0.20718186955171999</v>
      </c>
      <c r="L516" s="17">
        <v>0.15745117917078699</v>
      </c>
      <c r="M516" s="17"/>
      <c r="N516" s="17">
        <v>6.6580766901556995E-2</v>
      </c>
      <c r="O516" s="17">
        <v>0.13193335424668401</v>
      </c>
      <c r="P516" s="17">
        <v>0.204255195497516</v>
      </c>
      <c r="Q516" s="17">
        <v>0.22698027204208901</v>
      </c>
      <c r="R516" s="17"/>
      <c r="S516" s="17">
        <v>0.137110599654029</v>
      </c>
      <c r="T516" s="17">
        <v>0.176029799371447</v>
      </c>
      <c r="U516" s="17">
        <v>0.20815344679290099</v>
      </c>
      <c r="V516" s="17">
        <v>0.119062665366725</v>
      </c>
      <c r="W516" s="17">
        <v>0.18912760537981299</v>
      </c>
      <c r="X516" s="17">
        <v>0.202103063126364</v>
      </c>
      <c r="Y516" s="17">
        <v>0.188793276753075</v>
      </c>
      <c r="Z516" s="17"/>
      <c r="AA516" s="17">
        <v>0.21968582658683</v>
      </c>
      <c r="AB516" s="17">
        <v>6.1343267013537497E-2</v>
      </c>
      <c r="AC516" s="17"/>
      <c r="AD516" s="17">
        <v>0.224174292983914</v>
      </c>
      <c r="AE516" s="17">
        <v>0.28526874048530898</v>
      </c>
      <c r="AF516" s="17">
        <v>0.185088028003111</v>
      </c>
      <c r="AG516" s="17"/>
      <c r="AH516" s="17">
        <v>0.314167478553943</v>
      </c>
      <c r="AI516" s="17">
        <v>0.13617126232149501</v>
      </c>
      <c r="AJ516" s="17"/>
      <c r="AK516" s="17">
        <v>0.155845186801781</v>
      </c>
      <c r="AL516" s="17">
        <v>0.159349140287355</v>
      </c>
      <c r="AM516" s="17"/>
      <c r="AN516" s="17">
        <v>0.119787988626464</v>
      </c>
      <c r="AO516" s="17">
        <v>0.22698027204208901</v>
      </c>
      <c r="AP516" s="17"/>
      <c r="AQ516" s="17">
        <v>0.22273824170852999</v>
      </c>
      <c r="AR516" s="17">
        <v>0.12609687542740999</v>
      </c>
      <c r="AS516" s="17"/>
      <c r="AT516" s="17">
        <v>4.3887786974442997E-2</v>
      </c>
      <c r="AU516" s="17">
        <v>0.113045198492432</v>
      </c>
      <c r="AV516" s="17">
        <v>0.20873068490776001</v>
      </c>
      <c r="AW516" s="17">
        <v>0.293859877745416</v>
      </c>
      <c r="AX516" s="17"/>
      <c r="AY516" s="17">
        <v>0.230039889923246</v>
      </c>
      <c r="AZ516" s="17">
        <v>0.14047010635035101</v>
      </c>
      <c r="BA516" s="17"/>
      <c r="BB516" s="17">
        <v>0.176060164944467</v>
      </c>
      <c r="BC516" s="17">
        <v>0.15499085467452201</v>
      </c>
      <c r="BD516" s="17"/>
      <c r="BE516" s="17">
        <v>0.24931819368212199</v>
      </c>
      <c r="BF516" s="17">
        <v>0.14632732500934001</v>
      </c>
      <c r="BG516" s="17"/>
      <c r="BH516" s="17">
        <v>0.123629614054482</v>
      </c>
      <c r="BI516" s="17">
        <v>0.16129162756886101</v>
      </c>
      <c r="BJ516" s="17"/>
      <c r="BK516" s="17">
        <v>0.17746804260645699</v>
      </c>
      <c r="BL516" s="17">
        <v>0.1549326033648</v>
      </c>
      <c r="BM516" s="17"/>
      <c r="BN516" s="17">
        <v>0.20906510762525299</v>
      </c>
      <c r="BO516" s="17">
        <v>0.15594544596358501</v>
      </c>
      <c r="BP516" s="17"/>
      <c r="BQ516" s="17">
        <v>0.309123588812036</v>
      </c>
      <c r="BR516" s="17">
        <v>0.146392434604696</v>
      </c>
      <c r="BS516" s="17"/>
      <c r="BT516" s="17">
        <v>0.21528010891202401</v>
      </c>
      <c r="BU516" s="17">
        <v>0.154451298243799</v>
      </c>
      <c r="BV516" s="17"/>
      <c r="BW516" s="17">
        <v>0.179754690950195</v>
      </c>
      <c r="BX516" s="17">
        <v>0.14802367543844699</v>
      </c>
      <c r="BY516" s="17"/>
      <c r="BZ516" s="17">
        <v>0.25257706202818803</v>
      </c>
      <c r="CA516" s="17">
        <v>0.153728463158221</v>
      </c>
    </row>
    <row r="517" spans="2:79" x14ac:dyDescent="0.35">
      <c r="B517" t="s">
        <v>293</v>
      </c>
      <c r="C517" s="17">
        <v>0.10718366819757701</v>
      </c>
      <c r="D517" s="17">
        <v>7.2409493699640101E-2</v>
      </c>
      <c r="E517" s="17">
        <v>0.13011845139355799</v>
      </c>
      <c r="F517" s="17">
        <v>6.8234847119315406E-2</v>
      </c>
      <c r="G517" s="17">
        <v>0.12008376269164101</v>
      </c>
      <c r="H517" s="17">
        <v>0.141512548797539</v>
      </c>
      <c r="I517" s="17">
        <v>8.0416348208549399E-2</v>
      </c>
      <c r="J517" s="17">
        <v>0.142422505429251</v>
      </c>
      <c r="K517" s="17">
        <v>0.144215761521057</v>
      </c>
      <c r="L517" s="17">
        <v>0.118870639510631</v>
      </c>
      <c r="M517" s="17"/>
      <c r="N517" s="17">
        <v>5.9266913687972503E-2</v>
      </c>
      <c r="O517" s="17">
        <v>8.0154021016105095E-2</v>
      </c>
      <c r="P517" s="17">
        <v>0.12769753237222201</v>
      </c>
      <c r="Q517" s="17">
        <v>0.15172713325158699</v>
      </c>
      <c r="R517" s="17"/>
      <c r="S517" s="17">
        <v>0.103976909999765</v>
      </c>
      <c r="T517" s="17">
        <v>8.4497227301061101E-2</v>
      </c>
      <c r="U517" s="17">
        <v>0.108691078045937</v>
      </c>
      <c r="V517" s="17">
        <v>7.3996219650492301E-2</v>
      </c>
      <c r="W517" s="17">
        <v>0.12545122611874199</v>
      </c>
      <c r="X517" s="17">
        <v>0.155514676612796</v>
      </c>
      <c r="Y517" s="17">
        <v>0.161040568275408</v>
      </c>
      <c r="Z517" s="17"/>
      <c r="AA517" s="17">
        <v>0.14661971755372899</v>
      </c>
      <c r="AB517" s="17">
        <v>4.49608813346297E-2</v>
      </c>
      <c r="AC517" s="17"/>
      <c r="AD517" s="17">
        <v>0.156047030916933</v>
      </c>
      <c r="AE517" s="17">
        <v>0.187725401023601</v>
      </c>
      <c r="AF517" s="17">
        <v>0.123221035263853</v>
      </c>
      <c r="AG517" s="17"/>
      <c r="AH517" s="17">
        <v>0.208837066411445</v>
      </c>
      <c r="AI517" s="17">
        <v>9.2781032328180496E-2</v>
      </c>
      <c r="AJ517" s="17"/>
      <c r="AK517" s="17">
        <v>0.109402334987297</v>
      </c>
      <c r="AL517" s="17">
        <v>0.106183952476972</v>
      </c>
      <c r="AM517" s="17"/>
      <c r="AN517" s="17">
        <v>8.2245952279092899E-2</v>
      </c>
      <c r="AO517" s="17">
        <v>0.15172713325158699</v>
      </c>
      <c r="AP517" s="17"/>
      <c r="AQ517" s="17">
        <v>0.16648677133152801</v>
      </c>
      <c r="AR517" s="17">
        <v>7.7601022723694194E-2</v>
      </c>
      <c r="AS517" s="17"/>
      <c r="AT517" s="17">
        <v>3.1868868960169897E-2</v>
      </c>
      <c r="AU517" s="17">
        <v>7.2269789084797198E-2</v>
      </c>
      <c r="AV517" s="17">
        <v>0.13822412146737401</v>
      </c>
      <c r="AW517" s="17">
        <v>0.212976214783934</v>
      </c>
      <c r="AX517" s="17"/>
      <c r="AY517" s="17">
        <v>0.179976235685084</v>
      </c>
      <c r="AZ517" s="17">
        <v>8.9141883690718599E-2</v>
      </c>
      <c r="BA517" s="17"/>
      <c r="BB517" s="17">
        <v>0.126238451221934</v>
      </c>
      <c r="BC517" s="17">
        <v>0.10368319149828401</v>
      </c>
      <c r="BD517" s="17"/>
      <c r="BE517" s="17">
        <v>0.151916600760479</v>
      </c>
      <c r="BF517" s="17">
        <v>0.101321264377446</v>
      </c>
      <c r="BG517" s="17"/>
      <c r="BH517" s="17">
        <v>9.7603905464786603E-2</v>
      </c>
      <c r="BI517" s="17">
        <v>0.108022087571318</v>
      </c>
      <c r="BJ517" s="17"/>
      <c r="BK517" s="17">
        <v>0.124401059003923</v>
      </c>
      <c r="BL517" s="17">
        <v>0.10420035515258499</v>
      </c>
      <c r="BM517" s="17"/>
      <c r="BN517" s="17">
        <v>0.14114342376720801</v>
      </c>
      <c r="BO517" s="17">
        <v>0.105636044190256</v>
      </c>
      <c r="BP517" s="17"/>
      <c r="BQ517" s="17">
        <v>0.19141729646786201</v>
      </c>
      <c r="BR517" s="17">
        <v>0.10055706339329799</v>
      </c>
      <c r="BS517" s="17"/>
      <c r="BT517" s="17">
        <v>0.17419190805532</v>
      </c>
      <c r="BU517" s="17">
        <v>0.102706900729746</v>
      </c>
      <c r="BV517" s="17"/>
      <c r="BW517" s="17">
        <v>0.121073156437026</v>
      </c>
      <c r="BX517" s="17">
        <v>0.10056845124784</v>
      </c>
      <c r="BY517" s="17"/>
      <c r="BZ517" s="17">
        <v>0.201520485677713</v>
      </c>
      <c r="CA517" s="17">
        <v>0.102650428920494</v>
      </c>
    </row>
    <row r="518" spans="2:79" x14ac:dyDescent="0.35">
      <c r="B518" t="s">
        <v>294</v>
      </c>
      <c r="C518" s="17">
        <v>5.31801136080024E-2</v>
      </c>
      <c r="D518" s="17">
        <v>4.4850557169277001E-2</v>
      </c>
      <c r="E518" s="17">
        <v>6.6210372645010507E-2</v>
      </c>
      <c r="F518" s="17">
        <v>3.1866411421080099E-2</v>
      </c>
      <c r="G518" s="17">
        <v>4.7618351426511801E-2</v>
      </c>
      <c r="H518" s="17">
        <v>5.9186630938723901E-2</v>
      </c>
      <c r="I518" s="17">
        <v>5.2836270675356803E-2</v>
      </c>
      <c r="J518" s="17">
        <v>8.5260026261479896E-2</v>
      </c>
      <c r="K518" s="17">
        <v>5.2463057158196102E-2</v>
      </c>
      <c r="L518" s="17">
        <v>5.6037928566777799E-2</v>
      </c>
      <c r="M518" s="17"/>
      <c r="N518" s="17">
        <v>5.5053408260394697E-2</v>
      </c>
      <c r="O518" s="17">
        <v>4.63048695499386E-2</v>
      </c>
      <c r="P518" s="17">
        <v>5.8253090337588499E-2</v>
      </c>
      <c r="Q518" s="17">
        <v>5.3109072141628397E-2</v>
      </c>
      <c r="R518" s="17"/>
      <c r="S518" s="17">
        <v>5.3656992546333701E-2</v>
      </c>
      <c r="T518" s="17">
        <v>6.2037331683223701E-2</v>
      </c>
      <c r="U518" s="17">
        <v>5.4854622371287097E-2</v>
      </c>
      <c r="V518" s="17">
        <v>4.4641801966701998E-2</v>
      </c>
      <c r="W518" s="17">
        <v>4.5035623418910598E-2</v>
      </c>
      <c r="X518" s="17">
        <v>6.4672993824659394E-2</v>
      </c>
      <c r="Y518" s="17">
        <v>7.3887318057789197E-2</v>
      </c>
      <c r="Z518" s="17"/>
      <c r="AA518" s="17">
        <v>6.1448604540406501E-2</v>
      </c>
      <c r="AB518" s="17">
        <v>4.0133965290284603E-2</v>
      </c>
      <c r="AC518" s="17"/>
      <c r="AD518" s="17">
        <v>5.5641261895498E-2</v>
      </c>
      <c r="AE518" s="17">
        <v>6.5672972988964504E-2</v>
      </c>
      <c r="AF518" s="17">
        <v>6.4232718985792303E-2</v>
      </c>
      <c r="AG518" s="17"/>
      <c r="AH518" s="17">
        <v>7.0065408718676503E-2</v>
      </c>
      <c r="AI518" s="17">
        <v>5.0787741475841197E-2</v>
      </c>
      <c r="AJ518" s="17"/>
      <c r="AK518" s="17">
        <v>5.1329352490274899E-2</v>
      </c>
      <c r="AL518" s="17">
        <v>5.40140536088402E-2</v>
      </c>
      <c r="AM518" s="17"/>
      <c r="AN518" s="17">
        <v>5.3219886263872702E-2</v>
      </c>
      <c r="AO518" s="17">
        <v>5.3109072141628397E-2</v>
      </c>
      <c r="AP518" s="17"/>
      <c r="AQ518" s="17">
        <v>7.7999648693469703E-2</v>
      </c>
      <c r="AR518" s="17">
        <v>4.0799184643770303E-2</v>
      </c>
      <c r="AS518" s="17"/>
      <c r="AT518" s="17">
        <v>2.4740886150892299E-2</v>
      </c>
      <c r="AU518" s="17">
        <v>4.8596651101745797E-2</v>
      </c>
      <c r="AV518" s="17">
        <v>6.6228549135675302E-2</v>
      </c>
      <c r="AW518" s="17">
        <v>6.8806790324914796E-2</v>
      </c>
      <c r="AX518" s="17"/>
      <c r="AY518" s="17">
        <v>7.8679701896829199E-2</v>
      </c>
      <c r="AZ518" s="17">
        <v>4.68599892766332E-2</v>
      </c>
      <c r="BA518" s="17"/>
      <c r="BB518" s="17">
        <v>8.4149614218069699E-2</v>
      </c>
      <c r="BC518" s="17">
        <v>4.7490832594635601E-2</v>
      </c>
      <c r="BD518" s="17"/>
      <c r="BE518" s="17">
        <v>5.98514539351509E-2</v>
      </c>
      <c r="BF518" s="17">
        <v>5.2305811638993803E-2</v>
      </c>
      <c r="BG518" s="17"/>
      <c r="BH518" s="17">
        <v>3.8947365617610599E-2</v>
      </c>
      <c r="BI518" s="17">
        <v>5.44257615420441E-2</v>
      </c>
      <c r="BJ518" s="17"/>
      <c r="BK518" s="17">
        <v>3.4019913281083398E-2</v>
      </c>
      <c r="BL518" s="17">
        <v>5.6500063548320503E-2</v>
      </c>
      <c r="BM518" s="17"/>
      <c r="BN518" s="17">
        <v>4.9451081500794497E-2</v>
      </c>
      <c r="BO518" s="17">
        <v>5.3350054160175998E-2</v>
      </c>
      <c r="BP518" s="17"/>
      <c r="BQ518" s="17">
        <v>8.52511237534197E-2</v>
      </c>
      <c r="BR518" s="17">
        <v>5.06571080783609E-2</v>
      </c>
      <c r="BS518" s="17"/>
      <c r="BT518" s="17">
        <v>0.10076446306417899</v>
      </c>
      <c r="BU518" s="17">
        <v>5.0001040883878398E-2</v>
      </c>
      <c r="BV518" s="17"/>
      <c r="BW518" s="17">
        <v>6.2372026353395803E-2</v>
      </c>
      <c r="BX518" s="17">
        <v>4.8802234744105097E-2</v>
      </c>
      <c r="BY518" s="17"/>
      <c r="BZ518" s="17">
        <v>6.2648662418054293E-2</v>
      </c>
      <c r="CA518" s="17">
        <v>5.2725114186681597E-2</v>
      </c>
    </row>
    <row r="519" spans="2:79" x14ac:dyDescent="0.35">
      <c r="B519" t="s">
        <v>295</v>
      </c>
      <c r="C519" s="17">
        <v>4.1946106584827697E-2</v>
      </c>
      <c r="D519" s="17">
        <v>3.6284630508575E-2</v>
      </c>
      <c r="E519" s="17">
        <v>5.0336045889840197E-2</v>
      </c>
      <c r="F519" s="17">
        <v>2.84616950665534E-2</v>
      </c>
      <c r="G519" s="17">
        <v>4.2399535438162897E-2</v>
      </c>
      <c r="H519" s="17">
        <v>3.4820932241054002E-2</v>
      </c>
      <c r="I519" s="17">
        <v>4.2885885553430599E-2</v>
      </c>
      <c r="J519" s="17">
        <v>5.98500407115201E-2</v>
      </c>
      <c r="K519" s="17">
        <v>7.2276669140524594E-2</v>
      </c>
      <c r="L519" s="17">
        <v>3.9250862685285499E-2</v>
      </c>
      <c r="M519" s="17"/>
      <c r="N519" s="17">
        <v>8.94783803475626E-2</v>
      </c>
      <c r="O519" s="17">
        <v>3.0313879122369099E-2</v>
      </c>
      <c r="P519" s="17">
        <v>2.4726947273428598E-2</v>
      </c>
      <c r="Q519" s="17">
        <v>1.6926267806740499E-2</v>
      </c>
      <c r="R519" s="17"/>
      <c r="S519" s="17">
        <v>4.3542174779519403E-2</v>
      </c>
      <c r="T519" s="17">
        <v>2.9329298296454E-2</v>
      </c>
      <c r="U519" s="17">
        <v>2.55742493235727E-2</v>
      </c>
      <c r="V519" s="17">
        <v>5.53605843642676E-2</v>
      </c>
      <c r="W519" s="17">
        <v>3.3638774891166602E-2</v>
      </c>
      <c r="X519" s="17">
        <v>3.4554304821815797E-2</v>
      </c>
      <c r="Y519" s="17">
        <v>6.1213787214492103E-2</v>
      </c>
      <c r="Z519" s="17"/>
      <c r="AA519" s="17">
        <v>3.5687544537916401E-2</v>
      </c>
      <c r="AB519" s="17">
        <v>5.1820959128918702E-2</v>
      </c>
      <c r="AC519" s="17"/>
      <c r="AD519" s="17">
        <v>3.09555260117883E-2</v>
      </c>
      <c r="AE519" s="17">
        <v>3.7753257996920399E-2</v>
      </c>
      <c r="AF519" s="17">
        <v>4.0136701384845999E-2</v>
      </c>
      <c r="AG519" s="17"/>
      <c r="AH519" s="17">
        <v>3.5278445071272001E-2</v>
      </c>
      <c r="AI519" s="17">
        <v>4.2890805951179403E-2</v>
      </c>
      <c r="AJ519" s="17"/>
      <c r="AK519" s="17">
        <v>4.8326470248444497E-2</v>
      </c>
      <c r="AL519" s="17">
        <v>3.90711593925527E-2</v>
      </c>
      <c r="AM519" s="17"/>
      <c r="AN519" s="17">
        <v>5.5953495345843103E-2</v>
      </c>
      <c r="AO519" s="17">
        <v>1.6926267806740499E-2</v>
      </c>
      <c r="AP519" s="17"/>
      <c r="AQ519" s="17">
        <v>5.0668047535446299E-2</v>
      </c>
      <c r="AR519" s="17">
        <v>3.7595270400024902E-2</v>
      </c>
      <c r="AS519" s="17"/>
      <c r="AT519" s="17">
        <v>3.8106759467848403E-2</v>
      </c>
      <c r="AU519" s="17">
        <v>5.3445664040049398E-2</v>
      </c>
      <c r="AV519" s="17">
        <v>3.8900592021041402E-2</v>
      </c>
      <c r="AW519" s="17">
        <v>2.9113590145005499E-2</v>
      </c>
      <c r="AX519" s="17"/>
      <c r="AY519" s="17">
        <v>4.6173803180964403E-2</v>
      </c>
      <c r="AZ519" s="17">
        <v>4.0898263465941102E-2</v>
      </c>
      <c r="BA519" s="17"/>
      <c r="BB519" s="17">
        <v>6.5276972653263807E-2</v>
      </c>
      <c r="BC519" s="17">
        <v>3.7660088059059002E-2</v>
      </c>
      <c r="BD519" s="17"/>
      <c r="BE519" s="17">
        <v>3.9051870624707399E-2</v>
      </c>
      <c r="BF519" s="17">
        <v>4.2325406107055798E-2</v>
      </c>
      <c r="BG519" s="17"/>
      <c r="BH519" s="17">
        <v>2.1352985553892801E-2</v>
      </c>
      <c r="BI519" s="17">
        <v>4.37484133976071E-2</v>
      </c>
      <c r="BJ519" s="17"/>
      <c r="BK519" s="17">
        <v>1.3985551777774999E-2</v>
      </c>
      <c r="BL519" s="17">
        <v>4.67909224363885E-2</v>
      </c>
      <c r="BM519" s="17"/>
      <c r="BN519" s="17">
        <v>3.5820745059328703E-2</v>
      </c>
      <c r="BO519" s="17">
        <v>4.2225253368759798E-2</v>
      </c>
      <c r="BP519" s="17"/>
      <c r="BQ519" s="17">
        <v>1.9971344113330899E-2</v>
      </c>
      <c r="BR519" s="17">
        <v>4.3674846870112E-2</v>
      </c>
      <c r="BS519" s="17"/>
      <c r="BT519" s="17">
        <v>9.83519047098253E-2</v>
      </c>
      <c r="BU519" s="17">
        <v>3.8177679857322101E-2</v>
      </c>
      <c r="BV519" s="17"/>
      <c r="BW519" s="17">
        <v>5.1933795727086902E-2</v>
      </c>
      <c r="BX519" s="17">
        <v>3.7189219263743703E-2</v>
      </c>
      <c r="BY519" s="17"/>
      <c r="BZ519" s="17">
        <v>5.4418395428961097E-2</v>
      </c>
      <c r="CA519" s="17">
        <v>4.13467661451817E-2</v>
      </c>
    </row>
    <row r="520" spans="2:79" x14ac:dyDescent="0.35">
      <c r="B520" t="s">
        <v>75</v>
      </c>
      <c r="C520" s="17">
        <v>0.110027032264472</v>
      </c>
      <c r="D520" s="17">
        <v>0.14316115195297799</v>
      </c>
      <c r="E520" s="17">
        <v>7.5536843282513005E-2</v>
      </c>
      <c r="F520" s="17">
        <v>9.8724268502983298E-2</v>
      </c>
      <c r="G520" s="17">
        <v>0.1208227968203</v>
      </c>
      <c r="H520" s="17">
        <v>0.109523176288557</v>
      </c>
      <c r="I520" s="17">
        <v>0.112407562872023</v>
      </c>
      <c r="J520" s="17">
        <v>0.12987520768734201</v>
      </c>
      <c r="K520" s="17">
        <v>9.4670478399796504E-2</v>
      </c>
      <c r="L520" s="17">
        <v>8.9571327500958101E-2</v>
      </c>
      <c r="M520" s="17"/>
      <c r="N520" s="17">
        <v>0.103021217561406</v>
      </c>
      <c r="O520" s="17">
        <v>0.10907640398825801</v>
      </c>
      <c r="P520" s="17">
        <v>8.7572672241526497E-2</v>
      </c>
      <c r="Q520" s="17">
        <v>0.12605429746462801</v>
      </c>
      <c r="R520" s="17"/>
      <c r="S520" s="17">
        <v>8.0765749635606995E-2</v>
      </c>
      <c r="T520" s="17">
        <v>7.16208685411652E-2</v>
      </c>
      <c r="U520" s="17">
        <v>3.2970773786799398E-2</v>
      </c>
      <c r="V520" s="17">
        <v>0.122271492312803</v>
      </c>
      <c r="W520" s="17">
        <v>6.0204426265143801E-2</v>
      </c>
      <c r="X520" s="17">
        <v>4.81493552861341E-2</v>
      </c>
      <c r="Y520" s="17">
        <v>5.0541150926911298E-2</v>
      </c>
      <c r="Z520" s="17"/>
      <c r="AA520" s="17">
        <v>6.4007196753165296E-2</v>
      </c>
      <c r="AB520" s="17">
        <v>0.18263781512021601</v>
      </c>
      <c r="AC520" s="17"/>
      <c r="AD520" s="17">
        <v>5.6777660120743902E-2</v>
      </c>
      <c r="AE520" s="17">
        <v>4.2644630099051103E-2</v>
      </c>
      <c r="AF520" s="17">
        <v>7.0366789732113105E-2</v>
      </c>
      <c r="AG520" s="17"/>
      <c r="AH520" s="17">
        <v>2.30238280811586E-2</v>
      </c>
      <c r="AI520" s="17">
        <v>0.122353973530977</v>
      </c>
      <c r="AJ520" s="17"/>
      <c r="AK520" s="17">
        <v>0.13449082995591</v>
      </c>
      <c r="AL520" s="17">
        <v>9.9003816317323995E-2</v>
      </c>
      <c r="AM520" s="17"/>
      <c r="AN520" s="17">
        <v>0.101054147330014</v>
      </c>
      <c r="AO520" s="17">
        <v>0.12605429746462801</v>
      </c>
      <c r="AP520" s="17"/>
      <c r="AQ520" s="17">
        <v>7.2199497311624103E-2</v>
      </c>
      <c r="AR520" s="17">
        <v>0.128896846768671</v>
      </c>
      <c r="AS520" s="17"/>
      <c r="AT520" s="17">
        <v>0.20162915117656399</v>
      </c>
      <c r="AU520" s="17">
        <v>0.14279734092742599</v>
      </c>
      <c r="AV520" s="17">
        <v>6.4342430977043993E-2</v>
      </c>
      <c r="AW520" s="17">
        <v>2.4737808821665101E-2</v>
      </c>
      <c r="AX520" s="17"/>
      <c r="AY520" s="17">
        <v>6.0535233316746297E-2</v>
      </c>
      <c r="AZ520" s="17">
        <v>0.12229367434472101</v>
      </c>
      <c r="BA520" s="17"/>
      <c r="BB520" s="17">
        <v>5.0139244836715002E-2</v>
      </c>
      <c r="BC520" s="17">
        <v>0.121028774147082</v>
      </c>
      <c r="BD520" s="17"/>
      <c r="BE520" s="17">
        <v>7.9772416145212896E-2</v>
      </c>
      <c r="BF520" s="17">
        <v>0.11399200319198199</v>
      </c>
      <c r="BG520" s="17"/>
      <c r="BH520" s="17">
        <v>0.172848152348161</v>
      </c>
      <c r="BI520" s="17">
        <v>0.10452893741312901</v>
      </c>
      <c r="BJ520" s="17"/>
      <c r="BK520" s="17">
        <v>7.5327315850975601E-2</v>
      </c>
      <c r="BL520" s="17">
        <v>0.116039564465098</v>
      </c>
      <c r="BM520" s="17"/>
      <c r="BN520" s="17">
        <v>6.26926534276772E-2</v>
      </c>
      <c r="BO520" s="17">
        <v>0.112184168552136</v>
      </c>
      <c r="BP520" s="17"/>
      <c r="BQ520" s="17">
        <v>3.3190990343855802E-2</v>
      </c>
      <c r="BR520" s="17">
        <v>0.116071673757287</v>
      </c>
      <c r="BS520" s="17"/>
      <c r="BT520" s="17">
        <v>4.9225779712839098E-2</v>
      </c>
      <c r="BU520" s="17">
        <v>0.114089115823216</v>
      </c>
      <c r="BV520" s="17"/>
      <c r="BW520" s="17">
        <v>5.9452164561998699E-2</v>
      </c>
      <c r="BX520" s="17">
        <v>0.13411458079674199</v>
      </c>
      <c r="BY520" s="17"/>
      <c r="BZ520" s="17">
        <v>1.71110308703032E-2</v>
      </c>
      <c r="CA520" s="17">
        <v>0.11449199597896501</v>
      </c>
    </row>
    <row r="521" spans="2:79" x14ac:dyDescent="0.35">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c r="BH521" s="17"/>
      <c r="BI521" s="17"/>
      <c r="BJ521" s="17"/>
      <c r="BK521" s="17"/>
      <c r="BL521" s="17"/>
      <c r="BM521" s="17"/>
      <c r="BN521" s="17"/>
      <c r="BO521" s="17"/>
      <c r="BP521" s="17"/>
      <c r="BQ521" s="17"/>
      <c r="BR521" s="17"/>
      <c r="BS521" s="17"/>
      <c r="BT521" s="17"/>
      <c r="BU521" s="17"/>
      <c r="BV521" s="17"/>
      <c r="BW521" s="17"/>
      <c r="BX521" s="17"/>
      <c r="BY521" s="17"/>
      <c r="BZ521" s="17"/>
      <c r="CA521" s="17"/>
    </row>
    <row r="522" spans="2:79" x14ac:dyDescent="0.35">
      <c r="B522" s="6" t="s">
        <v>319</v>
      </c>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c r="BV522" s="17"/>
      <c r="BW522" s="17"/>
      <c r="BX522" s="17"/>
      <c r="BY522" s="17"/>
      <c r="BZ522" s="17"/>
      <c r="CA522" s="17"/>
    </row>
    <row r="523" spans="2:79" x14ac:dyDescent="0.35">
      <c r="B523" s="24" t="s">
        <v>77</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c r="BV523" s="17"/>
      <c r="BW523" s="17"/>
      <c r="BX523" s="17"/>
      <c r="BY523" s="17"/>
      <c r="BZ523" s="17"/>
      <c r="CA523" s="17"/>
    </row>
    <row r="524" spans="2:79" x14ac:dyDescent="0.35">
      <c r="B524" t="s">
        <v>315</v>
      </c>
      <c r="C524" s="17">
        <v>0.25205365676797797</v>
      </c>
      <c r="D524" s="17">
        <v>0.26673354146479</v>
      </c>
      <c r="E524" s="17">
        <v>0.33860814443620102</v>
      </c>
      <c r="F524" s="17">
        <v>0.264458760129337</v>
      </c>
      <c r="G524" s="17">
        <v>0.27681470290003202</v>
      </c>
      <c r="H524" s="17">
        <v>0.21869921661143499</v>
      </c>
      <c r="I524" s="17">
        <v>0.21308907394177501</v>
      </c>
      <c r="J524" s="17">
        <v>0.207562116325961</v>
      </c>
      <c r="K524" s="17">
        <v>0.24613334369968401</v>
      </c>
      <c r="L524" s="17">
        <v>0.109202595890357</v>
      </c>
      <c r="M524" s="17"/>
      <c r="N524" s="17">
        <v>0.32216432461561301</v>
      </c>
      <c r="O524" s="17">
        <v>0.24673915567600799</v>
      </c>
      <c r="P524" s="17">
        <v>0.23681635324971201</v>
      </c>
      <c r="Q524" s="17">
        <v>0.204385492577001</v>
      </c>
      <c r="R524" s="17"/>
      <c r="S524" s="17">
        <v>0.30399841585149301</v>
      </c>
      <c r="T524" s="17">
        <v>0.27987113413689702</v>
      </c>
      <c r="U524" s="17">
        <v>0.25411113846259498</v>
      </c>
      <c r="V524" s="17">
        <v>0.26377493617083803</v>
      </c>
      <c r="W524" s="17">
        <v>0.24244570232047999</v>
      </c>
      <c r="X524" s="17">
        <v>0.214289132068227</v>
      </c>
      <c r="Y524" s="17">
        <v>0.22055238850987999</v>
      </c>
      <c r="Z524" s="17"/>
      <c r="AA524" s="17">
        <v>0.19144876671918501</v>
      </c>
      <c r="AB524" s="17">
        <v>0.34767695620910499</v>
      </c>
      <c r="AC524" s="17"/>
      <c r="AD524" s="17">
        <v>0.22514625852463799</v>
      </c>
      <c r="AE524" s="17">
        <v>0.18214450763397799</v>
      </c>
      <c r="AF524" s="17">
        <v>0.168893415252475</v>
      </c>
      <c r="AG524" s="17"/>
      <c r="AH524" s="17">
        <v>0.204212286716216</v>
      </c>
      <c r="AI524" s="17">
        <v>0.258832002051614</v>
      </c>
      <c r="AJ524" s="17"/>
      <c r="AK524" s="17">
        <v>0.235810097663778</v>
      </c>
      <c r="AL524" s="17">
        <v>0.25937289076485298</v>
      </c>
      <c r="AM524" s="17"/>
      <c r="AN524" s="17">
        <v>0.27874073949737199</v>
      </c>
      <c r="AO524" s="17">
        <v>0.204385492577001</v>
      </c>
      <c r="AP524" s="17"/>
      <c r="AQ524" s="17">
        <v>0.20453413730842601</v>
      </c>
      <c r="AR524" s="17">
        <v>0.275758202111683</v>
      </c>
      <c r="AS524" s="17"/>
      <c r="AT524" s="17">
        <v>0.38415837755400301</v>
      </c>
      <c r="AU524" s="17">
        <v>0.29114837500119201</v>
      </c>
      <c r="AV524" s="17">
        <v>0.194030448029511</v>
      </c>
      <c r="AW524" s="17">
        <v>0.12748903393018801</v>
      </c>
      <c r="AX524" s="17"/>
      <c r="AY524" s="17">
        <v>0.21927119273117299</v>
      </c>
      <c r="AZ524" s="17">
        <v>0.26017885652628198</v>
      </c>
      <c r="BA524" s="17"/>
      <c r="BB524" s="17">
        <v>0.25292363199954698</v>
      </c>
      <c r="BC524" s="17">
        <v>0.25189383715611502</v>
      </c>
      <c r="BD524" s="17"/>
      <c r="BE524" s="17">
        <v>0.24510365850902799</v>
      </c>
      <c r="BF524" s="17">
        <v>0.25296447781209003</v>
      </c>
      <c r="BG524" s="17"/>
      <c r="BH524" s="17">
        <v>0.21279428008138099</v>
      </c>
      <c r="BI524" s="17">
        <v>0.25548963142968301</v>
      </c>
      <c r="BJ524" s="17"/>
      <c r="BK524" s="17">
        <v>0.22652137953936799</v>
      </c>
      <c r="BL524" s="17">
        <v>0.25647771710216</v>
      </c>
      <c r="BM524" s="17"/>
      <c r="BN524" s="17">
        <v>0.227659104294857</v>
      </c>
      <c r="BO524" s="17">
        <v>0.25316537251569099</v>
      </c>
      <c r="BP524" s="17"/>
      <c r="BQ524" s="17">
        <v>0.21205450602317899</v>
      </c>
      <c r="BR524" s="17">
        <v>0.25520036396717399</v>
      </c>
      <c r="BS524" s="17"/>
      <c r="BT524" s="17">
        <v>0.24166013180215401</v>
      </c>
      <c r="BU524" s="17">
        <v>0.25274803994446199</v>
      </c>
      <c r="BV524" s="17"/>
      <c r="BW524" s="17">
        <v>0.197021038444713</v>
      </c>
      <c r="BX524" s="17">
        <v>0.27826432077836899</v>
      </c>
      <c r="BY524" s="17"/>
      <c r="BZ524" s="17">
        <v>0.19849023721089101</v>
      </c>
      <c r="CA524" s="17">
        <v>0.25462758075478298</v>
      </c>
    </row>
    <row r="525" spans="2:79" x14ac:dyDescent="0.35">
      <c r="B525" t="s">
        <v>316</v>
      </c>
      <c r="C525" s="17">
        <v>0.62175225592795502</v>
      </c>
      <c r="D525" s="17">
        <v>0.613423920303378</v>
      </c>
      <c r="E525" s="17">
        <v>0.52835319219910304</v>
      </c>
      <c r="F525" s="17">
        <v>0.55793717578780799</v>
      </c>
      <c r="G525" s="17">
        <v>0.60634089987505402</v>
      </c>
      <c r="H525" s="17">
        <v>0.66484536265555005</v>
      </c>
      <c r="I525" s="17">
        <v>0.67676570719004803</v>
      </c>
      <c r="J525" s="17">
        <v>0.68730358293981697</v>
      </c>
      <c r="K525" s="17">
        <v>0.59800377835007801</v>
      </c>
      <c r="L525" s="17">
        <v>0.81376580940362397</v>
      </c>
      <c r="M525" s="17"/>
      <c r="N525" s="17">
        <v>0.466436275955108</v>
      </c>
      <c r="O525" s="17">
        <v>0.61718462009125596</v>
      </c>
      <c r="P525" s="17">
        <v>0.66150240320753795</v>
      </c>
      <c r="Q525" s="17">
        <v>0.73346052593646505</v>
      </c>
      <c r="R525" s="17"/>
      <c r="S525" s="17">
        <v>0.53155485733047203</v>
      </c>
      <c r="T525" s="17">
        <v>0.61054481348121203</v>
      </c>
      <c r="U525" s="17">
        <v>0.67900448620425002</v>
      </c>
      <c r="V525" s="17">
        <v>0.58020553871248903</v>
      </c>
      <c r="W525" s="17">
        <v>0.65985035296995398</v>
      </c>
      <c r="X525" s="17">
        <v>0.71034435477512403</v>
      </c>
      <c r="Y525" s="17">
        <v>0.68720452703174195</v>
      </c>
      <c r="Z525" s="17"/>
      <c r="AA525" s="17">
        <v>0.74825136749318999</v>
      </c>
      <c r="AB525" s="17">
        <v>0.42216007096564501</v>
      </c>
      <c r="AC525" s="17"/>
      <c r="AD525" s="17">
        <v>0.70880306803714199</v>
      </c>
      <c r="AE525" s="17">
        <v>0.78792850358544497</v>
      </c>
      <c r="AF525" s="17">
        <v>0.77301100225711294</v>
      </c>
      <c r="AG525" s="17"/>
      <c r="AH525" s="17">
        <v>0.75083456058894305</v>
      </c>
      <c r="AI525" s="17">
        <v>0.603463389408182</v>
      </c>
      <c r="AJ525" s="17"/>
      <c r="AK525" s="17">
        <v>0.61217130494202998</v>
      </c>
      <c r="AL525" s="17">
        <v>0.626069365357529</v>
      </c>
      <c r="AM525" s="17"/>
      <c r="AN525" s="17">
        <v>0.55921223799626096</v>
      </c>
      <c r="AO525" s="17">
        <v>0.73346052593646505</v>
      </c>
      <c r="AP525" s="17"/>
      <c r="AQ525" s="17">
        <v>0.73006384071762398</v>
      </c>
      <c r="AR525" s="17">
        <v>0.56772231408309404</v>
      </c>
      <c r="AS525" s="17"/>
      <c r="AT525" s="17">
        <v>0.27669761306313201</v>
      </c>
      <c r="AU525" s="17">
        <v>0.583380913851127</v>
      </c>
      <c r="AV525" s="17">
        <v>0.75220014821376802</v>
      </c>
      <c r="AW525" s="17">
        <v>0.85061135342921901</v>
      </c>
      <c r="AX525" s="17"/>
      <c r="AY525" s="17">
        <v>0.71879723814872698</v>
      </c>
      <c r="AZ525" s="17">
        <v>0.59769946156815201</v>
      </c>
      <c r="BA525" s="17"/>
      <c r="BB525" s="17">
        <v>0.61497703621956301</v>
      </c>
      <c r="BC525" s="17">
        <v>0.62299690398778895</v>
      </c>
      <c r="BD525" s="17"/>
      <c r="BE525" s="17">
        <v>0.67535148541864498</v>
      </c>
      <c r="BF525" s="17">
        <v>0.61472789356851298</v>
      </c>
      <c r="BG525" s="17"/>
      <c r="BH525" s="17">
        <v>0.62597555297070295</v>
      </c>
      <c r="BI525" s="17">
        <v>0.62138263361470303</v>
      </c>
      <c r="BJ525" s="17"/>
      <c r="BK525" s="17">
        <v>0.68564527981436296</v>
      </c>
      <c r="BL525" s="17">
        <v>0.61068130483041305</v>
      </c>
      <c r="BM525" s="17"/>
      <c r="BN525" s="17">
        <v>0.70980867968889505</v>
      </c>
      <c r="BO525" s="17">
        <v>0.61773932258596398</v>
      </c>
      <c r="BP525" s="17"/>
      <c r="BQ525" s="17">
        <v>0.72715322452832198</v>
      </c>
      <c r="BR525" s="17">
        <v>0.61346043021362595</v>
      </c>
      <c r="BS525" s="17"/>
      <c r="BT525" s="17">
        <v>0.661914986397516</v>
      </c>
      <c r="BU525" s="17">
        <v>0.61906901569411099</v>
      </c>
      <c r="BV525" s="17"/>
      <c r="BW525" s="17">
        <v>0.72492335396213303</v>
      </c>
      <c r="BX525" s="17">
        <v>0.57261443424059599</v>
      </c>
      <c r="BY525" s="17"/>
      <c r="BZ525" s="17">
        <v>0.73046643699062497</v>
      </c>
      <c r="CA525" s="17">
        <v>0.61652813019705499</v>
      </c>
    </row>
    <row r="526" spans="2:79" x14ac:dyDescent="0.35">
      <c r="B526" t="s">
        <v>317</v>
      </c>
      <c r="C526" s="17">
        <v>9.4522833492894601E-2</v>
      </c>
      <c r="D526" s="17">
        <v>9.2556247976153097E-2</v>
      </c>
      <c r="E526" s="17">
        <v>9.8252976332516104E-2</v>
      </c>
      <c r="F526" s="17">
        <v>0.14583969279516801</v>
      </c>
      <c r="G526" s="17">
        <v>8.9947584826800403E-2</v>
      </c>
      <c r="H526" s="17">
        <v>8.6611680821743003E-2</v>
      </c>
      <c r="I526" s="17">
        <v>8.5872702569969206E-2</v>
      </c>
      <c r="J526" s="17">
        <v>5.7876872110157802E-2</v>
      </c>
      <c r="K526" s="17">
        <v>9.5186128968484607E-2</v>
      </c>
      <c r="L526" s="17">
        <v>4.6958290801961997E-2</v>
      </c>
      <c r="M526" s="17"/>
      <c r="N526" s="17">
        <v>0.18367598530510501</v>
      </c>
      <c r="O526" s="17">
        <v>9.9572188674556097E-2</v>
      </c>
      <c r="P526" s="17">
        <v>6.33477746848536E-2</v>
      </c>
      <c r="Q526" s="17">
        <v>3.2755112993446099E-2</v>
      </c>
      <c r="R526" s="17"/>
      <c r="S526" s="17">
        <v>0.13946386291780899</v>
      </c>
      <c r="T526" s="17">
        <v>8.9776653674842305E-2</v>
      </c>
      <c r="U526" s="17">
        <v>4.9912152206942E-2</v>
      </c>
      <c r="V526" s="17">
        <v>0.123368888905658</v>
      </c>
      <c r="W526" s="17">
        <v>7.4608305583246604E-2</v>
      </c>
      <c r="X526" s="17">
        <v>5.9397081307993697E-2</v>
      </c>
      <c r="Y526" s="17">
        <v>7.1886779716950303E-2</v>
      </c>
      <c r="Z526" s="17"/>
      <c r="AA526" s="17">
        <v>4.4200244991456202E-2</v>
      </c>
      <c r="AB526" s="17">
        <v>0.17392256419204399</v>
      </c>
      <c r="AC526" s="17"/>
      <c r="AD526" s="17">
        <v>5.0568586731204103E-2</v>
      </c>
      <c r="AE526" s="17">
        <v>2.44260499459177E-2</v>
      </c>
      <c r="AF526" s="17">
        <v>4.3038207596533498E-2</v>
      </c>
      <c r="AG526" s="17"/>
      <c r="AH526" s="17">
        <v>4.0931916426354097E-2</v>
      </c>
      <c r="AI526" s="17">
        <v>0.102115796226836</v>
      </c>
      <c r="AJ526" s="17"/>
      <c r="AK526" s="17">
        <v>0.10961441619884101</v>
      </c>
      <c r="AL526" s="17">
        <v>8.7722671995070001E-2</v>
      </c>
      <c r="AM526" s="17"/>
      <c r="AN526" s="17">
        <v>0.12910357086660099</v>
      </c>
      <c r="AO526" s="17">
        <v>3.2755112993446099E-2</v>
      </c>
      <c r="AP526" s="17"/>
      <c r="AQ526" s="17">
        <v>5.05906462013418E-2</v>
      </c>
      <c r="AR526" s="17">
        <v>0.116437880983794</v>
      </c>
      <c r="AS526" s="17"/>
      <c r="AT526" s="17">
        <v>0.25918060479362498</v>
      </c>
      <c r="AU526" s="17">
        <v>8.7671429985806404E-2</v>
      </c>
      <c r="AV526" s="17">
        <v>4.1727061046905399E-2</v>
      </c>
      <c r="AW526" s="17">
        <v>1.9865813472594099E-2</v>
      </c>
      <c r="AX526" s="17"/>
      <c r="AY526" s="17">
        <v>4.9038614332805097E-2</v>
      </c>
      <c r="AZ526" s="17">
        <v>0.105796188848713</v>
      </c>
      <c r="BA526" s="17"/>
      <c r="BB526" s="17">
        <v>0.10688690275852999</v>
      </c>
      <c r="BC526" s="17">
        <v>9.2251480609081504E-2</v>
      </c>
      <c r="BD526" s="17"/>
      <c r="BE526" s="17">
        <v>5.3315634660056101E-2</v>
      </c>
      <c r="BF526" s="17">
        <v>9.9923177848026096E-2</v>
      </c>
      <c r="BG526" s="17"/>
      <c r="BH526" s="17">
        <v>0.10879864215662501</v>
      </c>
      <c r="BI526" s="17">
        <v>9.3273416895287703E-2</v>
      </c>
      <c r="BJ526" s="17"/>
      <c r="BK526" s="17">
        <v>5.9289760455700703E-2</v>
      </c>
      <c r="BL526" s="17">
        <v>0.10062778212241</v>
      </c>
      <c r="BM526" s="17"/>
      <c r="BN526" s="17">
        <v>5.02655442720348E-2</v>
      </c>
      <c r="BO526" s="17">
        <v>9.6539739744080894E-2</v>
      </c>
      <c r="BP526" s="17"/>
      <c r="BQ526" s="17">
        <v>4.4081516489302502E-2</v>
      </c>
      <c r="BR526" s="17">
        <v>9.8491019126755799E-2</v>
      </c>
      <c r="BS526" s="17"/>
      <c r="BT526" s="17">
        <v>8.5907683715543706E-2</v>
      </c>
      <c r="BU526" s="17">
        <v>9.5098404830622804E-2</v>
      </c>
      <c r="BV526" s="17"/>
      <c r="BW526" s="17">
        <v>6.11304159997988E-2</v>
      </c>
      <c r="BX526" s="17">
        <v>0.110426809390699</v>
      </c>
      <c r="BY526" s="17"/>
      <c r="BZ526" s="17">
        <v>6.5793247630322696E-2</v>
      </c>
      <c r="CA526" s="17">
        <v>9.5903398266281803E-2</v>
      </c>
    </row>
    <row r="527" spans="2:79" x14ac:dyDescent="0.35">
      <c r="B527" t="s">
        <v>75</v>
      </c>
      <c r="C527" s="17">
        <v>3.1671253811172799E-2</v>
      </c>
      <c r="D527" s="17">
        <v>2.72862902556796E-2</v>
      </c>
      <c r="E527" s="17">
        <v>3.4785687032180101E-2</v>
      </c>
      <c r="F527" s="17">
        <v>3.1764371287686402E-2</v>
      </c>
      <c r="G527" s="17">
        <v>2.6896812398114301E-2</v>
      </c>
      <c r="H527" s="17">
        <v>2.9843739911272101E-2</v>
      </c>
      <c r="I527" s="17">
        <v>2.4272516298207699E-2</v>
      </c>
      <c r="J527" s="17">
        <v>4.7257428624064103E-2</v>
      </c>
      <c r="K527" s="17">
        <v>6.0676748981753598E-2</v>
      </c>
      <c r="L527" s="17">
        <v>3.0073303904056999E-2</v>
      </c>
      <c r="M527" s="17"/>
      <c r="N527" s="17">
        <v>2.77234141241753E-2</v>
      </c>
      <c r="O527" s="17">
        <v>3.6504035558179999E-2</v>
      </c>
      <c r="P527" s="17">
        <v>3.8333468857896402E-2</v>
      </c>
      <c r="Q527" s="17">
        <v>2.9398868493087801E-2</v>
      </c>
      <c r="R527" s="17"/>
      <c r="S527" s="17">
        <v>2.4982863900225701E-2</v>
      </c>
      <c r="T527" s="17">
        <v>1.9807398707047799E-2</v>
      </c>
      <c r="U527" s="17">
        <v>1.6972223126213298E-2</v>
      </c>
      <c r="V527" s="17">
        <v>3.2650636211015403E-2</v>
      </c>
      <c r="W527" s="17">
        <v>2.3095639126318901E-2</v>
      </c>
      <c r="X527" s="17">
        <v>1.5969431848655999E-2</v>
      </c>
      <c r="Y527" s="17">
        <v>2.0356304741428299E-2</v>
      </c>
      <c r="Z527" s="17"/>
      <c r="AA527" s="17">
        <v>1.6099620796169101E-2</v>
      </c>
      <c r="AB527" s="17">
        <v>5.6240408633205501E-2</v>
      </c>
      <c r="AC527" s="17"/>
      <c r="AD527" s="17">
        <v>1.5482086707016E-2</v>
      </c>
      <c r="AE527" s="17">
        <v>5.5009388346591798E-3</v>
      </c>
      <c r="AF527" s="17">
        <v>1.50573748938784E-2</v>
      </c>
      <c r="AG527" s="17"/>
      <c r="AH527" s="17">
        <v>4.0212362684862498E-3</v>
      </c>
      <c r="AI527" s="17">
        <v>3.5588812313367697E-2</v>
      </c>
      <c r="AJ527" s="17"/>
      <c r="AK527" s="17">
        <v>4.2404181195351602E-2</v>
      </c>
      <c r="AL527" s="17">
        <v>2.6835071882548099E-2</v>
      </c>
      <c r="AM527" s="17"/>
      <c r="AN527" s="17">
        <v>3.2943451639766197E-2</v>
      </c>
      <c r="AO527" s="17">
        <v>2.9398868493087801E-2</v>
      </c>
      <c r="AP527" s="17"/>
      <c r="AQ527" s="17">
        <v>1.48113757726077E-2</v>
      </c>
      <c r="AR527" s="17">
        <v>4.0081602821429502E-2</v>
      </c>
      <c r="AS527" s="17"/>
      <c r="AT527" s="17">
        <v>7.9963404589240103E-2</v>
      </c>
      <c r="AU527" s="17">
        <v>3.7799281161874199E-2</v>
      </c>
      <c r="AV527" s="17">
        <v>1.20423427098154E-2</v>
      </c>
      <c r="AW527" s="17">
        <v>2.0337991679985402E-3</v>
      </c>
      <c r="AX527" s="17"/>
      <c r="AY527" s="17">
        <v>1.28929547872944E-2</v>
      </c>
      <c r="AZ527" s="17">
        <v>3.6325493056852801E-2</v>
      </c>
      <c r="BA527" s="17"/>
      <c r="BB527" s="17">
        <v>2.52124290223604E-2</v>
      </c>
      <c r="BC527" s="17">
        <v>3.2857778247014302E-2</v>
      </c>
      <c r="BD527" s="17"/>
      <c r="BE527" s="17">
        <v>2.6229221412269899E-2</v>
      </c>
      <c r="BF527" s="17">
        <v>3.23844507713709E-2</v>
      </c>
      <c r="BG527" s="17"/>
      <c r="BH527" s="17">
        <v>5.2431524791290297E-2</v>
      </c>
      <c r="BI527" s="17">
        <v>2.9854318060326401E-2</v>
      </c>
      <c r="BJ527" s="17"/>
      <c r="BK527" s="17">
        <v>2.8543580190569001E-2</v>
      </c>
      <c r="BL527" s="17">
        <v>3.2213195945017301E-2</v>
      </c>
      <c r="BM527" s="17"/>
      <c r="BN527" s="17">
        <v>1.22666717442133E-2</v>
      </c>
      <c r="BO527" s="17">
        <v>3.2555565154264797E-2</v>
      </c>
      <c r="BP527" s="17"/>
      <c r="BQ527" s="17">
        <v>1.6710752959196599E-2</v>
      </c>
      <c r="BR527" s="17">
        <v>3.2848186692444603E-2</v>
      </c>
      <c r="BS527" s="17"/>
      <c r="BT527" s="17">
        <v>1.05171980847869E-2</v>
      </c>
      <c r="BU527" s="17">
        <v>3.3084539530803897E-2</v>
      </c>
      <c r="BV527" s="17"/>
      <c r="BW527" s="17">
        <v>1.6925191593355E-2</v>
      </c>
      <c r="BX527" s="17">
        <v>3.8694435590335301E-2</v>
      </c>
      <c r="BY527" s="17"/>
      <c r="BZ527" s="17">
        <v>5.2500781681610797E-3</v>
      </c>
      <c r="CA527" s="17">
        <v>3.2940890781879603E-2</v>
      </c>
    </row>
    <row r="528" spans="2:79" x14ac:dyDescent="0.35">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c r="BN528" s="17"/>
      <c r="BO528" s="17"/>
      <c r="BP528" s="17"/>
      <c r="BQ528" s="17"/>
      <c r="BR528" s="17"/>
      <c r="BS528" s="17"/>
      <c r="BT528" s="17"/>
      <c r="BU528" s="17"/>
      <c r="BV528" s="17"/>
      <c r="BW528" s="17"/>
      <c r="BX528" s="17"/>
      <c r="BY528" s="17"/>
      <c r="BZ528" s="17"/>
      <c r="CA528" s="17"/>
    </row>
    <row r="529" spans="2:79" x14ac:dyDescent="0.35">
      <c r="B529" s="6" t="s">
        <v>320</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c r="BV529" s="17"/>
      <c r="BW529" s="17"/>
      <c r="BX529" s="17"/>
      <c r="BY529" s="17"/>
      <c r="BZ529" s="17"/>
      <c r="CA529" s="17"/>
    </row>
    <row r="530" spans="2:79" x14ac:dyDescent="0.35">
      <c r="B530" s="24" t="s">
        <v>77</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c r="BV530" s="17"/>
      <c r="BW530" s="17"/>
      <c r="BX530" s="17"/>
      <c r="BY530" s="17"/>
      <c r="BZ530" s="17"/>
      <c r="CA530" s="17"/>
    </row>
    <row r="531" spans="2:79" x14ac:dyDescent="0.35">
      <c r="B531" t="s">
        <v>315</v>
      </c>
      <c r="C531" s="17">
        <v>0.16493987450196501</v>
      </c>
      <c r="D531" s="17">
        <v>0.158913822429924</v>
      </c>
      <c r="E531" s="17">
        <v>0.20401064301935301</v>
      </c>
      <c r="F531" s="17">
        <v>0.206624949586835</v>
      </c>
      <c r="G531" s="17">
        <v>0.19276877002131801</v>
      </c>
      <c r="H531" s="17">
        <v>0.133396211137008</v>
      </c>
      <c r="I531" s="17">
        <v>0.121152863170952</v>
      </c>
      <c r="J531" s="17">
        <v>0.159518283059398</v>
      </c>
      <c r="K531" s="17">
        <v>0.16039570613316501</v>
      </c>
      <c r="L531" s="17">
        <v>8.6676620764209095E-2</v>
      </c>
      <c r="M531" s="17"/>
      <c r="N531" s="17">
        <v>0.17321065302008201</v>
      </c>
      <c r="O531" s="17">
        <v>0.16837709143843199</v>
      </c>
      <c r="P531" s="17">
        <v>0.18402858614989301</v>
      </c>
      <c r="Q531" s="17">
        <v>0.14802323825770899</v>
      </c>
      <c r="R531" s="17"/>
      <c r="S531" s="17">
        <v>0.20722391774587701</v>
      </c>
      <c r="T531" s="17">
        <v>0.18821451341741199</v>
      </c>
      <c r="U531" s="17">
        <v>0.20174093769590101</v>
      </c>
      <c r="V531" s="17">
        <v>0.165813070381512</v>
      </c>
      <c r="W531" s="17">
        <v>0.161227794880106</v>
      </c>
      <c r="X531" s="17">
        <v>0.139193566873763</v>
      </c>
      <c r="Y531" s="17">
        <v>0.13061374549799001</v>
      </c>
      <c r="Z531" s="17"/>
      <c r="AA531" s="17">
        <v>0.136953728159247</v>
      </c>
      <c r="AB531" s="17">
        <v>0.209096833614974</v>
      </c>
      <c r="AC531" s="17"/>
      <c r="AD531" s="17">
        <v>0.14782297241589501</v>
      </c>
      <c r="AE531" s="17">
        <v>0.14407921097280599</v>
      </c>
      <c r="AF531" s="17">
        <v>0.124824607438402</v>
      </c>
      <c r="AG531" s="17"/>
      <c r="AH531" s="17">
        <v>0.15695449124829799</v>
      </c>
      <c r="AI531" s="17">
        <v>0.16607127364159999</v>
      </c>
      <c r="AJ531" s="17"/>
      <c r="AK531" s="17">
        <v>0.16262592024178801</v>
      </c>
      <c r="AL531" s="17">
        <v>0.16598252608956701</v>
      </c>
      <c r="AM531" s="17"/>
      <c r="AN531" s="17">
        <v>0.17441067495370499</v>
      </c>
      <c r="AO531" s="17">
        <v>0.14802323825770899</v>
      </c>
      <c r="AP531" s="17"/>
      <c r="AQ531" s="17">
        <v>0.13521394367719</v>
      </c>
      <c r="AR531" s="17">
        <v>0.179768300444267</v>
      </c>
      <c r="AS531" s="17"/>
      <c r="AT531" s="17">
        <v>0.220303481253602</v>
      </c>
      <c r="AU531" s="17">
        <v>0.198763930318621</v>
      </c>
      <c r="AV531" s="17">
        <v>0.13493264509981101</v>
      </c>
      <c r="AW531" s="17">
        <v>8.7460921428969995E-2</v>
      </c>
      <c r="AX531" s="17"/>
      <c r="AY531" s="17">
        <v>0.15188623899519499</v>
      </c>
      <c r="AZ531" s="17">
        <v>0.168175244361459</v>
      </c>
      <c r="BA531" s="17"/>
      <c r="BB531" s="17">
        <v>0.16028679522220399</v>
      </c>
      <c r="BC531" s="17">
        <v>0.165794672773766</v>
      </c>
      <c r="BD531" s="17"/>
      <c r="BE531" s="17">
        <v>0.17773863958007499</v>
      </c>
      <c r="BF531" s="17">
        <v>0.163262552560655</v>
      </c>
      <c r="BG531" s="17"/>
      <c r="BH531" s="17">
        <v>0.160294232411439</v>
      </c>
      <c r="BI531" s="17">
        <v>0.16534646038940301</v>
      </c>
      <c r="BJ531" s="17"/>
      <c r="BK531" s="17">
        <v>0.17055988409046599</v>
      </c>
      <c r="BL531" s="17">
        <v>0.16396607724621701</v>
      </c>
      <c r="BM531" s="17"/>
      <c r="BN531" s="17">
        <v>0.13957910538597901</v>
      </c>
      <c r="BO531" s="17">
        <v>0.16609562295979899</v>
      </c>
      <c r="BP531" s="17"/>
      <c r="BQ531" s="17">
        <v>0.17265983045868799</v>
      </c>
      <c r="BR531" s="17">
        <v>0.16433255058297799</v>
      </c>
      <c r="BS531" s="17"/>
      <c r="BT531" s="17">
        <v>0.173956696614602</v>
      </c>
      <c r="BU531" s="17">
        <v>0.16433746775343999</v>
      </c>
      <c r="BV531" s="17"/>
      <c r="BW531" s="17">
        <v>0.13429504750080801</v>
      </c>
      <c r="BX531" s="17">
        <v>0.17953524155257</v>
      </c>
      <c r="BY531" s="17"/>
      <c r="BZ531" s="17">
        <v>0.13649967577951699</v>
      </c>
      <c r="CA531" s="17">
        <v>0.166306533133668</v>
      </c>
    </row>
    <row r="532" spans="2:79" x14ac:dyDescent="0.35">
      <c r="B532" t="s">
        <v>316</v>
      </c>
      <c r="C532" s="17">
        <v>0.58116509696697205</v>
      </c>
      <c r="D532" s="17">
        <v>0.60964833832453802</v>
      </c>
      <c r="E532" s="17">
        <v>0.53297242991043503</v>
      </c>
      <c r="F532" s="17">
        <v>0.46898393754852702</v>
      </c>
      <c r="G532" s="17">
        <v>0.58228665584904604</v>
      </c>
      <c r="H532" s="17">
        <v>0.55702253464322704</v>
      </c>
      <c r="I532" s="17">
        <v>0.68411577310051097</v>
      </c>
      <c r="J532" s="17">
        <v>0.56315207245247201</v>
      </c>
      <c r="K532" s="17">
        <v>0.59017385711464299</v>
      </c>
      <c r="L532" s="17">
        <v>0.77666040903628997</v>
      </c>
      <c r="M532" s="17"/>
      <c r="N532" s="17">
        <v>0.434453212357236</v>
      </c>
      <c r="O532" s="17">
        <v>0.56387385815470004</v>
      </c>
      <c r="P532" s="17">
        <v>0.62538613423108902</v>
      </c>
      <c r="Q532" s="17">
        <v>0.69070120588928197</v>
      </c>
      <c r="R532" s="17"/>
      <c r="S532" s="17">
        <v>0.48423007327397399</v>
      </c>
      <c r="T532" s="17">
        <v>0.58871417042531005</v>
      </c>
      <c r="U532" s="17">
        <v>0.60419990093070697</v>
      </c>
      <c r="V532" s="17">
        <v>0.51110342390249497</v>
      </c>
      <c r="W532" s="17">
        <v>0.66047044539307598</v>
      </c>
      <c r="X532" s="17">
        <v>0.70602794906044297</v>
      </c>
      <c r="Y532" s="17">
        <v>0.679864890710557</v>
      </c>
      <c r="Z532" s="17"/>
      <c r="AA532" s="17">
        <v>0.72589393792710699</v>
      </c>
      <c r="AB532" s="17">
        <v>0.35280977306891098</v>
      </c>
      <c r="AC532" s="17"/>
      <c r="AD532" s="17">
        <v>0.70462754723412102</v>
      </c>
      <c r="AE532" s="17">
        <v>0.80338694436678104</v>
      </c>
      <c r="AF532" s="17">
        <v>0.72150168580105201</v>
      </c>
      <c r="AG532" s="17"/>
      <c r="AH532" s="17">
        <v>0.78549376892318701</v>
      </c>
      <c r="AI532" s="17">
        <v>0.55221504205910499</v>
      </c>
      <c r="AJ532" s="17"/>
      <c r="AK532" s="17">
        <v>0.52506130749331403</v>
      </c>
      <c r="AL532" s="17">
        <v>0.60644507167171402</v>
      </c>
      <c r="AM532" s="17"/>
      <c r="AN532" s="17">
        <v>0.51984116619938003</v>
      </c>
      <c r="AO532" s="17">
        <v>0.69070120588928197</v>
      </c>
      <c r="AP532" s="17"/>
      <c r="AQ532" s="17">
        <v>0.72025361240736696</v>
      </c>
      <c r="AR532" s="17">
        <v>0.511782450455743</v>
      </c>
      <c r="AS532" s="17"/>
      <c r="AT532" s="17">
        <v>0.24835118648850199</v>
      </c>
      <c r="AU532" s="17">
        <v>0.48826398765687501</v>
      </c>
      <c r="AV532" s="17">
        <v>0.73220895924525298</v>
      </c>
      <c r="AW532" s="17">
        <v>0.86854825070613195</v>
      </c>
      <c r="AX532" s="17"/>
      <c r="AY532" s="17">
        <v>0.73165186964862405</v>
      </c>
      <c r="AZ532" s="17">
        <v>0.54386664717234201</v>
      </c>
      <c r="BA532" s="17"/>
      <c r="BB532" s="17">
        <v>0.60663843144721696</v>
      </c>
      <c r="BC532" s="17">
        <v>0.57648549428204898</v>
      </c>
      <c r="BD532" s="17"/>
      <c r="BE532" s="17">
        <v>0.61566729575254198</v>
      </c>
      <c r="BF532" s="17">
        <v>0.57664346580230297</v>
      </c>
      <c r="BG532" s="17"/>
      <c r="BH532" s="17">
        <v>0.55853029577323698</v>
      </c>
      <c r="BI532" s="17">
        <v>0.58314609131630302</v>
      </c>
      <c r="BJ532" s="17"/>
      <c r="BK532" s="17">
        <v>0.62084264967549696</v>
      </c>
      <c r="BL532" s="17">
        <v>0.57429003895614505</v>
      </c>
      <c r="BM532" s="17"/>
      <c r="BN532" s="17">
        <v>0.68283721543909204</v>
      </c>
      <c r="BO532" s="17">
        <v>0.57653166516561505</v>
      </c>
      <c r="BP532" s="17"/>
      <c r="BQ532" s="17">
        <v>0.71311603531692902</v>
      </c>
      <c r="BR532" s="17">
        <v>0.57078460238358297</v>
      </c>
      <c r="BS532" s="17"/>
      <c r="BT532" s="17">
        <v>0.69785877521920803</v>
      </c>
      <c r="BU532" s="17">
        <v>0.57336888468606095</v>
      </c>
      <c r="BV532" s="17"/>
      <c r="BW532" s="17">
        <v>0.69876416682873499</v>
      </c>
      <c r="BX532" s="17">
        <v>0.52515559202255202</v>
      </c>
      <c r="BY532" s="17"/>
      <c r="BZ532" s="17">
        <v>0.77138217401311004</v>
      </c>
      <c r="CA532" s="17">
        <v>0.57202445020921</v>
      </c>
    </row>
    <row r="533" spans="2:79" x14ac:dyDescent="0.35">
      <c r="B533" t="s">
        <v>317</v>
      </c>
      <c r="C533" s="17">
        <v>0.174597059370938</v>
      </c>
      <c r="D533" s="17">
        <v>0.15807941719511301</v>
      </c>
      <c r="E533" s="17">
        <v>0.18396976105232499</v>
      </c>
      <c r="F533" s="17">
        <v>0.24526419353930701</v>
      </c>
      <c r="G533" s="17">
        <v>0.169404323758124</v>
      </c>
      <c r="H533" s="17">
        <v>0.20245502906825699</v>
      </c>
      <c r="I533" s="17">
        <v>0.14479069341386899</v>
      </c>
      <c r="J533" s="17">
        <v>0.145502380160246</v>
      </c>
      <c r="K533" s="17">
        <v>0.12769074516574</v>
      </c>
      <c r="L533" s="17">
        <v>7.6793493511880306E-2</v>
      </c>
      <c r="M533" s="17"/>
      <c r="N533" s="17">
        <v>0.33431879707006301</v>
      </c>
      <c r="O533" s="17">
        <v>0.174278212397244</v>
      </c>
      <c r="P533" s="17">
        <v>0.108965781938136</v>
      </c>
      <c r="Q533" s="17">
        <v>7.3210953301565296E-2</v>
      </c>
      <c r="R533" s="17"/>
      <c r="S533" s="17">
        <v>0.24013695934062099</v>
      </c>
      <c r="T533" s="17">
        <v>0.17069733586031399</v>
      </c>
      <c r="U533" s="17">
        <v>0.144107672094063</v>
      </c>
      <c r="V533" s="17">
        <v>0.24543756689593599</v>
      </c>
      <c r="W533" s="17">
        <v>0.123442090547679</v>
      </c>
      <c r="X533" s="17">
        <v>0.101199098895045</v>
      </c>
      <c r="Y533" s="17">
        <v>0.123830232489563</v>
      </c>
      <c r="Z533" s="17"/>
      <c r="AA533" s="17">
        <v>8.9726099987946895E-2</v>
      </c>
      <c r="AB533" s="17">
        <v>0.30850772493607198</v>
      </c>
      <c r="AC533" s="17"/>
      <c r="AD533" s="17">
        <v>0.101347461352988</v>
      </c>
      <c r="AE533" s="17">
        <v>3.7188920796794901E-2</v>
      </c>
      <c r="AF533" s="17">
        <v>0.101084284184753</v>
      </c>
      <c r="AG533" s="17"/>
      <c r="AH533" s="17">
        <v>4.2371211311424899E-2</v>
      </c>
      <c r="AI533" s="17">
        <v>0.19333131494512601</v>
      </c>
      <c r="AJ533" s="17"/>
      <c r="AK533" s="17">
        <v>0.222105780253815</v>
      </c>
      <c r="AL533" s="17">
        <v>0.15318996239155</v>
      </c>
      <c r="AM533" s="17"/>
      <c r="AN533" s="17">
        <v>0.231358200610707</v>
      </c>
      <c r="AO533" s="17">
        <v>7.3210953301565296E-2</v>
      </c>
      <c r="AP533" s="17"/>
      <c r="AQ533" s="17">
        <v>8.8005355271202304E-2</v>
      </c>
      <c r="AR533" s="17">
        <v>0.21779229786589199</v>
      </c>
      <c r="AS533" s="17"/>
      <c r="AT533" s="17">
        <v>0.39862852727664599</v>
      </c>
      <c r="AU533" s="17">
        <v>0.21112243867761701</v>
      </c>
      <c r="AV533" s="17">
        <v>8.0025112589263606E-2</v>
      </c>
      <c r="AW533" s="17">
        <v>2.3753051823470501E-2</v>
      </c>
      <c r="AX533" s="17"/>
      <c r="AY533" s="17">
        <v>7.2667303975886804E-2</v>
      </c>
      <c r="AZ533" s="17">
        <v>0.19986055460333199</v>
      </c>
      <c r="BA533" s="17"/>
      <c r="BB533" s="17">
        <v>0.165530490620038</v>
      </c>
      <c r="BC533" s="17">
        <v>0.17626264184513901</v>
      </c>
      <c r="BD533" s="17"/>
      <c r="BE533" s="17">
        <v>0.14525394955125601</v>
      </c>
      <c r="BF533" s="17">
        <v>0.17844257428010599</v>
      </c>
      <c r="BG533" s="17"/>
      <c r="BH533" s="17">
        <v>0.180915058713707</v>
      </c>
      <c r="BI533" s="17">
        <v>0.17404410903176901</v>
      </c>
      <c r="BJ533" s="17"/>
      <c r="BK533" s="17">
        <v>0.11793497832312901</v>
      </c>
      <c r="BL533" s="17">
        <v>0.18441508159321501</v>
      </c>
      <c r="BM533" s="17"/>
      <c r="BN533" s="17">
        <v>0.124167397994786</v>
      </c>
      <c r="BO533" s="17">
        <v>0.17689525478835699</v>
      </c>
      <c r="BP533" s="17"/>
      <c r="BQ533" s="17">
        <v>7.1237569380357094E-2</v>
      </c>
      <c r="BR533" s="17">
        <v>0.18272828328950899</v>
      </c>
      <c r="BS533" s="17"/>
      <c r="BT533" s="17">
        <v>9.3769911509624201E-2</v>
      </c>
      <c r="BU533" s="17">
        <v>0.17999705714481301</v>
      </c>
      <c r="BV533" s="17"/>
      <c r="BW533" s="17">
        <v>0.120750114500201</v>
      </c>
      <c r="BX533" s="17">
        <v>0.20024301667761299</v>
      </c>
      <c r="BY533" s="17"/>
      <c r="BZ533" s="17">
        <v>6.79055552980809E-2</v>
      </c>
      <c r="CA533" s="17">
        <v>0.17972398785669</v>
      </c>
    </row>
    <row r="534" spans="2:79" x14ac:dyDescent="0.35">
      <c r="B534" t="s">
        <v>75</v>
      </c>
      <c r="C534" s="17">
        <v>7.9297969160124798E-2</v>
      </c>
      <c r="D534" s="17">
        <v>7.3358422050425004E-2</v>
      </c>
      <c r="E534" s="17">
        <v>7.9047166017886999E-2</v>
      </c>
      <c r="F534" s="17">
        <v>7.9126919325331405E-2</v>
      </c>
      <c r="G534" s="17">
        <v>5.5540250371512001E-2</v>
      </c>
      <c r="H534" s="17">
        <v>0.10712622515150701</v>
      </c>
      <c r="I534" s="17">
        <v>4.9940670314668097E-2</v>
      </c>
      <c r="J534" s="17">
        <v>0.131827264327884</v>
      </c>
      <c r="K534" s="17">
        <v>0.121739691586452</v>
      </c>
      <c r="L534" s="17">
        <v>5.9869476687620798E-2</v>
      </c>
      <c r="M534" s="17"/>
      <c r="N534" s="17">
        <v>5.8017337552620202E-2</v>
      </c>
      <c r="O534" s="17">
        <v>9.3470838009623997E-2</v>
      </c>
      <c r="P534" s="17">
        <v>8.1619497680881795E-2</v>
      </c>
      <c r="Q534" s="17">
        <v>8.8064602551443397E-2</v>
      </c>
      <c r="R534" s="17"/>
      <c r="S534" s="17">
        <v>6.8409049639527306E-2</v>
      </c>
      <c r="T534" s="17">
        <v>5.23739802969641E-2</v>
      </c>
      <c r="U534" s="17">
        <v>4.9951489279328902E-2</v>
      </c>
      <c r="V534" s="17">
        <v>7.7645938820056895E-2</v>
      </c>
      <c r="W534" s="17">
        <v>5.48596691791393E-2</v>
      </c>
      <c r="X534" s="17">
        <v>5.3579385170748998E-2</v>
      </c>
      <c r="Y534" s="17">
        <v>6.5691131301890901E-2</v>
      </c>
      <c r="Z534" s="17"/>
      <c r="AA534" s="17">
        <v>4.7426233925698703E-2</v>
      </c>
      <c r="AB534" s="17">
        <v>0.12958566838004301</v>
      </c>
      <c r="AC534" s="17"/>
      <c r="AD534" s="17">
        <v>4.6202018996995498E-2</v>
      </c>
      <c r="AE534" s="17">
        <v>1.5344923863618199E-2</v>
      </c>
      <c r="AF534" s="17">
        <v>5.2589422575792799E-2</v>
      </c>
      <c r="AG534" s="17"/>
      <c r="AH534" s="17">
        <v>1.5180528517089901E-2</v>
      </c>
      <c r="AI534" s="17">
        <v>8.8382369354168697E-2</v>
      </c>
      <c r="AJ534" s="17"/>
      <c r="AK534" s="17">
        <v>9.0206992011082898E-2</v>
      </c>
      <c r="AL534" s="17">
        <v>7.4382439847168996E-2</v>
      </c>
      <c r="AM534" s="17"/>
      <c r="AN534" s="17">
        <v>7.4389958236207698E-2</v>
      </c>
      <c r="AO534" s="17">
        <v>8.8064602551443397E-2</v>
      </c>
      <c r="AP534" s="17"/>
      <c r="AQ534" s="17">
        <v>5.6527088644240601E-2</v>
      </c>
      <c r="AR534" s="17">
        <v>9.0656951234098296E-2</v>
      </c>
      <c r="AS534" s="17"/>
      <c r="AT534" s="17">
        <v>0.13271680498124999</v>
      </c>
      <c r="AU534" s="17">
        <v>0.10184964334688699</v>
      </c>
      <c r="AV534" s="17">
        <v>5.2833283065672199E-2</v>
      </c>
      <c r="AW534" s="17">
        <v>2.0237776041427499E-2</v>
      </c>
      <c r="AX534" s="17"/>
      <c r="AY534" s="17">
        <v>4.3794587380294299E-2</v>
      </c>
      <c r="AZ534" s="17">
        <v>8.8097553862867398E-2</v>
      </c>
      <c r="BA534" s="17"/>
      <c r="BB534" s="17">
        <v>6.7544282710540499E-2</v>
      </c>
      <c r="BC534" s="17">
        <v>8.1457191099045895E-2</v>
      </c>
      <c r="BD534" s="17"/>
      <c r="BE534" s="17">
        <v>6.13401151161269E-2</v>
      </c>
      <c r="BF534" s="17">
        <v>8.1651407356935601E-2</v>
      </c>
      <c r="BG534" s="17"/>
      <c r="BH534" s="17">
        <v>0.100260413101617</v>
      </c>
      <c r="BI534" s="17">
        <v>7.7463339262524397E-2</v>
      </c>
      <c r="BJ534" s="17"/>
      <c r="BK534" s="17">
        <v>9.0662487910908099E-2</v>
      </c>
      <c r="BL534" s="17">
        <v>7.7328802204422398E-2</v>
      </c>
      <c r="BM534" s="17"/>
      <c r="BN534" s="17">
        <v>5.3416281180143098E-2</v>
      </c>
      <c r="BO534" s="17">
        <v>8.0477457086228402E-2</v>
      </c>
      <c r="BP534" s="17"/>
      <c r="BQ534" s="17">
        <v>4.2986564844025299E-2</v>
      </c>
      <c r="BR534" s="17">
        <v>8.2154563743930195E-2</v>
      </c>
      <c r="BS534" s="17"/>
      <c r="BT534" s="17">
        <v>3.44146166565652E-2</v>
      </c>
      <c r="BU534" s="17">
        <v>8.2296590415685197E-2</v>
      </c>
      <c r="BV534" s="17"/>
      <c r="BW534" s="17">
        <v>4.6190671170255798E-2</v>
      </c>
      <c r="BX534" s="17">
        <v>9.5066149747264697E-2</v>
      </c>
      <c r="BY534" s="17"/>
      <c r="BZ534" s="17">
        <v>2.4212594909292399E-2</v>
      </c>
      <c r="CA534" s="17">
        <v>8.1945028800431793E-2</v>
      </c>
    </row>
    <row r="535" spans="2:79" x14ac:dyDescent="0.35">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c r="BV535" s="17"/>
      <c r="BW535" s="17"/>
      <c r="BX535" s="17"/>
      <c r="BY535" s="17"/>
      <c r="BZ535" s="17"/>
      <c r="CA535" s="17"/>
    </row>
    <row r="536" spans="2:79" x14ac:dyDescent="0.35">
      <c r="B536" s="6" t="s">
        <v>321</v>
      </c>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c r="BV536" s="17"/>
      <c r="BW536" s="17"/>
      <c r="BX536" s="17"/>
      <c r="BY536" s="17"/>
      <c r="BZ536" s="17"/>
      <c r="CA536" s="17"/>
    </row>
    <row r="537" spans="2:79" x14ac:dyDescent="0.35">
      <c r="B537" s="24" t="s">
        <v>77</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c r="BV537" s="17"/>
      <c r="BW537" s="17"/>
      <c r="BX537" s="17"/>
      <c r="BY537" s="17"/>
      <c r="BZ537" s="17"/>
      <c r="CA537" s="17"/>
    </row>
    <row r="538" spans="2:79" x14ac:dyDescent="0.35">
      <c r="B538" t="s">
        <v>315</v>
      </c>
      <c r="C538" s="17">
        <v>0.18320471511671499</v>
      </c>
      <c r="D538" s="17">
        <v>0.177180021711212</v>
      </c>
      <c r="E538" s="17">
        <v>0.22098268679564401</v>
      </c>
      <c r="F538" s="17">
        <v>0.194366061030498</v>
      </c>
      <c r="G538" s="17">
        <v>0.23278562109012199</v>
      </c>
      <c r="H538" s="17">
        <v>0.151098533654521</v>
      </c>
      <c r="I538" s="17">
        <v>0.14381445476738899</v>
      </c>
      <c r="J538" s="17">
        <v>0.184019095974161</v>
      </c>
      <c r="K538" s="17">
        <v>0.14729232946843701</v>
      </c>
      <c r="L538" s="17">
        <v>0.14527074512548299</v>
      </c>
      <c r="M538" s="17"/>
      <c r="N538" s="17">
        <v>0.19310420807488199</v>
      </c>
      <c r="O538" s="17">
        <v>0.18545934731712699</v>
      </c>
      <c r="P538" s="17">
        <v>0.195000827866916</v>
      </c>
      <c r="Q538" s="17">
        <v>0.16877704940791</v>
      </c>
      <c r="R538" s="17"/>
      <c r="S538" s="17">
        <v>0.21724241262760199</v>
      </c>
      <c r="T538" s="17">
        <v>0.21759855914458801</v>
      </c>
      <c r="U538" s="17">
        <v>0.20721345042710601</v>
      </c>
      <c r="V538" s="17">
        <v>0.17094066859354401</v>
      </c>
      <c r="W538" s="17">
        <v>0.17944156940059999</v>
      </c>
      <c r="X538" s="17">
        <v>0.172668812569337</v>
      </c>
      <c r="Y538" s="17">
        <v>0.16698226345258901</v>
      </c>
      <c r="Z538" s="17"/>
      <c r="AA538" s="17">
        <v>0.15890868233691099</v>
      </c>
      <c r="AB538" s="17">
        <v>0.221539358012103</v>
      </c>
      <c r="AC538" s="17"/>
      <c r="AD538" s="17">
        <v>0.17709276296064799</v>
      </c>
      <c r="AE538" s="17">
        <v>0.15391136863736901</v>
      </c>
      <c r="AF538" s="17">
        <v>0.14988720054176999</v>
      </c>
      <c r="AG538" s="17"/>
      <c r="AH538" s="17">
        <v>0.18609138353708801</v>
      </c>
      <c r="AI538" s="17">
        <v>0.18279572107554401</v>
      </c>
      <c r="AJ538" s="17"/>
      <c r="AK538" s="17">
        <v>0.164969934843155</v>
      </c>
      <c r="AL538" s="17">
        <v>0.19142117943021</v>
      </c>
      <c r="AM538" s="17"/>
      <c r="AN538" s="17">
        <v>0.19128206222872801</v>
      </c>
      <c r="AO538" s="17">
        <v>0.16877704940791</v>
      </c>
      <c r="AP538" s="17"/>
      <c r="AQ538" s="17">
        <v>0.15854645625476699</v>
      </c>
      <c r="AR538" s="17">
        <v>0.19550519336097499</v>
      </c>
      <c r="AS538" s="17"/>
      <c r="AT538" s="17">
        <v>0.24300913545144301</v>
      </c>
      <c r="AU538" s="17">
        <v>0.20568857247413</v>
      </c>
      <c r="AV538" s="17">
        <v>0.16003583682412301</v>
      </c>
      <c r="AW538" s="17">
        <v>0.10498918808366001</v>
      </c>
      <c r="AX538" s="17"/>
      <c r="AY538" s="17">
        <v>0.18061283528480901</v>
      </c>
      <c r="AZ538" s="17">
        <v>0.18384711775491</v>
      </c>
      <c r="BA538" s="17"/>
      <c r="BB538" s="17">
        <v>0.18913867977969201</v>
      </c>
      <c r="BC538" s="17">
        <v>0.182114610600142</v>
      </c>
      <c r="BD538" s="17"/>
      <c r="BE538" s="17">
        <v>0.190350560141683</v>
      </c>
      <c r="BF538" s="17">
        <v>0.18226822768402701</v>
      </c>
      <c r="BG538" s="17"/>
      <c r="BH538" s="17">
        <v>0.18143221720224401</v>
      </c>
      <c r="BI538" s="17">
        <v>0.183359843863936</v>
      </c>
      <c r="BJ538" s="17"/>
      <c r="BK538" s="17">
        <v>0.19952315033936299</v>
      </c>
      <c r="BL538" s="17">
        <v>0.18037716701601</v>
      </c>
      <c r="BM538" s="17"/>
      <c r="BN538" s="17">
        <v>0.20347573969220201</v>
      </c>
      <c r="BO538" s="17">
        <v>0.182280917999811</v>
      </c>
      <c r="BP538" s="17"/>
      <c r="BQ538" s="17">
        <v>0.19773739791258299</v>
      </c>
      <c r="BR538" s="17">
        <v>0.18206143840393799</v>
      </c>
      <c r="BS538" s="17"/>
      <c r="BT538" s="17">
        <v>0.20624026186237401</v>
      </c>
      <c r="BU538" s="17">
        <v>0.18166572847128801</v>
      </c>
      <c r="BV538" s="17"/>
      <c r="BW538" s="17">
        <v>0.155199576424736</v>
      </c>
      <c r="BX538" s="17">
        <v>0.196542864439507</v>
      </c>
      <c r="BY538" s="17"/>
      <c r="BZ538" s="17">
        <v>0.17107267887847599</v>
      </c>
      <c r="CA538" s="17">
        <v>0.18378770513752801</v>
      </c>
    </row>
    <row r="539" spans="2:79" x14ac:dyDescent="0.35">
      <c r="B539" t="s">
        <v>316</v>
      </c>
      <c r="C539" s="17">
        <v>0.621374292686519</v>
      </c>
      <c r="D539" s="17">
        <v>0.65057315583089703</v>
      </c>
      <c r="E539" s="17">
        <v>0.54499610570128099</v>
      </c>
      <c r="F539" s="17">
        <v>0.56068409890579896</v>
      </c>
      <c r="G539" s="17">
        <v>0.551745931550222</v>
      </c>
      <c r="H539" s="17">
        <v>0.65206780053570401</v>
      </c>
      <c r="I539" s="17">
        <v>0.71957928551626504</v>
      </c>
      <c r="J539" s="17">
        <v>0.66844145093509399</v>
      </c>
      <c r="K539" s="17">
        <v>0.58617959194694402</v>
      </c>
      <c r="L539" s="17">
        <v>0.73574121979249096</v>
      </c>
      <c r="M539" s="17"/>
      <c r="N539" s="17">
        <v>0.43606328102766301</v>
      </c>
      <c r="O539" s="17">
        <v>0.63122209427850595</v>
      </c>
      <c r="P539" s="17">
        <v>0.67913875511798805</v>
      </c>
      <c r="Q539" s="17">
        <v>0.74197028546184096</v>
      </c>
      <c r="R539" s="17"/>
      <c r="S539" s="17">
        <v>0.497958188750177</v>
      </c>
      <c r="T539" s="17">
        <v>0.59067890076321805</v>
      </c>
      <c r="U539" s="17">
        <v>0.65401521199105295</v>
      </c>
      <c r="V539" s="17">
        <v>0.57417983608494905</v>
      </c>
      <c r="W539" s="17">
        <v>0.68880086387161299</v>
      </c>
      <c r="X539" s="17">
        <v>0.71797920900504697</v>
      </c>
      <c r="Y539" s="17">
        <v>0.69701775181886905</v>
      </c>
      <c r="Z539" s="17"/>
      <c r="AA539" s="17">
        <v>0.74463989844374201</v>
      </c>
      <c r="AB539" s="17">
        <v>0.42688398141584</v>
      </c>
      <c r="AC539" s="17"/>
      <c r="AD539" s="17">
        <v>0.72770066663176702</v>
      </c>
      <c r="AE539" s="17">
        <v>0.79411077733263502</v>
      </c>
      <c r="AF539" s="17">
        <v>0.74553805798112804</v>
      </c>
      <c r="AG539" s="17"/>
      <c r="AH539" s="17">
        <v>0.75888780587910498</v>
      </c>
      <c r="AI539" s="17">
        <v>0.60189086082458099</v>
      </c>
      <c r="AJ539" s="17"/>
      <c r="AK539" s="17">
        <v>0.60279001334443705</v>
      </c>
      <c r="AL539" s="17">
        <v>0.62974823883313802</v>
      </c>
      <c r="AM539" s="17"/>
      <c r="AN539" s="17">
        <v>0.553858471789064</v>
      </c>
      <c r="AO539" s="17">
        <v>0.74197028546184096</v>
      </c>
      <c r="AP539" s="17"/>
      <c r="AQ539" s="17">
        <v>0.74230698455239796</v>
      </c>
      <c r="AR539" s="17">
        <v>0.56104846215468496</v>
      </c>
      <c r="AS539" s="17"/>
      <c r="AT539" s="17">
        <v>0.27275657990376101</v>
      </c>
      <c r="AU539" s="17">
        <v>0.56923267285272705</v>
      </c>
      <c r="AV539" s="17">
        <v>0.76192106050035702</v>
      </c>
      <c r="AW539" s="17">
        <v>0.86276306764021904</v>
      </c>
      <c r="AX539" s="17"/>
      <c r="AY539" s="17">
        <v>0.72453441152937004</v>
      </c>
      <c r="AZ539" s="17">
        <v>0.59580584939477699</v>
      </c>
      <c r="BA539" s="17"/>
      <c r="BB539" s="17">
        <v>0.59526304821177001</v>
      </c>
      <c r="BC539" s="17">
        <v>0.62617108322234305</v>
      </c>
      <c r="BD539" s="17"/>
      <c r="BE539" s="17">
        <v>0.67539242791931198</v>
      </c>
      <c r="BF539" s="17">
        <v>0.61429503129671803</v>
      </c>
      <c r="BG539" s="17"/>
      <c r="BH539" s="17">
        <v>0.59760789906212097</v>
      </c>
      <c r="BI539" s="17">
        <v>0.62345432383284705</v>
      </c>
      <c r="BJ539" s="17"/>
      <c r="BK539" s="17">
        <v>0.66968074156965196</v>
      </c>
      <c r="BL539" s="17">
        <v>0.61300407790013101</v>
      </c>
      <c r="BM539" s="17"/>
      <c r="BN539" s="17">
        <v>0.65656739455706803</v>
      </c>
      <c r="BO539" s="17">
        <v>0.61977046225743104</v>
      </c>
      <c r="BP539" s="17"/>
      <c r="BQ539" s="17">
        <v>0.73206712207173996</v>
      </c>
      <c r="BR539" s="17">
        <v>0.61266615972269101</v>
      </c>
      <c r="BS539" s="17"/>
      <c r="BT539" s="17">
        <v>0.65848310921860997</v>
      </c>
      <c r="BU539" s="17">
        <v>0.61889508202566201</v>
      </c>
      <c r="BV539" s="17"/>
      <c r="BW539" s="17">
        <v>0.71806902150611396</v>
      </c>
      <c r="BX539" s="17">
        <v>0.57532100418443499</v>
      </c>
      <c r="BY539" s="17"/>
      <c r="BZ539" s="17">
        <v>0.75696725515837004</v>
      </c>
      <c r="CA539" s="17">
        <v>0.61485854030486997</v>
      </c>
    </row>
    <row r="540" spans="2:79" x14ac:dyDescent="0.35">
      <c r="B540" t="s">
        <v>317</v>
      </c>
      <c r="C540" s="17">
        <v>0.15972813708143699</v>
      </c>
      <c r="D540" s="17">
        <v>0.140068301492382</v>
      </c>
      <c r="E540" s="17">
        <v>0.18436801821689899</v>
      </c>
      <c r="F540" s="17">
        <v>0.21131661301052501</v>
      </c>
      <c r="G540" s="17">
        <v>0.19045564716121999</v>
      </c>
      <c r="H540" s="17">
        <v>0.15530906706052999</v>
      </c>
      <c r="I540" s="17">
        <v>0.11696020395578099</v>
      </c>
      <c r="J540" s="17">
        <v>0.107074720708461</v>
      </c>
      <c r="K540" s="17">
        <v>0.18152304210133399</v>
      </c>
      <c r="L540" s="17">
        <v>9.3852380979115899E-2</v>
      </c>
      <c r="M540" s="17"/>
      <c r="N540" s="17">
        <v>0.33783752141680201</v>
      </c>
      <c r="O540" s="17">
        <v>0.143520560943077</v>
      </c>
      <c r="P540" s="17">
        <v>8.94051805403447E-2</v>
      </c>
      <c r="Q540" s="17">
        <v>5.3885751269357997E-2</v>
      </c>
      <c r="R540" s="17"/>
      <c r="S540" s="17">
        <v>0.24017149069711299</v>
      </c>
      <c r="T540" s="17">
        <v>0.16680178342636201</v>
      </c>
      <c r="U540" s="17">
        <v>0.12084134472126799</v>
      </c>
      <c r="V540" s="17">
        <v>0.22071378984061699</v>
      </c>
      <c r="W540" s="17">
        <v>0.106478907625231</v>
      </c>
      <c r="X540" s="17">
        <v>9.4306893642963199E-2</v>
      </c>
      <c r="Y540" s="17">
        <v>0.115083478157363</v>
      </c>
      <c r="Z540" s="17"/>
      <c r="AA540" s="17">
        <v>7.5360026609925204E-2</v>
      </c>
      <c r="AB540" s="17">
        <v>0.29284540013404597</v>
      </c>
      <c r="AC540" s="17"/>
      <c r="AD540" s="17">
        <v>7.9004035906524606E-2</v>
      </c>
      <c r="AE540" s="17">
        <v>4.1336834524908099E-2</v>
      </c>
      <c r="AF540" s="17">
        <v>8.3386106163135507E-2</v>
      </c>
      <c r="AG540" s="17"/>
      <c r="AH540" s="17">
        <v>4.5647924857959703E-2</v>
      </c>
      <c r="AI540" s="17">
        <v>0.17589145070821299</v>
      </c>
      <c r="AJ540" s="17"/>
      <c r="AK540" s="17">
        <v>0.18680383628431799</v>
      </c>
      <c r="AL540" s="17">
        <v>0.14752801660145801</v>
      </c>
      <c r="AM540" s="17"/>
      <c r="AN540" s="17">
        <v>0.21898413223843399</v>
      </c>
      <c r="AO540" s="17">
        <v>5.3885751269357997E-2</v>
      </c>
      <c r="AP540" s="17"/>
      <c r="AQ540" s="17">
        <v>7.3544038890177299E-2</v>
      </c>
      <c r="AR540" s="17">
        <v>0.202720046231951</v>
      </c>
      <c r="AS540" s="17"/>
      <c r="AT540" s="17">
        <v>0.40155129721541999</v>
      </c>
      <c r="AU540" s="17">
        <v>0.183696887990276</v>
      </c>
      <c r="AV540" s="17">
        <v>6.3267473613375397E-2</v>
      </c>
      <c r="AW540" s="17">
        <v>1.9414685498575199E-2</v>
      </c>
      <c r="AX540" s="17"/>
      <c r="AY540" s="17">
        <v>7.3728471514569904E-2</v>
      </c>
      <c r="AZ540" s="17">
        <v>0.18104332745558699</v>
      </c>
      <c r="BA540" s="17"/>
      <c r="BB540" s="17">
        <v>0.175845343772109</v>
      </c>
      <c r="BC540" s="17">
        <v>0.15676731058415999</v>
      </c>
      <c r="BD540" s="17"/>
      <c r="BE540" s="17">
        <v>0.10998970571330299</v>
      </c>
      <c r="BF540" s="17">
        <v>0.16624652864116499</v>
      </c>
      <c r="BG540" s="17"/>
      <c r="BH540" s="17">
        <v>0.15811383163013801</v>
      </c>
      <c r="BI540" s="17">
        <v>0.159869420848401</v>
      </c>
      <c r="BJ540" s="17"/>
      <c r="BK540" s="17">
        <v>0.10006728871619799</v>
      </c>
      <c r="BL540" s="17">
        <v>0.170065765425084</v>
      </c>
      <c r="BM540" s="17"/>
      <c r="BN540" s="17">
        <v>0.12004628664782099</v>
      </c>
      <c r="BO540" s="17">
        <v>0.16153653008532901</v>
      </c>
      <c r="BP540" s="17"/>
      <c r="BQ540" s="17">
        <v>4.8152586560870902E-2</v>
      </c>
      <c r="BR540" s="17">
        <v>0.168505713143425</v>
      </c>
      <c r="BS540" s="17"/>
      <c r="BT540" s="17">
        <v>0.118764197624481</v>
      </c>
      <c r="BU540" s="17">
        <v>0.16246490545357201</v>
      </c>
      <c r="BV540" s="17"/>
      <c r="BW540" s="17">
        <v>0.104180586119937</v>
      </c>
      <c r="BX540" s="17">
        <v>0.18618405066889801</v>
      </c>
      <c r="BY540" s="17"/>
      <c r="BZ540" s="17">
        <v>6.4678574726860297E-2</v>
      </c>
      <c r="CA540" s="17">
        <v>0.16429562643336501</v>
      </c>
    </row>
    <row r="541" spans="2:79" x14ac:dyDescent="0.35">
      <c r="B541" t="s">
        <v>75</v>
      </c>
      <c r="C541" s="17">
        <v>3.5692855115328298E-2</v>
      </c>
      <c r="D541" s="17">
        <v>3.2178520965509001E-2</v>
      </c>
      <c r="E541" s="17">
        <v>4.9653189286176201E-2</v>
      </c>
      <c r="F541" s="17">
        <v>3.3633227053177998E-2</v>
      </c>
      <c r="G541" s="17">
        <v>2.5012800198437199E-2</v>
      </c>
      <c r="H541" s="17">
        <v>4.1524598749244301E-2</v>
      </c>
      <c r="I541" s="17">
        <v>1.96460557605641E-2</v>
      </c>
      <c r="J541" s="17">
        <v>4.0464732382283701E-2</v>
      </c>
      <c r="K541" s="17">
        <v>8.5005036483285196E-2</v>
      </c>
      <c r="L541" s="17">
        <v>2.5135654102910299E-2</v>
      </c>
      <c r="M541" s="17"/>
      <c r="N541" s="17">
        <v>3.2994989480652999E-2</v>
      </c>
      <c r="O541" s="17">
        <v>3.9797997461289501E-2</v>
      </c>
      <c r="P541" s="17">
        <v>3.6455236474751102E-2</v>
      </c>
      <c r="Q541" s="17">
        <v>3.5366913860890699E-2</v>
      </c>
      <c r="R541" s="17"/>
      <c r="S541" s="17">
        <v>4.4627907925108103E-2</v>
      </c>
      <c r="T541" s="17">
        <v>2.4920756665831899E-2</v>
      </c>
      <c r="U541" s="17">
        <v>1.7929992860573198E-2</v>
      </c>
      <c r="V541" s="17">
        <v>3.4165705480889999E-2</v>
      </c>
      <c r="W541" s="17">
        <v>2.5278659102556701E-2</v>
      </c>
      <c r="X541" s="17">
        <v>1.5045084782653199E-2</v>
      </c>
      <c r="Y541" s="17">
        <v>2.0916506571178699E-2</v>
      </c>
      <c r="Z541" s="17"/>
      <c r="AA541" s="17">
        <v>2.1091392609421999E-2</v>
      </c>
      <c r="AB541" s="17">
        <v>5.8731260438010503E-2</v>
      </c>
      <c r="AC541" s="17"/>
      <c r="AD541" s="17">
        <v>1.620253450106E-2</v>
      </c>
      <c r="AE541" s="17">
        <v>1.06410195050881E-2</v>
      </c>
      <c r="AF541" s="17">
        <v>2.1188635313966801E-2</v>
      </c>
      <c r="AG541" s="17"/>
      <c r="AH541" s="17">
        <v>9.3728857258472496E-3</v>
      </c>
      <c r="AI541" s="17">
        <v>3.94219673916619E-2</v>
      </c>
      <c r="AJ541" s="17"/>
      <c r="AK541" s="17">
        <v>4.5436215528089997E-2</v>
      </c>
      <c r="AL541" s="17">
        <v>3.13025651351935E-2</v>
      </c>
      <c r="AM541" s="17"/>
      <c r="AN541" s="17">
        <v>3.58753337437741E-2</v>
      </c>
      <c r="AO541" s="17">
        <v>3.5366913860890699E-2</v>
      </c>
      <c r="AP541" s="17"/>
      <c r="AQ541" s="17">
        <v>2.5602520302657899E-2</v>
      </c>
      <c r="AR541" s="17">
        <v>4.0726298252389201E-2</v>
      </c>
      <c r="AS541" s="17"/>
      <c r="AT541" s="17">
        <v>8.2682987429375299E-2</v>
      </c>
      <c r="AU541" s="17">
        <v>4.13818666828678E-2</v>
      </c>
      <c r="AV541" s="17">
        <v>1.47756290621443E-2</v>
      </c>
      <c r="AW541" s="17">
        <v>1.2833058777545699E-2</v>
      </c>
      <c r="AX541" s="17"/>
      <c r="AY541" s="17">
        <v>2.1124281671251501E-2</v>
      </c>
      <c r="AZ541" s="17">
        <v>3.9303705394726503E-2</v>
      </c>
      <c r="BA541" s="17"/>
      <c r="BB541" s="17">
        <v>3.9752928236429397E-2</v>
      </c>
      <c r="BC541" s="17">
        <v>3.4946995593355498E-2</v>
      </c>
      <c r="BD541" s="17"/>
      <c r="BE541" s="17">
        <v>2.4267306225701699E-2</v>
      </c>
      <c r="BF541" s="17">
        <v>3.7190212378088998E-2</v>
      </c>
      <c r="BG541" s="17"/>
      <c r="BH541" s="17">
        <v>6.2846052105497902E-2</v>
      </c>
      <c r="BI541" s="17">
        <v>3.3316411454816099E-2</v>
      </c>
      <c r="BJ541" s="17"/>
      <c r="BK541" s="17">
        <v>3.07288193747874E-2</v>
      </c>
      <c r="BL541" s="17">
        <v>3.6552989658775202E-2</v>
      </c>
      <c r="BM541" s="17"/>
      <c r="BN541" s="17">
        <v>1.9910579102908801E-2</v>
      </c>
      <c r="BO541" s="17">
        <v>3.64120896574293E-2</v>
      </c>
      <c r="BP541" s="17"/>
      <c r="BQ541" s="17">
        <v>2.2042893454805802E-2</v>
      </c>
      <c r="BR541" s="17">
        <v>3.6766688729945901E-2</v>
      </c>
      <c r="BS541" s="17"/>
      <c r="BT541" s="17">
        <v>1.6512431294535002E-2</v>
      </c>
      <c r="BU541" s="17">
        <v>3.6974284049477703E-2</v>
      </c>
      <c r="BV541" s="17"/>
      <c r="BW541" s="17">
        <v>2.25508159492122E-2</v>
      </c>
      <c r="BX541" s="17">
        <v>4.1952080707159903E-2</v>
      </c>
      <c r="BY541" s="17"/>
      <c r="BZ541" s="17">
        <v>7.2814912362934598E-3</v>
      </c>
      <c r="CA541" s="17">
        <v>3.7058128124236499E-2</v>
      </c>
    </row>
    <row r="542" spans="2:79" x14ac:dyDescent="0.35">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c r="BV542" s="17"/>
      <c r="BW542" s="17"/>
      <c r="BX542" s="17"/>
      <c r="BY542" s="17"/>
      <c r="BZ542" s="17"/>
      <c r="CA542" s="17"/>
    </row>
    <row r="543" spans="2:79" x14ac:dyDescent="0.35">
      <c r="B543" s="6" t="s">
        <v>322</v>
      </c>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c r="BV543" s="17"/>
      <c r="BW543" s="17"/>
      <c r="BX543" s="17"/>
      <c r="BY543" s="17"/>
      <c r="BZ543" s="17"/>
      <c r="CA543" s="17"/>
    </row>
    <row r="544" spans="2:79" x14ac:dyDescent="0.35">
      <c r="B544" s="24" t="s">
        <v>77</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c r="BQ544" s="17"/>
      <c r="BR544" s="17"/>
      <c r="BS544" s="17"/>
      <c r="BT544" s="17"/>
      <c r="BU544" s="17"/>
      <c r="BV544" s="17"/>
      <c r="BW544" s="17"/>
      <c r="BX544" s="17"/>
      <c r="BY544" s="17"/>
      <c r="BZ544" s="17"/>
      <c r="CA544" s="17"/>
    </row>
    <row r="545" spans="2:79" x14ac:dyDescent="0.35">
      <c r="B545" t="s">
        <v>315</v>
      </c>
      <c r="C545" s="17">
        <v>0.161467881769674</v>
      </c>
      <c r="D545" s="17">
        <v>0.171159132821469</v>
      </c>
      <c r="E545" s="17">
        <v>0.201303133681979</v>
      </c>
      <c r="F545" s="17">
        <v>0.17665911243242999</v>
      </c>
      <c r="G545" s="17">
        <v>0.188798803600599</v>
      </c>
      <c r="H545" s="17">
        <v>0.12087430266596701</v>
      </c>
      <c r="I545" s="17">
        <v>0.141618149596652</v>
      </c>
      <c r="J545" s="17">
        <v>0.154027967836947</v>
      </c>
      <c r="K545" s="17">
        <v>0.15802664927476201</v>
      </c>
      <c r="L545" s="17">
        <v>6.9268708657851702E-2</v>
      </c>
      <c r="M545" s="17"/>
      <c r="N545" s="17">
        <v>0.161689835418203</v>
      </c>
      <c r="O545" s="17">
        <v>0.16291534825957099</v>
      </c>
      <c r="P545" s="17">
        <v>0.16511065526430899</v>
      </c>
      <c r="Q545" s="17">
        <v>0.15892274059480599</v>
      </c>
      <c r="R545" s="17"/>
      <c r="S545" s="17">
        <v>0.18208090275682301</v>
      </c>
      <c r="T545" s="17">
        <v>0.199709697598976</v>
      </c>
      <c r="U545" s="17">
        <v>0.20272166885688001</v>
      </c>
      <c r="V545" s="17">
        <v>0.15972243573299799</v>
      </c>
      <c r="W545" s="17">
        <v>0.158714850608876</v>
      </c>
      <c r="X545" s="17">
        <v>0.15109662595546799</v>
      </c>
      <c r="Y545" s="17">
        <v>0.12950583630409701</v>
      </c>
      <c r="Z545" s="17"/>
      <c r="AA545" s="17">
        <v>0.15338453915678399</v>
      </c>
      <c r="AB545" s="17">
        <v>0.174221900307375</v>
      </c>
      <c r="AC545" s="17"/>
      <c r="AD545" s="17">
        <v>0.17614323557941999</v>
      </c>
      <c r="AE545" s="17">
        <v>0.16535194375454401</v>
      </c>
      <c r="AF545" s="17">
        <v>0.12856273116449901</v>
      </c>
      <c r="AG545" s="17"/>
      <c r="AH545" s="17">
        <v>0.19740993476173799</v>
      </c>
      <c r="AI545" s="17">
        <v>0.15637547649115999</v>
      </c>
      <c r="AJ545" s="17"/>
      <c r="AK545" s="17">
        <v>0.145505145656595</v>
      </c>
      <c r="AL545" s="17">
        <v>0.16866057889304001</v>
      </c>
      <c r="AM545" s="17"/>
      <c r="AN545" s="17">
        <v>0.162892782313769</v>
      </c>
      <c r="AO545" s="17">
        <v>0.15892274059480599</v>
      </c>
      <c r="AP545" s="17"/>
      <c r="AQ545" s="17">
        <v>0.149345503832123</v>
      </c>
      <c r="AR545" s="17">
        <v>0.167514985375989</v>
      </c>
      <c r="AS545" s="17"/>
      <c r="AT545" s="17">
        <v>0.21035322295324399</v>
      </c>
      <c r="AU545" s="17">
        <v>0.17477882020982299</v>
      </c>
      <c r="AV545" s="17">
        <v>0.14028346733432001</v>
      </c>
      <c r="AW545" s="17">
        <v>0.114994167497438</v>
      </c>
      <c r="AX545" s="17"/>
      <c r="AY545" s="17">
        <v>0.15495545028934099</v>
      </c>
      <c r="AZ545" s="17">
        <v>0.16308200103266099</v>
      </c>
      <c r="BA545" s="17"/>
      <c r="BB545" s="17">
        <v>0.18043518410834999</v>
      </c>
      <c r="BC545" s="17">
        <v>0.15798347579138899</v>
      </c>
      <c r="BD545" s="17"/>
      <c r="BE545" s="17">
        <v>0.18173703814276501</v>
      </c>
      <c r="BF545" s="17">
        <v>0.15881153949689</v>
      </c>
      <c r="BG545" s="17"/>
      <c r="BH545" s="17">
        <v>0.16331253899946599</v>
      </c>
      <c r="BI545" s="17">
        <v>0.16130643765017899</v>
      </c>
      <c r="BJ545" s="17"/>
      <c r="BK545" s="17">
        <v>0.176313742871919</v>
      </c>
      <c r="BL545" s="17">
        <v>0.15889549135415601</v>
      </c>
      <c r="BM545" s="17"/>
      <c r="BN545" s="17">
        <v>0.212159981348812</v>
      </c>
      <c r="BO545" s="17">
        <v>0.159157726440985</v>
      </c>
      <c r="BP545" s="17"/>
      <c r="BQ545" s="17">
        <v>0.18875961369504601</v>
      </c>
      <c r="BR545" s="17">
        <v>0.15932085895221401</v>
      </c>
      <c r="BS545" s="17"/>
      <c r="BT545" s="17">
        <v>0.183057933770501</v>
      </c>
      <c r="BU545" s="17">
        <v>0.16002546748403901</v>
      </c>
      <c r="BV545" s="17"/>
      <c r="BW545" s="17">
        <v>0.14696300838790999</v>
      </c>
      <c r="BX545" s="17">
        <v>0.16837619131964801</v>
      </c>
      <c r="BY545" s="17"/>
      <c r="BZ545" s="17">
        <v>0.21791187501523601</v>
      </c>
      <c r="CA545" s="17">
        <v>0.15875553537119599</v>
      </c>
    </row>
    <row r="546" spans="2:79" x14ac:dyDescent="0.35">
      <c r="B546" t="s">
        <v>316</v>
      </c>
      <c r="C546" s="17">
        <v>0.65785658912574496</v>
      </c>
      <c r="D546" s="17">
        <v>0.61719858045292098</v>
      </c>
      <c r="E546" s="17">
        <v>0.59684614549919301</v>
      </c>
      <c r="F546" s="17">
        <v>0.65278086600057805</v>
      </c>
      <c r="G546" s="17">
        <v>0.64074305167557999</v>
      </c>
      <c r="H546" s="17">
        <v>0.67646395123285497</v>
      </c>
      <c r="I546" s="17">
        <v>0.68223736804186597</v>
      </c>
      <c r="J546" s="17">
        <v>0.72094260477352501</v>
      </c>
      <c r="K546" s="17">
        <v>0.67535547060748402</v>
      </c>
      <c r="L546" s="17">
        <v>0.80953082033394297</v>
      </c>
      <c r="M546" s="17"/>
      <c r="N546" s="17">
        <v>0.51650608819881505</v>
      </c>
      <c r="O546" s="17">
        <v>0.66027459935389698</v>
      </c>
      <c r="P546" s="17">
        <v>0.71333399624355498</v>
      </c>
      <c r="Q546" s="17">
        <v>0.74757828046540897</v>
      </c>
      <c r="R546" s="17"/>
      <c r="S546" s="17">
        <v>0.57318473012174398</v>
      </c>
      <c r="T546" s="17">
        <v>0.64853614370620905</v>
      </c>
      <c r="U546" s="17">
        <v>0.65753573426749801</v>
      </c>
      <c r="V546" s="17">
        <v>0.608514351876978</v>
      </c>
      <c r="W546" s="17">
        <v>0.71643798442897999</v>
      </c>
      <c r="X546" s="17">
        <v>0.73594771072628495</v>
      </c>
      <c r="Y546" s="17">
        <v>0.74940694667076901</v>
      </c>
      <c r="Z546" s="17"/>
      <c r="AA546" s="17">
        <v>0.75608190771073902</v>
      </c>
      <c r="AB546" s="17">
        <v>0.502875216431377</v>
      </c>
      <c r="AC546" s="17"/>
      <c r="AD546" s="17">
        <v>0.72915092755465905</v>
      </c>
      <c r="AE546" s="17">
        <v>0.78340057719642398</v>
      </c>
      <c r="AF546" s="17">
        <v>0.77576587830154298</v>
      </c>
      <c r="AG546" s="17"/>
      <c r="AH546" s="17">
        <v>0.75220097421828003</v>
      </c>
      <c r="AI546" s="17">
        <v>0.644489521731193</v>
      </c>
      <c r="AJ546" s="17"/>
      <c r="AK546" s="17">
        <v>0.63831064481702005</v>
      </c>
      <c r="AL546" s="17">
        <v>0.66666385477286905</v>
      </c>
      <c r="AM546" s="17"/>
      <c r="AN546" s="17">
        <v>0.60762578540085399</v>
      </c>
      <c r="AO546" s="17">
        <v>0.74757828046540897</v>
      </c>
      <c r="AP546" s="17"/>
      <c r="AQ546" s="17">
        <v>0.74943291558213498</v>
      </c>
      <c r="AR546" s="17">
        <v>0.61217483123795202</v>
      </c>
      <c r="AS546" s="17"/>
      <c r="AT546" s="17">
        <v>0.35874179275520701</v>
      </c>
      <c r="AU546" s="17">
        <v>0.621159448227391</v>
      </c>
      <c r="AV546" s="17">
        <v>0.772039440234631</v>
      </c>
      <c r="AW546" s="17">
        <v>0.86469072147165205</v>
      </c>
      <c r="AX546" s="17"/>
      <c r="AY546" s="17">
        <v>0.768621914189758</v>
      </c>
      <c r="AZ546" s="17">
        <v>0.63040318014989005</v>
      </c>
      <c r="BA546" s="17"/>
      <c r="BB546" s="17">
        <v>0.60055215903357695</v>
      </c>
      <c r="BC546" s="17">
        <v>0.66838375293797603</v>
      </c>
      <c r="BD546" s="17"/>
      <c r="BE546" s="17">
        <v>0.69751281767432405</v>
      </c>
      <c r="BF546" s="17">
        <v>0.65265950473141598</v>
      </c>
      <c r="BG546" s="17"/>
      <c r="BH546" s="17">
        <v>0.62991990103918105</v>
      </c>
      <c r="BI546" s="17">
        <v>0.66030160380755398</v>
      </c>
      <c r="BJ546" s="17"/>
      <c r="BK546" s="17">
        <v>0.711528588001206</v>
      </c>
      <c r="BL546" s="17">
        <v>0.64855666812163104</v>
      </c>
      <c r="BM546" s="17"/>
      <c r="BN546" s="17">
        <v>0.70231561667129705</v>
      </c>
      <c r="BO546" s="17">
        <v>0.65583048919606302</v>
      </c>
      <c r="BP546" s="17"/>
      <c r="BQ546" s="17">
        <v>0.75444560602751498</v>
      </c>
      <c r="BR546" s="17">
        <v>0.65025799392587902</v>
      </c>
      <c r="BS546" s="17"/>
      <c r="BT546" s="17">
        <v>0.71453142685753701</v>
      </c>
      <c r="BU546" s="17">
        <v>0.65407018807505402</v>
      </c>
      <c r="BV546" s="17"/>
      <c r="BW546" s="17">
        <v>0.74063875015171399</v>
      </c>
      <c r="BX546" s="17">
        <v>0.61842950978962297</v>
      </c>
      <c r="BY546" s="17"/>
      <c r="BZ546" s="17">
        <v>0.72102601556739798</v>
      </c>
      <c r="CA546" s="17">
        <v>0.65482106033957999</v>
      </c>
    </row>
    <row r="547" spans="2:79" x14ac:dyDescent="0.35">
      <c r="B547" t="s">
        <v>317</v>
      </c>
      <c r="C547" s="17">
        <v>0.148925508025744</v>
      </c>
      <c r="D547" s="17">
        <v>0.17479966621509899</v>
      </c>
      <c r="E547" s="17">
        <v>0.16814785083214501</v>
      </c>
      <c r="F547" s="17">
        <v>0.1444234094313</v>
      </c>
      <c r="G547" s="17">
        <v>0.145823147387489</v>
      </c>
      <c r="H547" s="17">
        <v>0.17000556251437501</v>
      </c>
      <c r="I547" s="17">
        <v>0.15668369671952601</v>
      </c>
      <c r="J547" s="17">
        <v>7.2007458871640007E-2</v>
      </c>
      <c r="K547" s="17">
        <v>0.105036626605854</v>
      </c>
      <c r="L547" s="17">
        <v>9.4817801876186505E-2</v>
      </c>
      <c r="M547" s="17"/>
      <c r="N547" s="17">
        <v>0.29965534023749202</v>
      </c>
      <c r="O547" s="17">
        <v>0.14080452041521299</v>
      </c>
      <c r="P547" s="17">
        <v>9.0392807249362994E-2</v>
      </c>
      <c r="Q547" s="17">
        <v>5.5937186046175001E-2</v>
      </c>
      <c r="R547" s="17"/>
      <c r="S547" s="17">
        <v>0.21915280112850799</v>
      </c>
      <c r="T547" s="17">
        <v>0.13867752254163901</v>
      </c>
      <c r="U547" s="17">
        <v>0.117966233594626</v>
      </c>
      <c r="V547" s="17">
        <v>0.203730662929694</v>
      </c>
      <c r="W547" s="17">
        <v>0.100135265886451</v>
      </c>
      <c r="X547" s="17">
        <v>9.47137859074213E-2</v>
      </c>
      <c r="Y547" s="17">
        <v>0.102229857086666</v>
      </c>
      <c r="Z547" s="17"/>
      <c r="AA547" s="17">
        <v>7.1175592337021407E-2</v>
      </c>
      <c r="AB547" s="17">
        <v>0.27160048463966902</v>
      </c>
      <c r="AC547" s="17"/>
      <c r="AD547" s="17">
        <v>7.3689465103303695E-2</v>
      </c>
      <c r="AE547" s="17">
        <v>4.67819457051055E-2</v>
      </c>
      <c r="AF547" s="17">
        <v>7.6207853051349098E-2</v>
      </c>
      <c r="AG547" s="17"/>
      <c r="AH547" s="17">
        <v>3.8772569771820399E-2</v>
      </c>
      <c r="AI547" s="17">
        <v>0.16453239070247999</v>
      </c>
      <c r="AJ547" s="17"/>
      <c r="AK547" s="17">
        <v>0.180230403762591</v>
      </c>
      <c r="AL547" s="17">
        <v>0.13481974119989301</v>
      </c>
      <c r="AM547" s="17"/>
      <c r="AN547" s="17">
        <v>0.20098513909511201</v>
      </c>
      <c r="AO547" s="17">
        <v>5.5937186046175001E-2</v>
      </c>
      <c r="AP547" s="17"/>
      <c r="AQ547" s="17">
        <v>7.7644411013463602E-2</v>
      </c>
      <c r="AR547" s="17">
        <v>0.18448323284059401</v>
      </c>
      <c r="AS547" s="17"/>
      <c r="AT547" s="17">
        <v>0.36148421064972702</v>
      </c>
      <c r="AU547" s="17">
        <v>0.16583595651510699</v>
      </c>
      <c r="AV547" s="17">
        <v>7.1434612007580806E-2</v>
      </c>
      <c r="AW547" s="17">
        <v>1.51371658361592E-2</v>
      </c>
      <c r="AX547" s="17"/>
      <c r="AY547" s="17">
        <v>5.4809935052898398E-2</v>
      </c>
      <c r="AZ547" s="17">
        <v>0.172252242401572</v>
      </c>
      <c r="BA547" s="17"/>
      <c r="BB547" s="17">
        <v>0.188787957619895</v>
      </c>
      <c r="BC547" s="17">
        <v>0.14160253951947899</v>
      </c>
      <c r="BD547" s="17"/>
      <c r="BE547" s="17">
        <v>9.9809304433563104E-2</v>
      </c>
      <c r="BF547" s="17">
        <v>0.15536235450711999</v>
      </c>
      <c r="BG547" s="17"/>
      <c r="BH547" s="17">
        <v>0.157270881135434</v>
      </c>
      <c r="BI547" s="17">
        <v>0.14819512224360901</v>
      </c>
      <c r="BJ547" s="17"/>
      <c r="BK547" s="17">
        <v>8.1865129329487807E-2</v>
      </c>
      <c r="BL547" s="17">
        <v>0.160545276945255</v>
      </c>
      <c r="BM547" s="17"/>
      <c r="BN547" s="17">
        <v>7.03610265098112E-2</v>
      </c>
      <c r="BO547" s="17">
        <v>0.15250587177328201</v>
      </c>
      <c r="BP547" s="17"/>
      <c r="BQ547" s="17">
        <v>4.5566052065206697E-2</v>
      </c>
      <c r="BR547" s="17">
        <v>0.157056729267194</v>
      </c>
      <c r="BS547" s="17"/>
      <c r="BT547" s="17">
        <v>9.3775650344228897E-2</v>
      </c>
      <c r="BU547" s="17">
        <v>0.152610026366298</v>
      </c>
      <c r="BV547" s="17"/>
      <c r="BW547" s="17">
        <v>9.5750741768534903E-2</v>
      </c>
      <c r="BX547" s="17">
        <v>0.174251323417843</v>
      </c>
      <c r="BY547" s="17"/>
      <c r="BZ547" s="17">
        <v>5.5613332506158901E-2</v>
      </c>
      <c r="CA547" s="17">
        <v>0.15340950939863801</v>
      </c>
    </row>
    <row r="548" spans="2:79" x14ac:dyDescent="0.35">
      <c r="B548" t="s">
        <v>75</v>
      </c>
      <c r="C548" s="17">
        <v>3.1750021078837301E-2</v>
      </c>
      <c r="D548" s="17">
        <v>3.6842620510511001E-2</v>
      </c>
      <c r="E548" s="17">
        <v>3.37028699866826E-2</v>
      </c>
      <c r="F548" s="17">
        <v>2.6136612135691E-2</v>
      </c>
      <c r="G548" s="17">
        <v>2.4634997336331899E-2</v>
      </c>
      <c r="H548" s="17">
        <v>3.2656183586802903E-2</v>
      </c>
      <c r="I548" s="17">
        <v>1.9460785641956399E-2</v>
      </c>
      <c r="J548" s="17">
        <v>5.3021968517888499E-2</v>
      </c>
      <c r="K548" s="17">
        <v>6.1581253511900698E-2</v>
      </c>
      <c r="L548" s="17">
        <v>2.6382669132019101E-2</v>
      </c>
      <c r="M548" s="17"/>
      <c r="N548" s="17">
        <v>2.21487361454905E-2</v>
      </c>
      <c r="O548" s="17">
        <v>3.6005531971318998E-2</v>
      </c>
      <c r="P548" s="17">
        <v>3.1162541242773002E-2</v>
      </c>
      <c r="Q548" s="17">
        <v>3.7561792893610398E-2</v>
      </c>
      <c r="R548" s="17"/>
      <c r="S548" s="17">
        <v>2.5581565992925201E-2</v>
      </c>
      <c r="T548" s="17">
        <v>1.30766361531759E-2</v>
      </c>
      <c r="U548" s="17">
        <v>2.1776363280996101E-2</v>
      </c>
      <c r="V548" s="17">
        <v>2.8032549460330802E-2</v>
      </c>
      <c r="W548" s="17">
        <v>2.47118990756931E-2</v>
      </c>
      <c r="X548" s="17">
        <v>1.8241877410825402E-2</v>
      </c>
      <c r="Y548" s="17">
        <v>1.8857359938467599E-2</v>
      </c>
      <c r="Z548" s="17"/>
      <c r="AA548" s="17">
        <v>1.9357960795455601E-2</v>
      </c>
      <c r="AB548" s="17">
        <v>5.1302398621578399E-2</v>
      </c>
      <c r="AC548" s="17"/>
      <c r="AD548" s="17">
        <v>2.1016371762616899E-2</v>
      </c>
      <c r="AE548" s="17">
        <v>4.4655333439269397E-3</v>
      </c>
      <c r="AF548" s="17">
        <v>1.94635374826089E-2</v>
      </c>
      <c r="AG548" s="17"/>
      <c r="AH548" s="17">
        <v>1.16165212481618E-2</v>
      </c>
      <c r="AI548" s="17">
        <v>3.4602611075166698E-2</v>
      </c>
      <c r="AJ548" s="17"/>
      <c r="AK548" s="17">
        <v>3.5953805763793902E-2</v>
      </c>
      <c r="AL548" s="17">
        <v>2.9855825134198301E-2</v>
      </c>
      <c r="AM548" s="17"/>
      <c r="AN548" s="17">
        <v>2.8496293190265198E-2</v>
      </c>
      <c r="AO548" s="17">
        <v>3.7561792893610398E-2</v>
      </c>
      <c r="AP548" s="17"/>
      <c r="AQ548" s="17">
        <v>2.35771695722783E-2</v>
      </c>
      <c r="AR548" s="17">
        <v>3.5826950545464198E-2</v>
      </c>
      <c r="AS548" s="17"/>
      <c r="AT548" s="17">
        <v>6.9420773641822295E-2</v>
      </c>
      <c r="AU548" s="17">
        <v>3.8225775047679801E-2</v>
      </c>
      <c r="AV548" s="17">
        <v>1.6242480423468299E-2</v>
      </c>
      <c r="AW548" s="17">
        <v>5.1779451947515202E-3</v>
      </c>
      <c r="AX548" s="17"/>
      <c r="AY548" s="17">
        <v>2.16127004680025E-2</v>
      </c>
      <c r="AZ548" s="17">
        <v>3.4262576415877703E-2</v>
      </c>
      <c r="BA548" s="17"/>
      <c r="BB548" s="17">
        <v>3.02246992381787E-2</v>
      </c>
      <c r="BC548" s="17">
        <v>3.2030231751156303E-2</v>
      </c>
      <c r="BD548" s="17"/>
      <c r="BE548" s="17">
        <v>2.0940839749347101E-2</v>
      </c>
      <c r="BF548" s="17">
        <v>3.3166601264573797E-2</v>
      </c>
      <c r="BG548" s="17"/>
      <c r="BH548" s="17">
        <v>4.9496678825918503E-2</v>
      </c>
      <c r="BI548" s="17">
        <v>3.0196836298658401E-2</v>
      </c>
      <c r="BJ548" s="17"/>
      <c r="BK548" s="17">
        <v>3.0292539797387601E-2</v>
      </c>
      <c r="BL548" s="17">
        <v>3.2002563578957401E-2</v>
      </c>
      <c r="BM548" s="17"/>
      <c r="BN548" s="17">
        <v>1.51633754700799E-2</v>
      </c>
      <c r="BO548" s="17">
        <v>3.2505912589669901E-2</v>
      </c>
      <c r="BP548" s="17"/>
      <c r="BQ548" s="17">
        <v>1.1228728212231601E-2</v>
      </c>
      <c r="BR548" s="17">
        <v>3.3364417854713002E-2</v>
      </c>
      <c r="BS548" s="17"/>
      <c r="BT548" s="17">
        <v>8.6349890277334206E-3</v>
      </c>
      <c r="BU548" s="17">
        <v>3.3294318074608802E-2</v>
      </c>
      <c r="BV548" s="17"/>
      <c r="BW548" s="17">
        <v>1.6647499691841001E-2</v>
      </c>
      <c r="BX548" s="17">
        <v>3.8942975472885701E-2</v>
      </c>
      <c r="BY548" s="17"/>
      <c r="BZ548" s="17">
        <v>5.4487769112066698E-3</v>
      </c>
      <c r="CA548" s="17">
        <v>3.3013894890585802E-2</v>
      </c>
    </row>
    <row r="549" spans="2:79" x14ac:dyDescent="0.35">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c r="BO549" s="17"/>
      <c r="BP549" s="17"/>
      <c r="BQ549" s="17"/>
      <c r="BR549" s="17"/>
      <c r="BS549" s="17"/>
      <c r="BT549" s="17"/>
      <c r="BU549" s="17"/>
      <c r="BV549" s="17"/>
      <c r="BW549" s="17"/>
      <c r="BX549" s="17"/>
      <c r="BY549" s="17"/>
      <c r="BZ549" s="17"/>
      <c r="CA549" s="17"/>
    </row>
    <row r="550" spans="2:79" x14ac:dyDescent="0.35">
      <c r="B550" s="6" t="s">
        <v>323</v>
      </c>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c r="BV550" s="17"/>
      <c r="BW550" s="17"/>
      <c r="BX550" s="17"/>
      <c r="BY550" s="17"/>
      <c r="BZ550" s="17"/>
      <c r="CA550" s="17"/>
    </row>
    <row r="551" spans="2:79" x14ac:dyDescent="0.35">
      <c r="B551" s="24" t="s">
        <v>77</v>
      </c>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c r="BV551" s="17"/>
      <c r="BW551" s="17"/>
      <c r="BX551" s="17"/>
      <c r="BY551" s="17"/>
      <c r="BZ551" s="17"/>
      <c r="CA551" s="17"/>
    </row>
    <row r="552" spans="2:79" x14ac:dyDescent="0.35">
      <c r="B552" t="s">
        <v>315</v>
      </c>
      <c r="C552" s="17">
        <v>0.26242076581479401</v>
      </c>
      <c r="D552" s="17">
        <v>0.242928796797937</v>
      </c>
      <c r="E552" s="17">
        <v>0.32515425406672399</v>
      </c>
      <c r="F552" s="17">
        <v>0.306382245575964</v>
      </c>
      <c r="G552" s="17">
        <v>0.29753428669777698</v>
      </c>
      <c r="H552" s="17">
        <v>0.20686658195254701</v>
      </c>
      <c r="I552" s="17">
        <v>0.22495240150462001</v>
      </c>
      <c r="J552" s="17">
        <v>0.235876669807491</v>
      </c>
      <c r="K552" s="17">
        <v>0.22238465360187301</v>
      </c>
      <c r="L552" s="17">
        <v>0.24652308260588801</v>
      </c>
      <c r="M552" s="17"/>
      <c r="N552" s="17">
        <v>0.270333327543957</v>
      </c>
      <c r="O552" s="17">
        <v>0.28872099646944099</v>
      </c>
      <c r="P552" s="17">
        <v>0.26209648385331602</v>
      </c>
      <c r="Q552" s="17">
        <v>0.24206431746107801</v>
      </c>
      <c r="R552" s="17"/>
      <c r="S552" s="17">
        <v>0.29218591685998402</v>
      </c>
      <c r="T552" s="17">
        <v>0.30462147188379102</v>
      </c>
      <c r="U552" s="17">
        <v>0.28686159681165502</v>
      </c>
      <c r="V552" s="17">
        <v>0.239201527753898</v>
      </c>
      <c r="W552" s="17">
        <v>0.27852030993461402</v>
      </c>
      <c r="X552" s="17">
        <v>0.246717304595092</v>
      </c>
      <c r="Y552" s="17">
        <v>0.26908267630850502</v>
      </c>
      <c r="Z552" s="17"/>
      <c r="AA552" s="17">
        <v>0.23027687707648201</v>
      </c>
      <c r="AB552" s="17">
        <v>0.31313787289231299</v>
      </c>
      <c r="AC552" s="17"/>
      <c r="AD552" s="17">
        <v>0.26470350725448699</v>
      </c>
      <c r="AE552" s="17">
        <v>0.23699098280872599</v>
      </c>
      <c r="AF552" s="17">
        <v>0.20793954239870999</v>
      </c>
      <c r="AG552" s="17"/>
      <c r="AH552" s="17">
        <v>0.23158211210385099</v>
      </c>
      <c r="AI552" s="17">
        <v>0.266790102284655</v>
      </c>
      <c r="AJ552" s="17"/>
      <c r="AK552" s="17">
        <v>0.23230520569264301</v>
      </c>
      <c r="AL552" s="17">
        <v>0.27599062634025001</v>
      </c>
      <c r="AM552" s="17"/>
      <c r="AN552" s="17">
        <v>0.27381734947838499</v>
      </c>
      <c r="AO552" s="17">
        <v>0.24206431746107801</v>
      </c>
      <c r="AP552" s="17"/>
      <c r="AQ552" s="17">
        <v>0.22403154999602801</v>
      </c>
      <c r="AR552" s="17">
        <v>0.28157076811773801</v>
      </c>
      <c r="AS552" s="17"/>
      <c r="AT552" s="17">
        <v>0.31220662979673702</v>
      </c>
      <c r="AU552" s="17">
        <v>0.29765201584980899</v>
      </c>
      <c r="AV552" s="17">
        <v>0.24825732016149299</v>
      </c>
      <c r="AW552" s="17">
        <v>0.14518483851598299</v>
      </c>
      <c r="AX552" s="17"/>
      <c r="AY552" s="17">
        <v>0.25572496101386899</v>
      </c>
      <c r="AZ552" s="17">
        <v>0.26408033452473101</v>
      </c>
      <c r="BA552" s="17"/>
      <c r="BB552" s="17">
        <v>0.27501268541021101</v>
      </c>
      <c r="BC552" s="17">
        <v>0.26010755547349601</v>
      </c>
      <c r="BD552" s="17"/>
      <c r="BE552" s="17">
        <v>0.23166134180075301</v>
      </c>
      <c r="BF552" s="17">
        <v>0.266451893543596</v>
      </c>
      <c r="BG552" s="17"/>
      <c r="BH552" s="17">
        <v>0.23809750941368199</v>
      </c>
      <c r="BI552" s="17">
        <v>0.26454953350643501</v>
      </c>
      <c r="BJ552" s="17"/>
      <c r="BK552" s="17">
        <v>0.304143245763283</v>
      </c>
      <c r="BL552" s="17">
        <v>0.25519137664080399</v>
      </c>
      <c r="BM552" s="17"/>
      <c r="BN552" s="17">
        <v>0.23005449988248799</v>
      </c>
      <c r="BO552" s="17">
        <v>0.26389577084188998</v>
      </c>
      <c r="BP552" s="17"/>
      <c r="BQ552" s="17">
        <v>0.22390622609799099</v>
      </c>
      <c r="BR552" s="17">
        <v>0.26545067962906099</v>
      </c>
      <c r="BS552" s="17"/>
      <c r="BT552" s="17">
        <v>0.243375895655735</v>
      </c>
      <c r="BU552" s="17">
        <v>0.26369313851609399</v>
      </c>
      <c r="BV552" s="17"/>
      <c r="BW552" s="17">
        <v>0.22624249665045201</v>
      </c>
      <c r="BX552" s="17">
        <v>0.27965157340555702</v>
      </c>
      <c r="BY552" s="17"/>
      <c r="BZ552" s="17">
        <v>0.20977273221315301</v>
      </c>
      <c r="CA552" s="17">
        <v>0.26495070205982801</v>
      </c>
    </row>
    <row r="553" spans="2:79" x14ac:dyDescent="0.35">
      <c r="B553" t="s">
        <v>316</v>
      </c>
      <c r="C553" s="17">
        <v>0.447720625148114</v>
      </c>
      <c r="D553" s="17">
        <v>0.47896518432153301</v>
      </c>
      <c r="E553" s="17">
        <v>0.42336843327007401</v>
      </c>
      <c r="F553" s="17">
        <v>0.41152549393892601</v>
      </c>
      <c r="G553" s="17">
        <v>0.391512517318923</v>
      </c>
      <c r="H553" s="17">
        <v>0.50784998589698205</v>
      </c>
      <c r="I553" s="17">
        <v>0.50072499765024603</v>
      </c>
      <c r="J553" s="17">
        <v>0.42695606840084999</v>
      </c>
      <c r="K553" s="17">
        <v>0.34052420152888202</v>
      </c>
      <c r="L553" s="17">
        <v>0.488183657035619</v>
      </c>
      <c r="M553" s="17"/>
      <c r="N553" s="17">
        <v>0.23169554765984801</v>
      </c>
      <c r="O553" s="17">
        <v>0.40691493649121002</v>
      </c>
      <c r="P553" s="17">
        <v>0.54231312330007397</v>
      </c>
      <c r="Q553" s="17">
        <v>0.60432627780302905</v>
      </c>
      <c r="R553" s="17"/>
      <c r="S553" s="17">
        <v>0.34684109405572999</v>
      </c>
      <c r="T553" s="17">
        <v>0.48112779179021098</v>
      </c>
      <c r="U553" s="17">
        <v>0.52044305828040904</v>
      </c>
      <c r="V553" s="17">
        <v>0.39122854276785801</v>
      </c>
      <c r="W553" s="17">
        <v>0.52001459025028296</v>
      </c>
      <c r="X553" s="17">
        <v>0.55079040050329997</v>
      </c>
      <c r="Y553" s="17">
        <v>0.49417181066766402</v>
      </c>
      <c r="Z553" s="17"/>
      <c r="AA553" s="17">
        <v>0.57868587836847896</v>
      </c>
      <c r="AB553" s="17">
        <v>0.24108169526982301</v>
      </c>
      <c r="AC553" s="17"/>
      <c r="AD553" s="17">
        <v>0.56228314138221702</v>
      </c>
      <c r="AE553" s="17">
        <v>0.63930665960729605</v>
      </c>
      <c r="AF553" s="17">
        <v>0.56999860167025296</v>
      </c>
      <c r="AG553" s="17"/>
      <c r="AH553" s="17">
        <v>0.65861373987545602</v>
      </c>
      <c r="AI553" s="17">
        <v>0.41784049529362199</v>
      </c>
      <c r="AJ553" s="17"/>
      <c r="AK553" s="17">
        <v>0.440637829752062</v>
      </c>
      <c r="AL553" s="17">
        <v>0.45091208316068099</v>
      </c>
      <c r="AM553" s="17"/>
      <c r="AN553" s="17">
        <v>0.36004475008087999</v>
      </c>
      <c r="AO553" s="17">
        <v>0.60432627780302905</v>
      </c>
      <c r="AP553" s="17"/>
      <c r="AQ553" s="17">
        <v>0.59112330588624595</v>
      </c>
      <c r="AR553" s="17">
        <v>0.37618590874890001</v>
      </c>
      <c r="AS553" s="17"/>
      <c r="AT553" s="17">
        <v>0.123364176048029</v>
      </c>
      <c r="AU553" s="17">
        <v>0.32362614106856102</v>
      </c>
      <c r="AV553" s="17">
        <v>0.58983300402720695</v>
      </c>
      <c r="AW553" s="17">
        <v>0.81922429051025902</v>
      </c>
      <c r="AX553" s="17"/>
      <c r="AY553" s="17">
        <v>0.57399004260360198</v>
      </c>
      <c r="AZ553" s="17">
        <v>0.41642449563695999</v>
      </c>
      <c r="BA553" s="17"/>
      <c r="BB553" s="17">
        <v>0.54724001863035898</v>
      </c>
      <c r="BC553" s="17">
        <v>0.429438322087139</v>
      </c>
      <c r="BD553" s="17"/>
      <c r="BE553" s="17">
        <v>0.52468729231380196</v>
      </c>
      <c r="BF553" s="17">
        <v>0.43763388015368698</v>
      </c>
      <c r="BG553" s="17"/>
      <c r="BH553" s="17">
        <v>0.47392078510902702</v>
      </c>
      <c r="BI553" s="17">
        <v>0.44542759114309199</v>
      </c>
      <c r="BJ553" s="17"/>
      <c r="BK553" s="17">
        <v>0.55246792465217298</v>
      </c>
      <c r="BL553" s="17">
        <v>0.42957072145173097</v>
      </c>
      <c r="BM553" s="17"/>
      <c r="BN553" s="17">
        <v>0.65334135616848898</v>
      </c>
      <c r="BO553" s="17">
        <v>0.43835001648523603</v>
      </c>
      <c r="BP553" s="17"/>
      <c r="BQ553" s="17">
        <v>0.62781117968337796</v>
      </c>
      <c r="BR553" s="17">
        <v>0.43355301823868198</v>
      </c>
      <c r="BS553" s="17"/>
      <c r="BT553" s="17">
        <v>0.49844626003949899</v>
      </c>
      <c r="BU553" s="17">
        <v>0.44433168563039299</v>
      </c>
      <c r="BV553" s="17"/>
      <c r="BW553" s="17">
        <v>0.51631801658092202</v>
      </c>
      <c r="BX553" s="17">
        <v>0.41504939790842199</v>
      </c>
      <c r="BY553" s="17"/>
      <c r="BZ553" s="17">
        <v>0.628728984519769</v>
      </c>
      <c r="CA553" s="17">
        <v>0.43902249194729198</v>
      </c>
    </row>
    <row r="554" spans="2:79" x14ac:dyDescent="0.35">
      <c r="B554" t="s">
        <v>317</v>
      </c>
      <c r="C554" s="17">
        <v>0.24069437507828401</v>
      </c>
      <c r="D554" s="17">
        <v>0.231176816152733</v>
      </c>
      <c r="E554" s="17">
        <v>0.20786662783729901</v>
      </c>
      <c r="F554" s="17">
        <v>0.24810632641292801</v>
      </c>
      <c r="G554" s="17">
        <v>0.26328600376141997</v>
      </c>
      <c r="H554" s="17">
        <v>0.232962438773896</v>
      </c>
      <c r="I554" s="17">
        <v>0.23912777261569901</v>
      </c>
      <c r="J554" s="17">
        <v>0.237580346891892</v>
      </c>
      <c r="K554" s="17">
        <v>0.33866286635841197</v>
      </c>
      <c r="L554" s="17">
        <v>0.227254228667332</v>
      </c>
      <c r="M554" s="17"/>
      <c r="N554" s="17">
        <v>0.46575993899844698</v>
      </c>
      <c r="O554" s="17">
        <v>0.24521411189693901</v>
      </c>
      <c r="P554" s="17">
        <v>0.15011609827436101</v>
      </c>
      <c r="Q554" s="17">
        <v>9.4344826383135696E-2</v>
      </c>
      <c r="R554" s="17"/>
      <c r="S554" s="17">
        <v>0.31827239212437203</v>
      </c>
      <c r="T554" s="17">
        <v>0.19893627099298</v>
      </c>
      <c r="U554" s="17">
        <v>0.15778605804554499</v>
      </c>
      <c r="V554" s="17">
        <v>0.32786012463929298</v>
      </c>
      <c r="W554" s="17">
        <v>0.16771652715740701</v>
      </c>
      <c r="X554" s="17">
        <v>0.176230244560621</v>
      </c>
      <c r="Y554" s="17">
        <v>0.20921011660090899</v>
      </c>
      <c r="Z554" s="17"/>
      <c r="AA554" s="17">
        <v>0.15987565130300399</v>
      </c>
      <c r="AB554" s="17">
        <v>0.36821136286246198</v>
      </c>
      <c r="AC554" s="17"/>
      <c r="AD554" s="17">
        <v>0.14683425243025799</v>
      </c>
      <c r="AE554" s="17">
        <v>0.10351815997293901</v>
      </c>
      <c r="AF554" s="17">
        <v>0.190870078952217</v>
      </c>
      <c r="AG554" s="17"/>
      <c r="AH554" s="17">
        <v>9.6693224580870193E-2</v>
      </c>
      <c r="AI554" s="17">
        <v>0.26109699979944601</v>
      </c>
      <c r="AJ554" s="17"/>
      <c r="AK554" s="17">
        <v>0.26724438380649801</v>
      </c>
      <c r="AL554" s="17">
        <v>0.22873112704536699</v>
      </c>
      <c r="AM554" s="17"/>
      <c r="AN554" s="17">
        <v>0.32262835721758898</v>
      </c>
      <c r="AO554" s="17">
        <v>9.4344826383135696E-2</v>
      </c>
      <c r="AP554" s="17"/>
      <c r="AQ554" s="17">
        <v>0.14794337682130199</v>
      </c>
      <c r="AR554" s="17">
        <v>0.28696210397920502</v>
      </c>
      <c r="AS554" s="17"/>
      <c r="AT554" s="17">
        <v>0.46792737533033102</v>
      </c>
      <c r="AU554" s="17">
        <v>0.31694509327251702</v>
      </c>
      <c r="AV554" s="17">
        <v>0.13481508988301799</v>
      </c>
      <c r="AW554" s="17">
        <v>2.4206698285000199E-2</v>
      </c>
      <c r="AX554" s="17"/>
      <c r="AY554" s="17">
        <v>0.13970987661735701</v>
      </c>
      <c r="AZ554" s="17">
        <v>0.26572358647514699</v>
      </c>
      <c r="BA554" s="17"/>
      <c r="BB554" s="17">
        <v>0.14211868670557101</v>
      </c>
      <c r="BC554" s="17">
        <v>0.25880331391135403</v>
      </c>
      <c r="BD554" s="17"/>
      <c r="BE554" s="17">
        <v>0.205319026373287</v>
      </c>
      <c r="BF554" s="17">
        <v>0.24533043552647901</v>
      </c>
      <c r="BG554" s="17"/>
      <c r="BH554" s="17">
        <v>0.211567590542767</v>
      </c>
      <c r="BI554" s="17">
        <v>0.24324354681985</v>
      </c>
      <c r="BJ554" s="17"/>
      <c r="BK554" s="17">
        <v>9.9194957221007393E-2</v>
      </c>
      <c r="BL554" s="17">
        <v>0.265212437303881</v>
      </c>
      <c r="BM554" s="17"/>
      <c r="BN554" s="17">
        <v>8.6855679626003393E-2</v>
      </c>
      <c r="BO554" s="17">
        <v>0.24770515752778399</v>
      </c>
      <c r="BP554" s="17"/>
      <c r="BQ554" s="17">
        <v>0.11430899226809001</v>
      </c>
      <c r="BR554" s="17">
        <v>0.25063703102364199</v>
      </c>
      <c r="BS554" s="17"/>
      <c r="BT554" s="17">
        <v>0.24200514944855001</v>
      </c>
      <c r="BU554" s="17">
        <v>0.24060680328008499</v>
      </c>
      <c r="BV554" s="17"/>
      <c r="BW554" s="17">
        <v>0.23226885418151899</v>
      </c>
      <c r="BX554" s="17">
        <v>0.244707240612691</v>
      </c>
      <c r="BY554" s="17"/>
      <c r="BZ554" s="17">
        <v>0.15432792867769701</v>
      </c>
      <c r="CA554" s="17">
        <v>0.24484460801493799</v>
      </c>
    </row>
    <row r="555" spans="2:79" x14ac:dyDescent="0.35">
      <c r="B555" t="s">
        <v>75</v>
      </c>
      <c r="C555" s="17">
        <v>4.9164233958808097E-2</v>
      </c>
      <c r="D555" s="17">
        <v>4.6929202727796798E-2</v>
      </c>
      <c r="E555" s="17">
        <v>4.3610684825903502E-2</v>
      </c>
      <c r="F555" s="17">
        <v>3.3985934072182103E-2</v>
      </c>
      <c r="G555" s="17">
        <v>4.7667192221880303E-2</v>
      </c>
      <c r="H555" s="17">
        <v>5.2320993376575503E-2</v>
      </c>
      <c r="I555" s="17">
        <v>3.5194828229434302E-2</v>
      </c>
      <c r="J555" s="17">
        <v>9.9586914899766898E-2</v>
      </c>
      <c r="K555" s="17">
        <v>9.8428278510833106E-2</v>
      </c>
      <c r="L555" s="17">
        <v>3.8039031691160498E-2</v>
      </c>
      <c r="M555" s="17"/>
      <c r="N555" s="17">
        <v>3.22111857977493E-2</v>
      </c>
      <c r="O555" s="17">
        <v>5.9149955142408998E-2</v>
      </c>
      <c r="P555" s="17">
        <v>4.5474294572248899E-2</v>
      </c>
      <c r="Q555" s="17">
        <v>5.9264578352757599E-2</v>
      </c>
      <c r="R555" s="17"/>
      <c r="S555" s="17">
        <v>4.2700596959913302E-2</v>
      </c>
      <c r="T555" s="17">
        <v>1.5314465333017901E-2</v>
      </c>
      <c r="U555" s="17">
        <v>3.4909286862390899E-2</v>
      </c>
      <c r="V555" s="17">
        <v>4.17098048389506E-2</v>
      </c>
      <c r="W555" s="17">
        <v>3.3748572657696201E-2</v>
      </c>
      <c r="X555" s="17">
        <v>2.62620503409874E-2</v>
      </c>
      <c r="Y555" s="17">
        <v>2.7535396422921701E-2</v>
      </c>
      <c r="Z555" s="17"/>
      <c r="AA555" s="17">
        <v>3.11615932520353E-2</v>
      </c>
      <c r="AB555" s="17">
        <v>7.7569068975402E-2</v>
      </c>
      <c r="AC555" s="17"/>
      <c r="AD555" s="17">
        <v>2.6179098933037499E-2</v>
      </c>
      <c r="AE555" s="17">
        <v>2.0184197611038599E-2</v>
      </c>
      <c r="AF555" s="17">
        <v>3.1191776978820699E-2</v>
      </c>
      <c r="AG555" s="17"/>
      <c r="AH555" s="17">
        <v>1.31109234398222E-2</v>
      </c>
      <c r="AI555" s="17">
        <v>5.4272402622277303E-2</v>
      </c>
      <c r="AJ555" s="17"/>
      <c r="AK555" s="17">
        <v>5.9812580748797299E-2</v>
      </c>
      <c r="AL555" s="17">
        <v>4.4366163453701903E-2</v>
      </c>
      <c r="AM555" s="17"/>
      <c r="AN555" s="17">
        <v>4.3509543223146603E-2</v>
      </c>
      <c r="AO555" s="17">
        <v>5.9264578352757599E-2</v>
      </c>
      <c r="AP555" s="17"/>
      <c r="AQ555" s="17">
        <v>3.69017672964232E-2</v>
      </c>
      <c r="AR555" s="17">
        <v>5.52812191541572E-2</v>
      </c>
      <c r="AS555" s="17"/>
      <c r="AT555" s="17">
        <v>9.6501818824902899E-2</v>
      </c>
      <c r="AU555" s="17">
        <v>6.1776749809113199E-2</v>
      </c>
      <c r="AV555" s="17">
        <v>2.7094585928281401E-2</v>
      </c>
      <c r="AW555" s="17">
        <v>1.1384172688758401E-2</v>
      </c>
      <c r="AX555" s="17"/>
      <c r="AY555" s="17">
        <v>3.0575119765171899E-2</v>
      </c>
      <c r="AZ555" s="17">
        <v>5.3771583363162102E-2</v>
      </c>
      <c r="BA555" s="17"/>
      <c r="BB555" s="17">
        <v>3.5628609253859002E-2</v>
      </c>
      <c r="BC555" s="17">
        <v>5.1650808528011502E-2</v>
      </c>
      <c r="BD555" s="17"/>
      <c r="BE555" s="17">
        <v>3.8332339512157802E-2</v>
      </c>
      <c r="BF555" s="17">
        <v>5.0583790776238098E-2</v>
      </c>
      <c r="BG555" s="17"/>
      <c r="BH555" s="17">
        <v>7.64141149345232E-2</v>
      </c>
      <c r="BI555" s="17">
        <v>4.6779328530622499E-2</v>
      </c>
      <c r="BJ555" s="17"/>
      <c r="BK555" s="17">
        <v>4.41938723635363E-2</v>
      </c>
      <c r="BL555" s="17">
        <v>5.0025464603583703E-2</v>
      </c>
      <c r="BM555" s="17"/>
      <c r="BN555" s="17">
        <v>2.9748464323019301E-2</v>
      </c>
      <c r="BO555" s="17">
        <v>5.0049055145089803E-2</v>
      </c>
      <c r="BP555" s="17"/>
      <c r="BQ555" s="17">
        <v>3.3973601950540701E-2</v>
      </c>
      <c r="BR555" s="17">
        <v>5.0359271108615003E-2</v>
      </c>
      <c r="BS555" s="17"/>
      <c r="BT555" s="17">
        <v>1.6172694856216599E-2</v>
      </c>
      <c r="BU555" s="17">
        <v>5.1368372573427801E-2</v>
      </c>
      <c r="BV555" s="17"/>
      <c r="BW555" s="17">
        <v>2.5170632587107E-2</v>
      </c>
      <c r="BX555" s="17">
        <v>6.0591788073330002E-2</v>
      </c>
      <c r="BY555" s="17"/>
      <c r="BZ555" s="17">
        <v>7.1703545893811596E-3</v>
      </c>
      <c r="CA555" s="17">
        <v>5.1182197977942497E-2</v>
      </c>
    </row>
    <row r="556" spans="2:79" x14ac:dyDescent="0.35">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c r="BD556" s="17"/>
      <c r="BE556" s="17"/>
      <c r="BF556" s="17"/>
      <c r="BG556" s="17"/>
      <c r="BH556" s="17"/>
      <c r="BI556" s="17"/>
      <c r="BJ556" s="17"/>
      <c r="BK556" s="17"/>
      <c r="BL556" s="17"/>
      <c r="BM556" s="17"/>
      <c r="BN556" s="17"/>
      <c r="BO556" s="17"/>
      <c r="BP556" s="17"/>
      <c r="BQ556" s="17"/>
      <c r="BR556" s="17"/>
      <c r="BS556" s="17"/>
      <c r="BT556" s="17"/>
      <c r="BU556" s="17"/>
      <c r="BV556" s="17"/>
      <c r="BW556" s="17"/>
      <c r="BX556" s="17"/>
      <c r="BY556" s="17"/>
      <c r="BZ556" s="17"/>
      <c r="CA556" s="17"/>
    </row>
    <row r="557" spans="2:79" x14ac:dyDescent="0.35">
      <c r="B557" s="6" t="s">
        <v>324</v>
      </c>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c r="BO557" s="17"/>
      <c r="BP557" s="17"/>
      <c r="BQ557" s="17"/>
      <c r="BR557" s="17"/>
      <c r="BS557" s="17"/>
      <c r="BT557" s="17"/>
      <c r="BU557" s="17"/>
      <c r="BV557" s="17"/>
      <c r="BW557" s="17"/>
      <c r="BX557" s="17"/>
      <c r="BY557" s="17"/>
      <c r="BZ557" s="17"/>
      <c r="CA557" s="17"/>
    </row>
    <row r="558" spans="2:79" x14ac:dyDescent="0.35">
      <c r="B558" s="24" t="s">
        <v>77</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c r="BV558" s="17"/>
      <c r="BW558" s="17"/>
      <c r="BX558" s="17"/>
      <c r="BY558" s="17"/>
      <c r="BZ558" s="17"/>
      <c r="CA558" s="17"/>
    </row>
    <row r="559" spans="2:79" x14ac:dyDescent="0.35">
      <c r="B559" t="s">
        <v>315</v>
      </c>
      <c r="C559" s="17">
        <v>0.220910343495727</v>
      </c>
      <c r="D559" s="17">
        <v>0.22884954502751501</v>
      </c>
      <c r="E559" s="17">
        <v>0.29769914323424401</v>
      </c>
      <c r="F559" s="17">
        <v>0.21453941319652201</v>
      </c>
      <c r="G559" s="17">
        <v>0.24645192095791699</v>
      </c>
      <c r="H559" s="17">
        <v>0.19182253841324101</v>
      </c>
      <c r="I559" s="17">
        <v>0.17292103710680801</v>
      </c>
      <c r="J559" s="17">
        <v>0.22397268875583101</v>
      </c>
      <c r="K559" s="17">
        <v>0.227158042732997</v>
      </c>
      <c r="L559" s="17">
        <v>0.120420548869988</v>
      </c>
      <c r="M559" s="17"/>
      <c r="N559" s="17">
        <v>0.24883642788215499</v>
      </c>
      <c r="O559" s="17">
        <v>0.23534145064689899</v>
      </c>
      <c r="P559" s="17">
        <v>0.21104141109857399</v>
      </c>
      <c r="Q559" s="17">
        <v>0.194744841245581</v>
      </c>
      <c r="R559" s="17"/>
      <c r="S559" s="17">
        <v>0.26345538183653899</v>
      </c>
      <c r="T559" s="17">
        <v>0.281240350979443</v>
      </c>
      <c r="U559" s="17">
        <v>0.26435945719523202</v>
      </c>
      <c r="V559" s="17">
        <v>0.22207898675901599</v>
      </c>
      <c r="W559" s="17">
        <v>0.199565844778374</v>
      </c>
      <c r="X559" s="17">
        <v>0.19188893150651701</v>
      </c>
      <c r="Y559" s="17">
        <v>0.197767487272834</v>
      </c>
      <c r="Z559" s="17"/>
      <c r="AA559" s="17">
        <v>0.18611843645106099</v>
      </c>
      <c r="AB559" s="17">
        <v>0.27580553335221297</v>
      </c>
      <c r="AC559" s="17"/>
      <c r="AD559" s="17">
        <v>0.19767596637482601</v>
      </c>
      <c r="AE559" s="17">
        <v>0.199166192854319</v>
      </c>
      <c r="AF559" s="17">
        <v>0.170465178549636</v>
      </c>
      <c r="AG559" s="17"/>
      <c r="AH559" s="17">
        <v>0.192877958304708</v>
      </c>
      <c r="AI559" s="17">
        <v>0.224882077284768</v>
      </c>
      <c r="AJ559" s="17"/>
      <c r="AK559" s="17">
        <v>0.21236220347160001</v>
      </c>
      <c r="AL559" s="17">
        <v>0.224762075537534</v>
      </c>
      <c r="AM559" s="17"/>
      <c r="AN559" s="17">
        <v>0.235559133417827</v>
      </c>
      <c r="AO559" s="17">
        <v>0.194744841245581</v>
      </c>
      <c r="AP559" s="17"/>
      <c r="AQ559" s="17">
        <v>0.180051530767459</v>
      </c>
      <c r="AR559" s="17">
        <v>0.24129227475308301</v>
      </c>
      <c r="AS559" s="17"/>
      <c r="AT559" s="17">
        <v>0.29153248966631601</v>
      </c>
      <c r="AU559" s="17">
        <v>0.27387315393335798</v>
      </c>
      <c r="AV559" s="17">
        <v>0.17852502463908801</v>
      </c>
      <c r="AW559" s="17">
        <v>0.109560897794408</v>
      </c>
      <c r="AX559" s="17"/>
      <c r="AY559" s="17">
        <v>0.215757424738174</v>
      </c>
      <c r="AZ559" s="17">
        <v>0.22218750479136401</v>
      </c>
      <c r="BA559" s="17"/>
      <c r="BB559" s="17">
        <v>0.207499458251242</v>
      </c>
      <c r="BC559" s="17">
        <v>0.223374002685926</v>
      </c>
      <c r="BD559" s="17"/>
      <c r="BE559" s="17">
        <v>0.20219170913029699</v>
      </c>
      <c r="BF559" s="17">
        <v>0.223363484555889</v>
      </c>
      <c r="BG559" s="17"/>
      <c r="BH559" s="17">
        <v>0.21886300348201099</v>
      </c>
      <c r="BI559" s="17">
        <v>0.22108952638156801</v>
      </c>
      <c r="BJ559" s="17"/>
      <c r="BK559" s="17">
        <v>0.24729360343529</v>
      </c>
      <c r="BL559" s="17">
        <v>0.216338830632227</v>
      </c>
      <c r="BM559" s="17"/>
      <c r="BN559" s="17">
        <v>0.23243626898198899</v>
      </c>
      <c r="BO559" s="17">
        <v>0.22038508061647699</v>
      </c>
      <c r="BP559" s="17"/>
      <c r="BQ559" s="17">
        <v>0.21053619598590501</v>
      </c>
      <c r="BR559" s="17">
        <v>0.22172647093960601</v>
      </c>
      <c r="BS559" s="17"/>
      <c r="BT559" s="17">
        <v>0.21924364218793399</v>
      </c>
      <c r="BU559" s="17">
        <v>0.221021694490905</v>
      </c>
      <c r="BV559" s="17"/>
      <c r="BW559" s="17">
        <v>0.18665379031103799</v>
      </c>
      <c r="BX559" s="17">
        <v>0.237225885678433</v>
      </c>
      <c r="BY559" s="17"/>
      <c r="BZ559" s="17">
        <v>0.19527506440786099</v>
      </c>
      <c r="CA559" s="17">
        <v>0.2221422151779</v>
      </c>
    </row>
    <row r="560" spans="2:79" x14ac:dyDescent="0.35">
      <c r="B560" t="s">
        <v>316</v>
      </c>
      <c r="C560" s="17">
        <v>0.53388508584174799</v>
      </c>
      <c r="D560" s="17">
        <v>0.50955263711204302</v>
      </c>
      <c r="E560" s="17">
        <v>0.47950506073437699</v>
      </c>
      <c r="F560" s="17">
        <v>0.55685640500272404</v>
      </c>
      <c r="G560" s="17">
        <v>0.49180641570999001</v>
      </c>
      <c r="H560" s="17">
        <v>0.57398138506369101</v>
      </c>
      <c r="I560" s="17">
        <v>0.58079729908520406</v>
      </c>
      <c r="J560" s="17">
        <v>0.51453303852962695</v>
      </c>
      <c r="K560" s="17">
        <v>0.479221599236614</v>
      </c>
      <c r="L560" s="17">
        <v>0.65371466793700195</v>
      </c>
      <c r="M560" s="17"/>
      <c r="N560" s="17">
        <v>0.31307868206246797</v>
      </c>
      <c r="O560" s="17">
        <v>0.52485029605012301</v>
      </c>
      <c r="P560" s="17">
        <v>0.61755559285534301</v>
      </c>
      <c r="Q560" s="17">
        <v>0.68219075221255998</v>
      </c>
      <c r="R560" s="17"/>
      <c r="S560" s="17">
        <v>0.42781333029600199</v>
      </c>
      <c r="T560" s="17">
        <v>0.51499383860251702</v>
      </c>
      <c r="U560" s="17">
        <v>0.57830169972093703</v>
      </c>
      <c r="V560" s="17">
        <v>0.45840070891172902</v>
      </c>
      <c r="W560" s="17">
        <v>0.65132665005586998</v>
      </c>
      <c r="X560" s="17">
        <v>0.65278463988087398</v>
      </c>
      <c r="Y560" s="17">
        <v>0.61742267090658698</v>
      </c>
      <c r="Z560" s="17"/>
      <c r="AA560" s="17">
        <v>0.68371986034121102</v>
      </c>
      <c r="AB560" s="17">
        <v>0.29747354385031999</v>
      </c>
      <c r="AC560" s="17"/>
      <c r="AD560" s="17">
        <v>0.684520241323338</v>
      </c>
      <c r="AE560" s="17">
        <v>0.73312019523523797</v>
      </c>
      <c r="AF560" s="17">
        <v>0.668356765691281</v>
      </c>
      <c r="AG560" s="17"/>
      <c r="AH560" s="17">
        <v>0.74460642076741501</v>
      </c>
      <c r="AI560" s="17">
        <v>0.50402929439577604</v>
      </c>
      <c r="AJ560" s="17"/>
      <c r="AK560" s="17">
        <v>0.49987868878672298</v>
      </c>
      <c r="AL560" s="17">
        <v>0.54920813024597803</v>
      </c>
      <c r="AM560" s="17"/>
      <c r="AN560" s="17">
        <v>0.45085596871822697</v>
      </c>
      <c r="AO560" s="17">
        <v>0.68219075221255998</v>
      </c>
      <c r="AP560" s="17"/>
      <c r="AQ560" s="17">
        <v>0.68794255869893095</v>
      </c>
      <c r="AR560" s="17">
        <v>0.457035353512526</v>
      </c>
      <c r="AS560" s="17"/>
      <c r="AT560" s="17">
        <v>0.135906938876244</v>
      </c>
      <c r="AU560" s="17">
        <v>0.42239807888346498</v>
      </c>
      <c r="AV560" s="17">
        <v>0.71772467530741402</v>
      </c>
      <c r="AW560" s="17">
        <v>0.86602226035051</v>
      </c>
      <c r="AX560" s="17"/>
      <c r="AY560" s="17">
        <v>0.66684875141094102</v>
      </c>
      <c r="AZ560" s="17">
        <v>0.50092977344872003</v>
      </c>
      <c r="BA560" s="17"/>
      <c r="BB560" s="17">
        <v>0.569872730519417</v>
      </c>
      <c r="BC560" s="17">
        <v>0.527273941989015</v>
      </c>
      <c r="BD560" s="17"/>
      <c r="BE560" s="17">
        <v>0.63702580557661903</v>
      </c>
      <c r="BF560" s="17">
        <v>0.52036814173050305</v>
      </c>
      <c r="BG560" s="17"/>
      <c r="BH560" s="17">
        <v>0.50359053314847901</v>
      </c>
      <c r="BI560" s="17">
        <v>0.53653646047443004</v>
      </c>
      <c r="BJ560" s="17"/>
      <c r="BK560" s="17">
        <v>0.60584328636755502</v>
      </c>
      <c r="BL560" s="17">
        <v>0.52141665547750904</v>
      </c>
      <c r="BM560" s="17"/>
      <c r="BN560" s="17">
        <v>0.62445235021652301</v>
      </c>
      <c r="BO560" s="17">
        <v>0.52975772772998597</v>
      </c>
      <c r="BP560" s="17"/>
      <c r="BQ560" s="17">
        <v>0.70117867403550704</v>
      </c>
      <c r="BR560" s="17">
        <v>0.52072420795942997</v>
      </c>
      <c r="BS560" s="17"/>
      <c r="BT560" s="17">
        <v>0.58503115442660603</v>
      </c>
      <c r="BU560" s="17">
        <v>0.53046805748173997</v>
      </c>
      <c r="BV560" s="17"/>
      <c r="BW560" s="17">
        <v>0.633637797139049</v>
      </c>
      <c r="BX560" s="17">
        <v>0.48637535652847103</v>
      </c>
      <c r="BY560" s="17"/>
      <c r="BZ560" s="17">
        <v>0.70860416497521905</v>
      </c>
      <c r="CA560" s="17">
        <v>0.52548917623678004</v>
      </c>
    </row>
    <row r="561" spans="2:79" x14ac:dyDescent="0.35">
      <c r="B561" t="s">
        <v>317</v>
      </c>
      <c r="C561" s="17">
        <v>0.19239696569506901</v>
      </c>
      <c r="D561" s="17">
        <v>0.19939470326136999</v>
      </c>
      <c r="E561" s="17">
        <v>0.17519768580443801</v>
      </c>
      <c r="F561" s="17">
        <v>0.192463196788622</v>
      </c>
      <c r="G561" s="17">
        <v>0.216507365612497</v>
      </c>
      <c r="H561" s="17">
        <v>0.174687442810673</v>
      </c>
      <c r="I561" s="17">
        <v>0.209966858878843</v>
      </c>
      <c r="J561" s="17">
        <v>0.16412778064808101</v>
      </c>
      <c r="K561" s="17">
        <v>0.208324457062118</v>
      </c>
      <c r="L561" s="17">
        <v>0.17673428069677499</v>
      </c>
      <c r="M561" s="17"/>
      <c r="N561" s="17">
        <v>0.400679076750243</v>
      </c>
      <c r="O561" s="17">
        <v>0.18747777180186001</v>
      </c>
      <c r="P561" s="17">
        <v>0.11044443986116199</v>
      </c>
      <c r="Q561" s="17">
        <v>6.10048994802046E-2</v>
      </c>
      <c r="R561" s="17"/>
      <c r="S561" s="17">
        <v>0.25709242550302802</v>
      </c>
      <c r="T561" s="17">
        <v>0.174105051489062</v>
      </c>
      <c r="U561" s="17">
        <v>0.12830027449602599</v>
      </c>
      <c r="V561" s="17">
        <v>0.27542638379523698</v>
      </c>
      <c r="W561" s="17">
        <v>0.11531599685978999</v>
      </c>
      <c r="X561" s="17">
        <v>0.124552943885042</v>
      </c>
      <c r="Y561" s="17">
        <v>0.14531309575191501</v>
      </c>
      <c r="Z561" s="17"/>
      <c r="AA561" s="17">
        <v>9.7530064320678997E-2</v>
      </c>
      <c r="AB561" s="17">
        <v>0.34207937762374002</v>
      </c>
      <c r="AC561" s="17"/>
      <c r="AD561" s="17">
        <v>8.7632232805608196E-2</v>
      </c>
      <c r="AE561" s="17">
        <v>5.4040334381735201E-2</v>
      </c>
      <c r="AF561" s="17">
        <v>0.126125174715811</v>
      </c>
      <c r="AG561" s="17"/>
      <c r="AH561" s="17">
        <v>4.7027055118389102E-2</v>
      </c>
      <c r="AI561" s="17">
        <v>0.212993521493408</v>
      </c>
      <c r="AJ561" s="17"/>
      <c r="AK561" s="17">
        <v>0.22948797973856999</v>
      </c>
      <c r="AL561" s="17">
        <v>0.17568401447395501</v>
      </c>
      <c r="AM561" s="17"/>
      <c r="AN561" s="17">
        <v>0.26595698212477398</v>
      </c>
      <c r="AO561" s="17">
        <v>6.10048994802046E-2</v>
      </c>
      <c r="AP561" s="17"/>
      <c r="AQ561" s="17">
        <v>9.5579560970499494E-2</v>
      </c>
      <c r="AR561" s="17">
        <v>0.24069317294747899</v>
      </c>
      <c r="AS561" s="17"/>
      <c r="AT561" s="17">
        <v>0.473236621166295</v>
      </c>
      <c r="AU561" s="17">
        <v>0.231307581676234</v>
      </c>
      <c r="AV561" s="17">
        <v>7.6780760592314201E-2</v>
      </c>
      <c r="AW561" s="17">
        <v>1.42394195014247E-2</v>
      </c>
      <c r="AX561" s="17"/>
      <c r="AY561" s="17">
        <v>8.8196864440375305E-2</v>
      </c>
      <c r="AZ561" s="17">
        <v>0.21822317072283701</v>
      </c>
      <c r="BA561" s="17"/>
      <c r="BB561" s="17">
        <v>0.17183040459549601</v>
      </c>
      <c r="BC561" s="17">
        <v>0.196175164996611</v>
      </c>
      <c r="BD561" s="17"/>
      <c r="BE561" s="17">
        <v>0.122282349896406</v>
      </c>
      <c r="BF561" s="17">
        <v>0.20158572592059501</v>
      </c>
      <c r="BG561" s="17"/>
      <c r="BH561" s="17">
        <v>0.211938795073051</v>
      </c>
      <c r="BI561" s="17">
        <v>0.19068666776746501</v>
      </c>
      <c r="BJ561" s="17"/>
      <c r="BK561" s="17">
        <v>8.9107343874844203E-2</v>
      </c>
      <c r="BL561" s="17">
        <v>0.21029429286005499</v>
      </c>
      <c r="BM561" s="17"/>
      <c r="BN561" s="17">
        <v>0.11917346904746599</v>
      </c>
      <c r="BO561" s="17">
        <v>0.19573392850328</v>
      </c>
      <c r="BP561" s="17"/>
      <c r="BQ561" s="17">
        <v>6.5876170431954803E-2</v>
      </c>
      <c r="BR561" s="17">
        <v>0.202350274450113</v>
      </c>
      <c r="BS561" s="17"/>
      <c r="BT561" s="17">
        <v>0.17400817136524799</v>
      </c>
      <c r="BU561" s="17">
        <v>0.193625506489502</v>
      </c>
      <c r="BV561" s="17"/>
      <c r="BW561" s="17">
        <v>0.146779989669826</v>
      </c>
      <c r="BX561" s="17">
        <v>0.214123194033769</v>
      </c>
      <c r="BY561" s="17"/>
      <c r="BZ561" s="17">
        <v>7.5590556468407996E-2</v>
      </c>
      <c r="CA561" s="17">
        <v>0.198009953458121</v>
      </c>
    </row>
    <row r="562" spans="2:79" x14ac:dyDescent="0.35">
      <c r="B562" t="s">
        <v>75</v>
      </c>
      <c r="C562" s="17">
        <v>5.2807604967456498E-2</v>
      </c>
      <c r="D562" s="17">
        <v>6.2203114599071498E-2</v>
      </c>
      <c r="E562" s="17">
        <v>4.7598110226941603E-2</v>
      </c>
      <c r="F562" s="17">
        <v>3.6140985012130797E-2</v>
      </c>
      <c r="G562" s="17">
        <v>4.5234297719596098E-2</v>
      </c>
      <c r="H562" s="17">
        <v>5.9508633712395599E-2</v>
      </c>
      <c r="I562" s="17">
        <v>3.6314804929144899E-2</v>
      </c>
      <c r="J562" s="17">
        <v>9.7366492066461405E-2</v>
      </c>
      <c r="K562" s="17">
        <v>8.5295900968271499E-2</v>
      </c>
      <c r="L562" s="17">
        <v>4.9130502496235198E-2</v>
      </c>
      <c r="M562" s="17"/>
      <c r="N562" s="17">
        <v>3.7405813305133401E-2</v>
      </c>
      <c r="O562" s="17">
        <v>5.2330481501117299E-2</v>
      </c>
      <c r="P562" s="17">
        <v>6.0958556184920902E-2</v>
      </c>
      <c r="Q562" s="17">
        <v>6.2059507061654098E-2</v>
      </c>
      <c r="R562" s="17"/>
      <c r="S562" s="17">
        <v>5.1638862364431E-2</v>
      </c>
      <c r="T562" s="17">
        <v>2.9660758928978001E-2</v>
      </c>
      <c r="U562" s="17">
        <v>2.9038568587804899E-2</v>
      </c>
      <c r="V562" s="17">
        <v>4.4093920534018102E-2</v>
      </c>
      <c r="W562" s="17">
        <v>3.3791508305965702E-2</v>
      </c>
      <c r="X562" s="17">
        <v>3.0773484727567101E-2</v>
      </c>
      <c r="Y562" s="17">
        <v>3.9496746068664601E-2</v>
      </c>
      <c r="Z562" s="17"/>
      <c r="AA562" s="17">
        <v>3.2631638887049001E-2</v>
      </c>
      <c r="AB562" s="17">
        <v>8.4641545173726601E-2</v>
      </c>
      <c r="AC562" s="17"/>
      <c r="AD562" s="17">
        <v>3.0171559496227102E-2</v>
      </c>
      <c r="AE562" s="17">
        <v>1.36732775287083E-2</v>
      </c>
      <c r="AF562" s="17">
        <v>3.5052881043272199E-2</v>
      </c>
      <c r="AG562" s="17"/>
      <c r="AH562" s="17">
        <v>1.5488565809487599E-2</v>
      </c>
      <c r="AI562" s="17">
        <v>5.8095106826048099E-2</v>
      </c>
      <c r="AJ562" s="17"/>
      <c r="AK562" s="17">
        <v>5.8271128003106999E-2</v>
      </c>
      <c r="AL562" s="17">
        <v>5.0345779742533597E-2</v>
      </c>
      <c r="AM562" s="17"/>
      <c r="AN562" s="17">
        <v>4.76279157391718E-2</v>
      </c>
      <c r="AO562" s="17">
        <v>6.2059507061654098E-2</v>
      </c>
      <c r="AP562" s="17"/>
      <c r="AQ562" s="17">
        <v>3.6426349563110902E-2</v>
      </c>
      <c r="AR562" s="17">
        <v>6.0979198786911298E-2</v>
      </c>
      <c r="AS562" s="17"/>
      <c r="AT562" s="17">
        <v>9.9323950291145005E-2</v>
      </c>
      <c r="AU562" s="17">
        <v>7.2421185506942598E-2</v>
      </c>
      <c r="AV562" s="17">
        <v>2.6969539461183498E-2</v>
      </c>
      <c r="AW562" s="17">
        <v>1.01774223536574E-2</v>
      </c>
      <c r="AX562" s="17"/>
      <c r="AY562" s="17">
        <v>2.9196959410509499E-2</v>
      </c>
      <c r="AZ562" s="17">
        <v>5.8659551037079101E-2</v>
      </c>
      <c r="BA562" s="17"/>
      <c r="BB562" s="17">
        <v>5.0797406633845299E-2</v>
      </c>
      <c r="BC562" s="17">
        <v>5.3176890328448002E-2</v>
      </c>
      <c r="BD562" s="17"/>
      <c r="BE562" s="17">
        <v>3.8500135396677598E-2</v>
      </c>
      <c r="BF562" s="17">
        <v>5.4682647793012497E-2</v>
      </c>
      <c r="BG562" s="17"/>
      <c r="BH562" s="17">
        <v>6.5607668296459004E-2</v>
      </c>
      <c r="BI562" s="17">
        <v>5.1687345376537103E-2</v>
      </c>
      <c r="BJ562" s="17"/>
      <c r="BK562" s="17">
        <v>5.7755766322310102E-2</v>
      </c>
      <c r="BL562" s="17">
        <v>5.1950221030209701E-2</v>
      </c>
      <c r="BM562" s="17"/>
      <c r="BN562" s="17">
        <v>2.3937911754022202E-2</v>
      </c>
      <c r="BO562" s="17">
        <v>5.4123263150257298E-2</v>
      </c>
      <c r="BP562" s="17"/>
      <c r="BQ562" s="17">
        <v>2.24089595466322E-2</v>
      </c>
      <c r="BR562" s="17">
        <v>5.5199046650851999E-2</v>
      </c>
      <c r="BS562" s="17"/>
      <c r="BT562" s="17">
        <v>2.1717032020211701E-2</v>
      </c>
      <c r="BU562" s="17">
        <v>5.4884741537853401E-2</v>
      </c>
      <c r="BV562" s="17"/>
      <c r="BW562" s="17">
        <v>3.2928422880086801E-2</v>
      </c>
      <c r="BX562" s="17">
        <v>6.2275563759327801E-2</v>
      </c>
      <c r="BY562" s="17"/>
      <c r="BZ562" s="17">
        <v>2.0530214148511999E-2</v>
      </c>
      <c r="CA562" s="17">
        <v>5.4358655127199298E-2</v>
      </c>
    </row>
    <row r="563" spans="2:79" x14ac:dyDescent="0.35">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c r="BD563" s="17"/>
      <c r="BE563" s="17"/>
      <c r="BF563" s="17"/>
      <c r="BG563" s="17"/>
      <c r="BH563" s="17"/>
      <c r="BI563" s="17"/>
      <c r="BJ563" s="17"/>
      <c r="BK563" s="17"/>
      <c r="BL563" s="17"/>
      <c r="BM563" s="17"/>
      <c r="BN563" s="17"/>
      <c r="BO563" s="17"/>
      <c r="BP563" s="17"/>
      <c r="BQ563" s="17"/>
      <c r="BR563" s="17"/>
      <c r="BS563" s="17"/>
      <c r="BT563" s="17"/>
      <c r="BU563" s="17"/>
      <c r="BV563" s="17"/>
      <c r="BW563" s="17"/>
      <c r="BX563" s="17"/>
      <c r="BY563" s="17"/>
      <c r="BZ563" s="17"/>
      <c r="CA563" s="17"/>
    </row>
    <row r="564" spans="2:79" x14ac:dyDescent="0.35">
      <c r="B564" s="6" t="s">
        <v>325</v>
      </c>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c r="BV564" s="17"/>
      <c r="BW564" s="17"/>
      <c r="BX564" s="17"/>
      <c r="BY564" s="17"/>
      <c r="BZ564" s="17"/>
      <c r="CA564" s="17"/>
    </row>
    <row r="565" spans="2:79" x14ac:dyDescent="0.35">
      <c r="B565" s="24" t="s">
        <v>77</v>
      </c>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c r="BZ565" s="17"/>
      <c r="CA565" s="17"/>
    </row>
    <row r="566" spans="2:79" x14ac:dyDescent="0.35">
      <c r="B566" t="s">
        <v>315</v>
      </c>
      <c r="C566" s="17">
        <v>0.25991290846131299</v>
      </c>
      <c r="D566" s="17">
        <v>0.23401972013033001</v>
      </c>
      <c r="E566" s="17">
        <v>0.32470311301490101</v>
      </c>
      <c r="F566" s="17">
        <v>0.30286151886560397</v>
      </c>
      <c r="G566" s="17">
        <v>0.28209649075085602</v>
      </c>
      <c r="H566" s="17">
        <v>0.240531469614919</v>
      </c>
      <c r="I566" s="17">
        <v>0.21271039057723801</v>
      </c>
      <c r="J566" s="17">
        <v>0.20592568715548701</v>
      </c>
      <c r="K566" s="17">
        <v>0.24547385578522299</v>
      </c>
      <c r="L566" s="17">
        <v>0.24040762909068999</v>
      </c>
      <c r="M566" s="17"/>
      <c r="N566" s="17">
        <v>0.25437757887746199</v>
      </c>
      <c r="O566" s="17">
        <v>0.266727068680225</v>
      </c>
      <c r="P566" s="17">
        <v>0.26748738228531699</v>
      </c>
      <c r="Q566" s="17">
        <v>0.25747811446373298</v>
      </c>
      <c r="R566" s="17"/>
      <c r="S566" s="17">
        <v>0.270799421588378</v>
      </c>
      <c r="T566" s="17">
        <v>0.30492667151498098</v>
      </c>
      <c r="U566" s="17">
        <v>0.30043083227192002</v>
      </c>
      <c r="V566" s="17">
        <v>0.25000381642382802</v>
      </c>
      <c r="W566" s="17">
        <v>0.27227369637749299</v>
      </c>
      <c r="X566" s="17">
        <v>0.241742957456235</v>
      </c>
      <c r="Y566" s="17">
        <v>0.25991634544350001</v>
      </c>
      <c r="Z566" s="17"/>
      <c r="AA566" s="17">
        <v>0.24209050105680099</v>
      </c>
      <c r="AB566" s="17">
        <v>0.28803336868541801</v>
      </c>
      <c r="AC566" s="17"/>
      <c r="AD566" s="17">
        <v>0.27478929720769901</v>
      </c>
      <c r="AE566" s="17">
        <v>0.242089580602772</v>
      </c>
      <c r="AF566" s="17">
        <v>0.22110661860385999</v>
      </c>
      <c r="AG566" s="17"/>
      <c r="AH566" s="17">
        <v>0.26733614554510599</v>
      </c>
      <c r="AI566" s="17">
        <v>0.258861156305766</v>
      </c>
      <c r="AJ566" s="17"/>
      <c r="AK566" s="17">
        <v>0.22393210128642899</v>
      </c>
      <c r="AL566" s="17">
        <v>0.27612560824096499</v>
      </c>
      <c r="AM566" s="17"/>
      <c r="AN566" s="17">
        <v>0.26127603099697599</v>
      </c>
      <c r="AO566" s="17">
        <v>0.25747811446373298</v>
      </c>
      <c r="AP566" s="17"/>
      <c r="AQ566" s="17">
        <v>0.23943626079965499</v>
      </c>
      <c r="AR566" s="17">
        <v>0.27012743984764098</v>
      </c>
      <c r="AS566" s="17"/>
      <c r="AT566" s="17">
        <v>0.29063108801695398</v>
      </c>
      <c r="AU566" s="17">
        <v>0.26782191743724498</v>
      </c>
      <c r="AV566" s="17">
        <v>0.26866087588294202</v>
      </c>
      <c r="AW566" s="17">
        <v>0.17243302537500199</v>
      </c>
      <c r="AX566" s="17"/>
      <c r="AY566" s="17">
        <v>0.26833977862938402</v>
      </c>
      <c r="AZ566" s="17">
        <v>0.257824291712553</v>
      </c>
      <c r="BA566" s="17"/>
      <c r="BB566" s="17">
        <v>0.269535605315325</v>
      </c>
      <c r="BC566" s="17">
        <v>0.25814516195489601</v>
      </c>
      <c r="BD566" s="17"/>
      <c r="BE566" s="17">
        <v>0.23952800512462299</v>
      </c>
      <c r="BF566" s="17">
        <v>0.26258441976958602</v>
      </c>
      <c r="BG566" s="17"/>
      <c r="BH566" s="17">
        <v>0.24767102209614</v>
      </c>
      <c r="BI566" s="17">
        <v>0.26098431648946302</v>
      </c>
      <c r="BJ566" s="17"/>
      <c r="BK566" s="17">
        <v>0.31371703920622301</v>
      </c>
      <c r="BL566" s="17">
        <v>0.25059009254041298</v>
      </c>
      <c r="BM566" s="17"/>
      <c r="BN566" s="17">
        <v>0.29445909507163898</v>
      </c>
      <c r="BO566" s="17">
        <v>0.25833855944546302</v>
      </c>
      <c r="BP566" s="17"/>
      <c r="BQ566" s="17">
        <v>0.23626364090879001</v>
      </c>
      <c r="BR566" s="17">
        <v>0.261773380973293</v>
      </c>
      <c r="BS566" s="17"/>
      <c r="BT566" s="17">
        <v>0.25733422608155099</v>
      </c>
      <c r="BU566" s="17">
        <v>0.26008518819007598</v>
      </c>
      <c r="BV566" s="17"/>
      <c r="BW566" s="17">
        <v>0.23210596476012199</v>
      </c>
      <c r="BX566" s="17">
        <v>0.27315666245147402</v>
      </c>
      <c r="BY566" s="17"/>
      <c r="BZ566" s="17">
        <v>0.24762855012471799</v>
      </c>
      <c r="CA566" s="17">
        <v>0.26050321813247501</v>
      </c>
    </row>
    <row r="567" spans="2:79" x14ac:dyDescent="0.35">
      <c r="B567" t="s">
        <v>316</v>
      </c>
      <c r="C567" s="17">
        <v>0.40086719994912401</v>
      </c>
      <c r="D567" s="17">
        <v>0.38161164482276499</v>
      </c>
      <c r="E567" s="17">
        <v>0.39902440058905198</v>
      </c>
      <c r="F567" s="17">
        <v>0.324471972209954</v>
      </c>
      <c r="G567" s="17">
        <v>0.405202330941277</v>
      </c>
      <c r="H567" s="17">
        <v>0.39817025786391502</v>
      </c>
      <c r="I567" s="17">
        <v>0.446576893969657</v>
      </c>
      <c r="J567" s="17">
        <v>0.41014541210137601</v>
      </c>
      <c r="K567" s="17">
        <v>0.41803285548156999</v>
      </c>
      <c r="L567" s="17">
        <v>0.53952411123351096</v>
      </c>
      <c r="M567" s="17"/>
      <c r="N567" s="17">
        <v>0.19221991397285801</v>
      </c>
      <c r="O567" s="17">
        <v>0.376513211593974</v>
      </c>
      <c r="P567" s="17">
        <v>0.49196477557595097</v>
      </c>
      <c r="Q567" s="17">
        <v>0.54419735839204997</v>
      </c>
      <c r="R567" s="17"/>
      <c r="S567" s="17">
        <v>0.28774790709938097</v>
      </c>
      <c r="T567" s="17">
        <v>0.38277559260897798</v>
      </c>
      <c r="U567" s="17">
        <v>0.44976596825790399</v>
      </c>
      <c r="V567" s="17">
        <v>0.33252593864344299</v>
      </c>
      <c r="W567" s="17">
        <v>0.46889409154234302</v>
      </c>
      <c r="X567" s="17">
        <v>0.52405396561418804</v>
      </c>
      <c r="Y567" s="17">
        <v>0.47322409005511301</v>
      </c>
      <c r="Z567" s="17"/>
      <c r="AA567" s="17">
        <v>0.52727140791531701</v>
      </c>
      <c r="AB567" s="17">
        <v>0.20142475530086901</v>
      </c>
      <c r="AC567" s="17"/>
      <c r="AD567" s="17">
        <v>0.49916566594746697</v>
      </c>
      <c r="AE567" s="17">
        <v>0.60584704421283198</v>
      </c>
      <c r="AF567" s="17">
        <v>0.52515151768024004</v>
      </c>
      <c r="AG567" s="17"/>
      <c r="AH567" s="17">
        <v>0.61476514683058603</v>
      </c>
      <c r="AI567" s="17">
        <v>0.37056133417114201</v>
      </c>
      <c r="AJ567" s="17"/>
      <c r="AK567" s="17">
        <v>0.38767836827376201</v>
      </c>
      <c r="AL567" s="17">
        <v>0.406809995155404</v>
      </c>
      <c r="AM567" s="17"/>
      <c r="AN567" s="17">
        <v>0.32062362730682697</v>
      </c>
      <c r="AO567" s="17">
        <v>0.54419735839204997</v>
      </c>
      <c r="AP567" s="17"/>
      <c r="AQ567" s="17">
        <v>0.544124456094501</v>
      </c>
      <c r="AR567" s="17">
        <v>0.329405026872995</v>
      </c>
      <c r="AS567" s="17"/>
      <c r="AT567" s="17">
        <v>0.113066922832672</v>
      </c>
      <c r="AU567" s="17">
        <v>0.29301722517966799</v>
      </c>
      <c r="AV567" s="17">
        <v>0.51081591535718096</v>
      </c>
      <c r="AW567" s="17">
        <v>0.76839655373608695</v>
      </c>
      <c r="AX567" s="17"/>
      <c r="AY567" s="17">
        <v>0.54212500179601697</v>
      </c>
      <c r="AZ567" s="17">
        <v>0.36585616916948299</v>
      </c>
      <c r="BA567" s="17"/>
      <c r="BB567" s="17">
        <v>0.40907247690541598</v>
      </c>
      <c r="BC567" s="17">
        <v>0.39935984188789397</v>
      </c>
      <c r="BD567" s="17"/>
      <c r="BE567" s="17">
        <v>0.52116897957588604</v>
      </c>
      <c r="BF567" s="17">
        <v>0.385101240240114</v>
      </c>
      <c r="BG567" s="17"/>
      <c r="BH567" s="17">
        <v>0.41937451435721401</v>
      </c>
      <c r="BI567" s="17">
        <v>0.39924744261395101</v>
      </c>
      <c r="BJ567" s="17"/>
      <c r="BK567" s="17">
        <v>0.43825843633492501</v>
      </c>
      <c r="BL567" s="17">
        <v>0.39438829936930803</v>
      </c>
      <c r="BM567" s="17"/>
      <c r="BN567" s="17">
        <v>0.526463594734774</v>
      </c>
      <c r="BO567" s="17">
        <v>0.39514348396404603</v>
      </c>
      <c r="BP567" s="17"/>
      <c r="BQ567" s="17">
        <v>0.62165832998128301</v>
      </c>
      <c r="BR567" s="17">
        <v>0.38349770521100601</v>
      </c>
      <c r="BS567" s="17"/>
      <c r="BT567" s="17">
        <v>0.50901385379851505</v>
      </c>
      <c r="BU567" s="17">
        <v>0.39364200760359203</v>
      </c>
      <c r="BV567" s="17"/>
      <c r="BW567" s="17">
        <v>0.46942988539401198</v>
      </c>
      <c r="BX567" s="17">
        <v>0.36821250230617197</v>
      </c>
      <c r="BY567" s="17"/>
      <c r="BZ567" s="17">
        <v>0.58827883645404599</v>
      </c>
      <c r="CA567" s="17">
        <v>0.39186136517241599</v>
      </c>
    </row>
    <row r="568" spans="2:79" x14ac:dyDescent="0.35">
      <c r="B568" t="s">
        <v>317</v>
      </c>
      <c r="C568" s="17">
        <v>0.27443162958793599</v>
      </c>
      <c r="D568" s="17">
        <v>0.28445085300560702</v>
      </c>
      <c r="E568" s="17">
        <v>0.228420852476414</v>
      </c>
      <c r="F568" s="17">
        <v>0.33007989282938499</v>
      </c>
      <c r="G568" s="17">
        <v>0.27800152026415098</v>
      </c>
      <c r="H568" s="17">
        <v>0.28286151694367601</v>
      </c>
      <c r="I568" s="17">
        <v>0.28927534737600302</v>
      </c>
      <c r="J568" s="17">
        <v>0.25782553263399999</v>
      </c>
      <c r="K568" s="17">
        <v>0.23586424750253199</v>
      </c>
      <c r="L568" s="17">
        <v>0.17760780589348299</v>
      </c>
      <c r="M568" s="17"/>
      <c r="N568" s="17">
        <v>0.51484771403307505</v>
      </c>
      <c r="O568" s="17">
        <v>0.27501202442229999</v>
      </c>
      <c r="P568" s="17">
        <v>0.17618270367629399</v>
      </c>
      <c r="Q568" s="17">
        <v>0.12102101812095099</v>
      </c>
      <c r="R568" s="17"/>
      <c r="S568" s="17">
        <v>0.39269484344585998</v>
      </c>
      <c r="T568" s="17">
        <v>0.26456490523468101</v>
      </c>
      <c r="U568" s="17">
        <v>0.20032805498630399</v>
      </c>
      <c r="V568" s="17">
        <v>0.36026497676765301</v>
      </c>
      <c r="W568" s="17">
        <v>0.205977484572229</v>
      </c>
      <c r="X568" s="17">
        <v>0.196490116394544</v>
      </c>
      <c r="Y568" s="17">
        <v>0.20828374150596801</v>
      </c>
      <c r="Z568" s="17"/>
      <c r="AA568" s="17">
        <v>0.182894455608234</v>
      </c>
      <c r="AB568" s="17">
        <v>0.41886034797037403</v>
      </c>
      <c r="AC568" s="17"/>
      <c r="AD568" s="17">
        <v>0.174396535448235</v>
      </c>
      <c r="AE568" s="17">
        <v>0.125200436256512</v>
      </c>
      <c r="AF568" s="17">
        <v>0.211394657184059</v>
      </c>
      <c r="AG568" s="17"/>
      <c r="AH568" s="17">
        <v>8.9945236447712296E-2</v>
      </c>
      <c r="AI568" s="17">
        <v>0.30057035578837998</v>
      </c>
      <c r="AJ568" s="17"/>
      <c r="AK568" s="17">
        <v>0.31458327360009702</v>
      </c>
      <c r="AL568" s="17">
        <v>0.25633957993311202</v>
      </c>
      <c r="AM568" s="17"/>
      <c r="AN568" s="17">
        <v>0.36031875675700298</v>
      </c>
      <c r="AO568" s="17">
        <v>0.12102101812095099</v>
      </c>
      <c r="AP568" s="17"/>
      <c r="AQ568" s="17">
        <v>0.164412581537034</v>
      </c>
      <c r="AR568" s="17">
        <v>0.329313319109519</v>
      </c>
      <c r="AS568" s="17"/>
      <c r="AT568" s="17">
        <v>0.48441938024347497</v>
      </c>
      <c r="AU568" s="17">
        <v>0.36031646218470997</v>
      </c>
      <c r="AV568" s="17">
        <v>0.174678324438854</v>
      </c>
      <c r="AW568" s="17">
        <v>4.3002398311499802E-2</v>
      </c>
      <c r="AX568" s="17"/>
      <c r="AY568" s="17">
        <v>0.149044865621421</v>
      </c>
      <c r="AZ568" s="17">
        <v>0.30550899165356799</v>
      </c>
      <c r="BA568" s="17"/>
      <c r="BB568" s="17">
        <v>0.26432623392330401</v>
      </c>
      <c r="BC568" s="17">
        <v>0.27628805072986001</v>
      </c>
      <c r="BD568" s="17"/>
      <c r="BE568" s="17">
        <v>0.184133281784606</v>
      </c>
      <c r="BF568" s="17">
        <v>0.28626553693057299</v>
      </c>
      <c r="BG568" s="17"/>
      <c r="BH568" s="17">
        <v>0.241844903197245</v>
      </c>
      <c r="BI568" s="17">
        <v>0.27728361491312797</v>
      </c>
      <c r="BJ568" s="17"/>
      <c r="BK568" s="17">
        <v>0.17874833247093999</v>
      </c>
      <c r="BL568" s="17">
        <v>0.29101098424670302</v>
      </c>
      <c r="BM568" s="17"/>
      <c r="BN568" s="17">
        <v>0.150074167482764</v>
      </c>
      <c r="BO568" s="17">
        <v>0.28009888456710802</v>
      </c>
      <c r="BP568" s="17"/>
      <c r="BQ568" s="17">
        <v>0.10755835873306401</v>
      </c>
      <c r="BR568" s="17">
        <v>0.28755944137831002</v>
      </c>
      <c r="BS568" s="17"/>
      <c r="BT568" s="17">
        <v>0.21525272917355501</v>
      </c>
      <c r="BU568" s="17">
        <v>0.27838532508448299</v>
      </c>
      <c r="BV568" s="17"/>
      <c r="BW568" s="17">
        <v>0.25161866441531799</v>
      </c>
      <c r="BX568" s="17">
        <v>0.28529687611696603</v>
      </c>
      <c r="BY568" s="17"/>
      <c r="BZ568" s="17">
        <v>0.13132832595710101</v>
      </c>
      <c r="CA568" s="17">
        <v>0.28130828214022502</v>
      </c>
    </row>
    <row r="569" spans="2:79" x14ac:dyDescent="0.35">
      <c r="B569" t="s">
        <v>75</v>
      </c>
      <c r="C569" s="17">
        <v>6.4788262001627905E-2</v>
      </c>
      <c r="D569" s="17">
        <v>9.99177820412981E-2</v>
      </c>
      <c r="E569" s="17">
        <v>4.7851633919632701E-2</v>
      </c>
      <c r="F569" s="17">
        <v>4.2586616095056401E-2</v>
      </c>
      <c r="G569" s="17">
        <v>3.46996580437159E-2</v>
      </c>
      <c r="H569" s="17">
        <v>7.8436755577489303E-2</v>
      </c>
      <c r="I569" s="17">
        <v>5.1437368077102898E-2</v>
      </c>
      <c r="J569" s="17">
        <v>0.126103368109137</v>
      </c>
      <c r="K569" s="17">
        <v>0.100629041230675</v>
      </c>
      <c r="L569" s="17">
        <v>4.2460453782316103E-2</v>
      </c>
      <c r="M569" s="17"/>
      <c r="N569" s="17">
        <v>3.85547931166043E-2</v>
      </c>
      <c r="O569" s="17">
        <v>8.1747695303500595E-2</v>
      </c>
      <c r="P569" s="17">
        <v>6.4365138462437799E-2</v>
      </c>
      <c r="Q569" s="17">
        <v>7.7303509023266506E-2</v>
      </c>
      <c r="R569" s="17"/>
      <c r="S569" s="17">
        <v>4.8757827866380998E-2</v>
      </c>
      <c r="T569" s="17">
        <v>4.7732830641360899E-2</v>
      </c>
      <c r="U569" s="17">
        <v>4.94751444838719E-2</v>
      </c>
      <c r="V569" s="17">
        <v>5.7205268165076102E-2</v>
      </c>
      <c r="W569" s="17">
        <v>5.2854727507935503E-2</v>
      </c>
      <c r="X569" s="17">
        <v>3.7712960535033098E-2</v>
      </c>
      <c r="Y569" s="17">
        <v>5.8575822995418997E-2</v>
      </c>
      <c r="Z569" s="17"/>
      <c r="AA569" s="17">
        <v>4.7743635419648302E-2</v>
      </c>
      <c r="AB569" s="17">
        <v>9.1681528043339205E-2</v>
      </c>
      <c r="AC569" s="17"/>
      <c r="AD569" s="17">
        <v>5.1648501396599301E-2</v>
      </c>
      <c r="AE569" s="17">
        <v>2.6862938927884099E-2</v>
      </c>
      <c r="AF569" s="17">
        <v>4.2347206531840001E-2</v>
      </c>
      <c r="AG569" s="17"/>
      <c r="AH569" s="17">
        <v>2.79534711765957E-2</v>
      </c>
      <c r="AI569" s="17">
        <v>7.0007153734712696E-2</v>
      </c>
      <c r="AJ569" s="17"/>
      <c r="AK569" s="17">
        <v>7.3806256839711898E-2</v>
      </c>
      <c r="AL569" s="17">
        <v>6.0724816670519002E-2</v>
      </c>
      <c r="AM569" s="17"/>
      <c r="AN569" s="17">
        <v>5.7781584939193401E-2</v>
      </c>
      <c r="AO569" s="17">
        <v>7.7303509023266506E-2</v>
      </c>
      <c r="AP569" s="17"/>
      <c r="AQ569" s="17">
        <v>5.20267015688105E-2</v>
      </c>
      <c r="AR569" s="17">
        <v>7.1154214169844798E-2</v>
      </c>
      <c r="AS569" s="17"/>
      <c r="AT569" s="17">
        <v>0.111882608906898</v>
      </c>
      <c r="AU569" s="17">
        <v>7.8844395198377507E-2</v>
      </c>
      <c r="AV569" s="17">
        <v>4.5844884321023301E-2</v>
      </c>
      <c r="AW569" s="17">
        <v>1.61680225774108E-2</v>
      </c>
      <c r="AX569" s="17"/>
      <c r="AY569" s="17">
        <v>4.0490353953178501E-2</v>
      </c>
      <c r="AZ569" s="17">
        <v>7.0810547464396106E-2</v>
      </c>
      <c r="BA569" s="17"/>
      <c r="BB569" s="17">
        <v>5.7065683855955E-2</v>
      </c>
      <c r="BC569" s="17">
        <v>6.6206945427350797E-2</v>
      </c>
      <c r="BD569" s="17"/>
      <c r="BE569" s="17">
        <v>5.5169733514886E-2</v>
      </c>
      <c r="BF569" s="17">
        <v>6.6048803059727004E-2</v>
      </c>
      <c r="BG569" s="17"/>
      <c r="BH569" s="17">
        <v>9.11095603494015E-2</v>
      </c>
      <c r="BI569" s="17">
        <v>6.2484625983458102E-2</v>
      </c>
      <c r="BJ569" s="17"/>
      <c r="BK569" s="17">
        <v>6.9276191987912406E-2</v>
      </c>
      <c r="BL569" s="17">
        <v>6.4010623843576697E-2</v>
      </c>
      <c r="BM569" s="17"/>
      <c r="BN569" s="17">
        <v>2.9003142710823101E-2</v>
      </c>
      <c r="BO569" s="17">
        <v>6.64190720233825E-2</v>
      </c>
      <c r="BP569" s="17"/>
      <c r="BQ569" s="17">
        <v>3.4519670376862703E-2</v>
      </c>
      <c r="BR569" s="17">
        <v>6.7169472437391298E-2</v>
      </c>
      <c r="BS569" s="17"/>
      <c r="BT569" s="17">
        <v>1.8399190946379401E-2</v>
      </c>
      <c r="BU569" s="17">
        <v>6.7887479121849406E-2</v>
      </c>
      <c r="BV569" s="17"/>
      <c r="BW569" s="17">
        <v>4.6845485430548103E-2</v>
      </c>
      <c r="BX569" s="17">
        <v>7.3333959125387899E-2</v>
      </c>
      <c r="BY569" s="17"/>
      <c r="BZ569" s="17">
        <v>3.2764287464134699E-2</v>
      </c>
      <c r="CA569" s="17">
        <v>6.6327134554883496E-2</v>
      </c>
    </row>
    <row r="570" spans="2:79" x14ac:dyDescent="0.35">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c r="BS570" s="17"/>
      <c r="BT570" s="17"/>
      <c r="BU570" s="17"/>
      <c r="BV570" s="17"/>
      <c r="BW570" s="17"/>
      <c r="BX570" s="17"/>
      <c r="BY570" s="17"/>
      <c r="BZ570" s="17"/>
      <c r="CA570" s="17"/>
    </row>
    <row r="571" spans="2:79" x14ac:dyDescent="0.35">
      <c r="B571" s="6" t="s">
        <v>326</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c r="BV571" s="17"/>
      <c r="BW571" s="17"/>
      <c r="BX571" s="17"/>
      <c r="BY571" s="17"/>
      <c r="BZ571" s="17"/>
      <c r="CA571" s="17"/>
    </row>
    <row r="572" spans="2:79" x14ac:dyDescent="0.35">
      <c r="B572" s="24" t="s">
        <v>77</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c r="BV572" s="17"/>
      <c r="BW572" s="17"/>
      <c r="BX572" s="17"/>
      <c r="BY572" s="17"/>
      <c r="BZ572" s="17"/>
      <c r="CA572" s="17"/>
    </row>
    <row r="573" spans="2:79" x14ac:dyDescent="0.35">
      <c r="B573" t="s">
        <v>315</v>
      </c>
      <c r="C573" s="17">
        <v>0.28689498462637503</v>
      </c>
      <c r="D573" s="17">
        <v>0.28467113904130298</v>
      </c>
      <c r="E573" s="17">
        <v>0.38155423590201898</v>
      </c>
      <c r="F573" s="17">
        <v>0.29799980097555201</v>
      </c>
      <c r="G573" s="17">
        <v>0.307086218013844</v>
      </c>
      <c r="H573" s="17">
        <v>0.28137951846961301</v>
      </c>
      <c r="I573" s="17">
        <v>0.237302172636638</v>
      </c>
      <c r="J573" s="17">
        <v>0.235178658493993</v>
      </c>
      <c r="K573" s="17">
        <v>0.22392803214582699</v>
      </c>
      <c r="L573" s="17">
        <v>0.20308861068105</v>
      </c>
      <c r="M573" s="17"/>
      <c r="N573" s="17">
        <v>0.33104356823777797</v>
      </c>
      <c r="O573" s="17">
        <v>0.29282392281842701</v>
      </c>
      <c r="P573" s="17">
        <v>0.280002910957311</v>
      </c>
      <c r="Q573" s="17">
        <v>0.250743860137633</v>
      </c>
      <c r="R573" s="17"/>
      <c r="S573" s="17">
        <v>0.33056019880181398</v>
      </c>
      <c r="T573" s="17">
        <v>0.32525535220770901</v>
      </c>
      <c r="U573" s="17">
        <v>0.312497632176925</v>
      </c>
      <c r="V573" s="17">
        <v>0.28887425593342397</v>
      </c>
      <c r="W573" s="17">
        <v>0.29369203208420203</v>
      </c>
      <c r="X573" s="17">
        <v>0.24206828326555499</v>
      </c>
      <c r="Y573" s="17">
        <v>0.29148877822846098</v>
      </c>
      <c r="Z573" s="17"/>
      <c r="AA573" s="17">
        <v>0.25200239638080701</v>
      </c>
      <c r="AB573" s="17">
        <v>0.34194903078330602</v>
      </c>
      <c r="AC573" s="17"/>
      <c r="AD573" s="17">
        <v>0.281227586981253</v>
      </c>
      <c r="AE573" s="17">
        <v>0.26029952466156497</v>
      </c>
      <c r="AF573" s="17">
        <v>0.23196536266283399</v>
      </c>
      <c r="AG573" s="17"/>
      <c r="AH573" s="17">
        <v>0.26022815550287098</v>
      </c>
      <c r="AI573" s="17">
        <v>0.29067324129467897</v>
      </c>
      <c r="AJ573" s="17"/>
      <c r="AK573" s="17">
        <v>0.25070597197466299</v>
      </c>
      <c r="AL573" s="17">
        <v>0.30320150033605697</v>
      </c>
      <c r="AM573" s="17"/>
      <c r="AN573" s="17">
        <v>0.30713423793863798</v>
      </c>
      <c r="AO573" s="17">
        <v>0.250743860137633</v>
      </c>
      <c r="AP573" s="17"/>
      <c r="AQ573" s="17">
        <v>0.24422118895765299</v>
      </c>
      <c r="AR573" s="17">
        <v>0.308182298469654</v>
      </c>
      <c r="AS573" s="17"/>
      <c r="AT573" s="17">
        <v>0.33908410511590098</v>
      </c>
      <c r="AU573" s="17">
        <v>0.337909451510643</v>
      </c>
      <c r="AV573" s="17">
        <v>0.26509058110976702</v>
      </c>
      <c r="AW573" s="17">
        <v>0.15043253855695399</v>
      </c>
      <c r="AX573" s="17"/>
      <c r="AY573" s="17">
        <v>0.27268739655510799</v>
      </c>
      <c r="AZ573" s="17">
        <v>0.29041636395384601</v>
      </c>
      <c r="BA573" s="17"/>
      <c r="BB573" s="17">
        <v>0.31443582148841898</v>
      </c>
      <c r="BC573" s="17">
        <v>0.28183556948680699</v>
      </c>
      <c r="BD573" s="17"/>
      <c r="BE573" s="17">
        <v>0.245117936303659</v>
      </c>
      <c r="BF573" s="17">
        <v>0.29237000970631</v>
      </c>
      <c r="BG573" s="17"/>
      <c r="BH573" s="17">
        <v>0.27781342888355798</v>
      </c>
      <c r="BI573" s="17">
        <v>0.28768980100031499</v>
      </c>
      <c r="BJ573" s="17"/>
      <c r="BK573" s="17">
        <v>0.31933697212231199</v>
      </c>
      <c r="BL573" s="17">
        <v>0.28127365642451801</v>
      </c>
      <c r="BM573" s="17"/>
      <c r="BN573" s="17">
        <v>0.287456527472572</v>
      </c>
      <c r="BO573" s="17">
        <v>0.28686939382999499</v>
      </c>
      <c r="BP573" s="17"/>
      <c r="BQ573" s="17">
        <v>0.25952174009059997</v>
      </c>
      <c r="BR573" s="17">
        <v>0.28904841998793201</v>
      </c>
      <c r="BS573" s="17"/>
      <c r="BT573" s="17">
        <v>0.282404114793045</v>
      </c>
      <c r="BU573" s="17">
        <v>0.28719501608541398</v>
      </c>
      <c r="BV573" s="17"/>
      <c r="BW573" s="17">
        <v>0.25813635990314299</v>
      </c>
      <c r="BX573" s="17">
        <v>0.30059200055961399</v>
      </c>
      <c r="BY573" s="17"/>
      <c r="BZ573" s="17">
        <v>0.25022654964836599</v>
      </c>
      <c r="CA573" s="17">
        <v>0.28865704099112899</v>
      </c>
    </row>
    <row r="574" spans="2:79" x14ac:dyDescent="0.35">
      <c r="B574" t="s">
        <v>316</v>
      </c>
      <c r="C574" s="17">
        <v>0.499321040478654</v>
      </c>
      <c r="D574" s="17">
        <v>0.49385054583134103</v>
      </c>
      <c r="E574" s="17">
        <v>0.41872294558603002</v>
      </c>
      <c r="F574" s="17">
        <v>0.482641159762975</v>
      </c>
      <c r="G574" s="17">
        <v>0.43931905428126999</v>
      </c>
      <c r="H574" s="17">
        <v>0.51743712280683196</v>
      </c>
      <c r="I574" s="17">
        <v>0.56689557381671596</v>
      </c>
      <c r="J574" s="17">
        <v>0.54068961203357502</v>
      </c>
      <c r="K574" s="17">
        <v>0.59128932760184905</v>
      </c>
      <c r="L574" s="17">
        <v>0.60226153586822095</v>
      </c>
      <c r="M574" s="17"/>
      <c r="N574" s="17">
        <v>0.29994865743566601</v>
      </c>
      <c r="O574" s="17">
        <v>0.49016821362021001</v>
      </c>
      <c r="P574" s="17">
        <v>0.569741194596742</v>
      </c>
      <c r="Q574" s="17">
        <v>0.63600185542438203</v>
      </c>
      <c r="R574" s="17"/>
      <c r="S574" s="17">
        <v>0.40615355876899401</v>
      </c>
      <c r="T574" s="17">
        <v>0.48108542762265599</v>
      </c>
      <c r="U574" s="17">
        <v>0.54622954072126095</v>
      </c>
      <c r="V574" s="17">
        <v>0.45696677023114501</v>
      </c>
      <c r="W574" s="17">
        <v>0.55282261743437999</v>
      </c>
      <c r="X574" s="17">
        <v>0.61566920917013201</v>
      </c>
      <c r="Y574" s="17">
        <v>0.55180577577371404</v>
      </c>
      <c r="Z574" s="17"/>
      <c r="AA574" s="17">
        <v>0.62690064401243994</v>
      </c>
      <c r="AB574" s="17">
        <v>0.298024039172823</v>
      </c>
      <c r="AC574" s="17"/>
      <c r="AD574" s="17">
        <v>0.60142975111895702</v>
      </c>
      <c r="AE574" s="17">
        <v>0.67610672341316702</v>
      </c>
      <c r="AF574" s="17">
        <v>0.62848058306356602</v>
      </c>
      <c r="AG574" s="17"/>
      <c r="AH574" s="17">
        <v>0.67667963509922002</v>
      </c>
      <c r="AI574" s="17">
        <v>0.47419220758657898</v>
      </c>
      <c r="AJ574" s="17"/>
      <c r="AK574" s="17">
        <v>0.49862417087702099</v>
      </c>
      <c r="AL574" s="17">
        <v>0.49963504504175199</v>
      </c>
      <c r="AM574" s="17"/>
      <c r="AN574" s="17">
        <v>0.42280011130328299</v>
      </c>
      <c r="AO574" s="17">
        <v>0.63600185542438203</v>
      </c>
      <c r="AP574" s="17"/>
      <c r="AQ574" s="17">
        <v>0.642307758306225</v>
      </c>
      <c r="AR574" s="17">
        <v>0.42799382221466598</v>
      </c>
      <c r="AS574" s="17"/>
      <c r="AT574" s="17">
        <v>0.15954832830021201</v>
      </c>
      <c r="AU574" s="17">
        <v>0.40451882107071702</v>
      </c>
      <c r="AV574" s="17">
        <v>0.64332641774936306</v>
      </c>
      <c r="AW574" s="17">
        <v>0.81762069548541805</v>
      </c>
      <c r="AX574" s="17"/>
      <c r="AY574" s="17">
        <v>0.60476212646667404</v>
      </c>
      <c r="AZ574" s="17">
        <v>0.47318725488452101</v>
      </c>
      <c r="BA574" s="17"/>
      <c r="BB574" s="17">
        <v>0.497642335575882</v>
      </c>
      <c r="BC574" s="17">
        <v>0.499629428529551</v>
      </c>
      <c r="BD574" s="17"/>
      <c r="BE574" s="17">
        <v>0.58350264024184695</v>
      </c>
      <c r="BF574" s="17">
        <v>0.48828875388884602</v>
      </c>
      <c r="BG574" s="17"/>
      <c r="BH574" s="17">
        <v>0.49611260176034999</v>
      </c>
      <c r="BI574" s="17">
        <v>0.49960184254608703</v>
      </c>
      <c r="BJ574" s="17"/>
      <c r="BK574" s="17">
        <v>0.53311538377226397</v>
      </c>
      <c r="BL574" s="17">
        <v>0.49346538520958699</v>
      </c>
      <c r="BM574" s="17"/>
      <c r="BN574" s="17">
        <v>0.62013909611504003</v>
      </c>
      <c r="BO574" s="17">
        <v>0.49381508437607502</v>
      </c>
      <c r="BP574" s="17"/>
      <c r="BQ574" s="17">
        <v>0.64724387496327196</v>
      </c>
      <c r="BR574" s="17">
        <v>0.48768404720427</v>
      </c>
      <c r="BS574" s="17"/>
      <c r="BT574" s="17">
        <v>0.56486082324718401</v>
      </c>
      <c r="BU574" s="17">
        <v>0.49494237946666902</v>
      </c>
      <c r="BV574" s="17"/>
      <c r="BW574" s="17">
        <v>0.58027062258279705</v>
      </c>
      <c r="BX574" s="17">
        <v>0.46076677279235101</v>
      </c>
      <c r="BY574" s="17"/>
      <c r="BZ574" s="17">
        <v>0.63645863925326795</v>
      </c>
      <c r="CA574" s="17">
        <v>0.49273106250679</v>
      </c>
    </row>
    <row r="575" spans="2:79" x14ac:dyDescent="0.35">
      <c r="B575" t="s">
        <v>317</v>
      </c>
      <c r="C575" s="17">
        <v>0.15651285081756799</v>
      </c>
      <c r="D575" s="17">
        <v>0.16391288450885599</v>
      </c>
      <c r="E575" s="17">
        <v>0.147882623187055</v>
      </c>
      <c r="F575" s="17">
        <v>0.18083287739544501</v>
      </c>
      <c r="G575" s="17">
        <v>0.19937259749793801</v>
      </c>
      <c r="H575" s="17">
        <v>0.13791730914648101</v>
      </c>
      <c r="I575" s="17">
        <v>0.15417225256231001</v>
      </c>
      <c r="J575" s="17">
        <v>0.12707005974663901</v>
      </c>
      <c r="K575" s="17">
        <v>9.2987408172991198E-2</v>
      </c>
      <c r="L575" s="17">
        <v>0.11160651487194199</v>
      </c>
      <c r="M575" s="17"/>
      <c r="N575" s="17">
        <v>0.335256206573326</v>
      </c>
      <c r="O575" s="17">
        <v>0.135872556329206</v>
      </c>
      <c r="P575" s="17">
        <v>9.1389718968044695E-2</v>
      </c>
      <c r="Q575" s="17">
        <v>5.0249905108782099E-2</v>
      </c>
      <c r="R575" s="17"/>
      <c r="S575" s="17">
        <v>0.22325805810836799</v>
      </c>
      <c r="T575" s="17">
        <v>0.14754692755051799</v>
      </c>
      <c r="U575" s="17">
        <v>0.11848029104461499</v>
      </c>
      <c r="V575" s="17">
        <v>0.214473426604986</v>
      </c>
      <c r="W575" s="17">
        <v>0.106201968953058</v>
      </c>
      <c r="X575" s="17">
        <v>0.102834610342214</v>
      </c>
      <c r="Y575" s="17">
        <v>0.105091613578171</v>
      </c>
      <c r="Z575" s="17"/>
      <c r="AA575" s="17">
        <v>8.2246048050192894E-2</v>
      </c>
      <c r="AB575" s="17">
        <v>0.27369211991355002</v>
      </c>
      <c r="AC575" s="17"/>
      <c r="AD575" s="17">
        <v>7.7353644482483205E-2</v>
      </c>
      <c r="AE575" s="17">
        <v>4.7144757756423503E-2</v>
      </c>
      <c r="AF575" s="17">
        <v>9.9619618396827606E-2</v>
      </c>
      <c r="AG575" s="17"/>
      <c r="AH575" s="17">
        <v>4.3131273852436099E-2</v>
      </c>
      <c r="AI575" s="17">
        <v>0.17257717917274101</v>
      </c>
      <c r="AJ575" s="17"/>
      <c r="AK575" s="17">
        <v>0.18989502105282899</v>
      </c>
      <c r="AL575" s="17">
        <v>0.141471078647562</v>
      </c>
      <c r="AM575" s="17"/>
      <c r="AN575" s="17">
        <v>0.21600429697098</v>
      </c>
      <c r="AO575" s="17">
        <v>5.0249905108782099E-2</v>
      </c>
      <c r="AP575" s="17"/>
      <c r="AQ575" s="17">
        <v>7.2893541991475602E-2</v>
      </c>
      <c r="AR575" s="17">
        <v>0.19822534539286801</v>
      </c>
      <c r="AS575" s="17"/>
      <c r="AT575" s="17">
        <v>0.401869688883156</v>
      </c>
      <c r="AU575" s="17">
        <v>0.18186331322658</v>
      </c>
      <c r="AV575" s="17">
        <v>5.5398998673997002E-2</v>
      </c>
      <c r="AW575" s="17">
        <v>2.17165680933517E-2</v>
      </c>
      <c r="AX575" s="17"/>
      <c r="AY575" s="17">
        <v>8.35093101438798E-2</v>
      </c>
      <c r="AZ575" s="17">
        <v>0.17460692545366899</v>
      </c>
      <c r="BA575" s="17"/>
      <c r="BB575" s="17">
        <v>0.128687998757434</v>
      </c>
      <c r="BC575" s="17">
        <v>0.16162444123417299</v>
      </c>
      <c r="BD575" s="17"/>
      <c r="BE575" s="17">
        <v>0.11951534934515</v>
      </c>
      <c r="BF575" s="17">
        <v>0.161361499934463</v>
      </c>
      <c r="BG575" s="17"/>
      <c r="BH575" s="17">
        <v>0.153574747296744</v>
      </c>
      <c r="BI575" s="17">
        <v>0.156769993189736</v>
      </c>
      <c r="BJ575" s="17"/>
      <c r="BK575" s="17">
        <v>8.9240316252461302E-2</v>
      </c>
      <c r="BL575" s="17">
        <v>0.16816938067131301</v>
      </c>
      <c r="BM575" s="17"/>
      <c r="BN575" s="17">
        <v>5.7445915068136101E-2</v>
      </c>
      <c r="BO575" s="17">
        <v>0.16102755846271499</v>
      </c>
      <c r="BP575" s="17"/>
      <c r="BQ575" s="17">
        <v>6.0421588418656497E-2</v>
      </c>
      <c r="BR575" s="17">
        <v>0.164072287994115</v>
      </c>
      <c r="BS575" s="17"/>
      <c r="BT575" s="17">
        <v>0.13098411989831599</v>
      </c>
      <c r="BU575" s="17">
        <v>0.15821840512427601</v>
      </c>
      <c r="BV575" s="17"/>
      <c r="BW575" s="17">
        <v>0.120834734037445</v>
      </c>
      <c r="BX575" s="17">
        <v>0.173505448297743</v>
      </c>
      <c r="BY575" s="17"/>
      <c r="BZ575" s="17">
        <v>8.1416555766503598E-2</v>
      </c>
      <c r="CA575" s="17">
        <v>0.160121510547483</v>
      </c>
    </row>
    <row r="576" spans="2:79" x14ac:dyDescent="0.35">
      <c r="B576" t="s">
        <v>75</v>
      </c>
      <c r="C576" s="17">
        <v>5.7271124077402397E-2</v>
      </c>
      <c r="D576" s="17">
        <v>5.7565430618500599E-2</v>
      </c>
      <c r="E576" s="17">
        <v>5.1840195324895998E-2</v>
      </c>
      <c r="F576" s="17">
        <v>3.8526161866028502E-2</v>
      </c>
      <c r="G576" s="17">
        <v>5.4222130206948299E-2</v>
      </c>
      <c r="H576" s="17">
        <v>6.3266049577073893E-2</v>
      </c>
      <c r="I576" s="17">
        <v>4.1630000984336502E-2</v>
      </c>
      <c r="J576" s="17">
        <v>9.7061669725793304E-2</v>
      </c>
      <c r="K576" s="17">
        <v>9.1795232079333294E-2</v>
      </c>
      <c r="L576" s="17">
        <v>8.3043338578786305E-2</v>
      </c>
      <c r="M576" s="17"/>
      <c r="N576" s="17">
        <v>3.3751567753229697E-2</v>
      </c>
      <c r="O576" s="17">
        <v>8.1135307232157602E-2</v>
      </c>
      <c r="P576" s="17">
        <v>5.8866175477901697E-2</v>
      </c>
      <c r="Q576" s="17">
        <v>6.3004379329202803E-2</v>
      </c>
      <c r="R576" s="17"/>
      <c r="S576" s="17">
        <v>4.0028184320825E-2</v>
      </c>
      <c r="T576" s="17">
        <v>4.6112292619116597E-2</v>
      </c>
      <c r="U576" s="17">
        <v>2.2792536057198502E-2</v>
      </c>
      <c r="V576" s="17">
        <v>3.9685547230443999E-2</v>
      </c>
      <c r="W576" s="17">
        <v>4.7283381528359703E-2</v>
      </c>
      <c r="X576" s="17">
        <v>3.9427897222097899E-2</v>
      </c>
      <c r="Y576" s="17">
        <v>5.16138324196539E-2</v>
      </c>
      <c r="Z576" s="17"/>
      <c r="AA576" s="17">
        <v>3.8850911556559599E-2</v>
      </c>
      <c r="AB576" s="17">
        <v>8.6334810130320905E-2</v>
      </c>
      <c r="AC576" s="17"/>
      <c r="AD576" s="17">
        <v>3.9989017417306899E-2</v>
      </c>
      <c r="AE576" s="17">
        <v>1.64489941688441E-2</v>
      </c>
      <c r="AF576" s="17">
        <v>3.9934435876771798E-2</v>
      </c>
      <c r="AG576" s="17"/>
      <c r="AH576" s="17">
        <v>1.99609355454731E-2</v>
      </c>
      <c r="AI576" s="17">
        <v>6.25573719460015E-2</v>
      </c>
      <c r="AJ576" s="17"/>
      <c r="AK576" s="17">
        <v>6.0774836095487499E-2</v>
      </c>
      <c r="AL576" s="17">
        <v>5.5692375974629803E-2</v>
      </c>
      <c r="AM576" s="17"/>
      <c r="AN576" s="17">
        <v>5.4061353787098303E-2</v>
      </c>
      <c r="AO576" s="17">
        <v>6.3004379329202803E-2</v>
      </c>
      <c r="AP576" s="17"/>
      <c r="AQ576" s="17">
        <v>4.0577510744646203E-2</v>
      </c>
      <c r="AR576" s="17">
        <v>6.5598533922811994E-2</v>
      </c>
      <c r="AS576" s="17"/>
      <c r="AT576" s="17">
        <v>9.9497877700730999E-2</v>
      </c>
      <c r="AU576" s="17">
        <v>7.57084141920598E-2</v>
      </c>
      <c r="AV576" s="17">
        <v>3.6184002466872797E-2</v>
      </c>
      <c r="AW576" s="17">
        <v>1.02301978642763E-2</v>
      </c>
      <c r="AX576" s="17"/>
      <c r="AY576" s="17">
        <v>3.9041166834338802E-2</v>
      </c>
      <c r="AZ576" s="17">
        <v>6.1789455707964E-2</v>
      </c>
      <c r="BA576" s="17"/>
      <c r="BB576" s="17">
        <v>5.9233844178265598E-2</v>
      </c>
      <c r="BC576" s="17">
        <v>5.6910560749469201E-2</v>
      </c>
      <c r="BD576" s="17"/>
      <c r="BE576" s="17">
        <v>5.1864074109344099E-2</v>
      </c>
      <c r="BF576" s="17">
        <v>5.79797364703818E-2</v>
      </c>
      <c r="BG576" s="17"/>
      <c r="BH576" s="17">
        <v>7.2499222059348001E-2</v>
      </c>
      <c r="BI576" s="17">
        <v>5.5938363263861597E-2</v>
      </c>
      <c r="BJ576" s="17"/>
      <c r="BK576" s="17">
        <v>5.8307327852962901E-2</v>
      </c>
      <c r="BL576" s="17">
        <v>5.7091577694581098E-2</v>
      </c>
      <c r="BM576" s="17"/>
      <c r="BN576" s="17">
        <v>3.4958461344251499E-2</v>
      </c>
      <c r="BO576" s="17">
        <v>5.8287963331214901E-2</v>
      </c>
      <c r="BP576" s="17"/>
      <c r="BQ576" s="17">
        <v>3.2812796527471502E-2</v>
      </c>
      <c r="BR576" s="17">
        <v>5.9195244813682803E-2</v>
      </c>
      <c r="BS576" s="17"/>
      <c r="BT576" s="17">
        <v>2.1750942061454601E-2</v>
      </c>
      <c r="BU576" s="17">
        <v>5.9644199323640901E-2</v>
      </c>
      <c r="BV576" s="17"/>
      <c r="BW576" s="17">
        <v>4.0758283476614997E-2</v>
      </c>
      <c r="BX576" s="17">
        <v>6.5135778350292606E-2</v>
      </c>
      <c r="BY576" s="17"/>
      <c r="BZ576" s="17">
        <v>3.1898255331861698E-2</v>
      </c>
      <c r="CA576" s="17">
        <v>5.84903859545986E-2</v>
      </c>
    </row>
    <row r="577" spans="2:79" x14ac:dyDescent="0.35">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c r="BV577" s="17"/>
      <c r="BW577" s="17"/>
      <c r="BX577" s="17"/>
      <c r="BY577" s="17"/>
      <c r="BZ577" s="17"/>
      <c r="CA577" s="17"/>
    </row>
    <row r="578" spans="2:79" x14ac:dyDescent="0.35">
      <c r="B578" s="6" t="s">
        <v>327</v>
      </c>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c r="BV578" s="17"/>
      <c r="BW578" s="17"/>
      <c r="BX578" s="17"/>
      <c r="BY578" s="17"/>
      <c r="BZ578" s="17"/>
      <c r="CA578" s="17"/>
    </row>
    <row r="579" spans="2:79" x14ac:dyDescent="0.35">
      <c r="B579" s="24" t="s">
        <v>77</v>
      </c>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c r="BH579" s="17"/>
      <c r="BI579" s="17"/>
      <c r="BJ579" s="17"/>
      <c r="BK579" s="17"/>
      <c r="BL579" s="17"/>
      <c r="BM579" s="17"/>
      <c r="BN579" s="17"/>
      <c r="BO579" s="17"/>
      <c r="BP579" s="17"/>
      <c r="BQ579" s="17"/>
      <c r="BR579" s="17"/>
      <c r="BS579" s="17"/>
      <c r="BT579" s="17"/>
      <c r="BU579" s="17"/>
      <c r="BV579" s="17"/>
      <c r="BW579" s="17"/>
      <c r="BX579" s="17"/>
      <c r="BY579" s="17"/>
      <c r="BZ579" s="17"/>
      <c r="CA579" s="17"/>
    </row>
    <row r="580" spans="2:79" x14ac:dyDescent="0.35">
      <c r="B580" t="s">
        <v>315</v>
      </c>
      <c r="C580" s="17">
        <v>0.25000207427566901</v>
      </c>
      <c r="D580" s="17">
        <v>0.236728052004958</v>
      </c>
      <c r="E580" s="17">
        <v>0.30940917725915801</v>
      </c>
      <c r="F580" s="17">
        <v>0.32340810123080999</v>
      </c>
      <c r="G580" s="17">
        <v>0.21770373600134801</v>
      </c>
      <c r="H580" s="17">
        <v>0.22432660224183401</v>
      </c>
      <c r="I580" s="17">
        <v>0.21839482818526099</v>
      </c>
      <c r="J580" s="17">
        <v>0.240824676930607</v>
      </c>
      <c r="K580" s="17">
        <v>0.24877933320467699</v>
      </c>
      <c r="L580" s="17">
        <v>0.16533685526154299</v>
      </c>
      <c r="M580" s="17"/>
      <c r="N580" s="17">
        <v>0.2697075844754</v>
      </c>
      <c r="O580" s="17">
        <v>0.26245203088539898</v>
      </c>
      <c r="P580" s="17">
        <v>0.25644572479137601</v>
      </c>
      <c r="Q580" s="17">
        <v>0.224472008269227</v>
      </c>
      <c r="R580" s="17"/>
      <c r="S580" s="17">
        <v>0.28974862046457101</v>
      </c>
      <c r="T580" s="17">
        <v>0.27631722302864098</v>
      </c>
      <c r="U580" s="17">
        <v>0.30655450024270697</v>
      </c>
      <c r="V580" s="17">
        <v>0.24272522271383101</v>
      </c>
      <c r="W580" s="17">
        <v>0.25887337432288998</v>
      </c>
      <c r="X580" s="17">
        <v>0.22200659021550401</v>
      </c>
      <c r="Y580" s="17">
        <v>0.24266763229173299</v>
      </c>
      <c r="Z580" s="17"/>
      <c r="AA580" s="17">
        <v>0.223031079748647</v>
      </c>
      <c r="AB580" s="17">
        <v>0.29255731171288202</v>
      </c>
      <c r="AC580" s="17"/>
      <c r="AD580" s="17">
        <v>0.245990355417188</v>
      </c>
      <c r="AE580" s="17">
        <v>0.21349689017543799</v>
      </c>
      <c r="AF580" s="17">
        <v>0.21225608651422401</v>
      </c>
      <c r="AG580" s="17"/>
      <c r="AH580" s="17">
        <v>0.216908636851636</v>
      </c>
      <c r="AI580" s="17">
        <v>0.254690876984283</v>
      </c>
      <c r="AJ580" s="17"/>
      <c r="AK580" s="17">
        <v>0.23368411800163399</v>
      </c>
      <c r="AL580" s="17">
        <v>0.25735483111635299</v>
      </c>
      <c r="AM580" s="17"/>
      <c r="AN580" s="17">
        <v>0.26429511440348302</v>
      </c>
      <c r="AO580" s="17">
        <v>0.224472008269227</v>
      </c>
      <c r="AP580" s="17"/>
      <c r="AQ580" s="17">
        <v>0.21789599553977301</v>
      </c>
      <c r="AR580" s="17">
        <v>0.26601780860672503</v>
      </c>
      <c r="AS580" s="17"/>
      <c r="AT580" s="17">
        <v>0.27154655549783402</v>
      </c>
      <c r="AU580" s="17">
        <v>0.29422703063994998</v>
      </c>
      <c r="AV580" s="17">
        <v>0.248404078752653</v>
      </c>
      <c r="AW580" s="17">
        <v>0.116786281147172</v>
      </c>
      <c r="AX580" s="17"/>
      <c r="AY580" s="17">
        <v>0.23486185958292299</v>
      </c>
      <c r="AZ580" s="17">
        <v>0.253754606990235</v>
      </c>
      <c r="BA580" s="17"/>
      <c r="BB580" s="17">
        <v>0.25508703509847802</v>
      </c>
      <c r="BC580" s="17">
        <v>0.24906793680192801</v>
      </c>
      <c r="BD580" s="17"/>
      <c r="BE580" s="17">
        <v>0.21275819141896801</v>
      </c>
      <c r="BF580" s="17">
        <v>0.25488301251571499</v>
      </c>
      <c r="BG580" s="17"/>
      <c r="BH580" s="17">
        <v>0.24349196478089499</v>
      </c>
      <c r="BI580" s="17">
        <v>0.25057183806605099</v>
      </c>
      <c r="BJ580" s="17"/>
      <c r="BK580" s="17">
        <v>0.287132933497242</v>
      </c>
      <c r="BL580" s="17">
        <v>0.24356829009004999</v>
      </c>
      <c r="BM580" s="17"/>
      <c r="BN580" s="17">
        <v>0.22579123363061501</v>
      </c>
      <c r="BO580" s="17">
        <v>0.25110541785371399</v>
      </c>
      <c r="BP580" s="17"/>
      <c r="BQ580" s="17">
        <v>0.22938810340773899</v>
      </c>
      <c r="BR580" s="17">
        <v>0.251623761969691</v>
      </c>
      <c r="BS580" s="17"/>
      <c r="BT580" s="17">
        <v>0.25359375201934198</v>
      </c>
      <c r="BU580" s="17">
        <v>0.24976211712842999</v>
      </c>
      <c r="BV580" s="17"/>
      <c r="BW580" s="17">
        <v>0.23354894896168399</v>
      </c>
      <c r="BX580" s="17">
        <v>0.25783828764630301</v>
      </c>
      <c r="BY580" s="17"/>
      <c r="BZ580" s="17">
        <v>0.21987481926921301</v>
      </c>
      <c r="CA580" s="17">
        <v>0.251449802313927</v>
      </c>
    </row>
    <row r="581" spans="2:79" x14ac:dyDescent="0.35">
      <c r="B581" t="s">
        <v>316</v>
      </c>
      <c r="C581" s="17">
        <v>0.416593783569354</v>
      </c>
      <c r="D581" s="17">
        <v>0.43550397713852101</v>
      </c>
      <c r="E581" s="17">
        <v>0.388275260038486</v>
      </c>
      <c r="F581" s="17">
        <v>0.41301380803475701</v>
      </c>
      <c r="G581" s="17">
        <v>0.38142915190148702</v>
      </c>
      <c r="H581" s="17">
        <v>0.42730859210403299</v>
      </c>
      <c r="I581" s="17">
        <v>0.44235021125136398</v>
      </c>
      <c r="J581" s="17">
        <v>0.37998443990020903</v>
      </c>
      <c r="K581" s="17">
        <v>0.43441964078059803</v>
      </c>
      <c r="L581" s="17">
        <v>0.50143464787099701</v>
      </c>
      <c r="M581" s="17"/>
      <c r="N581" s="17">
        <v>0.16368152247241699</v>
      </c>
      <c r="O581" s="17">
        <v>0.37567553659764302</v>
      </c>
      <c r="P581" s="17">
        <v>0.51722590464726204</v>
      </c>
      <c r="Q581" s="17">
        <v>0.60069608208198899</v>
      </c>
      <c r="R581" s="17"/>
      <c r="S581" s="17">
        <v>0.27860169693818998</v>
      </c>
      <c r="T581" s="17">
        <v>0.42214998170845502</v>
      </c>
      <c r="U581" s="17">
        <v>0.479707506925585</v>
      </c>
      <c r="V581" s="17">
        <v>0.35213883337524299</v>
      </c>
      <c r="W581" s="17">
        <v>0.50189488853967101</v>
      </c>
      <c r="X581" s="17">
        <v>0.56059406267559797</v>
      </c>
      <c r="Y581" s="17">
        <v>0.497109339149994</v>
      </c>
      <c r="Z581" s="17"/>
      <c r="AA581" s="17">
        <v>0.57183222693523506</v>
      </c>
      <c r="AB581" s="17">
        <v>0.171656252244754</v>
      </c>
      <c r="AC581" s="17"/>
      <c r="AD581" s="17">
        <v>0.56790524247001295</v>
      </c>
      <c r="AE581" s="17">
        <v>0.66602504694998999</v>
      </c>
      <c r="AF581" s="17">
        <v>0.54359043419553499</v>
      </c>
      <c r="AG581" s="17"/>
      <c r="AH581" s="17">
        <v>0.69518695923520202</v>
      </c>
      <c r="AI581" s="17">
        <v>0.37712165439987799</v>
      </c>
      <c r="AJ581" s="17"/>
      <c r="AK581" s="17">
        <v>0.38310092606061802</v>
      </c>
      <c r="AL581" s="17">
        <v>0.43168543064977</v>
      </c>
      <c r="AM581" s="17"/>
      <c r="AN581" s="17">
        <v>0.31352387612768401</v>
      </c>
      <c r="AO581" s="17">
        <v>0.60069608208198899</v>
      </c>
      <c r="AP581" s="17"/>
      <c r="AQ581" s="17">
        <v>0.584739656732431</v>
      </c>
      <c r="AR581" s="17">
        <v>0.33271622083129199</v>
      </c>
      <c r="AS581" s="17"/>
      <c r="AT581" s="17">
        <v>7.8630113292463999E-2</v>
      </c>
      <c r="AU581" s="17">
        <v>0.26392523957478298</v>
      </c>
      <c r="AV581" s="17">
        <v>0.572748529577643</v>
      </c>
      <c r="AW581" s="17">
        <v>0.83648274262493805</v>
      </c>
      <c r="AX581" s="17"/>
      <c r="AY581" s="17">
        <v>0.58507380050403701</v>
      </c>
      <c r="AZ581" s="17">
        <v>0.37483567193564798</v>
      </c>
      <c r="BA581" s="17"/>
      <c r="BB581" s="17">
        <v>0.428334784309787</v>
      </c>
      <c r="BC581" s="17">
        <v>0.41443689207047302</v>
      </c>
      <c r="BD581" s="17"/>
      <c r="BE581" s="17">
        <v>0.53143591109102695</v>
      </c>
      <c r="BF581" s="17">
        <v>0.40154332994330699</v>
      </c>
      <c r="BG581" s="17"/>
      <c r="BH581" s="17">
        <v>0.41274684709204601</v>
      </c>
      <c r="BI581" s="17">
        <v>0.41693046686330298</v>
      </c>
      <c r="BJ581" s="17"/>
      <c r="BK581" s="17">
        <v>0.52371889319107401</v>
      </c>
      <c r="BL581" s="17">
        <v>0.39803186901590698</v>
      </c>
      <c r="BM581" s="17"/>
      <c r="BN581" s="17">
        <v>0.56114867407958702</v>
      </c>
      <c r="BO581" s="17">
        <v>0.41000608541968497</v>
      </c>
      <c r="BP581" s="17"/>
      <c r="BQ581" s="17">
        <v>0.60839730664720904</v>
      </c>
      <c r="BR581" s="17">
        <v>0.40150472503530998</v>
      </c>
      <c r="BS581" s="17"/>
      <c r="BT581" s="17">
        <v>0.46043791736012102</v>
      </c>
      <c r="BU581" s="17">
        <v>0.41366459169345299</v>
      </c>
      <c r="BV581" s="17"/>
      <c r="BW581" s="17">
        <v>0.49123558312464199</v>
      </c>
      <c r="BX581" s="17">
        <v>0.38104375544271502</v>
      </c>
      <c r="BY581" s="17"/>
      <c r="BZ581" s="17">
        <v>0.63441941748017405</v>
      </c>
      <c r="CA581" s="17">
        <v>0.40612644170245399</v>
      </c>
    </row>
    <row r="582" spans="2:79" x14ac:dyDescent="0.35">
      <c r="B582" t="s">
        <v>317</v>
      </c>
      <c r="C582" s="17">
        <v>0.249973118523247</v>
      </c>
      <c r="D582" s="17">
        <v>0.24541808775421201</v>
      </c>
      <c r="E582" s="17">
        <v>0.22476018597910399</v>
      </c>
      <c r="F582" s="17">
        <v>0.22309158607389501</v>
      </c>
      <c r="G582" s="17">
        <v>0.30360253021252398</v>
      </c>
      <c r="H582" s="17">
        <v>0.25715212008098598</v>
      </c>
      <c r="I582" s="17">
        <v>0.27373102019134599</v>
      </c>
      <c r="J582" s="17">
        <v>0.22764483848834999</v>
      </c>
      <c r="K582" s="17">
        <v>0.20020680029743401</v>
      </c>
      <c r="L582" s="17">
        <v>0.238075554803028</v>
      </c>
      <c r="M582" s="17"/>
      <c r="N582" s="17">
        <v>0.51413014683108804</v>
      </c>
      <c r="O582" s="17">
        <v>0.26241843135298898</v>
      </c>
      <c r="P582" s="17">
        <v>0.133395172427512</v>
      </c>
      <c r="Q582" s="17">
        <v>7.8874989673335102E-2</v>
      </c>
      <c r="R582" s="17"/>
      <c r="S582" s="17">
        <v>0.35963415806493898</v>
      </c>
      <c r="T582" s="17">
        <v>0.24623496966977201</v>
      </c>
      <c r="U582" s="17">
        <v>0.18199662003790101</v>
      </c>
      <c r="V582" s="17">
        <v>0.33088794167535601</v>
      </c>
      <c r="W582" s="17">
        <v>0.17098799722458799</v>
      </c>
      <c r="X582" s="17">
        <v>0.162658186733216</v>
      </c>
      <c r="Y582" s="17">
        <v>0.19604612176612499</v>
      </c>
      <c r="Z582" s="17"/>
      <c r="AA582" s="17">
        <v>0.14438726526404899</v>
      </c>
      <c r="AB582" s="17">
        <v>0.41656805260897301</v>
      </c>
      <c r="AC582" s="17"/>
      <c r="AD582" s="17">
        <v>0.129584217388066</v>
      </c>
      <c r="AE582" s="17">
        <v>8.5586946166586006E-2</v>
      </c>
      <c r="AF582" s="17">
        <v>0.18032476670537001</v>
      </c>
      <c r="AG582" s="17"/>
      <c r="AH582" s="17">
        <v>7.1621776160032999E-2</v>
      </c>
      <c r="AI582" s="17">
        <v>0.27524260765012498</v>
      </c>
      <c r="AJ582" s="17"/>
      <c r="AK582" s="17">
        <v>0.28910117587857498</v>
      </c>
      <c r="AL582" s="17">
        <v>0.23234228984895999</v>
      </c>
      <c r="AM582" s="17"/>
      <c r="AN582" s="17">
        <v>0.34576262493613602</v>
      </c>
      <c r="AO582" s="17">
        <v>7.8874989673335102E-2</v>
      </c>
      <c r="AP582" s="17"/>
      <c r="AQ582" s="17">
        <v>0.127076630015864</v>
      </c>
      <c r="AR582" s="17">
        <v>0.31127856558032801</v>
      </c>
      <c r="AS582" s="17"/>
      <c r="AT582" s="17">
        <v>0.52830818094340004</v>
      </c>
      <c r="AU582" s="17">
        <v>0.33147001288953098</v>
      </c>
      <c r="AV582" s="17">
        <v>0.116058766383481</v>
      </c>
      <c r="AW582" s="17">
        <v>2.5755946050290201E-2</v>
      </c>
      <c r="AX582" s="17"/>
      <c r="AY582" s="17">
        <v>0.13272887825622301</v>
      </c>
      <c r="AZ582" s="17">
        <v>0.27903233968523</v>
      </c>
      <c r="BA582" s="17"/>
      <c r="BB582" s="17">
        <v>0.236084216460031</v>
      </c>
      <c r="BC582" s="17">
        <v>0.25252459223926499</v>
      </c>
      <c r="BD582" s="17"/>
      <c r="BE582" s="17">
        <v>0.17675582218390601</v>
      </c>
      <c r="BF582" s="17">
        <v>0.259568495646262</v>
      </c>
      <c r="BG582" s="17"/>
      <c r="BH582" s="17">
        <v>0.23848677540528099</v>
      </c>
      <c r="BI582" s="17">
        <v>0.250978401521601</v>
      </c>
      <c r="BJ582" s="17"/>
      <c r="BK582" s="17">
        <v>0.113835826294596</v>
      </c>
      <c r="BL582" s="17">
        <v>0.27356206788170401</v>
      </c>
      <c r="BM582" s="17"/>
      <c r="BN582" s="17">
        <v>0.136378760460271</v>
      </c>
      <c r="BO582" s="17">
        <v>0.255149874147239</v>
      </c>
      <c r="BP582" s="17"/>
      <c r="BQ582" s="17">
        <v>0.11161547800303399</v>
      </c>
      <c r="BR582" s="17">
        <v>0.26085762420354403</v>
      </c>
      <c r="BS582" s="17"/>
      <c r="BT582" s="17">
        <v>0.249644150129856</v>
      </c>
      <c r="BU582" s="17">
        <v>0.24999509664123101</v>
      </c>
      <c r="BV582" s="17"/>
      <c r="BW582" s="17">
        <v>0.21689802489180399</v>
      </c>
      <c r="BX582" s="17">
        <v>0.26572596097740198</v>
      </c>
      <c r="BY582" s="17"/>
      <c r="BZ582" s="17">
        <v>0.123863336343544</v>
      </c>
      <c r="CA582" s="17">
        <v>0.256033168385771</v>
      </c>
    </row>
    <row r="583" spans="2:79" x14ac:dyDescent="0.35">
      <c r="B583" t="s">
        <v>75</v>
      </c>
      <c r="C583" s="17">
        <v>8.3431023631728995E-2</v>
      </c>
      <c r="D583" s="17">
        <v>8.2349883102309396E-2</v>
      </c>
      <c r="E583" s="17">
        <v>7.7555376723251801E-2</v>
      </c>
      <c r="F583" s="17">
        <v>4.0486504660537097E-2</v>
      </c>
      <c r="G583" s="17">
        <v>9.7264581884641099E-2</v>
      </c>
      <c r="H583" s="17">
        <v>9.1212685573147004E-2</v>
      </c>
      <c r="I583" s="17">
        <v>6.55239403720283E-2</v>
      </c>
      <c r="J583" s="17">
        <v>0.15154604468083499</v>
      </c>
      <c r="K583" s="17">
        <v>0.116594225717292</v>
      </c>
      <c r="L583" s="17">
        <v>9.5152942064432602E-2</v>
      </c>
      <c r="M583" s="17"/>
      <c r="N583" s="17">
        <v>5.2480746221094297E-2</v>
      </c>
      <c r="O583" s="17">
        <v>9.9454001163969796E-2</v>
      </c>
      <c r="P583" s="17">
        <v>9.2933198133849898E-2</v>
      </c>
      <c r="Q583" s="17">
        <v>9.5956919975449806E-2</v>
      </c>
      <c r="R583" s="17"/>
      <c r="S583" s="17">
        <v>7.2015524532300201E-2</v>
      </c>
      <c r="T583" s="17">
        <v>5.5297825593131997E-2</v>
      </c>
      <c r="U583" s="17">
        <v>3.1741372793807399E-2</v>
      </c>
      <c r="V583" s="17">
        <v>7.4248002235570099E-2</v>
      </c>
      <c r="W583" s="17">
        <v>6.8243739912851306E-2</v>
      </c>
      <c r="X583" s="17">
        <v>5.4741160375681802E-2</v>
      </c>
      <c r="Y583" s="17">
        <v>6.4176906792147007E-2</v>
      </c>
      <c r="Z583" s="17"/>
      <c r="AA583" s="17">
        <v>6.0749428052069503E-2</v>
      </c>
      <c r="AB583" s="17">
        <v>0.119218383433391</v>
      </c>
      <c r="AC583" s="17"/>
      <c r="AD583" s="17">
        <v>5.6520184724733399E-2</v>
      </c>
      <c r="AE583" s="17">
        <v>3.48911167079861E-2</v>
      </c>
      <c r="AF583" s="17">
        <v>6.38287125848718E-2</v>
      </c>
      <c r="AG583" s="17"/>
      <c r="AH583" s="17">
        <v>1.6282627753129001E-2</v>
      </c>
      <c r="AI583" s="17">
        <v>9.2944860965714193E-2</v>
      </c>
      <c r="AJ583" s="17"/>
      <c r="AK583" s="17">
        <v>9.4113780059173105E-2</v>
      </c>
      <c r="AL583" s="17">
        <v>7.8617448384917896E-2</v>
      </c>
      <c r="AM583" s="17"/>
      <c r="AN583" s="17">
        <v>7.6418384532697503E-2</v>
      </c>
      <c r="AO583" s="17">
        <v>9.5956919975449806E-2</v>
      </c>
      <c r="AP583" s="17"/>
      <c r="AQ583" s="17">
        <v>7.0287717711932499E-2</v>
      </c>
      <c r="AR583" s="17">
        <v>8.9987404981654098E-2</v>
      </c>
      <c r="AS583" s="17"/>
      <c r="AT583" s="17">
        <v>0.121515150266302</v>
      </c>
      <c r="AU583" s="17">
        <v>0.110377716895736</v>
      </c>
      <c r="AV583" s="17">
        <v>6.2788625286223504E-2</v>
      </c>
      <c r="AW583" s="17">
        <v>2.0975030177599899E-2</v>
      </c>
      <c r="AX583" s="17"/>
      <c r="AY583" s="17">
        <v>4.7335461656817297E-2</v>
      </c>
      <c r="AZ583" s="17">
        <v>9.2377381388887E-2</v>
      </c>
      <c r="BA583" s="17"/>
      <c r="BB583" s="17">
        <v>8.0493964131704399E-2</v>
      </c>
      <c r="BC583" s="17">
        <v>8.3970578888334799E-2</v>
      </c>
      <c r="BD583" s="17"/>
      <c r="BE583" s="17">
        <v>7.9050075306099102E-2</v>
      </c>
      <c r="BF583" s="17">
        <v>8.4005161894715796E-2</v>
      </c>
      <c r="BG583" s="17"/>
      <c r="BH583" s="17">
        <v>0.105274412721779</v>
      </c>
      <c r="BI583" s="17">
        <v>8.1519293549045094E-2</v>
      </c>
      <c r="BJ583" s="17"/>
      <c r="BK583" s="17">
        <v>7.5312347017088499E-2</v>
      </c>
      <c r="BL583" s="17">
        <v>8.4837773012337997E-2</v>
      </c>
      <c r="BM583" s="17"/>
      <c r="BN583" s="17">
        <v>7.6681331829527397E-2</v>
      </c>
      <c r="BO583" s="17">
        <v>8.3738622579362307E-2</v>
      </c>
      <c r="BP583" s="17"/>
      <c r="BQ583" s="17">
        <v>5.0599111942018E-2</v>
      </c>
      <c r="BR583" s="17">
        <v>8.6013888791455703E-2</v>
      </c>
      <c r="BS583" s="17"/>
      <c r="BT583" s="17">
        <v>3.6324180490681597E-2</v>
      </c>
      <c r="BU583" s="17">
        <v>8.65781945368857E-2</v>
      </c>
      <c r="BV583" s="17"/>
      <c r="BW583" s="17">
        <v>5.83174430218701E-2</v>
      </c>
      <c r="BX583" s="17">
        <v>9.5391995933579998E-2</v>
      </c>
      <c r="BY583" s="17"/>
      <c r="BZ583" s="17">
        <v>2.1842426907069199E-2</v>
      </c>
      <c r="CA583" s="17">
        <v>8.6390587597848803E-2</v>
      </c>
    </row>
    <row r="584" spans="2:79" x14ac:dyDescent="0.35">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c r="BV584" s="17"/>
      <c r="BW584" s="17"/>
      <c r="BX584" s="17"/>
      <c r="BY584" s="17"/>
      <c r="BZ584" s="17"/>
      <c r="CA584" s="17"/>
    </row>
    <row r="585" spans="2:79" x14ac:dyDescent="0.35">
      <c r="B585" s="6" t="s">
        <v>328</v>
      </c>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c r="BN585" s="17"/>
      <c r="BO585" s="17"/>
      <c r="BP585" s="17"/>
      <c r="BQ585" s="17"/>
      <c r="BR585" s="17"/>
      <c r="BS585" s="17"/>
      <c r="BT585" s="17"/>
      <c r="BU585" s="17"/>
      <c r="BV585" s="17"/>
      <c r="BW585" s="17"/>
      <c r="BX585" s="17"/>
      <c r="BY585" s="17"/>
      <c r="BZ585" s="17"/>
      <c r="CA585" s="17"/>
    </row>
    <row r="586" spans="2:79" x14ac:dyDescent="0.35">
      <c r="B586" s="24" t="s">
        <v>77</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c r="BN586" s="17"/>
      <c r="BO586" s="17"/>
      <c r="BP586" s="17"/>
      <c r="BQ586" s="17"/>
      <c r="BR586" s="17"/>
      <c r="BS586" s="17"/>
      <c r="BT586" s="17"/>
      <c r="BU586" s="17"/>
      <c r="BV586" s="17"/>
      <c r="BW586" s="17"/>
      <c r="BX586" s="17"/>
      <c r="BY586" s="17"/>
      <c r="BZ586" s="17"/>
      <c r="CA586" s="17"/>
    </row>
    <row r="587" spans="2:79" x14ac:dyDescent="0.35">
      <c r="B587" t="s">
        <v>315</v>
      </c>
      <c r="C587" s="17">
        <v>0.257134429258777</v>
      </c>
      <c r="D587" s="17">
        <v>0.25219190848149198</v>
      </c>
      <c r="E587" s="17">
        <v>0.31179554338589599</v>
      </c>
      <c r="F587" s="17">
        <v>0.29324425103597801</v>
      </c>
      <c r="G587" s="17">
        <v>0.26415028017125802</v>
      </c>
      <c r="H587" s="17">
        <v>0.21790801859776401</v>
      </c>
      <c r="I587" s="17">
        <v>0.208952849607656</v>
      </c>
      <c r="J587" s="17">
        <v>0.28389195647942</v>
      </c>
      <c r="K587" s="17">
        <v>0.232002947219168</v>
      </c>
      <c r="L587" s="17">
        <v>0.21832009295349</v>
      </c>
      <c r="M587" s="17"/>
      <c r="N587" s="17">
        <v>0.28511301072180201</v>
      </c>
      <c r="O587" s="17">
        <v>0.26249252761276098</v>
      </c>
      <c r="P587" s="17">
        <v>0.251633938277247</v>
      </c>
      <c r="Q587" s="17">
        <v>0.23386394947528799</v>
      </c>
      <c r="R587" s="17"/>
      <c r="S587" s="17">
        <v>0.28464332911008</v>
      </c>
      <c r="T587" s="17">
        <v>0.27334983741122798</v>
      </c>
      <c r="U587" s="17">
        <v>0.281189466486578</v>
      </c>
      <c r="V587" s="17">
        <v>0.26854484978889098</v>
      </c>
      <c r="W587" s="17">
        <v>0.250967147587696</v>
      </c>
      <c r="X587" s="17">
        <v>0.232452089393718</v>
      </c>
      <c r="Y587" s="17">
        <v>0.24582110556497</v>
      </c>
      <c r="Z587" s="17"/>
      <c r="AA587" s="17">
        <v>0.22608032838953299</v>
      </c>
      <c r="AB587" s="17">
        <v>0.306132052782291</v>
      </c>
      <c r="AC587" s="17"/>
      <c r="AD587" s="17">
        <v>0.25710314823967401</v>
      </c>
      <c r="AE587" s="17">
        <v>0.234300126419865</v>
      </c>
      <c r="AF587" s="17">
        <v>0.203751712613292</v>
      </c>
      <c r="AG587" s="17"/>
      <c r="AH587" s="17">
        <v>0.23268137352849699</v>
      </c>
      <c r="AI587" s="17">
        <v>0.26059903018472202</v>
      </c>
      <c r="AJ587" s="17"/>
      <c r="AK587" s="17">
        <v>0.21618903646948101</v>
      </c>
      <c r="AL587" s="17">
        <v>0.27558413655484298</v>
      </c>
      <c r="AM587" s="17"/>
      <c r="AN587" s="17">
        <v>0.27016243714778698</v>
      </c>
      <c r="AO587" s="17">
        <v>0.23386394947528799</v>
      </c>
      <c r="AP587" s="17"/>
      <c r="AQ587" s="17">
        <v>0.216611474925897</v>
      </c>
      <c r="AR587" s="17">
        <v>0.27734882156260199</v>
      </c>
      <c r="AS587" s="17"/>
      <c r="AT587" s="17">
        <v>0.30250798916501098</v>
      </c>
      <c r="AU587" s="17">
        <v>0.30104783219005699</v>
      </c>
      <c r="AV587" s="17">
        <v>0.23831876980886399</v>
      </c>
      <c r="AW587" s="17">
        <v>0.139012155607248</v>
      </c>
      <c r="AX587" s="17"/>
      <c r="AY587" s="17">
        <v>0.25681451183371801</v>
      </c>
      <c r="AZ587" s="17">
        <v>0.25721372143711502</v>
      </c>
      <c r="BA587" s="17"/>
      <c r="BB587" s="17">
        <v>0.24853894176097499</v>
      </c>
      <c r="BC587" s="17">
        <v>0.25871347131171801</v>
      </c>
      <c r="BD587" s="17"/>
      <c r="BE587" s="17">
        <v>0.20858360972843801</v>
      </c>
      <c r="BF587" s="17">
        <v>0.26349718022496799</v>
      </c>
      <c r="BG587" s="17"/>
      <c r="BH587" s="17">
        <v>0.22129332924105199</v>
      </c>
      <c r="BI587" s="17">
        <v>0.26027123686761</v>
      </c>
      <c r="BJ587" s="17"/>
      <c r="BK587" s="17">
        <v>0.30025381178628502</v>
      </c>
      <c r="BL587" s="17">
        <v>0.249662994252556</v>
      </c>
      <c r="BM587" s="17"/>
      <c r="BN587" s="17">
        <v>0.25154824758747901</v>
      </c>
      <c r="BO587" s="17">
        <v>0.25738900437920198</v>
      </c>
      <c r="BP587" s="17"/>
      <c r="BQ587" s="17">
        <v>0.23496656552284501</v>
      </c>
      <c r="BR587" s="17">
        <v>0.25887836069506498</v>
      </c>
      <c r="BS587" s="17"/>
      <c r="BT587" s="17">
        <v>0.248010737843224</v>
      </c>
      <c r="BU587" s="17">
        <v>0.25774397586084202</v>
      </c>
      <c r="BV587" s="17"/>
      <c r="BW587" s="17">
        <v>0.22260550515827099</v>
      </c>
      <c r="BX587" s="17">
        <v>0.27357969491781697</v>
      </c>
      <c r="BY587" s="17"/>
      <c r="BZ587" s="17">
        <v>0.236037094887875</v>
      </c>
      <c r="CA587" s="17">
        <v>0.25814823561102201</v>
      </c>
    </row>
    <row r="588" spans="2:79" x14ac:dyDescent="0.35">
      <c r="B588" t="s">
        <v>316</v>
      </c>
      <c r="C588" s="17">
        <v>0.48722154118389399</v>
      </c>
      <c r="D588" s="17">
        <v>0.497587011167273</v>
      </c>
      <c r="E588" s="17">
        <v>0.474706226125296</v>
      </c>
      <c r="F588" s="17">
        <v>0.40130252186597398</v>
      </c>
      <c r="G588" s="17">
        <v>0.45237993915813601</v>
      </c>
      <c r="H588" s="17">
        <v>0.524791823739437</v>
      </c>
      <c r="I588" s="17">
        <v>0.52971054604852597</v>
      </c>
      <c r="J588" s="17">
        <v>0.49343393445399297</v>
      </c>
      <c r="K588" s="17">
        <v>0.52904147992116002</v>
      </c>
      <c r="L588" s="17">
        <v>0.583620497360407</v>
      </c>
      <c r="M588" s="17"/>
      <c r="N588" s="17">
        <v>0.24533800473543199</v>
      </c>
      <c r="O588" s="17">
        <v>0.46707907016955802</v>
      </c>
      <c r="P588" s="17">
        <v>0.58826183301558899</v>
      </c>
      <c r="Q588" s="17">
        <v>0.65105742774775899</v>
      </c>
      <c r="R588" s="17"/>
      <c r="S588" s="17">
        <v>0.359092309286766</v>
      </c>
      <c r="T588" s="17">
        <v>0.50174444063321799</v>
      </c>
      <c r="U588" s="17">
        <v>0.55290616624785804</v>
      </c>
      <c r="V588" s="17">
        <v>0.423845246350671</v>
      </c>
      <c r="W588" s="17">
        <v>0.56778351720331399</v>
      </c>
      <c r="X588" s="17">
        <v>0.597680464012459</v>
      </c>
      <c r="Y588" s="17">
        <v>0.55963429548183496</v>
      </c>
      <c r="Z588" s="17"/>
      <c r="AA588" s="17">
        <v>0.63919229432881997</v>
      </c>
      <c r="AB588" s="17">
        <v>0.247439820227526</v>
      </c>
      <c r="AC588" s="17"/>
      <c r="AD588" s="17">
        <v>0.611443270927859</v>
      </c>
      <c r="AE588" s="17">
        <v>0.69979164128903504</v>
      </c>
      <c r="AF588" s="17">
        <v>0.64403980118641602</v>
      </c>
      <c r="AG588" s="17"/>
      <c r="AH588" s="17">
        <v>0.70219223773486295</v>
      </c>
      <c r="AI588" s="17">
        <v>0.45676368419715302</v>
      </c>
      <c r="AJ588" s="17"/>
      <c r="AK588" s="17">
        <v>0.48656833454234899</v>
      </c>
      <c r="AL588" s="17">
        <v>0.48751587152289799</v>
      </c>
      <c r="AM588" s="17"/>
      <c r="AN588" s="17">
        <v>0.39549781040927301</v>
      </c>
      <c r="AO588" s="17">
        <v>0.65105742774775899</v>
      </c>
      <c r="AP588" s="17"/>
      <c r="AQ588" s="17">
        <v>0.64541678917331002</v>
      </c>
      <c r="AR588" s="17">
        <v>0.40830772909629898</v>
      </c>
      <c r="AS588" s="17"/>
      <c r="AT588" s="17">
        <v>0.124401023205593</v>
      </c>
      <c r="AU588" s="17">
        <v>0.369230226720488</v>
      </c>
      <c r="AV588" s="17">
        <v>0.65169185653504502</v>
      </c>
      <c r="AW588" s="17">
        <v>0.83779383906648397</v>
      </c>
      <c r="AX588" s="17"/>
      <c r="AY588" s="17">
        <v>0.62417555152414095</v>
      </c>
      <c r="AZ588" s="17">
        <v>0.45327721380001801</v>
      </c>
      <c r="BA588" s="17"/>
      <c r="BB588" s="17">
        <v>0.477817230082002</v>
      </c>
      <c r="BC588" s="17">
        <v>0.48894916893189799</v>
      </c>
      <c r="BD588" s="17"/>
      <c r="BE588" s="17">
        <v>0.62437459849534405</v>
      </c>
      <c r="BF588" s="17">
        <v>0.46924716389497501</v>
      </c>
      <c r="BG588" s="17"/>
      <c r="BH588" s="17">
        <v>0.50637007579899296</v>
      </c>
      <c r="BI588" s="17">
        <v>0.48554566435397101</v>
      </c>
      <c r="BJ588" s="17"/>
      <c r="BK588" s="17">
        <v>0.53673438408620899</v>
      </c>
      <c r="BL588" s="17">
        <v>0.47864229060019398</v>
      </c>
      <c r="BM588" s="17"/>
      <c r="BN588" s="17">
        <v>0.61153106748765196</v>
      </c>
      <c r="BO588" s="17">
        <v>0.48155647074921698</v>
      </c>
      <c r="BP588" s="17"/>
      <c r="BQ588" s="17">
        <v>0.66919358421845598</v>
      </c>
      <c r="BR588" s="17">
        <v>0.47290591879673999</v>
      </c>
      <c r="BS588" s="17"/>
      <c r="BT588" s="17">
        <v>0.56804689935642405</v>
      </c>
      <c r="BU588" s="17">
        <v>0.48182166297771001</v>
      </c>
      <c r="BV588" s="17"/>
      <c r="BW588" s="17">
        <v>0.58750624220824899</v>
      </c>
      <c r="BX588" s="17">
        <v>0.439458438427418</v>
      </c>
      <c r="BY588" s="17"/>
      <c r="BZ588" s="17">
        <v>0.63783641693167703</v>
      </c>
      <c r="CA588" s="17">
        <v>0.47998392930880002</v>
      </c>
    </row>
    <row r="589" spans="2:79" x14ac:dyDescent="0.35">
      <c r="B589" t="s">
        <v>317</v>
      </c>
      <c r="C589" s="17">
        <v>0.20151034753587899</v>
      </c>
      <c r="D589" s="17">
        <v>0.196903548970911</v>
      </c>
      <c r="E589" s="17">
        <v>0.157998980621154</v>
      </c>
      <c r="F589" s="17">
        <v>0.24931285234641701</v>
      </c>
      <c r="G589" s="17">
        <v>0.238594411965703</v>
      </c>
      <c r="H589" s="17">
        <v>0.19591542899648501</v>
      </c>
      <c r="I589" s="17">
        <v>0.219636275295816</v>
      </c>
      <c r="J589" s="17">
        <v>0.149895533325308</v>
      </c>
      <c r="K589" s="17">
        <v>0.169295473973086</v>
      </c>
      <c r="L589" s="17">
        <v>0.14896954537410401</v>
      </c>
      <c r="M589" s="17"/>
      <c r="N589" s="17">
        <v>0.42665118829724002</v>
      </c>
      <c r="O589" s="17">
        <v>0.20969844065572299</v>
      </c>
      <c r="P589" s="17">
        <v>0.106445227930315</v>
      </c>
      <c r="Q589" s="17">
        <v>5.5099928596693097E-2</v>
      </c>
      <c r="R589" s="17"/>
      <c r="S589" s="17">
        <v>0.29860478717671501</v>
      </c>
      <c r="T589" s="17">
        <v>0.19028219051991799</v>
      </c>
      <c r="U589" s="17">
        <v>0.13989987855681801</v>
      </c>
      <c r="V589" s="17">
        <v>0.26621218201427499</v>
      </c>
      <c r="W589" s="17">
        <v>0.136546855887892</v>
      </c>
      <c r="X589" s="17">
        <v>0.13570732536598901</v>
      </c>
      <c r="Y589" s="17">
        <v>0.15305277694533001</v>
      </c>
      <c r="Z589" s="17"/>
      <c r="AA589" s="17">
        <v>0.10382229816527801</v>
      </c>
      <c r="AB589" s="17">
        <v>0.35564400885040498</v>
      </c>
      <c r="AC589" s="17"/>
      <c r="AD589" s="17">
        <v>0.10476696285220399</v>
      </c>
      <c r="AE589" s="17">
        <v>5.0800578304665001E-2</v>
      </c>
      <c r="AF589" s="17">
        <v>0.121188149125245</v>
      </c>
      <c r="AG589" s="17"/>
      <c r="AH589" s="17">
        <v>5.1388996009674198E-2</v>
      </c>
      <c r="AI589" s="17">
        <v>0.22278010536241799</v>
      </c>
      <c r="AJ589" s="17"/>
      <c r="AK589" s="17">
        <v>0.23182885368602099</v>
      </c>
      <c r="AL589" s="17">
        <v>0.18784904095121499</v>
      </c>
      <c r="AM589" s="17"/>
      <c r="AN589" s="17">
        <v>0.28347840795921297</v>
      </c>
      <c r="AO589" s="17">
        <v>5.5099928596693097E-2</v>
      </c>
      <c r="AP589" s="17"/>
      <c r="AQ589" s="17">
        <v>0.100520637890119</v>
      </c>
      <c r="AR589" s="17">
        <v>0.25188785931992203</v>
      </c>
      <c r="AS589" s="17"/>
      <c r="AT589" s="17">
        <v>0.460981566542913</v>
      </c>
      <c r="AU589" s="17">
        <v>0.25599904079868302</v>
      </c>
      <c r="AV589" s="17">
        <v>8.5493953424555694E-2</v>
      </c>
      <c r="AW589" s="17">
        <v>1.65879863972857E-2</v>
      </c>
      <c r="AX589" s="17"/>
      <c r="AY589" s="17">
        <v>8.8297993520627102E-2</v>
      </c>
      <c r="AZ589" s="17">
        <v>0.22957025756732499</v>
      </c>
      <c r="BA589" s="17"/>
      <c r="BB589" s="17">
        <v>0.21510649860831199</v>
      </c>
      <c r="BC589" s="17">
        <v>0.19901265391384801</v>
      </c>
      <c r="BD589" s="17"/>
      <c r="BE589" s="17">
        <v>0.12375607946762</v>
      </c>
      <c r="BF589" s="17">
        <v>0.21170031032255601</v>
      </c>
      <c r="BG589" s="17"/>
      <c r="BH589" s="17">
        <v>0.20398136262091299</v>
      </c>
      <c r="BI589" s="17">
        <v>0.20129408467239501</v>
      </c>
      <c r="BJ589" s="17"/>
      <c r="BK589" s="17">
        <v>0.11230912460288101</v>
      </c>
      <c r="BL589" s="17">
        <v>0.216966532215569</v>
      </c>
      <c r="BM589" s="17"/>
      <c r="BN589" s="17">
        <v>0.11146514723905999</v>
      </c>
      <c r="BO589" s="17">
        <v>0.20561391398934301</v>
      </c>
      <c r="BP589" s="17"/>
      <c r="BQ589" s="17">
        <v>6.2288847042903203E-2</v>
      </c>
      <c r="BR589" s="17">
        <v>0.21246281251893101</v>
      </c>
      <c r="BS589" s="17"/>
      <c r="BT589" s="17">
        <v>0.165240617483838</v>
      </c>
      <c r="BU589" s="17">
        <v>0.20393349949314199</v>
      </c>
      <c r="BV589" s="17"/>
      <c r="BW589" s="17">
        <v>0.16147782764063501</v>
      </c>
      <c r="BX589" s="17">
        <v>0.22057683865392999</v>
      </c>
      <c r="BY589" s="17"/>
      <c r="BZ589" s="17">
        <v>0.103433584751203</v>
      </c>
      <c r="CA589" s="17">
        <v>0.20622330526649399</v>
      </c>
    </row>
    <row r="590" spans="2:79" x14ac:dyDescent="0.35">
      <c r="B590" t="s">
        <v>75</v>
      </c>
      <c r="C590" s="17">
        <v>5.4133682021449997E-2</v>
      </c>
      <c r="D590" s="17">
        <v>5.3317531380323697E-2</v>
      </c>
      <c r="E590" s="17">
        <v>5.54992498676532E-2</v>
      </c>
      <c r="F590" s="17">
        <v>5.6140374751631097E-2</v>
      </c>
      <c r="G590" s="17">
        <v>4.48753687049031E-2</v>
      </c>
      <c r="H590" s="17">
        <v>6.1384728666313899E-2</v>
      </c>
      <c r="I590" s="17">
        <v>4.1700329048001701E-2</v>
      </c>
      <c r="J590" s="17">
        <v>7.2778575741279897E-2</v>
      </c>
      <c r="K590" s="17">
        <v>6.9660098886586294E-2</v>
      </c>
      <c r="L590" s="17">
        <v>4.9089864311999298E-2</v>
      </c>
      <c r="M590" s="17"/>
      <c r="N590" s="17">
        <v>4.2897796245525102E-2</v>
      </c>
      <c r="O590" s="17">
        <v>6.0729961561958298E-2</v>
      </c>
      <c r="P590" s="17">
        <v>5.3659000776849E-2</v>
      </c>
      <c r="Q590" s="17">
        <v>5.99786941802593E-2</v>
      </c>
      <c r="R590" s="17"/>
      <c r="S590" s="17">
        <v>5.76595744264395E-2</v>
      </c>
      <c r="T590" s="17">
        <v>3.4623531435636401E-2</v>
      </c>
      <c r="U590" s="17">
        <v>2.6004488708745901E-2</v>
      </c>
      <c r="V590" s="17">
        <v>4.1397721846163499E-2</v>
      </c>
      <c r="W590" s="17">
        <v>4.4702479321098297E-2</v>
      </c>
      <c r="X590" s="17">
        <v>3.4160121227834399E-2</v>
      </c>
      <c r="Y590" s="17">
        <v>4.14918220078647E-2</v>
      </c>
      <c r="Z590" s="17"/>
      <c r="AA590" s="17">
        <v>3.0905079116369499E-2</v>
      </c>
      <c r="AB590" s="17">
        <v>9.0784118139777895E-2</v>
      </c>
      <c r="AC590" s="17"/>
      <c r="AD590" s="17">
        <v>2.6686617980263699E-2</v>
      </c>
      <c r="AE590" s="17">
        <v>1.51076539864355E-2</v>
      </c>
      <c r="AF590" s="17">
        <v>3.10203370750472E-2</v>
      </c>
      <c r="AG590" s="17"/>
      <c r="AH590" s="17">
        <v>1.37373927269656E-2</v>
      </c>
      <c r="AI590" s="17">
        <v>5.9857180255706598E-2</v>
      </c>
      <c r="AJ590" s="17"/>
      <c r="AK590" s="17">
        <v>6.5413775302149105E-2</v>
      </c>
      <c r="AL590" s="17">
        <v>4.9050950971043998E-2</v>
      </c>
      <c r="AM590" s="17"/>
      <c r="AN590" s="17">
        <v>5.0861344483727297E-2</v>
      </c>
      <c r="AO590" s="17">
        <v>5.99786941802593E-2</v>
      </c>
      <c r="AP590" s="17"/>
      <c r="AQ590" s="17">
        <v>3.7451098010673402E-2</v>
      </c>
      <c r="AR590" s="17">
        <v>6.24555900211771E-2</v>
      </c>
      <c r="AS590" s="17"/>
      <c r="AT590" s="17">
        <v>0.112109421086483</v>
      </c>
      <c r="AU590" s="17">
        <v>7.3722900290772303E-2</v>
      </c>
      <c r="AV590" s="17">
        <v>2.4495420231535201E-2</v>
      </c>
      <c r="AW590" s="17">
        <v>6.6060189289823398E-3</v>
      </c>
      <c r="AX590" s="17"/>
      <c r="AY590" s="17">
        <v>3.0711943121514301E-2</v>
      </c>
      <c r="AZ590" s="17">
        <v>5.9938807195542301E-2</v>
      </c>
      <c r="BA590" s="17"/>
      <c r="BB590" s="17">
        <v>5.8537329548711103E-2</v>
      </c>
      <c r="BC590" s="17">
        <v>5.3324705842535999E-2</v>
      </c>
      <c r="BD590" s="17"/>
      <c r="BE590" s="17">
        <v>4.3285712308598102E-2</v>
      </c>
      <c r="BF590" s="17">
        <v>5.5555345557500697E-2</v>
      </c>
      <c r="BG590" s="17"/>
      <c r="BH590" s="17">
        <v>6.8355232339041699E-2</v>
      </c>
      <c r="BI590" s="17">
        <v>5.2889014106024403E-2</v>
      </c>
      <c r="BJ590" s="17"/>
      <c r="BK590" s="17">
        <v>5.0702679524625899E-2</v>
      </c>
      <c r="BL590" s="17">
        <v>5.4728182931681003E-2</v>
      </c>
      <c r="BM590" s="17"/>
      <c r="BN590" s="17">
        <v>2.5455537685808698E-2</v>
      </c>
      <c r="BO590" s="17">
        <v>5.5440610882237798E-2</v>
      </c>
      <c r="BP590" s="17"/>
      <c r="BQ590" s="17">
        <v>3.3551003215795801E-2</v>
      </c>
      <c r="BR590" s="17">
        <v>5.5752907989264397E-2</v>
      </c>
      <c r="BS590" s="17"/>
      <c r="BT590" s="17">
        <v>1.8701745316514602E-2</v>
      </c>
      <c r="BU590" s="17">
        <v>5.6500861668306E-2</v>
      </c>
      <c r="BV590" s="17"/>
      <c r="BW590" s="17">
        <v>2.8410424992844699E-2</v>
      </c>
      <c r="BX590" s="17">
        <v>6.6385028000834401E-2</v>
      </c>
      <c r="BY590" s="17"/>
      <c r="BZ590" s="17">
        <v>2.2692903429244599E-2</v>
      </c>
      <c r="CA590" s="17">
        <v>5.5644529813684E-2</v>
      </c>
    </row>
    <row r="591" spans="2:79" x14ac:dyDescent="0.35">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c r="BV591" s="17"/>
      <c r="BW591" s="17"/>
      <c r="BX591" s="17"/>
      <c r="BY591" s="17"/>
      <c r="BZ591" s="17"/>
      <c r="CA591" s="17"/>
    </row>
    <row r="592" spans="2:79" x14ac:dyDescent="0.35">
      <c r="B592" s="6" t="s">
        <v>329</v>
      </c>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c r="BV592" s="17"/>
      <c r="BW592" s="17"/>
      <c r="BX592" s="17"/>
      <c r="BY592" s="17"/>
      <c r="BZ592" s="17"/>
      <c r="CA592" s="17"/>
    </row>
    <row r="593" spans="2:79" x14ac:dyDescent="0.35">
      <c r="B593" s="24" t="s">
        <v>77</v>
      </c>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c r="BV593" s="17"/>
      <c r="BW593" s="17"/>
      <c r="BX593" s="17"/>
      <c r="BY593" s="17"/>
      <c r="BZ593" s="17"/>
      <c r="CA593" s="17"/>
    </row>
    <row r="594" spans="2:79" x14ac:dyDescent="0.35">
      <c r="B594" t="s">
        <v>315</v>
      </c>
      <c r="C594" s="17">
        <v>0.28805683945281702</v>
      </c>
      <c r="D594" s="17">
        <v>0.27293809167204103</v>
      </c>
      <c r="E594" s="17">
        <v>0.39376402725609</v>
      </c>
      <c r="F594" s="17">
        <v>0.28560528518551798</v>
      </c>
      <c r="G594" s="17">
        <v>0.30507292049246398</v>
      </c>
      <c r="H594" s="17">
        <v>0.28474360539779903</v>
      </c>
      <c r="I594" s="17">
        <v>0.246429007923336</v>
      </c>
      <c r="J594" s="17">
        <v>0.24908947927709801</v>
      </c>
      <c r="K594" s="17">
        <v>0.217183615645024</v>
      </c>
      <c r="L594" s="17">
        <v>0.218712905255597</v>
      </c>
      <c r="M594" s="17"/>
      <c r="N594" s="17">
        <v>0.34593847717668902</v>
      </c>
      <c r="O594" s="17">
        <v>0.26544973820043199</v>
      </c>
      <c r="P594" s="17">
        <v>0.28913904363538101</v>
      </c>
      <c r="Q594" s="17">
        <v>0.25246703354631</v>
      </c>
      <c r="R594" s="17"/>
      <c r="S594" s="17">
        <v>0.307178993339429</v>
      </c>
      <c r="T594" s="17">
        <v>0.30349389698746798</v>
      </c>
      <c r="U594" s="17">
        <v>0.31056691360114702</v>
      </c>
      <c r="V594" s="17">
        <v>0.31022218527166101</v>
      </c>
      <c r="W594" s="17">
        <v>0.27544670865291199</v>
      </c>
      <c r="X594" s="17">
        <v>0.26404816437470602</v>
      </c>
      <c r="Y594" s="17">
        <v>0.27153171051599501</v>
      </c>
      <c r="Z594" s="17"/>
      <c r="AA594" s="17">
        <v>0.234679531085109</v>
      </c>
      <c r="AB594" s="17">
        <v>0.37227635271812498</v>
      </c>
      <c r="AC594" s="17"/>
      <c r="AD594" s="17">
        <v>0.258666059415466</v>
      </c>
      <c r="AE594" s="17">
        <v>0.24707139368182199</v>
      </c>
      <c r="AF594" s="17">
        <v>0.21201341269410801</v>
      </c>
      <c r="AG594" s="17"/>
      <c r="AH594" s="17">
        <v>0.24870596674095899</v>
      </c>
      <c r="AI594" s="17">
        <v>0.29363221913289</v>
      </c>
      <c r="AJ594" s="17"/>
      <c r="AK594" s="17">
        <v>0.25491526849894303</v>
      </c>
      <c r="AL594" s="17">
        <v>0.30299019927127901</v>
      </c>
      <c r="AM594" s="17"/>
      <c r="AN594" s="17">
        <v>0.30798183783842398</v>
      </c>
      <c r="AO594" s="17">
        <v>0.25246703354631</v>
      </c>
      <c r="AP594" s="17"/>
      <c r="AQ594" s="17">
        <v>0.24862946155766499</v>
      </c>
      <c r="AR594" s="17">
        <v>0.30772471652162098</v>
      </c>
      <c r="AS594" s="17"/>
      <c r="AT594" s="17">
        <v>0.40723829109639897</v>
      </c>
      <c r="AU594" s="17">
        <v>0.30855295988761799</v>
      </c>
      <c r="AV594" s="17">
        <v>0.25723808319407498</v>
      </c>
      <c r="AW594" s="17">
        <v>0.150780504298199</v>
      </c>
      <c r="AX594" s="17"/>
      <c r="AY594" s="17">
        <v>0.28228564855183202</v>
      </c>
      <c r="AZ594" s="17">
        <v>0.289487240744837</v>
      </c>
      <c r="BA594" s="17"/>
      <c r="BB594" s="17">
        <v>0.28980513229207799</v>
      </c>
      <c r="BC594" s="17">
        <v>0.287735667685102</v>
      </c>
      <c r="BD594" s="17"/>
      <c r="BE594" s="17">
        <v>0.280881601067765</v>
      </c>
      <c r="BF594" s="17">
        <v>0.28899717898588401</v>
      </c>
      <c r="BG594" s="17"/>
      <c r="BH594" s="17">
        <v>0.24992511322269101</v>
      </c>
      <c r="BI594" s="17">
        <v>0.29139412231850598</v>
      </c>
      <c r="BJ594" s="17"/>
      <c r="BK594" s="17">
        <v>0.30785541507331698</v>
      </c>
      <c r="BL594" s="17">
        <v>0.28462627615869002</v>
      </c>
      <c r="BM594" s="17"/>
      <c r="BN594" s="17">
        <v>0.25952397480084199</v>
      </c>
      <c r="BO594" s="17">
        <v>0.289357147584968</v>
      </c>
      <c r="BP594" s="17"/>
      <c r="BQ594" s="17">
        <v>0.24458551787465799</v>
      </c>
      <c r="BR594" s="17">
        <v>0.291476700075393</v>
      </c>
      <c r="BS594" s="17"/>
      <c r="BT594" s="17">
        <v>0.30417594421133898</v>
      </c>
      <c r="BU594" s="17">
        <v>0.28697993482218198</v>
      </c>
      <c r="BV594" s="17"/>
      <c r="BW594" s="17">
        <v>0.22196138730595</v>
      </c>
      <c r="BX594" s="17">
        <v>0.31953645539004699</v>
      </c>
      <c r="BY594" s="17"/>
      <c r="BZ594" s="17">
        <v>0.26158467788460399</v>
      </c>
      <c r="CA594" s="17">
        <v>0.289328926489203</v>
      </c>
    </row>
    <row r="595" spans="2:79" x14ac:dyDescent="0.35">
      <c r="B595" t="s">
        <v>316</v>
      </c>
      <c r="C595" s="17">
        <v>0.560688917064605</v>
      </c>
      <c r="D595" s="17">
        <v>0.56264581930071</v>
      </c>
      <c r="E595" s="17">
        <v>0.482046292300018</v>
      </c>
      <c r="F595" s="17">
        <v>0.55072443029418305</v>
      </c>
      <c r="G595" s="17">
        <v>0.57476855191211995</v>
      </c>
      <c r="H595" s="17">
        <v>0.54941149954555801</v>
      </c>
      <c r="I595" s="17">
        <v>0.58797927439384201</v>
      </c>
      <c r="J595" s="17">
        <v>0.57450331447334402</v>
      </c>
      <c r="K595" s="17">
        <v>0.63605583156710999</v>
      </c>
      <c r="L595" s="17">
        <v>0.65748191852403304</v>
      </c>
      <c r="M595" s="17"/>
      <c r="N595" s="17">
        <v>0.42430528849927601</v>
      </c>
      <c r="O595" s="17">
        <v>0.592605454043729</v>
      </c>
      <c r="P595" s="17">
        <v>0.60022698609135094</v>
      </c>
      <c r="Q595" s="17">
        <v>0.63756795781398201</v>
      </c>
      <c r="R595" s="17"/>
      <c r="S595" s="17">
        <v>0.49674247948162997</v>
      </c>
      <c r="T595" s="17">
        <v>0.59025063239858699</v>
      </c>
      <c r="U595" s="17">
        <v>0.58784691737884798</v>
      </c>
      <c r="V595" s="17">
        <v>0.51341320758331399</v>
      </c>
      <c r="W595" s="17">
        <v>0.62295461554729403</v>
      </c>
      <c r="X595" s="17">
        <v>0.64212230686496496</v>
      </c>
      <c r="Y595" s="17">
        <v>0.61754757954209505</v>
      </c>
      <c r="Z595" s="17"/>
      <c r="AA595" s="17">
        <v>0.67386562326046795</v>
      </c>
      <c r="AB595" s="17">
        <v>0.382117021997812</v>
      </c>
      <c r="AC595" s="17"/>
      <c r="AD595" s="17">
        <v>0.65293360411794898</v>
      </c>
      <c r="AE595" s="17">
        <v>0.69508396187985599</v>
      </c>
      <c r="AF595" s="17">
        <v>0.68495207671775904</v>
      </c>
      <c r="AG595" s="17"/>
      <c r="AH595" s="17">
        <v>0.69463568606282999</v>
      </c>
      <c r="AI595" s="17">
        <v>0.54171083493787897</v>
      </c>
      <c r="AJ595" s="17"/>
      <c r="AK595" s="17">
        <v>0.56510559405115701</v>
      </c>
      <c r="AL595" s="17">
        <v>0.558698793339514</v>
      </c>
      <c r="AM595" s="17"/>
      <c r="AN595" s="17">
        <v>0.517648087709078</v>
      </c>
      <c r="AO595" s="17">
        <v>0.63756795781398201</v>
      </c>
      <c r="AP595" s="17"/>
      <c r="AQ595" s="17">
        <v>0.65962935943615897</v>
      </c>
      <c r="AR595" s="17">
        <v>0.51133365781121298</v>
      </c>
      <c r="AS595" s="17"/>
      <c r="AT595" s="17">
        <v>0.242379394921517</v>
      </c>
      <c r="AU595" s="17">
        <v>0.511583075090283</v>
      </c>
      <c r="AV595" s="17">
        <v>0.676250242422618</v>
      </c>
      <c r="AW595" s="17">
        <v>0.82013928494118504</v>
      </c>
      <c r="AX595" s="17"/>
      <c r="AY595" s="17">
        <v>0.625215190536898</v>
      </c>
      <c r="AZ595" s="17">
        <v>0.54469595018350803</v>
      </c>
      <c r="BA595" s="17"/>
      <c r="BB595" s="17">
        <v>0.56292657768402099</v>
      </c>
      <c r="BC595" s="17">
        <v>0.56027784553211002</v>
      </c>
      <c r="BD595" s="17"/>
      <c r="BE595" s="17">
        <v>0.61632359569976003</v>
      </c>
      <c r="BF595" s="17">
        <v>0.55339780213258305</v>
      </c>
      <c r="BG595" s="17"/>
      <c r="BH595" s="17">
        <v>0.58071495386223304</v>
      </c>
      <c r="BI595" s="17">
        <v>0.55893624137746101</v>
      </c>
      <c r="BJ595" s="17"/>
      <c r="BK595" s="17">
        <v>0.587338623000775</v>
      </c>
      <c r="BL595" s="17">
        <v>0.556071236240675</v>
      </c>
      <c r="BM595" s="17"/>
      <c r="BN595" s="17">
        <v>0.66578303144061701</v>
      </c>
      <c r="BO595" s="17">
        <v>0.55589953705558404</v>
      </c>
      <c r="BP595" s="17"/>
      <c r="BQ595" s="17">
        <v>0.65747071942616697</v>
      </c>
      <c r="BR595" s="17">
        <v>0.553075155557883</v>
      </c>
      <c r="BS595" s="17"/>
      <c r="BT595" s="17">
        <v>0.57323421428027099</v>
      </c>
      <c r="BU595" s="17">
        <v>0.55985077568723796</v>
      </c>
      <c r="BV595" s="17"/>
      <c r="BW595" s="17">
        <v>0.66933396955415303</v>
      </c>
      <c r="BX595" s="17">
        <v>0.50894398734914803</v>
      </c>
      <c r="BY595" s="17"/>
      <c r="BZ595" s="17">
        <v>0.66412460770659698</v>
      </c>
      <c r="CA595" s="17">
        <v>0.55571844267300097</v>
      </c>
    </row>
    <row r="596" spans="2:79" x14ac:dyDescent="0.35">
      <c r="B596" t="s">
        <v>317</v>
      </c>
      <c r="C596" s="17">
        <v>9.8475394651033901E-2</v>
      </c>
      <c r="D596" s="17">
        <v>0.110159831274893</v>
      </c>
      <c r="E596" s="17">
        <v>7.6238312984674303E-2</v>
      </c>
      <c r="F596" s="17">
        <v>0.12789642594811801</v>
      </c>
      <c r="G596" s="17">
        <v>6.9792043269375104E-2</v>
      </c>
      <c r="H596" s="17">
        <v>0.109849028154901</v>
      </c>
      <c r="I596" s="17">
        <v>0.12657343268757501</v>
      </c>
      <c r="J596" s="17">
        <v>7.3751603777695102E-2</v>
      </c>
      <c r="K596" s="17">
        <v>6.6903769330046395E-2</v>
      </c>
      <c r="L596" s="17">
        <v>6.69953555618608E-2</v>
      </c>
      <c r="M596" s="17"/>
      <c r="N596" s="17">
        <v>0.196780517890008</v>
      </c>
      <c r="O596" s="17">
        <v>7.7558596777229302E-2</v>
      </c>
      <c r="P596" s="17">
        <v>5.6783513850920203E-2</v>
      </c>
      <c r="Q596" s="17">
        <v>4.7707975466639803E-2</v>
      </c>
      <c r="R596" s="17"/>
      <c r="S596" s="17">
        <v>0.15493896283164099</v>
      </c>
      <c r="T596" s="17">
        <v>8.1266433465075893E-2</v>
      </c>
      <c r="U596" s="17">
        <v>8.04041661663073E-2</v>
      </c>
      <c r="V596" s="17">
        <v>0.12713466495669701</v>
      </c>
      <c r="W596" s="17">
        <v>6.8161089787846296E-2</v>
      </c>
      <c r="X596" s="17">
        <v>5.4055299363883903E-2</v>
      </c>
      <c r="Y596" s="17">
        <v>7.2859596836703899E-2</v>
      </c>
      <c r="Z596" s="17"/>
      <c r="AA596" s="17">
        <v>5.8343651258540602E-2</v>
      </c>
      <c r="AB596" s="17">
        <v>0.16179585794080001</v>
      </c>
      <c r="AC596" s="17"/>
      <c r="AD596" s="17">
        <v>5.7812119208226799E-2</v>
      </c>
      <c r="AE596" s="17">
        <v>3.7573978363733697E-2</v>
      </c>
      <c r="AF596" s="17">
        <v>6.8983746282136105E-2</v>
      </c>
      <c r="AG596" s="17"/>
      <c r="AH596" s="17">
        <v>4.1874770032649E-2</v>
      </c>
      <c r="AI596" s="17">
        <v>0.106494784073155</v>
      </c>
      <c r="AJ596" s="17"/>
      <c r="AK596" s="17">
        <v>0.122922603624139</v>
      </c>
      <c r="AL596" s="17">
        <v>8.7459653464214193E-2</v>
      </c>
      <c r="AM596" s="17"/>
      <c r="AN596" s="17">
        <v>0.12689759925500799</v>
      </c>
      <c r="AO596" s="17">
        <v>4.7707975466639803E-2</v>
      </c>
      <c r="AP596" s="17"/>
      <c r="AQ596" s="17">
        <v>5.48531544759783E-2</v>
      </c>
      <c r="AR596" s="17">
        <v>0.120235828720738</v>
      </c>
      <c r="AS596" s="17"/>
      <c r="AT596" s="17">
        <v>0.24985644549407801</v>
      </c>
      <c r="AU596" s="17">
        <v>0.10609603282749699</v>
      </c>
      <c r="AV596" s="17">
        <v>4.1147840080063197E-2</v>
      </c>
      <c r="AW596" s="17">
        <v>2.15678419450323E-2</v>
      </c>
      <c r="AX596" s="17"/>
      <c r="AY596" s="17">
        <v>5.4355780745482897E-2</v>
      </c>
      <c r="AZ596" s="17">
        <v>0.109410529845247</v>
      </c>
      <c r="BA596" s="17"/>
      <c r="BB596" s="17">
        <v>0.10157238479761301</v>
      </c>
      <c r="BC596" s="17">
        <v>9.79064591857398E-2</v>
      </c>
      <c r="BD596" s="17"/>
      <c r="BE596" s="17">
        <v>6.9215737036226396E-2</v>
      </c>
      <c r="BF596" s="17">
        <v>0.10230997286330699</v>
      </c>
      <c r="BG596" s="17"/>
      <c r="BH596" s="17">
        <v>9.2698433311618603E-2</v>
      </c>
      <c r="BI596" s="17">
        <v>9.8980993426642003E-2</v>
      </c>
      <c r="BJ596" s="17"/>
      <c r="BK596" s="17">
        <v>5.1690401327421802E-2</v>
      </c>
      <c r="BL596" s="17">
        <v>0.106581981907029</v>
      </c>
      <c r="BM596" s="17"/>
      <c r="BN596" s="17">
        <v>5.4136351847311401E-2</v>
      </c>
      <c r="BO596" s="17">
        <v>0.100496026600636</v>
      </c>
      <c r="BP596" s="17"/>
      <c r="BQ596" s="17">
        <v>6.5866144993545206E-2</v>
      </c>
      <c r="BR596" s="17">
        <v>0.101040743133363</v>
      </c>
      <c r="BS596" s="17"/>
      <c r="BT596" s="17">
        <v>0.102651770579729</v>
      </c>
      <c r="BU596" s="17">
        <v>9.8196374280842005E-2</v>
      </c>
      <c r="BV596" s="17"/>
      <c r="BW596" s="17">
        <v>7.6084618587363206E-2</v>
      </c>
      <c r="BX596" s="17">
        <v>0.109139563033673</v>
      </c>
      <c r="BY596" s="17"/>
      <c r="BZ596" s="17">
        <v>6.0623049410764497E-2</v>
      </c>
      <c r="CA596" s="17">
        <v>0.10029434236155001</v>
      </c>
    </row>
    <row r="597" spans="2:79" x14ac:dyDescent="0.35">
      <c r="B597" t="s">
        <v>75</v>
      </c>
      <c r="C597" s="17">
        <v>5.2778848831543303E-2</v>
      </c>
      <c r="D597" s="17">
        <v>5.42562577523562E-2</v>
      </c>
      <c r="E597" s="17">
        <v>4.7951367459217499E-2</v>
      </c>
      <c r="F597" s="17">
        <v>3.5773858572180503E-2</v>
      </c>
      <c r="G597" s="17">
        <v>5.0366484326040302E-2</v>
      </c>
      <c r="H597" s="17">
        <v>5.5995866901742103E-2</v>
      </c>
      <c r="I597" s="17">
        <v>3.90182849952471E-2</v>
      </c>
      <c r="J597" s="17">
        <v>0.10265560247186301</v>
      </c>
      <c r="K597" s="17">
        <v>7.9856783457819006E-2</v>
      </c>
      <c r="L597" s="17">
        <v>5.6809820658508703E-2</v>
      </c>
      <c r="M597" s="17"/>
      <c r="N597" s="17">
        <v>3.2975716434026699E-2</v>
      </c>
      <c r="O597" s="17">
        <v>6.4386210978610206E-2</v>
      </c>
      <c r="P597" s="17">
        <v>5.3850456422348002E-2</v>
      </c>
      <c r="Q597" s="17">
        <v>6.2257033173068799E-2</v>
      </c>
      <c r="R597" s="17"/>
      <c r="S597" s="17">
        <v>4.1139564347299901E-2</v>
      </c>
      <c r="T597" s="17">
        <v>2.4989037148869599E-2</v>
      </c>
      <c r="U597" s="17">
        <v>2.1182002853698399E-2</v>
      </c>
      <c r="V597" s="17">
        <v>4.92299421883284E-2</v>
      </c>
      <c r="W597" s="17">
        <v>3.3437586011947497E-2</v>
      </c>
      <c r="X597" s="17">
        <v>3.9774229396444802E-2</v>
      </c>
      <c r="Y597" s="17">
        <v>3.8061113105205699E-2</v>
      </c>
      <c r="Z597" s="17"/>
      <c r="AA597" s="17">
        <v>3.3111194395881803E-2</v>
      </c>
      <c r="AB597" s="17">
        <v>8.3810767343263301E-2</v>
      </c>
      <c r="AC597" s="17"/>
      <c r="AD597" s="17">
        <v>3.05882172583587E-2</v>
      </c>
      <c r="AE597" s="17">
        <v>2.02706660745877E-2</v>
      </c>
      <c r="AF597" s="17">
        <v>3.40507643059971E-2</v>
      </c>
      <c r="AG597" s="17"/>
      <c r="AH597" s="17">
        <v>1.47835771635617E-2</v>
      </c>
      <c r="AI597" s="17">
        <v>5.81621618560762E-2</v>
      </c>
      <c r="AJ597" s="17"/>
      <c r="AK597" s="17">
        <v>5.7056533825761001E-2</v>
      </c>
      <c r="AL597" s="17">
        <v>5.0851353924992501E-2</v>
      </c>
      <c r="AM597" s="17"/>
      <c r="AN597" s="17">
        <v>4.7472475197489601E-2</v>
      </c>
      <c r="AO597" s="17">
        <v>6.2257033173068799E-2</v>
      </c>
      <c r="AP597" s="17"/>
      <c r="AQ597" s="17">
        <v>3.68880245301983E-2</v>
      </c>
      <c r="AR597" s="17">
        <v>6.0705796946427401E-2</v>
      </c>
      <c r="AS597" s="17"/>
      <c r="AT597" s="17">
        <v>0.100525868488006</v>
      </c>
      <c r="AU597" s="17">
        <v>7.3767932194602606E-2</v>
      </c>
      <c r="AV597" s="17">
        <v>2.53638343032444E-2</v>
      </c>
      <c r="AW597" s="17">
        <v>7.5123688155833597E-3</v>
      </c>
      <c r="AX597" s="17"/>
      <c r="AY597" s="17">
        <v>3.8143380165787E-2</v>
      </c>
      <c r="AZ597" s="17">
        <v>5.6406279226408403E-2</v>
      </c>
      <c r="BA597" s="17"/>
      <c r="BB597" s="17">
        <v>4.5695905226288198E-2</v>
      </c>
      <c r="BC597" s="17">
        <v>5.4080027597048698E-2</v>
      </c>
      <c r="BD597" s="17"/>
      <c r="BE597" s="17">
        <v>3.3579066196248897E-2</v>
      </c>
      <c r="BF597" s="17">
        <v>5.5295046018225998E-2</v>
      </c>
      <c r="BG597" s="17"/>
      <c r="BH597" s="17">
        <v>7.6661499603457806E-2</v>
      </c>
      <c r="BI597" s="17">
        <v>5.0688642877390298E-2</v>
      </c>
      <c r="BJ597" s="17"/>
      <c r="BK597" s="17">
        <v>5.3115560598486197E-2</v>
      </c>
      <c r="BL597" s="17">
        <v>5.2720505693606701E-2</v>
      </c>
      <c r="BM597" s="17"/>
      <c r="BN597" s="17">
        <v>2.0556641911229599E-2</v>
      </c>
      <c r="BO597" s="17">
        <v>5.4247288758812198E-2</v>
      </c>
      <c r="BP597" s="17"/>
      <c r="BQ597" s="17">
        <v>3.2077617705629703E-2</v>
      </c>
      <c r="BR597" s="17">
        <v>5.44074012333619E-2</v>
      </c>
      <c r="BS597" s="17"/>
      <c r="BT597" s="17">
        <v>1.9938070928661102E-2</v>
      </c>
      <c r="BU597" s="17">
        <v>5.4972915209738002E-2</v>
      </c>
      <c r="BV597" s="17"/>
      <c r="BW597" s="17">
        <v>3.2620024552534099E-2</v>
      </c>
      <c r="BX597" s="17">
        <v>6.2379994227132703E-2</v>
      </c>
      <c r="BY597" s="17"/>
      <c r="BZ597" s="17">
        <v>1.3667664998034099E-2</v>
      </c>
      <c r="CA597" s="17">
        <v>5.4658288476246202E-2</v>
      </c>
    </row>
    <row r="598" spans="2:79" x14ac:dyDescent="0.35">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c r="BV598" s="17"/>
      <c r="BW598" s="17"/>
      <c r="BX598" s="17"/>
      <c r="BY598" s="17"/>
      <c r="BZ598" s="17"/>
      <c r="CA598" s="17"/>
    </row>
    <row r="599" spans="2:79" x14ac:dyDescent="0.35">
      <c r="B599" s="6" t="s">
        <v>330</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c r="BN599" s="17"/>
      <c r="BO599" s="17"/>
      <c r="BP599" s="17"/>
      <c r="BQ599" s="17"/>
      <c r="BR599" s="17"/>
      <c r="BS599" s="17"/>
      <c r="BT599" s="17"/>
      <c r="BU599" s="17"/>
      <c r="BV599" s="17"/>
      <c r="BW599" s="17"/>
      <c r="BX599" s="17"/>
      <c r="BY599" s="17"/>
      <c r="BZ599" s="17"/>
      <c r="CA599" s="17"/>
    </row>
    <row r="600" spans="2:79" x14ac:dyDescent="0.35">
      <c r="B600" s="24" t="s">
        <v>77</v>
      </c>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c r="BV600" s="17"/>
      <c r="BW600" s="17"/>
      <c r="BX600" s="17"/>
      <c r="BY600" s="17"/>
      <c r="BZ600" s="17"/>
      <c r="CA600" s="17"/>
    </row>
    <row r="601" spans="2:79" x14ac:dyDescent="0.35">
      <c r="B601" t="s">
        <v>315</v>
      </c>
      <c r="C601" s="17">
        <v>0.27993071520893897</v>
      </c>
      <c r="D601" s="17">
        <v>0.29485621145763602</v>
      </c>
      <c r="E601" s="17">
        <v>0.38855331374289598</v>
      </c>
      <c r="F601" s="17">
        <v>0.23161850748816401</v>
      </c>
      <c r="G601" s="17">
        <v>0.338830789571475</v>
      </c>
      <c r="H601" s="17">
        <v>0.265347276788508</v>
      </c>
      <c r="I601" s="17">
        <v>0.24385790109816499</v>
      </c>
      <c r="J601" s="17">
        <v>0.22050266581485001</v>
      </c>
      <c r="K601" s="17">
        <v>0.22120421394178499</v>
      </c>
      <c r="L601" s="17">
        <v>0.153905558479496</v>
      </c>
      <c r="M601" s="17"/>
      <c r="N601" s="17">
        <v>0.33120763790956897</v>
      </c>
      <c r="O601" s="17">
        <v>0.25157783171903902</v>
      </c>
      <c r="P601" s="17">
        <v>0.26089437595843601</v>
      </c>
      <c r="Q601" s="17">
        <v>0.26158199561757001</v>
      </c>
      <c r="R601" s="17"/>
      <c r="S601" s="17">
        <v>0.30759083032332502</v>
      </c>
      <c r="T601" s="17">
        <v>0.298744104269005</v>
      </c>
      <c r="U601" s="17">
        <v>0.27993160059068001</v>
      </c>
      <c r="V601" s="17">
        <v>0.293093626949675</v>
      </c>
      <c r="W601" s="17">
        <v>0.26436710688889398</v>
      </c>
      <c r="X601" s="17">
        <v>0.272535864719263</v>
      </c>
      <c r="Y601" s="17">
        <v>0.26606817623159001</v>
      </c>
      <c r="Z601" s="17"/>
      <c r="AA601" s="17">
        <v>0.22823509005835699</v>
      </c>
      <c r="AB601" s="17">
        <v>0.361496843611954</v>
      </c>
      <c r="AC601" s="17"/>
      <c r="AD601" s="17">
        <v>0.26788920498542501</v>
      </c>
      <c r="AE601" s="17">
        <v>0.24545466683049</v>
      </c>
      <c r="AF601" s="17">
        <v>0.19505564511356999</v>
      </c>
      <c r="AG601" s="17"/>
      <c r="AH601" s="17">
        <v>0.248792001057238</v>
      </c>
      <c r="AI601" s="17">
        <v>0.28434256537084601</v>
      </c>
      <c r="AJ601" s="17"/>
      <c r="AK601" s="17">
        <v>0.243975379783295</v>
      </c>
      <c r="AL601" s="17">
        <v>0.29613193759673401</v>
      </c>
      <c r="AM601" s="17"/>
      <c r="AN601" s="17">
        <v>0.29020326935538199</v>
      </c>
      <c r="AO601" s="17">
        <v>0.26158199561757001</v>
      </c>
      <c r="AP601" s="17"/>
      <c r="AQ601" s="17">
        <v>0.242184986541992</v>
      </c>
      <c r="AR601" s="17">
        <v>0.29875972162341802</v>
      </c>
      <c r="AS601" s="17"/>
      <c r="AT601" s="17">
        <v>0.39363640155132001</v>
      </c>
      <c r="AU601" s="17">
        <v>0.31063537756571602</v>
      </c>
      <c r="AV601" s="17">
        <v>0.23433172882588499</v>
      </c>
      <c r="AW601" s="17">
        <v>0.17075765111117799</v>
      </c>
      <c r="AX601" s="17"/>
      <c r="AY601" s="17">
        <v>0.28035225096239402</v>
      </c>
      <c r="AZ601" s="17">
        <v>0.27982623672317802</v>
      </c>
      <c r="BA601" s="17"/>
      <c r="BB601" s="17">
        <v>0.27731119875541099</v>
      </c>
      <c r="BC601" s="17">
        <v>0.28041193592382602</v>
      </c>
      <c r="BD601" s="17"/>
      <c r="BE601" s="17">
        <v>0.263432924065444</v>
      </c>
      <c r="BF601" s="17">
        <v>0.28209280716853402</v>
      </c>
      <c r="BG601" s="17"/>
      <c r="BH601" s="17">
        <v>0.23237029709071499</v>
      </c>
      <c r="BI601" s="17">
        <v>0.284093195751075</v>
      </c>
      <c r="BJ601" s="17"/>
      <c r="BK601" s="17">
        <v>0.30236470687081601</v>
      </c>
      <c r="BL601" s="17">
        <v>0.27604350484536599</v>
      </c>
      <c r="BM601" s="17"/>
      <c r="BN601" s="17">
        <v>0.27011093319449297</v>
      </c>
      <c r="BO601" s="17">
        <v>0.280378225214159</v>
      </c>
      <c r="BP601" s="17"/>
      <c r="BQ601" s="17">
        <v>0.26576094801306499</v>
      </c>
      <c r="BR601" s="17">
        <v>0.28104544158727401</v>
      </c>
      <c r="BS601" s="17"/>
      <c r="BT601" s="17">
        <v>0.26733347151375503</v>
      </c>
      <c r="BU601" s="17">
        <v>0.28077232708948802</v>
      </c>
      <c r="BV601" s="17"/>
      <c r="BW601" s="17">
        <v>0.206454948161891</v>
      </c>
      <c r="BX601" s="17">
        <v>0.31492539112392998</v>
      </c>
      <c r="BY601" s="17"/>
      <c r="BZ601" s="17">
        <v>0.19867597757809899</v>
      </c>
      <c r="CA601" s="17">
        <v>0.28383531129259199</v>
      </c>
    </row>
    <row r="602" spans="2:79" x14ac:dyDescent="0.35">
      <c r="B602" t="s">
        <v>316</v>
      </c>
      <c r="C602" s="17">
        <v>0.574271194717626</v>
      </c>
      <c r="D602" s="17">
        <v>0.54023131623605802</v>
      </c>
      <c r="E602" s="17">
        <v>0.47600635664083102</v>
      </c>
      <c r="F602" s="17">
        <v>0.63261391405938106</v>
      </c>
      <c r="G602" s="17">
        <v>0.53439132246418797</v>
      </c>
      <c r="H602" s="17">
        <v>0.58330021514252695</v>
      </c>
      <c r="I602" s="17">
        <v>0.58916764175125502</v>
      </c>
      <c r="J602" s="17">
        <v>0.62121948686193795</v>
      </c>
      <c r="K602" s="17">
        <v>0.622488115312268</v>
      </c>
      <c r="L602" s="17">
        <v>0.75501220446464401</v>
      </c>
      <c r="M602" s="17"/>
      <c r="N602" s="17">
        <v>0.45441366917595299</v>
      </c>
      <c r="O602" s="17">
        <v>0.60868377683578001</v>
      </c>
      <c r="P602" s="17">
        <v>0.62276915374423603</v>
      </c>
      <c r="Q602" s="17">
        <v>0.63242969143398398</v>
      </c>
      <c r="R602" s="17"/>
      <c r="S602" s="17">
        <v>0.52310848295741996</v>
      </c>
      <c r="T602" s="17">
        <v>0.57231258531430296</v>
      </c>
      <c r="U602" s="17">
        <v>0.620893670026058</v>
      </c>
      <c r="V602" s="17">
        <v>0.53014012160454005</v>
      </c>
      <c r="W602" s="17">
        <v>0.62404330858676305</v>
      </c>
      <c r="X602" s="17">
        <v>0.63838494053092998</v>
      </c>
      <c r="Y602" s="17">
        <v>0.63974105874774401</v>
      </c>
      <c r="Z602" s="17"/>
      <c r="AA602" s="17">
        <v>0.68515566149349005</v>
      </c>
      <c r="AB602" s="17">
        <v>0.39931602919646703</v>
      </c>
      <c r="AC602" s="17"/>
      <c r="AD602" s="17">
        <v>0.65184614661089602</v>
      </c>
      <c r="AE602" s="17">
        <v>0.70041151541393099</v>
      </c>
      <c r="AF602" s="17">
        <v>0.70753732108715195</v>
      </c>
      <c r="AG602" s="17"/>
      <c r="AH602" s="17">
        <v>0.68500204323487801</v>
      </c>
      <c r="AI602" s="17">
        <v>0.55858243154073794</v>
      </c>
      <c r="AJ602" s="17"/>
      <c r="AK602" s="17">
        <v>0.58550341790048199</v>
      </c>
      <c r="AL602" s="17">
        <v>0.56921003359812805</v>
      </c>
      <c r="AM602" s="17"/>
      <c r="AN602" s="17">
        <v>0.54171108589807104</v>
      </c>
      <c r="AO602" s="17">
        <v>0.63242969143398398</v>
      </c>
      <c r="AP602" s="17"/>
      <c r="AQ602" s="17">
        <v>0.67522565376629895</v>
      </c>
      <c r="AR602" s="17">
        <v>0.523911267273379</v>
      </c>
      <c r="AS602" s="17"/>
      <c r="AT602" s="17">
        <v>0.25914298982991901</v>
      </c>
      <c r="AU602" s="17">
        <v>0.52919459602521302</v>
      </c>
      <c r="AV602" s="17">
        <v>0.69578575809782806</v>
      </c>
      <c r="AW602" s="17">
        <v>0.79909007011248101</v>
      </c>
      <c r="AX602" s="17"/>
      <c r="AY602" s="17">
        <v>0.62222970286861001</v>
      </c>
      <c r="AZ602" s="17">
        <v>0.56238458185046802</v>
      </c>
      <c r="BA602" s="17"/>
      <c r="BB602" s="17">
        <v>0.588170575161585</v>
      </c>
      <c r="BC602" s="17">
        <v>0.57171779606089501</v>
      </c>
      <c r="BD602" s="17"/>
      <c r="BE602" s="17">
        <v>0.62222156092222303</v>
      </c>
      <c r="BF602" s="17">
        <v>0.567987135213608</v>
      </c>
      <c r="BG602" s="17"/>
      <c r="BH602" s="17">
        <v>0.603134163523244</v>
      </c>
      <c r="BI602" s="17">
        <v>0.57174511208851597</v>
      </c>
      <c r="BJ602" s="17"/>
      <c r="BK602" s="17">
        <v>0.60467438443848398</v>
      </c>
      <c r="BL602" s="17">
        <v>0.56900313560670801</v>
      </c>
      <c r="BM602" s="17"/>
      <c r="BN602" s="17">
        <v>0.64098059405047403</v>
      </c>
      <c r="BO602" s="17">
        <v>0.571231094275508</v>
      </c>
      <c r="BP602" s="17"/>
      <c r="BQ602" s="17">
        <v>0.657503887653894</v>
      </c>
      <c r="BR602" s="17">
        <v>0.56772333284570597</v>
      </c>
      <c r="BS602" s="17"/>
      <c r="BT602" s="17">
        <v>0.62486533965670898</v>
      </c>
      <c r="BU602" s="17">
        <v>0.57089103993954404</v>
      </c>
      <c r="BV602" s="17"/>
      <c r="BW602" s="17">
        <v>0.69478511944254795</v>
      </c>
      <c r="BX602" s="17">
        <v>0.51687341707630197</v>
      </c>
      <c r="BY602" s="17"/>
      <c r="BZ602" s="17">
        <v>0.72313140038878598</v>
      </c>
      <c r="CA602" s="17">
        <v>0.56711790134640105</v>
      </c>
    </row>
    <row r="603" spans="2:79" x14ac:dyDescent="0.35">
      <c r="B603" t="s">
        <v>317</v>
      </c>
      <c r="C603" s="17">
        <v>9.9311134301864001E-2</v>
      </c>
      <c r="D603" s="17">
        <v>0.121317596551495</v>
      </c>
      <c r="E603" s="17">
        <v>0.100426049023459</v>
      </c>
      <c r="F603" s="17">
        <v>9.7544015840395196E-2</v>
      </c>
      <c r="G603" s="17">
        <v>8.6081608865912707E-2</v>
      </c>
      <c r="H603" s="17">
        <v>9.9584282553465395E-2</v>
      </c>
      <c r="I603" s="17">
        <v>0.13034361814689599</v>
      </c>
      <c r="J603" s="17">
        <v>6.2358243645176302E-2</v>
      </c>
      <c r="K603" s="17">
        <v>8.1517995370659097E-2</v>
      </c>
      <c r="L603" s="17">
        <v>4.23573388123848E-2</v>
      </c>
      <c r="M603" s="17"/>
      <c r="N603" s="17">
        <v>0.186227493101945</v>
      </c>
      <c r="O603" s="17">
        <v>8.9783063742487304E-2</v>
      </c>
      <c r="P603" s="17">
        <v>6.4403202357585496E-2</v>
      </c>
      <c r="Q603" s="17">
        <v>4.8783309468333702E-2</v>
      </c>
      <c r="R603" s="17"/>
      <c r="S603" s="17">
        <v>0.13519245459257001</v>
      </c>
      <c r="T603" s="17">
        <v>9.1161339629999602E-2</v>
      </c>
      <c r="U603" s="17">
        <v>8.0982836584549495E-2</v>
      </c>
      <c r="V603" s="17">
        <v>0.13514396352664099</v>
      </c>
      <c r="W603" s="17">
        <v>7.4777493967837505E-2</v>
      </c>
      <c r="X603" s="17">
        <v>6.3989016454930298E-2</v>
      </c>
      <c r="Y603" s="17">
        <v>6.1316745426562298E-2</v>
      </c>
      <c r="Z603" s="17"/>
      <c r="AA603" s="17">
        <v>5.59702977353599E-2</v>
      </c>
      <c r="AB603" s="17">
        <v>0.16769495266522</v>
      </c>
      <c r="AC603" s="17"/>
      <c r="AD603" s="17">
        <v>5.1608040773884901E-2</v>
      </c>
      <c r="AE603" s="17">
        <v>3.8921878130555199E-2</v>
      </c>
      <c r="AF603" s="17">
        <v>6.6022191032402394E-2</v>
      </c>
      <c r="AG603" s="17"/>
      <c r="AH603" s="17">
        <v>4.85904562178665E-2</v>
      </c>
      <c r="AI603" s="17">
        <v>0.10649743077919201</v>
      </c>
      <c r="AJ603" s="17"/>
      <c r="AK603" s="17">
        <v>0.117522007576338</v>
      </c>
      <c r="AL603" s="17">
        <v>9.1105442314763904E-2</v>
      </c>
      <c r="AM603" s="17"/>
      <c r="AN603" s="17">
        <v>0.127599201701867</v>
      </c>
      <c r="AO603" s="17">
        <v>4.8783309468333702E-2</v>
      </c>
      <c r="AP603" s="17"/>
      <c r="AQ603" s="17">
        <v>4.6931308271361598E-2</v>
      </c>
      <c r="AR603" s="17">
        <v>0.125440185591878</v>
      </c>
      <c r="AS603" s="17"/>
      <c r="AT603" s="17">
        <v>0.25348133673218098</v>
      </c>
      <c r="AU603" s="17">
        <v>0.102610045685444</v>
      </c>
      <c r="AV603" s="17">
        <v>4.47058305185766E-2</v>
      </c>
      <c r="AW603" s="17">
        <v>1.9631069700515001E-2</v>
      </c>
      <c r="AX603" s="17"/>
      <c r="AY603" s="17">
        <v>5.7493683863354898E-2</v>
      </c>
      <c r="AZ603" s="17">
        <v>0.109675673642605</v>
      </c>
      <c r="BA603" s="17"/>
      <c r="BB603" s="17">
        <v>9.5826574093531305E-2</v>
      </c>
      <c r="BC603" s="17">
        <v>9.9951268687071299E-2</v>
      </c>
      <c r="BD603" s="17"/>
      <c r="BE603" s="17">
        <v>7.1790176422409396E-2</v>
      </c>
      <c r="BF603" s="17">
        <v>0.10291784996664501</v>
      </c>
      <c r="BG603" s="17"/>
      <c r="BH603" s="17">
        <v>9.5979142474998794E-2</v>
      </c>
      <c r="BI603" s="17">
        <v>9.9602749718520095E-2</v>
      </c>
      <c r="BJ603" s="17"/>
      <c r="BK603" s="17">
        <v>4.8279818917476597E-2</v>
      </c>
      <c r="BL603" s="17">
        <v>0.10815349552847001</v>
      </c>
      <c r="BM603" s="17"/>
      <c r="BN603" s="17">
        <v>8.1697290468142003E-2</v>
      </c>
      <c r="BO603" s="17">
        <v>0.100113837593482</v>
      </c>
      <c r="BP603" s="17"/>
      <c r="BQ603" s="17">
        <v>5.0886479446176497E-2</v>
      </c>
      <c r="BR603" s="17">
        <v>0.103120670434898</v>
      </c>
      <c r="BS603" s="17"/>
      <c r="BT603" s="17">
        <v>9.2620792121666407E-2</v>
      </c>
      <c r="BU603" s="17">
        <v>9.9758110767512898E-2</v>
      </c>
      <c r="BV603" s="17"/>
      <c r="BW603" s="17">
        <v>7.3952466443375706E-2</v>
      </c>
      <c r="BX603" s="17">
        <v>0.111388835549616</v>
      </c>
      <c r="BY603" s="17"/>
      <c r="BZ603" s="17">
        <v>6.50076505535684E-2</v>
      </c>
      <c r="CA603" s="17">
        <v>0.10095954585551099</v>
      </c>
    </row>
    <row r="604" spans="2:79" x14ac:dyDescent="0.35">
      <c r="B604" t="s">
        <v>75</v>
      </c>
      <c r="C604" s="17">
        <v>4.6486955771570498E-2</v>
      </c>
      <c r="D604" s="17">
        <v>4.35948757548104E-2</v>
      </c>
      <c r="E604" s="17">
        <v>3.50142805928138E-2</v>
      </c>
      <c r="F604" s="17">
        <v>3.82235626120596E-2</v>
      </c>
      <c r="G604" s="17">
        <v>4.0696279098423702E-2</v>
      </c>
      <c r="H604" s="17">
        <v>5.1768225515499401E-2</v>
      </c>
      <c r="I604" s="17">
        <v>3.6630839003684398E-2</v>
      </c>
      <c r="J604" s="17">
        <v>9.59196036780358E-2</v>
      </c>
      <c r="K604" s="17">
        <v>7.4789675375288203E-2</v>
      </c>
      <c r="L604" s="17">
        <v>4.8724898243474597E-2</v>
      </c>
      <c r="M604" s="17"/>
      <c r="N604" s="17">
        <v>2.8151199812532599E-2</v>
      </c>
      <c r="O604" s="17">
        <v>4.9955327702694202E-2</v>
      </c>
      <c r="P604" s="17">
        <v>5.1933267939742997E-2</v>
      </c>
      <c r="Q604" s="17">
        <v>5.7205003480112503E-2</v>
      </c>
      <c r="R604" s="17"/>
      <c r="S604" s="17">
        <v>3.4108232126685699E-2</v>
      </c>
      <c r="T604" s="17">
        <v>3.7781970786691897E-2</v>
      </c>
      <c r="U604" s="17">
        <v>1.8191892798712601E-2</v>
      </c>
      <c r="V604" s="17">
        <v>4.16222879191449E-2</v>
      </c>
      <c r="W604" s="17">
        <v>3.6812090556505403E-2</v>
      </c>
      <c r="X604" s="17">
        <v>2.5090178294876999E-2</v>
      </c>
      <c r="Y604" s="17">
        <v>3.2874019594104201E-2</v>
      </c>
      <c r="Z604" s="17"/>
      <c r="AA604" s="17">
        <v>3.0638950712792799E-2</v>
      </c>
      <c r="AB604" s="17">
        <v>7.14921745263596E-2</v>
      </c>
      <c r="AC604" s="17"/>
      <c r="AD604" s="17">
        <v>2.86566076297942E-2</v>
      </c>
      <c r="AE604" s="17">
        <v>1.52119396250239E-2</v>
      </c>
      <c r="AF604" s="17">
        <v>3.13848427668754E-2</v>
      </c>
      <c r="AG604" s="17"/>
      <c r="AH604" s="17">
        <v>1.7615499490017301E-2</v>
      </c>
      <c r="AI604" s="17">
        <v>5.05775723092248E-2</v>
      </c>
      <c r="AJ604" s="17"/>
      <c r="AK604" s="17">
        <v>5.2999194739885298E-2</v>
      </c>
      <c r="AL604" s="17">
        <v>4.3552586490373697E-2</v>
      </c>
      <c r="AM604" s="17"/>
      <c r="AN604" s="17">
        <v>4.0486443044680097E-2</v>
      </c>
      <c r="AO604" s="17">
        <v>5.7205003480112503E-2</v>
      </c>
      <c r="AP604" s="17"/>
      <c r="AQ604" s="17">
        <v>3.5658051420347898E-2</v>
      </c>
      <c r="AR604" s="17">
        <v>5.1888825511324503E-2</v>
      </c>
      <c r="AS604" s="17"/>
      <c r="AT604" s="17">
        <v>9.3739271886580697E-2</v>
      </c>
      <c r="AU604" s="17">
        <v>5.7559980723627398E-2</v>
      </c>
      <c r="AV604" s="17">
        <v>2.5176682557710502E-2</v>
      </c>
      <c r="AW604" s="17">
        <v>1.0521209075825801E-2</v>
      </c>
      <c r="AX604" s="17"/>
      <c r="AY604" s="17">
        <v>3.9924362305640601E-2</v>
      </c>
      <c r="AZ604" s="17">
        <v>4.8113507783748698E-2</v>
      </c>
      <c r="BA604" s="17"/>
      <c r="BB604" s="17">
        <v>3.8691651989472498E-2</v>
      </c>
      <c r="BC604" s="17">
        <v>4.7918999328207597E-2</v>
      </c>
      <c r="BD604" s="17"/>
      <c r="BE604" s="17">
        <v>4.2555338589923698E-2</v>
      </c>
      <c r="BF604" s="17">
        <v>4.7002207651213497E-2</v>
      </c>
      <c r="BG604" s="17"/>
      <c r="BH604" s="17">
        <v>6.8516396911042499E-2</v>
      </c>
      <c r="BI604" s="17">
        <v>4.4558942441888599E-2</v>
      </c>
      <c r="BJ604" s="17"/>
      <c r="BK604" s="17">
        <v>4.4681089773223902E-2</v>
      </c>
      <c r="BL604" s="17">
        <v>4.67998640194561E-2</v>
      </c>
      <c r="BM604" s="17"/>
      <c r="BN604" s="17">
        <v>7.2111822868905599E-3</v>
      </c>
      <c r="BO604" s="17">
        <v>4.8276842916851997E-2</v>
      </c>
      <c r="BP604" s="17"/>
      <c r="BQ604" s="17">
        <v>2.5848684886863899E-2</v>
      </c>
      <c r="BR604" s="17">
        <v>4.8110555132122403E-2</v>
      </c>
      <c r="BS604" s="17"/>
      <c r="BT604" s="17">
        <v>1.51803967078702E-2</v>
      </c>
      <c r="BU604" s="17">
        <v>4.8578522203454599E-2</v>
      </c>
      <c r="BV604" s="17"/>
      <c r="BW604" s="17">
        <v>2.48074659521852E-2</v>
      </c>
      <c r="BX604" s="17">
        <v>5.6812356250151803E-2</v>
      </c>
      <c r="BY604" s="17"/>
      <c r="BZ604" s="17">
        <v>1.31849714795471E-2</v>
      </c>
      <c r="CA604" s="17">
        <v>4.8087241505495898E-2</v>
      </c>
    </row>
    <row r="605" spans="2:79" x14ac:dyDescent="0.35">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c r="BS605" s="17"/>
      <c r="BT605" s="17"/>
      <c r="BU605" s="17"/>
      <c r="BV605" s="17"/>
      <c r="BW605" s="17"/>
      <c r="BX605" s="17"/>
      <c r="BY605" s="17"/>
      <c r="BZ605" s="17"/>
      <c r="CA605" s="17"/>
    </row>
    <row r="606" spans="2:79" x14ac:dyDescent="0.35">
      <c r="B606" s="6" t="s">
        <v>331</v>
      </c>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c r="BV606" s="17"/>
      <c r="BW606" s="17"/>
      <c r="BX606" s="17"/>
      <c r="BY606" s="17"/>
      <c r="BZ606" s="17"/>
      <c r="CA606" s="17"/>
    </row>
    <row r="607" spans="2:79" x14ac:dyDescent="0.35">
      <c r="B607" s="24" t="s">
        <v>77</v>
      </c>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c r="BV607" s="17"/>
      <c r="BW607" s="17"/>
      <c r="BX607" s="17"/>
      <c r="BY607" s="17"/>
      <c r="BZ607" s="17"/>
      <c r="CA607" s="17"/>
    </row>
    <row r="608" spans="2:79" x14ac:dyDescent="0.35">
      <c r="B608" t="s">
        <v>315</v>
      </c>
      <c r="C608" s="17">
        <v>0.23043727630641</v>
      </c>
      <c r="D608" s="17">
        <v>0.24422873381583601</v>
      </c>
      <c r="E608" s="17">
        <v>0.2558012207184</v>
      </c>
      <c r="F608" s="17">
        <v>0.26119958795575698</v>
      </c>
      <c r="G608" s="17">
        <v>0.24139383495119501</v>
      </c>
      <c r="H608" s="17">
        <v>0.209652895165791</v>
      </c>
      <c r="I608" s="17">
        <v>0.21151928413896001</v>
      </c>
      <c r="J608" s="17">
        <v>0.20269204620755499</v>
      </c>
      <c r="K608" s="17">
        <v>0.195097196469662</v>
      </c>
      <c r="L608" s="17">
        <v>0.170483353358795</v>
      </c>
      <c r="M608" s="17"/>
      <c r="N608" s="17">
        <v>0.26373669194328198</v>
      </c>
      <c r="O608" s="17">
        <v>0.24125910652653701</v>
      </c>
      <c r="P608" s="17">
        <v>0.24322919664900899</v>
      </c>
      <c r="Q608" s="17">
        <v>0.191920732924618</v>
      </c>
      <c r="R608" s="17"/>
      <c r="S608" s="17">
        <v>0.263919061872042</v>
      </c>
      <c r="T608" s="17">
        <v>0.26343150775421897</v>
      </c>
      <c r="U608" s="17">
        <v>0.251936337497489</v>
      </c>
      <c r="V608" s="17">
        <v>0.21932764016822201</v>
      </c>
      <c r="W608" s="17">
        <v>0.234853225012459</v>
      </c>
      <c r="X608" s="17">
        <v>0.21195169812912101</v>
      </c>
      <c r="Y608" s="17">
        <v>0.21775746987371999</v>
      </c>
      <c r="Z608" s="17"/>
      <c r="AA608" s="17">
        <v>0.19859269428659099</v>
      </c>
      <c r="AB608" s="17">
        <v>0.28068213277933202</v>
      </c>
      <c r="AC608" s="17"/>
      <c r="AD608" s="17">
        <v>0.22949101136571401</v>
      </c>
      <c r="AE608" s="17">
        <v>0.19864291434280801</v>
      </c>
      <c r="AF608" s="17">
        <v>0.175809470000866</v>
      </c>
      <c r="AG608" s="17"/>
      <c r="AH608" s="17">
        <v>0.207368941677535</v>
      </c>
      <c r="AI608" s="17">
        <v>0.23370568473751899</v>
      </c>
      <c r="AJ608" s="17"/>
      <c r="AK608" s="17">
        <v>0.20761943837521399</v>
      </c>
      <c r="AL608" s="17">
        <v>0.240718834310409</v>
      </c>
      <c r="AM608" s="17"/>
      <c r="AN608" s="17">
        <v>0.25200081241327799</v>
      </c>
      <c r="AO608" s="17">
        <v>0.191920732924618</v>
      </c>
      <c r="AP608" s="17"/>
      <c r="AQ608" s="17">
        <v>0.194836841927991</v>
      </c>
      <c r="AR608" s="17">
        <v>0.248196128259809</v>
      </c>
      <c r="AS608" s="17"/>
      <c r="AT608" s="17">
        <v>0.28192551092421397</v>
      </c>
      <c r="AU608" s="17">
        <v>0.280303476620059</v>
      </c>
      <c r="AV608" s="17">
        <v>0.20717235821072599</v>
      </c>
      <c r="AW608" s="17">
        <v>0.100318441464086</v>
      </c>
      <c r="AX608" s="17"/>
      <c r="AY608" s="17">
        <v>0.210563637302882</v>
      </c>
      <c r="AZ608" s="17">
        <v>0.23536299777282599</v>
      </c>
      <c r="BA608" s="17"/>
      <c r="BB608" s="17">
        <v>0.25074442266680502</v>
      </c>
      <c r="BC608" s="17">
        <v>0.22670673303164099</v>
      </c>
      <c r="BD608" s="17"/>
      <c r="BE608" s="17">
        <v>0.20511473686807599</v>
      </c>
      <c r="BF608" s="17">
        <v>0.23375588171485201</v>
      </c>
      <c r="BG608" s="17"/>
      <c r="BH608" s="17">
        <v>0.221217213950055</v>
      </c>
      <c r="BI608" s="17">
        <v>0.23124421475804899</v>
      </c>
      <c r="BJ608" s="17"/>
      <c r="BK608" s="17">
        <v>0.258864258123779</v>
      </c>
      <c r="BL608" s="17">
        <v>0.22551164113675101</v>
      </c>
      <c r="BM608" s="17"/>
      <c r="BN608" s="17">
        <v>0.21374042870313101</v>
      </c>
      <c r="BO608" s="17">
        <v>0.23119818997507399</v>
      </c>
      <c r="BP608" s="17"/>
      <c r="BQ608" s="17">
        <v>0.23167250911835</v>
      </c>
      <c r="BR608" s="17">
        <v>0.230340101343701</v>
      </c>
      <c r="BS608" s="17"/>
      <c r="BT608" s="17">
        <v>0.23381690769876501</v>
      </c>
      <c r="BU608" s="17">
        <v>0.230211485808067</v>
      </c>
      <c r="BV608" s="17"/>
      <c r="BW608" s="17">
        <v>0.21335997674152701</v>
      </c>
      <c r="BX608" s="17">
        <v>0.23857076831056501</v>
      </c>
      <c r="BY608" s="17"/>
      <c r="BZ608" s="17">
        <v>0.214323205731143</v>
      </c>
      <c r="CA608" s="17">
        <v>0.23121161807028101</v>
      </c>
    </row>
    <row r="609" spans="2:79" x14ac:dyDescent="0.35">
      <c r="B609" t="s">
        <v>316</v>
      </c>
      <c r="C609" s="17">
        <v>0.50572052349919305</v>
      </c>
      <c r="D609" s="17">
        <v>0.53519033581057496</v>
      </c>
      <c r="E609" s="17">
        <v>0.47008273892915903</v>
      </c>
      <c r="F609" s="17">
        <v>0.460216890891675</v>
      </c>
      <c r="G609" s="17">
        <v>0.49147130675292</v>
      </c>
      <c r="H609" s="17">
        <v>0.57003912174670801</v>
      </c>
      <c r="I609" s="17">
        <v>0.52244556105990403</v>
      </c>
      <c r="J609" s="17">
        <v>0.47295026480933899</v>
      </c>
      <c r="K609" s="17">
        <v>0.46229176256239801</v>
      </c>
      <c r="L609" s="17">
        <v>0.55142167484589</v>
      </c>
      <c r="M609" s="17"/>
      <c r="N609" s="17">
        <v>0.26633564401070198</v>
      </c>
      <c r="O609" s="17">
        <v>0.47310165073500599</v>
      </c>
      <c r="P609" s="17">
        <v>0.56985201067385305</v>
      </c>
      <c r="Q609" s="17">
        <v>0.69030388211724603</v>
      </c>
      <c r="R609" s="17"/>
      <c r="S609" s="17">
        <v>0.36531772238079602</v>
      </c>
      <c r="T609" s="17">
        <v>0.51167130465168398</v>
      </c>
      <c r="U609" s="17">
        <v>0.55935414697302499</v>
      </c>
      <c r="V609" s="17">
        <v>0.43748240565346103</v>
      </c>
      <c r="W609" s="17">
        <v>0.59522934361912705</v>
      </c>
      <c r="X609" s="17">
        <v>0.63755393101308999</v>
      </c>
      <c r="Y609" s="17">
        <v>0.59721944880063405</v>
      </c>
      <c r="Z609" s="17"/>
      <c r="AA609" s="17">
        <v>0.66343193450085503</v>
      </c>
      <c r="AB609" s="17">
        <v>0.25688110695453598</v>
      </c>
      <c r="AC609" s="17"/>
      <c r="AD609" s="17">
        <v>0.64426338496459101</v>
      </c>
      <c r="AE609" s="17">
        <v>0.73477499151200198</v>
      </c>
      <c r="AF609" s="17">
        <v>0.65454799688994003</v>
      </c>
      <c r="AG609" s="17"/>
      <c r="AH609" s="17">
        <v>0.72989456474672698</v>
      </c>
      <c r="AI609" s="17">
        <v>0.47395870201373302</v>
      </c>
      <c r="AJ609" s="17"/>
      <c r="AK609" s="17">
        <v>0.48707933404425302</v>
      </c>
      <c r="AL609" s="17">
        <v>0.51412011294418902</v>
      </c>
      <c r="AM609" s="17"/>
      <c r="AN609" s="17">
        <v>0.40238129394182998</v>
      </c>
      <c r="AO609" s="17">
        <v>0.69030388211724603</v>
      </c>
      <c r="AP609" s="17"/>
      <c r="AQ609" s="17">
        <v>0.67369026196236403</v>
      </c>
      <c r="AR609" s="17">
        <v>0.421930823454778</v>
      </c>
      <c r="AS609" s="17"/>
      <c r="AT609" s="17">
        <v>0.12817100916483801</v>
      </c>
      <c r="AU609" s="17">
        <v>0.36380113539678099</v>
      </c>
      <c r="AV609" s="17">
        <v>0.69132729705900697</v>
      </c>
      <c r="AW609" s="17">
        <v>0.87556679721138098</v>
      </c>
      <c r="AX609" s="17"/>
      <c r="AY609" s="17">
        <v>0.65166980607954506</v>
      </c>
      <c r="AZ609" s="17">
        <v>0.46954669976784602</v>
      </c>
      <c r="BA609" s="17"/>
      <c r="BB609" s="17">
        <v>0.52352705740419003</v>
      </c>
      <c r="BC609" s="17">
        <v>0.50244935756936104</v>
      </c>
      <c r="BD609" s="17"/>
      <c r="BE609" s="17">
        <v>0.63447695603397902</v>
      </c>
      <c r="BF609" s="17">
        <v>0.48884655260768101</v>
      </c>
      <c r="BG609" s="17"/>
      <c r="BH609" s="17">
        <v>0.50988012800551696</v>
      </c>
      <c r="BI609" s="17">
        <v>0.50535647554701801</v>
      </c>
      <c r="BJ609" s="17"/>
      <c r="BK609" s="17">
        <v>0.57899299735336596</v>
      </c>
      <c r="BL609" s="17">
        <v>0.49302436474049</v>
      </c>
      <c r="BM609" s="17"/>
      <c r="BN609" s="17">
        <v>0.63112316567145299</v>
      </c>
      <c r="BO609" s="17">
        <v>0.50000563726541802</v>
      </c>
      <c r="BP609" s="17"/>
      <c r="BQ609" s="17">
        <v>0.65708956686140296</v>
      </c>
      <c r="BR609" s="17">
        <v>0.493812419211622</v>
      </c>
      <c r="BS609" s="17"/>
      <c r="BT609" s="17">
        <v>0.56030889501257497</v>
      </c>
      <c r="BU609" s="17">
        <v>0.50207351760511598</v>
      </c>
      <c r="BV609" s="17"/>
      <c r="BW609" s="17">
        <v>0.58640388201147697</v>
      </c>
      <c r="BX609" s="17">
        <v>0.46729305147209099</v>
      </c>
      <c r="BY609" s="17"/>
      <c r="BZ609" s="17">
        <v>0.67190437110824697</v>
      </c>
      <c r="CA609" s="17">
        <v>0.49773476390584298</v>
      </c>
    </row>
    <row r="610" spans="2:79" x14ac:dyDescent="0.35">
      <c r="B610" t="s">
        <v>317</v>
      </c>
      <c r="C610" s="17">
        <v>0.20421211732203101</v>
      </c>
      <c r="D610" s="17">
        <v>0.17048914786444</v>
      </c>
      <c r="E610" s="17">
        <v>0.21735407158518399</v>
      </c>
      <c r="F610" s="17">
        <v>0.23262037073868699</v>
      </c>
      <c r="G610" s="17">
        <v>0.22342290575193099</v>
      </c>
      <c r="H610" s="17">
        <v>0.15880050551826599</v>
      </c>
      <c r="I610" s="17">
        <v>0.222810887003911</v>
      </c>
      <c r="J610" s="17">
        <v>0.20305427991213501</v>
      </c>
      <c r="K610" s="17">
        <v>0.21442906921389701</v>
      </c>
      <c r="L610" s="17">
        <v>0.19388878766022299</v>
      </c>
      <c r="M610" s="17"/>
      <c r="N610" s="17">
        <v>0.430329069769812</v>
      </c>
      <c r="O610" s="17">
        <v>0.202643927115706</v>
      </c>
      <c r="P610" s="17">
        <v>0.12760577574106999</v>
      </c>
      <c r="Q610" s="17">
        <v>5.4154242561217897E-2</v>
      </c>
      <c r="R610" s="17"/>
      <c r="S610" s="17">
        <v>0.31338180220242901</v>
      </c>
      <c r="T610" s="17">
        <v>0.195596007660921</v>
      </c>
      <c r="U610" s="17">
        <v>0.15127145135446299</v>
      </c>
      <c r="V610" s="17">
        <v>0.28860617206556699</v>
      </c>
      <c r="W610" s="17">
        <v>0.127697330874258</v>
      </c>
      <c r="X610" s="17">
        <v>0.120544564791355</v>
      </c>
      <c r="Y610" s="17">
        <v>0.139860785294697</v>
      </c>
      <c r="Z610" s="17"/>
      <c r="AA610" s="17">
        <v>9.96322745593098E-2</v>
      </c>
      <c r="AB610" s="17">
        <v>0.36921975304176602</v>
      </c>
      <c r="AC610" s="17"/>
      <c r="AD610" s="17">
        <v>9.1784853913303904E-2</v>
      </c>
      <c r="AE610" s="17">
        <v>5.0822221618886297E-2</v>
      </c>
      <c r="AF610" s="17">
        <v>0.12789634689846299</v>
      </c>
      <c r="AG610" s="17"/>
      <c r="AH610" s="17">
        <v>5.24823902664747E-2</v>
      </c>
      <c r="AI610" s="17">
        <v>0.225709755844124</v>
      </c>
      <c r="AJ610" s="17"/>
      <c r="AK610" s="17">
        <v>0.238497320040889</v>
      </c>
      <c r="AL610" s="17">
        <v>0.18876344503784201</v>
      </c>
      <c r="AM610" s="17"/>
      <c r="AN610" s="17">
        <v>0.28822221055522002</v>
      </c>
      <c r="AO610" s="17">
        <v>5.4154242561217897E-2</v>
      </c>
      <c r="AP610" s="17"/>
      <c r="AQ610" s="17">
        <v>9.1783097037561698E-2</v>
      </c>
      <c r="AR610" s="17">
        <v>0.26029599273979698</v>
      </c>
      <c r="AS610" s="17"/>
      <c r="AT610" s="17">
        <v>0.48126686300597898</v>
      </c>
      <c r="AU610" s="17">
        <v>0.26955980581590699</v>
      </c>
      <c r="AV610" s="17">
        <v>7.2184897643802107E-2</v>
      </c>
      <c r="AW610" s="17">
        <v>1.5024261519143701E-2</v>
      </c>
      <c r="AX610" s="17"/>
      <c r="AY610" s="17">
        <v>9.8602807189283395E-2</v>
      </c>
      <c r="AZ610" s="17">
        <v>0.23038759760935601</v>
      </c>
      <c r="BA610" s="17"/>
      <c r="BB610" s="17">
        <v>0.175652072022081</v>
      </c>
      <c r="BC610" s="17">
        <v>0.20945876709891101</v>
      </c>
      <c r="BD610" s="17"/>
      <c r="BE610" s="17">
        <v>0.11036806818518199</v>
      </c>
      <c r="BF610" s="17">
        <v>0.21651070095239899</v>
      </c>
      <c r="BG610" s="17"/>
      <c r="BH610" s="17">
        <v>0.201573716843714</v>
      </c>
      <c r="BI610" s="17">
        <v>0.20444302972961501</v>
      </c>
      <c r="BJ610" s="17"/>
      <c r="BK610" s="17">
        <v>0.10927972558990499</v>
      </c>
      <c r="BL610" s="17">
        <v>0.220661360173763</v>
      </c>
      <c r="BM610" s="17"/>
      <c r="BN610" s="17">
        <v>0.11112646066606501</v>
      </c>
      <c r="BO610" s="17">
        <v>0.20845424435037799</v>
      </c>
      <c r="BP610" s="17"/>
      <c r="BQ610" s="17">
        <v>7.3894812455237102E-2</v>
      </c>
      <c r="BR610" s="17">
        <v>0.21446409502077199</v>
      </c>
      <c r="BS610" s="17"/>
      <c r="BT610" s="17">
        <v>0.17565151035031501</v>
      </c>
      <c r="BU610" s="17">
        <v>0.20612022886807299</v>
      </c>
      <c r="BV610" s="17"/>
      <c r="BW610" s="17">
        <v>0.15936293748163699</v>
      </c>
      <c r="BX610" s="17">
        <v>0.22557266348091301</v>
      </c>
      <c r="BY610" s="17"/>
      <c r="BZ610" s="17">
        <v>9.7611244753307694E-2</v>
      </c>
      <c r="CA610" s="17">
        <v>0.209334690622764</v>
      </c>
    </row>
    <row r="611" spans="2:79" x14ac:dyDescent="0.35">
      <c r="B611" t="s">
        <v>75</v>
      </c>
      <c r="C611" s="17">
        <v>5.9630082872365202E-2</v>
      </c>
      <c r="D611" s="17">
        <v>5.0091782509149398E-2</v>
      </c>
      <c r="E611" s="17">
        <v>5.67619687672564E-2</v>
      </c>
      <c r="F611" s="17">
        <v>4.5963150413882103E-2</v>
      </c>
      <c r="G611" s="17">
        <v>4.3711952543954602E-2</v>
      </c>
      <c r="H611" s="17">
        <v>6.1507477569235899E-2</v>
      </c>
      <c r="I611" s="17">
        <v>4.3224267797224401E-2</v>
      </c>
      <c r="J611" s="17">
        <v>0.12130340907097099</v>
      </c>
      <c r="K611" s="17">
        <v>0.128181971754043</v>
      </c>
      <c r="L611" s="17">
        <v>8.4206184135091997E-2</v>
      </c>
      <c r="M611" s="17"/>
      <c r="N611" s="17">
        <v>3.9598594276204303E-2</v>
      </c>
      <c r="O611" s="17">
        <v>8.2995315622751697E-2</v>
      </c>
      <c r="P611" s="17">
        <v>5.9313016936067803E-2</v>
      </c>
      <c r="Q611" s="17">
        <v>6.3621142396918004E-2</v>
      </c>
      <c r="R611" s="17"/>
      <c r="S611" s="17">
        <v>5.7381413544733299E-2</v>
      </c>
      <c r="T611" s="17">
        <v>2.9301179933175901E-2</v>
      </c>
      <c r="U611" s="17">
        <v>3.7438064175023697E-2</v>
      </c>
      <c r="V611" s="17">
        <v>5.4583782112749002E-2</v>
      </c>
      <c r="W611" s="17">
        <v>4.2220100494155297E-2</v>
      </c>
      <c r="X611" s="17">
        <v>2.9949806066434E-2</v>
      </c>
      <c r="Y611" s="17">
        <v>4.5162296030948297E-2</v>
      </c>
      <c r="Z611" s="17"/>
      <c r="AA611" s="17">
        <v>3.83430966532445E-2</v>
      </c>
      <c r="AB611" s="17">
        <v>9.3217007224366294E-2</v>
      </c>
      <c r="AC611" s="17"/>
      <c r="AD611" s="17">
        <v>3.4460749756391698E-2</v>
      </c>
      <c r="AE611" s="17">
        <v>1.5759872526303498E-2</v>
      </c>
      <c r="AF611" s="17">
        <v>4.1746186210731298E-2</v>
      </c>
      <c r="AG611" s="17"/>
      <c r="AH611" s="17">
        <v>1.0254103309264099E-2</v>
      </c>
      <c r="AI611" s="17">
        <v>6.6625857404623803E-2</v>
      </c>
      <c r="AJ611" s="17"/>
      <c r="AK611" s="17">
        <v>6.6803907539643506E-2</v>
      </c>
      <c r="AL611" s="17">
        <v>5.63976077075602E-2</v>
      </c>
      <c r="AM611" s="17"/>
      <c r="AN611" s="17">
        <v>5.7395683089672501E-2</v>
      </c>
      <c r="AO611" s="17">
        <v>6.3621142396918004E-2</v>
      </c>
      <c r="AP611" s="17"/>
      <c r="AQ611" s="17">
        <v>3.9689799072083101E-2</v>
      </c>
      <c r="AR611" s="17">
        <v>6.9577055545615496E-2</v>
      </c>
      <c r="AS611" s="17"/>
      <c r="AT611" s="17">
        <v>0.10863661690496899</v>
      </c>
      <c r="AU611" s="17">
        <v>8.63355821672529E-2</v>
      </c>
      <c r="AV611" s="17">
        <v>2.9315447086465201E-2</v>
      </c>
      <c r="AW611" s="17">
        <v>9.0904998053886708E-3</v>
      </c>
      <c r="AX611" s="17"/>
      <c r="AY611" s="17">
        <v>3.9163749428289998E-2</v>
      </c>
      <c r="AZ611" s="17">
        <v>6.4702704849971496E-2</v>
      </c>
      <c r="BA611" s="17"/>
      <c r="BB611" s="17">
        <v>5.0076447906923303E-2</v>
      </c>
      <c r="BC611" s="17">
        <v>6.1385142300086702E-2</v>
      </c>
      <c r="BD611" s="17"/>
      <c r="BE611" s="17">
        <v>5.0040238912762797E-2</v>
      </c>
      <c r="BF611" s="17">
        <v>6.0886864725068102E-2</v>
      </c>
      <c r="BG611" s="17"/>
      <c r="BH611" s="17">
        <v>6.7328941200714101E-2</v>
      </c>
      <c r="BI611" s="17">
        <v>5.8956279965318603E-2</v>
      </c>
      <c r="BJ611" s="17"/>
      <c r="BK611" s="17">
        <v>5.2863018932950201E-2</v>
      </c>
      <c r="BL611" s="17">
        <v>6.0802633948996002E-2</v>
      </c>
      <c r="BM611" s="17"/>
      <c r="BN611" s="17">
        <v>4.40099449593504E-2</v>
      </c>
      <c r="BO611" s="17">
        <v>6.03419284091294E-2</v>
      </c>
      <c r="BP611" s="17"/>
      <c r="BQ611" s="17">
        <v>3.7343111565009898E-2</v>
      </c>
      <c r="BR611" s="17">
        <v>6.1383384423905299E-2</v>
      </c>
      <c r="BS611" s="17"/>
      <c r="BT611" s="17">
        <v>3.02226869383449E-2</v>
      </c>
      <c r="BU611" s="17">
        <v>6.1594767718744302E-2</v>
      </c>
      <c r="BV611" s="17"/>
      <c r="BW611" s="17">
        <v>4.0873203765359599E-2</v>
      </c>
      <c r="BX611" s="17">
        <v>6.8563516736431102E-2</v>
      </c>
      <c r="BY611" s="17"/>
      <c r="BZ611" s="17">
        <v>1.6161178407301701E-2</v>
      </c>
      <c r="CA611" s="17">
        <v>6.1718927401112199E-2</v>
      </c>
    </row>
    <row r="612" spans="2:79" x14ac:dyDescent="0.35">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BG612" s="17"/>
      <c r="BH612" s="17"/>
      <c r="BI612" s="17"/>
      <c r="BJ612" s="17"/>
      <c r="BK612" s="17"/>
      <c r="BL612" s="17"/>
      <c r="BM612" s="17"/>
      <c r="BN612" s="17"/>
      <c r="BO612" s="17"/>
      <c r="BP612" s="17"/>
      <c r="BQ612" s="17"/>
      <c r="BR612" s="17"/>
      <c r="BS612" s="17"/>
      <c r="BT612" s="17"/>
      <c r="BU612" s="17"/>
      <c r="BV612" s="17"/>
      <c r="BW612" s="17"/>
      <c r="BX612" s="17"/>
      <c r="BY612" s="17"/>
      <c r="BZ612" s="17"/>
      <c r="CA612" s="17"/>
    </row>
    <row r="613" spans="2:79" x14ac:dyDescent="0.35">
      <c r="B613" s="6" t="s">
        <v>332</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c r="BJ613" s="17"/>
      <c r="BK613" s="17"/>
      <c r="BL613" s="17"/>
      <c r="BM613" s="17"/>
      <c r="BN613" s="17"/>
      <c r="BO613" s="17"/>
      <c r="BP613" s="17"/>
      <c r="BQ613" s="17"/>
      <c r="BR613" s="17"/>
      <c r="BS613" s="17"/>
      <c r="BT613" s="17"/>
      <c r="BU613" s="17"/>
      <c r="BV613" s="17"/>
      <c r="BW613" s="17"/>
      <c r="BX613" s="17"/>
      <c r="BY613" s="17"/>
      <c r="BZ613" s="17"/>
      <c r="CA613" s="17"/>
    </row>
    <row r="614" spans="2:79" x14ac:dyDescent="0.35">
      <c r="B614" s="24" t="s">
        <v>77</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c r="BO614" s="17"/>
      <c r="BP614" s="17"/>
      <c r="BQ614" s="17"/>
      <c r="BR614" s="17"/>
      <c r="BS614" s="17"/>
      <c r="BT614" s="17"/>
      <c r="BU614" s="17"/>
      <c r="BV614" s="17"/>
      <c r="BW614" s="17"/>
      <c r="BX614" s="17"/>
      <c r="BY614" s="17"/>
      <c r="BZ614" s="17"/>
      <c r="CA614" s="17"/>
    </row>
    <row r="615" spans="2:79" x14ac:dyDescent="0.35">
      <c r="B615" t="s">
        <v>315</v>
      </c>
      <c r="C615" s="17">
        <v>0.233825695675314</v>
      </c>
      <c r="D615" s="17">
        <v>0.236249965923751</v>
      </c>
      <c r="E615" s="17">
        <v>0.23622493612814599</v>
      </c>
      <c r="F615" s="17">
        <v>0.284589037483856</v>
      </c>
      <c r="G615" s="17">
        <v>0.21634984364595999</v>
      </c>
      <c r="H615" s="17">
        <v>0.21126187695818899</v>
      </c>
      <c r="I615" s="17">
        <v>0.25500421858480099</v>
      </c>
      <c r="J615" s="17">
        <v>0.215260054732862</v>
      </c>
      <c r="K615" s="17">
        <v>0.20643538967774899</v>
      </c>
      <c r="L615" s="17">
        <v>0.16329127431340801</v>
      </c>
      <c r="M615" s="17"/>
      <c r="N615" s="17">
        <v>0.22339607740844</v>
      </c>
      <c r="O615" s="17">
        <v>0.22406653121100201</v>
      </c>
      <c r="P615" s="17">
        <v>0.25482206778724198</v>
      </c>
      <c r="Q615" s="17">
        <v>0.23837062174233001</v>
      </c>
      <c r="R615" s="17"/>
      <c r="S615" s="17">
        <v>0.24737771926633301</v>
      </c>
      <c r="T615" s="17">
        <v>0.28787219005537501</v>
      </c>
      <c r="U615" s="17">
        <v>0.28868924246558603</v>
      </c>
      <c r="V615" s="17">
        <v>0.20840020771822201</v>
      </c>
      <c r="W615" s="17">
        <v>0.22474025531289399</v>
      </c>
      <c r="X615" s="17">
        <v>0.25465961988587099</v>
      </c>
      <c r="Y615" s="17">
        <v>0.24106744364134899</v>
      </c>
      <c r="Z615" s="17"/>
      <c r="AA615" s="17">
        <v>0.23540096045206799</v>
      </c>
      <c r="AB615" s="17">
        <v>0.231340219415472</v>
      </c>
      <c r="AC615" s="17"/>
      <c r="AD615" s="17">
        <v>0.25716748717667098</v>
      </c>
      <c r="AE615" s="17">
        <v>0.21517296761582799</v>
      </c>
      <c r="AF615" s="17">
        <v>0.23330609202709501</v>
      </c>
      <c r="AG615" s="17"/>
      <c r="AH615" s="17">
        <v>0.26387748488705398</v>
      </c>
      <c r="AI615" s="17">
        <v>0.22956784512781001</v>
      </c>
      <c r="AJ615" s="17"/>
      <c r="AK615" s="17">
        <v>0.20736555294485301</v>
      </c>
      <c r="AL615" s="17">
        <v>0.24574845071887499</v>
      </c>
      <c r="AM615" s="17"/>
      <c r="AN615" s="17">
        <v>0.23128121299996901</v>
      </c>
      <c r="AO615" s="17">
        <v>0.23837062174233001</v>
      </c>
      <c r="AP615" s="17"/>
      <c r="AQ615" s="17">
        <v>0.23745835242518801</v>
      </c>
      <c r="AR615" s="17">
        <v>0.23201358819559101</v>
      </c>
      <c r="AS615" s="17"/>
      <c r="AT615" s="17">
        <v>0.23281405358968399</v>
      </c>
      <c r="AU615" s="17">
        <v>0.22489669127727899</v>
      </c>
      <c r="AV615" s="17">
        <v>0.24745075252846599</v>
      </c>
      <c r="AW615" s="17">
        <v>0.21999843077971201</v>
      </c>
      <c r="AX615" s="17"/>
      <c r="AY615" s="17">
        <v>0.26515489424116601</v>
      </c>
      <c r="AZ615" s="17">
        <v>0.22606069069187701</v>
      </c>
      <c r="BA615" s="17"/>
      <c r="BB615" s="17">
        <v>0.22946654488709101</v>
      </c>
      <c r="BC615" s="17">
        <v>0.23462649753925399</v>
      </c>
      <c r="BD615" s="17"/>
      <c r="BE615" s="17">
        <v>0.230809408117811</v>
      </c>
      <c r="BF615" s="17">
        <v>0.23422099047685299</v>
      </c>
      <c r="BG615" s="17"/>
      <c r="BH615" s="17">
        <v>0.22382582779225699</v>
      </c>
      <c r="BI615" s="17">
        <v>0.23470088258775201</v>
      </c>
      <c r="BJ615" s="17"/>
      <c r="BK615" s="17">
        <v>0.27619919863773701</v>
      </c>
      <c r="BL615" s="17">
        <v>0.22648350163606301</v>
      </c>
      <c r="BM615" s="17"/>
      <c r="BN615" s="17">
        <v>0.310779403976021</v>
      </c>
      <c r="BO615" s="17">
        <v>0.23031873856031501</v>
      </c>
      <c r="BP615" s="17"/>
      <c r="BQ615" s="17">
        <v>0.26571622704131898</v>
      </c>
      <c r="BR615" s="17">
        <v>0.231316888293981</v>
      </c>
      <c r="BS615" s="17"/>
      <c r="BT615" s="17">
        <v>0.22851539835674201</v>
      </c>
      <c r="BU615" s="17">
        <v>0.23418047243606399</v>
      </c>
      <c r="BV615" s="17"/>
      <c r="BW615" s="17">
        <v>0.22584658525585699</v>
      </c>
      <c r="BX615" s="17">
        <v>0.23762594702947901</v>
      </c>
      <c r="BY615" s="17"/>
      <c r="BZ615" s="17">
        <v>0.25024322197583199</v>
      </c>
      <c r="CA615" s="17">
        <v>0.23303677172127299</v>
      </c>
    </row>
    <row r="616" spans="2:79" x14ac:dyDescent="0.35">
      <c r="B616" t="s">
        <v>316</v>
      </c>
      <c r="C616" s="17">
        <v>0.208748699730996</v>
      </c>
      <c r="D616" s="17">
        <v>0.20582636262508699</v>
      </c>
      <c r="E616" s="17">
        <v>0.199702305005407</v>
      </c>
      <c r="F616" s="17">
        <v>0.20843544994191901</v>
      </c>
      <c r="G616" s="17">
        <v>0.20901656270906899</v>
      </c>
      <c r="H616" s="17">
        <v>0.21041716459624599</v>
      </c>
      <c r="I616" s="17">
        <v>0.18207214045611</v>
      </c>
      <c r="J616" s="17">
        <v>0.23491573894213599</v>
      </c>
      <c r="K616" s="17">
        <v>0.24258584855512499</v>
      </c>
      <c r="L616" s="17">
        <v>0.26044799642935301</v>
      </c>
      <c r="M616" s="17"/>
      <c r="N616" s="17">
        <v>8.3752803237012299E-2</v>
      </c>
      <c r="O616" s="17">
        <v>0.151077984776917</v>
      </c>
      <c r="P616" s="17">
        <v>0.25799947499414999</v>
      </c>
      <c r="Q616" s="17">
        <v>0.31994922419962701</v>
      </c>
      <c r="R616" s="17"/>
      <c r="S616" s="17">
        <v>0.15217580488273599</v>
      </c>
      <c r="T616" s="17">
        <v>0.23277910525215501</v>
      </c>
      <c r="U616" s="17">
        <v>0.24363194107004801</v>
      </c>
      <c r="V616" s="17">
        <v>0.16164979319141001</v>
      </c>
      <c r="W616" s="17">
        <v>0.26419994930830898</v>
      </c>
      <c r="X616" s="17">
        <v>0.28143443938951801</v>
      </c>
      <c r="Y616" s="17">
        <v>0.234540531582273</v>
      </c>
      <c r="Z616" s="17"/>
      <c r="AA616" s="17">
        <v>0.29113098255405501</v>
      </c>
      <c r="AB616" s="17">
        <v>7.8764705160742896E-2</v>
      </c>
      <c r="AC616" s="17"/>
      <c r="AD616" s="17">
        <v>0.29932659162678599</v>
      </c>
      <c r="AE616" s="17">
        <v>0.367045518170177</v>
      </c>
      <c r="AF616" s="17">
        <v>0.25190656678389101</v>
      </c>
      <c r="AG616" s="17"/>
      <c r="AH616" s="17">
        <v>0.40373936042604602</v>
      </c>
      <c r="AI616" s="17">
        <v>0.18112168938732501</v>
      </c>
      <c r="AJ616" s="17"/>
      <c r="AK616" s="17">
        <v>0.215354729069755</v>
      </c>
      <c r="AL616" s="17">
        <v>0.20577206916558599</v>
      </c>
      <c r="AM616" s="17"/>
      <c r="AN616" s="17">
        <v>0.14649294378962999</v>
      </c>
      <c r="AO616" s="17">
        <v>0.31994922419962701</v>
      </c>
      <c r="AP616" s="17"/>
      <c r="AQ616" s="17">
        <v>0.315974459765411</v>
      </c>
      <c r="AR616" s="17">
        <v>0.15526040861069901</v>
      </c>
      <c r="AS616" s="17"/>
      <c r="AT616" s="17">
        <v>4.0197351619362401E-2</v>
      </c>
      <c r="AU616" s="17">
        <v>0.102689780241315</v>
      </c>
      <c r="AV616" s="17">
        <v>0.24131503618011699</v>
      </c>
      <c r="AW616" s="17">
        <v>0.61807932442439695</v>
      </c>
      <c r="AX616" s="17"/>
      <c r="AY616" s="17">
        <v>0.34524832170632602</v>
      </c>
      <c r="AZ616" s="17">
        <v>0.17491699341882</v>
      </c>
      <c r="BA616" s="17"/>
      <c r="BB616" s="17">
        <v>0.21730983948848001</v>
      </c>
      <c r="BC616" s="17">
        <v>0.207175967561747</v>
      </c>
      <c r="BD616" s="17"/>
      <c r="BE616" s="17">
        <v>0.30831005549601398</v>
      </c>
      <c r="BF616" s="17">
        <v>0.195700843511117</v>
      </c>
      <c r="BG616" s="17"/>
      <c r="BH616" s="17">
        <v>0.220779722471518</v>
      </c>
      <c r="BI616" s="17">
        <v>0.20769574645512401</v>
      </c>
      <c r="BJ616" s="17"/>
      <c r="BK616" s="17">
        <v>0.29727009963717699</v>
      </c>
      <c r="BL616" s="17">
        <v>0.193410310188037</v>
      </c>
      <c r="BM616" s="17"/>
      <c r="BN616" s="17">
        <v>0.38339532728721798</v>
      </c>
      <c r="BO616" s="17">
        <v>0.20078965205618399</v>
      </c>
      <c r="BP616" s="17"/>
      <c r="BQ616" s="17">
        <v>0.414639508196395</v>
      </c>
      <c r="BR616" s="17">
        <v>0.19255140360888501</v>
      </c>
      <c r="BS616" s="17"/>
      <c r="BT616" s="17">
        <v>0.33589297068061402</v>
      </c>
      <c r="BU616" s="17">
        <v>0.20025429162362399</v>
      </c>
      <c r="BV616" s="17"/>
      <c r="BW616" s="17">
        <v>0.23072412071774101</v>
      </c>
      <c r="BX616" s="17">
        <v>0.198282354615684</v>
      </c>
      <c r="BY616" s="17"/>
      <c r="BZ616" s="17">
        <v>0.33102792712937501</v>
      </c>
      <c r="CA616" s="17">
        <v>0.202872722448527</v>
      </c>
    </row>
    <row r="617" spans="2:79" x14ac:dyDescent="0.35">
      <c r="B617" t="s">
        <v>317</v>
      </c>
      <c r="C617" s="17">
        <v>0.49999375048088002</v>
      </c>
      <c r="D617" s="17">
        <v>0.49804939559938199</v>
      </c>
      <c r="E617" s="17">
        <v>0.50728466881468004</v>
      </c>
      <c r="F617" s="17">
        <v>0.47535073314320803</v>
      </c>
      <c r="G617" s="17">
        <v>0.53020708261566196</v>
      </c>
      <c r="H617" s="17">
        <v>0.49702825653039001</v>
      </c>
      <c r="I617" s="17">
        <v>0.51563235369452298</v>
      </c>
      <c r="J617" s="17">
        <v>0.46102258744375102</v>
      </c>
      <c r="K617" s="17">
        <v>0.46790195354026798</v>
      </c>
      <c r="L617" s="17">
        <v>0.51564080923307198</v>
      </c>
      <c r="M617" s="17"/>
      <c r="N617" s="17">
        <v>0.65858707206654099</v>
      </c>
      <c r="O617" s="17">
        <v>0.56783426693005801</v>
      </c>
      <c r="P617" s="17">
        <v>0.43626456986456502</v>
      </c>
      <c r="Q617" s="17">
        <v>0.362293098955841</v>
      </c>
      <c r="R617" s="17"/>
      <c r="S617" s="17">
        <v>0.55201298052229697</v>
      </c>
      <c r="T617" s="17">
        <v>0.43046858040365799</v>
      </c>
      <c r="U617" s="17">
        <v>0.42519078663021898</v>
      </c>
      <c r="V617" s="17">
        <v>0.58454317564073899</v>
      </c>
      <c r="W617" s="17">
        <v>0.46518144086247498</v>
      </c>
      <c r="X617" s="17">
        <v>0.42088461238020902</v>
      </c>
      <c r="Y617" s="17">
        <v>0.48043911370380799</v>
      </c>
      <c r="Z617" s="17"/>
      <c r="AA617" s="17">
        <v>0.42850722500372201</v>
      </c>
      <c r="AB617" s="17">
        <v>0.612786256600514</v>
      </c>
      <c r="AC617" s="17"/>
      <c r="AD617" s="17">
        <v>0.40300570200349101</v>
      </c>
      <c r="AE617" s="17">
        <v>0.38797758220602702</v>
      </c>
      <c r="AF617" s="17">
        <v>0.46806591904985101</v>
      </c>
      <c r="AG617" s="17"/>
      <c r="AH617" s="17">
        <v>0.30462215274266202</v>
      </c>
      <c r="AI617" s="17">
        <v>0.52767473341787696</v>
      </c>
      <c r="AJ617" s="17"/>
      <c r="AK617" s="17">
        <v>0.51335645249242901</v>
      </c>
      <c r="AL617" s="17">
        <v>0.49397261051853297</v>
      </c>
      <c r="AM617" s="17"/>
      <c r="AN617" s="17">
        <v>0.57708563647039401</v>
      </c>
      <c r="AO617" s="17">
        <v>0.362293098955841</v>
      </c>
      <c r="AP617" s="17"/>
      <c r="AQ617" s="17">
        <v>0.39130239269543998</v>
      </c>
      <c r="AR617" s="17">
        <v>0.55421313755374402</v>
      </c>
      <c r="AS617" s="17"/>
      <c r="AT617" s="17">
        <v>0.652661350508278</v>
      </c>
      <c r="AU617" s="17">
        <v>0.60001395700847804</v>
      </c>
      <c r="AV617" s="17">
        <v>0.46284435161606802</v>
      </c>
      <c r="AW617" s="17">
        <v>0.14017837440994499</v>
      </c>
      <c r="AX617" s="17"/>
      <c r="AY617" s="17">
        <v>0.35537786532308302</v>
      </c>
      <c r="AZ617" s="17">
        <v>0.53583708897465399</v>
      </c>
      <c r="BA617" s="17"/>
      <c r="BB617" s="17">
        <v>0.49891178524290403</v>
      </c>
      <c r="BC617" s="17">
        <v>0.50019251391471997</v>
      </c>
      <c r="BD617" s="17"/>
      <c r="BE617" s="17">
        <v>0.40737521240581298</v>
      </c>
      <c r="BF617" s="17">
        <v>0.51213172669477502</v>
      </c>
      <c r="BG617" s="17"/>
      <c r="BH617" s="17">
        <v>0.47170899337455902</v>
      </c>
      <c r="BI617" s="17">
        <v>0.50246922811022798</v>
      </c>
      <c r="BJ617" s="17"/>
      <c r="BK617" s="17">
        <v>0.35970121944876299</v>
      </c>
      <c r="BL617" s="17">
        <v>0.52430269151907904</v>
      </c>
      <c r="BM617" s="17"/>
      <c r="BN617" s="17">
        <v>0.249142388258043</v>
      </c>
      <c r="BO617" s="17">
        <v>0.511425622823106</v>
      </c>
      <c r="BP617" s="17"/>
      <c r="BQ617" s="17">
        <v>0.28776711424940798</v>
      </c>
      <c r="BR617" s="17">
        <v>0.51668948205657295</v>
      </c>
      <c r="BS617" s="17"/>
      <c r="BT617" s="17">
        <v>0.411222188015757</v>
      </c>
      <c r="BU617" s="17">
        <v>0.50592450830642599</v>
      </c>
      <c r="BV617" s="17"/>
      <c r="BW617" s="17">
        <v>0.50915635702797402</v>
      </c>
      <c r="BX617" s="17">
        <v>0.49562982942855799</v>
      </c>
      <c r="BY617" s="17"/>
      <c r="BZ617" s="17">
        <v>0.40026722376692497</v>
      </c>
      <c r="CA617" s="17">
        <v>0.50478598557999099</v>
      </c>
    </row>
    <row r="618" spans="2:79" x14ac:dyDescent="0.35">
      <c r="B618" t="s">
        <v>75</v>
      </c>
      <c r="C618" s="17">
        <v>5.7431854112809801E-2</v>
      </c>
      <c r="D618" s="17">
        <v>5.9874275851779998E-2</v>
      </c>
      <c r="E618" s="17">
        <v>5.6788090051767402E-2</v>
      </c>
      <c r="F618" s="17">
        <v>3.1624779431015798E-2</v>
      </c>
      <c r="G618" s="17">
        <v>4.4426511029308703E-2</v>
      </c>
      <c r="H618" s="17">
        <v>8.1292701915175E-2</v>
      </c>
      <c r="I618" s="17">
        <v>4.72912872645656E-2</v>
      </c>
      <c r="J618" s="17">
        <v>8.8801618881250502E-2</v>
      </c>
      <c r="K618" s="17">
        <v>8.3076808226857604E-2</v>
      </c>
      <c r="L618" s="17">
        <v>6.0619920024167398E-2</v>
      </c>
      <c r="M618" s="17"/>
      <c r="N618" s="17">
        <v>3.4264047288006E-2</v>
      </c>
      <c r="O618" s="17">
        <v>5.7021217082022797E-2</v>
      </c>
      <c r="P618" s="17">
        <v>5.0913887354042099E-2</v>
      </c>
      <c r="Q618" s="17">
        <v>7.9387055102201606E-2</v>
      </c>
      <c r="R618" s="17"/>
      <c r="S618" s="17">
        <v>4.8433495328634599E-2</v>
      </c>
      <c r="T618" s="17">
        <v>4.8880124288812797E-2</v>
      </c>
      <c r="U618" s="17">
        <v>4.2488029834147498E-2</v>
      </c>
      <c r="V618" s="17">
        <v>4.54068234496285E-2</v>
      </c>
      <c r="W618" s="17">
        <v>4.5878354516321503E-2</v>
      </c>
      <c r="X618" s="17">
        <v>4.3021328344402698E-2</v>
      </c>
      <c r="Y618" s="17">
        <v>4.3952911072569899E-2</v>
      </c>
      <c r="Z618" s="17"/>
      <c r="AA618" s="17">
        <v>4.4960831990155201E-2</v>
      </c>
      <c r="AB618" s="17">
        <v>7.7108818823271905E-2</v>
      </c>
      <c r="AC618" s="17"/>
      <c r="AD618" s="17">
        <v>4.0500219193051301E-2</v>
      </c>
      <c r="AE618" s="17">
        <v>2.98039320079675E-2</v>
      </c>
      <c r="AF618" s="17">
        <v>4.6721422139163298E-2</v>
      </c>
      <c r="AG618" s="17"/>
      <c r="AH618" s="17">
        <v>2.7761001944238702E-2</v>
      </c>
      <c r="AI618" s="17">
        <v>6.1635732066988497E-2</v>
      </c>
      <c r="AJ618" s="17"/>
      <c r="AK618" s="17">
        <v>6.3923265492963594E-2</v>
      </c>
      <c r="AL618" s="17">
        <v>5.4506869597006097E-2</v>
      </c>
      <c r="AM618" s="17"/>
      <c r="AN618" s="17">
        <v>4.5140206740006399E-2</v>
      </c>
      <c r="AO618" s="17">
        <v>7.9387055102201606E-2</v>
      </c>
      <c r="AP618" s="17"/>
      <c r="AQ618" s="17">
        <v>5.5264795113960201E-2</v>
      </c>
      <c r="AR618" s="17">
        <v>5.8512865639966397E-2</v>
      </c>
      <c r="AS618" s="17"/>
      <c r="AT618" s="17">
        <v>7.4327244282675203E-2</v>
      </c>
      <c r="AU618" s="17">
        <v>7.2399571472927596E-2</v>
      </c>
      <c r="AV618" s="17">
        <v>4.8389859675349402E-2</v>
      </c>
      <c r="AW618" s="17">
        <v>2.17438703859467E-2</v>
      </c>
      <c r="AX618" s="17"/>
      <c r="AY618" s="17">
        <v>3.4218918729425001E-2</v>
      </c>
      <c r="AZ618" s="17">
        <v>6.3185226914648895E-2</v>
      </c>
      <c r="BA618" s="17"/>
      <c r="BB618" s="17">
        <v>5.4311830381524498E-2</v>
      </c>
      <c r="BC618" s="17">
        <v>5.80050209842796E-2</v>
      </c>
      <c r="BD618" s="17"/>
      <c r="BE618" s="17">
        <v>5.3505323980362902E-2</v>
      </c>
      <c r="BF618" s="17">
        <v>5.79464393172551E-2</v>
      </c>
      <c r="BG618" s="17"/>
      <c r="BH618" s="17">
        <v>8.36854563616653E-2</v>
      </c>
      <c r="BI618" s="17">
        <v>5.5134142846895599E-2</v>
      </c>
      <c r="BJ618" s="17"/>
      <c r="BK618" s="17">
        <v>6.6829482276322405E-2</v>
      </c>
      <c r="BL618" s="17">
        <v>5.5803496656820599E-2</v>
      </c>
      <c r="BM618" s="17"/>
      <c r="BN618" s="17">
        <v>5.6682880478718903E-2</v>
      </c>
      <c r="BO618" s="17">
        <v>5.7465986560394498E-2</v>
      </c>
      <c r="BP618" s="17"/>
      <c r="BQ618" s="17">
        <v>3.1877150512877699E-2</v>
      </c>
      <c r="BR618" s="17">
        <v>5.9442226040561201E-2</v>
      </c>
      <c r="BS618" s="17"/>
      <c r="BT618" s="17">
        <v>2.4369442946887199E-2</v>
      </c>
      <c r="BU618" s="17">
        <v>5.96407276338854E-2</v>
      </c>
      <c r="BV618" s="17"/>
      <c r="BW618" s="17">
        <v>3.4272936998427997E-2</v>
      </c>
      <c r="BX618" s="17">
        <v>6.8461868926278494E-2</v>
      </c>
      <c r="BY618" s="17"/>
      <c r="BZ618" s="17">
        <v>1.8461627127868498E-2</v>
      </c>
      <c r="CA618" s="17">
        <v>5.9304520250208E-2</v>
      </c>
    </row>
    <row r="619" spans="2:79" x14ac:dyDescent="0.35">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c r="BH619" s="17"/>
      <c r="BI619" s="17"/>
      <c r="BJ619" s="17"/>
      <c r="BK619" s="17"/>
      <c r="BL619" s="17"/>
      <c r="BM619" s="17"/>
      <c r="BN619" s="17"/>
      <c r="BO619" s="17"/>
      <c r="BP619" s="17"/>
      <c r="BQ619" s="17"/>
      <c r="BR619" s="17"/>
      <c r="BS619" s="17"/>
      <c r="BT619" s="17"/>
      <c r="BU619" s="17"/>
      <c r="BV619" s="17"/>
      <c r="BW619" s="17"/>
      <c r="BX619" s="17"/>
      <c r="BY619" s="17"/>
      <c r="BZ619" s="17"/>
      <c r="CA619" s="17"/>
    </row>
    <row r="620" spans="2:79" x14ac:dyDescent="0.35">
      <c r="B620" s="6" t="s">
        <v>333</v>
      </c>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U620" s="17"/>
      <c r="BV620" s="17"/>
      <c r="BW620" s="17"/>
      <c r="BX620" s="17"/>
      <c r="BY620" s="17"/>
      <c r="BZ620" s="17"/>
      <c r="CA620" s="17"/>
    </row>
    <row r="621" spans="2:79" x14ac:dyDescent="0.35">
      <c r="B621" s="24" t="s">
        <v>77</v>
      </c>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c r="BO621" s="17"/>
      <c r="BP621" s="17"/>
      <c r="BQ621" s="17"/>
      <c r="BR621" s="17"/>
      <c r="BS621" s="17"/>
      <c r="BT621" s="17"/>
      <c r="BU621" s="17"/>
      <c r="BV621" s="17"/>
      <c r="BW621" s="17"/>
      <c r="BX621" s="17"/>
      <c r="BY621" s="17"/>
      <c r="BZ621" s="17"/>
      <c r="CA621" s="17"/>
    </row>
    <row r="622" spans="2:79" x14ac:dyDescent="0.35">
      <c r="B622" t="s">
        <v>315</v>
      </c>
      <c r="C622" s="17">
        <v>0.18814330187898101</v>
      </c>
      <c r="D622" s="17">
        <v>0.19130013029763901</v>
      </c>
      <c r="E622" s="17">
        <v>0.20407252040521101</v>
      </c>
      <c r="F622" s="17">
        <v>0.231347081978658</v>
      </c>
      <c r="G622" s="17">
        <v>0.19144739220492599</v>
      </c>
      <c r="H622" s="17">
        <v>0.15965721994103299</v>
      </c>
      <c r="I622" s="17">
        <v>0.173774004054017</v>
      </c>
      <c r="J622" s="17">
        <v>0.17766386829455899</v>
      </c>
      <c r="K622" s="17">
        <v>0.165622663013864</v>
      </c>
      <c r="L622" s="17">
        <v>0.14919643710866101</v>
      </c>
      <c r="M622" s="17"/>
      <c r="N622" s="17">
        <v>0.20477820863790699</v>
      </c>
      <c r="O622" s="17">
        <v>0.21628510242106799</v>
      </c>
      <c r="P622" s="17">
        <v>0.18555702030009799</v>
      </c>
      <c r="Q622" s="17">
        <v>0.160679850576744</v>
      </c>
      <c r="R622" s="17"/>
      <c r="S622" s="17">
        <v>0.22840970796943399</v>
      </c>
      <c r="T622" s="17">
        <v>0.20425823020244599</v>
      </c>
      <c r="U622" s="17">
        <v>0.218875231849775</v>
      </c>
      <c r="V622" s="17">
        <v>0.17219938464755799</v>
      </c>
      <c r="W622" s="17">
        <v>0.199485965268622</v>
      </c>
      <c r="X622" s="17">
        <v>0.16799975527364699</v>
      </c>
      <c r="Y622" s="17">
        <v>0.187249506434153</v>
      </c>
      <c r="Z622" s="17"/>
      <c r="AA622" s="17">
        <v>0.16920125407524</v>
      </c>
      <c r="AB622" s="17">
        <v>0.218030347424432</v>
      </c>
      <c r="AC622" s="17"/>
      <c r="AD622" s="17">
        <v>0.183437586940039</v>
      </c>
      <c r="AE622" s="17">
        <v>0.14929869516529801</v>
      </c>
      <c r="AF622" s="17">
        <v>0.17155003292108101</v>
      </c>
      <c r="AG622" s="17"/>
      <c r="AH622" s="17">
        <v>0.161752501684503</v>
      </c>
      <c r="AI622" s="17">
        <v>0.191882449730225</v>
      </c>
      <c r="AJ622" s="17"/>
      <c r="AK622" s="17">
        <v>0.17233820237970501</v>
      </c>
      <c r="AL622" s="17">
        <v>0.19526496904792001</v>
      </c>
      <c r="AM622" s="17"/>
      <c r="AN622" s="17">
        <v>0.203518750239047</v>
      </c>
      <c r="AO622" s="17">
        <v>0.160679850576744</v>
      </c>
      <c r="AP622" s="17"/>
      <c r="AQ622" s="17">
        <v>0.15755834294240001</v>
      </c>
      <c r="AR622" s="17">
        <v>0.203400243746095</v>
      </c>
      <c r="AS622" s="17"/>
      <c r="AT622" s="17">
        <v>0.21777145245958299</v>
      </c>
      <c r="AU622" s="17">
        <v>0.22037848995727299</v>
      </c>
      <c r="AV622" s="17">
        <v>0.176080012164648</v>
      </c>
      <c r="AW622" s="17">
        <v>0.102278621744278</v>
      </c>
      <c r="AX622" s="17"/>
      <c r="AY622" s="17">
        <v>0.19648839039968699</v>
      </c>
      <c r="AZ622" s="17">
        <v>0.186074954876286</v>
      </c>
      <c r="BA622" s="17"/>
      <c r="BB622" s="17">
        <v>0.19171391947493099</v>
      </c>
      <c r="BC622" s="17">
        <v>0.18748735824106399</v>
      </c>
      <c r="BD622" s="17"/>
      <c r="BE622" s="17">
        <v>0.18859198732000701</v>
      </c>
      <c r="BF622" s="17">
        <v>0.188084500117218</v>
      </c>
      <c r="BG622" s="17"/>
      <c r="BH622" s="17">
        <v>0.18572031217537099</v>
      </c>
      <c r="BI622" s="17">
        <v>0.18835536156840599</v>
      </c>
      <c r="BJ622" s="17"/>
      <c r="BK622" s="17">
        <v>0.22578710747716499</v>
      </c>
      <c r="BL622" s="17">
        <v>0.18162063781406201</v>
      </c>
      <c r="BM622" s="17"/>
      <c r="BN622" s="17">
        <v>0.18089636785190799</v>
      </c>
      <c r="BO622" s="17">
        <v>0.18847356129609499</v>
      </c>
      <c r="BP622" s="17"/>
      <c r="BQ622" s="17">
        <v>0.18010707598692299</v>
      </c>
      <c r="BR622" s="17">
        <v>0.18877550654828101</v>
      </c>
      <c r="BS622" s="17"/>
      <c r="BT622" s="17">
        <v>0.196135040668699</v>
      </c>
      <c r="BU622" s="17">
        <v>0.187609380135906</v>
      </c>
      <c r="BV622" s="17"/>
      <c r="BW622" s="17">
        <v>0.18403948064152301</v>
      </c>
      <c r="BX622" s="17">
        <v>0.19009784961614101</v>
      </c>
      <c r="BY622" s="17"/>
      <c r="BZ622" s="17">
        <v>0.184670095873297</v>
      </c>
      <c r="CA622" s="17">
        <v>0.18831020250487601</v>
      </c>
    </row>
    <row r="623" spans="2:79" x14ac:dyDescent="0.35">
      <c r="B623" t="s">
        <v>316</v>
      </c>
      <c r="C623" s="17">
        <v>0.37606221449924898</v>
      </c>
      <c r="D623" s="17">
        <v>0.33563138470113701</v>
      </c>
      <c r="E623" s="17">
        <v>0.38520577866945599</v>
      </c>
      <c r="F623" s="17">
        <v>0.38015782422218802</v>
      </c>
      <c r="G623" s="17">
        <v>0.34764641951293801</v>
      </c>
      <c r="H623" s="17">
        <v>0.37160372193457097</v>
      </c>
      <c r="I623" s="17">
        <v>0.44434459127909798</v>
      </c>
      <c r="J623" s="17">
        <v>0.372804118712741</v>
      </c>
      <c r="K623" s="17">
        <v>0.35279886856790199</v>
      </c>
      <c r="L623" s="17">
        <v>0.37206290008863901</v>
      </c>
      <c r="M623" s="17"/>
      <c r="N623" s="17">
        <v>0.17269349691636099</v>
      </c>
      <c r="O623" s="17">
        <v>0.308393094861594</v>
      </c>
      <c r="P623" s="17">
        <v>0.455806373224032</v>
      </c>
      <c r="Q623" s="17">
        <v>0.54318215823221505</v>
      </c>
      <c r="R623" s="17"/>
      <c r="S623" s="17">
        <v>0.26414798397685202</v>
      </c>
      <c r="T623" s="17">
        <v>0.40499155829601702</v>
      </c>
      <c r="U623" s="17">
        <v>0.46029172219708098</v>
      </c>
      <c r="V623" s="17">
        <v>0.292612780968802</v>
      </c>
      <c r="W623" s="17">
        <v>0.463945138388628</v>
      </c>
      <c r="X623" s="17">
        <v>0.51772028301720097</v>
      </c>
      <c r="Y623" s="17">
        <v>0.43224505223598703</v>
      </c>
      <c r="Z623" s="17"/>
      <c r="AA623" s="17">
        <v>0.51944267644728004</v>
      </c>
      <c r="AB623" s="17">
        <v>0.149834383117565</v>
      </c>
      <c r="AC623" s="17"/>
      <c r="AD623" s="17">
        <v>0.53101317371863699</v>
      </c>
      <c r="AE623" s="17">
        <v>0.61191714426239296</v>
      </c>
      <c r="AF623" s="17">
        <v>0.47548245481031198</v>
      </c>
      <c r="AG623" s="17"/>
      <c r="AH623" s="17">
        <v>0.66671196565781898</v>
      </c>
      <c r="AI623" s="17">
        <v>0.334881864358269</v>
      </c>
      <c r="AJ623" s="17"/>
      <c r="AK623" s="17">
        <v>0.35409428406996601</v>
      </c>
      <c r="AL623" s="17">
        <v>0.38596081013383798</v>
      </c>
      <c r="AM623" s="17"/>
      <c r="AN623" s="17">
        <v>0.28249990011547799</v>
      </c>
      <c r="AO623" s="17">
        <v>0.54318215823221505</v>
      </c>
      <c r="AP623" s="17"/>
      <c r="AQ623" s="17">
        <v>0.55459585960830804</v>
      </c>
      <c r="AR623" s="17">
        <v>0.28700283565879098</v>
      </c>
      <c r="AS623" s="17"/>
      <c r="AT623" s="17">
        <v>8.5440061325600905E-2</v>
      </c>
      <c r="AU623" s="17">
        <v>0.21726446280394299</v>
      </c>
      <c r="AV623" s="17">
        <v>0.50833827398605302</v>
      </c>
      <c r="AW623" s="17">
        <v>0.809831849137996</v>
      </c>
      <c r="AX623" s="17"/>
      <c r="AY623" s="17">
        <v>0.54887468499888503</v>
      </c>
      <c r="AZ623" s="17">
        <v>0.33323029552088201</v>
      </c>
      <c r="BA623" s="17"/>
      <c r="BB623" s="17">
        <v>0.41235660087943199</v>
      </c>
      <c r="BC623" s="17">
        <v>0.36939472037577498</v>
      </c>
      <c r="BD623" s="17"/>
      <c r="BE623" s="17">
        <v>0.50044606465253205</v>
      </c>
      <c r="BF623" s="17">
        <v>0.35976128548512998</v>
      </c>
      <c r="BG623" s="17"/>
      <c r="BH623" s="17">
        <v>0.38138579405859802</v>
      </c>
      <c r="BI623" s="17">
        <v>0.37559629562790497</v>
      </c>
      <c r="BJ623" s="17"/>
      <c r="BK623" s="17">
        <v>0.44531046500973598</v>
      </c>
      <c r="BL623" s="17">
        <v>0.36406334594742001</v>
      </c>
      <c r="BM623" s="17"/>
      <c r="BN623" s="17">
        <v>0.538247986978584</v>
      </c>
      <c r="BO623" s="17">
        <v>0.36867103659102701</v>
      </c>
      <c r="BP623" s="17"/>
      <c r="BQ623" s="17">
        <v>0.59090256287614995</v>
      </c>
      <c r="BR623" s="17">
        <v>0.35916086388736401</v>
      </c>
      <c r="BS623" s="17"/>
      <c r="BT623" s="17">
        <v>0.45665510483848099</v>
      </c>
      <c r="BU623" s="17">
        <v>0.37067786728501001</v>
      </c>
      <c r="BV623" s="17"/>
      <c r="BW623" s="17">
        <v>0.43254870755825497</v>
      </c>
      <c r="BX623" s="17">
        <v>0.349159106200856</v>
      </c>
      <c r="BY623" s="17"/>
      <c r="BZ623" s="17">
        <v>0.57536550049046598</v>
      </c>
      <c r="CA623" s="17">
        <v>0.36648494119026498</v>
      </c>
    </row>
    <row r="624" spans="2:79" x14ac:dyDescent="0.35">
      <c r="B624" t="s">
        <v>317</v>
      </c>
      <c r="C624" s="17">
        <v>0.32014572350949499</v>
      </c>
      <c r="D624" s="17">
        <v>0.35654797707057301</v>
      </c>
      <c r="E624" s="17">
        <v>0.32405396462773201</v>
      </c>
      <c r="F624" s="17">
        <v>0.30108552922669501</v>
      </c>
      <c r="G624" s="17">
        <v>0.34750384642276</v>
      </c>
      <c r="H624" s="17">
        <v>0.301582681814761</v>
      </c>
      <c r="I624" s="17">
        <v>0.30743865926045899</v>
      </c>
      <c r="J624" s="17">
        <v>0.26314118591608299</v>
      </c>
      <c r="K624" s="17">
        <v>0.30817180393292198</v>
      </c>
      <c r="L624" s="17">
        <v>0.370197324282103</v>
      </c>
      <c r="M624" s="17"/>
      <c r="N624" s="17">
        <v>0.52629047726327705</v>
      </c>
      <c r="O624" s="17">
        <v>0.35469705325152001</v>
      </c>
      <c r="P624" s="17">
        <v>0.23750202770569501</v>
      </c>
      <c r="Q624" s="17">
        <v>0.16971704249309399</v>
      </c>
      <c r="R624" s="17"/>
      <c r="S624" s="17">
        <v>0.40908215480307097</v>
      </c>
      <c r="T624" s="17">
        <v>0.29407693176310201</v>
      </c>
      <c r="U624" s="17">
        <v>0.247774242411608</v>
      </c>
      <c r="V624" s="17">
        <v>0.42567733733649799</v>
      </c>
      <c r="W624" s="17">
        <v>0.25408379066794401</v>
      </c>
      <c r="X624" s="17">
        <v>0.224997316198251</v>
      </c>
      <c r="Y624" s="17">
        <v>0.29058605589287101</v>
      </c>
      <c r="Z624" s="17"/>
      <c r="AA624" s="17">
        <v>0.230797996616494</v>
      </c>
      <c r="AB624" s="17">
        <v>0.46111989962292399</v>
      </c>
      <c r="AC624" s="17"/>
      <c r="AD624" s="17">
        <v>0.215836921691795</v>
      </c>
      <c r="AE624" s="17">
        <v>0.194038316056479</v>
      </c>
      <c r="AF624" s="17">
        <v>0.26005931078147898</v>
      </c>
      <c r="AG624" s="17"/>
      <c r="AH624" s="17">
        <v>0.14701294515971799</v>
      </c>
      <c r="AI624" s="17">
        <v>0.34467582685520498</v>
      </c>
      <c r="AJ624" s="17"/>
      <c r="AK624" s="17">
        <v>0.33690735051244602</v>
      </c>
      <c r="AL624" s="17">
        <v>0.31259305174489299</v>
      </c>
      <c r="AM624" s="17"/>
      <c r="AN624" s="17">
        <v>0.40436341309944401</v>
      </c>
      <c r="AO624" s="17">
        <v>0.16971704249309399</v>
      </c>
      <c r="AP624" s="17"/>
      <c r="AQ624" s="17">
        <v>0.200596211487471</v>
      </c>
      <c r="AR624" s="17">
        <v>0.37978157127845502</v>
      </c>
      <c r="AS624" s="17"/>
      <c r="AT624" s="17">
        <v>0.55155145864525201</v>
      </c>
      <c r="AU624" s="17">
        <v>0.40005524380847601</v>
      </c>
      <c r="AV624" s="17">
        <v>0.22812463334306399</v>
      </c>
      <c r="AW624" s="17">
        <v>5.0610268861795697E-2</v>
      </c>
      <c r="AX624" s="17"/>
      <c r="AY624" s="17">
        <v>0.196037285878045</v>
      </c>
      <c r="AZ624" s="17">
        <v>0.35090624981753898</v>
      </c>
      <c r="BA624" s="17"/>
      <c r="BB624" s="17">
        <v>0.28339790155376499</v>
      </c>
      <c r="BC624" s="17">
        <v>0.32689651643856699</v>
      </c>
      <c r="BD624" s="17"/>
      <c r="BE624" s="17">
        <v>0.24201201371250999</v>
      </c>
      <c r="BF624" s="17">
        <v>0.33038541343259098</v>
      </c>
      <c r="BG624" s="17"/>
      <c r="BH624" s="17">
        <v>0.312555756321647</v>
      </c>
      <c r="BI624" s="17">
        <v>0.32080999628052798</v>
      </c>
      <c r="BJ624" s="17"/>
      <c r="BK624" s="17">
        <v>0.207411693368733</v>
      </c>
      <c r="BL624" s="17">
        <v>0.339679513879725</v>
      </c>
      <c r="BM624" s="17"/>
      <c r="BN624" s="17">
        <v>0.171936894372857</v>
      </c>
      <c r="BO624" s="17">
        <v>0.32689994002905998</v>
      </c>
      <c r="BP624" s="17"/>
      <c r="BQ624" s="17">
        <v>0.166930018270013</v>
      </c>
      <c r="BR624" s="17">
        <v>0.332199103487063</v>
      </c>
      <c r="BS624" s="17"/>
      <c r="BT624" s="17">
        <v>0.27305734269402498</v>
      </c>
      <c r="BU624" s="17">
        <v>0.32329166096129303</v>
      </c>
      <c r="BV624" s="17"/>
      <c r="BW624" s="17">
        <v>0.29978032475653699</v>
      </c>
      <c r="BX624" s="17">
        <v>0.329845255176623</v>
      </c>
      <c r="BY624" s="17"/>
      <c r="BZ624" s="17">
        <v>0.21763812202831401</v>
      </c>
      <c r="CA624" s="17">
        <v>0.32507159972247901</v>
      </c>
    </row>
    <row r="625" spans="2:79" x14ac:dyDescent="0.35">
      <c r="B625" t="s">
        <v>75</v>
      </c>
      <c r="C625" s="17">
        <v>0.115648760112274</v>
      </c>
      <c r="D625" s="17">
        <v>0.11652050793065</v>
      </c>
      <c r="E625" s="17">
        <v>8.6667736297600495E-2</v>
      </c>
      <c r="F625" s="17">
        <v>8.7409564572458007E-2</v>
      </c>
      <c r="G625" s="17">
        <v>0.113402341859376</v>
      </c>
      <c r="H625" s="17">
        <v>0.16715637630963501</v>
      </c>
      <c r="I625" s="17">
        <v>7.4442745406425398E-2</v>
      </c>
      <c r="J625" s="17">
        <v>0.186390827076618</v>
      </c>
      <c r="K625" s="17">
        <v>0.173406664485311</v>
      </c>
      <c r="L625" s="17">
        <v>0.108543338520596</v>
      </c>
      <c r="M625" s="17"/>
      <c r="N625" s="17">
        <v>9.6237817182454902E-2</v>
      </c>
      <c r="O625" s="17">
        <v>0.120624749465818</v>
      </c>
      <c r="P625" s="17">
        <v>0.121134578770176</v>
      </c>
      <c r="Q625" s="17">
        <v>0.12642094869794701</v>
      </c>
      <c r="R625" s="17"/>
      <c r="S625" s="17">
        <v>9.8360153250642804E-2</v>
      </c>
      <c r="T625" s="17">
        <v>9.6673279738435994E-2</v>
      </c>
      <c r="U625" s="17">
        <v>7.3058803541536599E-2</v>
      </c>
      <c r="V625" s="17">
        <v>0.109510497047142</v>
      </c>
      <c r="W625" s="17">
        <v>8.2485105674805506E-2</v>
      </c>
      <c r="X625" s="17">
        <v>8.9282645510900996E-2</v>
      </c>
      <c r="Y625" s="17">
        <v>8.9919385436988894E-2</v>
      </c>
      <c r="Z625" s="17"/>
      <c r="AA625" s="17">
        <v>8.0558072860985305E-2</v>
      </c>
      <c r="AB625" s="17">
        <v>0.17101536983507901</v>
      </c>
      <c r="AC625" s="17"/>
      <c r="AD625" s="17">
        <v>6.9712317649529398E-2</v>
      </c>
      <c r="AE625" s="17">
        <v>4.4745844515830198E-2</v>
      </c>
      <c r="AF625" s="17">
        <v>9.2908201487127903E-2</v>
      </c>
      <c r="AG625" s="17"/>
      <c r="AH625" s="17">
        <v>2.4522587497960199E-2</v>
      </c>
      <c r="AI625" s="17">
        <v>0.12855985905630099</v>
      </c>
      <c r="AJ625" s="17"/>
      <c r="AK625" s="17">
        <v>0.136660163037883</v>
      </c>
      <c r="AL625" s="17">
        <v>0.10618116907335</v>
      </c>
      <c r="AM625" s="17"/>
      <c r="AN625" s="17">
        <v>0.109617936546031</v>
      </c>
      <c r="AO625" s="17">
        <v>0.12642094869794701</v>
      </c>
      <c r="AP625" s="17"/>
      <c r="AQ625" s="17">
        <v>8.7249585961819795E-2</v>
      </c>
      <c r="AR625" s="17">
        <v>0.129815349316659</v>
      </c>
      <c r="AS625" s="17"/>
      <c r="AT625" s="17">
        <v>0.145237027569564</v>
      </c>
      <c r="AU625" s="17">
        <v>0.16230180343030701</v>
      </c>
      <c r="AV625" s="17">
        <v>8.7457080506234894E-2</v>
      </c>
      <c r="AW625" s="17">
        <v>3.7279260255930098E-2</v>
      </c>
      <c r="AX625" s="17"/>
      <c r="AY625" s="17">
        <v>5.8599638723382502E-2</v>
      </c>
      <c r="AZ625" s="17">
        <v>0.129788499785293</v>
      </c>
      <c r="BA625" s="17"/>
      <c r="BB625" s="17">
        <v>0.112531578091872</v>
      </c>
      <c r="BC625" s="17">
        <v>0.116221404944594</v>
      </c>
      <c r="BD625" s="17"/>
      <c r="BE625" s="17">
        <v>6.8949934314951306E-2</v>
      </c>
      <c r="BF625" s="17">
        <v>0.12176880096506</v>
      </c>
      <c r="BG625" s="17"/>
      <c r="BH625" s="17">
        <v>0.120338137444385</v>
      </c>
      <c r="BI625" s="17">
        <v>0.11523834652316101</v>
      </c>
      <c r="BJ625" s="17"/>
      <c r="BK625" s="17">
        <v>0.12149073414436599</v>
      </c>
      <c r="BL625" s="17">
        <v>0.114636502358793</v>
      </c>
      <c r="BM625" s="17"/>
      <c r="BN625" s="17">
        <v>0.108918750796652</v>
      </c>
      <c r="BO625" s="17">
        <v>0.115955462083818</v>
      </c>
      <c r="BP625" s="17"/>
      <c r="BQ625" s="17">
        <v>6.20603428669146E-2</v>
      </c>
      <c r="BR625" s="17">
        <v>0.11986452607729201</v>
      </c>
      <c r="BS625" s="17"/>
      <c r="BT625" s="17">
        <v>7.4152511798794798E-2</v>
      </c>
      <c r="BU625" s="17">
        <v>0.11842109161779101</v>
      </c>
      <c r="BV625" s="17"/>
      <c r="BW625" s="17">
        <v>8.3631487043684796E-2</v>
      </c>
      <c r="BX625" s="17">
        <v>0.13089778900638099</v>
      </c>
      <c r="BY625" s="17"/>
      <c r="BZ625" s="17">
        <v>2.2326281607923298E-2</v>
      </c>
      <c r="CA625" s="17">
        <v>0.12013325658238</v>
      </c>
    </row>
    <row r="626" spans="2:79" x14ac:dyDescent="0.35">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17"/>
      <c r="BS626" s="17"/>
      <c r="BT626" s="17"/>
      <c r="BU626" s="17"/>
      <c r="BV626" s="17"/>
      <c r="BW626" s="17"/>
      <c r="BX626" s="17"/>
      <c r="BY626" s="17"/>
      <c r="BZ626" s="17"/>
      <c r="CA626" s="17"/>
    </row>
    <row r="627" spans="2:79" x14ac:dyDescent="0.35">
      <c r="B627" s="6" t="s">
        <v>334</v>
      </c>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17"/>
      <c r="BB627" s="17"/>
      <c r="BC627" s="17"/>
      <c r="BD627" s="17"/>
      <c r="BE627" s="17"/>
      <c r="BF627" s="17"/>
      <c r="BG627" s="17"/>
      <c r="BH627" s="17"/>
      <c r="BI627" s="17"/>
      <c r="BJ627" s="17"/>
      <c r="BK627" s="17"/>
      <c r="BL627" s="17"/>
      <c r="BM627" s="17"/>
      <c r="BN627" s="17"/>
      <c r="BO627" s="17"/>
      <c r="BP627" s="17"/>
      <c r="BQ627" s="17"/>
      <c r="BR627" s="17"/>
      <c r="BS627" s="17"/>
      <c r="BT627" s="17"/>
      <c r="BU627" s="17"/>
      <c r="BV627" s="17"/>
      <c r="BW627" s="17"/>
      <c r="BX627" s="17"/>
      <c r="BY627" s="17"/>
      <c r="BZ627" s="17"/>
      <c r="CA627" s="17"/>
    </row>
    <row r="628" spans="2:79" x14ac:dyDescent="0.35">
      <c r="B628" s="24" t="s">
        <v>77</v>
      </c>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c r="BA628" s="17"/>
      <c r="BB628" s="17"/>
      <c r="BC628" s="17"/>
      <c r="BD628" s="17"/>
      <c r="BE628" s="17"/>
      <c r="BF628" s="17"/>
      <c r="BG628" s="17"/>
      <c r="BH628" s="17"/>
      <c r="BI628" s="17"/>
      <c r="BJ628" s="17"/>
      <c r="BK628" s="17"/>
      <c r="BL628" s="17"/>
      <c r="BM628" s="17"/>
      <c r="BN628" s="17"/>
      <c r="BO628" s="17"/>
      <c r="BP628" s="17"/>
      <c r="BQ628" s="17"/>
      <c r="BR628" s="17"/>
      <c r="BS628" s="17"/>
      <c r="BT628" s="17"/>
      <c r="BU628" s="17"/>
      <c r="BV628" s="17"/>
      <c r="BW628" s="17"/>
      <c r="BX628" s="17"/>
      <c r="BY628" s="17"/>
      <c r="BZ628" s="17"/>
      <c r="CA628" s="17"/>
    </row>
    <row r="629" spans="2:79" x14ac:dyDescent="0.35">
      <c r="B629" t="s">
        <v>315</v>
      </c>
      <c r="C629" s="17">
        <v>0.15484288508528801</v>
      </c>
      <c r="D629" s="17">
        <v>0.15187663005656801</v>
      </c>
      <c r="E629" s="17">
        <v>0.180600035638599</v>
      </c>
      <c r="F629" s="17">
        <v>0.19559519464110001</v>
      </c>
      <c r="G629" s="17">
        <v>0.172434543118545</v>
      </c>
      <c r="H629" s="17">
        <v>0.13467445775568301</v>
      </c>
      <c r="I629" s="17">
        <v>0.12882191838554199</v>
      </c>
      <c r="J629" s="17">
        <v>0.13167251032892799</v>
      </c>
      <c r="K629" s="17">
        <v>0.17028723844808</v>
      </c>
      <c r="L629" s="17">
        <v>6.0796654902997301E-2</v>
      </c>
      <c r="M629" s="17"/>
      <c r="N629" s="17">
        <v>0.19450554408676901</v>
      </c>
      <c r="O629" s="17">
        <v>0.1521093479077</v>
      </c>
      <c r="P629" s="17">
        <v>0.16086283360756001</v>
      </c>
      <c r="Q629" s="17">
        <v>0.121336074704137</v>
      </c>
      <c r="R629" s="17"/>
      <c r="S629" s="17">
        <v>0.17945643090489299</v>
      </c>
      <c r="T629" s="17">
        <v>0.182172079915526</v>
      </c>
      <c r="U629" s="17">
        <v>0.17808257422304499</v>
      </c>
      <c r="V629" s="17">
        <v>0.149989476768463</v>
      </c>
      <c r="W629" s="17">
        <v>0.15110868189301199</v>
      </c>
      <c r="X629" s="17">
        <v>0.149779473153863</v>
      </c>
      <c r="Y629" s="17">
        <v>0.14271198568049201</v>
      </c>
      <c r="Z629" s="17"/>
      <c r="AA629" s="17">
        <v>0.119408092001074</v>
      </c>
      <c r="AB629" s="17">
        <v>0.21075243012361999</v>
      </c>
      <c r="AC629" s="17"/>
      <c r="AD629" s="17">
        <v>0.121820425565441</v>
      </c>
      <c r="AE629" s="17">
        <v>0.118088655979327</v>
      </c>
      <c r="AF629" s="17">
        <v>0.116712296336415</v>
      </c>
      <c r="AG629" s="17"/>
      <c r="AH629" s="17">
        <v>0.13749128726898699</v>
      </c>
      <c r="AI629" s="17">
        <v>0.15730132473896899</v>
      </c>
      <c r="AJ629" s="17"/>
      <c r="AK629" s="17">
        <v>0.14412693734851101</v>
      </c>
      <c r="AL629" s="17">
        <v>0.15967141610368299</v>
      </c>
      <c r="AM629" s="17"/>
      <c r="AN629" s="17">
        <v>0.17360171576014599</v>
      </c>
      <c r="AO629" s="17">
        <v>0.121336074704137</v>
      </c>
      <c r="AP629" s="17"/>
      <c r="AQ629" s="17">
        <v>0.129833748311077</v>
      </c>
      <c r="AR629" s="17">
        <v>0.16731839458987799</v>
      </c>
      <c r="AS629" s="17"/>
      <c r="AT629" s="17">
        <v>0.21284468741866</v>
      </c>
      <c r="AU629" s="17">
        <v>0.19003823657924501</v>
      </c>
      <c r="AV629" s="17">
        <v>0.12314750420932399</v>
      </c>
      <c r="AW629" s="17">
        <v>7.2823686064415097E-2</v>
      </c>
      <c r="AX629" s="17"/>
      <c r="AY629" s="17">
        <v>0.14931273586601701</v>
      </c>
      <c r="AZ629" s="17">
        <v>0.15621354371086801</v>
      </c>
      <c r="BA629" s="17"/>
      <c r="BB629" s="17">
        <v>0.15618117647811899</v>
      </c>
      <c r="BC629" s="17">
        <v>0.15459703301594199</v>
      </c>
      <c r="BD629" s="17"/>
      <c r="BE629" s="17">
        <v>0.15116394194480601</v>
      </c>
      <c r="BF629" s="17">
        <v>0.15532502316757099</v>
      </c>
      <c r="BG629" s="17"/>
      <c r="BH629" s="17">
        <v>0.166347434333661</v>
      </c>
      <c r="BI629" s="17">
        <v>0.15383600868917699</v>
      </c>
      <c r="BJ629" s="17"/>
      <c r="BK629" s="17">
        <v>0.17144800608263899</v>
      </c>
      <c r="BL629" s="17">
        <v>0.15196566201227599</v>
      </c>
      <c r="BM629" s="17"/>
      <c r="BN629" s="17">
        <v>0.20213755880133499</v>
      </c>
      <c r="BO629" s="17">
        <v>0.152687558251109</v>
      </c>
      <c r="BP629" s="17"/>
      <c r="BQ629" s="17">
        <v>0.13766627854972999</v>
      </c>
      <c r="BR629" s="17">
        <v>0.156194157560747</v>
      </c>
      <c r="BS629" s="17"/>
      <c r="BT629" s="17">
        <v>0.17170388820829799</v>
      </c>
      <c r="BU629" s="17">
        <v>0.15371641481213399</v>
      </c>
      <c r="BV629" s="17"/>
      <c r="BW629" s="17">
        <v>0.12662764342015501</v>
      </c>
      <c r="BX629" s="17">
        <v>0.16828110121581399</v>
      </c>
      <c r="BY629" s="17"/>
      <c r="BZ629" s="17">
        <v>0.15916891509266801</v>
      </c>
      <c r="CA629" s="17">
        <v>0.15463500305505701</v>
      </c>
    </row>
    <row r="630" spans="2:79" x14ac:dyDescent="0.35">
      <c r="B630" t="s">
        <v>316</v>
      </c>
      <c r="C630" s="17">
        <v>0.565290598307717</v>
      </c>
      <c r="D630" s="17">
        <v>0.57702811889794403</v>
      </c>
      <c r="E630" s="17">
        <v>0.51961362425586199</v>
      </c>
      <c r="F630" s="17">
        <v>0.50615510727582103</v>
      </c>
      <c r="G630" s="17">
        <v>0.53929301317076905</v>
      </c>
      <c r="H630" s="17">
        <v>0.51095290214102995</v>
      </c>
      <c r="I630" s="17">
        <v>0.603522084712388</v>
      </c>
      <c r="J630" s="17">
        <v>0.70879312807872097</v>
      </c>
      <c r="K630" s="17">
        <v>0.52710257212537204</v>
      </c>
      <c r="L630" s="17">
        <v>0.81620953331092705</v>
      </c>
      <c r="M630" s="17"/>
      <c r="N630" s="17">
        <v>0.32434044190220501</v>
      </c>
      <c r="O630" s="17">
        <v>0.54802268081566496</v>
      </c>
      <c r="P630" s="17">
        <v>0.64261184987623698</v>
      </c>
      <c r="Q630" s="17">
        <v>0.73719020605930397</v>
      </c>
      <c r="R630" s="17"/>
      <c r="S630" s="17">
        <v>0.44575519339113101</v>
      </c>
      <c r="T630" s="17">
        <v>0.57563599656666298</v>
      </c>
      <c r="U630" s="17">
        <v>0.62324988205918597</v>
      </c>
      <c r="V630" s="17">
        <v>0.49546941693319901</v>
      </c>
      <c r="W630" s="17">
        <v>0.67002255431405999</v>
      </c>
      <c r="X630" s="17">
        <v>0.671865410849944</v>
      </c>
      <c r="Y630" s="17">
        <v>0.64920733315307499</v>
      </c>
      <c r="Z630" s="17"/>
      <c r="AA630" s="17">
        <v>0.77565566745820003</v>
      </c>
      <c r="AB630" s="17">
        <v>0.233373454606357</v>
      </c>
      <c r="AC630" s="17"/>
      <c r="AD630" s="17">
        <v>0.77311917684961995</v>
      </c>
      <c r="AE630" s="17">
        <v>0.82899075850300197</v>
      </c>
      <c r="AF630" s="17">
        <v>0.768220359056628</v>
      </c>
      <c r="AG630" s="17"/>
      <c r="AH630" s="17">
        <v>0.81271310885442205</v>
      </c>
      <c r="AI630" s="17">
        <v>0.53023484623341</v>
      </c>
      <c r="AJ630" s="17"/>
      <c r="AK630" s="17">
        <v>0.52101034871432605</v>
      </c>
      <c r="AL630" s="17">
        <v>0.58524296872943504</v>
      </c>
      <c r="AM630" s="17"/>
      <c r="AN630" s="17">
        <v>0.46905238290597001</v>
      </c>
      <c r="AO630" s="17">
        <v>0.73719020605930397</v>
      </c>
      <c r="AP630" s="17"/>
      <c r="AQ630" s="17">
        <v>0.726465971766179</v>
      </c>
      <c r="AR630" s="17">
        <v>0.48489018618471802</v>
      </c>
      <c r="AS630" s="17"/>
      <c r="AT630" s="17">
        <v>0.18547362524928901</v>
      </c>
      <c r="AU630" s="17">
        <v>0.44050299817349298</v>
      </c>
      <c r="AV630" s="17">
        <v>0.75157494166990402</v>
      </c>
      <c r="AW630" s="17">
        <v>0.89578843149805298</v>
      </c>
      <c r="AX630" s="17"/>
      <c r="AY630" s="17">
        <v>0.73426772344915403</v>
      </c>
      <c r="AZ630" s="17">
        <v>0.52340927740344301</v>
      </c>
      <c r="BA630" s="17"/>
      <c r="BB630" s="17">
        <v>0.56354657802610497</v>
      </c>
      <c r="BC630" s="17">
        <v>0.56561098518124198</v>
      </c>
      <c r="BD630" s="17"/>
      <c r="BE630" s="17">
        <v>0.70238513522105295</v>
      </c>
      <c r="BF630" s="17">
        <v>0.54732389031713802</v>
      </c>
      <c r="BG630" s="17"/>
      <c r="BH630" s="17">
        <v>0.53771250111230096</v>
      </c>
      <c r="BI630" s="17">
        <v>0.56770422916940699</v>
      </c>
      <c r="BJ630" s="17"/>
      <c r="BK630" s="17">
        <v>0.63254390008876804</v>
      </c>
      <c r="BL630" s="17">
        <v>0.553637400980729</v>
      </c>
      <c r="BM630" s="17"/>
      <c r="BN630" s="17">
        <v>0.63084674520058703</v>
      </c>
      <c r="BO630" s="17">
        <v>0.56230305422628701</v>
      </c>
      <c r="BP630" s="17"/>
      <c r="BQ630" s="17">
        <v>0.752255587111191</v>
      </c>
      <c r="BR630" s="17">
        <v>0.55058218412114501</v>
      </c>
      <c r="BS630" s="17"/>
      <c r="BT630" s="17">
        <v>0.62290785878913701</v>
      </c>
      <c r="BU630" s="17">
        <v>0.56144123473905205</v>
      </c>
      <c r="BV630" s="17"/>
      <c r="BW630" s="17">
        <v>0.73701456156310596</v>
      </c>
      <c r="BX630" s="17">
        <v>0.48350275610510202</v>
      </c>
      <c r="BY630" s="17"/>
      <c r="BZ630" s="17">
        <v>0.76754811033147796</v>
      </c>
      <c r="CA630" s="17">
        <v>0.55557136331461099</v>
      </c>
    </row>
    <row r="631" spans="2:79" x14ac:dyDescent="0.35">
      <c r="B631" t="s">
        <v>317</v>
      </c>
      <c r="C631" s="17">
        <v>0.20800927938694699</v>
      </c>
      <c r="D631" s="17">
        <v>0.19694836255699499</v>
      </c>
      <c r="E631" s="17">
        <v>0.224771721411273</v>
      </c>
      <c r="F631" s="17">
        <v>0.226314025510921</v>
      </c>
      <c r="G631" s="17">
        <v>0.22657415656568999</v>
      </c>
      <c r="H631" s="17">
        <v>0.27094382360844899</v>
      </c>
      <c r="I631" s="17">
        <v>0.211862909026166</v>
      </c>
      <c r="J631" s="17">
        <v>9.2768337544864299E-2</v>
      </c>
      <c r="K631" s="17">
        <v>0.16979909127981099</v>
      </c>
      <c r="L631" s="17">
        <v>6.7449857087964707E-2</v>
      </c>
      <c r="M631" s="17"/>
      <c r="N631" s="17">
        <v>0.42208689314935499</v>
      </c>
      <c r="O631" s="17">
        <v>0.21754461454243301</v>
      </c>
      <c r="P631" s="17">
        <v>0.12181018131610701</v>
      </c>
      <c r="Q631" s="17">
        <v>6.6026766257766697E-2</v>
      </c>
      <c r="R631" s="17"/>
      <c r="S631" s="17">
        <v>0.295463448810243</v>
      </c>
      <c r="T631" s="17">
        <v>0.19788822303913001</v>
      </c>
      <c r="U631" s="17">
        <v>0.14927932189225901</v>
      </c>
      <c r="V631" s="17">
        <v>0.298030426516953</v>
      </c>
      <c r="W631" s="17">
        <v>0.122918640850914</v>
      </c>
      <c r="X631" s="17">
        <v>0.13411464406842299</v>
      </c>
      <c r="Y631" s="17">
        <v>0.15550899543576199</v>
      </c>
      <c r="Z631" s="17"/>
      <c r="AA631" s="17">
        <v>6.8334634303407499E-2</v>
      </c>
      <c r="AB631" s="17">
        <v>0.42839001764756601</v>
      </c>
      <c r="AC631" s="17"/>
      <c r="AD631" s="17">
        <v>7.2626848991922996E-2</v>
      </c>
      <c r="AE631" s="17">
        <v>3.4810027751363597E-2</v>
      </c>
      <c r="AF631" s="17">
        <v>7.8421118206858806E-2</v>
      </c>
      <c r="AG631" s="17"/>
      <c r="AH631" s="17">
        <v>3.6879048970253799E-2</v>
      </c>
      <c r="AI631" s="17">
        <v>0.23225565420810201</v>
      </c>
      <c r="AJ631" s="17"/>
      <c r="AK631" s="17">
        <v>0.25009022957450799</v>
      </c>
      <c r="AL631" s="17">
        <v>0.18904789787826101</v>
      </c>
      <c r="AM631" s="17"/>
      <c r="AN631" s="17">
        <v>0.28749837107558901</v>
      </c>
      <c r="AO631" s="17">
        <v>6.6026766257766697E-2</v>
      </c>
      <c r="AP631" s="17"/>
      <c r="AQ631" s="17">
        <v>9.3707547856617404E-2</v>
      </c>
      <c r="AR631" s="17">
        <v>0.26502733446705101</v>
      </c>
      <c r="AS631" s="17"/>
      <c r="AT631" s="17">
        <v>0.47750649176575599</v>
      </c>
      <c r="AU631" s="17">
        <v>0.272831510884466</v>
      </c>
      <c r="AV631" s="17">
        <v>8.0794064549085998E-2</v>
      </c>
      <c r="AW631" s="17">
        <v>1.7507126121800599E-2</v>
      </c>
      <c r="AX631" s="17"/>
      <c r="AY631" s="17">
        <v>8.5850372462429395E-2</v>
      </c>
      <c r="AZ631" s="17">
        <v>0.238286610581561</v>
      </c>
      <c r="BA631" s="17"/>
      <c r="BB631" s="17">
        <v>0.21524889743831299</v>
      </c>
      <c r="BC631" s="17">
        <v>0.20667931859609501</v>
      </c>
      <c r="BD631" s="17"/>
      <c r="BE631" s="17">
        <v>0.101187825701492</v>
      </c>
      <c r="BF631" s="17">
        <v>0.22200859627226499</v>
      </c>
      <c r="BG631" s="17"/>
      <c r="BH631" s="17">
        <v>0.19926018749955399</v>
      </c>
      <c r="BI631" s="17">
        <v>0.20877499857495199</v>
      </c>
      <c r="BJ631" s="17"/>
      <c r="BK631" s="17">
        <v>0.125585434166233</v>
      </c>
      <c r="BL631" s="17">
        <v>0.222291125889191</v>
      </c>
      <c r="BM631" s="17"/>
      <c r="BN631" s="17">
        <v>0.119073110736041</v>
      </c>
      <c r="BO631" s="17">
        <v>0.21206230472280599</v>
      </c>
      <c r="BP631" s="17"/>
      <c r="BQ631" s="17">
        <v>7.8576032999080794E-2</v>
      </c>
      <c r="BR631" s="17">
        <v>0.218191708779577</v>
      </c>
      <c r="BS631" s="17"/>
      <c r="BT631" s="17">
        <v>0.18444960608810801</v>
      </c>
      <c r="BU631" s="17">
        <v>0.20958328251254599</v>
      </c>
      <c r="BV631" s="17"/>
      <c r="BW631" s="17">
        <v>9.9503535643139698E-2</v>
      </c>
      <c r="BX631" s="17">
        <v>0.259687859820115</v>
      </c>
      <c r="BY631" s="17"/>
      <c r="BZ631" s="17">
        <v>6.1736706952026002E-2</v>
      </c>
      <c r="CA631" s="17">
        <v>0.21503822723821001</v>
      </c>
    </row>
    <row r="632" spans="2:79" x14ac:dyDescent="0.35">
      <c r="B632" t="s">
        <v>75</v>
      </c>
      <c r="C632" s="17">
        <v>7.1857237220048401E-2</v>
      </c>
      <c r="D632" s="17">
        <v>7.4146888488493407E-2</v>
      </c>
      <c r="E632" s="17">
        <v>7.5014618694266497E-2</v>
      </c>
      <c r="F632" s="17">
        <v>7.1935672572158105E-2</v>
      </c>
      <c r="G632" s="17">
        <v>6.16982871449962E-2</v>
      </c>
      <c r="H632" s="17">
        <v>8.3428816494837896E-2</v>
      </c>
      <c r="I632" s="17">
        <v>5.5793087875903501E-2</v>
      </c>
      <c r="J632" s="17">
        <v>6.6766024047486203E-2</v>
      </c>
      <c r="K632" s="17">
        <v>0.132811098146737</v>
      </c>
      <c r="L632" s="17">
        <v>5.5543954698111103E-2</v>
      </c>
      <c r="M632" s="17"/>
      <c r="N632" s="17">
        <v>5.9067120861670798E-2</v>
      </c>
      <c r="O632" s="17">
        <v>8.2323356734202602E-2</v>
      </c>
      <c r="P632" s="17">
        <v>7.4715135200095803E-2</v>
      </c>
      <c r="Q632" s="17">
        <v>7.5446952978791698E-2</v>
      </c>
      <c r="R632" s="17"/>
      <c r="S632" s="17">
        <v>7.9324926893733494E-2</v>
      </c>
      <c r="T632" s="17">
        <v>4.4303700478681297E-2</v>
      </c>
      <c r="U632" s="17">
        <v>4.9388221825509601E-2</v>
      </c>
      <c r="V632" s="17">
        <v>5.6510679781384701E-2</v>
      </c>
      <c r="W632" s="17">
        <v>5.5950122942013999E-2</v>
      </c>
      <c r="X632" s="17">
        <v>4.4240471927770503E-2</v>
      </c>
      <c r="Y632" s="17">
        <v>5.2571685730670802E-2</v>
      </c>
      <c r="Z632" s="17"/>
      <c r="AA632" s="17">
        <v>3.6601606237317903E-2</v>
      </c>
      <c r="AB632" s="17">
        <v>0.12748409762245699</v>
      </c>
      <c r="AC632" s="17"/>
      <c r="AD632" s="17">
        <v>3.2433548593016101E-2</v>
      </c>
      <c r="AE632" s="17">
        <v>1.81105577663071E-2</v>
      </c>
      <c r="AF632" s="17">
        <v>3.6646226400097702E-2</v>
      </c>
      <c r="AG632" s="17"/>
      <c r="AH632" s="17">
        <v>1.2916554906336201E-2</v>
      </c>
      <c r="AI632" s="17">
        <v>8.0208174819519307E-2</v>
      </c>
      <c r="AJ632" s="17"/>
      <c r="AK632" s="17">
        <v>8.4772484362655096E-2</v>
      </c>
      <c r="AL632" s="17">
        <v>6.6037717288620498E-2</v>
      </c>
      <c r="AM632" s="17"/>
      <c r="AN632" s="17">
        <v>6.9847530258295307E-2</v>
      </c>
      <c r="AO632" s="17">
        <v>7.5446952978791698E-2</v>
      </c>
      <c r="AP632" s="17"/>
      <c r="AQ632" s="17">
        <v>4.9992732066126602E-2</v>
      </c>
      <c r="AR632" s="17">
        <v>8.2764084758352799E-2</v>
      </c>
      <c r="AS632" s="17"/>
      <c r="AT632" s="17">
        <v>0.124175195566295</v>
      </c>
      <c r="AU632" s="17">
        <v>9.6627254362795706E-2</v>
      </c>
      <c r="AV632" s="17">
        <v>4.4483489571685998E-2</v>
      </c>
      <c r="AW632" s="17">
        <v>1.38807563157314E-2</v>
      </c>
      <c r="AX632" s="17"/>
      <c r="AY632" s="17">
        <v>3.0569168222399402E-2</v>
      </c>
      <c r="AZ632" s="17">
        <v>8.2090568304128197E-2</v>
      </c>
      <c r="BA632" s="17"/>
      <c r="BB632" s="17">
        <v>6.5023348057462904E-2</v>
      </c>
      <c r="BC632" s="17">
        <v>7.3112663206720899E-2</v>
      </c>
      <c r="BD632" s="17"/>
      <c r="BE632" s="17">
        <v>4.5263097132649199E-2</v>
      </c>
      <c r="BF632" s="17">
        <v>7.5342490243025306E-2</v>
      </c>
      <c r="BG632" s="17"/>
      <c r="BH632" s="17">
        <v>9.6679877054484401E-2</v>
      </c>
      <c r="BI632" s="17">
        <v>6.9684763566464303E-2</v>
      </c>
      <c r="BJ632" s="17"/>
      <c r="BK632" s="17">
        <v>7.0422659662360096E-2</v>
      </c>
      <c r="BL632" s="17">
        <v>7.2105811117803398E-2</v>
      </c>
      <c r="BM632" s="17"/>
      <c r="BN632" s="17">
        <v>4.7942585262037297E-2</v>
      </c>
      <c r="BO632" s="17">
        <v>7.2947082799798002E-2</v>
      </c>
      <c r="BP632" s="17"/>
      <c r="BQ632" s="17">
        <v>3.1502101339998402E-2</v>
      </c>
      <c r="BR632" s="17">
        <v>7.5031949538529805E-2</v>
      </c>
      <c r="BS632" s="17"/>
      <c r="BT632" s="17">
        <v>2.0938646914457699E-2</v>
      </c>
      <c r="BU632" s="17">
        <v>7.5259067936267895E-2</v>
      </c>
      <c r="BV632" s="17"/>
      <c r="BW632" s="17">
        <v>3.6854259373599201E-2</v>
      </c>
      <c r="BX632" s="17">
        <v>8.8528282858969506E-2</v>
      </c>
      <c r="BY632" s="17"/>
      <c r="BZ632" s="17">
        <v>1.1546267623828099E-2</v>
      </c>
      <c r="CA632" s="17">
        <v>7.4755406392122706E-2</v>
      </c>
    </row>
    <row r="633" spans="2:79" x14ac:dyDescent="0.35">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c r="BF633" s="17"/>
      <c r="BG633" s="17"/>
      <c r="BH633" s="17"/>
      <c r="BI633" s="17"/>
      <c r="BJ633" s="17"/>
      <c r="BK633" s="17"/>
      <c r="BL633" s="17"/>
      <c r="BM633" s="17"/>
      <c r="BN633" s="17"/>
      <c r="BO633" s="17"/>
      <c r="BP633" s="17"/>
      <c r="BQ633" s="17"/>
      <c r="BR633" s="17"/>
      <c r="BS633" s="17"/>
      <c r="BT633" s="17"/>
      <c r="BU633" s="17"/>
      <c r="BV633" s="17"/>
      <c r="BW633" s="17"/>
      <c r="BX633" s="17"/>
      <c r="BY633" s="17"/>
      <c r="BZ633" s="17"/>
      <c r="CA633" s="17"/>
    </row>
    <row r="634" spans="2:79" x14ac:dyDescent="0.35">
      <c r="B634" s="6" t="s">
        <v>335</v>
      </c>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c r="BF634" s="17"/>
      <c r="BG634" s="17"/>
      <c r="BH634" s="17"/>
      <c r="BI634" s="17"/>
      <c r="BJ634" s="17"/>
      <c r="BK634" s="17"/>
      <c r="BL634" s="17"/>
      <c r="BM634" s="17"/>
      <c r="BN634" s="17"/>
      <c r="BO634" s="17"/>
      <c r="BP634" s="17"/>
      <c r="BQ634" s="17"/>
      <c r="BR634" s="17"/>
      <c r="BS634" s="17"/>
      <c r="BT634" s="17"/>
      <c r="BU634" s="17"/>
      <c r="BV634" s="17"/>
      <c r="BW634" s="17"/>
      <c r="BX634" s="17"/>
      <c r="BY634" s="17"/>
      <c r="BZ634" s="17"/>
      <c r="CA634" s="17"/>
    </row>
    <row r="635" spans="2:79" x14ac:dyDescent="0.35">
      <c r="B635" s="24" t="s">
        <v>77</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17"/>
      <c r="BV635" s="17"/>
      <c r="BW635" s="17"/>
      <c r="BX635" s="17"/>
      <c r="BY635" s="17"/>
      <c r="BZ635" s="17"/>
      <c r="CA635" s="17"/>
    </row>
    <row r="636" spans="2:79" x14ac:dyDescent="0.35">
      <c r="B636" t="s">
        <v>315</v>
      </c>
      <c r="C636" s="17">
        <v>0.20327880304351501</v>
      </c>
      <c r="D636" s="17">
        <v>0.20084949781160999</v>
      </c>
      <c r="E636" s="17">
        <v>0.19532374987506301</v>
      </c>
      <c r="F636" s="17">
        <v>0.25553933893268499</v>
      </c>
      <c r="G636" s="17">
        <v>0.203732791737194</v>
      </c>
      <c r="H636" s="17">
        <v>0.17287600828789601</v>
      </c>
      <c r="I636" s="17">
        <v>0.20803245390535199</v>
      </c>
      <c r="J636" s="17">
        <v>0.19819621779663901</v>
      </c>
      <c r="K636" s="17">
        <v>0.201667111199031</v>
      </c>
      <c r="L636" s="17">
        <v>0.154660854996367</v>
      </c>
      <c r="M636" s="17"/>
      <c r="N636" s="17">
        <v>0.219366612038705</v>
      </c>
      <c r="O636" s="17">
        <v>0.211538442660308</v>
      </c>
      <c r="P636" s="17">
        <v>0.19902191411373399</v>
      </c>
      <c r="Q636" s="17">
        <v>0.18761011045395401</v>
      </c>
      <c r="R636" s="17"/>
      <c r="S636" s="17">
        <v>0.23907520647511701</v>
      </c>
      <c r="T636" s="17">
        <v>0.210469627676245</v>
      </c>
      <c r="U636" s="17">
        <v>0.238848062879321</v>
      </c>
      <c r="V636" s="17">
        <v>0.17591287070893</v>
      </c>
      <c r="W636" s="17">
        <v>0.218522339068463</v>
      </c>
      <c r="X636" s="17">
        <v>0.19946307530098401</v>
      </c>
      <c r="Y636" s="17">
        <v>0.207610336869227</v>
      </c>
      <c r="Z636" s="17"/>
      <c r="AA636" s="17">
        <v>0.18493273675453001</v>
      </c>
      <c r="AB636" s="17">
        <v>0.232225500065917</v>
      </c>
      <c r="AC636" s="17"/>
      <c r="AD636" s="17">
        <v>0.20413925736034499</v>
      </c>
      <c r="AE636" s="17">
        <v>0.17522122240057</v>
      </c>
      <c r="AF636" s="17">
        <v>0.179619839386184</v>
      </c>
      <c r="AG636" s="17"/>
      <c r="AH636" s="17">
        <v>0.16828533271872601</v>
      </c>
      <c r="AI636" s="17">
        <v>0.20823680956125201</v>
      </c>
      <c r="AJ636" s="17"/>
      <c r="AK636" s="17">
        <v>0.192435658945317</v>
      </c>
      <c r="AL636" s="17">
        <v>0.20816464785175301</v>
      </c>
      <c r="AM636" s="17"/>
      <c r="AN636" s="17">
        <v>0.21205094064302099</v>
      </c>
      <c r="AO636" s="17">
        <v>0.18761011045395401</v>
      </c>
      <c r="AP636" s="17"/>
      <c r="AQ636" s="17">
        <v>0.179910401739305</v>
      </c>
      <c r="AR636" s="17">
        <v>0.21493585123393499</v>
      </c>
      <c r="AS636" s="17"/>
      <c r="AT636" s="17">
        <v>0.22506577508050599</v>
      </c>
      <c r="AU636" s="17">
        <v>0.22987156561137601</v>
      </c>
      <c r="AV636" s="17">
        <v>0.19875733964411499</v>
      </c>
      <c r="AW636" s="17">
        <v>0.117369152671253</v>
      </c>
      <c r="AX636" s="17"/>
      <c r="AY636" s="17">
        <v>0.20922190091844101</v>
      </c>
      <c r="AZ636" s="17">
        <v>0.20180579426166401</v>
      </c>
      <c r="BA636" s="17"/>
      <c r="BB636" s="17">
        <v>0.22344194966366601</v>
      </c>
      <c r="BC636" s="17">
        <v>0.19957471337542201</v>
      </c>
      <c r="BD636" s="17"/>
      <c r="BE636" s="17">
        <v>0.18820842498264501</v>
      </c>
      <c r="BF636" s="17">
        <v>0.20525382763620501</v>
      </c>
      <c r="BG636" s="17"/>
      <c r="BH636" s="17">
        <v>0.19871888952172401</v>
      </c>
      <c r="BI636" s="17">
        <v>0.203677885979689</v>
      </c>
      <c r="BJ636" s="17"/>
      <c r="BK636" s="17">
        <v>0.23221178324883299</v>
      </c>
      <c r="BL636" s="17">
        <v>0.198265491895045</v>
      </c>
      <c r="BM636" s="17"/>
      <c r="BN636" s="17">
        <v>0.23488397102914199</v>
      </c>
      <c r="BO636" s="17">
        <v>0.201838482996757</v>
      </c>
      <c r="BP636" s="17"/>
      <c r="BQ636" s="17">
        <v>0.21633147033625699</v>
      </c>
      <c r="BR636" s="17">
        <v>0.202251958188712</v>
      </c>
      <c r="BS636" s="17"/>
      <c r="BT636" s="17">
        <v>0.21717692680731199</v>
      </c>
      <c r="BU636" s="17">
        <v>0.20235028039523001</v>
      </c>
      <c r="BV636" s="17"/>
      <c r="BW636" s="17">
        <v>0.18992529061152799</v>
      </c>
      <c r="BX636" s="17">
        <v>0.20963874807933899</v>
      </c>
      <c r="BY636" s="17"/>
      <c r="BZ636" s="17">
        <v>0.20348767773154899</v>
      </c>
      <c r="CA636" s="17">
        <v>0.2032687658283</v>
      </c>
    </row>
    <row r="637" spans="2:79" x14ac:dyDescent="0.35">
      <c r="B637" t="s">
        <v>316</v>
      </c>
      <c r="C637" s="17">
        <v>0.32259831501819097</v>
      </c>
      <c r="D637" s="17">
        <v>0.35744110005340302</v>
      </c>
      <c r="E637" s="17">
        <v>0.33014789460170402</v>
      </c>
      <c r="F637" s="17">
        <v>0.29997039029848299</v>
      </c>
      <c r="G637" s="17">
        <v>0.28406659524769801</v>
      </c>
      <c r="H637" s="17">
        <v>0.31097293124938902</v>
      </c>
      <c r="I637" s="17">
        <v>0.32733224862572802</v>
      </c>
      <c r="J637" s="17">
        <v>0.32742922279368603</v>
      </c>
      <c r="K637" s="17">
        <v>0.347437370878726</v>
      </c>
      <c r="L637" s="17">
        <v>0.37880457349293101</v>
      </c>
      <c r="M637" s="17"/>
      <c r="N637" s="17">
        <v>0.11059832975535901</v>
      </c>
      <c r="O637" s="17">
        <v>0.24954249498009701</v>
      </c>
      <c r="P637" s="17">
        <v>0.36940695795112</v>
      </c>
      <c r="Q637" s="17">
        <v>0.51401803078989705</v>
      </c>
      <c r="R637" s="17"/>
      <c r="S637" s="17">
        <v>0.206276647981639</v>
      </c>
      <c r="T637" s="17">
        <v>0.35797436292550999</v>
      </c>
      <c r="U637" s="17">
        <v>0.37579646490132701</v>
      </c>
      <c r="V637" s="17">
        <v>0.26132962064315401</v>
      </c>
      <c r="W637" s="17">
        <v>0.40853510656937603</v>
      </c>
      <c r="X637" s="17">
        <v>0.442973306988307</v>
      </c>
      <c r="Y637" s="17">
        <v>0.36619710820710899</v>
      </c>
      <c r="Z637" s="17"/>
      <c r="AA637" s="17">
        <v>0.46118588925703202</v>
      </c>
      <c r="AB637" s="17">
        <v>0.10393277335000201</v>
      </c>
      <c r="AC637" s="17"/>
      <c r="AD637" s="17">
        <v>0.47725475803157502</v>
      </c>
      <c r="AE637" s="17">
        <v>0.55328046583454904</v>
      </c>
      <c r="AF637" s="17">
        <v>0.41221534751219402</v>
      </c>
      <c r="AG637" s="17"/>
      <c r="AH637" s="17">
        <v>0.64256948910185097</v>
      </c>
      <c r="AI637" s="17">
        <v>0.27726359537276701</v>
      </c>
      <c r="AJ637" s="17"/>
      <c r="AK637" s="17">
        <v>0.29978215708493</v>
      </c>
      <c r="AL637" s="17">
        <v>0.33287911602688203</v>
      </c>
      <c r="AM637" s="17"/>
      <c r="AN637" s="17">
        <v>0.215431742158989</v>
      </c>
      <c r="AO637" s="17">
        <v>0.51401803078989705</v>
      </c>
      <c r="AP637" s="17"/>
      <c r="AQ637" s="17">
        <v>0.49620746541405503</v>
      </c>
      <c r="AR637" s="17">
        <v>0.23599546161299301</v>
      </c>
      <c r="AS637" s="17"/>
      <c r="AT637" s="17">
        <v>6.4058223908851505E-2</v>
      </c>
      <c r="AU637" s="17">
        <v>0.15830838656561999</v>
      </c>
      <c r="AV637" s="17">
        <v>0.43549768903166097</v>
      </c>
      <c r="AW637" s="17">
        <v>0.778985032499665</v>
      </c>
      <c r="AX637" s="17"/>
      <c r="AY637" s="17">
        <v>0.50779938021590698</v>
      </c>
      <c r="AZ637" s="17">
        <v>0.27669585788461998</v>
      </c>
      <c r="BA637" s="17"/>
      <c r="BB637" s="17">
        <v>0.30612126052134198</v>
      </c>
      <c r="BC637" s="17">
        <v>0.32562524769254703</v>
      </c>
      <c r="BD637" s="17"/>
      <c r="BE637" s="17">
        <v>0.47084013467386499</v>
      </c>
      <c r="BF637" s="17">
        <v>0.30317071749525498</v>
      </c>
      <c r="BG637" s="17"/>
      <c r="BH637" s="17">
        <v>0.34774632122206101</v>
      </c>
      <c r="BI637" s="17">
        <v>0.32039736534956198</v>
      </c>
      <c r="BJ637" s="17"/>
      <c r="BK637" s="17">
        <v>0.384099179274281</v>
      </c>
      <c r="BL637" s="17">
        <v>0.31194186116422601</v>
      </c>
      <c r="BM637" s="17"/>
      <c r="BN637" s="17">
        <v>0.47527078579918203</v>
      </c>
      <c r="BO637" s="17">
        <v>0.31564068010373503</v>
      </c>
      <c r="BP637" s="17"/>
      <c r="BQ637" s="17">
        <v>0.51125884381805098</v>
      </c>
      <c r="BR637" s="17">
        <v>0.30775651380180002</v>
      </c>
      <c r="BS637" s="17"/>
      <c r="BT637" s="17">
        <v>0.39218969423246702</v>
      </c>
      <c r="BU637" s="17">
        <v>0.31794897005450601</v>
      </c>
      <c r="BV637" s="17"/>
      <c r="BW637" s="17">
        <v>0.35575557791650703</v>
      </c>
      <c r="BX637" s="17">
        <v>0.30680633739090402</v>
      </c>
      <c r="BY637" s="17"/>
      <c r="BZ637" s="17">
        <v>0.51690983763695197</v>
      </c>
      <c r="CA637" s="17">
        <v>0.313260914734249</v>
      </c>
    </row>
    <row r="638" spans="2:79" x14ac:dyDescent="0.35">
      <c r="B638" t="s">
        <v>317</v>
      </c>
      <c r="C638" s="17">
        <v>0.39924478647441702</v>
      </c>
      <c r="D638" s="17">
        <v>0.37028989802705498</v>
      </c>
      <c r="E638" s="17">
        <v>0.40725111360549898</v>
      </c>
      <c r="F638" s="17">
        <v>0.38560196245603301</v>
      </c>
      <c r="G638" s="17">
        <v>0.43819137755467003</v>
      </c>
      <c r="H638" s="17">
        <v>0.41321395118912102</v>
      </c>
      <c r="I638" s="17">
        <v>0.41413418255944001</v>
      </c>
      <c r="J638" s="17">
        <v>0.35858715407868302</v>
      </c>
      <c r="K638" s="17">
        <v>0.36465841895649298</v>
      </c>
      <c r="L638" s="17">
        <v>0.38747937077393302</v>
      </c>
      <c r="M638" s="17"/>
      <c r="N638" s="17">
        <v>0.62892070422358404</v>
      </c>
      <c r="O638" s="17">
        <v>0.45428785883190798</v>
      </c>
      <c r="P638" s="17">
        <v>0.35388703459818399</v>
      </c>
      <c r="Q638" s="17">
        <v>0.202400539158786</v>
      </c>
      <c r="R638" s="17"/>
      <c r="S638" s="17">
        <v>0.47763637847648199</v>
      </c>
      <c r="T638" s="17">
        <v>0.38159231927222098</v>
      </c>
      <c r="U638" s="17">
        <v>0.33282583356433099</v>
      </c>
      <c r="V638" s="17">
        <v>0.49884534600161901</v>
      </c>
      <c r="W638" s="17">
        <v>0.32022542487581301</v>
      </c>
      <c r="X638" s="17">
        <v>0.30239113076038099</v>
      </c>
      <c r="Y638" s="17">
        <v>0.36632837702780202</v>
      </c>
      <c r="Z638" s="17"/>
      <c r="AA638" s="17">
        <v>0.297770955985804</v>
      </c>
      <c r="AB638" s="17">
        <v>0.55935170970187797</v>
      </c>
      <c r="AC638" s="17"/>
      <c r="AD638" s="17">
        <v>0.26530762693368398</v>
      </c>
      <c r="AE638" s="17">
        <v>0.23311137415414701</v>
      </c>
      <c r="AF638" s="17">
        <v>0.35328175241112802</v>
      </c>
      <c r="AG638" s="17"/>
      <c r="AH638" s="17">
        <v>0.16611421854033301</v>
      </c>
      <c r="AI638" s="17">
        <v>0.43227560235443302</v>
      </c>
      <c r="AJ638" s="17"/>
      <c r="AK638" s="17">
        <v>0.42309818318051801</v>
      </c>
      <c r="AL638" s="17">
        <v>0.38849661293730597</v>
      </c>
      <c r="AM638" s="17"/>
      <c r="AN638" s="17">
        <v>0.50944829026095395</v>
      </c>
      <c r="AO638" s="17">
        <v>0.202400539158786</v>
      </c>
      <c r="AP638" s="17"/>
      <c r="AQ638" s="17">
        <v>0.25580043814794801</v>
      </c>
      <c r="AR638" s="17">
        <v>0.470800288252952</v>
      </c>
      <c r="AS638" s="17"/>
      <c r="AT638" s="17">
        <v>0.61728395893538401</v>
      </c>
      <c r="AU638" s="17">
        <v>0.51019458116588401</v>
      </c>
      <c r="AV638" s="17">
        <v>0.30883326944172801</v>
      </c>
      <c r="AW638" s="17">
        <v>6.9762391571193905E-2</v>
      </c>
      <c r="AX638" s="17"/>
      <c r="AY638" s="17">
        <v>0.23836999221109301</v>
      </c>
      <c r="AZ638" s="17">
        <v>0.43911792834679497</v>
      </c>
      <c r="BA638" s="17"/>
      <c r="BB638" s="17">
        <v>0.396272762768693</v>
      </c>
      <c r="BC638" s="17">
        <v>0.39979076486306198</v>
      </c>
      <c r="BD638" s="17"/>
      <c r="BE638" s="17">
        <v>0.27158136980456099</v>
      </c>
      <c r="BF638" s="17">
        <v>0.41597551389819998</v>
      </c>
      <c r="BG638" s="17"/>
      <c r="BH638" s="17">
        <v>0.36531525105892798</v>
      </c>
      <c r="BI638" s="17">
        <v>0.40221429424071897</v>
      </c>
      <c r="BJ638" s="17"/>
      <c r="BK638" s="17">
        <v>0.289253044179199</v>
      </c>
      <c r="BL638" s="17">
        <v>0.41830341175170299</v>
      </c>
      <c r="BM638" s="17"/>
      <c r="BN638" s="17">
        <v>0.224846705964178</v>
      </c>
      <c r="BO638" s="17">
        <v>0.407192507289866</v>
      </c>
      <c r="BP638" s="17"/>
      <c r="BQ638" s="17">
        <v>0.214250643477959</v>
      </c>
      <c r="BR638" s="17">
        <v>0.413798155501929</v>
      </c>
      <c r="BS638" s="17"/>
      <c r="BT638" s="17">
        <v>0.35307441525018901</v>
      </c>
      <c r="BU638" s="17">
        <v>0.40232939243202898</v>
      </c>
      <c r="BV638" s="17"/>
      <c r="BW638" s="17">
        <v>0.40421108749433199</v>
      </c>
      <c r="BX638" s="17">
        <v>0.39687946112059003</v>
      </c>
      <c r="BY638" s="17"/>
      <c r="BZ638" s="17">
        <v>0.25373806882976901</v>
      </c>
      <c r="CA638" s="17">
        <v>0.40623693211940798</v>
      </c>
    </row>
    <row r="639" spans="2:79" x14ac:dyDescent="0.35">
      <c r="B639" t="s">
        <v>75</v>
      </c>
      <c r="C639" s="17">
        <v>7.4878095463877498E-2</v>
      </c>
      <c r="D639" s="17">
        <v>7.1419504107931894E-2</v>
      </c>
      <c r="E639" s="17">
        <v>6.7277241917734307E-2</v>
      </c>
      <c r="F639" s="17">
        <v>5.8888308312799002E-2</v>
      </c>
      <c r="G639" s="17">
        <v>7.4009235460438597E-2</v>
      </c>
      <c r="H639" s="17">
        <v>0.10293710927359399</v>
      </c>
      <c r="I639" s="17">
        <v>5.0501114909479498E-2</v>
      </c>
      <c r="J639" s="17">
        <v>0.11578740533099199</v>
      </c>
      <c r="K639" s="17">
        <v>8.6237098965750006E-2</v>
      </c>
      <c r="L639" s="17">
        <v>7.9055200736768999E-2</v>
      </c>
      <c r="M639" s="17"/>
      <c r="N639" s="17">
        <v>4.1114353982351803E-2</v>
      </c>
      <c r="O639" s="17">
        <v>8.46312035276863E-2</v>
      </c>
      <c r="P639" s="17">
        <v>7.7684093336961801E-2</v>
      </c>
      <c r="Q639" s="17">
        <v>9.5971319597362603E-2</v>
      </c>
      <c r="R639" s="17"/>
      <c r="S639" s="17">
        <v>7.7011767066761994E-2</v>
      </c>
      <c r="T639" s="17">
        <v>4.9963690126023703E-2</v>
      </c>
      <c r="U639" s="17">
        <v>5.25296386550205E-2</v>
      </c>
      <c r="V639" s="17">
        <v>6.3912162646298398E-2</v>
      </c>
      <c r="W639" s="17">
        <v>5.2717129486347998E-2</v>
      </c>
      <c r="X639" s="17">
        <v>5.5172486950327997E-2</v>
      </c>
      <c r="Y639" s="17">
        <v>5.9864177895861001E-2</v>
      </c>
      <c r="Z639" s="17"/>
      <c r="AA639" s="17">
        <v>5.6110418002633201E-2</v>
      </c>
      <c r="AB639" s="17">
        <v>0.104490016882202</v>
      </c>
      <c r="AC639" s="17"/>
      <c r="AD639" s="17">
        <v>5.32983576743963E-2</v>
      </c>
      <c r="AE639" s="17">
        <v>3.8386937610733501E-2</v>
      </c>
      <c r="AF639" s="17">
        <v>5.4883060690493701E-2</v>
      </c>
      <c r="AG639" s="17"/>
      <c r="AH639" s="17">
        <v>2.30309596390906E-2</v>
      </c>
      <c r="AI639" s="17">
        <v>8.2223992711547497E-2</v>
      </c>
      <c r="AJ639" s="17"/>
      <c r="AK639" s="17">
        <v>8.4684000789234298E-2</v>
      </c>
      <c r="AL639" s="17">
        <v>7.0459623184059406E-2</v>
      </c>
      <c r="AM639" s="17"/>
      <c r="AN639" s="17">
        <v>6.3069026937036005E-2</v>
      </c>
      <c r="AO639" s="17">
        <v>9.5971319597362603E-2</v>
      </c>
      <c r="AP639" s="17"/>
      <c r="AQ639" s="17">
        <v>6.8081694698692602E-2</v>
      </c>
      <c r="AR639" s="17">
        <v>7.8268398900120204E-2</v>
      </c>
      <c r="AS639" s="17"/>
      <c r="AT639" s="17">
        <v>9.3592042075258605E-2</v>
      </c>
      <c r="AU639" s="17">
        <v>0.10162546665712099</v>
      </c>
      <c r="AV639" s="17">
        <v>5.6911701882495801E-2</v>
      </c>
      <c r="AW639" s="17">
        <v>3.38834232578882E-2</v>
      </c>
      <c r="AX639" s="17"/>
      <c r="AY639" s="17">
        <v>4.4608726654558201E-2</v>
      </c>
      <c r="AZ639" s="17">
        <v>8.2380419506920599E-2</v>
      </c>
      <c r="BA639" s="17"/>
      <c r="BB639" s="17">
        <v>7.4164027046298805E-2</v>
      </c>
      <c r="BC639" s="17">
        <v>7.5009274068967902E-2</v>
      </c>
      <c r="BD639" s="17"/>
      <c r="BE639" s="17">
        <v>6.9370070538929005E-2</v>
      </c>
      <c r="BF639" s="17">
        <v>7.5599940970339494E-2</v>
      </c>
      <c r="BG639" s="17"/>
      <c r="BH639" s="17">
        <v>8.8219538197287298E-2</v>
      </c>
      <c r="BI639" s="17">
        <v>7.3710454430028799E-2</v>
      </c>
      <c r="BJ639" s="17"/>
      <c r="BK639" s="17">
        <v>9.4435993297686996E-2</v>
      </c>
      <c r="BL639" s="17">
        <v>7.1489235189025405E-2</v>
      </c>
      <c r="BM639" s="17"/>
      <c r="BN639" s="17">
        <v>6.49985372074985E-2</v>
      </c>
      <c r="BO639" s="17">
        <v>7.5328329609643002E-2</v>
      </c>
      <c r="BP639" s="17"/>
      <c r="BQ639" s="17">
        <v>5.8159042367732998E-2</v>
      </c>
      <c r="BR639" s="17">
        <v>7.6193372507558907E-2</v>
      </c>
      <c r="BS639" s="17"/>
      <c r="BT639" s="17">
        <v>3.7558963710031798E-2</v>
      </c>
      <c r="BU639" s="17">
        <v>7.7371357118235104E-2</v>
      </c>
      <c r="BV639" s="17"/>
      <c r="BW639" s="17">
        <v>5.0108043977632702E-2</v>
      </c>
      <c r="BX639" s="17">
        <v>8.6675453409167394E-2</v>
      </c>
      <c r="BY639" s="17"/>
      <c r="BZ639" s="17">
        <v>2.5864415801729899E-2</v>
      </c>
      <c r="CA639" s="17">
        <v>7.7233387318042301E-2</v>
      </c>
    </row>
    <row r="640" spans="2:79" x14ac:dyDescent="0.35">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c r="BI640" s="17"/>
      <c r="BJ640" s="17"/>
      <c r="BK640" s="17"/>
      <c r="BL640" s="17"/>
      <c r="BM640" s="17"/>
      <c r="BN640" s="17"/>
      <c r="BO640" s="17"/>
      <c r="BP640" s="17"/>
      <c r="BQ640" s="17"/>
      <c r="BR640" s="17"/>
      <c r="BS640" s="17"/>
      <c r="BT640" s="17"/>
      <c r="BU640" s="17"/>
      <c r="BV640" s="17"/>
      <c r="BW640" s="17"/>
      <c r="BX640" s="17"/>
      <c r="BY640" s="17"/>
      <c r="BZ640" s="17"/>
      <c r="CA640" s="17"/>
    </row>
    <row r="641" spans="2:79" x14ac:dyDescent="0.35">
      <c r="B641" s="6" t="s">
        <v>336</v>
      </c>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c r="BD641" s="17"/>
      <c r="BE641" s="17"/>
      <c r="BF641" s="17"/>
      <c r="BG641" s="17"/>
      <c r="BH641" s="17"/>
      <c r="BI641" s="17"/>
      <c r="BJ641" s="17"/>
      <c r="BK641" s="17"/>
      <c r="BL641" s="17"/>
      <c r="BM641" s="17"/>
      <c r="BN641" s="17"/>
      <c r="BO641" s="17"/>
      <c r="BP641" s="17"/>
      <c r="BQ641" s="17"/>
      <c r="BR641" s="17"/>
      <c r="BS641" s="17"/>
      <c r="BT641" s="17"/>
      <c r="BU641" s="17"/>
      <c r="BV641" s="17"/>
      <c r="BW641" s="17"/>
      <c r="BX641" s="17"/>
      <c r="BY641" s="17"/>
      <c r="BZ641" s="17"/>
      <c r="CA641" s="17"/>
    </row>
    <row r="642" spans="2:79" x14ac:dyDescent="0.35">
      <c r="B642" s="24" t="s">
        <v>77</v>
      </c>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7"/>
      <c r="BH642" s="17"/>
      <c r="BI642" s="17"/>
      <c r="BJ642" s="17"/>
      <c r="BK642" s="17"/>
      <c r="BL642" s="17"/>
      <c r="BM642" s="17"/>
      <c r="BN642" s="17"/>
      <c r="BO642" s="17"/>
      <c r="BP642" s="17"/>
      <c r="BQ642" s="17"/>
      <c r="BR642" s="17"/>
      <c r="BS642" s="17"/>
      <c r="BT642" s="17"/>
      <c r="BU642" s="17"/>
      <c r="BV642" s="17"/>
      <c r="BW642" s="17"/>
      <c r="BX642" s="17"/>
      <c r="BY642" s="17"/>
      <c r="BZ642" s="17"/>
      <c r="CA642" s="17"/>
    </row>
    <row r="643" spans="2:79" x14ac:dyDescent="0.35">
      <c r="B643" t="s">
        <v>315</v>
      </c>
      <c r="C643" s="17">
        <v>0.19209379272222399</v>
      </c>
      <c r="D643" s="17">
        <v>0.19401083559219001</v>
      </c>
      <c r="E643" s="17">
        <v>0.19816961050349099</v>
      </c>
      <c r="F643" s="17">
        <v>0.27846350319382102</v>
      </c>
      <c r="G643" s="17">
        <v>0.17224426418844499</v>
      </c>
      <c r="H643" s="17">
        <v>0.14457401372166701</v>
      </c>
      <c r="I643" s="17">
        <v>0.19829241680265</v>
      </c>
      <c r="J643" s="17">
        <v>0.17039770569082399</v>
      </c>
      <c r="K643" s="17">
        <v>0.18151210077900401</v>
      </c>
      <c r="L643" s="17">
        <v>0.12321600019127001</v>
      </c>
      <c r="M643" s="17"/>
      <c r="N643" s="17">
        <v>0.20731530045212501</v>
      </c>
      <c r="O643" s="17">
        <v>0.18299836407887801</v>
      </c>
      <c r="P643" s="17">
        <v>0.18900497705951799</v>
      </c>
      <c r="Q643" s="17">
        <v>0.18589051496911699</v>
      </c>
      <c r="R643" s="17"/>
      <c r="S643" s="17">
        <v>0.223205911276705</v>
      </c>
      <c r="T643" s="17">
        <v>0.238308587340751</v>
      </c>
      <c r="U643" s="17">
        <v>0.20987155964849799</v>
      </c>
      <c r="V643" s="17">
        <v>0.17746745750704199</v>
      </c>
      <c r="W643" s="17">
        <v>0.198758281096931</v>
      </c>
      <c r="X643" s="17">
        <v>0.19214172204251101</v>
      </c>
      <c r="Y643" s="17">
        <v>0.16992629358740499</v>
      </c>
      <c r="Z643" s="17"/>
      <c r="AA643" s="17">
        <v>0.180190566182512</v>
      </c>
      <c r="AB643" s="17">
        <v>0.21087488109324601</v>
      </c>
      <c r="AC643" s="17"/>
      <c r="AD643" s="17">
        <v>0.19846601587509</v>
      </c>
      <c r="AE643" s="17">
        <v>0.16455362912507801</v>
      </c>
      <c r="AF643" s="17">
        <v>0.17720852422748301</v>
      </c>
      <c r="AG643" s="17"/>
      <c r="AH643" s="17">
        <v>0.17720205868496899</v>
      </c>
      <c r="AI643" s="17">
        <v>0.19420370962191499</v>
      </c>
      <c r="AJ643" s="17"/>
      <c r="AK643" s="17">
        <v>0.18260349130356299</v>
      </c>
      <c r="AL643" s="17">
        <v>0.19637005609150601</v>
      </c>
      <c r="AM643" s="17"/>
      <c r="AN643" s="17">
        <v>0.195566705711433</v>
      </c>
      <c r="AO643" s="17">
        <v>0.18589051496911699</v>
      </c>
      <c r="AP643" s="17"/>
      <c r="AQ643" s="17">
        <v>0.17518932525279601</v>
      </c>
      <c r="AR643" s="17">
        <v>0.200526384638086</v>
      </c>
      <c r="AS643" s="17"/>
      <c r="AT643" s="17">
        <v>0.21774880084322101</v>
      </c>
      <c r="AU643" s="17">
        <v>0.206256791078716</v>
      </c>
      <c r="AV643" s="17">
        <v>0.18898744736381001</v>
      </c>
      <c r="AW643" s="17">
        <v>0.12809173782703201</v>
      </c>
      <c r="AX643" s="17"/>
      <c r="AY643" s="17">
        <v>0.18385799384176901</v>
      </c>
      <c r="AZ643" s="17">
        <v>0.19413505206739701</v>
      </c>
      <c r="BA643" s="17"/>
      <c r="BB643" s="17">
        <v>0.18118482374684999</v>
      </c>
      <c r="BC643" s="17">
        <v>0.194097835049172</v>
      </c>
      <c r="BD643" s="17"/>
      <c r="BE643" s="17">
        <v>0.191819337011677</v>
      </c>
      <c r="BF643" s="17">
        <v>0.192129761081859</v>
      </c>
      <c r="BG643" s="17"/>
      <c r="BH643" s="17">
        <v>0.190742647437882</v>
      </c>
      <c r="BI643" s="17">
        <v>0.1922120447515</v>
      </c>
      <c r="BJ643" s="17"/>
      <c r="BK643" s="17">
        <v>0.218077296588674</v>
      </c>
      <c r="BL643" s="17">
        <v>0.187591546887692</v>
      </c>
      <c r="BM643" s="17"/>
      <c r="BN643" s="17">
        <v>0.19350937968979801</v>
      </c>
      <c r="BO643" s="17">
        <v>0.19202928117499099</v>
      </c>
      <c r="BP643" s="17"/>
      <c r="BQ643" s="17">
        <v>0.21142179459236399</v>
      </c>
      <c r="BR643" s="17">
        <v>0.19057327137368599</v>
      </c>
      <c r="BS643" s="17"/>
      <c r="BT643" s="17">
        <v>0.193752563371031</v>
      </c>
      <c r="BU643" s="17">
        <v>0.19198297156809499</v>
      </c>
      <c r="BV643" s="17"/>
      <c r="BW643" s="17">
        <v>0.179046656328573</v>
      </c>
      <c r="BX643" s="17">
        <v>0.19830781848968701</v>
      </c>
      <c r="BY643" s="17"/>
      <c r="BZ643" s="17">
        <v>0.171539688711732</v>
      </c>
      <c r="CA643" s="17">
        <v>0.193081494810279</v>
      </c>
    </row>
    <row r="644" spans="2:79" x14ac:dyDescent="0.35">
      <c r="B644" t="s">
        <v>316</v>
      </c>
      <c r="C644" s="17">
        <v>0.272454656168646</v>
      </c>
      <c r="D644" s="17">
        <v>0.29491076125730697</v>
      </c>
      <c r="E644" s="17">
        <v>0.29298776003357302</v>
      </c>
      <c r="F644" s="17">
        <v>0.21850665505344199</v>
      </c>
      <c r="G644" s="17">
        <v>0.27967017425944901</v>
      </c>
      <c r="H644" s="17">
        <v>0.26944469115837499</v>
      </c>
      <c r="I644" s="17">
        <v>0.28833536718622399</v>
      </c>
      <c r="J644" s="17">
        <v>0.25770177795173799</v>
      </c>
      <c r="K644" s="17">
        <v>0.30067436808145998</v>
      </c>
      <c r="L644" s="17">
        <v>0.23949355792852101</v>
      </c>
      <c r="M644" s="17"/>
      <c r="N644" s="17">
        <v>9.8168911139568604E-2</v>
      </c>
      <c r="O644" s="17">
        <v>0.21855235874488199</v>
      </c>
      <c r="P644" s="17">
        <v>0.343310009216934</v>
      </c>
      <c r="Q644" s="17">
        <v>0.41239256735380803</v>
      </c>
      <c r="R644" s="17"/>
      <c r="S644" s="17">
        <v>0.18073016190837601</v>
      </c>
      <c r="T644" s="17">
        <v>0.28966661537020499</v>
      </c>
      <c r="U644" s="17">
        <v>0.36264476084969299</v>
      </c>
      <c r="V644" s="17">
        <v>0.21017483785461899</v>
      </c>
      <c r="W644" s="17">
        <v>0.33594453978229399</v>
      </c>
      <c r="X644" s="17">
        <v>0.38460168383759202</v>
      </c>
      <c r="Y644" s="17">
        <v>0.33439165734093601</v>
      </c>
      <c r="Z644" s="17"/>
      <c r="AA644" s="17">
        <v>0.39351031302108902</v>
      </c>
      <c r="AB644" s="17">
        <v>8.1451235241324194E-2</v>
      </c>
      <c r="AC644" s="17"/>
      <c r="AD644" s="17">
        <v>0.41475281229062899</v>
      </c>
      <c r="AE644" s="17">
        <v>0.49590078890115002</v>
      </c>
      <c r="AF644" s="17">
        <v>0.33219393188754598</v>
      </c>
      <c r="AG644" s="17"/>
      <c r="AH644" s="17">
        <v>0.56064693000614196</v>
      </c>
      <c r="AI644" s="17">
        <v>0.23162249065931201</v>
      </c>
      <c r="AJ644" s="17"/>
      <c r="AK644" s="17">
        <v>0.25271482410355001</v>
      </c>
      <c r="AL644" s="17">
        <v>0.28134928628121197</v>
      </c>
      <c r="AM644" s="17"/>
      <c r="AN644" s="17">
        <v>0.19411023749510301</v>
      </c>
      <c r="AO644" s="17">
        <v>0.41239256735380803</v>
      </c>
      <c r="AP644" s="17"/>
      <c r="AQ644" s="17">
        <v>0.42793907163386902</v>
      </c>
      <c r="AR644" s="17">
        <v>0.19489311054375399</v>
      </c>
      <c r="AS644" s="17"/>
      <c r="AT644" s="17">
        <v>5.2120154746589098E-2</v>
      </c>
      <c r="AU644" s="17">
        <v>0.130489339664557</v>
      </c>
      <c r="AV644" s="17">
        <v>0.35455515391138298</v>
      </c>
      <c r="AW644" s="17">
        <v>0.70425446800344704</v>
      </c>
      <c r="AX644" s="17"/>
      <c r="AY644" s="17">
        <v>0.450470769189729</v>
      </c>
      <c r="AZ644" s="17">
        <v>0.228333003907566</v>
      </c>
      <c r="BA644" s="17"/>
      <c r="BB644" s="17">
        <v>0.307805312421017</v>
      </c>
      <c r="BC644" s="17">
        <v>0.265960530869083</v>
      </c>
      <c r="BD644" s="17"/>
      <c r="BE644" s="17">
        <v>0.41256018514060699</v>
      </c>
      <c r="BF644" s="17">
        <v>0.25409334736976902</v>
      </c>
      <c r="BG644" s="17"/>
      <c r="BH644" s="17">
        <v>0.26257690023896801</v>
      </c>
      <c r="BI644" s="17">
        <v>0.27331915586154298</v>
      </c>
      <c r="BJ644" s="17"/>
      <c r="BK644" s="17">
        <v>0.33407013659326701</v>
      </c>
      <c r="BL644" s="17">
        <v>0.26177834240009901</v>
      </c>
      <c r="BM644" s="17"/>
      <c r="BN644" s="17">
        <v>0.42507062495028902</v>
      </c>
      <c r="BO644" s="17">
        <v>0.26549959617998597</v>
      </c>
      <c r="BP644" s="17"/>
      <c r="BQ644" s="17">
        <v>0.49216752319537999</v>
      </c>
      <c r="BR644" s="17">
        <v>0.25516998768055199</v>
      </c>
      <c r="BS644" s="17"/>
      <c r="BT644" s="17">
        <v>0.38687902576720001</v>
      </c>
      <c r="BU644" s="17">
        <v>0.264810054602728</v>
      </c>
      <c r="BV644" s="17"/>
      <c r="BW644" s="17">
        <v>0.32112676806014301</v>
      </c>
      <c r="BX644" s="17">
        <v>0.24927334278881499</v>
      </c>
      <c r="BY644" s="17"/>
      <c r="BZ644" s="17">
        <v>0.48293734073620698</v>
      </c>
      <c r="CA644" s="17">
        <v>0.26234017066537502</v>
      </c>
    </row>
    <row r="645" spans="2:79" x14ac:dyDescent="0.35">
      <c r="B645" t="s">
        <v>317</v>
      </c>
      <c r="C645" s="17">
        <v>0.40762081492518898</v>
      </c>
      <c r="D645" s="17">
        <v>0.38251708591983402</v>
      </c>
      <c r="E645" s="17">
        <v>0.40640576452235799</v>
      </c>
      <c r="F645" s="17">
        <v>0.39400566475793097</v>
      </c>
      <c r="G645" s="17">
        <v>0.45010023429015</v>
      </c>
      <c r="H645" s="17">
        <v>0.41520846376869303</v>
      </c>
      <c r="I645" s="17">
        <v>0.41122676094779298</v>
      </c>
      <c r="J645" s="17">
        <v>0.374878365839804</v>
      </c>
      <c r="K645" s="17">
        <v>0.35797640727111202</v>
      </c>
      <c r="L645" s="17">
        <v>0.46379141489005798</v>
      </c>
      <c r="M645" s="17"/>
      <c r="N645" s="17">
        <v>0.60774743461348801</v>
      </c>
      <c r="O645" s="17">
        <v>0.44627348609126799</v>
      </c>
      <c r="P645" s="17">
        <v>0.34907130927132302</v>
      </c>
      <c r="Q645" s="17">
        <v>0.24938439998437001</v>
      </c>
      <c r="R645" s="17"/>
      <c r="S645" s="17">
        <v>0.476314079428592</v>
      </c>
      <c r="T645" s="17">
        <v>0.38699209673965501</v>
      </c>
      <c r="U645" s="17">
        <v>0.33556404277771201</v>
      </c>
      <c r="V645" s="17">
        <v>0.495289531015359</v>
      </c>
      <c r="W645" s="17">
        <v>0.36602428326208403</v>
      </c>
      <c r="X645" s="17">
        <v>0.32684697524761402</v>
      </c>
      <c r="Y645" s="17">
        <v>0.38456713187374603</v>
      </c>
      <c r="Z645" s="17"/>
      <c r="AA645" s="17">
        <v>0.32561693395117403</v>
      </c>
      <c r="AB645" s="17">
        <v>0.53700776141415496</v>
      </c>
      <c r="AC645" s="17"/>
      <c r="AD645" s="17">
        <v>0.29138403827806098</v>
      </c>
      <c r="AE645" s="17">
        <v>0.279197164790976</v>
      </c>
      <c r="AF645" s="17">
        <v>0.37825072174646202</v>
      </c>
      <c r="AG645" s="17"/>
      <c r="AH645" s="17">
        <v>0.220042715975069</v>
      </c>
      <c r="AI645" s="17">
        <v>0.434197585635483</v>
      </c>
      <c r="AJ645" s="17"/>
      <c r="AK645" s="17">
        <v>0.418300548790486</v>
      </c>
      <c r="AL645" s="17">
        <v>0.40280860162371701</v>
      </c>
      <c r="AM645" s="17"/>
      <c r="AN645" s="17">
        <v>0.49620967434528301</v>
      </c>
      <c r="AO645" s="17">
        <v>0.24938439998437001</v>
      </c>
      <c r="AP645" s="17"/>
      <c r="AQ645" s="17">
        <v>0.29836231223965698</v>
      </c>
      <c r="AR645" s="17">
        <v>0.46212311546505602</v>
      </c>
      <c r="AS645" s="17"/>
      <c r="AT645" s="17">
        <v>0.58268127005126702</v>
      </c>
      <c r="AU645" s="17">
        <v>0.49296345189499202</v>
      </c>
      <c r="AV645" s="17">
        <v>0.34805735182862901</v>
      </c>
      <c r="AW645" s="17">
        <v>0.11534765417913299</v>
      </c>
      <c r="AX645" s="17"/>
      <c r="AY645" s="17">
        <v>0.29464675920264599</v>
      </c>
      <c r="AZ645" s="17">
        <v>0.43562166224468701</v>
      </c>
      <c r="BA645" s="17"/>
      <c r="BB645" s="17">
        <v>0.38206663000145302</v>
      </c>
      <c r="BC645" s="17">
        <v>0.412315270316291</v>
      </c>
      <c r="BD645" s="17"/>
      <c r="BE645" s="17">
        <v>0.308736080057187</v>
      </c>
      <c r="BF645" s="17">
        <v>0.42057999766215098</v>
      </c>
      <c r="BG645" s="17"/>
      <c r="BH645" s="17">
        <v>0.38399662343624402</v>
      </c>
      <c r="BI645" s="17">
        <v>0.40968840056230399</v>
      </c>
      <c r="BJ645" s="17"/>
      <c r="BK645" s="17">
        <v>0.31059521592320899</v>
      </c>
      <c r="BL645" s="17">
        <v>0.424432754577166</v>
      </c>
      <c r="BM645" s="17"/>
      <c r="BN645" s="17">
        <v>0.26508026956875502</v>
      </c>
      <c r="BO645" s="17">
        <v>0.41411671474278</v>
      </c>
      <c r="BP645" s="17"/>
      <c r="BQ645" s="17">
        <v>0.202438881954047</v>
      </c>
      <c r="BR645" s="17">
        <v>0.42376234427276599</v>
      </c>
      <c r="BS645" s="17"/>
      <c r="BT645" s="17">
        <v>0.36566387819706397</v>
      </c>
      <c r="BU645" s="17">
        <v>0.41042392465905198</v>
      </c>
      <c r="BV645" s="17"/>
      <c r="BW645" s="17">
        <v>0.40419575847974798</v>
      </c>
      <c r="BX645" s="17">
        <v>0.40925208391516799</v>
      </c>
      <c r="BY645" s="17"/>
      <c r="BZ645" s="17">
        <v>0.28798699905992098</v>
      </c>
      <c r="CA645" s="17">
        <v>0.41336967022298299</v>
      </c>
    </row>
    <row r="646" spans="2:79" x14ac:dyDescent="0.35">
      <c r="B646" t="s">
        <v>75</v>
      </c>
      <c r="C646" s="17">
        <v>0.127830736183942</v>
      </c>
      <c r="D646" s="17">
        <v>0.12856131723066899</v>
      </c>
      <c r="E646" s="17">
        <v>0.10243686494057699</v>
      </c>
      <c r="F646" s="17">
        <v>0.109024176994806</v>
      </c>
      <c r="G646" s="17">
        <v>9.7985327261955205E-2</v>
      </c>
      <c r="H646" s="17">
        <v>0.170772831351265</v>
      </c>
      <c r="I646" s="17">
        <v>0.102145455063332</v>
      </c>
      <c r="J646" s="17">
        <v>0.197022150517633</v>
      </c>
      <c r="K646" s="17">
        <v>0.159837123868423</v>
      </c>
      <c r="L646" s="17">
        <v>0.17349902699015099</v>
      </c>
      <c r="M646" s="17"/>
      <c r="N646" s="17">
        <v>8.6768353794817898E-2</v>
      </c>
      <c r="O646" s="17">
        <v>0.15217579108497101</v>
      </c>
      <c r="P646" s="17">
        <v>0.11861370445222599</v>
      </c>
      <c r="Q646" s="17">
        <v>0.152332517692706</v>
      </c>
      <c r="R646" s="17"/>
      <c r="S646" s="17">
        <v>0.119749847386327</v>
      </c>
      <c r="T646" s="17">
        <v>8.5032700549388607E-2</v>
      </c>
      <c r="U646" s="17">
        <v>9.1919636724097295E-2</v>
      </c>
      <c r="V646" s="17">
        <v>0.11706817362298</v>
      </c>
      <c r="W646" s="17">
        <v>9.9272895858691104E-2</v>
      </c>
      <c r="X646" s="17">
        <v>9.6409618872283401E-2</v>
      </c>
      <c r="Y646" s="17">
        <v>0.111114917197913</v>
      </c>
      <c r="Z646" s="17"/>
      <c r="AA646" s="17">
        <v>0.10068218684522499</v>
      </c>
      <c r="AB646" s="17">
        <v>0.170666122251275</v>
      </c>
      <c r="AC646" s="17"/>
      <c r="AD646" s="17">
        <v>9.5397133556220107E-2</v>
      </c>
      <c r="AE646" s="17">
        <v>6.0348417182795398E-2</v>
      </c>
      <c r="AF646" s="17">
        <v>0.11234682213850899</v>
      </c>
      <c r="AG646" s="17"/>
      <c r="AH646" s="17">
        <v>4.2108295333819899E-2</v>
      </c>
      <c r="AI646" s="17">
        <v>0.13997621408329</v>
      </c>
      <c r="AJ646" s="17"/>
      <c r="AK646" s="17">
        <v>0.146381135802401</v>
      </c>
      <c r="AL646" s="17">
        <v>0.119472056003564</v>
      </c>
      <c r="AM646" s="17"/>
      <c r="AN646" s="17">
        <v>0.11411338244818101</v>
      </c>
      <c r="AO646" s="17">
        <v>0.152332517692706</v>
      </c>
      <c r="AP646" s="17"/>
      <c r="AQ646" s="17">
        <v>9.8509290873677699E-2</v>
      </c>
      <c r="AR646" s="17">
        <v>0.14245738935310401</v>
      </c>
      <c r="AS646" s="17"/>
      <c r="AT646" s="17">
        <v>0.14744977435892401</v>
      </c>
      <c r="AU646" s="17">
        <v>0.170290417361735</v>
      </c>
      <c r="AV646" s="17">
        <v>0.10840004689617801</v>
      </c>
      <c r="AW646" s="17">
        <v>5.2306139990388301E-2</v>
      </c>
      <c r="AX646" s="17"/>
      <c r="AY646" s="17">
        <v>7.1024477765856395E-2</v>
      </c>
      <c r="AZ646" s="17">
        <v>0.14191028178035001</v>
      </c>
      <c r="BA646" s="17"/>
      <c r="BB646" s="17">
        <v>0.12894323383067999</v>
      </c>
      <c r="BC646" s="17">
        <v>0.127626363765455</v>
      </c>
      <c r="BD646" s="17"/>
      <c r="BE646" s="17">
        <v>8.6884397790528201E-2</v>
      </c>
      <c r="BF646" s="17">
        <v>0.13319689388622</v>
      </c>
      <c r="BG646" s="17"/>
      <c r="BH646" s="17">
        <v>0.162683828886906</v>
      </c>
      <c r="BI646" s="17">
        <v>0.124780398824654</v>
      </c>
      <c r="BJ646" s="17"/>
      <c r="BK646" s="17">
        <v>0.13725735089485</v>
      </c>
      <c r="BL646" s="17">
        <v>0.12619735613504299</v>
      </c>
      <c r="BM646" s="17"/>
      <c r="BN646" s="17">
        <v>0.11633972579115801</v>
      </c>
      <c r="BO646" s="17">
        <v>0.12835440790224301</v>
      </c>
      <c r="BP646" s="17"/>
      <c r="BQ646" s="17">
        <v>9.3971800258208796E-2</v>
      </c>
      <c r="BR646" s="17">
        <v>0.130494396672996</v>
      </c>
      <c r="BS646" s="17"/>
      <c r="BT646" s="17">
        <v>5.3704532664704402E-2</v>
      </c>
      <c r="BU646" s="17">
        <v>0.13278304917012401</v>
      </c>
      <c r="BV646" s="17"/>
      <c r="BW646" s="17">
        <v>9.5630817131536594E-2</v>
      </c>
      <c r="BX646" s="17">
        <v>0.14316675480633001</v>
      </c>
      <c r="BY646" s="17"/>
      <c r="BZ646" s="17">
        <v>5.7535971492140597E-2</v>
      </c>
      <c r="CA646" s="17">
        <v>0.13120866430136299</v>
      </c>
    </row>
    <row r="647" spans="2:79" x14ac:dyDescent="0.35">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c r="BJ647" s="17"/>
      <c r="BK647" s="17"/>
      <c r="BL647" s="17"/>
      <c r="BM647" s="17"/>
      <c r="BN647" s="17"/>
      <c r="BO647" s="17"/>
      <c r="BP647" s="17"/>
      <c r="BQ647" s="17"/>
      <c r="BR647" s="17"/>
      <c r="BS647" s="17"/>
      <c r="BT647" s="17"/>
      <c r="BU647" s="17"/>
      <c r="BV647" s="17"/>
      <c r="BW647" s="17"/>
      <c r="BX647" s="17"/>
      <c r="BY647" s="17"/>
      <c r="BZ647" s="17"/>
      <c r="CA647" s="17"/>
    </row>
    <row r="648" spans="2:79" x14ac:dyDescent="0.35">
      <c r="B648" s="6" t="s">
        <v>341</v>
      </c>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c r="AX648" s="17"/>
      <c r="AY648" s="17"/>
      <c r="AZ648" s="17"/>
      <c r="BA648" s="17"/>
      <c r="BB648" s="17"/>
      <c r="BC648" s="17"/>
      <c r="BD648" s="17"/>
      <c r="BE648" s="17"/>
      <c r="BF648" s="17"/>
      <c r="BG648" s="17"/>
      <c r="BH648" s="17"/>
      <c r="BI648" s="17"/>
      <c r="BJ648" s="17"/>
      <c r="BK648" s="17"/>
      <c r="BL648" s="17"/>
      <c r="BM648" s="17"/>
      <c r="BN648" s="17"/>
      <c r="BO648" s="17"/>
      <c r="BP648" s="17"/>
      <c r="BQ648" s="17"/>
      <c r="BR648" s="17"/>
      <c r="BS648" s="17"/>
      <c r="BT648" s="17"/>
      <c r="BU648" s="17"/>
      <c r="BV648" s="17"/>
      <c r="BW648" s="17"/>
      <c r="BX648" s="17"/>
      <c r="BY648" s="17"/>
      <c r="BZ648" s="17"/>
      <c r="CA648" s="17"/>
    </row>
    <row r="649" spans="2:79" x14ac:dyDescent="0.35">
      <c r="B649" s="24" t="s">
        <v>685</v>
      </c>
      <c r="C649" s="17" t="s">
        <v>342</v>
      </c>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17"/>
      <c r="BB649" s="17"/>
      <c r="BC649" s="17"/>
      <c r="BD649" s="17"/>
      <c r="BE649" s="17"/>
      <c r="BF649" s="17"/>
      <c r="BG649" s="17"/>
      <c r="BH649" s="17"/>
      <c r="BI649" s="17"/>
      <c r="BJ649" s="17"/>
      <c r="BK649" s="17"/>
      <c r="BL649" s="17"/>
      <c r="BM649" s="17"/>
      <c r="BN649" s="17"/>
      <c r="BO649" s="17"/>
      <c r="BP649" s="17"/>
      <c r="BQ649" s="17"/>
      <c r="BR649" s="17"/>
      <c r="BS649" s="17"/>
      <c r="BT649" s="17"/>
      <c r="BU649" s="17"/>
      <c r="BV649" s="17"/>
      <c r="BW649" s="17"/>
      <c r="BX649" s="17"/>
      <c r="BY649" s="17"/>
      <c r="BZ649" s="17"/>
      <c r="CA649" s="17"/>
    </row>
    <row r="650" spans="2:79" x14ac:dyDescent="0.35">
      <c r="B650" t="s">
        <v>337</v>
      </c>
      <c r="C650" s="17">
        <v>0.53985434742388505</v>
      </c>
      <c r="D650" s="17">
        <v>0.48522025418112003</v>
      </c>
      <c r="E650" s="17">
        <v>0.58485167129212801</v>
      </c>
      <c r="F650" s="17">
        <v>0.53410399381642204</v>
      </c>
      <c r="G650" s="17">
        <v>0.53252670778008904</v>
      </c>
      <c r="H650" s="17">
        <v>0.51097850362609698</v>
      </c>
      <c r="I650" s="17">
        <v>0.51904907737564299</v>
      </c>
      <c r="J650" s="17">
        <v>0.603283730466326</v>
      </c>
      <c r="K650" s="17">
        <v>0.55400428190927797</v>
      </c>
      <c r="L650" s="17">
        <v>0.65319288293002398</v>
      </c>
      <c r="M650" s="17"/>
      <c r="N650" s="17">
        <v>0.465783618992409</v>
      </c>
      <c r="O650" s="17">
        <v>0.53664983922943899</v>
      </c>
      <c r="P650" s="17">
        <v>0.55271788660023202</v>
      </c>
      <c r="Q650" s="17">
        <v>0.57463200764053901</v>
      </c>
      <c r="R650" s="17"/>
      <c r="S650" s="17">
        <v>0.47532181458253198</v>
      </c>
      <c r="T650" s="17">
        <v>0.46047591620564499</v>
      </c>
      <c r="U650" s="17">
        <v>0.55786714845436103</v>
      </c>
      <c r="V650" s="17">
        <v>0.51562766686125205</v>
      </c>
      <c r="W650" s="17">
        <v>0.55986017144172795</v>
      </c>
      <c r="X650" s="17">
        <v>0.54999774233273702</v>
      </c>
      <c r="Y650" s="17">
        <v>0.619669487408401</v>
      </c>
      <c r="Z650" s="17"/>
      <c r="AA650" s="17">
        <v>0.56287013904444505</v>
      </c>
      <c r="AB650" s="17">
        <v>0.47548896720502698</v>
      </c>
      <c r="AC650" s="17"/>
      <c r="AD650" s="17">
        <v>0.55687585831063702</v>
      </c>
      <c r="AE650" s="17">
        <v>0.59989533461592104</v>
      </c>
      <c r="AF650" s="17">
        <v>0.55388493031561703</v>
      </c>
      <c r="AG650" s="17"/>
      <c r="AH650" s="17">
        <v>0.58264130126696101</v>
      </c>
      <c r="AI650" s="17">
        <v>0.53231168319164301</v>
      </c>
      <c r="AJ650" s="17"/>
      <c r="AK650" s="17">
        <v>0.54848140857266803</v>
      </c>
      <c r="AL650" s="17">
        <v>0.53605334776920999</v>
      </c>
      <c r="AM650" s="17"/>
      <c r="AN650" s="17">
        <v>0.51431715706335202</v>
      </c>
      <c r="AO650" s="17">
        <v>0.57463200764053901</v>
      </c>
      <c r="AP650" s="17"/>
      <c r="AQ650" s="17">
        <v>0.59406501704193804</v>
      </c>
      <c r="AR650" s="17">
        <v>0.50507917948439696</v>
      </c>
      <c r="AS650" s="17"/>
      <c r="AT650" s="17">
        <v>0.42760123253316901</v>
      </c>
      <c r="AU650" s="17">
        <v>0.50160262373534303</v>
      </c>
      <c r="AV650" s="17">
        <v>0.55063965006541604</v>
      </c>
      <c r="AW650" s="17">
        <v>0.63059803905737999</v>
      </c>
      <c r="AX650" s="17"/>
      <c r="AY650" s="17">
        <v>0.54539109285865905</v>
      </c>
      <c r="AZ650" s="17">
        <v>0.53820401837228504</v>
      </c>
      <c r="BA650" s="17"/>
      <c r="BB650" s="17">
        <v>0.51213335214970201</v>
      </c>
      <c r="BC650" s="17">
        <v>0.54488130260064604</v>
      </c>
      <c r="BD650" s="17"/>
      <c r="BE650" s="17">
        <v>0.59413852894598396</v>
      </c>
      <c r="BF650" s="17">
        <v>0.53203863459066203</v>
      </c>
      <c r="BG650" s="17"/>
      <c r="BH650" s="17">
        <v>0.52067047592160498</v>
      </c>
      <c r="BI650" s="17">
        <v>0.54154572695382297</v>
      </c>
      <c r="BJ650" s="17"/>
      <c r="BK650" s="17">
        <v>0.56403669323752703</v>
      </c>
      <c r="BL650" s="17">
        <v>0.535149833233318</v>
      </c>
      <c r="BM650" s="17"/>
      <c r="BN650" s="17">
        <v>0.529335054337149</v>
      </c>
      <c r="BO650" s="17">
        <v>0.54040518494607503</v>
      </c>
      <c r="BP650" s="17"/>
      <c r="BQ650" s="17">
        <v>0.54630625913261899</v>
      </c>
      <c r="BR650" s="17">
        <v>0.53925271205680503</v>
      </c>
      <c r="BS650" s="17"/>
      <c r="BT650" s="17">
        <v>0.57600771167442899</v>
      </c>
      <c r="BU650" s="17">
        <v>0.53727180069012004</v>
      </c>
      <c r="BV650" s="17"/>
      <c r="BW650" s="17">
        <v>0.547650702509065</v>
      </c>
      <c r="BX650" s="17">
        <v>0.53515346641853001</v>
      </c>
      <c r="BY650" s="17"/>
      <c r="BZ650" s="17">
        <v>0.53882720058828304</v>
      </c>
      <c r="CA650" s="17">
        <v>0.53991282741847102</v>
      </c>
    </row>
    <row r="651" spans="2:79" x14ac:dyDescent="0.35">
      <c r="B651" t="s">
        <v>338</v>
      </c>
      <c r="C651" s="17">
        <v>0.38937355246767902</v>
      </c>
      <c r="D651" s="17">
        <v>0.41055739873469499</v>
      </c>
      <c r="E651" s="17">
        <v>0.33123642518118201</v>
      </c>
      <c r="F651" s="17">
        <v>0.406256771898589</v>
      </c>
      <c r="G651" s="17">
        <v>0.40117183674075602</v>
      </c>
      <c r="H651" s="17">
        <v>0.41600653358096301</v>
      </c>
      <c r="I651" s="17">
        <v>0.443147321236396</v>
      </c>
      <c r="J651" s="17">
        <v>0.310685744234169</v>
      </c>
      <c r="K651" s="17">
        <v>0.36880559018719999</v>
      </c>
      <c r="L651" s="17">
        <v>0.29148410885385601</v>
      </c>
      <c r="M651" s="17"/>
      <c r="N651" s="17">
        <v>0.43803711992368599</v>
      </c>
      <c r="O651" s="17">
        <v>0.40438208330353598</v>
      </c>
      <c r="P651" s="17">
        <v>0.36246811381774802</v>
      </c>
      <c r="Q651" s="17">
        <v>0.36799566398664502</v>
      </c>
      <c r="R651" s="17"/>
      <c r="S651" s="17">
        <v>0.41926195017773898</v>
      </c>
      <c r="T651" s="17">
        <v>0.43498149256726099</v>
      </c>
      <c r="U651" s="17">
        <v>0.37939747157082898</v>
      </c>
      <c r="V651" s="17">
        <v>0.40921357076530701</v>
      </c>
      <c r="W651" s="17">
        <v>0.37182039758795299</v>
      </c>
      <c r="X651" s="17">
        <v>0.403708002328519</v>
      </c>
      <c r="Y651" s="17">
        <v>0.33714786245291201</v>
      </c>
      <c r="Z651" s="17"/>
      <c r="AA651" s="17">
        <v>0.37877333356279702</v>
      </c>
      <c r="AB651" s="17">
        <v>0.419017856320619</v>
      </c>
      <c r="AC651" s="17"/>
      <c r="AD651" s="17">
        <v>0.38641027575890002</v>
      </c>
      <c r="AE651" s="17">
        <v>0.35903186815946803</v>
      </c>
      <c r="AF651" s="17">
        <v>0.38142131945385199</v>
      </c>
      <c r="AG651" s="17"/>
      <c r="AH651" s="17">
        <v>0.37443854990620001</v>
      </c>
      <c r="AI651" s="17">
        <v>0.39200635755219199</v>
      </c>
      <c r="AJ651" s="17"/>
      <c r="AK651" s="17">
        <v>0.38541069887925999</v>
      </c>
      <c r="AL651" s="17">
        <v>0.39111954740863603</v>
      </c>
      <c r="AM651" s="17"/>
      <c r="AN651" s="17">
        <v>0.40507130798790097</v>
      </c>
      <c r="AO651" s="17">
        <v>0.36799566398664502</v>
      </c>
      <c r="AP651" s="17"/>
      <c r="AQ651" s="17">
        <v>0.34869188598356798</v>
      </c>
      <c r="AR651" s="17">
        <v>0.41547010862554701</v>
      </c>
      <c r="AS651" s="17"/>
      <c r="AT651" s="17">
        <v>0.44586533886527502</v>
      </c>
      <c r="AU651" s="17">
        <v>0.40458943976489298</v>
      </c>
      <c r="AV651" s="17">
        <v>0.38682033509582298</v>
      </c>
      <c r="AW651" s="17">
        <v>0.34323483010748101</v>
      </c>
      <c r="AX651" s="17"/>
      <c r="AY651" s="17">
        <v>0.39059350515132402</v>
      </c>
      <c r="AZ651" s="17">
        <v>0.38900992307941901</v>
      </c>
      <c r="BA651" s="17"/>
      <c r="BB651" s="17">
        <v>0.41319561077241701</v>
      </c>
      <c r="BC651" s="17">
        <v>0.38505363472548798</v>
      </c>
      <c r="BD651" s="17"/>
      <c r="BE651" s="17">
        <v>0.334434399710826</v>
      </c>
      <c r="BF651" s="17">
        <v>0.39728356656770297</v>
      </c>
      <c r="BG651" s="17"/>
      <c r="BH651" s="17">
        <v>0.40622113198849003</v>
      </c>
      <c r="BI651" s="17">
        <v>0.387888156199927</v>
      </c>
      <c r="BJ651" s="17"/>
      <c r="BK651" s="17">
        <v>0.38867489120196902</v>
      </c>
      <c r="BL651" s="17">
        <v>0.389509472359995</v>
      </c>
      <c r="BM651" s="17"/>
      <c r="BN651" s="17">
        <v>0.37318541910758102</v>
      </c>
      <c r="BO651" s="17">
        <v>0.39022123597601299</v>
      </c>
      <c r="BP651" s="17"/>
      <c r="BQ651" s="17">
        <v>0.38517888291354002</v>
      </c>
      <c r="BR651" s="17">
        <v>0.38976470189298301</v>
      </c>
      <c r="BS651" s="17"/>
      <c r="BT651" s="17">
        <v>0.32194604567062102</v>
      </c>
      <c r="BU651" s="17">
        <v>0.39419010802355697</v>
      </c>
      <c r="BV651" s="17"/>
      <c r="BW651" s="17">
        <v>0.39156698225030001</v>
      </c>
      <c r="BX651" s="17">
        <v>0.38805100465026299</v>
      </c>
      <c r="BY651" s="17"/>
      <c r="BZ651" s="17">
        <v>0.42123273509800002</v>
      </c>
      <c r="CA651" s="17">
        <v>0.38755966884055398</v>
      </c>
    </row>
    <row r="652" spans="2:79" x14ac:dyDescent="0.35">
      <c r="B652" t="s">
        <v>339</v>
      </c>
      <c r="C652" s="17">
        <v>5.5653704106813098E-2</v>
      </c>
      <c r="D652" s="17">
        <v>8.2778815884364004E-2</v>
      </c>
      <c r="E652" s="17">
        <v>6.4594130442768904E-2</v>
      </c>
      <c r="F652" s="17">
        <v>4.8533482576190702E-2</v>
      </c>
      <c r="G652" s="17">
        <v>4.9560150588248003E-2</v>
      </c>
      <c r="H652" s="17">
        <v>5.6365320164193197E-2</v>
      </c>
      <c r="I652" s="17">
        <v>3.39886011498505E-2</v>
      </c>
      <c r="J652" s="17">
        <v>6.4939330052905697E-2</v>
      </c>
      <c r="K652" s="17">
        <v>6.4511400439649105E-2</v>
      </c>
      <c r="L652" s="17">
        <v>3.9073492971324099E-2</v>
      </c>
      <c r="M652" s="17"/>
      <c r="N652" s="17">
        <v>6.7484617443440198E-2</v>
      </c>
      <c r="O652" s="17">
        <v>5.1613669564870401E-2</v>
      </c>
      <c r="P652" s="17">
        <v>6.8138159586537503E-2</v>
      </c>
      <c r="Q652" s="17">
        <v>4.6417231369591E-2</v>
      </c>
      <c r="R652" s="17"/>
      <c r="S652" s="17">
        <v>7.9217231982681102E-2</v>
      </c>
      <c r="T652" s="17">
        <v>8.5131167751668804E-2</v>
      </c>
      <c r="U652" s="17">
        <v>5.2572298163190499E-2</v>
      </c>
      <c r="V652" s="17">
        <v>6.3337929622087494E-2</v>
      </c>
      <c r="W652" s="17">
        <v>5.7911358512097999E-2</v>
      </c>
      <c r="X652" s="17">
        <v>3.90126057229069E-2</v>
      </c>
      <c r="Y652" s="17">
        <v>3.0967727125004101E-2</v>
      </c>
      <c r="Z652" s="17"/>
      <c r="AA652" s="17">
        <v>4.7799248164726103E-2</v>
      </c>
      <c r="AB652" s="17">
        <v>7.7619276764894996E-2</v>
      </c>
      <c r="AC652" s="17"/>
      <c r="AD652" s="17">
        <v>4.6230508966181499E-2</v>
      </c>
      <c r="AE652" s="17">
        <v>3.6971572177671601E-2</v>
      </c>
      <c r="AF652" s="17">
        <v>5.10945929048984E-2</v>
      </c>
      <c r="AG652" s="17"/>
      <c r="AH652" s="17">
        <v>3.3430906872633399E-2</v>
      </c>
      <c r="AI652" s="17">
        <v>5.9571232296675602E-2</v>
      </c>
      <c r="AJ652" s="17"/>
      <c r="AK652" s="17">
        <v>5.2277969646464001E-2</v>
      </c>
      <c r="AL652" s="17">
        <v>5.7141020041726803E-2</v>
      </c>
      <c r="AM652" s="17"/>
      <c r="AN652" s="17">
        <v>6.2436033943866098E-2</v>
      </c>
      <c r="AO652" s="17">
        <v>4.6417231369591E-2</v>
      </c>
      <c r="AP652" s="17"/>
      <c r="AQ652" s="17">
        <v>4.2974743264941398E-2</v>
      </c>
      <c r="AR652" s="17">
        <v>6.3787029071820503E-2</v>
      </c>
      <c r="AS652" s="17"/>
      <c r="AT652" s="17">
        <v>8.3580840221898406E-2</v>
      </c>
      <c r="AU652" s="17">
        <v>6.9855445556414195E-2</v>
      </c>
      <c r="AV652" s="17">
        <v>5.3343687371166702E-2</v>
      </c>
      <c r="AW652" s="17">
        <v>2.5032390812746101E-2</v>
      </c>
      <c r="AX652" s="17"/>
      <c r="AY652" s="17">
        <v>5.0521168814451803E-2</v>
      </c>
      <c r="AZ652" s="17">
        <v>5.7183550873497399E-2</v>
      </c>
      <c r="BA652" s="17"/>
      <c r="BB652" s="17">
        <v>5.49282190389059E-2</v>
      </c>
      <c r="BC652" s="17">
        <v>5.5785264351375298E-2</v>
      </c>
      <c r="BD652" s="17"/>
      <c r="BE652" s="17">
        <v>5.2868822616854397E-2</v>
      </c>
      <c r="BF652" s="17">
        <v>5.6054665001677398E-2</v>
      </c>
      <c r="BG652" s="17"/>
      <c r="BH652" s="17">
        <v>5.18287803799201E-2</v>
      </c>
      <c r="BI652" s="17">
        <v>5.5990935186289101E-2</v>
      </c>
      <c r="BJ652" s="17"/>
      <c r="BK652" s="17">
        <v>3.4978484789962599E-2</v>
      </c>
      <c r="BL652" s="17">
        <v>5.96759302141881E-2</v>
      </c>
      <c r="BM652" s="17"/>
      <c r="BN652" s="17">
        <v>7.3819188719307496E-2</v>
      </c>
      <c r="BO652" s="17">
        <v>5.47024775889451E-2</v>
      </c>
      <c r="BP652" s="17"/>
      <c r="BQ652" s="17">
        <v>5.5519355897519801E-2</v>
      </c>
      <c r="BR652" s="17">
        <v>5.5666231964890497E-2</v>
      </c>
      <c r="BS652" s="17"/>
      <c r="BT652" s="17">
        <v>8.1168851498583897E-2</v>
      </c>
      <c r="BU652" s="17">
        <v>5.3831078137581298E-2</v>
      </c>
      <c r="BV652" s="17"/>
      <c r="BW652" s="17">
        <v>4.9526230501874498E-2</v>
      </c>
      <c r="BX652" s="17">
        <v>5.93483183163456E-2</v>
      </c>
      <c r="BY652" s="17"/>
      <c r="BZ652" s="17">
        <v>3.21379682808186E-2</v>
      </c>
      <c r="CA652" s="17">
        <v>5.69925585491729E-2</v>
      </c>
    </row>
    <row r="653" spans="2:79" x14ac:dyDescent="0.35">
      <c r="B653" t="s">
        <v>340</v>
      </c>
      <c r="C653" s="17">
        <v>9.9375670727248205E-3</v>
      </c>
      <c r="D653" s="17">
        <v>1.12983773357098E-2</v>
      </c>
      <c r="E653" s="17">
        <v>1.2275037973550401E-2</v>
      </c>
      <c r="F653" s="17">
        <v>1.1105751708798401E-2</v>
      </c>
      <c r="G653" s="17">
        <v>1.2144657449391499E-2</v>
      </c>
      <c r="H653" s="17">
        <v>1.35383214873546E-2</v>
      </c>
      <c r="I653" s="17">
        <v>0</v>
      </c>
      <c r="J653" s="17">
        <v>1.38282262509939E-2</v>
      </c>
      <c r="K653" s="17">
        <v>0</v>
      </c>
      <c r="L653" s="17">
        <v>1.28421835662376E-2</v>
      </c>
      <c r="M653" s="17"/>
      <c r="N653" s="17">
        <v>2.1950148615486401E-2</v>
      </c>
      <c r="O653" s="17">
        <v>7.3544079021551304E-3</v>
      </c>
      <c r="P653" s="17">
        <v>8.1484698217526401E-3</v>
      </c>
      <c r="Q653" s="17">
        <v>5.5749053094900497E-3</v>
      </c>
      <c r="R653" s="17"/>
      <c r="S653" s="17">
        <v>2.1749814992473599E-2</v>
      </c>
      <c r="T653" s="17">
        <v>1.29323507134091E-2</v>
      </c>
      <c r="U653" s="17">
        <v>1.01630818116193E-2</v>
      </c>
      <c r="V653" s="17">
        <v>1.0105409043655899E-2</v>
      </c>
      <c r="W653" s="17">
        <v>6.5949937589775002E-3</v>
      </c>
      <c r="X653" s="17">
        <v>2.6954647948755602E-3</v>
      </c>
      <c r="Y653" s="17">
        <v>4.7497280464454499E-3</v>
      </c>
      <c r="Z653" s="17"/>
      <c r="AA653" s="17">
        <v>6.4323114445734497E-3</v>
      </c>
      <c r="AB653" s="17">
        <v>1.9740276229541501E-2</v>
      </c>
      <c r="AC653" s="17"/>
      <c r="AD653" s="17">
        <v>8.7364632573871791E-3</v>
      </c>
      <c r="AE653" s="17">
        <v>4.1012250469390698E-3</v>
      </c>
      <c r="AF653" s="17">
        <v>6.34088081245965E-3</v>
      </c>
      <c r="AG653" s="17"/>
      <c r="AH653" s="17">
        <v>7.8851385049793395E-3</v>
      </c>
      <c r="AI653" s="17">
        <v>1.02993778154092E-2</v>
      </c>
      <c r="AJ653" s="17"/>
      <c r="AK653" s="17">
        <v>8.2479424937323305E-3</v>
      </c>
      <c r="AL653" s="17">
        <v>1.06819993110643E-2</v>
      </c>
      <c r="AM653" s="17"/>
      <c r="AN653" s="17">
        <v>1.3141063893163199E-2</v>
      </c>
      <c r="AO653" s="17">
        <v>5.5749053094900497E-3</v>
      </c>
      <c r="AP653" s="17"/>
      <c r="AQ653" s="17">
        <v>9.6966916178171901E-3</v>
      </c>
      <c r="AR653" s="17">
        <v>1.00920843376088E-2</v>
      </c>
      <c r="AS653" s="17"/>
      <c r="AT653" s="17">
        <v>2.2143873373775502E-2</v>
      </c>
      <c r="AU653" s="17">
        <v>1.7300303221430401E-2</v>
      </c>
      <c r="AV653" s="17">
        <v>6.3132831462200702E-3</v>
      </c>
      <c r="AW653" s="17">
        <v>1.13474002239366E-3</v>
      </c>
      <c r="AX653" s="17"/>
      <c r="AY653" s="17">
        <v>9.9560498722395408E-3</v>
      </c>
      <c r="AZ653" s="17">
        <v>9.9320579335828094E-3</v>
      </c>
      <c r="BA653" s="17"/>
      <c r="BB653" s="17">
        <v>1.3168833033857101E-2</v>
      </c>
      <c r="BC653" s="17">
        <v>9.3516058188034493E-3</v>
      </c>
      <c r="BD653" s="17"/>
      <c r="BE653" s="17">
        <v>1.35351424259561E-2</v>
      </c>
      <c r="BF653" s="17">
        <v>9.41959636618875E-3</v>
      </c>
      <c r="BG653" s="17"/>
      <c r="BH653" s="17">
        <v>8.2508325402747204E-3</v>
      </c>
      <c r="BI653" s="17">
        <v>1.00862809681597E-2</v>
      </c>
      <c r="BJ653" s="17"/>
      <c r="BK653" s="17">
        <v>8.3163023142993706E-3</v>
      </c>
      <c r="BL653" s="17">
        <v>1.02529733249328E-2</v>
      </c>
      <c r="BM653" s="17"/>
      <c r="BN653" s="17">
        <v>1.52936978981979E-2</v>
      </c>
      <c r="BO653" s="17">
        <v>9.6570959604454203E-3</v>
      </c>
      <c r="BP653" s="17"/>
      <c r="BQ653" s="17">
        <v>1.29955020563218E-2</v>
      </c>
      <c r="BR653" s="17">
        <v>9.65241719476349E-3</v>
      </c>
      <c r="BS653" s="17"/>
      <c r="BT653" s="17">
        <v>1.72716122160258E-2</v>
      </c>
      <c r="BU653" s="17">
        <v>9.4136735230442008E-3</v>
      </c>
      <c r="BV653" s="17"/>
      <c r="BW653" s="17">
        <v>7.23529578330309E-3</v>
      </c>
      <c r="BX653" s="17">
        <v>1.15669253609209E-2</v>
      </c>
      <c r="BY653" s="17"/>
      <c r="BZ653" s="17">
        <v>3.3393028885177999E-3</v>
      </c>
      <c r="CA653" s="17">
        <v>1.0313235322285799E-2</v>
      </c>
    </row>
    <row r="654" spans="2:79" x14ac:dyDescent="0.35">
      <c r="B654" t="s">
        <v>103</v>
      </c>
      <c r="C654" s="17">
        <v>5.1808289288986604E-3</v>
      </c>
      <c r="D654" s="17">
        <v>1.01451538641106E-2</v>
      </c>
      <c r="E654" s="17">
        <v>7.0427351103715102E-3</v>
      </c>
      <c r="F654" s="17">
        <v>0</v>
      </c>
      <c r="G654" s="17">
        <v>4.5966474415157499E-3</v>
      </c>
      <c r="H654" s="17">
        <v>3.1113211413922202E-3</v>
      </c>
      <c r="I654" s="17">
        <v>3.8150002381103598E-3</v>
      </c>
      <c r="J654" s="17">
        <v>7.2629689956057201E-3</v>
      </c>
      <c r="K654" s="17">
        <v>1.26787274638731E-2</v>
      </c>
      <c r="L654" s="17">
        <v>3.4073316785582799E-3</v>
      </c>
      <c r="M654" s="17"/>
      <c r="N654" s="17">
        <v>6.7444950249785397E-3</v>
      </c>
      <c r="O654" s="17">
        <v>0</v>
      </c>
      <c r="P654" s="17">
        <v>8.5273701737301304E-3</v>
      </c>
      <c r="Q654" s="17">
        <v>5.3801916937347496E-3</v>
      </c>
      <c r="R654" s="17"/>
      <c r="S654" s="17">
        <v>4.4491882645745799E-3</v>
      </c>
      <c r="T654" s="17">
        <v>6.4790727620152797E-3</v>
      </c>
      <c r="U654" s="17">
        <v>0</v>
      </c>
      <c r="V654" s="17">
        <v>1.71542370769766E-3</v>
      </c>
      <c r="W654" s="17">
        <v>3.8130786992440998E-3</v>
      </c>
      <c r="X654" s="17">
        <v>4.5861848209618403E-3</v>
      </c>
      <c r="Y654" s="17">
        <v>7.46519496723795E-3</v>
      </c>
      <c r="Z654" s="17"/>
      <c r="AA654" s="17">
        <v>4.1249677834584901E-3</v>
      </c>
      <c r="AB654" s="17">
        <v>8.1336234799174404E-3</v>
      </c>
      <c r="AC654" s="17"/>
      <c r="AD654" s="17">
        <v>1.7468937068941201E-3</v>
      </c>
      <c r="AE654" s="17">
        <v>0</v>
      </c>
      <c r="AF654" s="17">
        <v>7.2582765131728498E-3</v>
      </c>
      <c r="AG654" s="17"/>
      <c r="AH654" s="17">
        <v>1.6041034492267701E-3</v>
      </c>
      <c r="AI654" s="17">
        <v>5.8113491440794501E-3</v>
      </c>
      <c r="AJ654" s="17"/>
      <c r="AK654" s="17">
        <v>5.5819804078762201E-3</v>
      </c>
      <c r="AL654" s="17">
        <v>5.0040854693625099E-3</v>
      </c>
      <c r="AM654" s="17"/>
      <c r="AN654" s="17">
        <v>5.0344371117176101E-3</v>
      </c>
      <c r="AO654" s="17">
        <v>5.3801916937347496E-3</v>
      </c>
      <c r="AP654" s="17"/>
      <c r="AQ654" s="17">
        <v>4.5716620917347897E-3</v>
      </c>
      <c r="AR654" s="17">
        <v>5.5715984806270101E-3</v>
      </c>
      <c r="AS654" s="17"/>
      <c r="AT654" s="17">
        <v>2.08087150058829E-2</v>
      </c>
      <c r="AU654" s="17">
        <v>6.6521877219200597E-3</v>
      </c>
      <c r="AV654" s="17">
        <v>2.8830443213743E-3</v>
      </c>
      <c r="AW654" s="17">
        <v>0</v>
      </c>
      <c r="AX654" s="17"/>
      <c r="AY654" s="17">
        <v>3.5381833033253001E-3</v>
      </c>
      <c r="AZ654" s="17">
        <v>5.6704497412156203E-3</v>
      </c>
      <c r="BA654" s="17"/>
      <c r="BB654" s="17">
        <v>6.5739850051176399E-3</v>
      </c>
      <c r="BC654" s="17">
        <v>4.9281925036867404E-3</v>
      </c>
      <c r="BD654" s="17"/>
      <c r="BE654" s="17">
        <v>5.0231063003791298E-3</v>
      </c>
      <c r="BF654" s="17">
        <v>5.2035374737683599E-3</v>
      </c>
      <c r="BG654" s="17"/>
      <c r="BH654" s="17">
        <v>1.30287791697094E-2</v>
      </c>
      <c r="BI654" s="17">
        <v>4.4889006918008801E-3</v>
      </c>
      <c r="BJ654" s="17"/>
      <c r="BK654" s="17">
        <v>3.9936284562420502E-3</v>
      </c>
      <c r="BL654" s="17">
        <v>5.4117908675667299E-3</v>
      </c>
      <c r="BM654" s="17"/>
      <c r="BN654" s="17">
        <v>8.3666399377647395E-3</v>
      </c>
      <c r="BO654" s="17">
        <v>5.0140055285218203E-3</v>
      </c>
      <c r="BP654" s="17"/>
      <c r="BQ654" s="17">
        <v>0</v>
      </c>
      <c r="BR654" s="17">
        <v>5.6639368905585397E-3</v>
      </c>
      <c r="BS654" s="17"/>
      <c r="BT654" s="17">
        <v>3.6057789403407302E-3</v>
      </c>
      <c r="BU654" s="17">
        <v>5.2933396256979199E-3</v>
      </c>
      <c r="BV654" s="17"/>
      <c r="BW654" s="17">
        <v>4.0207889554574701E-3</v>
      </c>
      <c r="BX654" s="17">
        <v>5.8802852539405403E-3</v>
      </c>
      <c r="BY654" s="17"/>
      <c r="BZ654" s="17">
        <v>4.4627931443808697E-3</v>
      </c>
      <c r="CA654" s="17">
        <v>5.2217098695159702E-3</v>
      </c>
    </row>
    <row r="655" spans="2:79" x14ac:dyDescent="0.35">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c r="BH655" s="17"/>
      <c r="BI655" s="17"/>
      <c r="BJ655" s="17"/>
      <c r="BK655" s="17"/>
      <c r="BL655" s="17"/>
      <c r="BM655" s="17"/>
      <c r="BN655" s="17"/>
      <c r="BO655" s="17"/>
      <c r="BP655" s="17"/>
      <c r="BQ655" s="17"/>
      <c r="BR655" s="17"/>
      <c r="BS655" s="17"/>
      <c r="BT655" s="17"/>
      <c r="BU655" s="17"/>
      <c r="BV655" s="17"/>
      <c r="BW655" s="17"/>
      <c r="BX655" s="17"/>
      <c r="BY655" s="17"/>
      <c r="BZ655" s="17"/>
      <c r="CA655" s="17"/>
    </row>
    <row r="656" spans="2:79" x14ac:dyDescent="0.35">
      <c r="B656" s="6" t="s">
        <v>343</v>
      </c>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c r="BD656" s="17"/>
      <c r="BE656" s="17"/>
      <c r="BF656" s="17"/>
      <c r="BG656" s="17"/>
      <c r="BH656" s="17"/>
      <c r="BI656" s="17"/>
      <c r="BJ656" s="17"/>
      <c r="BK656" s="17"/>
      <c r="BL656" s="17"/>
      <c r="BM656" s="17"/>
      <c r="BN656" s="17"/>
      <c r="BO656" s="17"/>
      <c r="BP656" s="17"/>
      <c r="BQ656" s="17"/>
      <c r="BR656" s="17"/>
      <c r="BS656" s="17"/>
      <c r="BT656" s="17"/>
      <c r="BU656" s="17"/>
      <c r="BV656" s="17"/>
      <c r="BW656" s="17"/>
      <c r="BX656" s="17"/>
      <c r="BY656" s="17"/>
      <c r="BZ656" s="17"/>
      <c r="CA656" s="17"/>
    </row>
    <row r="657" spans="2:79" x14ac:dyDescent="0.35">
      <c r="B657" s="24" t="s">
        <v>686</v>
      </c>
      <c r="C657" s="17" t="s">
        <v>342</v>
      </c>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17"/>
      <c r="BB657" s="17"/>
      <c r="BC657" s="17"/>
      <c r="BD657" s="17"/>
      <c r="BE657" s="17"/>
      <c r="BF657" s="17"/>
      <c r="BG657" s="17"/>
      <c r="BH657" s="17"/>
      <c r="BI657" s="17"/>
      <c r="BJ657" s="17"/>
      <c r="BK657" s="17"/>
      <c r="BL657" s="17"/>
      <c r="BM657" s="17"/>
      <c r="BN657" s="17"/>
      <c r="BO657" s="17"/>
      <c r="BP657" s="17"/>
      <c r="BQ657" s="17"/>
      <c r="BR657" s="17"/>
      <c r="BS657" s="17"/>
      <c r="BT657" s="17"/>
      <c r="BU657" s="17"/>
      <c r="BV657" s="17"/>
      <c r="BW657" s="17"/>
      <c r="BX657" s="17"/>
      <c r="BY657" s="17"/>
      <c r="BZ657" s="17"/>
      <c r="CA657" s="17"/>
    </row>
    <row r="658" spans="2:79" x14ac:dyDescent="0.35">
      <c r="B658" t="s">
        <v>337</v>
      </c>
      <c r="C658" s="17">
        <v>0.47484616299351701</v>
      </c>
      <c r="D658" s="17">
        <v>0.48715711111437798</v>
      </c>
      <c r="E658" s="17">
        <v>0.46832860535536203</v>
      </c>
      <c r="F658" s="17">
        <v>0.47516316485326399</v>
      </c>
      <c r="G658" s="17">
        <v>0.45512486757388498</v>
      </c>
      <c r="H658" s="17">
        <v>0.40824612924415998</v>
      </c>
      <c r="I658" s="17">
        <v>0.513155476477683</v>
      </c>
      <c r="J658" s="17">
        <v>0.485855446132339</v>
      </c>
      <c r="K658" s="17">
        <v>0.40486797523266099</v>
      </c>
      <c r="L658" s="17">
        <v>0.58910715256508395</v>
      </c>
      <c r="M658" s="17"/>
      <c r="N658" s="17">
        <v>0.458959335370067</v>
      </c>
      <c r="O658" s="17">
        <v>0.461379247663949</v>
      </c>
      <c r="P658" s="17">
        <v>0.44624989507186003</v>
      </c>
      <c r="Q658" s="17">
        <v>0.500174538982748</v>
      </c>
      <c r="R658" s="17"/>
      <c r="S658" s="17">
        <v>0.458351878380796</v>
      </c>
      <c r="T658" s="17">
        <v>0.43829707509336202</v>
      </c>
      <c r="U658" s="17">
        <v>0.469958616370937</v>
      </c>
      <c r="V658" s="17">
        <v>0.42475844965515902</v>
      </c>
      <c r="W658" s="17">
        <v>0.48354544807778499</v>
      </c>
      <c r="X658" s="17">
        <v>0.512368469907996</v>
      </c>
      <c r="Y658" s="17">
        <v>0.56551060063560399</v>
      </c>
      <c r="Z658" s="17"/>
      <c r="AA658" s="17">
        <v>0.50810941286514699</v>
      </c>
      <c r="AB658" s="17">
        <v>0.36686368288705601</v>
      </c>
      <c r="AC658" s="17"/>
      <c r="AD658" s="17">
        <v>0.48667162056814001</v>
      </c>
      <c r="AE658" s="17">
        <v>0.57917359830094906</v>
      </c>
      <c r="AF658" s="17">
        <v>0.48783934317651201</v>
      </c>
      <c r="AG658" s="17"/>
      <c r="AH658" s="17">
        <v>0.56578254222130997</v>
      </c>
      <c r="AI658" s="17">
        <v>0.45651912629815899</v>
      </c>
      <c r="AJ658" s="17"/>
      <c r="AK658" s="17">
        <v>0.485438069046426</v>
      </c>
      <c r="AL658" s="17">
        <v>0.47071400323946599</v>
      </c>
      <c r="AM658" s="17"/>
      <c r="AN658" s="17">
        <v>0.45600535317421298</v>
      </c>
      <c r="AO658" s="17">
        <v>0.500174538982748</v>
      </c>
      <c r="AP658" s="17"/>
      <c r="AQ658" s="17">
        <v>0.56099849861626805</v>
      </c>
      <c r="AR658" s="17">
        <v>0.41436408536143399</v>
      </c>
      <c r="AS658" s="17"/>
      <c r="AT658" s="17">
        <v>0.25485065142114299</v>
      </c>
      <c r="AU658" s="17">
        <v>0.38545718725371098</v>
      </c>
      <c r="AV658" s="17">
        <v>0.494917092480886</v>
      </c>
      <c r="AW658" s="17">
        <v>0.63929849839879105</v>
      </c>
      <c r="AX658" s="17"/>
      <c r="AY658" s="17">
        <v>0.54670966496034701</v>
      </c>
      <c r="AZ658" s="17">
        <v>0.45088472428217002</v>
      </c>
      <c r="BA658" s="17"/>
      <c r="BB658" s="17">
        <v>0.53319343336979297</v>
      </c>
      <c r="BC658" s="17">
        <v>0.46356678209055502</v>
      </c>
      <c r="BD658" s="17"/>
      <c r="BE658" s="17">
        <v>0.53210749475433805</v>
      </c>
      <c r="BF658" s="17">
        <v>0.46683402327329299</v>
      </c>
      <c r="BG658" s="17"/>
      <c r="BH658" s="17">
        <v>0.42487994760659797</v>
      </c>
      <c r="BI658" s="17">
        <v>0.47903460372357098</v>
      </c>
      <c r="BJ658" s="17"/>
      <c r="BK658" s="17">
        <v>0.41009795853292302</v>
      </c>
      <c r="BL658" s="17">
        <v>0.48697472965361799</v>
      </c>
      <c r="BM658" s="17"/>
      <c r="BN658" s="17">
        <v>0.50996218969935903</v>
      </c>
      <c r="BO658" s="17">
        <v>0.47295076555068399</v>
      </c>
      <c r="BP658" s="17"/>
      <c r="BQ658" s="17">
        <v>0.54267839715493504</v>
      </c>
      <c r="BR658" s="17">
        <v>0.46817917553910998</v>
      </c>
      <c r="BS658" s="17"/>
      <c r="BT658" s="17">
        <v>0.58911263882253495</v>
      </c>
      <c r="BU658" s="17">
        <v>0.465554604129855</v>
      </c>
      <c r="BV658" s="17"/>
      <c r="BW658" s="17">
        <v>0.49207413500658298</v>
      </c>
      <c r="BX658" s="17">
        <v>0.46392837550955002</v>
      </c>
      <c r="BY658" s="17"/>
      <c r="BZ658" s="17">
        <v>0.51146925684512501</v>
      </c>
      <c r="CA658" s="17">
        <v>0.47247294595311701</v>
      </c>
    </row>
    <row r="659" spans="2:79" x14ac:dyDescent="0.35">
      <c r="B659" t="s">
        <v>338</v>
      </c>
      <c r="C659" s="17">
        <v>0.41871530948385799</v>
      </c>
      <c r="D659" s="17">
        <v>0.41023204030802302</v>
      </c>
      <c r="E659" s="17">
        <v>0.403283727221599</v>
      </c>
      <c r="F659" s="17">
        <v>0.42612847214000799</v>
      </c>
      <c r="G659" s="17">
        <v>0.42974255044920001</v>
      </c>
      <c r="H659" s="17">
        <v>0.44895901728753701</v>
      </c>
      <c r="I659" s="17">
        <v>0.41609479213599998</v>
      </c>
      <c r="J659" s="17">
        <v>0.40926831177914103</v>
      </c>
      <c r="K659" s="17">
        <v>0.44663983945063701</v>
      </c>
      <c r="L659" s="17">
        <v>0.35964750193061201</v>
      </c>
      <c r="M659" s="17"/>
      <c r="N659" s="17">
        <v>0.40045048136540501</v>
      </c>
      <c r="O659" s="17">
        <v>0.43133272266474199</v>
      </c>
      <c r="P659" s="17">
        <v>0.46248444617496498</v>
      </c>
      <c r="Q659" s="17">
        <v>0.40527091664550602</v>
      </c>
      <c r="R659" s="17"/>
      <c r="S659" s="17">
        <v>0.413650551818949</v>
      </c>
      <c r="T659" s="17">
        <v>0.44125925099421998</v>
      </c>
      <c r="U659" s="17">
        <v>0.41864223454875898</v>
      </c>
      <c r="V659" s="17">
        <v>0.45776499079560001</v>
      </c>
      <c r="W659" s="17">
        <v>0.41872665912409501</v>
      </c>
      <c r="X659" s="17">
        <v>0.39157363118113298</v>
      </c>
      <c r="Y659" s="17">
        <v>0.36665382936716601</v>
      </c>
      <c r="Z659" s="17"/>
      <c r="AA659" s="17">
        <v>0.40900901361380398</v>
      </c>
      <c r="AB659" s="17">
        <v>0.45022485544645502</v>
      </c>
      <c r="AC659" s="17"/>
      <c r="AD659" s="17">
        <v>0.43031281901059898</v>
      </c>
      <c r="AE659" s="17">
        <v>0.35623961636990997</v>
      </c>
      <c r="AF659" s="17">
        <v>0.42318711465706998</v>
      </c>
      <c r="AG659" s="17"/>
      <c r="AH659" s="17">
        <v>0.36732377843310299</v>
      </c>
      <c r="AI659" s="17">
        <v>0.42907259974981898</v>
      </c>
      <c r="AJ659" s="17"/>
      <c r="AK659" s="17">
        <v>0.41080135763036002</v>
      </c>
      <c r="AL659" s="17">
        <v>0.42180273427606801</v>
      </c>
      <c r="AM659" s="17"/>
      <c r="AN659" s="17">
        <v>0.428716078925652</v>
      </c>
      <c r="AO659" s="17">
        <v>0.40527091664550602</v>
      </c>
      <c r="AP659" s="17"/>
      <c r="AQ659" s="17">
        <v>0.36560638628606801</v>
      </c>
      <c r="AR659" s="17">
        <v>0.45599970801567002</v>
      </c>
      <c r="AS659" s="17"/>
      <c r="AT659" s="17">
        <v>0.495106222537188</v>
      </c>
      <c r="AU659" s="17">
        <v>0.470013654648471</v>
      </c>
      <c r="AV659" s="17">
        <v>0.41597481193515401</v>
      </c>
      <c r="AW659" s="17">
        <v>0.32450090168421503</v>
      </c>
      <c r="AX659" s="17"/>
      <c r="AY659" s="17">
        <v>0.37225683052726499</v>
      </c>
      <c r="AZ659" s="17">
        <v>0.43420595446598798</v>
      </c>
      <c r="BA659" s="17"/>
      <c r="BB659" s="17">
        <v>0.37296040500764099</v>
      </c>
      <c r="BC659" s="17">
        <v>0.427560401849579</v>
      </c>
      <c r="BD659" s="17"/>
      <c r="BE659" s="17">
        <v>0.38166331592564001</v>
      </c>
      <c r="BF659" s="17">
        <v>0.42389971124631198</v>
      </c>
      <c r="BG659" s="17"/>
      <c r="BH659" s="17">
        <v>0.44546828456308901</v>
      </c>
      <c r="BI659" s="17">
        <v>0.41647272918026101</v>
      </c>
      <c r="BJ659" s="17"/>
      <c r="BK659" s="17">
        <v>0.495188576084029</v>
      </c>
      <c r="BL659" s="17">
        <v>0.40439041631650602</v>
      </c>
      <c r="BM659" s="17"/>
      <c r="BN659" s="17">
        <v>0.369832186354626</v>
      </c>
      <c r="BO659" s="17">
        <v>0.42135378983794203</v>
      </c>
      <c r="BP659" s="17"/>
      <c r="BQ659" s="17">
        <v>0.36847523562630302</v>
      </c>
      <c r="BR659" s="17">
        <v>0.42365322648242998</v>
      </c>
      <c r="BS659" s="17"/>
      <c r="BT659" s="17">
        <v>0.30453623886897202</v>
      </c>
      <c r="BU659" s="17">
        <v>0.427999761007539</v>
      </c>
      <c r="BV659" s="17"/>
      <c r="BW659" s="17">
        <v>0.42230162316415698</v>
      </c>
      <c r="BX659" s="17">
        <v>0.41644257473697899</v>
      </c>
      <c r="BY659" s="17"/>
      <c r="BZ659" s="17">
        <v>0.41522200942587101</v>
      </c>
      <c r="CA659" s="17">
        <v>0.41894167919632502</v>
      </c>
    </row>
    <row r="660" spans="2:79" x14ac:dyDescent="0.35">
      <c r="B660" t="s">
        <v>339</v>
      </c>
      <c r="C660" s="17">
        <v>7.9774823438390097E-2</v>
      </c>
      <c r="D660" s="17">
        <v>7.3284589249437496E-2</v>
      </c>
      <c r="E660" s="17">
        <v>9.9374236978395702E-2</v>
      </c>
      <c r="F660" s="17">
        <v>6.8186248263770094E-2</v>
      </c>
      <c r="G660" s="17">
        <v>8.6761570445327396E-2</v>
      </c>
      <c r="H660" s="17">
        <v>0.110547876350428</v>
      </c>
      <c r="I660" s="17">
        <v>6.1564449499713597E-2</v>
      </c>
      <c r="J660" s="17">
        <v>6.3834718548341607E-2</v>
      </c>
      <c r="K660" s="17">
        <v>0.102775484397717</v>
      </c>
      <c r="L660" s="17">
        <v>4.1296435994366998E-2</v>
      </c>
      <c r="M660" s="17"/>
      <c r="N660" s="17">
        <v>0.107651813385355</v>
      </c>
      <c r="O660" s="17">
        <v>7.4924554456819795E-2</v>
      </c>
      <c r="P660" s="17">
        <v>7.3664154840586596E-2</v>
      </c>
      <c r="Q660" s="17">
        <v>7.0010054535959695E-2</v>
      </c>
      <c r="R660" s="17"/>
      <c r="S660" s="17">
        <v>8.1697281372260205E-2</v>
      </c>
      <c r="T660" s="17">
        <v>0.103492860501079</v>
      </c>
      <c r="U660" s="17">
        <v>9.2192039097734907E-2</v>
      </c>
      <c r="V660" s="17">
        <v>9.3035529799261996E-2</v>
      </c>
      <c r="W660" s="17">
        <v>7.0452316920445193E-2</v>
      </c>
      <c r="X660" s="17">
        <v>7.5137725343995806E-2</v>
      </c>
      <c r="Y660" s="17">
        <v>5.0855613954498599E-2</v>
      </c>
      <c r="Z660" s="17"/>
      <c r="AA660" s="17">
        <v>6.7720984329844802E-2</v>
      </c>
      <c r="AB660" s="17">
        <v>0.11890519845490601</v>
      </c>
      <c r="AC660" s="17"/>
      <c r="AD660" s="17">
        <v>7.2113633932445395E-2</v>
      </c>
      <c r="AE660" s="17">
        <v>5.3989726411408499E-2</v>
      </c>
      <c r="AF660" s="17">
        <v>6.8706920029197802E-2</v>
      </c>
      <c r="AG660" s="17"/>
      <c r="AH660" s="17">
        <v>5.2587912242272702E-2</v>
      </c>
      <c r="AI660" s="17">
        <v>8.5253989459246907E-2</v>
      </c>
      <c r="AJ660" s="17"/>
      <c r="AK660" s="17">
        <v>7.3679113008922797E-2</v>
      </c>
      <c r="AL660" s="17">
        <v>8.2152908098806293E-2</v>
      </c>
      <c r="AM660" s="17"/>
      <c r="AN660" s="17">
        <v>8.7038461418905005E-2</v>
      </c>
      <c r="AO660" s="17">
        <v>7.0010054535959695E-2</v>
      </c>
      <c r="AP660" s="17"/>
      <c r="AQ660" s="17">
        <v>4.97290580578129E-2</v>
      </c>
      <c r="AR660" s="17">
        <v>0.100868045126782</v>
      </c>
      <c r="AS660" s="17"/>
      <c r="AT660" s="17">
        <v>0.17645814849637401</v>
      </c>
      <c r="AU660" s="17">
        <v>0.100260551420409</v>
      </c>
      <c r="AV660" s="17">
        <v>7.1613325205517206E-2</v>
      </c>
      <c r="AW660" s="17">
        <v>3.1049330516818598E-2</v>
      </c>
      <c r="AX660" s="17"/>
      <c r="AY660" s="17">
        <v>6.6716790248687693E-2</v>
      </c>
      <c r="AZ660" s="17">
        <v>8.4128761855004106E-2</v>
      </c>
      <c r="BA660" s="17"/>
      <c r="BB660" s="17">
        <v>6.6869019099389804E-2</v>
      </c>
      <c r="BC660" s="17">
        <v>8.2269704211045305E-2</v>
      </c>
      <c r="BD660" s="17"/>
      <c r="BE660" s="17">
        <v>7.0427354820066498E-2</v>
      </c>
      <c r="BF660" s="17">
        <v>8.1082743151351805E-2</v>
      </c>
      <c r="BG660" s="17"/>
      <c r="BH660" s="17">
        <v>9.5591136912850205E-2</v>
      </c>
      <c r="BI660" s="17">
        <v>7.8449013767940806E-2</v>
      </c>
      <c r="BJ660" s="17"/>
      <c r="BK660" s="17">
        <v>6.8052011832213904E-2</v>
      </c>
      <c r="BL660" s="17">
        <v>8.1970728378052901E-2</v>
      </c>
      <c r="BM660" s="17"/>
      <c r="BN660" s="17">
        <v>9.9557806775351199E-2</v>
      </c>
      <c r="BO660" s="17">
        <v>7.8707031334727895E-2</v>
      </c>
      <c r="BP660" s="17"/>
      <c r="BQ660" s="17">
        <v>7.3511340035519193E-2</v>
      </c>
      <c r="BR660" s="17">
        <v>8.0390438798610298E-2</v>
      </c>
      <c r="BS660" s="17"/>
      <c r="BT660" s="17">
        <v>9.5865376500408495E-2</v>
      </c>
      <c r="BU660" s="17">
        <v>7.8466422878733996E-2</v>
      </c>
      <c r="BV660" s="17"/>
      <c r="BW660" s="17">
        <v>7.2263759578812606E-2</v>
      </c>
      <c r="BX660" s="17">
        <v>8.4534768424089801E-2</v>
      </c>
      <c r="BY660" s="17"/>
      <c r="BZ660" s="17">
        <v>6.9307199959741897E-2</v>
      </c>
      <c r="CA660" s="17">
        <v>8.0453137032339098E-2</v>
      </c>
    </row>
    <row r="661" spans="2:79" x14ac:dyDescent="0.35">
      <c r="B661" t="s">
        <v>340</v>
      </c>
      <c r="C661" s="17">
        <v>1.43774410353135E-2</v>
      </c>
      <c r="D661" s="17">
        <v>1.7782934250520702E-2</v>
      </c>
      <c r="E661" s="17">
        <v>1.9128928841853202E-2</v>
      </c>
      <c r="F661" s="17">
        <v>1.1224877855117599E-2</v>
      </c>
      <c r="G661" s="17">
        <v>1.5528289208458199E-2</v>
      </c>
      <c r="H661" s="17">
        <v>1.91120189745809E-2</v>
      </c>
      <c r="I661" s="17">
        <v>3.8974813729595E-3</v>
      </c>
      <c r="J661" s="17">
        <v>1.7964269150312E-2</v>
      </c>
      <c r="K661" s="17">
        <v>1.9672210895650799E-2</v>
      </c>
      <c r="L661" s="17">
        <v>9.9489095099376292E-3</v>
      </c>
      <c r="M661" s="17"/>
      <c r="N661" s="17">
        <v>2.2380745284057701E-2</v>
      </c>
      <c r="O661" s="17">
        <v>2.1419310541537201E-2</v>
      </c>
      <c r="P661" s="17">
        <v>4.8583631589968297E-3</v>
      </c>
      <c r="Q661" s="17">
        <v>1.0967218651570101E-2</v>
      </c>
      <c r="R661" s="17"/>
      <c r="S661" s="17">
        <v>2.5656709152620999E-2</v>
      </c>
      <c r="T661" s="17">
        <v>8.54808784277971E-3</v>
      </c>
      <c r="U661" s="17">
        <v>1.2718941791224601E-2</v>
      </c>
      <c r="V661" s="17">
        <v>1.4157221237393E-2</v>
      </c>
      <c r="W661" s="17">
        <v>1.5696378046332098E-2</v>
      </c>
      <c r="X661" s="17">
        <v>1.43695801981042E-2</v>
      </c>
      <c r="Y661" s="17">
        <v>1.0055333383600601E-2</v>
      </c>
      <c r="Z661" s="17"/>
      <c r="AA661" s="17">
        <v>9.3743446904396305E-3</v>
      </c>
      <c r="AB661" s="17">
        <v>3.0618991503652201E-2</v>
      </c>
      <c r="AC661" s="17"/>
      <c r="AD661" s="17">
        <v>6.6154976021703697E-3</v>
      </c>
      <c r="AE661" s="17">
        <v>8.2849533024292807E-3</v>
      </c>
      <c r="AF661" s="17">
        <v>1.31355482293054E-2</v>
      </c>
      <c r="AG661" s="17"/>
      <c r="AH661" s="17">
        <v>1.1605307780002599E-2</v>
      </c>
      <c r="AI661" s="17">
        <v>1.49361282001855E-2</v>
      </c>
      <c r="AJ661" s="17"/>
      <c r="AK661" s="17">
        <v>1.6058545523695601E-2</v>
      </c>
      <c r="AL661" s="17">
        <v>1.37216013522057E-2</v>
      </c>
      <c r="AM661" s="17"/>
      <c r="AN661" s="17">
        <v>1.6914174989395601E-2</v>
      </c>
      <c r="AO661" s="17">
        <v>1.0967218651570101E-2</v>
      </c>
      <c r="AP661" s="17"/>
      <c r="AQ661" s="17">
        <v>1.42205019769389E-2</v>
      </c>
      <c r="AR661" s="17">
        <v>1.4487617970662999E-2</v>
      </c>
      <c r="AS661" s="17"/>
      <c r="AT661" s="17">
        <v>4.4120117720739697E-2</v>
      </c>
      <c r="AU661" s="17">
        <v>2.4035789568671799E-2</v>
      </c>
      <c r="AV661" s="17">
        <v>8.8932151774252302E-3</v>
      </c>
      <c r="AW661" s="17">
        <v>1.9762105234392702E-3</v>
      </c>
      <c r="AX661" s="17"/>
      <c r="AY661" s="17">
        <v>8.4512921192746206E-3</v>
      </c>
      <c r="AZ661" s="17">
        <v>1.6353396146873801E-2</v>
      </c>
      <c r="BA661" s="17"/>
      <c r="BB661" s="17">
        <v>1.47233651374729E-2</v>
      </c>
      <c r="BC661" s="17">
        <v>1.4310568845978699E-2</v>
      </c>
      <c r="BD661" s="17"/>
      <c r="BE661" s="17">
        <v>9.8912559145994308E-3</v>
      </c>
      <c r="BF661" s="17">
        <v>1.5005158569863499E-2</v>
      </c>
      <c r="BG661" s="17"/>
      <c r="BH661" s="17">
        <v>1.3984887316478199E-2</v>
      </c>
      <c r="BI661" s="17">
        <v>1.4410347029333101E-2</v>
      </c>
      <c r="BJ661" s="17"/>
      <c r="BK661" s="17">
        <v>1.1721886813823801E-2</v>
      </c>
      <c r="BL661" s="17">
        <v>1.48748767041968E-2</v>
      </c>
      <c r="BM661" s="17"/>
      <c r="BN661" s="17">
        <v>8.1024934649862705E-3</v>
      </c>
      <c r="BO661" s="17">
        <v>1.47161330997187E-2</v>
      </c>
      <c r="BP661" s="17"/>
      <c r="BQ661" s="17">
        <v>1.1813871342995899E-2</v>
      </c>
      <c r="BR661" s="17">
        <v>1.46294051227193E-2</v>
      </c>
      <c r="BS661" s="17"/>
      <c r="BT661" s="17">
        <v>1.0485745808084999E-2</v>
      </c>
      <c r="BU661" s="17">
        <v>1.4693893564551599E-2</v>
      </c>
      <c r="BV661" s="17"/>
      <c r="BW661" s="17">
        <v>9.5088324864581308E-3</v>
      </c>
      <c r="BX661" s="17">
        <v>1.7462797421933501E-2</v>
      </c>
      <c r="BY661" s="17"/>
      <c r="BZ661" s="17">
        <v>4.0015337692623802E-3</v>
      </c>
      <c r="CA661" s="17">
        <v>1.5049811317113601E-2</v>
      </c>
    </row>
    <row r="662" spans="2:79" x14ac:dyDescent="0.35">
      <c r="B662" t="s">
        <v>103</v>
      </c>
      <c r="C662" s="17">
        <v>1.22862630489216E-2</v>
      </c>
      <c r="D662" s="17">
        <v>1.1543325077640901E-2</v>
      </c>
      <c r="E662" s="17">
        <v>9.8845016027900908E-3</v>
      </c>
      <c r="F662" s="17">
        <v>1.9297236887840699E-2</v>
      </c>
      <c r="G662" s="17">
        <v>1.28427223231296E-2</v>
      </c>
      <c r="H662" s="17">
        <v>1.31349581432936E-2</v>
      </c>
      <c r="I662" s="17">
        <v>5.2878005136436698E-3</v>
      </c>
      <c r="J662" s="17">
        <v>2.30772543898667E-2</v>
      </c>
      <c r="K662" s="17">
        <v>2.6044490023335101E-2</v>
      </c>
      <c r="L662" s="17">
        <v>0</v>
      </c>
      <c r="M662" s="17"/>
      <c r="N662" s="17">
        <v>1.05576245951158E-2</v>
      </c>
      <c r="O662" s="17">
        <v>1.09441646729519E-2</v>
      </c>
      <c r="P662" s="17">
        <v>1.2743140753591699E-2</v>
      </c>
      <c r="Q662" s="17">
        <v>1.3577271184215801E-2</v>
      </c>
      <c r="R662" s="17"/>
      <c r="S662" s="17">
        <v>2.06435792753746E-2</v>
      </c>
      <c r="T662" s="17">
        <v>8.4027255685597303E-3</v>
      </c>
      <c r="U662" s="17">
        <v>6.4881681913450803E-3</v>
      </c>
      <c r="V662" s="17">
        <v>1.0283808512586199E-2</v>
      </c>
      <c r="W662" s="17">
        <v>1.1579197831343299E-2</v>
      </c>
      <c r="X662" s="17">
        <v>6.5505933687708302E-3</v>
      </c>
      <c r="Y662" s="17">
        <v>6.9246226591308004E-3</v>
      </c>
      <c r="Z662" s="17"/>
      <c r="AA662" s="17">
        <v>5.7862445007640598E-3</v>
      </c>
      <c r="AB662" s="17">
        <v>3.3387271707930703E-2</v>
      </c>
      <c r="AC662" s="17"/>
      <c r="AD662" s="17">
        <v>4.2864288866446103E-3</v>
      </c>
      <c r="AE662" s="17">
        <v>2.3121056153030399E-3</v>
      </c>
      <c r="AF662" s="17">
        <v>7.1310739079142402E-3</v>
      </c>
      <c r="AG662" s="17"/>
      <c r="AH662" s="17">
        <v>2.70045932331172E-3</v>
      </c>
      <c r="AI662" s="17">
        <v>1.4218156292589001E-2</v>
      </c>
      <c r="AJ662" s="17"/>
      <c r="AK662" s="17">
        <v>1.40229147905952E-2</v>
      </c>
      <c r="AL662" s="17">
        <v>1.16087530334533E-2</v>
      </c>
      <c r="AM662" s="17"/>
      <c r="AN662" s="17">
        <v>1.13259314918335E-2</v>
      </c>
      <c r="AO662" s="17">
        <v>1.3577271184215801E-2</v>
      </c>
      <c r="AP662" s="17"/>
      <c r="AQ662" s="17">
        <v>9.4455550629121698E-3</v>
      </c>
      <c r="AR662" s="17">
        <v>1.42805435254515E-2</v>
      </c>
      <c r="AS662" s="17"/>
      <c r="AT662" s="17">
        <v>2.94648598245556E-2</v>
      </c>
      <c r="AU662" s="17">
        <v>2.0232817108737599E-2</v>
      </c>
      <c r="AV662" s="17">
        <v>8.6015552010176508E-3</v>
      </c>
      <c r="AW662" s="17">
        <v>3.1750588767360702E-3</v>
      </c>
      <c r="AX662" s="17"/>
      <c r="AY662" s="17">
        <v>5.8654221444249402E-3</v>
      </c>
      <c r="AZ662" s="17">
        <v>1.44271632499642E-2</v>
      </c>
      <c r="BA662" s="17"/>
      <c r="BB662" s="17">
        <v>1.2253777385702999E-2</v>
      </c>
      <c r="BC662" s="17">
        <v>1.2292543002841799E-2</v>
      </c>
      <c r="BD662" s="17"/>
      <c r="BE662" s="17">
        <v>5.9105785853554903E-3</v>
      </c>
      <c r="BF662" s="17">
        <v>1.3178363759179801E-2</v>
      </c>
      <c r="BG662" s="17"/>
      <c r="BH662" s="17">
        <v>2.0075743600984498E-2</v>
      </c>
      <c r="BI662" s="17">
        <v>1.1633306298893999E-2</v>
      </c>
      <c r="BJ662" s="17"/>
      <c r="BK662" s="17">
        <v>1.4939566737009901E-2</v>
      </c>
      <c r="BL662" s="17">
        <v>1.1789248947626301E-2</v>
      </c>
      <c r="BM662" s="17"/>
      <c r="BN662" s="17">
        <v>1.2545323705677101E-2</v>
      </c>
      <c r="BO662" s="17">
        <v>1.2272280176928E-2</v>
      </c>
      <c r="BP662" s="17"/>
      <c r="BQ662" s="17">
        <v>3.52115584024693E-3</v>
      </c>
      <c r="BR662" s="17">
        <v>1.31477540571303E-2</v>
      </c>
      <c r="BS662" s="17"/>
      <c r="BT662" s="17">
        <v>0</v>
      </c>
      <c r="BU662" s="17">
        <v>1.32853184193201E-2</v>
      </c>
      <c r="BV662" s="17"/>
      <c r="BW662" s="17">
        <v>3.85164976398937E-3</v>
      </c>
      <c r="BX662" s="17">
        <v>1.7631483907446999E-2</v>
      </c>
      <c r="BY662" s="17"/>
      <c r="BZ662" s="17">
        <v>0</v>
      </c>
      <c r="CA662" s="17">
        <v>1.30824265011051E-2</v>
      </c>
    </row>
    <row r="663" spans="2:79" x14ac:dyDescent="0.35">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7"/>
      <c r="BH663" s="17"/>
      <c r="BI663" s="17"/>
      <c r="BJ663" s="17"/>
      <c r="BK663" s="17"/>
      <c r="BL663" s="17"/>
      <c r="BM663" s="17"/>
      <c r="BN663" s="17"/>
      <c r="BO663" s="17"/>
      <c r="BP663" s="17"/>
      <c r="BQ663" s="17"/>
      <c r="BR663" s="17"/>
      <c r="BS663" s="17"/>
      <c r="BT663" s="17"/>
      <c r="BU663" s="17"/>
      <c r="BV663" s="17"/>
      <c r="BW663" s="17"/>
      <c r="BX663" s="17"/>
      <c r="BY663" s="17"/>
      <c r="BZ663" s="17"/>
      <c r="CA663" s="17"/>
    </row>
    <row r="664" spans="2:79" x14ac:dyDescent="0.35">
      <c r="B664" s="6" t="s">
        <v>344</v>
      </c>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BG664" s="17"/>
      <c r="BH664" s="17"/>
      <c r="BI664" s="17"/>
      <c r="BJ664" s="17"/>
      <c r="BK664" s="17"/>
      <c r="BL664" s="17"/>
      <c r="BM664" s="17"/>
      <c r="BN664" s="17"/>
      <c r="BO664" s="17"/>
      <c r="BP664" s="17"/>
      <c r="BQ664" s="17"/>
      <c r="BR664" s="17"/>
      <c r="BS664" s="17"/>
      <c r="BT664" s="17"/>
      <c r="BU664" s="17"/>
      <c r="BV664" s="17"/>
      <c r="BW664" s="17"/>
      <c r="BX664" s="17"/>
      <c r="BY664" s="17"/>
      <c r="BZ664" s="17"/>
      <c r="CA664" s="17"/>
    </row>
    <row r="665" spans="2:79" x14ac:dyDescent="0.35">
      <c r="B665" s="24" t="s">
        <v>687</v>
      </c>
      <c r="C665" s="17" t="s">
        <v>342</v>
      </c>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c r="BQ665" s="17"/>
      <c r="BR665" s="17"/>
      <c r="BS665" s="17"/>
      <c r="BT665" s="17"/>
      <c r="BU665" s="17"/>
      <c r="BV665" s="17"/>
      <c r="BW665" s="17"/>
      <c r="BX665" s="17"/>
      <c r="BY665" s="17"/>
      <c r="BZ665" s="17"/>
      <c r="CA665" s="17"/>
    </row>
    <row r="666" spans="2:79" x14ac:dyDescent="0.35">
      <c r="B666" t="s">
        <v>337</v>
      </c>
      <c r="C666" s="17">
        <v>0.46326076908928998</v>
      </c>
      <c r="D666" s="17">
        <v>0.46870759973103698</v>
      </c>
      <c r="E666" s="17">
        <v>0.43923675569516801</v>
      </c>
      <c r="F666" s="17">
        <v>0.43217529681462002</v>
      </c>
      <c r="G666" s="17">
        <v>0.475158118378678</v>
      </c>
      <c r="H666" s="17">
        <v>0.44119609714879698</v>
      </c>
      <c r="I666" s="17">
        <v>0.476073187976014</v>
      </c>
      <c r="J666" s="17">
        <v>0.49432313634875402</v>
      </c>
      <c r="K666" s="17">
        <v>0.44077346987273602</v>
      </c>
      <c r="L666" s="17">
        <v>0.55010223997724905</v>
      </c>
      <c r="M666" s="17"/>
      <c r="N666" s="17">
        <v>0.40841774821428001</v>
      </c>
      <c r="O666" s="17">
        <v>0.44206911016648798</v>
      </c>
      <c r="P666" s="17">
        <v>0.453853195880903</v>
      </c>
      <c r="Q666" s="17">
        <v>0.50292977341548495</v>
      </c>
      <c r="R666" s="17"/>
      <c r="S666" s="17">
        <v>0.43152949423134901</v>
      </c>
      <c r="T666" s="17">
        <v>0.43421167280761502</v>
      </c>
      <c r="U666" s="17">
        <v>0.46658940558269901</v>
      </c>
      <c r="V666" s="17">
        <v>0.410425416699507</v>
      </c>
      <c r="W666" s="17">
        <v>0.49612236141386701</v>
      </c>
      <c r="X666" s="17">
        <v>0.49047739407046298</v>
      </c>
      <c r="Y666" s="17">
        <v>0.52496489880781705</v>
      </c>
      <c r="Z666" s="17"/>
      <c r="AA666" s="17">
        <v>0.49988790519356502</v>
      </c>
      <c r="AB666" s="17">
        <v>0.36245266121310699</v>
      </c>
      <c r="AC666" s="17"/>
      <c r="AD666" s="17">
        <v>0.489987682198334</v>
      </c>
      <c r="AE666" s="17">
        <v>0.57798133765882098</v>
      </c>
      <c r="AF666" s="17">
        <v>0.46720227104610501</v>
      </c>
      <c r="AG666" s="17"/>
      <c r="AH666" s="17">
        <v>0.58302202685247695</v>
      </c>
      <c r="AI666" s="17">
        <v>0.44186655914102202</v>
      </c>
      <c r="AJ666" s="17"/>
      <c r="AK666" s="17">
        <v>0.48949951760762</v>
      </c>
      <c r="AL666" s="17">
        <v>0.45194389085891001</v>
      </c>
      <c r="AM666" s="17"/>
      <c r="AN666" s="17">
        <v>0.43350907600303801</v>
      </c>
      <c r="AO666" s="17">
        <v>0.50292977341548495</v>
      </c>
      <c r="AP666" s="17"/>
      <c r="AQ666" s="17">
        <v>0.54951114992414496</v>
      </c>
      <c r="AR666" s="17">
        <v>0.40633567177368901</v>
      </c>
      <c r="AS666" s="17"/>
      <c r="AT666" s="17">
        <v>0.30075467899914599</v>
      </c>
      <c r="AU666" s="17">
        <v>0.382448751372093</v>
      </c>
      <c r="AV666" s="17">
        <v>0.47839814260556501</v>
      </c>
      <c r="AW666" s="17">
        <v>0.62623814698496105</v>
      </c>
      <c r="AX666" s="17"/>
      <c r="AY666" s="17">
        <v>0.52174540323130703</v>
      </c>
      <c r="AZ666" s="17">
        <v>0.44563335992956898</v>
      </c>
      <c r="BA666" s="17"/>
      <c r="BB666" s="17">
        <v>0.498307481962878</v>
      </c>
      <c r="BC666" s="17">
        <v>0.45714027631003101</v>
      </c>
      <c r="BD666" s="17"/>
      <c r="BE666" s="17">
        <v>0.54746465259053301</v>
      </c>
      <c r="BF666" s="17">
        <v>0.451128007411643</v>
      </c>
      <c r="BG666" s="17"/>
      <c r="BH666" s="17">
        <v>0.49337771566842697</v>
      </c>
      <c r="BI666" s="17">
        <v>0.460734211632565</v>
      </c>
      <c r="BJ666" s="17"/>
      <c r="BK666" s="17">
        <v>0.43144652419430002</v>
      </c>
      <c r="BL666" s="17">
        <v>0.46928300210998403</v>
      </c>
      <c r="BM666" s="17"/>
      <c r="BN666" s="17">
        <v>0.52321289303803697</v>
      </c>
      <c r="BO666" s="17">
        <v>0.46036639998718298</v>
      </c>
      <c r="BP666" s="17"/>
      <c r="BQ666" s="17">
        <v>0.54767378825309299</v>
      </c>
      <c r="BR666" s="17">
        <v>0.455325859063831</v>
      </c>
      <c r="BS666" s="17"/>
      <c r="BT666" s="17">
        <v>0.58646958149561801</v>
      </c>
      <c r="BU666" s="17">
        <v>0.45450275366339898</v>
      </c>
      <c r="BV666" s="17"/>
      <c r="BW666" s="17">
        <v>0.48202912530127201</v>
      </c>
      <c r="BX666" s="17">
        <v>0.45210395885989002</v>
      </c>
      <c r="BY666" s="17"/>
      <c r="BZ666" s="17">
        <v>0.58881175347863202</v>
      </c>
      <c r="CA666" s="17">
        <v>0.45583315335211</v>
      </c>
    </row>
    <row r="667" spans="2:79" x14ac:dyDescent="0.35">
      <c r="B667" t="s">
        <v>338</v>
      </c>
      <c r="C667" s="17">
        <v>0.44015592726103803</v>
      </c>
      <c r="D667" s="17">
        <v>0.43902242548177001</v>
      </c>
      <c r="E667" s="17">
        <v>0.43164161545719398</v>
      </c>
      <c r="F667" s="17">
        <v>0.47405559925385699</v>
      </c>
      <c r="G667" s="17">
        <v>0.44494616437796802</v>
      </c>
      <c r="H667" s="17">
        <v>0.46518374054662498</v>
      </c>
      <c r="I667" s="17">
        <v>0.44072521107239698</v>
      </c>
      <c r="J667" s="17">
        <v>0.415855426868738</v>
      </c>
      <c r="K667" s="17">
        <v>0.37012245307904601</v>
      </c>
      <c r="L667" s="17">
        <v>0.37668042139218</v>
      </c>
      <c r="M667" s="17"/>
      <c r="N667" s="17">
        <v>0.45181755935241502</v>
      </c>
      <c r="O667" s="17">
        <v>0.45686226561200499</v>
      </c>
      <c r="P667" s="17">
        <v>0.44842782967095302</v>
      </c>
      <c r="Q667" s="17">
        <v>0.42367004402864</v>
      </c>
      <c r="R667" s="17"/>
      <c r="S667" s="17">
        <v>0.43406315699223502</v>
      </c>
      <c r="T667" s="17">
        <v>0.45405706640893501</v>
      </c>
      <c r="U667" s="17">
        <v>0.43483429747651098</v>
      </c>
      <c r="V667" s="17">
        <v>0.48307367244973998</v>
      </c>
      <c r="W667" s="17">
        <v>0.428944342215342</v>
      </c>
      <c r="X667" s="17">
        <v>0.41765827055157001</v>
      </c>
      <c r="Y667" s="17">
        <v>0.40479614636995798</v>
      </c>
      <c r="Z667" s="17"/>
      <c r="AA667" s="17">
        <v>0.42957739374971599</v>
      </c>
      <c r="AB667" s="17">
        <v>0.46927100588321402</v>
      </c>
      <c r="AC667" s="17"/>
      <c r="AD667" s="17">
        <v>0.43456670679925702</v>
      </c>
      <c r="AE667" s="17">
        <v>0.36403995402036698</v>
      </c>
      <c r="AF667" s="17">
        <v>0.46047764594655499</v>
      </c>
      <c r="AG667" s="17"/>
      <c r="AH667" s="17">
        <v>0.35452861987527201</v>
      </c>
      <c r="AI667" s="17">
        <v>0.45545243153739001</v>
      </c>
      <c r="AJ667" s="17"/>
      <c r="AK667" s="17">
        <v>0.41272010238760698</v>
      </c>
      <c r="AL667" s="17">
        <v>0.45198910935909897</v>
      </c>
      <c r="AM667" s="17"/>
      <c r="AN667" s="17">
        <v>0.452520314684348</v>
      </c>
      <c r="AO667" s="17">
        <v>0.42367004402864</v>
      </c>
      <c r="AP667" s="17"/>
      <c r="AQ667" s="17">
        <v>0.38188558765021502</v>
      </c>
      <c r="AR667" s="17">
        <v>0.47861424733860802</v>
      </c>
      <c r="AS667" s="17"/>
      <c r="AT667" s="17">
        <v>0.51052429968193502</v>
      </c>
      <c r="AU667" s="17">
        <v>0.47997638546357602</v>
      </c>
      <c r="AV667" s="17">
        <v>0.44303693845208098</v>
      </c>
      <c r="AW667" s="17">
        <v>0.33948047021531202</v>
      </c>
      <c r="AX667" s="17"/>
      <c r="AY667" s="17">
        <v>0.394518649980242</v>
      </c>
      <c r="AZ667" s="17">
        <v>0.45391111221458902</v>
      </c>
      <c r="BA667" s="17"/>
      <c r="BB667" s="17">
        <v>0.39099234190794102</v>
      </c>
      <c r="BC667" s="17">
        <v>0.44874176440477898</v>
      </c>
      <c r="BD667" s="17"/>
      <c r="BE667" s="17">
        <v>0.37328338074288703</v>
      </c>
      <c r="BF667" s="17">
        <v>0.44979145279674598</v>
      </c>
      <c r="BG667" s="17"/>
      <c r="BH667" s="17">
        <v>0.40628509634450599</v>
      </c>
      <c r="BI667" s="17">
        <v>0.44299740390916897</v>
      </c>
      <c r="BJ667" s="17"/>
      <c r="BK667" s="17">
        <v>0.47561511192790801</v>
      </c>
      <c r="BL667" s="17">
        <v>0.43344373046075002</v>
      </c>
      <c r="BM667" s="17"/>
      <c r="BN667" s="17">
        <v>0.35483580177188601</v>
      </c>
      <c r="BO667" s="17">
        <v>0.44427501293704702</v>
      </c>
      <c r="BP667" s="17"/>
      <c r="BQ667" s="17">
        <v>0.37183927221351898</v>
      </c>
      <c r="BR667" s="17">
        <v>0.44657776261786197</v>
      </c>
      <c r="BS667" s="17"/>
      <c r="BT667" s="17">
        <v>0.29575761419274599</v>
      </c>
      <c r="BU667" s="17">
        <v>0.450420149670341</v>
      </c>
      <c r="BV667" s="17"/>
      <c r="BW667" s="17">
        <v>0.44139240825779602</v>
      </c>
      <c r="BX667" s="17">
        <v>0.43942090370983899</v>
      </c>
      <c r="BY667" s="17"/>
      <c r="BZ667" s="17">
        <v>0.35307783814349902</v>
      </c>
      <c r="CA667" s="17">
        <v>0.445307480538289</v>
      </c>
    </row>
    <row r="668" spans="2:79" x14ac:dyDescent="0.35">
      <c r="B668" t="s">
        <v>339</v>
      </c>
      <c r="C668" s="17">
        <v>7.9094394430230502E-2</v>
      </c>
      <c r="D668" s="17">
        <v>6.9236518136803302E-2</v>
      </c>
      <c r="E668" s="17">
        <v>0.111604208936634</v>
      </c>
      <c r="F668" s="17">
        <v>8.1544073536176306E-2</v>
      </c>
      <c r="G668" s="17">
        <v>5.8354800874654701E-2</v>
      </c>
      <c r="H668" s="17">
        <v>7.8534771024729694E-2</v>
      </c>
      <c r="I668" s="17">
        <v>7.7171622216897398E-2</v>
      </c>
      <c r="J668" s="17">
        <v>6.7243055349110695E-2</v>
      </c>
      <c r="K668" s="17">
        <v>0.15454206014007499</v>
      </c>
      <c r="L668" s="17">
        <v>4.3698407702802103E-2</v>
      </c>
      <c r="M668" s="17"/>
      <c r="N668" s="17">
        <v>0.111979534703947</v>
      </c>
      <c r="O668" s="17">
        <v>9.0048165944561095E-2</v>
      </c>
      <c r="P668" s="17">
        <v>7.9260884563872605E-2</v>
      </c>
      <c r="Q668" s="17">
        <v>5.8293243497914302E-2</v>
      </c>
      <c r="R668" s="17"/>
      <c r="S668" s="17">
        <v>0.109429537478414</v>
      </c>
      <c r="T668" s="17">
        <v>0.100189214121229</v>
      </c>
      <c r="U668" s="17">
        <v>8.8310421101364306E-2</v>
      </c>
      <c r="V668" s="17">
        <v>8.8163785783876805E-2</v>
      </c>
      <c r="W668" s="17">
        <v>6.2891795313407398E-2</v>
      </c>
      <c r="X668" s="17">
        <v>7.5696882552127795E-2</v>
      </c>
      <c r="Y668" s="17">
        <v>5.8707081705817898E-2</v>
      </c>
      <c r="Z668" s="17"/>
      <c r="AA668" s="17">
        <v>6.0688022921462803E-2</v>
      </c>
      <c r="AB668" s="17">
        <v>0.12975386939934599</v>
      </c>
      <c r="AC668" s="17"/>
      <c r="AD668" s="17">
        <v>6.6046977249758096E-2</v>
      </c>
      <c r="AE668" s="17">
        <v>5.0125293048341998E-2</v>
      </c>
      <c r="AF668" s="17">
        <v>5.7579601069778302E-2</v>
      </c>
      <c r="AG668" s="17"/>
      <c r="AH668" s="17">
        <v>5.5702937214472198E-2</v>
      </c>
      <c r="AI668" s="17">
        <v>8.3273055843919197E-2</v>
      </c>
      <c r="AJ668" s="17"/>
      <c r="AK668" s="17">
        <v>7.8833825618981501E-2</v>
      </c>
      <c r="AL668" s="17">
        <v>7.9206778811119705E-2</v>
      </c>
      <c r="AM668" s="17"/>
      <c r="AN668" s="17">
        <v>9.4695226084339001E-2</v>
      </c>
      <c r="AO668" s="17">
        <v>5.8293243497914302E-2</v>
      </c>
      <c r="AP668" s="17"/>
      <c r="AQ668" s="17">
        <v>5.1205635173554302E-2</v>
      </c>
      <c r="AR668" s="17">
        <v>9.7500925732827301E-2</v>
      </c>
      <c r="AS668" s="17"/>
      <c r="AT668" s="17">
        <v>0.14204851309114999</v>
      </c>
      <c r="AU668" s="17">
        <v>0.10998313641516499</v>
      </c>
      <c r="AV668" s="17">
        <v>6.7218964942178702E-2</v>
      </c>
      <c r="AW668" s="17">
        <v>3.0906037035279402E-2</v>
      </c>
      <c r="AX668" s="17"/>
      <c r="AY668" s="17">
        <v>7.5823725664657796E-2</v>
      </c>
      <c r="AZ668" s="17">
        <v>8.0080181849481E-2</v>
      </c>
      <c r="BA668" s="17"/>
      <c r="BB668" s="17">
        <v>9.2686396980707297E-2</v>
      </c>
      <c r="BC668" s="17">
        <v>7.6720712374343705E-2</v>
      </c>
      <c r="BD668" s="17"/>
      <c r="BE668" s="17">
        <v>6.3567863815529299E-2</v>
      </c>
      <c r="BF668" s="17">
        <v>8.1331579792661896E-2</v>
      </c>
      <c r="BG668" s="17"/>
      <c r="BH668" s="17">
        <v>8.2437118823547595E-2</v>
      </c>
      <c r="BI668" s="17">
        <v>7.8813968085563804E-2</v>
      </c>
      <c r="BJ668" s="17"/>
      <c r="BK668" s="17">
        <v>7.4513890085841306E-2</v>
      </c>
      <c r="BL668" s="17">
        <v>7.9961454597940407E-2</v>
      </c>
      <c r="BM668" s="17"/>
      <c r="BN668" s="17">
        <v>9.1981803194505093E-2</v>
      </c>
      <c r="BO668" s="17">
        <v>7.8472216010573206E-2</v>
      </c>
      <c r="BP668" s="17"/>
      <c r="BQ668" s="17">
        <v>6.7824987959604399E-2</v>
      </c>
      <c r="BR668" s="17">
        <v>8.0153730149655697E-2</v>
      </c>
      <c r="BS668" s="17"/>
      <c r="BT668" s="17">
        <v>0.107299231184567</v>
      </c>
      <c r="BU668" s="17">
        <v>7.7089518394541007E-2</v>
      </c>
      <c r="BV668" s="17"/>
      <c r="BW668" s="17">
        <v>6.6951498862391101E-2</v>
      </c>
      <c r="BX668" s="17">
        <v>8.6312713389848097E-2</v>
      </c>
      <c r="BY668" s="17"/>
      <c r="BZ668" s="17">
        <v>5.1099228596254098E-2</v>
      </c>
      <c r="CA668" s="17">
        <v>8.0750592789206196E-2</v>
      </c>
    </row>
    <row r="669" spans="2:79" x14ac:dyDescent="0.35">
      <c r="B669" t="s">
        <v>340</v>
      </c>
      <c r="C669" s="17">
        <v>1.2011460602254999E-2</v>
      </c>
      <c r="D669" s="17">
        <v>1.01040697498509E-2</v>
      </c>
      <c r="E669" s="17">
        <v>1.2503738045024901E-2</v>
      </c>
      <c r="F669" s="17">
        <v>7.37005919999864E-3</v>
      </c>
      <c r="G669" s="17">
        <v>1.8857983176482001E-2</v>
      </c>
      <c r="H669" s="17">
        <v>1.36540896763162E-2</v>
      </c>
      <c r="I669" s="17">
        <v>6.0299787346913001E-3</v>
      </c>
      <c r="J669" s="17">
        <v>1.3845960376809499E-2</v>
      </c>
      <c r="K669" s="17">
        <v>1.07998298286319E-2</v>
      </c>
      <c r="L669" s="17">
        <v>2.4608113726714499E-2</v>
      </c>
      <c r="M669" s="17"/>
      <c r="N669" s="17">
        <v>1.9033274860482001E-2</v>
      </c>
      <c r="O669" s="17">
        <v>1.1020458276945901E-2</v>
      </c>
      <c r="P669" s="17">
        <v>1.0338061572332901E-2</v>
      </c>
      <c r="Q669" s="17">
        <v>9.7661462320440193E-3</v>
      </c>
      <c r="R669" s="17"/>
      <c r="S669" s="17">
        <v>1.8625882306681898E-2</v>
      </c>
      <c r="T669" s="17">
        <v>1.15420466622206E-2</v>
      </c>
      <c r="U669" s="17">
        <v>1.02658758394258E-2</v>
      </c>
      <c r="V669" s="17">
        <v>1.3642254354243001E-2</v>
      </c>
      <c r="W669" s="17">
        <v>1.10909471588258E-2</v>
      </c>
      <c r="X669" s="17">
        <v>1.36385906313981E-2</v>
      </c>
      <c r="Y669" s="17">
        <v>3.2362738889728502E-3</v>
      </c>
      <c r="Z669" s="17"/>
      <c r="AA669" s="17">
        <v>7.4256689881179597E-3</v>
      </c>
      <c r="AB669" s="17">
        <v>2.46328398555909E-2</v>
      </c>
      <c r="AC669" s="17"/>
      <c r="AD669" s="17">
        <v>5.6214108470649896E-3</v>
      </c>
      <c r="AE669" s="17">
        <v>6.8161933425265999E-3</v>
      </c>
      <c r="AF669" s="17">
        <v>1.1715854312934501E-2</v>
      </c>
      <c r="AG669" s="17"/>
      <c r="AH669" s="17">
        <v>5.1593352019409502E-3</v>
      </c>
      <c r="AI669" s="17">
        <v>1.32355276515177E-2</v>
      </c>
      <c r="AJ669" s="17"/>
      <c r="AK669" s="17">
        <v>1.0758048800281099E-2</v>
      </c>
      <c r="AL669" s="17">
        <v>1.25520621757465E-2</v>
      </c>
      <c r="AM669" s="17"/>
      <c r="AN669" s="17">
        <v>1.36954429748741E-2</v>
      </c>
      <c r="AO669" s="17">
        <v>9.7661462320440193E-3</v>
      </c>
      <c r="AP669" s="17"/>
      <c r="AQ669" s="17">
        <v>1.12540546079867E-2</v>
      </c>
      <c r="AR669" s="17">
        <v>1.2511347205813201E-2</v>
      </c>
      <c r="AS669" s="17"/>
      <c r="AT669" s="17">
        <v>2.8551388863213401E-2</v>
      </c>
      <c r="AU669" s="17">
        <v>1.93970924877283E-2</v>
      </c>
      <c r="AV669" s="17">
        <v>7.7433243684684201E-3</v>
      </c>
      <c r="AW669" s="17">
        <v>3.37534576444826E-3</v>
      </c>
      <c r="AX669" s="17"/>
      <c r="AY669" s="17">
        <v>7.1848467428237599E-3</v>
      </c>
      <c r="AZ669" s="17">
        <v>1.3466213608823699E-2</v>
      </c>
      <c r="BA669" s="17"/>
      <c r="BB669" s="17">
        <v>1.6594850776336701E-2</v>
      </c>
      <c r="BC669" s="17">
        <v>1.12110258634486E-2</v>
      </c>
      <c r="BD669" s="17"/>
      <c r="BE669" s="17">
        <v>1.2889664312962301E-2</v>
      </c>
      <c r="BF669" s="17">
        <v>1.18849220640855E-2</v>
      </c>
      <c r="BG669" s="17"/>
      <c r="BH669" s="17">
        <v>1.13240411905775E-2</v>
      </c>
      <c r="BI669" s="17">
        <v>1.20691292850979E-2</v>
      </c>
      <c r="BJ669" s="17"/>
      <c r="BK669" s="17">
        <v>1.34944247261738E-2</v>
      </c>
      <c r="BL669" s="17">
        <v>1.1730744981153601E-2</v>
      </c>
      <c r="BM669" s="17"/>
      <c r="BN669" s="17">
        <v>2.58905477392724E-2</v>
      </c>
      <c r="BO669" s="17">
        <v>1.1341405926474601E-2</v>
      </c>
      <c r="BP669" s="17"/>
      <c r="BQ669" s="17">
        <v>1.2661951573783E-2</v>
      </c>
      <c r="BR669" s="17">
        <v>1.1950313786484401E-2</v>
      </c>
      <c r="BS669" s="17"/>
      <c r="BT669" s="17">
        <v>3.29946527847216E-3</v>
      </c>
      <c r="BU669" s="17">
        <v>1.2630732778861601E-2</v>
      </c>
      <c r="BV669" s="17"/>
      <c r="BW669" s="17">
        <v>7.4483151261830402E-3</v>
      </c>
      <c r="BX669" s="17">
        <v>1.47240129190731E-2</v>
      </c>
      <c r="BY669" s="17"/>
      <c r="BZ669" s="17">
        <v>2.7046254557999299E-3</v>
      </c>
      <c r="CA669" s="17">
        <v>1.25620544150663E-2</v>
      </c>
    </row>
    <row r="670" spans="2:79" x14ac:dyDescent="0.35">
      <c r="B670" t="s">
        <v>103</v>
      </c>
      <c r="C670" s="17">
        <v>5.4774486171872104E-3</v>
      </c>
      <c r="D670" s="17">
        <v>1.29293869005389E-2</v>
      </c>
      <c r="E670" s="17">
        <v>5.0136818659793202E-3</v>
      </c>
      <c r="F670" s="17">
        <v>4.8549711953481496E-3</v>
      </c>
      <c r="G670" s="17">
        <v>2.68293319221697E-3</v>
      </c>
      <c r="H670" s="17">
        <v>1.43130160353192E-3</v>
      </c>
      <c r="I670" s="17">
        <v>0</v>
      </c>
      <c r="J670" s="17">
        <v>8.7324210565876605E-3</v>
      </c>
      <c r="K670" s="17">
        <v>2.3762187079511499E-2</v>
      </c>
      <c r="L670" s="17">
        <v>4.9108172010543299E-3</v>
      </c>
      <c r="M670" s="17"/>
      <c r="N670" s="17">
        <v>8.7518828688762599E-3</v>
      </c>
      <c r="O670" s="17">
        <v>0</v>
      </c>
      <c r="P670" s="17">
        <v>8.1200283119385406E-3</v>
      </c>
      <c r="Q670" s="17">
        <v>5.3407928259170297E-3</v>
      </c>
      <c r="R670" s="17"/>
      <c r="S670" s="17">
        <v>6.3519289913201299E-3</v>
      </c>
      <c r="T670" s="17">
        <v>0</v>
      </c>
      <c r="U670" s="17">
        <v>0</v>
      </c>
      <c r="V670" s="17">
        <v>4.6948707126331004E-3</v>
      </c>
      <c r="W670" s="17">
        <v>9.5055389855736602E-4</v>
      </c>
      <c r="X670" s="17">
        <v>2.52886219444151E-3</v>
      </c>
      <c r="Y670" s="17">
        <v>8.2955992274344904E-3</v>
      </c>
      <c r="Z670" s="17"/>
      <c r="AA670" s="17">
        <v>2.4210091471381198E-3</v>
      </c>
      <c r="AB670" s="17">
        <v>1.3889623648741601E-2</v>
      </c>
      <c r="AC670" s="17"/>
      <c r="AD670" s="17">
        <v>3.77722290558568E-3</v>
      </c>
      <c r="AE670" s="17">
        <v>1.0372219299438401E-3</v>
      </c>
      <c r="AF670" s="17">
        <v>3.0246276246269801E-3</v>
      </c>
      <c r="AG670" s="17"/>
      <c r="AH670" s="17">
        <v>1.5870808558376801E-3</v>
      </c>
      <c r="AI670" s="17">
        <v>6.1724258261512503E-3</v>
      </c>
      <c r="AJ670" s="17"/>
      <c r="AK670" s="17">
        <v>8.1885055855108E-3</v>
      </c>
      <c r="AL670" s="17">
        <v>4.3081587951247398E-3</v>
      </c>
      <c r="AM670" s="17"/>
      <c r="AN670" s="17">
        <v>5.5799402534001301E-3</v>
      </c>
      <c r="AO670" s="17">
        <v>5.3407928259170297E-3</v>
      </c>
      <c r="AP670" s="17"/>
      <c r="AQ670" s="17">
        <v>6.1435726440992097E-3</v>
      </c>
      <c r="AR670" s="17">
        <v>5.0378079490627399E-3</v>
      </c>
      <c r="AS670" s="17"/>
      <c r="AT670" s="17">
        <v>1.8121119364554902E-2</v>
      </c>
      <c r="AU670" s="17">
        <v>8.1946342614368905E-3</v>
      </c>
      <c r="AV670" s="17">
        <v>3.6026296317066501E-3</v>
      </c>
      <c r="AW670" s="17">
        <v>0</v>
      </c>
      <c r="AX670" s="17"/>
      <c r="AY670" s="17">
        <v>7.2737438096913496E-4</v>
      </c>
      <c r="AZ670" s="17">
        <v>6.9091323975378101E-3</v>
      </c>
      <c r="BA670" s="17"/>
      <c r="BB670" s="17">
        <v>1.41892837213749E-3</v>
      </c>
      <c r="BC670" s="17">
        <v>6.1862210473976401E-3</v>
      </c>
      <c r="BD670" s="17"/>
      <c r="BE670" s="17">
        <v>2.79443853808823E-3</v>
      </c>
      <c r="BF670" s="17">
        <v>5.8640379348634097E-3</v>
      </c>
      <c r="BG670" s="17"/>
      <c r="BH670" s="17">
        <v>6.5760279729419899E-3</v>
      </c>
      <c r="BI670" s="17">
        <v>5.3852870876047601E-3</v>
      </c>
      <c r="BJ670" s="17"/>
      <c r="BK670" s="17">
        <v>4.9300490657775203E-3</v>
      </c>
      <c r="BL670" s="17">
        <v>5.5810678501721101E-3</v>
      </c>
      <c r="BM670" s="17"/>
      <c r="BN670" s="17">
        <v>4.0789542562989899E-3</v>
      </c>
      <c r="BO670" s="17">
        <v>5.5449651387217101E-3</v>
      </c>
      <c r="BP670" s="17"/>
      <c r="BQ670" s="17">
        <v>0</v>
      </c>
      <c r="BR670" s="17">
        <v>5.9923343821675504E-3</v>
      </c>
      <c r="BS670" s="17"/>
      <c r="BT670" s="17">
        <v>7.1741078485965497E-3</v>
      </c>
      <c r="BU670" s="17">
        <v>5.3568454928574396E-3</v>
      </c>
      <c r="BV670" s="17"/>
      <c r="BW670" s="17">
        <v>2.1786524523572399E-3</v>
      </c>
      <c r="BX670" s="17">
        <v>7.4384111213506802E-3</v>
      </c>
      <c r="BY670" s="17"/>
      <c r="BZ670" s="17">
        <v>4.3065543258143397E-3</v>
      </c>
      <c r="CA670" s="17">
        <v>5.5467189053293202E-3</v>
      </c>
    </row>
    <row r="671" spans="2:79" x14ac:dyDescent="0.35">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BG671" s="17"/>
      <c r="BH671" s="17"/>
      <c r="BI671" s="17"/>
      <c r="BJ671" s="17"/>
      <c r="BK671" s="17"/>
      <c r="BL671" s="17"/>
      <c r="BM671" s="17"/>
      <c r="BN671" s="17"/>
      <c r="BO671" s="17"/>
      <c r="BP671" s="17"/>
      <c r="BQ671" s="17"/>
      <c r="BR671" s="17"/>
      <c r="BS671" s="17"/>
      <c r="BT671" s="17"/>
      <c r="BU671" s="17"/>
      <c r="BV671" s="17"/>
      <c r="BW671" s="17"/>
      <c r="BX671" s="17"/>
      <c r="BY671" s="17"/>
      <c r="BZ671" s="17"/>
      <c r="CA671" s="17"/>
    </row>
    <row r="672" spans="2:79" x14ac:dyDescent="0.35">
      <c r="B672" s="6" t="s">
        <v>345</v>
      </c>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c r="BP672" s="17"/>
      <c r="BQ672" s="17"/>
      <c r="BR672" s="17"/>
      <c r="BS672" s="17"/>
      <c r="BT672" s="17"/>
      <c r="BU672" s="17"/>
      <c r="BV672" s="17"/>
      <c r="BW672" s="17"/>
      <c r="BX672" s="17"/>
      <c r="BY672" s="17"/>
      <c r="BZ672" s="17"/>
      <c r="CA672" s="17"/>
    </row>
    <row r="673" spans="2:79" x14ac:dyDescent="0.35">
      <c r="B673" s="24" t="s">
        <v>688</v>
      </c>
      <c r="C673" s="17" t="s">
        <v>342</v>
      </c>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c r="BP673" s="17"/>
      <c r="BQ673" s="17"/>
      <c r="BR673" s="17"/>
      <c r="BS673" s="17"/>
      <c r="BT673" s="17"/>
      <c r="BU673" s="17"/>
      <c r="BV673" s="17"/>
      <c r="BW673" s="17"/>
      <c r="BX673" s="17"/>
      <c r="BY673" s="17"/>
      <c r="BZ673" s="17"/>
      <c r="CA673" s="17"/>
    </row>
    <row r="674" spans="2:79" x14ac:dyDescent="0.35">
      <c r="B674" t="s">
        <v>337</v>
      </c>
      <c r="C674" s="17">
        <v>0.37239400365858999</v>
      </c>
      <c r="D674" s="17">
        <v>0.39609170822800199</v>
      </c>
      <c r="E674" s="17">
        <v>0.374208526404259</v>
      </c>
      <c r="F674" s="17">
        <v>0.34624015195111402</v>
      </c>
      <c r="G674" s="17">
        <v>0.33948948909231902</v>
      </c>
      <c r="H674" s="17">
        <v>0.30741979611452802</v>
      </c>
      <c r="I674" s="17">
        <v>0.438309530014797</v>
      </c>
      <c r="J674" s="17">
        <v>0.42910440528487698</v>
      </c>
      <c r="K674" s="17">
        <v>0.321464962958244</v>
      </c>
      <c r="L674" s="17">
        <v>0.41276836255248001</v>
      </c>
      <c r="M674" s="17"/>
      <c r="N674" s="17">
        <v>0.27909015721078101</v>
      </c>
      <c r="O674" s="17">
        <v>0.340381537856216</v>
      </c>
      <c r="P674" s="17">
        <v>0.36980601361641502</v>
      </c>
      <c r="Q674" s="17">
        <v>0.44113199758063698</v>
      </c>
      <c r="R674" s="17"/>
      <c r="S674" s="17">
        <v>0.32130000621194099</v>
      </c>
      <c r="T674" s="17">
        <v>0.32423742894773899</v>
      </c>
      <c r="U674" s="17">
        <v>0.42140695905685099</v>
      </c>
      <c r="V674" s="17">
        <v>0.343692736219817</v>
      </c>
      <c r="W674" s="17">
        <v>0.36897444897751203</v>
      </c>
      <c r="X674" s="17">
        <v>0.41412778789078802</v>
      </c>
      <c r="Y674" s="17">
        <v>0.434327642557782</v>
      </c>
      <c r="Z674" s="17"/>
      <c r="AA674" s="17">
        <v>0.42053504067382103</v>
      </c>
      <c r="AB674" s="17">
        <v>0.25819032014521898</v>
      </c>
      <c r="AC674" s="17"/>
      <c r="AD674" s="17">
        <v>0.39637769622303798</v>
      </c>
      <c r="AE674" s="17">
        <v>0.50040430058464802</v>
      </c>
      <c r="AF674" s="17">
        <v>0.39382800369259502</v>
      </c>
      <c r="AG674" s="17"/>
      <c r="AH674" s="17">
        <v>0.52107736517887504</v>
      </c>
      <c r="AI674" s="17">
        <v>0.347807290107983</v>
      </c>
      <c r="AJ674" s="17"/>
      <c r="AK674" s="17">
        <v>0.37514739094886701</v>
      </c>
      <c r="AL674" s="17">
        <v>0.37120611176109403</v>
      </c>
      <c r="AM674" s="17"/>
      <c r="AN674" s="17">
        <v>0.32504727162303199</v>
      </c>
      <c r="AO674" s="17">
        <v>0.44113199758063698</v>
      </c>
      <c r="AP674" s="17"/>
      <c r="AQ674" s="17">
        <v>0.47208959009017898</v>
      </c>
      <c r="AR674" s="17">
        <v>0.31151145626226101</v>
      </c>
      <c r="AS674" s="17"/>
      <c r="AT674" s="17">
        <v>0.216904726537894</v>
      </c>
      <c r="AU674" s="17">
        <v>0.29410051028815498</v>
      </c>
      <c r="AV674" s="17">
        <v>0.39126806777558198</v>
      </c>
      <c r="AW674" s="17">
        <v>0.55334852910293397</v>
      </c>
      <c r="AX674" s="17"/>
      <c r="AY674" s="17">
        <v>0.42594441451496501</v>
      </c>
      <c r="AZ674" s="17">
        <v>0.35621135415857702</v>
      </c>
      <c r="BA674" s="17"/>
      <c r="BB674" s="17">
        <v>0.36569110685678502</v>
      </c>
      <c r="BC674" s="17">
        <v>0.37350039957563802</v>
      </c>
      <c r="BD674" s="17"/>
      <c r="BE674" s="17">
        <v>0.43662334326185898</v>
      </c>
      <c r="BF674" s="17">
        <v>0.36339804724020203</v>
      </c>
      <c r="BG674" s="17"/>
      <c r="BH674" s="17">
        <v>0.37589413743727801</v>
      </c>
      <c r="BI674" s="17">
        <v>0.37210176735005501</v>
      </c>
      <c r="BJ674" s="17"/>
      <c r="BK674" s="17">
        <v>0.38535350138464303</v>
      </c>
      <c r="BL674" s="17">
        <v>0.36993043832223799</v>
      </c>
      <c r="BM674" s="17"/>
      <c r="BN674" s="17">
        <v>0.457330859776582</v>
      </c>
      <c r="BO674" s="17">
        <v>0.36824887698709602</v>
      </c>
      <c r="BP674" s="17"/>
      <c r="BQ674" s="17">
        <v>0.44151198233378902</v>
      </c>
      <c r="BR674" s="17">
        <v>0.36608531891162799</v>
      </c>
      <c r="BS674" s="17"/>
      <c r="BT674" s="17">
        <v>0.43796044575720799</v>
      </c>
      <c r="BU674" s="17">
        <v>0.36760864025025097</v>
      </c>
      <c r="BV674" s="17"/>
      <c r="BW674" s="17">
        <v>0.37892195564895598</v>
      </c>
      <c r="BX674" s="17">
        <v>0.368670506516458</v>
      </c>
      <c r="BY674" s="17"/>
      <c r="BZ674" s="17">
        <v>0.46408036213993198</v>
      </c>
      <c r="CA674" s="17">
        <v>0.36754267784882699</v>
      </c>
    </row>
    <row r="675" spans="2:79" x14ac:dyDescent="0.35">
      <c r="B675" t="s">
        <v>338</v>
      </c>
      <c r="C675" s="17">
        <v>0.47208471584718298</v>
      </c>
      <c r="D675" s="17">
        <v>0.45885630621254903</v>
      </c>
      <c r="E675" s="17">
        <v>0.47345497338770298</v>
      </c>
      <c r="F675" s="17">
        <v>0.46627181649417199</v>
      </c>
      <c r="G675" s="17">
        <v>0.50319132328592397</v>
      </c>
      <c r="H675" s="17">
        <v>0.47545898720442498</v>
      </c>
      <c r="I675" s="17">
        <v>0.46268233155017902</v>
      </c>
      <c r="J675" s="17">
        <v>0.455793458913403</v>
      </c>
      <c r="K675" s="17">
        <v>0.50571326974276698</v>
      </c>
      <c r="L675" s="17">
        <v>0.451271597413061</v>
      </c>
      <c r="M675" s="17"/>
      <c r="N675" s="17">
        <v>0.47820669547525801</v>
      </c>
      <c r="O675" s="17">
        <v>0.48137598743925802</v>
      </c>
      <c r="P675" s="17">
        <v>0.50853547118995401</v>
      </c>
      <c r="Q675" s="17">
        <v>0.44906158653929601</v>
      </c>
      <c r="R675" s="17"/>
      <c r="S675" s="17">
        <v>0.475282539359136</v>
      </c>
      <c r="T675" s="17">
        <v>0.52903370338003497</v>
      </c>
      <c r="U675" s="17">
        <v>0.44191534268147797</v>
      </c>
      <c r="V675" s="17">
        <v>0.48009087264689498</v>
      </c>
      <c r="W675" s="17">
        <v>0.49013457365316399</v>
      </c>
      <c r="X675" s="17">
        <v>0.45056515876284597</v>
      </c>
      <c r="Y675" s="17">
        <v>0.43586463712537998</v>
      </c>
      <c r="Z675" s="17"/>
      <c r="AA675" s="17">
        <v>0.45905941519138899</v>
      </c>
      <c r="AB675" s="17">
        <v>0.50298428523722705</v>
      </c>
      <c r="AC675" s="17"/>
      <c r="AD675" s="17">
        <v>0.46897855281807999</v>
      </c>
      <c r="AE675" s="17">
        <v>0.41551738648339198</v>
      </c>
      <c r="AF675" s="17">
        <v>0.47585348087090601</v>
      </c>
      <c r="AG675" s="17"/>
      <c r="AH675" s="17">
        <v>0.40171451912432299</v>
      </c>
      <c r="AI675" s="17">
        <v>0.48372133645915899</v>
      </c>
      <c r="AJ675" s="17"/>
      <c r="AK675" s="17">
        <v>0.461511384577796</v>
      </c>
      <c r="AL675" s="17">
        <v>0.47664636054888998</v>
      </c>
      <c r="AM675" s="17"/>
      <c r="AN675" s="17">
        <v>0.48794304792473397</v>
      </c>
      <c r="AO675" s="17">
        <v>0.44906158653929601</v>
      </c>
      <c r="AP675" s="17"/>
      <c r="AQ675" s="17">
        <v>0.41814227022710598</v>
      </c>
      <c r="AR675" s="17">
        <v>0.50502653022120003</v>
      </c>
      <c r="AS675" s="17"/>
      <c r="AT675" s="17">
        <v>0.50436529808939901</v>
      </c>
      <c r="AU675" s="17">
        <v>0.49512663323668099</v>
      </c>
      <c r="AV675" s="17">
        <v>0.48405670059013201</v>
      </c>
      <c r="AW675" s="17">
        <v>0.382815691789259</v>
      </c>
      <c r="AX675" s="17"/>
      <c r="AY675" s="17">
        <v>0.43570614978045202</v>
      </c>
      <c r="AZ675" s="17">
        <v>0.48307812513305898</v>
      </c>
      <c r="BA675" s="17"/>
      <c r="BB675" s="17">
        <v>0.43975495684354299</v>
      </c>
      <c r="BC675" s="17">
        <v>0.47742114193555002</v>
      </c>
      <c r="BD675" s="17"/>
      <c r="BE675" s="17">
        <v>0.45855175759961098</v>
      </c>
      <c r="BF675" s="17">
        <v>0.47398014094977597</v>
      </c>
      <c r="BG675" s="17"/>
      <c r="BH675" s="17">
        <v>0.48925865138888502</v>
      </c>
      <c r="BI675" s="17">
        <v>0.47065081421854299</v>
      </c>
      <c r="BJ675" s="17"/>
      <c r="BK675" s="17">
        <v>0.47556960493012101</v>
      </c>
      <c r="BL675" s="17">
        <v>0.47142224789300502</v>
      </c>
      <c r="BM675" s="17"/>
      <c r="BN675" s="17">
        <v>0.40009327598830602</v>
      </c>
      <c r="BO675" s="17">
        <v>0.47559807448932201</v>
      </c>
      <c r="BP675" s="17"/>
      <c r="BQ675" s="17">
        <v>0.44858570266966802</v>
      </c>
      <c r="BR675" s="17">
        <v>0.47422956829864599</v>
      </c>
      <c r="BS675" s="17"/>
      <c r="BT675" s="17">
        <v>0.41873341532556502</v>
      </c>
      <c r="BU675" s="17">
        <v>0.47597855777503101</v>
      </c>
      <c r="BV675" s="17"/>
      <c r="BW675" s="17">
        <v>0.47398522501429502</v>
      </c>
      <c r="BX675" s="17">
        <v>0.47100067900641301</v>
      </c>
      <c r="BY675" s="17"/>
      <c r="BZ675" s="17">
        <v>0.42590581143103601</v>
      </c>
      <c r="CA675" s="17">
        <v>0.47452814270556598</v>
      </c>
    </row>
    <row r="676" spans="2:79" x14ac:dyDescent="0.35">
      <c r="B676" t="s">
        <v>339</v>
      </c>
      <c r="C676" s="17">
        <v>0.12848083829326601</v>
      </c>
      <c r="D676" s="17">
        <v>0.117148134715373</v>
      </c>
      <c r="E676" s="17">
        <v>0.114282400301847</v>
      </c>
      <c r="F676" s="17">
        <v>0.16012963019146201</v>
      </c>
      <c r="G676" s="17">
        <v>0.13023089236198701</v>
      </c>
      <c r="H676" s="17">
        <v>0.17011285851430899</v>
      </c>
      <c r="I676" s="17">
        <v>9.0242336871346293E-2</v>
      </c>
      <c r="J676" s="17">
        <v>0.10437939269357301</v>
      </c>
      <c r="K676" s="17">
        <v>0.16193535543795101</v>
      </c>
      <c r="L676" s="17">
        <v>0.10550764262845599</v>
      </c>
      <c r="M676" s="17"/>
      <c r="N676" s="17">
        <v>0.193811639709983</v>
      </c>
      <c r="O676" s="17">
        <v>0.14619947934761901</v>
      </c>
      <c r="P676" s="17">
        <v>0.100073513141304</v>
      </c>
      <c r="Q676" s="17">
        <v>9.5160889943265506E-2</v>
      </c>
      <c r="R676" s="17"/>
      <c r="S676" s="17">
        <v>0.162352911002972</v>
      </c>
      <c r="T676" s="17">
        <v>0.12868076091313799</v>
      </c>
      <c r="U676" s="17">
        <v>0.12086009713232999</v>
      </c>
      <c r="V676" s="17">
        <v>0.14951861598004801</v>
      </c>
      <c r="W676" s="17">
        <v>0.11988532116681</v>
      </c>
      <c r="X676" s="17">
        <v>0.10640896097991</v>
      </c>
      <c r="Y676" s="17">
        <v>0.10426194060868001</v>
      </c>
      <c r="Z676" s="17"/>
      <c r="AA676" s="17">
        <v>0.103977346185202</v>
      </c>
      <c r="AB676" s="17">
        <v>0.186609811642892</v>
      </c>
      <c r="AC676" s="17"/>
      <c r="AD676" s="17">
        <v>0.12001033229652699</v>
      </c>
      <c r="AE676" s="17">
        <v>6.9598334266289197E-2</v>
      </c>
      <c r="AF676" s="17">
        <v>0.111042573795971</v>
      </c>
      <c r="AG676" s="17"/>
      <c r="AH676" s="17">
        <v>6.9621937788840099E-2</v>
      </c>
      <c r="AI676" s="17">
        <v>0.13821391744757699</v>
      </c>
      <c r="AJ676" s="17"/>
      <c r="AK676" s="17">
        <v>0.13586348795352801</v>
      </c>
      <c r="AL676" s="17">
        <v>0.125295747062388</v>
      </c>
      <c r="AM676" s="17"/>
      <c r="AN676" s="17">
        <v>0.15143161959996501</v>
      </c>
      <c r="AO676" s="17">
        <v>9.5160889943265506E-2</v>
      </c>
      <c r="AP676" s="17"/>
      <c r="AQ676" s="17">
        <v>9.1201317354627498E-2</v>
      </c>
      <c r="AR676" s="17">
        <v>0.151246863166559</v>
      </c>
      <c r="AS676" s="17"/>
      <c r="AT676" s="17">
        <v>0.221212286082316</v>
      </c>
      <c r="AU676" s="17">
        <v>0.16760640721272399</v>
      </c>
      <c r="AV676" s="17">
        <v>0.106444412953803</v>
      </c>
      <c r="AW676" s="17">
        <v>6.08165753850844E-2</v>
      </c>
      <c r="AX676" s="17"/>
      <c r="AY676" s="17">
        <v>0.11858998814927001</v>
      </c>
      <c r="AZ676" s="17">
        <v>0.13146980062946001</v>
      </c>
      <c r="BA676" s="17"/>
      <c r="BB676" s="17">
        <v>0.161040520451564</v>
      </c>
      <c r="BC676" s="17">
        <v>0.12310646054801599</v>
      </c>
      <c r="BD676" s="17"/>
      <c r="BE676" s="17">
        <v>9.5650228572900398E-2</v>
      </c>
      <c r="BF676" s="17">
        <v>0.13307909099300999</v>
      </c>
      <c r="BG676" s="17"/>
      <c r="BH676" s="17">
        <v>0.110450886950551</v>
      </c>
      <c r="BI676" s="17">
        <v>0.12998621116087999</v>
      </c>
      <c r="BJ676" s="17"/>
      <c r="BK676" s="17">
        <v>0.110667714933272</v>
      </c>
      <c r="BL676" s="17">
        <v>0.13186706468640799</v>
      </c>
      <c r="BM676" s="17"/>
      <c r="BN676" s="17">
        <v>0.10909557178798</v>
      </c>
      <c r="BO676" s="17">
        <v>0.129426886792088</v>
      </c>
      <c r="BP676" s="17"/>
      <c r="BQ676" s="17">
        <v>9.2026870947324702E-2</v>
      </c>
      <c r="BR676" s="17">
        <v>0.13180814317355299</v>
      </c>
      <c r="BS676" s="17"/>
      <c r="BT676" s="17">
        <v>0.11284023475628099</v>
      </c>
      <c r="BU676" s="17">
        <v>0.129622366938936</v>
      </c>
      <c r="BV676" s="17"/>
      <c r="BW676" s="17">
        <v>0.126258629830482</v>
      </c>
      <c r="BX676" s="17">
        <v>0.12974837011222001</v>
      </c>
      <c r="BY676" s="17"/>
      <c r="BZ676" s="17">
        <v>9.7587785971014002E-2</v>
      </c>
      <c r="CA676" s="17">
        <v>0.13011545727645701</v>
      </c>
    </row>
    <row r="677" spans="2:79" x14ac:dyDescent="0.35">
      <c r="B677" t="s">
        <v>340</v>
      </c>
      <c r="C677" s="17">
        <v>2.1058864268596302E-2</v>
      </c>
      <c r="D677" s="17">
        <v>1.53404106066429E-2</v>
      </c>
      <c r="E677" s="17">
        <v>3.3239147700031703E-2</v>
      </c>
      <c r="F677" s="17">
        <v>2.2231845484256801E-2</v>
      </c>
      <c r="G677" s="17">
        <v>2.1036188847150299E-2</v>
      </c>
      <c r="H677" s="17">
        <v>3.7336688036337301E-2</v>
      </c>
      <c r="I677" s="17">
        <v>6.9414178031235903E-3</v>
      </c>
      <c r="J677" s="17">
        <v>7.4474021213179397E-3</v>
      </c>
      <c r="K677" s="17">
        <v>1.08864118610386E-2</v>
      </c>
      <c r="L677" s="17">
        <v>2.6068343707184499E-2</v>
      </c>
      <c r="M677" s="17"/>
      <c r="N677" s="17">
        <v>4.02169022336865E-2</v>
      </c>
      <c r="O677" s="17">
        <v>2.7407256087128001E-2</v>
      </c>
      <c r="P677" s="17">
        <v>1.48597083138566E-2</v>
      </c>
      <c r="Q677" s="17">
        <v>9.8560330875528505E-3</v>
      </c>
      <c r="R677" s="17"/>
      <c r="S677" s="17">
        <v>3.5347815109817299E-2</v>
      </c>
      <c r="T677" s="17">
        <v>1.20645713784797E-2</v>
      </c>
      <c r="U677" s="17">
        <v>1.3243932727898E-2</v>
      </c>
      <c r="V677" s="17">
        <v>2.2184246907179399E-2</v>
      </c>
      <c r="W677" s="17">
        <v>1.53325209812095E-2</v>
      </c>
      <c r="X677" s="17">
        <v>2.52032297357127E-2</v>
      </c>
      <c r="Y677" s="17">
        <v>1.7459073737215801E-2</v>
      </c>
      <c r="Z677" s="17"/>
      <c r="AA677" s="17">
        <v>1.2685764527459001E-2</v>
      </c>
      <c r="AB677" s="17">
        <v>4.0922142921280498E-2</v>
      </c>
      <c r="AC677" s="17"/>
      <c r="AD677" s="17">
        <v>1.12347720074523E-2</v>
      </c>
      <c r="AE677" s="17">
        <v>1.4479978665670599E-2</v>
      </c>
      <c r="AF677" s="17">
        <v>1.3922740591786701E-2</v>
      </c>
      <c r="AG677" s="17"/>
      <c r="AH677" s="17">
        <v>6.0249841784819997E-3</v>
      </c>
      <c r="AI677" s="17">
        <v>2.3544910451237699E-2</v>
      </c>
      <c r="AJ677" s="17"/>
      <c r="AK677" s="17">
        <v>2.1230821002846699E-2</v>
      </c>
      <c r="AL677" s="17">
        <v>2.0984677098466901E-2</v>
      </c>
      <c r="AM677" s="17"/>
      <c r="AN677" s="17">
        <v>2.8775374683054598E-2</v>
      </c>
      <c r="AO677" s="17">
        <v>9.8560330875528505E-3</v>
      </c>
      <c r="AP677" s="17"/>
      <c r="AQ677" s="17">
        <v>1.3704773648158201E-2</v>
      </c>
      <c r="AR677" s="17">
        <v>2.5549893277818699E-2</v>
      </c>
      <c r="AS677" s="17"/>
      <c r="AT677" s="17">
        <v>3.5707722169959301E-2</v>
      </c>
      <c r="AU677" s="17">
        <v>3.3084433147778397E-2</v>
      </c>
      <c r="AV677" s="17">
        <v>1.6476441930330401E-2</v>
      </c>
      <c r="AW677" s="17">
        <v>3.0192037227227101E-3</v>
      </c>
      <c r="AX677" s="17"/>
      <c r="AY677" s="17">
        <v>1.31134556744044E-2</v>
      </c>
      <c r="AZ677" s="17">
        <v>2.34599245099275E-2</v>
      </c>
      <c r="BA677" s="17"/>
      <c r="BB677" s="17">
        <v>2.8630258285288899E-2</v>
      </c>
      <c r="BC677" s="17">
        <v>1.98091121578109E-2</v>
      </c>
      <c r="BD677" s="17"/>
      <c r="BE677" s="17">
        <v>5.2287153402664002E-3</v>
      </c>
      <c r="BF677" s="17">
        <v>2.3276033723170601E-2</v>
      </c>
      <c r="BG677" s="17"/>
      <c r="BH677" s="17">
        <v>1.8798630618287699E-2</v>
      </c>
      <c r="BI677" s="17">
        <v>2.1247577723611601E-2</v>
      </c>
      <c r="BJ677" s="17"/>
      <c r="BK677" s="17">
        <v>1.6754411178301599E-2</v>
      </c>
      <c r="BL677" s="17">
        <v>2.1877129115688398E-2</v>
      </c>
      <c r="BM677" s="17"/>
      <c r="BN677" s="17">
        <v>3.3480292447132201E-2</v>
      </c>
      <c r="BO677" s="17">
        <v>2.0452668141330101E-2</v>
      </c>
      <c r="BP677" s="17"/>
      <c r="BQ677" s="17">
        <v>1.45838194553607E-2</v>
      </c>
      <c r="BR677" s="17">
        <v>2.16498684795428E-2</v>
      </c>
      <c r="BS677" s="17"/>
      <c r="BT677" s="17">
        <v>2.28990008582713E-2</v>
      </c>
      <c r="BU677" s="17">
        <v>2.0924561994128899E-2</v>
      </c>
      <c r="BV677" s="17"/>
      <c r="BW677" s="17">
        <v>1.5911585816246701E-2</v>
      </c>
      <c r="BX677" s="17">
        <v>2.3994835096102701E-2</v>
      </c>
      <c r="BY677" s="17"/>
      <c r="BZ677" s="17">
        <v>8.0177505204563106E-3</v>
      </c>
      <c r="CA677" s="17">
        <v>2.1748898127093099E-2</v>
      </c>
    </row>
    <row r="678" spans="2:79" x14ac:dyDescent="0.35">
      <c r="B678" t="s">
        <v>103</v>
      </c>
      <c r="C678" s="17">
        <v>5.9815779323650299E-3</v>
      </c>
      <c r="D678" s="17">
        <v>1.25634402374332E-2</v>
      </c>
      <c r="E678" s="17">
        <v>4.8149522061592103E-3</v>
      </c>
      <c r="F678" s="17">
        <v>5.1265558789953198E-3</v>
      </c>
      <c r="G678" s="17">
        <v>6.0521064126200499E-3</v>
      </c>
      <c r="H678" s="17">
        <v>9.6716701304009507E-3</v>
      </c>
      <c r="I678" s="17">
        <v>1.8243837605543399E-3</v>
      </c>
      <c r="J678" s="17">
        <v>3.2753409868294899E-3</v>
      </c>
      <c r="K678" s="17">
        <v>0</v>
      </c>
      <c r="L678" s="17">
        <v>4.3840536988190197E-3</v>
      </c>
      <c r="M678" s="17"/>
      <c r="N678" s="17">
        <v>8.6746053702926092E-3</v>
      </c>
      <c r="O678" s="17">
        <v>4.6357392697794998E-3</v>
      </c>
      <c r="P678" s="17">
        <v>6.7252937384699599E-3</v>
      </c>
      <c r="Q678" s="17">
        <v>4.7894928492487002E-3</v>
      </c>
      <c r="R678" s="17"/>
      <c r="S678" s="17">
        <v>5.7167283161329704E-3</v>
      </c>
      <c r="T678" s="17">
        <v>5.9835353806079704E-3</v>
      </c>
      <c r="U678" s="17">
        <v>2.57366840144206E-3</v>
      </c>
      <c r="V678" s="17">
        <v>4.51352824606077E-3</v>
      </c>
      <c r="W678" s="17">
        <v>5.6731352213032901E-3</v>
      </c>
      <c r="X678" s="17">
        <v>3.6948626307428301E-3</v>
      </c>
      <c r="Y678" s="17">
        <v>8.0867059709424701E-3</v>
      </c>
      <c r="Z678" s="17"/>
      <c r="AA678" s="17">
        <v>3.7424334221288998E-3</v>
      </c>
      <c r="AB678" s="17">
        <v>1.12934400533825E-2</v>
      </c>
      <c r="AC678" s="17"/>
      <c r="AD678" s="17">
        <v>3.3986466549030302E-3</v>
      </c>
      <c r="AE678" s="17">
        <v>0</v>
      </c>
      <c r="AF678" s="17">
        <v>5.3532010487413297E-3</v>
      </c>
      <c r="AG678" s="17"/>
      <c r="AH678" s="17">
        <v>1.56119372948012E-3</v>
      </c>
      <c r="AI678" s="17">
        <v>6.7125455340433697E-3</v>
      </c>
      <c r="AJ678" s="17"/>
      <c r="AK678" s="17">
        <v>6.2469155169627604E-3</v>
      </c>
      <c r="AL678" s="17">
        <v>5.8671035291607797E-3</v>
      </c>
      <c r="AM678" s="17"/>
      <c r="AN678" s="17">
        <v>6.8026861692143904E-3</v>
      </c>
      <c r="AO678" s="17">
        <v>4.7894928492487002E-3</v>
      </c>
      <c r="AP678" s="17"/>
      <c r="AQ678" s="17">
        <v>4.8620486799287703E-3</v>
      </c>
      <c r="AR678" s="17">
        <v>6.6652570721612197E-3</v>
      </c>
      <c r="AS678" s="17"/>
      <c r="AT678" s="17">
        <v>2.1809967120432101E-2</v>
      </c>
      <c r="AU678" s="17">
        <v>1.00820161146607E-2</v>
      </c>
      <c r="AV678" s="17">
        <v>1.7543767501524399E-3</v>
      </c>
      <c r="AW678" s="17">
        <v>0</v>
      </c>
      <c r="AX678" s="17"/>
      <c r="AY678" s="17">
        <v>6.6459918809091299E-3</v>
      </c>
      <c r="AZ678" s="17">
        <v>5.7807955689757797E-3</v>
      </c>
      <c r="BA678" s="17"/>
      <c r="BB678" s="17">
        <v>4.8831575628193596E-3</v>
      </c>
      <c r="BC678" s="17">
        <v>6.1628857829857803E-3</v>
      </c>
      <c r="BD678" s="17"/>
      <c r="BE678" s="17">
        <v>3.9459552253635804E-3</v>
      </c>
      <c r="BF678" s="17">
        <v>6.26668709384136E-3</v>
      </c>
      <c r="BG678" s="17"/>
      <c r="BH678" s="17">
        <v>5.5976936049986596E-3</v>
      </c>
      <c r="BI678" s="17">
        <v>6.0136295469110099E-3</v>
      </c>
      <c r="BJ678" s="17"/>
      <c r="BK678" s="17">
        <v>1.1654767573663001E-2</v>
      </c>
      <c r="BL678" s="17">
        <v>4.9031199826598502E-3</v>
      </c>
      <c r="BM678" s="17"/>
      <c r="BN678" s="17">
        <v>0</v>
      </c>
      <c r="BO678" s="17">
        <v>6.2734935901640303E-3</v>
      </c>
      <c r="BP678" s="17"/>
      <c r="BQ678" s="17">
        <v>3.29162459385817E-3</v>
      </c>
      <c r="BR678" s="17">
        <v>6.2271011366303603E-3</v>
      </c>
      <c r="BS678" s="17"/>
      <c r="BT678" s="17">
        <v>7.5669033026746603E-3</v>
      </c>
      <c r="BU678" s="17">
        <v>5.8658730416530896E-3</v>
      </c>
      <c r="BV678" s="17"/>
      <c r="BW678" s="17">
        <v>4.92260369001988E-3</v>
      </c>
      <c r="BX678" s="17">
        <v>6.5856092688059099E-3</v>
      </c>
      <c r="BY678" s="17"/>
      <c r="BZ678" s="17">
        <v>4.4082899375620203E-3</v>
      </c>
      <c r="CA678" s="17">
        <v>6.0648240420568102E-3</v>
      </c>
    </row>
    <row r="679" spans="2:79" x14ac:dyDescent="0.3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c r="BP679" s="17"/>
      <c r="BQ679" s="17"/>
      <c r="BR679" s="17"/>
      <c r="BS679" s="17"/>
      <c r="BT679" s="17"/>
      <c r="BU679" s="17"/>
      <c r="BV679" s="17"/>
      <c r="BW679" s="17"/>
      <c r="BX679" s="17"/>
      <c r="BY679" s="17"/>
      <c r="BZ679" s="17"/>
      <c r="CA679" s="17"/>
    </row>
    <row r="680" spans="2:79" x14ac:dyDescent="0.35">
      <c r="B680" s="6" t="s">
        <v>346</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c r="BP680" s="17"/>
      <c r="BQ680" s="17"/>
      <c r="BR680" s="17"/>
      <c r="BS680" s="17"/>
      <c r="BT680" s="17"/>
      <c r="BU680" s="17"/>
      <c r="BV680" s="17"/>
      <c r="BW680" s="17"/>
      <c r="BX680" s="17"/>
      <c r="BY680" s="17"/>
      <c r="BZ680" s="17"/>
      <c r="CA680" s="17"/>
    </row>
    <row r="681" spans="2:79" x14ac:dyDescent="0.35">
      <c r="B681" s="24" t="s">
        <v>689</v>
      </c>
      <c r="C681" s="17" t="s">
        <v>342</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c r="BP681" s="17"/>
      <c r="BQ681" s="17"/>
      <c r="BR681" s="17"/>
      <c r="BS681" s="17"/>
      <c r="BT681" s="17"/>
      <c r="BU681" s="17"/>
      <c r="BV681" s="17"/>
      <c r="BW681" s="17"/>
      <c r="BX681" s="17"/>
      <c r="BY681" s="17"/>
      <c r="BZ681" s="17"/>
      <c r="CA681" s="17"/>
    </row>
    <row r="682" spans="2:79" x14ac:dyDescent="0.35">
      <c r="B682" t="s">
        <v>337</v>
      </c>
      <c r="C682" s="17">
        <v>0.460868190379777</v>
      </c>
      <c r="D682" s="17">
        <v>0.44119372741867202</v>
      </c>
      <c r="E682" s="17">
        <v>0.44225812348336702</v>
      </c>
      <c r="F682" s="17">
        <v>0.47280623927147902</v>
      </c>
      <c r="G682" s="17">
        <v>0.49349474278697603</v>
      </c>
      <c r="H682" s="17">
        <v>0.458385489123252</v>
      </c>
      <c r="I682" s="17">
        <v>0.45085697263970598</v>
      </c>
      <c r="J682" s="17">
        <v>0.48152738884123503</v>
      </c>
      <c r="K682" s="17">
        <v>0.41507338169282199</v>
      </c>
      <c r="L682" s="17">
        <v>0.50169913484603501</v>
      </c>
      <c r="M682" s="17"/>
      <c r="N682" s="17">
        <v>0.345866994037627</v>
      </c>
      <c r="O682" s="17">
        <v>0.45163110733537798</v>
      </c>
      <c r="P682" s="17">
        <v>0.462935614804448</v>
      </c>
      <c r="Q682" s="17">
        <v>0.49932750276043503</v>
      </c>
      <c r="R682" s="17"/>
      <c r="S682" s="17">
        <v>0.42061492629681502</v>
      </c>
      <c r="T682" s="17">
        <v>0.44984781173377297</v>
      </c>
      <c r="U682" s="17">
        <v>0.49496140611213202</v>
      </c>
      <c r="V682" s="17">
        <v>0.38612193197422301</v>
      </c>
      <c r="W682" s="17">
        <v>0.48026805682147</v>
      </c>
      <c r="X682" s="17">
        <v>0.49498927466531101</v>
      </c>
      <c r="Y682" s="17">
        <v>0.55513600915400896</v>
      </c>
      <c r="Z682" s="17"/>
      <c r="AA682" s="17">
        <v>0.48194280032396702</v>
      </c>
      <c r="AB682" s="17">
        <v>0.38105140178042601</v>
      </c>
      <c r="AC682" s="17"/>
      <c r="AD682" s="17">
        <v>0.46558083982785903</v>
      </c>
      <c r="AE682" s="17">
        <v>0.52720067676712501</v>
      </c>
      <c r="AF682" s="17">
        <v>0.467555559289142</v>
      </c>
      <c r="AG682" s="17"/>
      <c r="AH682" s="17">
        <v>0.49614146637771001</v>
      </c>
      <c r="AI682" s="17">
        <v>0.45299073167793102</v>
      </c>
      <c r="AJ682" s="17"/>
      <c r="AK682" s="17">
        <v>0.47181514148225201</v>
      </c>
      <c r="AL682" s="17">
        <v>0.456047963022023</v>
      </c>
      <c r="AM682" s="17"/>
      <c r="AN682" s="17">
        <v>0.42472810395535798</v>
      </c>
      <c r="AO682" s="17">
        <v>0.49932750276043503</v>
      </c>
      <c r="AP682" s="17"/>
      <c r="AQ682" s="17">
        <v>0.52994125276817905</v>
      </c>
      <c r="AR682" s="17">
        <v>0.406724997927771</v>
      </c>
      <c r="AS682" s="17"/>
      <c r="AT682" s="17">
        <v>0.231665187227834</v>
      </c>
      <c r="AU682" s="17">
        <v>0.36559372625084302</v>
      </c>
      <c r="AV682" s="17">
        <v>0.459334876641246</v>
      </c>
      <c r="AW682" s="17">
        <v>0.60812243743955297</v>
      </c>
      <c r="AX682" s="17"/>
      <c r="AY682" s="17">
        <v>0.46111180316914202</v>
      </c>
      <c r="AZ682" s="17">
        <v>0.46078496407203101</v>
      </c>
      <c r="BA682" s="17"/>
      <c r="BB682" s="17">
        <v>0.53390937249972503</v>
      </c>
      <c r="BC682" s="17">
        <v>0.44376929605154503</v>
      </c>
      <c r="BD682" s="17"/>
      <c r="BE682" s="17">
        <v>0.50097493431068496</v>
      </c>
      <c r="BF682" s="17">
        <v>0.45456652446322998</v>
      </c>
      <c r="BG682" s="17"/>
      <c r="BH682" s="17">
        <v>0.41647809904587402</v>
      </c>
      <c r="BI682" s="17">
        <v>0.46500172169589998</v>
      </c>
      <c r="BJ682" s="17"/>
      <c r="BK682" s="17">
        <v>0.534492996175159</v>
      </c>
      <c r="BL682" s="17">
        <v>0.44446123309096902</v>
      </c>
      <c r="BM682" s="17"/>
      <c r="BN682" s="17">
        <v>0.62363125886819504</v>
      </c>
      <c r="BO682" s="17">
        <v>0.44981275390104702</v>
      </c>
      <c r="BP682" s="17"/>
      <c r="BQ682" s="17">
        <v>0.51850151964158497</v>
      </c>
      <c r="BR682" s="17">
        <v>0.45430271613265599</v>
      </c>
      <c r="BS682" s="17"/>
      <c r="BT682" s="17">
        <v>0.51786203411955101</v>
      </c>
      <c r="BU682" s="17">
        <v>0.45659674033601</v>
      </c>
      <c r="BV682" s="17"/>
      <c r="BW682" s="17">
        <v>0.44441370943776798</v>
      </c>
      <c r="BX682" s="17">
        <v>0.47061717815591297</v>
      </c>
      <c r="BY682" s="17"/>
      <c r="BZ682" s="17">
        <v>0.41561404860162598</v>
      </c>
      <c r="CA682" s="17">
        <v>0.46398250487031001</v>
      </c>
    </row>
    <row r="683" spans="2:79" x14ac:dyDescent="0.35">
      <c r="B683" t="s">
        <v>338</v>
      </c>
      <c r="C683" s="17">
        <v>0.44549566915243999</v>
      </c>
      <c r="D683" s="17">
        <v>0.45412369405248398</v>
      </c>
      <c r="E683" s="17">
        <v>0.44742632656606701</v>
      </c>
      <c r="F683" s="17">
        <v>0.44930752834985499</v>
      </c>
      <c r="G683" s="17">
        <v>0.40380040168874298</v>
      </c>
      <c r="H683" s="17">
        <v>0.450677150165464</v>
      </c>
      <c r="I683" s="17">
        <v>0.46695563010014801</v>
      </c>
      <c r="J683" s="17">
        <v>0.44809810765711799</v>
      </c>
      <c r="K683" s="17">
        <v>0.440644216164297</v>
      </c>
      <c r="L683" s="17">
        <v>0.41856820724940902</v>
      </c>
      <c r="M683" s="17"/>
      <c r="N683" s="17">
        <v>0.52043692569217104</v>
      </c>
      <c r="O683" s="17">
        <v>0.44618068135051597</v>
      </c>
      <c r="P683" s="17">
        <v>0.46024250028108799</v>
      </c>
      <c r="Q683" s="17">
        <v>0.41604357437046302</v>
      </c>
      <c r="R683" s="17"/>
      <c r="S683" s="17">
        <v>0.468143330877551</v>
      </c>
      <c r="T683" s="17">
        <v>0.44985515149649002</v>
      </c>
      <c r="U683" s="17">
        <v>0.42946007076915799</v>
      </c>
      <c r="V683" s="17">
        <v>0.49434043693781099</v>
      </c>
      <c r="W683" s="17">
        <v>0.44281404764342303</v>
      </c>
      <c r="X683" s="17">
        <v>0.415195470667508</v>
      </c>
      <c r="Y683" s="17">
        <v>0.369896750360168</v>
      </c>
      <c r="Z683" s="17"/>
      <c r="AA683" s="17">
        <v>0.430897371517659</v>
      </c>
      <c r="AB683" s="17">
        <v>0.50078443792734795</v>
      </c>
      <c r="AC683" s="17"/>
      <c r="AD683" s="17">
        <v>0.43469829643490099</v>
      </c>
      <c r="AE683" s="17">
        <v>0.40754498853172899</v>
      </c>
      <c r="AF683" s="17">
        <v>0.44157851809749799</v>
      </c>
      <c r="AG683" s="17"/>
      <c r="AH683" s="17">
        <v>0.43152995739123301</v>
      </c>
      <c r="AI683" s="17">
        <v>0.44861458324613601</v>
      </c>
      <c r="AJ683" s="17"/>
      <c r="AK683" s="17">
        <v>0.45138884287903402</v>
      </c>
      <c r="AL683" s="17">
        <v>0.44290075144841401</v>
      </c>
      <c r="AM683" s="17"/>
      <c r="AN683" s="17">
        <v>0.47317170350962501</v>
      </c>
      <c r="AO683" s="17">
        <v>0.41604357437046302</v>
      </c>
      <c r="AP683" s="17"/>
      <c r="AQ683" s="17">
        <v>0.39116461160142502</v>
      </c>
      <c r="AR683" s="17">
        <v>0.48808328295425002</v>
      </c>
      <c r="AS683" s="17"/>
      <c r="AT683" s="17">
        <v>0.60560323374868896</v>
      </c>
      <c r="AU683" s="17">
        <v>0.47761868172340599</v>
      </c>
      <c r="AV683" s="17">
        <v>0.44934948944020803</v>
      </c>
      <c r="AW683" s="17">
        <v>0.37096136329968699</v>
      </c>
      <c r="AX683" s="17"/>
      <c r="AY683" s="17">
        <v>0.44134413893048002</v>
      </c>
      <c r="AZ683" s="17">
        <v>0.44691397125705201</v>
      </c>
      <c r="BA683" s="17"/>
      <c r="BB683" s="17">
        <v>0.41163666944416499</v>
      </c>
      <c r="BC683" s="17">
        <v>0.45342203947214099</v>
      </c>
      <c r="BD683" s="17"/>
      <c r="BE683" s="17">
        <v>0.40280316827658302</v>
      </c>
      <c r="BF683" s="17">
        <v>0.45220361528052699</v>
      </c>
      <c r="BG683" s="17"/>
      <c r="BH683" s="17">
        <v>0.47162111185251498</v>
      </c>
      <c r="BI683" s="17">
        <v>0.44306291147379401</v>
      </c>
      <c r="BJ683" s="17"/>
      <c r="BK683" s="17">
        <v>0.40554577923760599</v>
      </c>
      <c r="BL683" s="17">
        <v>0.45439832268672398</v>
      </c>
      <c r="BM683" s="17"/>
      <c r="BN683" s="17">
        <v>0.29519596277816401</v>
      </c>
      <c r="BO683" s="17">
        <v>0.45570455051615599</v>
      </c>
      <c r="BP683" s="17"/>
      <c r="BQ683" s="17">
        <v>0.39047449298472803</v>
      </c>
      <c r="BR683" s="17">
        <v>0.451763572114187</v>
      </c>
      <c r="BS683" s="17"/>
      <c r="BT683" s="17">
        <v>0.38495422570024002</v>
      </c>
      <c r="BU683" s="17">
        <v>0.450032996946374</v>
      </c>
      <c r="BV683" s="17"/>
      <c r="BW683" s="17">
        <v>0.459053107789615</v>
      </c>
      <c r="BX683" s="17">
        <v>0.43746312749917599</v>
      </c>
      <c r="BY683" s="17"/>
      <c r="BZ683" s="17">
        <v>0.49860555812059298</v>
      </c>
      <c r="CA683" s="17">
        <v>0.44184073525456702</v>
      </c>
    </row>
    <row r="684" spans="2:79" x14ac:dyDescent="0.35">
      <c r="B684" t="s">
        <v>339</v>
      </c>
      <c r="C684" s="17">
        <v>7.0044387564280303E-2</v>
      </c>
      <c r="D684" s="17">
        <v>7.1007874263607301E-2</v>
      </c>
      <c r="E684" s="17">
        <v>8.3984590728255704E-2</v>
      </c>
      <c r="F684" s="17">
        <v>6.3929794635297202E-2</v>
      </c>
      <c r="G684" s="17">
        <v>7.9685017984474804E-2</v>
      </c>
      <c r="H684" s="17">
        <v>7.0558724093845004E-2</v>
      </c>
      <c r="I684" s="17">
        <v>6.22768743284913E-2</v>
      </c>
      <c r="J684" s="17">
        <v>3.2376389000818899E-2</v>
      </c>
      <c r="K684" s="17">
        <v>0.108097367260266</v>
      </c>
      <c r="L684" s="17">
        <v>7.4153598188844899E-2</v>
      </c>
      <c r="M684" s="17"/>
      <c r="N684" s="17">
        <v>0.103468665545767</v>
      </c>
      <c r="O684" s="17">
        <v>6.5798367450577294E-2</v>
      </c>
      <c r="P684" s="17">
        <v>6.1111295843343502E-2</v>
      </c>
      <c r="Q684" s="17">
        <v>6.4624828927157305E-2</v>
      </c>
      <c r="R684" s="17"/>
      <c r="S684" s="17">
        <v>6.3786655161942193E-2</v>
      </c>
      <c r="T684" s="17">
        <v>8.1485424678003002E-2</v>
      </c>
      <c r="U684" s="17">
        <v>5.4743673224556803E-2</v>
      </c>
      <c r="V684" s="17">
        <v>9.7407607892496806E-2</v>
      </c>
      <c r="W684" s="17">
        <v>5.7028962749516902E-2</v>
      </c>
      <c r="X684" s="17">
        <v>7.9905332029829204E-2</v>
      </c>
      <c r="Y684" s="17">
        <v>5.4328116218126103E-2</v>
      </c>
      <c r="Z684" s="17"/>
      <c r="AA684" s="17">
        <v>6.7162572040357499E-2</v>
      </c>
      <c r="AB684" s="17">
        <v>8.0958813077464595E-2</v>
      </c>
      <c r="AC684" s="17"/>
      <c r="AD684" s="17">
        <v>7.4966342804930794E-2</v>
      </c>
      <c r="AE684" s="17">
        <v>5.8828189993187598E-2</v>
      </c>
      <c r="AF684" s="17">
        <v>6.8217025072703399E-2</v>
      </c>
      <c r="AG684" s="17"/>
      <c r="AH684" s="17">
        <v>5.8469948452860299E-2</v>
      </c>
      <c r="AI684" s="17">
        <v>7.2629267009631002E-2</v>
      </c>
      <c r="AJ684" s="17"/>
      <c r="AK684" s="17">
        <v>5.3481678638994702E-2</v>
      </c>
      <c r="AL684" s="17">
        <v>7.7337379186588895E-2</v>
      </c>
      <c r="AM684" s="17"/>
      <c r="AN684" s="17">
        <v>7.51371285781922E-2</v>
      </c>
      <c r="AO684" s="17">
        <v>6.4624828927157305E-2</v>
      </c>
      <c r="AP684" s="17"/>
      <c r="AQ684" s="17">
        <v>5.5470677385265302E-2</v>
      </c>
      <c r="AR684" s="17">
        <v>8.1468047782574701E-2</v>
      </c>
      <c r="AS684" s="17"/>
      <c r="AT684" s="17">
        <v>0.122554567882369</v>
      </c>
      <c r="AU684" s="17">
        <v>0.103306830770373</v>
      </c>
      <c r="AV684" s="17">
        <v>7.2318932273720604E-2</v>
      </c>
      <c r="AW684" s="17">
        <v>1.9915660497341801E-2</v>
      </c>
      <c r="AX684" s="17"/>
      <c r="AY684" s="17">
        <v>7.4974193190142202E-2</v>
      </c>
      <c r="AZ684" s="17">
        <v>6.8360200452381101E-2</v>
      </c>
      <c r="BA684" s="17"/>
      <c r="BB684" s="17">
        <v>3.5420102033426E-2</v>
      </c>
      <c r="BC684" s="17">
        <v>7.8149910808829604E-2</v>
      </c>
      <c r="BD684" s="17"/>
      <c r="BE684" s="17">
        <v>6.2828837737375506E-2</v>
      </c>
      <c r="BF684" s="17">
        <v>7.1178111720289594E-2</v>
      </c>
      <c r="BG684" s="17"/>
      <c r="BH684" s="17">
        <v>9.2504975206429502E-2</v>
      </c>
      <c r="BI684" s="17">
        <v>6.79528950800906E-2</v>
      </c>
      <c r="BJ684" s="17"/>
      <c r="BK684" s="17">
        <v>4.87204686758132E-2</v>
      </c>
      <c r="BL684" s="17">
        <v>7.4796327113097805E-2</v>
      </c>
      <c r="BM684" s="17"/>
      <c r="BN684" s="17">
        <v>5.84569065808885E-2</v>
      </c>
      <c r="BO684" s="17">
        <v>7.0831449771635399E-2</v>
      </c>
      <c r="BP684" s="17"/>
      <c r="BQ684" s="17">
        <v>7.3924832435609697E-2</v>
      </c>
      <c r="BR684" s="17">
        <v>6.9602335002049306E-2</v>
      </c>
      <c r="BS684" s="17"/>
      <c r="BT684" s="17">
        <v>8.0944239100675303E-2</v>
      </c>
      <c r="BU684" s="17">
        <v>6.9227489312343501E-2</v>
      </c>
      <c r="BV684" s="17"/>
      <c r="BW684" s="17">
        <v>7.3780465842321702E-2</v>
      </c>
      <c r="BX684" s="17">
        <v>6.7830827526034199E-2</v>
      </c>
      <c r="BY684" s="17"/>
      <c r="BZ684" s="17">
        <v>7.1486150213842095E-2</v>
      </c>
      <c r="CA684" s="17">
        <v>6.9945167865596194E-2</v>
      </c>
    </row>
    <row r="685" spans="2:79" x14ac:dyDescent="0.35">
      <c r="B685" t="s">
        <v>340</v>
      </c>
      <c r="C685" s="17">
        <v>1.5207448165634499E-2</v>
      </c>
      <c r="D685" s="17">
        <v>1.7401314685260301E-2</v>
      </c>
      <c r="E685" s="17">
        <v>1.6627416528998899E-2</v>
      </c>
      <c r="F685" s="17">
        <v>6.9982314460620004E-3</v>
      </c>
      <c r="G685" s="17">
        <v>1.48840264127652E-2</v>
      </c>
      <c r="H685" s="17">
        <v>2.0378636617438901E-2</v>
      </c>
      <c r="I685" s="17">
        <v>1.30476373497143E-2</v>
      </c>
      <c r="J685" s="17">
        <v>2.2465160786559701E-2</v>
      </c>
      <c r="K685" s="17">
        <v>1.69860152680569E-2</v>
      </c>
      <c r="L685" s="17">
        <v>5.5790597157113703E-3</v>
      </c>
      <c r="M685" s="17"/>
      <c r="N685" s="17">
        <v>2.0814505225956501E-2</v>
      </c>
      <c r="O685" s="17">
        <v>2.5165895834819402E-2</v>
      </c>
      <c r="P685" s="17">
        <v>1.1393735104685899E-2</v>
      </c>
      <c r="Q685" s="17">
        <v>1.1368252661084301E-2</v>
      </c>
      <c r="R685" s="17"/>
      <c r="S685" s="17">
        <v>3.3084783298312E-2</v>
      </c>
      <c r="T685" s="17">
        <v>1.19303927322026E-2</v>
      </c>
      <c r="U685" s="17">
        <v>1.5954991912470601E-2</v>
      </c>
      <c r="V685" s="17">
        <v>1.8305857259889601E-2</v>
      </c>
      <c r="W685" s="17">
        <v>1.6279516379579199E-2</v>
      </c>
      <c r="X685" s="17">
        <v>6.9672230755869298E-3</v>
      </c>
      <c r="Y685" s="17">
        <v>8.7085786405903098E-3</v>
      </c>
      <c r="Z685" s="17"/>
      <c r="AA685" s="17">
        <v>1.31656643782735E-2</v>
      </c>
      <c r="AB685" s="17">
        <v>2.29403848772959E-2</v>
      </c>
      <c r="AC685" s="17"/>
      <c r="AD685" s="17">
        <v>1.8104137077624899E-2</v>
      </c>
      <c r="AE685" s="17">
        <v>6.4261447079582701E-3</v>
      </c>
      <c r="AF685" s="17">
        <v>1.30248778022763E-2</v>
      </c>
      <c r="AG685" s="17"/>
      <c r="AH685" s="17">
        <v>9.7585411570450097E-3</v>
      </c>
      <c r="AI685" s="17">
        <v>1.6424333717542799E-2</v>
      </c>
      <c r="AJ685" s="17"/>
      <c r="AK685" s="17">
        <v>1.2034643835312E-2</v>
      </c>
      <c r="AL685" s="17">
        <v>1.6604516453476E-2</v>
      </c>
      <c r="AM685" s="17"/>
      <c r="AN685" s="17">
        <v>1.8815127261958199E-2</v>
      </c>
      <c r="AO685" s="17">
        <v>1.1368252661084301E-2</v>
      </c>
      <c r="AP685" s="17"/>
      <c r="AQ685" s="17">
        <v>1.6364821653456499E-2</v>
      </c>
      <c r="AR685" s="17">
        <v>1.43002363912726E-2</v>
      </c>
      <c r="AS685" s="17"/>
      <c r="AT685" s="17">
        <v>4.6081577270223597E-3</v>
      </c>
      <c r="AU685" s="17">
        <v>3.5058159473983497E-2</v>
      </c>
      <c r="AV685" s="17">
        <v>1.4100342032392899E-2</v>
      </c>
      <c r="AW685" s="17">
        <v>1.00053876341759E-3</v>
      </c>
      <c r="AX685" s="17"/>
      <c r="AY685" s="17">
        <v>1.79011183512232E-2</v>
      </c>
      <c r="AZ685" s="17">
        <v>1.42871999946972E-2</v>
      </c>
      <c r="BA685" s="17"/>
      <c r="BB685" s="17">
        <v>8.5012674768527603E-3</v>
      </c>
      <c r="BC685" s="17">
        <v>1.6777360804167599E-2</v>
      </c>
      <c r="BD685" s="17"/>
      <c r="BE685" s="17">
        <v>2.6901968369168201E-2</v>
      </c>
      <c r="BF685" s="17">
        <v>1.3369977651849401E-2</v>
      </c>
      <c r="BG685" s="17"/>
      <c r="BH685" s="17">
        <v>3.6279345705001499E-3</v>
      </c>
      <c r="BI685" s="17">
        <v>1.6285713171014401E-2</v>
      </c>
      <c r="BJ685" s="17"/>
      <c r="BK685" s="17">
        <v>8.2901890728259899E-3</v>
      </c>
      <c r="BL685" s="17">
        <v>1.6748928285891002E-2</v>
      </c>
      <c r="BM685" s="17"/>
      <c r="BN685" s="17">
        <v>1.28464305975028E-2</v>
      </c>
      <c r="BO685" s="17">
        <v>1.53678167307645E-2</v>
      </c>
      <c r="BP685" s="17"/>
      <c r="BQ685" s="17">
        <v>1.18371782068117E-2</v>
      </c>
      <c r="BR685" s="17">
        <v>1.55913826164794E-2</v>
      </c>
      <c r="BS685" s="17"/>
      <c r="BT685" s="17">
        <v>1.6239501079533199E-2</v>
      </c>
      <c r="BU685" s="17">
        <v>1.5130100119337299E-2</v>
      </c>
      <c r="BV685" s="17"/>
      <c r="BW685" s="17">
        <v>1.5868119078115601E-2</v>
      </c>
      <c r="BX685" s="17">
        <v>1.4816012381514299E-2</v>
      </c>
      <c r="BY685" s="17"/>
      <c r="BZ685" s="17">
        <v>7.4700725963965401E-3</v>
      </c>
      <c r="CA685" s="17">
        <v>1.5739921435641499E-2</v>
      </c>
    </row>
    <row r="686" spans="2:79" x14ac:dyDescent="0.35">
      <c r="B686" t="s">
        <v>103</v>
      </c>
      <c r="C686" s="17">
        <v>8.3843047378684091E-3</v>
      </c>
      <c r="D686" s="17">
        <v>1.62733895799765E-2</v>
      </c>
      <c r="E686" s="17">
        <v>9.7035426933119295E-3</v>
      </c>
      <c r="F686" s="17">
        <v>6.9582062973069904E-3</v>
      </c>
      <c r="G686" s="17">
        <v>8.1358111270412297E-3</v>
      </c>
      <c r="H686" s="17">
        <v>0</v>
      </c>
      <c r="I686" s="17">
        <v>6.8628855819401003E-3</v>
      </c>
      <c r="J686" s="17">
        <v>1.5532953714268801E-2</v>
      </c>
      <c r="K686" s="17">
        <v>1.9199019614557701E-2</v>
      </c>
      <c r="L686" s="17">
        <v>0</v>
      </c>
      <c r="M686" s="17"/>
      <c r="N686" s="17">
        <v>9.4129094984786305E-3</v>
      </c>
      <c r="O686" s="17">
        <v>1.12239480287091E-2</v>
      </c>
      <c r="P686" s="17">
        <v>4.3168539664340403E-3</v>
      </c>
      <c r="Q686" s="17">
        <v>8.6358412808595006E-3</v>
      </c>
      <c r="R686" s="17"/>
      <c r="S686" s="17">
        <v>1.43703043653802E-2</v>
      </c>
      <c r="T686" s="17">
        <v>6.8812193595314602E-3</v>
      </c>
      <c r="U686" s="17">
        <v>4.8798579816820902E-3</v>
      </c>
      <c r="V686" s="17">
        <v>3.82416593557993E-3</v>
      </c>
      <c r="W686" s="17">
        <v>3.60941640601143E-3</v>
      </c>
      <c r="X686" s="17">
        <v>2.9426995617649202E-3</v>
      </c>
      <c r="Y686" s="17">
        <v>1.1930545627106701E-2</v>
      </c>
      <c r="Z686" s="17"/>
      <c r="AA686" s="17">
        <v>6.8315917397427902E-3</v>
      </c>
      <c r="AB686" s="17">
        <v>1.42649623374659E-2</v>
      </c>
      <c r="AC686" s="17"/>
      <c r="AD686" s="17">
        <v>6.6503838546835801E-3</v>
      </c>
      <c r="AE686" s="17">
        <v>0</v>
      </c>
      <c r="AF686" s="17">
        <v>9.6240197383811905E-3</v>
      </c>
      <c r="AG686" s="17"/>
      <c r="AH686" s="17">
        <v>4.10008662115243E-3</v>
      </c>
      <c r="AI686" s="17">
        <v>9.3410843487587002E-3</v>
      </c>
      <c r="AJ686" s="17"/>
      <c r="AK686" s="17">
        <v>1.12796931644074E-2</v>
      </c>
      <c r="AL686" s="17">
        <v>7.1093898894983801E-3</v>
      </c>
      <c r="AM686" s="17"/>
      <c r="AN686" s="17">
        <v>8.1479366948669692E-3</v>
      </c>
      <c r="AO686" s="17">
        <v>8.6358412808595006E-3</v>
      </c>
      <c r="AP686" s="17"/>
      <c r="AQ686" s="17">
        <v>7.0586365916742401E-3</v>
      </c>
      <c r="AR686" s="17">
        <v>9.4234349441315E-3</v>
      </c>
      <c r="AS686" s="17"/>
      <c r="AT686" s="17">
        <v>3.5568853414084903E-2</v>
      </c>
      <c r="AU686" s="17">
        <v>1.8422601781394599E-2</v>
      </c>
      <c r="AV686" s="17">
        <v>4.8963596124327099E-3</v>
      </c>
      <c r="AW686" s="17">
        <v>0</v>
      </c>
      <c r="AX686" s="17"/>
      <c r="AY686" s="17">
        <v>4.6687463590130802E-3</v>
      </c>
      <c r="AZ686" s="17">
        <v>9.6536642238387194E-3</v>
      </c>
      <c r="BA686" s="17"/>
      <c r="BB686" s="17">
        <v>1.0532588545831899E-2</v>
      </c>
      <c r="BC686" s="17">
        <v>7.8813928633166708E-3</v>
      </c>
      <c r="BD686" s="17"/>
      <c r="BE686" s="17">
        <v>6.4910913061880498E-3</v>
      </c>
      <c r="BF686" s="17">
        <v>8.6817708841035908E-3</v>
      </c>
      <c r="BG686" s="17"/>
      <c r="BH686" s="17">
        <v>1.5767879324681499E-2</v>
      </c>
      <c r="BI686" s="17">
        <v>7.6967585792009196E-3</v>
      </c>
      <c r="BJ686" s="17"/>
      <c r="BK686" s="17">
        <v>2.9505668385956898E-3</v>
      </c>
      <c r="BL686" s="17">
        <v>9.5951888233179704E-3</v>
      </c>
      <c r="BM686" s="17"/>
      <c r="BN686" s="17">
        <v>9.8694411752500294E-3</v>
      </c>
      <c r="BO686" s="17">
        <v>8.2834290803977008E-3</v>
      </c>
      <c r="BP686" s="17"/>
      <c r="BQ686" s="17">
        <v>5.2619767312658298E-3</v>
      </c>
      <c r="BR686" s="17">
        <v>8.7399941346285905E-3</v>
      </c>
      <c r="BS686" s="17"/>
      <c r="BT686" s="17">
        <v>0</v>
      </c>
      <c r="BU686" s="17">
        <v>9.0126732859354408E-3</v>
      </c>
      <c r="BV686" s="17"/>
      <c r="BW686" s="17">
        <v>6.8845978521805103E-3</v>
      </c>
      <c r="BX686" s="17">
        <v>9.2728544373628496E-3</v>
      </c>
      <c r="BY686" s="17"/>
      <c r="BZ686" s="17">
        <v>6.82417046754164E-3</v>
      </c>
      <c r="CA686" s="17">
        <v>8.4916705738856992E-3</v>
      </c>
    </row>
    <row r="687" spans="2:79" x14ac:dyDescent="0.3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c r="BP687" s="17"/>
      <c r="BQ687" s="17"/>
      <c r="BR687" s="17"/>
      <c r="BS687" s="17"/>
      <c r="BT687" s="17"/>
      <c r="BU687" s="17"/>
      <c r="BV687" s="17"/>
      <c r="BW687" s="17"/>
      <c r="BX687" s="17"/>
      <c r="BY687" s="17"/>
      <c r="BZ687" s="17"/>
      <c r="CA687" s="17"/>
    </row>
    <row r="688" spans="2:79" x14ac:dyDescent="0.35">
      <c r="B688" s="6" t="s">
        <v>347</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c r="BP688" s="17"/>
      <c r="BQ688" s="17"/>
      <c r="BR688" s="17"/>
      <c r="BS688" s="17"/>
      <c r="BT688" s="17"/>
      <c r="BU688" s="17"/>
      <c r="BV688" s="17"/>
      <c r="BW688" s="17"/>
      <c r="BX688" s="17"/>
      <c r="BY688" s="17"/>
      <c r="BZ688" s="17"/>
      <c r="CA688" s="17"/>
    </row>
    <row r="689" spans="2:79" x14ac:dyDescent="0.35">
      <c r="B689" s="24" t="s">
        <v>690</v>
      </c>
      <c r="C689" s="17" t="s">
        <v>342</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c r="BP689" s="17"/>
      <c r="BQ689" s="17"/>
      <c r="BR689" s="17"/>
      <c r="BS689" s="17"/>
      <c r="BT689" s="17"/>
      <c r="BU689" s="17"/>
      <c r="BV689" s="17"/>
      <c r="BW689" s="17"/>
      <c r="BX689" s="17"/>
      <c r="BY689" s="17"/>
      <c r="BZ689" s="17"/>
      <c r="CA689" s="17"/>
    </row>
    <row r="690" spans="2:79" x14ac:dyDescent="0.35">
      <c r="B690" t="s">
        <v>337</v>
      </c>
      <c r="C690" s="17">
        <v>0.501951471854721</v>
      </c>
      <c r="D690" s="17">
        <v>0.46361460736660998</v>
      </c>
      <c r="E690" s="17">
        <v>0.54235705016079705</v>
      </c>
      <c r="F690" s="17">
        <v>0.52215137394725897</v>
      </c>
      <c r="G690" s="17">
        <v>0.51038349056050603</v>
      </c>
      <c r="H690" s="17">
        <v>0.45170252113956</v>
      </c>
      <c r="I690" s="17">
        <v>0.50656320940036204</v>
      </c>
      <c r="J690" s="17">
        <v>0.53864464293733405</v>
      </c>
      <c r="K690" s="17">
        <v>0.444747669945395</v>
      </c>
      <c r="L690" s="17">
        <v>0.54868372105334895</v>
      </c>
      <c r="M690" s="17"/>
      <c r="N690" s="17">
        <v>0.442104305283675</v>
      </c>
      <c r="O690" s="17">
        <v>0.46213383901559502</v>
      </c>
      <c r="P690" s="17">
        <v>0.47491907341032802</v>
      </c>
      <c r="Q690" s="17">
        <v>0.55139470662315704</v>
      </c>
      <c r="R690" s="17"/>
      <c r="S690" s="17">
        <v>0.44443494420530599</v>
      </c>
      <c r="T690" s="17">
        <v>0.53302145541742596</v>
      </c>
      <c r="U690" s="17">
        <v>0.54022205709466398</v>
      </c>
      <c r="V690" s="17">
        <v>0.45039099441895902</v>
      </c>
      <c r="W690" s="17">
        <v>0.52890499627438403</v>
      </c>
      <c r="X690" s="17">
        <v>0.52406248950350098</v>
      </c>
      <c r="Y690" s="17">
        <v>0.56774279593798904</v>
      </c>
      <c r="Z690" s="17"/>
      <c r="AA690" s="17">
        <v>0.52715670706045303</v>
      </c>
      <c r="AB690" s="17">
        <v>0.41054506033661797</v>
      </c>
      <c r="AC690" s="17"/>
      <c r="AD690" s="17">
        <v>0.52679108514735096</v>
      </c>
      <c r="AE690" s="17">
        <v>0.56694225786753205</v>
      </c>
      <c r="AF690" s="17">
        <v>0.50787573359583604</v>
      </c>
      <c r="AG690" s="17"/>
      <c r="AH690" s="17">
        <v>0.59176859991485897</v>
      </c>
      <c r="AI690" s="17">
        <v>0.48315180116175699</v>
      </c>
      <c r="AJ690" s="17"/>
      <c r="AK690" s="17">
        <v>0.49583745910251897</v>
      </c>
      <c r="AL690" s="17">
        <v>0.50445895742962499</v>
      </c>
      <c r="AM690" s="17"/>
      <c r="AN690" s="17">
        <v>0.46006752924069</v>
      </c>
      <c r="AO690" s="17">
        <v>0.55139470662315704</v>
      </c>
      <c r="AP690" s="17"/>
      <c r="AQ690" s="17">
        <v>0.57786741290565102</v>
      </c>
      <c r="AR690" s="17">
        <v>0.44494883431128102</v>
      </c>
      <c r="AS690" s="17"/>
      <c r="AT690" s="17">
        <v>0.38232404919726398</v>
      </c>
      <c r="AU690" s="17">
        <v>0.37294218812774599</v>
      </c>
      <c r="AV690" s="17">
        <v>0.52075984149346799</v>
      </c>
      <c r="AW690" s="17">
        <v>0.63669425791995504</v>
      </c>
      <c r="AX690" s="17"/>
      <c r="AY690" s="17">
        <v>0.52492213483526196</v>
      </c>
      <c r="AZ690" s="17">
        <v>0.49437239204219802</v>
      </c>
      <c r="BA690" s="17"/>
      <c r="BB690" s="17">
        <v>0.54289571582855001</v>
      </c>
      <c r="BC690" s="17">
        <v>0.49382208845339398</v>
      </c>
      <c r="BD690" s="17"/>
      <c r="BE690" s="17">
        <v>0.56169669342937201</v>
      </c>
      <c r="BF690" s="17">
        <v>0.49236634506025101</v>
      </c>
      <c r="BG690" s="17"/>
      <c r="BH690" s="17">
        <v>0.42220774430163599</v>
      </c>
      <c r="BI690" s="17">
        <v>0.50850207670386605</v>
      </c>
      <c r="BJ690" s="17"/>
      <c r="BK690" s="17">
        <v>0.50177321660515495</v>
      </c>
      <c r="BL690" s="17">
        <v>0.50198735985159204</v>
      </c>
      <c r="BM690" s="17"/>
      <c r="BN690" s="17">
        <v>0.52100065474443302</v>
      </c>
      <c r="BO690" s="17">
        <v>0.500928180611527</v>
      </c>
      <c r="BP690" s="17"/>
      <c r="BQ690" s="17">
        <v>0.55477470815191199</v>
      </c>
      <c r="BR690" s="17">
        <v>0.49635580952243502</v>
      </c>
      <c r="BS690" s="17"/>
      <c r="BT690" s="17">
        <v>0.556039233420211</v>
      </c>
      <c r="BU690" s="17">
        <v>0.49796622625074899</v>
      </c>
      <c r="BV690" s="17"/>
      <c r="BW690" s="17">
        <v>0.485336294435397</v>
      </c>
      <c r="BX690" s="17">
        <v>0.51226084700858898</v>
      </c>
      <c r="BY690" s="17"/>
      <c r="BZ690" s="17">
        <v>0.52109657628766404</v>
      </c>
      <c r="CA690" s="17">
        <v>0.50071089096380705</v>
      </c>
    </row>
    <row r="691" spans="2:79" x14ac:dyDescent="0.35">
      <c r="B691" t="s">
        <v>338</v>
      </c>
      <c r="C691" s="17">
        <v>0.415589814036811</v>
      </c>
      <c r="D691" s="17">
        <v>0.45085211860510599</v>
      </c>
      <c r="E691" s="17">
        <v>0.37747803430600402</v>
      </c>
      <c r="F691" s="17">
        <v>0.43461191013108802</v>
      </c>
      <c r="G691" s="17">
        <v>0.40862411273787302</v>
      </c>
      <c r="H691" s="17">
        <v>0.436147027198035</v>
      </c>
      <c r="I691" s="17">
        <v>0.40505665044757</v>
      </c>
      <c r="J691" s="17">
        <v>0.37088554651945799</v>
      </c>
      <c r="K691" s="17">
        <v>0.45833470336328802</v>
      </c>
      <c r="L691" s="17">
        <v>0.38069740449704698</v>
      </c>
      <c r="M691" s="17"/>
      <c r="N691" s="17">
        <v>0.44753631572586</v>
      </c>
      <c r="O691" s="17">
        <v>0.44484476739204798</v>
      </c>
      <c r="P691" s="17">
        <v>0.445661431350793</v>
      </c>
      <c r="Q691" s="17">
        <v>0.37972486475119799</v>
      </c>
      <c r="R691" s="17"/>
      <c r="S691" s="17">
        <v>0.44630686905017303</v>
      </c>
      <c r="T691" s="17">
        <v>0.38168470293649598</v>
      </c>
      <c r="U691" s="17">
        <v>0.39361654260900802</v>
      </c>
      <c r="V691" s="17">
        <v>0.447853279718398</v>
      </c>
      <c r="W691" s="17">
        <v>0.41539154861864103</v>
      </c>
      <c r="X691" s="17">
        <v>0.40523235346076097</v>
      </c>
      <c r="Y691" s="17">
        <v>0.37008207571393498</v>
      </c>
      <c r="Z691" s="17"/>
      <c r="AA691" s="17">
        <v>0.40628885098213602</v>
      </c>
      <c r="AB691" s="17">
        <v>0.44931961856158698</v>
      </c>
      <c r="AC691" s="17"/>
      <c r="AD691" s="17">
        <v>0.408518957937408</v>
      </c>
      <c r="AE691" s="17">
        <v>0.38010438860831403</v>
      </c>
      <c r="AF691" s="17">
        <v>0.41824290927353902</v>
      </c>
      <c r="AG691" s="17"/>
      <c r="AH691" s="17">
        <v>0.347220910646096</v>
      </c>
      <c r="AI691" s="17">
        <v>0.42990014545292998</v>
      </c>
      <c r="AJ691" s="17"/>
      <c r="AK691" s="17">
        <v>0.41510511513433501</v>
      </c>
      <c r="AL691" s="17">
        <v>0.41578859927907202</v>
      </c>
      <c r="AM691" s="17"/>
      <c r="AN691" s="17">
        <v>0.445971432164529</v>
      </c>
      <c r="AO691" s="17">
        <v>0.37972486475119799</v>
      </c>
      <c r="AP691" s="17"/>
      <c r="AQ691" s="17">
        <v>0.359203497680326</v>
      </c>
      <c r="AR691" s="17">
        <v>0.45792833621257101</v>
      </c>
      <c r="AS691" s="17"/>
      <c r="AT691" s="17">
        <v>0.427811374223805</v>
      </c>
      <c r="AU691" s="17">
        <v>0.48850623032006202</v>
      </c>
      <c r="AV691" s="17">
        <v>0.41308847052889103</v>
      </c>
      <c r="AW691" s="17">
        <v>0.33262773048917799</v>
      </c>
      <c r="AX691" s="17"/>
      <c r="AY691" s="17">
        <v>0.396913194830808</v>
      </c>
      <c r="AZ691" s="17">
        <v>0.42175209101202499</v>
      </c>
      <c r="BA691" s="17"/>
      <c r="BB691" s="17">
        <v>0.38752081912344299</v>
      </c>
      <c r="BC691" s="17">
        <v>0.42116284700052897</v>
      </c>
      <c r="BD691" s="17"/>
      <c r="BE691" s="17">
        <v>0.37389027166560601</v>
      </c>
      <c r="BF691" s="17">
        <v>0.42227981183688601</v>
      </c>
      <c r="BG691" s="17"/>
      <c r="BH691" s="17">
        <v>0.47659468289016599</v>
      </c>
      <c r="BI691" s="17">
        <v>0.41057852597699201</v>
      </c>
      <c r="BJ691" s="17"/>
      <c r="BK691" s="17">
        <v>0.41834126561527901</v>
      </c>
      <c r="BL691" s="17">
        <v>0.41503586633608602</v>
      </c>
      <c r="BM691" s="17"/>
      <c r="BN691" s="17">
        <v>0.39496482052512599</v>
      </c>
      <c r="BO691" s="17">
        <v>0.416697755273642</v>
      </c>
      <c r="BP691" s="17"/>
      <c r="BQ691" s="17">
        <v>0.37525214509883298</v>
      </c>
      <c r="BR691" s="17">
        <v>0.41986285731228501</v>
      </c>
      <c r="BS691" s="17"/>
      <c r="BT691" s="17">
        <v>0.35164617213569499</v>
      </c>
      <c r="BU691" s="17">
        <v>0.42030125171536697</v>
      </c>
      <c r="BV691" s="17"/>
      <c r="BW691" s="17">
        <v>0.44051614664169497</v>
      </c>
      <c r="BX691" s="17">
        <v>0.400123538381219</v>
      </c>
      <c r="BY691" s="17"/>
      <c r="BZ691" s="17">
        <v>0.39695734525562998</v>
      </c>
      <c r="CA691" s="17">
        <v>0.416797176723259</v>
      </c>
    </row>
    <row r="692" spans="2:79" x14ac:dyDescent="0.35">
      <c r="B692" t="s">
        <v>339</v>
      </c>
      <c r="C692" s="17">
        <v>6.3225947939534205E-2</v>
      </c>
      <c r="D692" s="17">
        <v>6.9988914084385206E-2</v>
      </c>
      <c r="E692" s="17">
        <v>6.6002785500862401E-2</v>
      </c>
      <c r="F692" s="17">
        <v>4.20181396466206E-2</v>
      </c>
      <c r="G692" s="17">
        <v>6.0144510120635299E-2</v>
      </c>
      <c r="H692" s="17">
        <v>7.9190828311450398E-2</v>
      </c>
      <c r="I692" s="17">
        <v>7.2614258715999302E-2</v>
      </c>
      <c r="J692" s="17">
        <v>5.4713289332678501E-2</v>
      </c>
      <c r="K692" s="17">
        <v>5.5240934792333198E-2</v>
      </c>
      <c r="L692" s="17">
        <v>4.83752132174428E-2</v>
      </c>
      <c r="M692" s="17"/>
      <c r="N692" s="17">
        <v>9.3449365516131894E-2</v>
      </c>
      <c r="O692" s="17">
        <v>6.2589726847601307E-2</v>
      </c>
      <c r="P692" s="17">
        <v>6.6258981354800003E-2</v>
      </c>
      <c r="Q692" s="17">
        <v>5.0979383086878098E-2</v>
      </c>
      <c r="R692" s="17"/>
      <c r="S692" s="17">
        <v>8.6431764879748796E-2</v>
      </c>
      <c r="T692" s="17">
        <v>8.0786021986864007E-2</v>
      </c>
      <c r="U692" s="17">
        <v>3.53515220296097E-2</v>
      </c>
      <c r="V692" s="17">
        <v>7.7183171146439203E-2</v>
      </c>
      <c r="W692" s="17">
        <v>4.5293210056226399E-2</v>
      </c>
      <c r="X692" s="17">
        <v>6.2597424528936005E-2</v>
      </c>
      <c r="Y692" s="17">
        <v>4.9901010102534699E-2</v>
      </c>
      <c r="Z692" s="17"/>
      <c r="AA692" s="17">
        <v>5.3256543899193501E-2</v>
      </c>
      <c r="AB692" s="17">
        <v>9.9379843781553207E-2</v>
      </c>
      <c r="AC692" s="17"/>
      <c r="AD692" s="17">
        <v>5.2155308807603697E-2</v>
      </c>
      <c r="AE692" s="17">
        <v>4.6076194477078801E-2</v>
      </c>
      <c r="AF692" s="17">
        <v>5.6478419563501102E-2</v>
      </c>
      <c r="AG692" s="17"/>
      <c r="AH692" s="17">
        <v>5.2464225241065802E-2</v>
      </c>
      <c r="AI692" s="17">
        <v>6.5478489823135103E-2</v>
      </c>
      <c r="AJ692" s="17"/>
      <c r="AK692" s="17">
        <v>6.19142339303307E-2</v>
      </c>
      <c r="AL692" s="17">
        <v>6.3763909518906495E-2</v>
      </c>
      <c r="AM692" s="17"/>
      <c r="AN692" s="17">
        <v>7.3600156300090494E-2</v>
      </c>
      <c r="AO692" s="17">
        <v>5.0979383086878098E-2</v>
      </c>
      <c r="AP692" s="17"/>
      <c r="AQ692" s="17">
        <v>4.7141509214128498E-2</v>
      </c>
      <c r="AR692" s="17">
        <v>7.5303193088071402E-2</v>
      </c>
      <c r="AS692" s="17"/>
      <c r="AT692" s="17">
        <v>0.12744702040799799</v>
      </c>
      <c r="AU692" s="17">
        <v>0.107936552774096</v>
      </c>
      <c r="AV692" s="17">
        <v>5.0295852193851298E-2</v>
      </c>
      <c r="AW692" s="17">
        <v>2.6762560933679101E-2</v>
      </c>
      <c r="AX692" s="17"/>
      <c r="AY692" s="17">
        <v>6.4333747494702095E-2</v>
      </c>
      <c r="AZ692" s="17">
        <v>6.2860433837829494E-2</v>
      </c>
      <c r="BA692" s="17"/>
      <c r="BB692" s="17">
        <v>5.8877328525836201E-2</v>
      </c>
      <c r="BC692" s="17">
        <v>6.4089356102669498E-2</v>
      </c>
      <c r="BD692" s="17"/>
      <c r="BE692" s="17">
        <v>4.9727395931168997E-2</v>
      </c>
      <c r="BF692" s="17">
        <v>6.53915660280079E-2</v>
      </c>
      <c r="BG692" s="17"/>
      <c r="BH692" s="17">
        <v>5.8008580626206001E-2</v>
      </c>
      <c r="BI692" s="17">
        <v>6.3654532264234995E-2</v>
      </c>
      <c r="BJ692" s="17"/>
      <c r="BK692" s="17">
        <v>6.1388211704628298E-2</v>
      </c>
      <c r="BL692" s="17">
        <v>6.3595938009442202E-2</v>
      </c>
      <c r="BM692" s="17"/>
      <c r="BN692" s="17">
        <v>4.9345037821626303E-2</v>
      </c>
      <c r="BO692" s="17">
        <v>6.3971607942561903E-2</v>
      </c>
      <c r="BP692" s="17"/>
      <c r="BQ692" s="17">
        <v>5.8609221659178402E-2</v>
      </c>
      <c r="BR692" s="17">
        <v>6.3715006224417003E-2</v>
      </c>
      <c r="BS692" s="17"/>
      <c r="BT692" s="17">
        <v>8.2005494371199306E-2</v>
      </c>
      <c r="BU692" s="17">
        <v>6.1842250358136598E-2</v>
      </c>
      <c r="BV692" s="17"/>
      <c r="BW692" s="17">
        <v>5.90222074956726E-2</v>
      </c>
      <c r="BX692" s="17">
        <v>6.5834282246867895E-2</v>
      </c>
      <c r="BY692" s="17"/>
      <c r="BZ692" s="17">
        <v>6.3810479630904193E-2</v>
      </c>
      <c r="CA692" s="17">
        <v>6.31880709538543E-2</v>
      </c>
    </row>
    <row r="693" spans="2:79" x14ac:dyDescent="0.35">
      <c r="B693" t="s">
        <v>340</v>
      </c>
      <c r="C693" s="17">
        <v>1.22072105463849E-2</v>
      </c>
      <c r="D693" s="17">
        <v>8.62745171660677E-3</v>
      </c>
      <c r="E693" s="17">
        <v>1.17128128480848E-2</v>
      </c>
      <c r="F693" s="17">
        <v>1.21857627503178E-3</v>
      </c>
      <c r="G693" s="17">
        <v>1.49355341603985E-2</v>
      </c>
      <c r="H693" s="17">
        <v>2.3258278311242799E-2</v>
      </c>
      <c r="I693" s="17">
        <v>4.9261069705254902E-3</v>
      </c>
      <c r="J693" s="17">
        <v>2.3370003300296999E-2</v>
      </c>
      <c r="K693" s="17">
        <v>2.9569236018718401E-2</v>
      </c>
      <c r="L693" s="17">
        <v>1.05548462748876E-2</v>
      </c>
      <c r="M693" s="17"/>
      <c r="N693" s="17">
        <v>1.2047106402153999E-2</v>
      </c>
      <c r="O693" s="17">
        <v>2.3174144155571001E-2</v>
      </c>
      <c r="P693" s="17">
        <v>1.09551328331738E-2</v>
      </c>
      <c r="Q693" s="17">
        <v>8.2557246521466707E-3</v>
      </c>
      <c r="R693" s="17"/>
      <c r="S693" s="17">
        <v>1.7803589041331998E-2</v>
      </c>
      <c r="T693" s="17">
        <v>4.5078196592144701E-3</v>
      </c>
      <c r="U693" s="17">
        <v>2.7880820044537302E-2</v>
      </c>
      <c r="V693" s="17">
        <v>1.4133131923320601E-2</v>
      </c>
      <c r="W693" s="17">
        <v>7.8651679914668801E-3</v>
      </c>
      <c r="X693" s="17">
        <v>4.9689876390297703E-3</v>
      </c>
      <c r="Y693" s="17">
        <v>8.4290881782553492E-3</v>
      </c>
      <c r="Z693" s="17"/>
      <c r="AA693" s="17">
        <v>8.5362224377878004E-3</v>
      </c>
      <c r="AB693" s="17">
        <v>2.5519994457886601E-2</v>
      </c>
      <c r="AC693" s="17"/>
      <c r="AD693" s="17">
        <v>9.1929587685683194E-3</v>
      </c>
      <c r="AE693" s="17">
        <v>5.6716471824419801E-3</v>
      </c>
      <c r="AF693" s="17">
        <v>1.08568914471653E-2</v>
      </c>
      <c r="AG693" s="17"/>
      <c r="AH693" s="17">
        <v>8.5462641979798405E-3</v>
      </c>
      <c r="AI693" s="17">
        <v>1.29734851675077E-2</v>
      </c>
      <c r="AJ693" s="17"/>
      <c r="AK693" s="17">
        <v>1.74061653734334E-2</v>
      </c>
      <c r="AL693" s="17">
        <v>1.00750095252625E-2</v>
      </c>
      <c r="AM693" s="17"/>
      <c r="AN693" s="17">
        <v>1.5554560476249899E-2</v>
      </c>
      <c r="AO693" s="17">
        <v>8.2557246521466707E-3</v>
      </c>
      <c r="AP693" s="17"/>
      <c r="AQ693" s="17">
        <v>1.05852536246227E-2</v>
      </c>
      <c r="AR693" s="17">
        <v>1.34250815395174E-2</v>
      </c>
      <c r="AS693" s="17"/>
      <c r="AT693" s="17">
        <v>3.8779082175985601E-2</v>
      </c>
      <c r="AU693" s="17">
        <v>1.85281199197069E-2</v>
      </c>
      <c r="AV693" s="17">
        <v>1.0360310829872399E-2</v>
      </c>
      <c r="AW693" s="17">
        <v>3.0417117216891801E-3</v>
      </c>
      <c r="AX693" s="17"/>
      <c r="AY693" s="17">
        <v>7.3298418249687801E-3</v>
      </c>
      <c r="AZ693" s="17">
        <v>1.3816479153304501E-2</v>
      </c>
      <c r="BA693" s="17"/>
      <c r="BB693" s="17">
        <v>7.3834874037366797E-3</v>
      </c>
      <c r="BC693" s="17">
        <v>1.3164949438169199E-2</v>
      </c>
      <c r="BD693" s="17"/>
      <c r="BE693" s="17">
        <v>9.7381926790032491E-3</v>
      </c>
      <c r="BF693" s="17">
        <v>1.2603323385084301E-2</v>
      </c>
      <c r="BG693" s="17"/>
      <c r="BH693" s="17">
        <v>2.8083081966123701E-2</v>
      </c>
      <c r="BI693" s="17">
        <v>1.0903075870246E-2</v>
      </c>
      <c r="BJ693" s="17"/>
      <c r="BK693" s="17">
        <v>9.9693648468802808E-3</v>
      </c>
      <c r="BL693" s="17">
        <v>1.26577543573389E-2</v>
      </c>
      <c r="BM693" s="17"/>
      <c r="BN693" s="17">
        <v>2.6445741180062099E-2</v>
      </c>
      <c r="BO693" s="17">
        <v>1.1442339748632201E-2</v>
      </c>
      <c r="BP693" s="17"/>
      <c r="BQ693" s="17">
        <v>4.1227831279069998E-3</v>
      </c>
      <c r="BR693" s="17">
        <v>1.30636087747925E-2</v>
      </c>
      <c r="BS693" s="17"/>
      <c r="BT693" s="17">
        <v>1.0309100072894499E-2</v>
      </c>
      <c r="BU693" s="17">
        <v>1.23470654082129E-2</v>
      </c>
      <c r="BV693" s="17"/>
      <c r="BW693" s="17">
        <v>1.16434975715016E-2</v>
      </c>
      <c r="BX693" s="17">
        <v>1.2556982829310699E-2</v>
      </c>
      <c r="BY693" s="17"/>
      <c r="BZ693" s="17">
        <v>1.81355988258016E-2</v>
      </c>
      <c r="CA693" s="17">
        <v>1.18230577600096E-2</v>
      </c>
    </row>
    <row r="694" spans="2:79" x14ac:dyDescent="0.35">
      <c r="B694" t="s">
        <v>103</v>
      </c>
      <c r="C694" s="17">
        <v>7.02555562254897E-3</v>
      </c>
      <c r="D694" s="17">
        <v>6.9169082272913102E-3</v>
      </c>
      <c r="E694" s="17">
        <v>2.44931718425193E-3</v>
      </c>
      <c r="F694" s="17">
        <v>0</v>
      </c>
      <c r="G694" s="17">
        <v>5.9123524205872196E-3</v>
      </c>
      <c r="H694" s="17">
        <v>9.7013450397119595E-3</v>
      </c>
      <c r="I694" s="17">
        <v>1.08397744655425E-2</v>
      </c>
      <c r="J694" s="17">
        <v>1.2386517910232301E-2</v>
      </c>
      <c r="K694" s="17">
        <v>1.2107455880265299E-2</v>
      </c>
      <c r="L694" s="17">
        <v>1.1688814957273501E-2</v>
      </c>
      <c r="M694" s="17"/>
      <c r="N694" s="17">
        <v>4.8629070721787097E-3</v>
      </c>
      <c r="O694" s="17">
        <v>7.2575225891845299E-3</v>
      </c>
      <c r="P694" s="17">
        <v>2.2053810509047702E-3</v>
      </c>
      <c r="Q694" s="17">
        <v>9.6453208866199396E-3</v>
      </c>
      <c r="R694" s="17"/>
      <c r="S694" s="17">
        <v>5.0228328234407796E-3</v>
      </c>
      <c r="T694" s="17">
        <v>0</v>
      </c>
      <c r="U694" s="17">
        <v>2.92905822218177E-3</v>
      </c>
      <c r="V694" s="17">
        <v>1.0439422792883801E-2</v>
      </c>
      <c r="W694" s="17">
        <v>2.5450770592820898E-3</v>
      </c>
      <c r="X694" s="17">
        <v>3.13874486777277E-3</v>
      </c>
      <c r="Y694" s="17">
        <v>3.8450300672860302E-3</v>
      </c>
      <c r="Z694" s="17"/>
      <c r="AA694" s="17">
        <v>4.7616756204303997E-3</v>
      </c>
      <c r="AB694" s="17">
        <v>1.5235482862354899E-2</v>
      </c>
      <c r="AC694" s="17"/>
      <c r="AD694" s="17">
        <v>3.34168933906882E-3</v>
      </c>
      <c r="AE694" s="17">
        <v>1.2055118646333799E-3</v>
      </c>
      <c r="AF694" s="17">
        <v>6.5460461199586704E-3</v>
      </c>
      <c r="AG694" s="17"/>
      <c r="AH694" s="17">
        <v>0</v>
      </c>
      <c r="AI694" s="17">
        <v>8.4960783946709008E-3</v>
      </c>
      <c r="AJ694" s="17"/>
      <c r="AK694" s="17">
        <v>9.7370264593823995E-3</v>
      </c>
      <c r="AL694" s="17">
        <v>5.9135242471346503E-3</v>
      </c>
      <c r="AM694" s="17"/>
      <c r="AN694" s="17">
        <v>4.8063218184405902E-3</v>
      </c>
      <c r="AO694" s="17">
        <v>9.6453208866199396E-3</v>
      </c>
      <c r="AP694" s="17"/>
      <c r="AQ694" s="17">
        <v>5.2023265752720099E-3</v>
      </c>
      <c r="AR694" s="17">
        <v>8.3945548485597193E-3</v>
      </c>
      <c r="AS694" s="17"/>
      <c r="AT694" s="17">
        <v>2.36384739949475E-2</v>
      </c>
      <c r="AU694" s="17">
        <v>1.20869088583897E-2</v>
      </c>
      <c r="AV694" s="17">
        <v>5.4955249539173296E-3</v>
      </c>
      <c r="AW694" s="17">
        <v>8.7373893549853399E-4</v>
      </c>
      <c r="AX694" s="17"/>
      <c r="AY694" s="17">
        <v>6.5010810142594301E-3</v>
      </c>
      <c r="AZ694" s="17">
        <v>7.1986039546426302E-3</v>
      </c>
      <c r="BA694" s="17"/>
      <c r="BB694" s="17">
        <v>3.32264911843419E-3</v>
      </c>
      <c r="BC694" s="17">
        <v>7.7607590052383201E-3</v>
      </c>
      <c r="BD694" s="17"/>
      <c r="BE694" s="17">
        <v>4.94744629484941E-3</v>
      </c>
      <c r="BF694" s="17">
        <v>7.3589536897715104E-3</v>
      </c>
      <c r="BG694" s="17"/>
      <c r="BH694" s="17">
        <v>1.5105910215868301E-2</v>
      </c>
      <c r="BI694" s="17">
        <v>6.3617891846611003E-3</v>
      </c>
      <c r="BJ694" s="17"/>
      <c r="BK694" s="17">
        <v>8.5279412280570392E-3</v>
      </c>
      <c r="BL694" s="17">
        <v>6.7230814455411497E-3</v>
      </c>
      <c r="BM694" s="17"/>
      <c r="BN694" s="17">
        <v>8.2437457287523903E-3</v>
      </c>
      <c r="BO694" s="17">
        <v>6.9601164236373601E-3</v>
      </c>
      <c r="BP694" s="17"/>
      <c r="BQ694" s="17">
        <v>7.2411419621702597E-3</v>
      </c>
      <c r="BR694" s="17">
        <v>7.0027181660707802E-3</v>
      </c>
      <c r="BS694" s="17"/>
      <c r="BT694" s="17">
        <v>0</v>
      </c>
      <c r="BU694" s="17">
        <v>7.5432062675349397E-3</v>
      </c>
      <c r="BV694" s="17"/>
      <c r="BW694" s="17">
        <v>3.4818538557334099E-3</v>
      </c>
      <c r="BX694" s="17">
        <v>9.2243495340143394E-3</v>
      </c>
      <c r="BY694" s="17"/>
      <c r="BZ694" s="17">
        <v>0</v>
      </c>
      <c r="CA694" s="17">
        <v>7.4808035990702303E-3</v>
      </c>
    </row>
    <row r="695" spans="2:79" x14ac:dyDescent="0.3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c r="BP695" s="17"/>
      <c r="BQ695" s="17"/>
      <c r="BR695" s="17"/>
      <c r="BS695" s="17"/>
      <c r="BT695" s="17"/>
      <c r="BU695" s="17"/>
      <c r="BV695" s="17"/>
      <c r="BW695" s="17"/>
      <c r="BX695" s="17"/>
      <c r="BY695" s="17"/>
      <c r="BZ695" s="17"/>
      <c r="CA695" s="17"/>
    </row>
    <row r="696" spans="2:79" x14ac:dyDescent="0.35">
      <c r="B696" s="6" t="s">
        <v>348</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c r="BP696" s="17"/>
      <c r="BQ696" s="17"/>
      <c r="BR696" s="17"/>
      <c r="BS696" s="17"/>
      <c r="BT696" s="17"/>
      <c r="BU696" s="17"/>
      <c r="BV696" s="17"/>
      <c r="BW696" s="17"/>
      <c r="BX696" s="17"/>
      <c r="BY696" s="17"/>
      <c r="BZ696" s="17"/>
      <c r="CA696" s="17"/>
    </row>
    <row r="697" spans="2:79" x14ac:dyDescent="0.35">
      <c r="B697" s="24" t="s">
        <v>691</v>
      </c>
      <c r="C697" s="17" t="s">
        <v>342</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c r="BP697" s="17"/>
      <c r="BQ697" s="17"/>
      <c r="BR697" s="17"/>
      <c r="BS697" s="17"/>
      <c r="BT697" s="17"/>
      <c r="BU697" s="17"/>
      <c r="BV697" s="17"/>
      <c r="BW697" s="17"/>
      <c r="BX697" s="17"/>
      <c r="BY697" s="17"/>
      <c r="BZ697" s="17"/>
      <c r="CA697" s="17"/>
    </row>
    <row r="698" spans="2:79" x14ac:dyDescent="0.35">
      <c r="B698" t="s">
        <v>337</v>
      </c>
      <c r="C698" s="17">
        <v>0.37552174810512501</v>
      </c>
      <c r="D698" s="17">
        <v>0.37416545627669001</v>
      </c>
      <c r="E698" s="17">
        <v>0.40316911142072998</v>
      </c>
      <c r="F698" s="17">
        <v>0.43626335794500298</v>
      </c>
      <c r="G698" s="17">
        <v>0.37732478326799201</v>
      </c>
      <c r="H698" s="17">
        <v>0.243956802655448</v>
      </c>
      <c r="I698" s="17">
        <v>0.40781499853812703</v>
      </c>
      <c r="J698" s="17">
        <v>0.419388377668727</v>
      </c>
      <c r="K698" s="17">
        <v>0.39536830720546001</v>
      </c>
      <c r="L698" s="17">
        <v>0.34473994010528902</v>
      </c>
      <c r="M698" s="17"/>
      <c r="N698" s="17">
        <v>0.30446198066696101</v>
      </c>
      <c r="O698" s="17">
        <v>0.32951267650159999</v>
      </c>
      <c r="P698" s="17">
        <v>0.381170604350201</v>
      </c>
      <c r="Q698" s="17">
        <v>0.41075670426112099</v>
      </c>
      <c r="R698" s="17"/>
      <c r="S698" s="17">
        <v>0.35851318125234899</v>
      </c>
      <c r="T698" s="17">
        <v>0.285320116956924</v>
      </c>
      <c r="U698" s="17">
        <v>0.37163807144907601</v>
      </c>
      <c r="V698" s="17">
        <v>0.33114803467172899</v>
      </c>
      <c r="W698" s="17">
        <v>0.39077258188040798</v>
      </c>
      <c r="X698" s="17">
        <v>0.41426114994226698</v>
      </c>
      <c r="Y698" s="17">
        <v>0.44218962234042097</v>
      </c>
      <c r="Z698" s="17"/>
      <c r="AA698" s="17">
        <v>0.40022222452997003</v>
      </c>
      <c r="AB698" s="17">
        <v>0.273502348311356</v>
      </c>
      <c r="AC698" s="17"/>
      <c r="AD698" s="17">
        <v>0.39011880732816401</v>
      </c>
      <c r="AE698" s="17">
        <v>0.45761128153667202</v>
      </c>
      <c r="AF698" s="17">
        <v>0.37322415456931501</v>
      </c>
      <c r="AG698" s="17"/>
      <c r="AH698" s="17">
        <v>0.442934284446455</v>
      </c>
      <c r="AI698" s="17">
        <v>0.35967610451061299</v>
      </c>
      <c r="AJ698" s="17"/>
      <c r="AK698" s="17">
        <v>0.40901063838268398</v>
      </c>
      <c r="AL698" s="17">
        <v>0.361141540716026</v>
      </c>
      <c r="AM698" s="17"/>
      <c r="AN698" s="17">
        <v>0.34204006227165701</v>
      </c>
      <c r="AO698" s="17">
        <v>0.41075670426112099</v>
      </c>
      <c r="AP698" s="17"/>
      <c r="AQ698" s="17">
        <v>0.46256066083297798</v>
      </c>
      <c r="AR698" s="17">
        <v>0.30380161768974601</v>
      </c>
      <c r="AS698" s="17"/>
      <c r="AT698" s="17">
        <v>0.28773692369148302</v>
      </c>
      <c r="AU698" s="17">
        <v>0.28665206607450699</v>
      </c>
      <c r="AV698" s="17">
        <v>0.34734453764764001</v>
      </c>
      <c r="AW698" s="17">
        <v>0.52887147545470403</v>
      </c>
      <c r="AX698" s="17"/>
      <c r="AY698" s="17">
        <v>0.41883309855457901</v>
      </c>
      <c r="AZ698" s="17">
        <v>0.35961493301179098</v>
      </c>
      <c r="BA698" s="17"/>
      <c r="BB698" s="17">
        <v>0.41376008467033898</v>
      </c>
      <c r="BC698" s="17">
        <v>0.36832629671792599</v>
      </c>
      <c r="BD698" s="17"/>
      <c r="BE698" s="17">
        <v>0.40588291912444802</v>
      </c>
      <c r="BF698" s="17">
        <v>0.37013693642581602</v>
      </c>
      <c r="BG698" s="17"/>
      <c r="BH698" s="17">
        <v>0.38156854384241801</v>
      </c>
      <c r="BI698" s="17">
        <v>0.37496585441775598</v>
      </c>
      <c r="BJ698" s="17"/>
      <c r="BK698" s="17">
        <v>0.40491947336939399</v>
      </c>
      <c r="BL698" s="17">
        <v>0.36986129131281698</v>
      </c>
      <c r="BM698" s="17"/>
      <c r="BN698" s="17">
        <v>0.45253217986638999</v>
      </c>
      <c r="BO698" s="17">
        <v>0.37084586138967102</v>
      </c>
      <c r="BP698" s="17"/>
      <c r="BQ698" s="17">
        <v>0.422912687779325</v>
      </c>
      <c r="BR698" s="17">
        <v>0.36947822939372699</v>
      </c>
      <c r="BS698" s="17"/>
      <c r="BT698" s="17">
        <v>0.425681524636845</v>
      </c>
      <c r="BU698" s="17">
        <v>0.371188434861081</v>
      </c>
      <c r="BV698" s="17"/>
      <c r="BW698" s="17">
        <v>0.36615975123033501</v>
      </c>
      <c r="BX698" s="17">
        <v>0.38120633020721301</v>
      </c>
      <c r="BY698" s="17"/>
      <c r="BZ698" s="17">
        <v>0.39322336704898703</v>
      </c>
      <c r="CA698" s="17">
        <v>0.37424474725242601</v>
      </c>
    </row>
    <row r="699" spans="2:79" x14ac:dyDescent="0.35">
      <c r="B699" t="s">
        <v>338</v>
      </c>
      <c r="C699" s="17">
        <v>0.48587826034286902</v>
      </c>
      <c r="D699" s="17">
        <v>0.48930799505591399</v>
      </c>
      <c r="E699" s="17">
        <v>0.45984451191968401</v>
      </c>
      <c r="F699" s="17">
        <v>0.45345696083746501</v>
      </c>
      <c r="G699" s="17">
        <v>0.50110954116033102</v>
      </c>
      <c r="H699" s="17">
        <v>0.54583085360213601</v>
      </c>
      <c r="I699" s="17">
        <v>0.48484442449439602</v>
      </c>
      <c r="J699" s="17">
        <v>0.42069199887471398</v>
      </c>
      <c r="K699" s="17">
        <v>0.473786546717823</v>
      </c>
      <c r="L699" s="17">
        <v>0.51724207477958795</v>
      </c>
      <c r="M699" s="17"/>
      <c r="N699" s="17">
        <v>0.49341214121513</v>
      </c>
      <c r="O699" s="17">
        <v>0.53117520517343098</v>
      </c>
      <c r="P699" s="17">
        <v>0.48239155314826399</v>
      </c>
      <c r="Q699" s="17">
        <v>0.468347014091341</v>
      </c>
      <c r="R699" s="17"/>
      <c r="S699" s="17">
        <v>0.44539673129785801</v>
      </c>
      <c r="T699" s="17">
        <v>0.57832094834508996</v>
      </c>
      <c r="U699" s="17">
        <v>0.501911628187936</v>
      </c>
      <c r="V699" s="17">
        <v>0.53586056262496495</v>
      </c>
      <c r="W699" s="17">
        <v>0.46716738233503702</v>
      </c>
      <c r="X699" s="17">
        <v>0.45081967857207</v>
      </c>
      <c r="Y699" s="17">
        <v>0.460588882272778</v>
      </c>
      <c r="Z699" s="17"/>
      <c r="AA699" s="17">
        <v>0.47576582757135</v>
      </c>
      <c r="AB699" s="17">
        <v>0.52764524103023303</v>
      </c>
      <c r="AC699" s="17"/>
      <c r="AD699" s="17">
        <v>0.490779793967759</v>
      </c>
      <c r="AE699" s="17">
        <v>0.43626950115854102</v>
      </c>
      <c r="AF699" s="17">
        <v>0.492612200374826</v>
      </c>
      <c r="AG699" s="17"/>
      <c r="AH699" s="17">
        <v>0.45400621688220599</v>
      </c>
      <c r="AI699" s="17">
        <v>0.493369938726683</v>
      </c>
      <c r="AJ699" s="17"/>
      <c r="AK699" s="17">
        <v>0.45157073024580302</v>
      </c>
      <c r="AL699" s="17">
        <v>0.50060999357483305</v>
      </c>
      <c r="AM699" s="17"/>
      <c r="AN699" s="17">
        <v>0.50253716227718803</v>
      </c>
      <c r="AO699" s="17">
        <v>0.468347014091341</v>
      </c>
      <c r="AP699" s="17"/>
      <c r="AQ699" s="17">
        <v>0.43399502461421802</v>
      </c>
      <c r="AR699" s="17">
        <v>0.52863008612067197</v>
      </c>
      <c r="AS699" s="17"/>
      <c r="AT699" s="17">
        <v>0.49023361656804298</v>
      </c>
      <c r="AU699" s="17">
        <v>0.51263366326507698</v>
      </c>
      <c r="AV699" s="17">
        <v>0.51547752867261198</v>
      </c>
      <c r="AW699" s="17">
        <v>0.40745608967480401</v>
      </c>
      <c r="AX699" s="17"/>
      <c r="AY699" s="17">
        <v>0.46098823030278102</v>
      </c>
      <c r="AZ699" s="17">
        <v>0.49501953858532899</v>
      </c>
      <c r="BA699" s="17"/>
      <c r="BB699" s="17">
        <v>0.459229493135135</v>
      </c>
      <c r="BC699" s="17">
        <v>0.49089285894197299</v>
      </c>
      <c r="BD699" s="17"/>
      <c r="BE699" s="17">
        <v>0.44918297428027398</v>
      </c>
      <c r="BF699" s="17">
        <v>0.492386481150283</v>
      </c>
      <c r="BG699" s="17"/>
      <c r="BH699" s="17">
        <v>0.46879770817695299</v>
      </c>
      <c r="BI699" s="17">
        <v>0.487448508708831</v>
      </c>
      <c r="BJ699" s="17"/>
      <c r="BK699" s="17">
        <v>0.48684775761125498</v>
      </c>
      <c r="BL699" s="17">
        <v>0.48569158612407698</v>
      </c>
      <c r="BM699" s="17"/>
      <c r="BN699" s="17">
        <v>0.43397273930629998</v>
      </c>
      <c r="BO699" s="17">
        <v>0.48902983774248598</v>
      </c>
      <c r="BP699" s="17"/>
      <c r="BQ699" s="17">
        <v>0.45941028956728203</v>
      </c>
      <c r="BR699" s="17">
        <v>0.48925358224478999</v>
      </c>
      <c r="BS699" s="17"/>
      <c r="BT699" s="17">
        <v>0.44174738980392197</v>
      </c>
      <c r="BU699" s="17">
        <v>0.48969073517829098</v>
      </c>
      <c r="BV699" s="17"/>
      <c r="BW699" s="17">
        <v>0.49611086142747302</v>
      </c>
      <c r="BX699" s="17">
        <v>0.47966504944765997</v>
      </c>
      <c r="BY699" s="17"/>
      <c r="BZ699" s="17">
        <v>0.45921326449500999</v>
      </c>
      <c r="CA699" s="17">
        <v>0.48780188227501498</v>
      </c>
    </row>
    <row r="700" spans="2:79" x14ac:dyDescent="0.35">
      <c r="B700" t="s">
        <v>339</v>
      </c>
      <c r="C700" s="17">
        <v>0.11053586856832601</v>
      </c>
      <c r="D700" s="17">
        <v>0.110987044448212</v>
      </c>
      <c r="E700" s="17">
        <v>0.10707311058876599</v>
      </c>
      <c r="F700" s="17">
        <v>8.9264436515441706E-2</v>
      </c>
      <c r="G700" s="17">
        <v>8.7065477861040796E-2</v>
      </c>
      <c r="H700" s="17">
        <v>0.17862183362343001</v>
      </c>
      <c r="I700" s="17">
        <v>9.1173564421296302E-2</v>
      </c>
      <c r="J700" s="17">
        <v>0.11246119258604501</v>
      </c>
      <c r="K700" s="17">
        <v>0.10614727628937</v>
      </c>
      <c r="L700" s="17">
        <v>0.107910666561293</v>
      </c>
      <c r="M700" s="17"/>
      <c r="N700" s="17">
        <v>0.15423123109227299</v>
      </c>
      <c r="O700" s="17">
        <v>0.10862701697240799</v>
      </c>
      <c r="P700" s="17">
        <v>0.10944363694454599</v>
      </c>
      <c r="Q700" s="17">
        <v>9.9089042931175098E-2</v>
      </c>
      <c r="R700" s="17"/>
      <c r="S700" s="17">
        <v>0.16253271965059801</v>
      </c>
      <c r="T700" s="17">
        <v>0.10115278798404</v>
      </c>
      <c r="U700" s="17">
        <v>9.8067147182687497E-2</v>
      </c>
      <c r="V700" s="17">
        <v>0.110378957104406</v>
      </c>
      <c r="W700" s="17">
        <v>0.118121127433904</v>
      </c>
      <c r="X700" s="17">
        <v>0.11143455909389</v>
      </c>
      <c r="Y700" s="17">
        <v>7.5428958116498301E-2</v>
      </c>
      <c r="Z700" s="17"/>
      <c r="AA700" s="17">
        <v>0.10041909082483599</v>
      </c>
      <c r="AB700" s="17">
        <v>0.15232079512138899</v>
      </c>
      <c r="AC700" s="17"/>
      <c r="AD700" s="17">
        <v>0.100814501853235</v>
      </c>
      <c r="AE700" s="17">
        <v>8.6214124944892806E-2</v>
      </c>
      <c r="AF700" s="17">
        <v>0.104816265212446</v>
      </c>
      <c r="AG700" s="17"/>
      <c r="AH700" s="17">
        <v>7.5149958771860703E-2</v>
      </c>
      <c r="AI700" s="17">
        <v>0.118853498275407</v>
      </c>
      <c r="AJ700" s="17"/>
      <c r="AK700" s="17">
        <v>0.113087473026545</v>
      </c>
      <c r="AL700" s="17">
        <v>0.109440203678268</v>
      </c>
      <c r="AM700" s="17"/>
      <c r="AN700" s="17">
        <v>0.12141310701518999</v>
      </c>
      <c r="AO700" s="17">
        <v>9.9089042931175098E-2</v>
      </c>
      <c r="AP700" s="17"/>
      <c r="AQ700" s="17">
        <v>8.1552347909157497E-2</v>
      </c>
      <c r="AR700" s="17">
        <v>0.134418311678248</v>
      </c>
      <c r="AS700" s="17"/>
      <c r="AT700" s="17">
        <v>0.169761154322802</v>
      </c>
      <c r="AU700" s="17">
        <v>0.146621881888683</v>
      </c>
      <c r="AV700" s="17">
        <v>0.110884461511667</v>
      </c>
      <c r="AW700" s="17">
        <v>6.1214303065347801E-2</v>
      </c>
      <c r="AX700" s="17"/>
      <c r="AY700" s="17">
        <v>9.5730772602400704E-2</v>
      </c>
      <c r="AZ700" s="17">
        <v>0.115973286739895</v>
      </c>
      <c r="BA700" s="17"/>
      <c r="BB700" s="17">
        <v>9.2881227612083006E-2</v>
      </c>
      <c r="BC700" s="17">
        <v>0.11385800865521099</v>
      </c>
      <c r="BD700" s="17"/>
      <c r="BE700" s="17">
        <v>0.10636820077065701</v>
      </c>
      <c r="BF700" s="17">
        <v>0.111275039867684</v>
      </c>
      <c r="BG700" s="17"/>
      <c r="BH700" s="17">
        <v>0.126166055316936</v>
      </c>
      <c r="BI700" s="17">
        <v>0.109098955114751</v>
      </c>
      <c r="BJ700" s="17"/>
      <c r="BK700" s="17">
        <v>8.8652321051150895E-2</v>
      </c>
      <c r="BL700" s="17">
        <v>0.114749489658729</v>
      </c>
      <c r="BM700" s="17"/>
      <c r="BN700" s="17">
        <v>8.6775433140343597E-2</v>
      </c>
      <c r="BO700" s="17">
        <v>0.111978544603639</v>
      </c>
      <c r="BP700" s="17"/>
      <c r="BQ700" s="17">
        <v>9.9357319047445894E-2</v>
      </c>
      <c r="BR700" s="17">
        <v>0.111961410531836</v>
      </c>
      <c r="BS700" s="17"/>
      <c r="BT700" s="17">
        <v>0.105138197354507</v>
      </c>
      <c r="BU700" s="17">
        <v>0.11100217447666801</v>
      </c>
      <c r="BV700" s="17"/>
      <c r="BW700" s="17">
        <v>0.10771774301536</v>
      </c>
      <c r="BX700" s="17">
        <v>0.112247027661208</v>
      </c>
      <c r="BY700" s="17"/>
      <c r="BZ700" s="17">
        <v>0.116706337138907</v>
      </c>
      <c r="CA700" s="17">
        <v>0.11009072885250901</v>
      </c>
    </row>
    <row r="701" spans="2:79" x14ac:dyDescent="0.35">
      <c r="B701" t="s">
        <v>340</v>
      </c>
      <c r="C701" s="17">
        <v>2.0489836414679399E-2</v>
      </c>
      <c r="D701" s="17">
        <v>9.7710806164326303E-3</v>
      </c>
      <c r="E701" s="17">
        <v>2.9913266070820298E-2</v>
      </c>
      <c r="F701" s="17">
        <v>1.34535969768474E-2</v>
      </c>
      <c r="G701" s="17">
        <v>2.6639256024097401E-2</v>
      </c>
      <c r="H701" s="17">
        <v>2.1294421456279199E-2</v>
      </c>
      <c r="I701" s="17">
        <v>6.1262953705518196E-3</v>
      </c>
      <c r="J701" s="17">
        <v>4.1701124332648901E-2</v>
      </c>
      <c r="K701" s="17">
        <v>2.4697869787346401E-2</v>
      </c>
      <c r="L701" s="17">
        <v>3.01073185538294E-2</v>
      </c>
      <c r="M701" s="17"/>
      <c r="N701" s="17">
        <v>4.55329724558464E-2</v>
      </c>
      <c r="O701" s="17">
        <v>2.2542357172368199E-2</v>
      </c>
      <c r="P701" s="17">
        <v>2.2220768339250799E-2</v>
      </c>
      <c r="Q701" s="17">
        <v>1.1835937313713E-2</v>
      </c>
      <c r="R701" s="17"/>
      <c r="S701" s="17">
        <v>2.5189910476293102E-2</v>
      </c>
      <c r="T701" s="17">
        <v>3.5206146713946097E-2</v>
      </c>
      <c r="U701" s="17">
        <v>1.31918674783992E-2</v>
      </c>
      <c r="V701" s="17">
        <v>1.57307308397381E-2</v>
      </c>
      <c r="W701" s="17">
        <v>1.8115102929215601E-2</v>
      </c>
      <c r="X701" s="17">
        <v>1.9508719202601801E-2</v>
      </c>
      <c r="Y701" s="17">
        <v>1.37853190374172E-2</v>
      </c>
      <c r="Z701" s="17"/>
      <c r="AA701" s="17">
        <v>1.7248297667386801E-2</v>
      </c>
      <c r="AB701" s="17">
        <v>3.3878235558041897E-2</v>
      </c>
      <c r="AC701" s="17"/>
      <c r="AD701" s="17">
        <v>1.40886286093672E-2</v>
      </c>
      <c r="AE701" s="17">
        <v>1.5178109080624801E-2</v>
      </c>
      <c r="AF701" s="17">
        <v>2.05059024513977E-2</v>
      </c>
      <c r="AG701" s="17"/>
      <c r="AH701" s="17">
        <v>2.6126117243502899E-2</v>
      </c>
      <c r="AI701" s="17">
        <v>1.9165001271852201E-2</v>
      </c>
      <c r="AJ701" s="17"/>
      <c r="AK701" s="17">
        <v>2.1283457385382901E-2</v>
      </c>
      <c r="AL701" s="17">
        <v>2.0149053723689501E-2</v>
      </c>
      <c r="AM701" s="17"/>
      <c r="AN701" s="17">
        <v>2.8713122677624599E-2</v>
      </c>
      <c r="AO701" s="17">
        <v>1.1835937313713E-2</v>
      </c>
      <c r="AP701" s="17"/>
      <c r="AQ701" s="17">
        <v>1.9095566310333999E-2</v>
      </c>
      <c r="AR701" s="17">
        <v>2.1638716043157601E-2</v>
      </c>
      <c r="AS701" s="17"/>
      <c r="AT701" s="17">
        <v>3.8178244263591697E-2</v>
      </c>
      <c r="AU701" s="17">
        <v>4.0930204378075402E-2</v>
      </c>
      <c r="AV701" s="17">
        <v>1.8711912470839899E-2</v>
      </c>
      <c r="AW701" s="17">
        <v>1.39140960993962E-3</v>
      </c>
      <c r="AX701" s="17"/>
      <c r="AY701" s="17">
        <v>2.09804812191993E-2</v>
      </c>
      <c r="AZ701" s="17">
        <v>2.0309638935242499E-2</v>
      </c>
      <c r="BA701" s="17"/>
      <c r="BB701" s="17">
        <v>2.0746313696693001E-2</v>
      </c>
      <c r="BC701" s="17">
        <v>2.0441574121378502E-2</v>
      </c>
      <c r="BD701" s="17"/>
      <c r="BE701" s="17">
        <v>2.78594335262464E-2</v>
      </c>
      <c r="BF701" s="17">
        <v>1.9182775742582502E-2</v>
      </c>
      <c r="BG701" s="17"/>
      <c r="BH701" s="17">
        <v>2.0102440810213201E-2</v>
      </c>
      <c r="BI701" s="17">
        <v>2.05254504457122E-2</v>
      </c>
      <c r="BJ701" s="17"/>
      <c r="BK701" s="17">
        <v>1.2449536410199E-2</v>
      </c>
      <c r="BL701" s="17">
        <v>2.2037975611281398E-2</v>
      </c>
      <c r="BM701" s="17"/>
      <c r="BN701" s="17">
        <v>2.2149433901699999E-2</v>
      </c>
      <c r="BO701" s="17">
        <v>2.0389069678731001E-2</v>
      </c>
      <c r="BP701" s="17"/>
      <c r="BQ701" s="17">
        <v>1.5672904382043201E-2</v>
      </c>
      <c r="BR701" s="17">
        <v>2.11041145672313E-2</v>
      </c>
      <c r="BS701" s="17"/>
      <c r="BT701" s="17">
        <v>2.7432888204725801E-2</v>
      </c>
      <c r="BU701" s="17">
        <v>1.9890024765660999E-2</v>
      </c>
      <c r="BV701" s="17"/>
      <c r="BW701" s="17">
        <v>2.4075581654313501E-2</v>
      </c>
      <c r="BX701" s="17">
        <v>1.8312580484722799E-2</v>
      </c>
      <c r="BY701" s="17"/>
      <c r="BZ701" s="17">
        <v>3.08570313170957E-2</v>
      </c>
      <c r="CA701" s="17">
        <v>1.9741943424074499E-2</v>
      </c>
    </row>
    <row r="702" spans="2:79" x14ac:dyDescent="0.35">
      <c r="B702" t="s">
        <v>103</v>
      </c>
      <c r="C702" s="17">
        <v>7.5742865690011296E-3</v>
      </c>
      <c r="D702" s="17">
        <v>1.5768423602751599E-2</v>
      </c>
      <c r="E702" s="17">
        <v>0</v>
      </c>
      <c r="F702" s="17">
        <v>7.5616477252427802E-3</v>
      </c>
      <c r="G702" s="17">
        <v>7.8609416865393997E-3</v>
      </c>
      <c r="H702" s="17">
        <v>1.0296088662705699E-2</v>
      </c>
      <c r="I702" s="17">
        <v>1.0040717175628801E-2</v>
      </c>
      <c r="J702" s="17">
        <v>5.7573065378643904E-3</v>
      </c>
      <c r="K702" s="17">
        <v>0</v>
      </c>
      <c r="L702" s="17">
        <v>0</v>
      </c>
      <c r="M702" s="17"/>
      <c r="N702" s="17">
        <v>2.3616745697895699E-3</v>
      </c>
      <c r="O702" s="17">
        <v>8.1427441801924395E-3</v>
      </c>
      <c r="P702" s="17">
        <v>4.7734372177387196E-3</v>
      </c>
      <c r="Q702" s="17">
        <v>9.9713014026498702E-3</v>
      </c>
      <c r="R702" s="17"/>
      <c r="S702" s="17">
        <v>8.3674573229016204E-3</v>
      </c>
      <c r="T702" s="17">
        <v>0</v>
      </c>
      <c r="U702" s="17">
        <v>1.5191285701900901E-2</v>
      </c>
      <c r="V702" s="17">
        <v>6.8817147591627098E-3</v>
      </c>
      <c r="W702" s="17">
        <v>5.8238054214346498E-3</v>
      </c>
      <c r="X702" s="17">
        <v>3.9758931891711296E-3</v>
      </c>
      <c r="Y702" s="17">
        <v>8.0072182328859293E-3</v>
      </c>
      <c r="Z702" s="17"/>
      <c r="AA702" s="17">
        <v>6.3445594064578496E-3</v>
      </c>
      <c r="AB702" s="17">
        <v>1.26533799789796E-2</v>
      </c>
      <c r="AC702" s="17"/>
      <c r="AD702" s="17">
        <v>4.1982682414743499E-3</v>
      </c>
      <c r="AE702" s="17">
        <v>4.7269832792697303E-3</v>
      </c>
      <c r="AF702" s="17">
        <v>8.8414773920155194E-3</v>
      </c>
      <c r="AG702" s="17"/>
      <c r="AH702" s="17">
        <v>1.7834226559749701E-3</v>
      </c>
      <c r="AI702" s="17">
        <v>8.9354572154446994E-3</v>
      </c>
      <c r="AJ702" s="17"/>
      <c r="AK702" s="17">
        <v>5.0477009595848998E-3</v>
      </c>
      <c r="AL702" s="17">
        <v>8.6592083071831694E-3</v>
      </c>
      <c r="AM702" s="17"/>
      <c r="AN702" s="17">
        <v>5.2965457583394803E-3</v>
      </c>
      <c r="AO702" s="17">
        <v>9.9713014026498702E-3</v>
      </c>
      <c r="AP702" s="17"/>
      <c r="AQ702" s="17">
        <v>2.7964003333120001E-3</v>
      </c>
      <c r="AR702" s="17">
        <v>1.1511268468176499E-2</v>
      </c>
      <c r="AS702" s="17"/>
      <c r="AT702" s="17">
        <v>1.40900611540804E-2</v>
      </c>
      <c r="AU702" s="17">
        <v>1.3162184393657799E-2</v>
      </c>
      <c r="AV702" s="17">
        <v>7.5815596972406002E-3</v>
      </c>
      <c r="AW702" s="17">
        <v>1.0667221952043099E-3</v>
      </c>
      <c r="AX702" s="17"/>
      <c r="AY702" s="17">
        <v>3.4674173210400899E-3</v>
      </c>
      <c r="AZ702" s="17">
        <v>9.0826027277423095E-3</v>
      </c>
      <c r="BA702" s="17"/>
      <c r="BB702" s="17">
        <v>1.3382880885749999E-2</v>
      </c>
      <c r="BC702" s="17">
        <v>6.4812615635110602E-3</v>
      </c>
      <c r="BD702" s="17"/>
      <c r="BE702" s="17">
        <v>1.0706472298373499E-2</v>
      </c>
      <c r="BF702" s="17">
        <v>7.0187668136348401E-3</v>
      </c>
      <c r="BG702" s="17"/>
      <c r="BH702" s="17">
        <v>3.3652518534797102E-3</v>
      </c>
      <c r="BI702" s="17">
        <v>7.9612313129488899E-3</v>
      </c>
      <c r="BJ702" s="17"/>
      <c r="BK702" s="17">
        <v>7.13091155800126E-3</v>
      </c>
      <c r="BL702" s="17">
        <v>7.6596572930960304E-3</v>
      </c>
      <c r="BM702" s="17"/>
      <c r="BN702" s="17">
        <v>4.5702137852659599E-3</v>
      </c>
      <c r="BO702" s="17">
        <v>7.7566865854725104E-3</v>
      </c>
      <c r="BP702" s="17"/>
      <c r="BQ702" s="17">
        <v>2.6467992239040598E-3</v>
      </c>
      <c r="BR702" s="17">
        <v>8.2026632624153592E-3</v>
      </c>
      <c r="BS702" s="17"/>
      <c r="BT702" s="17">
        <v>0</v>
      </c>
      <c r="BU702" s="17">
        <v>8.2286307182992107E-3</v>
      </c>
      <c r="BV702" s="17"/>
      <c r="BW702" s="17">
        <v>5.9360626725183897E-3</v>
      </c>
      <c r="BX702" s="17">
        <v>8.5690121991961292E-3</v>
      </c>
      <c r="BY702" s="17"/>
      <c r="BZ702" s="17">
        <v>0</v>
      </c>
      <c r="CA702" s="17">
        <v>8.1206981959754693E-3</v>
      </c>
    </row>
    <row r="703" spans="2:79" x14ac:dyDescent="0.3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c r="BQ703" s="17"/>
      <c r="BR703" s="17"/>
      <c r="BS703" s="17"/>
      <c r="BT703" s="17"/>
      <c r="BU703" s="17"/>
      <c r="BV703" s="17"/>
      <c r="BW703" s="17"/>
      <c r="BX703" s="17"/>
      <c r="BY703" s="17"/>
      <c r="BZ703" s="17"/>
      <c r="CA703" s="17"/>
    </row>
    <row r="704" spans="2:79" x14ac:dyDescent="0.35">
      <c r="B704" s="6" t="s">
        <v>349</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c r="BQ704" s="17"/>
      <c r="BR704" s="17"/>
      <c r="BS704" s="17"/>
      <c r="BT704" s="17"/>
      <c r="BU704" s="17"/>
      <c r="BV704" s="17"/>
      <c r="BW704" s="17"/>
      <c r="BX704" s="17"/>
      <c r="BY704" s="17"/>
      <c r="BZ704" s="17"/>
      <c r="CA704" s="17"/>
    </row>
    <row r="705" spans="2:79" x14ac:dyDescent="0.35">
      <c r="B705" s="24" t="s">
        <v>692</v>
      </c>
      <c r="C705" s="17" t="s">
        <v>342</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c r="BP705" s="17"/>
      <c r="BQ705" s="17"/>
      <c r="BR705" s="17"/>
      <c r="BS705" s="17"/>
      <c r="BT705" s="17"/>
      <c r="BU705" s="17"/>
      <c r="BV705" s="17"/>
      <c r="BW705" s="17"/>
      <c r="BX705" s="17"/>
      <c r="BY705" s="17"/>
      <c r="BZ705" s="17"/>
      <c r="CA705" s="17"/>
    </row>
    <row r="706" spans="2:79" x14ac:dyDescent="0.35">
      <c r="B706" t="s">
        <v>337</v>
      </c>
      <c r="C706" s="17">
        <v>0.46312752350979203</v>
      </c>
      <c r="D706" s="17">
        <v>0.421381674196183</v>
      </c>
      <c r="E706" s="17">
        <v>0.51527681165404904</v>
      </c>
      <c r="F706" s="17">
        <v>0.49070506315208301</v>
      </c>
      <c r="G706" s="17">
        <v>0.40815148804221002</v>
      </c>
      <c r="H706" s="17">
        <v>0.45568831193119702</v>
      </c>
      <c r="I706" s="17">
        <v>0.45223113809376397</v>
      </c>
      <c r="J706" s="17">
        <v>0.499311995920378</v>
      </c>
      <c r="K706" s="17">
        <v>0.44494172817155597</v>
      </c>
      <c r="L706" s="17">
        <v>0.53738478965575898</v>
      </c>
      <c r="M706" s="17"/>
      <c r="N706" s="17">
        <v>0.37231962555821901</v>
      </c>
      <c r="O706" s="17">
        <v>0.42458652943707498</v>
      </c>
      <c r="P706" s="17">
        <v>0.47520581802613499</v>
      </c>
      <c r="Q706" s="17">
        <v>0.50918310355756102</v>
      </c>
      <c r="R706" s="17"/>
      <c r="S706" s="17">
        <v>0.44383295403501499</v>
      </c>
      <c r="T706" s="17">
        <v>0.43171722062261297</v>
      </c>
      <c r="U706" s="17">
        <v>0.51812737805730602</v>
      </c>
      <c r="V706" s="17">
        <v>0.3857575662587</v>
      </c>
      <c r="W706" s="17">
        <v>0.49814104210895599</v>
      </c>
      <c r="X706" s="17">
        <v>0.50174960025119597</v>
      </c>
      <c r="Y706" s="17">
        <v>0.50185654830596904</v>
      </c>
      <c r="Z706" s="17"/>
      <c r="AA706" s="17">
        <v>0.49310322667525203</v>
      </c>
      <c r="AB706" s="17">
        <v>0.36363902967093498</v>
      </c>
      <c r="AC706" s="17"/>
      <c r="AD706" s="17">
        <v>0.48260065540619101</v>
      </c>
      <c r="AE706" s="17">
        <v>0.55111207833503395</v>
      </c>
      <c r="AF706" s="17">
        <v>0.47997440987877499</v>
      </c>
      <c r="AG706" s="17"/>
      <c r="AH706" s="17">
        <v>0.53502468311971696</v>
      </c>
      <c r="AI706" s="17">
        <v>0.448591001628871</v>
      </c>
      <c r="AJ706" s="17"/>
      <c r="AK706" s="17">
        <v>0.48305659716855898</v>
      </c>
      <c r="AL706" s="17">
        <v>0.45416579082137698</v>
      </c>
      <c r="AM706" s="17"/>
      <c r="AN706" s="17">
        <v>0.424341235195902</v>
      </c>
      <c r="AO706" s="17">
        <v>0.50918310355756102</v>
      </c>
      <c r="AP706" s="17"/>
      <c r="AQ706" s="17">
        <v>0.54948127138360703</v>
      </c>
      <c r="AR706" s="17">
        <v>0.39848081041053302</v>
      </c>
      <c r="AS706" s="17"/>
      <c r="AT706" s="17">
        <v>0.22918412634646401</v>
      </c>
      <c r="AU706" s="17">
        <v>0.36898788233026902</v>
      </c>
      <c r="AV706" s="17">
        <v>0.47844380101744399</v>
      </c>
      <c r="AW706" s="17">
        <v>0.60939564842663996</v>
      </c>
      <c r="AX706" s="17"/>
      <c r="AY706" s="17">
        <v>0.49690763224490297</v>
      </c>
      <c r="AZ706" s="17">
        <v>0.45242699955598897</v>
      </c>
      <c r="BA706" s="17"/>
      <c r="BB706" s="17">
        <v>0.508317725373026</v>
      </c>
      <c r="BC706" s="17">
        <v>0.45485883230264001</v>
      </c>
      <c r="BD706" s="17"/>
      <c r="BE706" s="17">
        <v>0.52803078718811303</v>
      </c>
      <c r="BF706" s="17">
        <v>0.452963141004321</v>
      </c>
      <c r="BG706" s="17"/>
      <c r="BH706" s="17">
        <v>0.45709665678580103</v>
      </c>
      <c r="BI706" s="17">
        <v>0.463651657724588</v>
      </c>
      <c r="BJ706" s="17"/>
      <c r="BK706" s="17">
        <v>0.48541998900454703</v>
      </c>
      <c r="BL706" s="17">
        <v>0.45895446845994398</v>
      </c>
      <c r="BM706" s="17"/>
      <c r="BN706" s="17">
        <v>0.51553958392835397</v>
      </c>
      <c r="BO706" s="17">
        <v>0.46012796805640499</v>
      </c>
      <c r="BP706" s="17"/>
      <c r="BQ706" s="17">
        <v>0.50671238569936705</v>
      </c>
      <c r="BR706" s="17">
        <v>0.45857690278777502</v>
      </c>
      <c r="BS706" s="17"/>
      <c r="BT706" s="17">
        <v>0.49903188196852</v>
      </c>
      <c r="BU706" s="17">
        <v>0.460389921503288</v>
      </c>
      <c r="BV706" s="17"/>
      <c r="BW706" s="17">
        <v>0.45217085052251399</v>
      </c>
      <c r="BX706" s="17">
        <v>0.46969934832461802</v>
      </c>
      <c r="BY706" s="17"/>
      <c r="BZ706" s="17">
        <v>0.46847022131287402</v>
      </c>
      <c r="CA706" s="17">
        <v>0.46279589773602697</v>
      </c>
    </row>
    <row r="707" spans="2:79" x14ac:dyDescent="0.35">
      <c r="B707" t="s">
        <v>338</v>
      </c>
      <c r="C707" s="17">
        <v>0.445800590332595</v>
      </c>
      <c r="D707" s="17">
        <v>0.47964543419872002</v>
      </c>
      <c r="E707" s="17">
        <v>0.404218696541154</v>
      </c>
      <c r="F707" s="17">
        <v>0.43477403295234002</v>
      </c>
      <c r="G707" s="17">
        <v>0.48580301102585099</v>
      </c>
      <c r="H707" s="17">
        <v>0.455700093730253</v>
      </c>
      <c r="I707" s="17">
        <v>0.464322362615321</v>
      </c>
      <c r="J707" s="17">
        <v>0.36995595403958997</v>
      </c>
      <c r="K707" s="17">
        <v>0.46225866137500699</v>
      </c>
      <c r="L707" s="17">
        <v>0.39114977036818299</v>
      </c>
      <c r="M707" s="17"/>
      <c r="N707" s="17">
        <v>0.47188170508960098</v>
      </c>
      <c r="O707" s="17">
        <v>0.480305997506076</v>
      </c>
      <c r="P707" s="17">
        <v>0.450849148181932</v>
      </c>
      <c r="Q707" s="17">
        <v>0.419593197484602</v>
      </c>
      <c r="R707" s="17"/>
      <c r="S707" s="17">
        <v>0.42479516340840101</v>
      </c>
      <c r="T707" s="17">
        <v>0.47040023464470199</v>
      </c>
      <c r="U707" s="17">
        <v>0.40559962394914301</v>
      </c>
      <c r="V707" s="17">
        <v>0.51357042571761602</v>
      </c>
      <c r="W707" s="17">
        <v>0.43349378568340402</v>
      </c>
      <c r="X707" s="17">
        <v>0.42772808720842198</v>
      </c>
      <c r="Y707" s="17">
        <v>0.42882627127932099</v>
      </c>
      <c r="Z707" s="17"/>
      <c r="AA707" s="17">
        <v>0.43611620895875403</v>
      </c>
      <c r="AB707" s="17">
        <v>0.47794277266360802</v>
      </c>
      <c r="AC707" s="17"/>
      <c r="AD707" s="17">
        <v>0.44726058390421503</v>
      </c>
      <c r="AE707" s="17">
        <v>0.401188405484732</v>
      </c>
      <c r="AF707" s="17">
        <v>0.43886550381377398</v>
      </c>
      <c r="AG707" s="17"/>
      <c r="AH707" s="17">
        <v>0.403684218362095</v>
      </c>
      <c r="AI707" s="17">
        <v>0.45431588587439098</v>
      </c>
      <c r="AJ707" s="17"/>
      <c r="AK707" s="17">
        <v>0.42369405137542099</v>
      </c>
      <c r="AL707" s="17">
        <v>0.45574148854956098</v>
      </c>
      <c r="AM707" s="17"/>
      <c r="AN707" s="17">
        <v>0.46787147715897698</v>
      </c>
      <c r="AO707" s="17">
        <v>0.419593197484602</v>
      </c>
      <c r="AP707" s="17"/>
      <c r="AQ707" s="17">
        <v>0.388252520524696</v>
      </c>
      <c r="AR707" s="17">
        <v>0.48888260645682502</v>
      </c>
      <c r="AS707" s="17"/>
      <c r="AT707" s="17">
        <v>0.499336957734481</v>
      </c>
      <c r="AU707" s="17">
        <v>0.48859561060209</v>
      </c>
      <c r="AV707" s="17">
        <v>0.45377578785931999</v>
      </c>
      <c r="AW707" s="17">
        <v>0.36083543683671099</v>
      </c>
      <c r="AX707" s="17"/>
      <c r="AY707" s="17">
        <v>0.44260047435320299</v>
      </c>
      <c r="AZ707" s="17">
        <v>0.44681429096810699</v>
      </c>
      <c r="BA707" s="17"/>
      <c r="BB707" s="17">
        <v>0.40665646656216498</v>
      </c>
      <c r="BC707" s="17">
        <v>0.45296299852479099</v>
      </c>
      <c r="BD707" s="17"/>
      <c r="BE707" s="17">
        <v>0.38285824646220201</v>
      </c>
      <c r="BF707" s="17">
        <v>0.45565787674057101</v>
      </c>
      <c r="BG707" s="17"/>
      <c r="BH707" s="17">
        <v>0.44324690971091601</v>
      </c>
      <c r="BI707" s="17">
        <v>0.44602252715341101</v>
      </c>
      <c r="BJ707" s="17"/>
      <c r="BK707" s="17">
        <v>0.442239935547592</v>
      </c>
      <c r="BL707" s="17">
        <v>0.44646712981584902</v>
      </c>
      <c r="BM707" s="17"/>
      <c r="BN707" s="17">
        <v>0.38642180871709603</v>
      </c>
      <c r="BO707" s="17">
        <v>0.44919885299939</v>
      </c>
      <c r="BP707" s="17"/>
      <c r="BQ707" s="17">
        <v>0.41914452320544698</v>
      </c>
      <c r="BR707" s="17">
        <v>0.44858370459159402</v>
      </c>
      <c r="BS707" s="17"/>
      <c r="BT707" s="17">
        <v>0.43536191649848999</v>
      </c>
      <c r="BU707" s="17">
        <v>0.44659650859043998</v>
      </c>
      <c r="BV707" s="17"/>
      <c r="BW707" s="17">
        <v>0.466239215347104</v>
      </c>
      <c r="BX707" s="17">
        <v>0.43354147999798598</v>
      </c>
      <c r="BY707" s="17"/>
      <c r="BZ707" s="17">
        <v>0.43837064161461903</v>
      </c>
      <c r="CA707" s="17">
        <v>0.44626177353693203</v>
      </c>
    </row>
    <row r="708" spans="2:79" x14ac:dyDescent="0.35">
      <c r="B708" t="s">
        <v>339</v>
      </c>
      <c r="C708" s="17">
        <v>6.9892867346159002E-2</v>
      </c>
      <c r="D708" s="17">
        <v>8.0413059450264404E-2</v>
      </c>
      <c r="E708" s="17">
        <v>6.1873852529908499E-2</v>
      </c>
      <c r="F708" s="17">
        <v>5.8276526164379901E-2</v>
      </c>
      <c r="G708" s="17">
        <v>7.8437620151349405E-2</v>
      </c>
      <c r="H708" s="17">
        <v>5.8092350746159503E-2</v>
      </c>
      <c r="I708" s="17">
        <v>7.0511892316648797E-2</v>
      </c>
      <c r="J708" s="17">
        <v>9.1871586797192803E-2</v>
      </c>
      <c r="K708" s="17">
        <v>7.6526040837616605E-2</v>
      </c>
      <c r="L708" s="17">
        <v>6.2420845185823998E-2</v>
      </c>
      <c r="M708" s="17"/>
      <c r="N708" s="17">
        <v>0.122711082295643</v>
      </c>
      <c r="O708" s="17">
        <v>6.9203490937008699E-2</v>
      </c>
      <c r="P708" s="17">
        <v>5.4236791257291098E-2</v>
      </c>
      <c r="Q708" s="17">
        <v>5.59931469160398E-2</v>
      </c>
      <c r="R708" s="17"/>
      <c r="S708" s="17">
        <v>8.3502499249590495E-2</v>
      </c>
      <c r="T708" s="17">
        <v>8.2541314627838702E-2</v>
      </c>
      <c r="U708" s="17">
        <v>6.7221949234273104E-2</v>
      </c>
      <c r="V708" s="17">
        <v>7.8003253089132404E-2</v>
      </c>
      <c r="W708" s="17">
        <v>6.3874250687596903E-2</v>
      </c>
      <c r="X708" s="17">
        <v>6.4045671296616605E-2</v>
      </c>
      <c r="Y708" s="17">
        <v>5.1707918703434101E-2</v>
      </c>
      <c r="Z708" s="17"/>
      <c r="AA708" s="17">
        <v>5.7631395881448E-2</v>
      </c>
      <c r="AB708" s="17">
        <v>0.110588337325252</v>
      </c>
      <c r="AC708" s="17"/>
      <c r="AD708" s="17">
        <v>5.6951769127491399E-2</v>
      </c>
      <c r="AE708" s="17">
        <v>4.2453187437724103E-2</v>
      </c>
      <c r="AF708" s="17">
        <v>6.7484139864063403E-2</v>
      </c>
      <c r="AG708" s="17"/>
      <c r="AH708" s="17">
        <v>4.61810477642767E-2</v>
      </c>
      <c r="AI708" s="17">
        <v>7.4687039828890994E-2</v>
      </c>
      <c r="AJ708" s="17"/>
      <c r="AK708" s="17">
        <v>6.7233755497970504E-2</v>
      </c>
      <c r="AL708" s="17">
        <v>7.1088620344019901E-2</v>
      </c>
      <c r="AM708" s="17"/>
      <c r="AN708" s="17">
        <v>8.1598692428068595E-2</v>
      </c>
      <c r="AO708" s="17">
        <v>5.59931469160398E-2</v>
      </c>
      <c r="AP708" s="17"/>
      <c r="AQ708" s="17">
        <v>4.2758312984865099E-2</v>
      </c>
      <c r="AR708" s="17">
        <v>9.0206516655672406E-2</v>
      </c>
      <c r="AS708" s="17"/>
      <c r="AT708" s="17">
        <v>0.18595872191834401</v>
      </c>
      <c r="AU708" s="17">
        <v>0.108123945429073</v>
      </c>
      <c r="AV708" s="17">
        <v>5.3818116442903401E-2</v>
      </c>
      <c r="AW708" s="17">
        <v>2.6407689877187699E-2</v>
      </c>
      <c r="AX708" s="17"/>
      <c r="AY708" s="17">
        <v>5.20857912910975E-2</v>
      </c>
      <c r="AZ708" s="17">
        <v>7.5533614253415995E-2</v>
      </c>
      <c r="BA708" s="17"/>
      <c r="BB708" s="17">
        <v>6.3920547823395304E-2</v>
      </c>
      <c r="BC708" s="17">
        <v>7.0985654363876494E-2</v>
      </c>
      <c r="BD708" s="17"/>
      <c r="BE708" s="17">
        <v>7.2679062586634299E-2</v>
      </c>
      <c r="BF708" s="17">
        <v>6.9456526358755405E-2</v>
      </c>
      <c r="BG708" s="17"/>
      <c r="BH708" s="17">
        <v>7.3639267722388893E-2</v>
      </c>
      <c r="BI708" s="17">
        <v>6.9567272915147194E-2</v>
      </c>
      <c r="BJ708" s="17"/>
      <c r="BK708" s="17">
        <v>5.6983062306673798E-2</v>
      </c>
      <c r="BL708" s="17">
        <v>7.2309528128935596E-2</v>
      </c>
      <c r="BM708" s="17"/>
      <c r="BN708" s="17">
        <v>7.1692230622175904E-2</v>
      </c>
      <c r="BO708" s="17">
        <v>6.9789889331478894E-2</v>
      </c>
      <c r="BP708" s="17"/>
      <c r="BQ708" s="17">
        <v>6.4267614016069799E-2</v>
      </c>
      <c r="BR708" s="17">
        <v>7.0480190400185397E-2</v>
      </c>
      <c r="BS708" s="17"/>
      <c r="BT708" s="17">
        <v>4.9538708805582102E-2</v>
      </c>
      <c r="BU708" s="17">
        <v>7.1444812225648593E-2</v>
      </c>
      <c r="BV708" s="17"/>
      <c r="BW708" s="17">
        <v>6.3911043077154506E-2</v>
      </c>
      <c r="BX708" s="17">
        <v>7.3480772289075597E-2</v>
      </c>
      <c r="BY708" s="17"/>
      <c r="BZ708" s="17">
        <v>6.6611854129221396E-2</v>
      </c>
      <c r="CA708" s="17">
        <v>7.00965226130114E-2</v>
      </c>
    </row>
    <row r="709" spans="2:79" x14ac:dyDescent="0.35">
      <c r="B709" t="s">
        <v>340</v>
      </c>
      <c r="C709" s="17">
        <v>1.25922357063839E-2</v>
      </c>
      <c r="D709" s="17">
        <v>7.9121152266299604E-3</v>
      </c>
      <c r="E709" s="17">
        <v>7.8540217776707395E-3</v>
      </c>
      <c r="F709" s="17">
        <v>1.3424368398369101E-2</v>
      </c>
      <c r="G709" s="17">
        <v>1.8675768988762699E-2</v>
      </c>
      <c r="H709" s="17">
        <v>1.9971271340833301E-2</v>
      </c>
      <c r="I709" s="17">
        <v>8.0917083570323407E-3</v>
      </c>
      <c r="J709" s="17">
        <v>1.9470550747237299E-2</v>
      </c>
      <c r="K709" s="17">
        <v>5.0215735844422998E-3</v>
      </c>
      <c r="L709" s="17">
        <v>9.0445947902342005E-3</v>
      </c>
      <c r="M709" s="17"/>
      <c r="N709" s="17">
        <v>2.44500223928861E-2</v>
      </c>
      <c r="O709" s="17">
        <v>1.5375584151740901E-2</v>
      </c>
      <c r="P709" s="17">
        <v>1.2724582537689299E-2</v>
      </c>
      <c r="Q709" s="17">
        <v>6.8352606599304498E-3</v>
      </c>
      <c r="R709" s="17"/>
      <c r="S709" s="17">
        <v>3.85755075969565E-2</v>
      </c>
      <c r="T709" s="17">
        <v>1.5341230104845499E-2</v>
      </c>
      <c r="U709" s="17">
        <v>5.8352728015857802E-3</v>
      </c>
      <c r="V709" s="17">
        <v>1.4807363223179699E-2</v>
      </c>
      <c r="W709" s="17">
        <v>1.68502424449516E-3</v>
      </c>
      <c r="X709" s="17">
        <v>5.2152052264391102E-3</v>
      </c>
      <c r="Y709" s="17">
        <v>1.1396663993799201E-2</v>
      </c>
      <c r="Z709" s="17"/>
      <c r="AA709" s="17">
        <v>7.6888203151738296E-3</v>
      </c>
      <c r="AB709" s="17">
        <v>2.8866529898750201E-2</v>
      </c>
      <c r="AC709" s="17"/>
      <c r="AD709" s="17">
        <v>8.7990074444712994E-3</v>
      </c>
      <c r="AE709" s="17">
        <v>1.2666942697257301E-3</v>
      </c>
      <c r="AF709" s="17">
        <v>8.4908223420484905E-3</v>
      </c>
      <c r="AG709" s="17"/>
      <c r="AH709" s="17">
        <v>1.0280914044676299E-2</v>
      </c>
      <c r="AI709" s="17">
        <v>1.30595501050548E-2</v>
      </c>
      <c r="AJ709" s="17"/>
      <c r="AK709" s="17">
        <v>1.5927307998699701E-2</v>
      </c>
      <c r="AL709" s="17">
        <v>1.1092515905452601E-2</v>
      </c>
      <c r="AM709" s="17"/>
      <c r="AN709" s="17">
        <v>1.74405449391851E-2</v>
      </c>
      <c r="AO709" s="17">
        <v>6.8352606599304498E-3</v>
      </c>
      <c r="AP709" s="17"/>
      <c r="AQ709" s="17">
        <v>1.2414895139456599E-2</v>
      </c>
      <c r="AR709" s="17">
        <v>1.27249975729303E-2</v>
      </c>
      <c r="AS709" s="17"/>
      <c r="AT709" s="17">
        <v>4.9357428992162902E-2</v>
      </c>
      <c r="AU709" s="17">
        <v>2.1608887677562801E-2</v>
      </c>
      <c r="AV709" s="17">
        <v>7.6879547956777696E-3</v>
      </c>
      <c r="AW709" s="17">
        <v>2.35872374480753E-3</v>
      </c>
      <c r="AX709" s="17"/>
      <c r="AY709" s="17">
        <v>5.4709692108635601E-3</v>
      </c>
      <c r="AZ709" s="17">
        <v>1.48480390643384E-2</v>
      </c>
      <c r="BA709" s="17"/>
      <c r="BB709" s="17">
        <v>1.3984611958528501E-2</v>
      </c>
      <c r="BC709" s="17">
        <v>1.23374652296332E-2</v>
      </c>
      <c r="BD709" s="17"/>
      <c r="BE709" s="17">
        <v>1.0778313539378101E-2</v>
      </c>
      <c r="BF709" s="17">
        <v>1.28763107697271E-2</v>
      </c>
      <c r="BG709" s="17"/>
      <c r="BH709" s="17">
        <v>2.1509764519179599E-2</v>
      </c>
      <c r="BI709" s="17">
        <v>1.18172257159258E-2</v>
      </c>
      <c r="BJ709" s="17"/>
      <c r="BK709" s="17">
        <v>1.03301364420764E-2</v>
      </c>
      <c r="BL709" s="17">
        <v>1.3015691100332899E-2</v>
      </c>
      <c r="BM709" s="17"/>
      <c r="BN709" s="17">
        <v>1.7616842535611701E-2</v>
      </c>
      <c r="BO709" s="17">
        <v>1.23046761886818E-2</v>
      </c>
      <c r="BP709" s="17"/>
      <c r="BQ709" s="17">
        <v>7.3333058064693202E-3</v>
      </c>
      <c r="BR709" s="17">
        <v>1.3141311559236099E-2</v>
      </c>
      <c r="BS709" s="17"/>
      <c r="BT709" s="17">
        <v>6.3900512256000004E-3</v>
      </c>
      <c r="BU709" s="17">
        <v>1.3065134078842499E-2</v>
      </c>
      <c r="BV709" s="17"/>
      <c r="BW709" s="17">
        <v>1.23975686061688E-2</v>
      </c>
      <c r="BX709" s="17">
        <v>1.2708997252640601E-2</v>
      </c>
      <c r="BY709" s="17"/>
      <c r="BZ709" s="17">
        <v>2.1425315220407699E-2</v>
      </c>
      <c r="CA709" s="17">
        <v>1.20439589861714E-2</v>
      </c>
    </row>
    <row r="710" spans="2:79" x14ac:dyDescent="0.35">
      <c r="B710" t="s">
        <v>103</v>
      </c>
      <c r="C710" s="17">
        <v>8.5867831050701095E-3</v>
      </c>
      <c r="D710" s="17">
        <v>1.06477169282032E-2</v>
      </c>
      <c r="E710" s="17">
        <v>1.0776617497217899E-2</v>
      </c>
      <c r="F710" s="17">
        <v>2.82000933282836E-3</v>
      </c>
      <c r="G710" s="17">
        <v>8.9321117918266593E-3</v>
      </c>
      <c r="H710" s="17">
        <v>1.05479722515576E-2</v>
      </c>
      <c r="I710" s="17">
        <v>4.8428986172345204E-3</v>
      </c>
      <c r="J710" s="17">
        <v>1.93899124956021E-2</v>
      </c>
      <c r="K710" s="17">
        <v>1.12519960313781E-2</v>
      </c>
      <c r="L710" s="17">
        <v>0</v>
      </c>
      <c r="M710" s="17"/>
      <c r="N710" s="17">
        <v>8.6375646636504804E-3</v>
      </c>
      <c r="O710" s="17">
        <v>1.05283979680986E-2</v>
      </c>
      <c r="P710" s="17">
        <v>6.9836599969533E-3</v>
      </c>
      <c r="Q710" s="17">
        <v>8.3952913818674205E-3</v>
      </c>
      <c r="R710" s="17"/>
      <c r="S710" s="17">
        <v>9.2938757100376208E-3</v>
      </c>
      <c r="T710" s="17">
        <v>0</v>
      </c>
      <c r="U710" s="17">
        <v>3.2157759576918899E-3</v>
      </c>
      <c r="V710" s="17">
        <v>7.8613917113712507E-3</v>
      </c>
      <c r="W710" s="17">
        <v>2.80589727554787E-3</v>
      </c>
      <c r="X710" s="17">
        <v>1.26143601732587E-3</v>
      </c>
      <c r="Y710" s="17">
        <v>6.2125977174765203E-3</v>
      </c>
      <c r="Z710" s="17"/>
      <c r="AA710" s="17">
        <v>5.4603481693718701E-3</v>
      </c>
      <c r="AB710" s="17">
        <v>1.8963330441454099E-2</v>
      </c>
      <c r="AC710" s="17"/>
      <c r="AD710" s="17">
        <v>4.3879841176313701E-3</v>
      </c>
      <c r="AE710" s="17">
        <v>3.9796344727837602E-3</v>
      </c>
      <c r="AF710" s="17">
        <v>5.1851241013390996E-3</v>
      </c>
      <c r="AG710" s="17"/>
      <c r="AH710" s="17">
        <v>4.8291367092357998E-3</v>
      </c>
      <c r="AI710" s="17">
        <v>9.3465225627922897E-3</v>
      </c>
      <c r="AJ710" s="17"/>
      <c r="AK710" s="17">
        <v>1.00882879593491E-2</v>
      </c>
      <c r="AL710" s="17">
        <v>7.9115843795896697E-3</v>
      </c>
      <c r="AM710" s="17"/>
      <c r="AN710" s="17">
        <v>8.7480502778678297E-3</v>
      </c>
      <c r="AO710" s="17">
        <v>8.3952913818674205E-3</v>
      </c>
      <c r="AP710" s="17"/>
      <c r="AQ710" s="17">
        <v>7.0929999673753699E-3</v>
      </c>
      <c r="AR710" s="17">
        <v>9.7050689040393996E-3</v>
      </c>
      <c r="AS710" s="17"/>
      <c r="AT710" s="17">
        <v>3.61627650085488E-2</v>
      </c>
      <c r="AU710" s="17">
        <v>1.26836739610049E-2</v>
      </c>
      <c r="AV710" s="17">
        <v>6.2743398846545201E-3</v>
      </c>
      <c r="AW710" s="17">
        <v>1.0025011146545799E-3</v>
      </c>
      <c r="AX710" s="17"/>
      <c r="AY710" s="17">
        <v>2.9351328999331302E-3</v>
      </c>
      <c r="AZ710" s="17">
        <v>1.03770561581502E-2</v>
      </c>
      <c r="BA710" s="17"/>
      <c r="BB710" s="17">
        <v>7.1206482828855399E-3</v>
      </c>
      <c r="BC710" s="17">
        <v>8.8550495790590007E-3</v>
      </c>
      <c r="BD710" s="17"/>
      <c r="BE710" s="17">
        <v>5.6535902236721598E-3</v>
      </c>
      <c r="BF710" s="17">
        <v>9.0461451266260692E-3</v>
      </c>
      <c r="BG710" s="17"/>
      <c r="BH710" s="17">
        <v>4.5074012617145297E-3</v>
      </c>
      <c r="BI710" s="17">
        <v>8.9413164909288995E-3</v>
      </c>
      <c r="BJ710" s="17"/>
      <c r="BK710" s="17">
        <v>5.0268766991102103E-3</v>
      </c>
      <c r="BL710" s="17">
        <v>9.2531824949389097E-3</v>
      </c>
      <c r="BM710" s="17"/>
      <c r="BN710" s="17">
        <v>8.7295341967621298E-3</v>
      </c>
      <c r="BO710" s="17">
        <v>8.5786134240435994E-3</v>
      </c>
      <c r="BP710" s="17"/>
      <c r="BQ710" s="17">
        <v>2.5421712726463801E-3</v>
      </c>
      <c r="BR710" s="17">
        <v>9.2178906612104608E-3</v>
      </c>
      <c r="BS710" s="17"/>
      <c r="BT710" s="17">
        <v>9.6774415018072903E-3</v>
      </c>
      <c r="BU710" s="17">
        <v>8.5036236017816593E-3</v>
      </c>
      <c r="BV710" s="17"/>
      <c r="BW710" s="17">
        <v>5.2813224470590198E-3</v>
      </c>
      <c r="BX710" s="17">
        <v>1.0569402135680301E-2</v>
      </c>
      <c r="BY710" s="17"/>
      <c r="BZ710" s="17">
        <v>5.1219677228779899E-3</v>
      </c>
      <c r="CA710" s="17">
        <v>8.8018471278578803E-3</v>
      </c>
    </row>
    <row r="711" spans="2:79" x14ac:dyDescent="0.3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c r="BQ711" s="17"/>
      <c r="BR711" s="17"/>
      <c r="BS711" s="17"/>
      <c r="BT711" s="17"/>
      <c r="BU711" s="17"/>
      <c r="BV711" s="17"/>
      <c r="BW711" s="17"/>
      <c r="BX711" s="17"/>
      <c r="BY711" s="17"/>
      <c r="BZ711" s="17"/>
      <c r="CA711" s="17"/>
    </row>
    <row r="712" spans="2:79" x14ac:dyDescent="0.35">
      <c r="B712" s="6" t="s">
        <v>350</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c r="BP712" s="17"/>
      <c r="BQ712" s="17"/>
      <c r="BR712" s="17"/>
      <c r="BS712" s="17"/>
      <c r="BT712" s="17"/>
      <c r="BU712" s="17"/>
      <c r="BV712" s="17"/>
      <c r="BW712" s="17"/>
      <c r="BX712" s="17"/>
      <c r="BY712" s="17"/>
      <c r="BZ712" s="17"/>
      <c r="CA712" s="17"/>
    </row>
    <row r="713" spans="2:79" x14ac:dyDescent="0.35">
      <c r="B713" s="24" t="s">
        <v>693</v>
      </c>
      <c r="C713" s="17" t="s">
        <v>342</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c r="BQ713" s="17"/>
      <c r="BR713" s="17"/>
      <c r="BS713" s="17"/>
      <c r="BT713" s="17"/>
      <c r="BU713" s="17"/>
      <c r="BV713" s="17"/>
      <c r="BW713" s="17"/>
      <c r="BX713" s="17"/>
      <c r="BY713" s="17"/>
      <c r="BZ713" s="17"/>
      <c r="CA713" s="17"/>
    </row>
    <row r="714" spans="2:79" x14ac:dyDescent="0.35">
      <c r="B714" t="s">
        <v>337</v>
      </c>
      <c r="C714" s="17">
        <v>0.47007962116733798</v>
      </c>
      <c r="D714" s="17">
        <v>0.432559576275934</v>
      </c>
      <c r="E714" s="17">
        <v>0.51432177329044504</v>
      </c>
      <c r="F714" s="17">
        <v>0.52301388957221095</v>
      </c>
      <c r="G714" s="17">
        <v>0.41050183645496802</v>
      </c>
      <c r="H714" s="17">
        <v>0.43578880870383901</v>
      </c>
      <c r="I714" s="17">
        <v>0.48776002778955901</v>
      </c>
      <c r="J714" s="17">
        <v>0.451654863389921</v>
      </c>
      <c r="K714" s="17">
        <v>0.49387518468631803</v>
      </c>
      <c r="L714" s="17">
        <v>0.52062431834344403</v>
      </c>
      <c r="M714" s="17"/>
      <c r="N714" s="17">
        <v>0.32091135961719902</v>
      </c>
      <c r="O714" s="17">
        <v>0.41837865310583999</v>
      </c>
      <c r="P714" s="17">
        <v>0.46084503577407798</v>
      </c>
      <c r="Q714" s="17">
        <v>0.52396142362730203</v>
      </c>
      <c r="R714" s="17"/>
      <c r="S714" s="17">
        <v>0.40101530426909998</v>
      </c>
      <c r="T714" s="17">
        <v>0.465195691931994</v>
      </c>
      <c r="U714" s="17">
        <v>0.52561018931432202</v>
      </c>
      <c r="V714" s="17">
        <v>0.419514601275146</v>
      </c>
      <c r="W714" s="17">
        <v>0.49527898414736299</v>
      </c>
      <c r="X714" s="17">
        <v>0.47360033516686301</v>
      </c>
      <c r="Y714" s="17">
        <v>0.54948851960796496</v>
      </c>
      <c r="Z714" s="17"/>
      <c r="AA714" s="17">
        <v>0.49709611525382003</v>
      </c>
      <c r="AB714" s="17">
        <v>0.32807775615108897</v>
      </c>
      <c r="AC714" s="17"/>
      <c r="AD714" s="17">
        <v>0.49538524944953799</v>
      </c>
      <c r="AE714" s="17">
        <v>0.57101882827058303</v>
      </c>
      <c r="AF714" s="17">
        <v>0.455333612213419</v>
      </c>
      <c r="AG714" s="17"/>
      <c r="AH714" s="17">
        <v>0.56071605316597095</v>
      </c>
      <c r="AI714" s="17">
        <v>0.44640718105456101</v>
      </c>
      <c r="AJ714" s="17"/>
      <c r="AK714" s="17">
        <v>0.48941490261813902</v>
      </c>
      <c r="AL714" s="17">
        <v>0.462347818749831</v>
      </c>
      <c r="AM714" s="17"/>
      <c r="AN714" s="17">
        <v>0.41228346307583102</v>
      </c>
      <c r="AO714" s="17">
        <v>0.52396142362730203</v>
      </c>
      <c r="AP714" s="17"/>
      <c r="AQ714" s="17">
        <v>0.53992499451293297</v>
      </c>
      <c r="AR714" s="17">
        <v>0.40884658317829697</v>
      </c>
      <c r="AS714" s="17"/>
      <c r="AT714" s="17">
        <v>0.33674691619875502</v>
      </c>
      <c r="AU714" s="17">
        <v>0.329331043354961</v>
      </c>
      <c r="AV714" s="17">
        <v>0.460450077159337</v>
      </c>
      <c r="AW714" s="17">
        <v>0.61460329507021105</v>
      </c>
      <c r="AX714" s="17"/>
      <c r="AY714" s="17">
        <v>0.51256649873838001</v>
      </c>
      <c r="AZ714" s="17">
        <v>0.45364283122473797</v>
      </c>
      <c r="BA714" s="17"/>
      <c r="BB714" s="17">
        <v>0.46963181152581102</v>
      </c>
      <c r="BC714" s="17">
        <v>0.47016464517250001</v>
      </c>
      <c r="BD714" s="17"/>
      <c r="BE714" s="17">
        <v>0.49440333175113699</v>
      </c>
      <c r="BF714" s="17">
        <v>0.46586074605542699</v>
      </c>
      <c r="BG714" s="17"/>
      <c r="BH714" s="17">
        <v>0.398339499176395</v>
      </c>
      <c r="BI714" s="17">
        <v>0.47629530328478697</v>
      </c>
      <c r="BJ714" s="17"/>
      <c r="BK714" s="17">
        <v>0.49855803456154801</v>
      </c>
      <c r="BL714" s="17">
        <v>0.46358688620203298</v>
      </c>
      <c r="BM714" s="17"/>
      <c r="BN714" s="17">
        <v>0.51598243102667396</v>
      </c>
      <c r="BO714" s="17">
        <v>0.46721657855672399</v>
      </c>
      <c r="BP714" s="17"/>
      <c r="BQ714" s="17">
        <v>0.482897910512743</v>
      </c>
      <c r="BR714" s="17">
        <v>0.468551589847442</v>
      </c>
      <c r="BS714" s="17"/>
      <c r="BT714" s="17">
        <v>0.45267368077828402</v>
      </c>
      <c r="BU714" s="17">
        <v>0.47137398554149201</v>
      </c>
      <c r="BV714" s="17"/>
      <c r="BW714" s="17">
        <v>0.44681361647997397</v>
      </c>
      <c r="BX714" s="17">
        <v>0.48436509426263202</v>
      </c>
      <c r="BY714" s="17"/>
      <c r="BZ714" s="17">
        <v>0.45318711364827002</v>
      </c>
      <c r="CA714" s="17">
        <v>0.47134767223400698</v>
      </c>
    </row>
    <row r="715" spans="2:79" x14ac:dyDescent="0.35">
      <c r="B715" t="s">
        <v>338</v>
      </c>
      <c r="C715" s="17">
        <v>0.43443813283463301</v>
      </c>
      <c r="D715" s="17">
        <v>0.46855946882171901</v>
      </c>
      <c r="E715" s="17">
        <v>0.39053586911257399</v>
      </c>
      <c r="F715" s="17">
        <v>0.39901848216930702</v>
      </c>
      <c r="G715" s="17">
        <v>0.46332291609791598</v>
      </c>
      <c r="H715" s="17">
        <v>0.46768364256657302</v>
      </c>
      <c r="I715" s="17">
        <v>0.44955295510593801</v>
      </c>
      <c r="J715" s="17">
        <v>0.43375444237757899</v>
      </c>
      <c r="K715" s="17">
        <v>0.41652433165417502</v>
      </c>
      <c r="L715" s="17">
        <v>0.34584718419247301</v>
      </c>
      <c r="M715" s="17"/>
      <c r="N715" s="17">
        <v>0.52041561029908401</v>
      </c>
      <c r="O715" s="17">
        <v>0.451390599444634</v>
      </c>
      <c r="P715" s="17">
        <v>0.46752570579820202</v>
      </c>
      <c r="Q715" s="17">
        <v>0.39723092656006498</v>
      </c>
      <c r="R715" s="17"/>
      <c r="S715" s="17">
        <v>0.46553924187033702</v>
      </c>
      <c r="T715" s="17">
        <v>0.44419909755814202</v>
      </c>
      <c r="U715" s="17">
        <v>0.37438618461843298</v>
      </c>
      <c r="V715" s="17">
        <v>0.46709647065003101</v>
      </c>
      <c r="W715" s="17">
        <v>0.42286185483732502</v>
      </c>
      <c r="X715" s="17">
        <v>0.46064958270303402</v>
      </c>
      <c r="Y715" s="17">
        <v>0.37835813896826598</v>
      </c>
      <c r="Z715" s="17"/>
      <c r="AA715" s="17">
        <v>0.42610403672259101</v>
      </c>
      <c r="AB715" s="17">
        <v>0.47824312053386497</v>
      </c>
      <c r="AC715" s="17"/>
      <c r="AD715" s="17">
        <v>0.41845290300479898</v>
      </c>
      <c r="AE715" s="17">
        <v>0.372223820277991</v>
      </c>
      <c r="AF715" s="17">
        <v>0.46009735493340298</v>
      </c>
      <c r="AG715" s="17"/>
      <c r="AH715" s="17">
        <v>0.36777684765403801</v>
      </c>
      <c r="AI715" s="17">
        <v>0.45184873965664801</v>
      </c>
      <c r="AJ715" s="17"/>
      <c r="AK715" s="17">
        <v>0.41397274135272899</v>
      </c>
      <c r="AL715" s="17">
        <v>0.442621844240007</v>
      </c>
      <c r="AM715" s="17"/>
      <c r="AN715" s="17">
        <v>0.47434833401222298</v>
      </c>
      <c r="AO715" s="17">
        <v>0.39723092656006498</v>
      </c>
      <c r="AP715" s="17"/>
      <c r="AQ715" s="17">
        <v>0.393929469874641</v>
      </c>
      <c r="AR715" s="17">
        <v>0.46995184518378402</v>
      </c>
      <c r="AS715" s="17"/>
      <c r="AT715" s="17">
        <v>0.44715291891355302</v>
      </c>
      <c r="AU715" s="17">
        <v>0.47696595269943298</v>
      </c>
      <c r="AV715" s="17">
        <v>0.45578594049031601</v>
      </c>
      <c r="AW715" s="17">
        <v>0.360279963047615</v>
      </c>
      <c r="AX715" s="17"/>
      <c r="AY715" s="17">
        <v>0.41447626082546601</v>
      </c>
      <c r="AZ715" s="17">
        <v>0.44216073133642098</v>
      </c>
      <c r="BA715" s="17"/>
      <c r="BB715" s="17">
        <v>0.44504588341965701</v>
      </c>
      <c r="BC715" s="17">
        <v>0.43242407740382199</v>
      </c>
      <c r="BD715" s="17"/>
      <c r="BE715" s="17">
        <v>0.42015442782378398</v>
      </c>
      <c r="BF715" s="17">
        <v>0.43691559890086301</v>
      </c>
      <c r="BG715" s="17"/>
      <c r="BH715" s="17">
        <v>0.46531028944656899</v>
      </c>
      <c r="BI715" s="17">
        <v>0.43176331842876797</v>
      </c>
      <c r="BJ715" s="17"/>
      <c r="BK715" s="17">
        <v>0.42883393600374398</v>
      </c>
      <c r="BL715" s="17">
        <v>0.43571582215716298</v>
      </c>
      <c r="BM715" s="17"/>
      <c r="BN715" s="17">
        <v>0.379633850630545</v>
      </c>
      <c r="BO715" s="17">
        <v>0.43785637663442001</v>
      </c>
      <c r="BP715" s="17"/>
      <c r="BQ715" s="17">
        <v>0.40406671710587899</v>
      </c>
      <c r="BR715" s="17">
        <v>0.43805862174798199</v>
      </c>
      <c r="BS715" s="17"/>
      <c r="BT715" s="17">
        <v>0.45577092933457403</v>
      </c>
      <c r="BU715" s="17">
        <v>0.432851754209095</v>
      </c>
      <c r="BV715" s="17"/>
      <c r="BW715" s="17">
        <v>0.46461252189660901</v>
      </c>
      <c r="BX715" s="17">
        <v>0.41591086831697899</v>
      </c>
      <c r="BY715" s="17"/>
      <c r="BZ715" s="17">
        <v>0.45233161120450099</v>
      </c>
      <c r="CA715" s="17">
        <v>0.43309494300282703</v>
      </c>
    </row>
    <row r="716" spans="2:79" x14ac:dyDescent="0.35">
      <c r="B716" t="s">
        <v>339</v>
      </c>
      <c r="C716" s="17">
        <v>7.0111838906957699E-2</v>
      </c>
      <c r="D716" s="17">
        <v>7.3910325567219395E-2</v>
      </c>
      <c r="E716" s="17">
        <v>7.8578264901380895E-2</v>
      </c>
      <c r="F716" s="17">
        <v>5.5374270564213103E-2</v>
      </c>
      <c r="G716" s="17">
        <v>0.100292919026507</v>
      </c>
      <c r="H716" s="17">
        <v>7.2032769901004601E-2</v>
      </c>
      <c r="I716" s="17">
        <v>5.1183270137578799E-2</v>
      </c>
      <c r="J716" s="17">
        <v>7.8778429761038105E-2</v>
      </c>
      <c r="K716" s="17">
        <v>5.4325110167254297E-2</v>
      </c>
      <c r="L716" s="17">
        <v>5.3476708174029497E-2</v>
      </c>
      <c r="M716" s="17"/>
      <c r="N716" s="17">
        <v>0.12007948510902799</v>
      </c>
      <c r="O716" s="17">
        <v>9.5505135822847295E-2</v>
      </c>
      <c r="P716" s="17">
        <v>5.0824967928406302E-2</v>
      </c>
      <c r="Q716" s="17">
        <v>5.7782522865207901E-2</v>
      </c>
      <c r="R716" s="17"/>
      <c r="S716" s="17">
        <v>9.6540217462100106E-2</v>
      </c>
      <c r="T716" s="17">
        <v>5.9993919636702198E-2</v>
      </c>
      <c r="U716" s="17">
        <v>7.4227934091022102E-2</v>
      </c>
      <c r="V716" s="17">
        <v>8.0575220604005696E-2</v>
      </c>
      <c r="W716" s="17">
        <v>6.8496555594592196E-2</v>
      </c>
      <c r="X716" s="17">
        <v>4.8774332116930198E-2</v>
      </c>
      <c r="Y716" s="17">
        <v>6.8163312357994194E-2</v>
      </c>
      <c r="Z716" s="17"/>
      <c r="AA716" s="17">
        <v>6.08138593653186E-2</v>
      </c>
      <c r="AB716" s="17">
        <v>0.118983111084955</v>
      </c>
      <c r="AC716" s="17"/>
      <c r="AD716" s="17">
        <v>6.9953142769755894E-2</v>
      </c>
      <c r="AE716" s="17">
        <v>4.5143927201660702E-2</v>
      </c>
      <c r="AF716" s="17">
        <v>6.5355128264033405E-2</v>
      </c>
      <c r="AG716" s="17"/>
      <c r="AH716" s="17">
        <v>5.30318397410754E-2</v>
      </c>
      <c r="AI716" s="17">
        <v>7.4572796255617996E-2</v>
      </c>
      <c r="AJ716" s="17"/>
      <c r="AK716" s="17">
        <v>6.41720116346816E-2</v>
      </c>
      <c r="AL716" s="17">
        <v>7.2487060130409897E-2</v>
      </c>
      <c r="AM716" s="17"/>
      <c r="AN716" s="17">
        <v>8.3336843761585899E-2</v>
      </c>
      <c r="AO716" s="17">
        <v>5.7782522865207901E-2</v>
      </c>
      <c r="AP716" s="17"/>
      <c r="AQ716" s="17">
        <v>5.0825441784500498E-2</v>
      </c>
      <c r="AR716" s="17">
        <v>8.70201125849831E-2</v>
      </c>
      <c r="AS716" s="17"/>
      <c r="AT716" s="17">
        <v>0.105689672645375</v>
      </c>
      <c r="AU716" s="17">
        <v>0.137234529891753</v>
      </c>
      <c r="AV716" s="17">
        <v>6.4042778735561606E-2</v>
      </c>
      <c r="AW716" s="17">
        <v>2.4033783955283699E-2</v>
      </c>
      <c r="AX716" s="17"/>
      <c r="AY716" s="17">
        <v>5.6747012561974203E-2</v>
      </c>
      <c r="AZ716" s="17">
        <v>7.5282255181594704E-2</v>
      </c>
      <c r="BA716" s="17"/>
      <c r="BB716" s="17">
        <v>6.7108772153854704E-2</v>
      </c>
      <c r="BC716" s="17">
        <v>7.0682020384613797E-2</v>
      </c>
      <c r="BD716" s="17"/>
      <c r="BE716" s="17">
        <v>6.2652363764582997E-2</v>
      </c>
      <c r="BF716" s="17">
        <v>7.1405662639881601E-2</v>
      </c>
      <c r="BG716" s="17"/>
      <c r="BH716" s="17">
        <v>7.8592951110230097E-2</v>
      </c>
      <c r="BI716" s="17">
        <v>6.9377021401843805E-2</v>
      </c>
      <c r="BJ716" s="17"/>
      <c r="BK716" s="17">
        <v>6.3158626214212699E-2</v>
      </c>
      <c r="BL716" s="17">
        <v>7.1697087584490199E-2</v>
      </c>
      <c r="BM716" s="17"/>
      <c r="BN716" s="17">
        <v>8.7361225970022993E-2</v>
      </c>
      <c r="BO716" s="17">
        <v>6.9035962935097103E-2</v>
      </c>
      <c r="BP716" s="17"/>
      <c r="BQ716" s="17">
        <v>8.6938946709735607E-2</v>
      </c>
      <c r="BR716" s="17">
        <v>6.8105927895506194E-2</v>
      </c>
      <c r="BS716" s="17"/>
      <c r="BT716" s="17">
        <v>7.6881053953816794E-2</v>
      </c>
      <c r="BU716" s="17">
        <v>6.9608457268172705E-2</v>
      </c>
      <c r="BV716" s="17"/>
      <c r="BW716" s="17">
        <v>6.8858329001144802E-2</v>
      </c>
      <c r="BX716" s="17">
        <v>7.0881501866920105E-2</v>
      </c>
      <c r="BY716" s="17"/>
      <c r="BZ716" s="17">
        <v>7.1011849177043701E-2</v>
      </c>
      <c r="CA716" s="17">
        <v>7.0044278837399804E-2</v>
      </c>
    </row>
    <row r="717" spans="2:79" x14ac:dyDescent="0.35">
      <c r="B717" t="s">
        <v>340</v>
      </c>
      <c r="C717" s="17">
        <v>8.8777466530462392E-3</v>
      </c>
      <c r="D717" s="17">
        <v>6.3443150250489097E-3</v>
      </c>
      <c r="E717" s="17">
        <v>6.5453161708097403E-3</v>
      </c>
      <c r="F717" s="17">
        <v>8.0290892009561802E-3</v>
      </c>
      <c r="G717" s="17">
        <v>1.3342853843834501E-2</v>
      </c>
      <c r="H717" s="17">
        <v>9.3891802483225106E-3</v>
      </c>
      <c r="I717" s="17">
        <v>2.06327661424125E-3</v>
      </c>
      <c r="J717" s="17">
        <v>7.55959887748187E-3</v>
      </c>
      <c r="K717" s="17">
        <v>0</v>
      </c>
      <c r="L717" s="17">
        <v>4.1880567931316497E-2</v>
      </c>
      <c r="M717" s="17"/>
      <c r="N717" s="17">
        <v>1.72409964296249E-2</v>
      </c>
      <c r="O717" s="17">
        <v>1.6361523248393101E-2</v>
      </c>
      <c r="P717" s="17">
        <v>7.3157552766715097E-3</v>
      </c>
      <c r="Q717" s="17">
        <v>5.10743526215552E-3</v>
      </c>
      <c r="R717" s="17"/>
      <c r="S717" s="17">
        <v>1.9669238768263798E-2</v>
      </c>
      <c r="T717" s="17">
        <v>9.6588719659479894E-3</v>
      </c>
      <c r="U717" s="17">
        <v>1.0185935980175901E-2</v>
      </c>
      <c r="V717" s="17">
        <v>1.51612179494412E-2</v>
      </c>
      <c r="W717" s="17">
        <v>1.8878159055928699E-3</v>
      </c>
      <c r="X717" s="17">
        <v>9.5650599912346992E-3</v>
      </c>
      <c r="Y717" s="17">
        <v>1.96209335397249E-3</v>
      </c>
      <c r="Z717" s="17"/>
      <c r="AA717" s="17">
        <v>5.6506666734621302E-3</v>
      </c>
      <c r="AB717" s="17">
        <v>2.5839657928086401E-2</v>
      </c>
      <c r="AC717" s="17"/>
      <c r="AD717" s="17">
        <v>8.4097837280390601E-3</v>
      </c>
      <c r="AE717" s="17">
        <v>5.2316344104654799E-3</v>
      </c>
      <c r="AF717" s="17">
        <v>5.1891000991448602E-3</v>
      </c>
      <c r="AG717" s="17"/>
      <c r="AH717" s="17">
        <v>7.5328670841924503E-3</v>
      </c>
      <c r="AI717" s="17">
        <v>9.2290025481709601E-3</v>
      </c>
      <c r="AJ717" s="17"/>
      <c r="AK717" s="17">
        <v>1.0537364027397E-2</v>
      </c>
      <c r="AL717" s="17">
        <v>8.2140979929636905E-3</v>
      </c>
      <c r="AM717" s="17"/>
      <c r="AN717" s="17">
        <v>1.2921960158413799E-2</v>
      </c>
      <c r="AO717" s="17">
        <v>5.10743526215552E-3</v>
      </c>
      <c r="AP717" s="17"/>
      <c r="AQ717" s="17">
        <v>4.71519365312883E-3</v>
      </c>
      <c r="AR717" s="17">
        <v>1.2527032980347699E-2</v>
      </c>
      <c r="AS717" s="17"/>
      <c r="AT717" s="17">
        <v>2.5950854045250001E-2</v>
      </c>
      <c r="AU717" s="17">
        <v>2.6856356125841498E-2</v>
      </c>
      <c r="AV717" s="17">
        <v>5.2392929526583103E-3</v>
      </c>
      <c r="AW717" s="17">
        <v>0</v>
      </c>
      <c r="AX717" s="17"/>
      <c r="AY717" s="17">
        <v>3.3912448458417099E-3</v>
      </c>
      <c r="AZ717" s="17">
        <v>1.1000295611225799E-2</v>
      </c>
      <c r="BA717" s="17"/>
      <c r="BB717" s="17">
        <v>4.2593931276899196E-3</v>
      </c>
      <c r="BC717" s="17">
        <v>9.7546168174223596E-3</v>
      </c>
      <c r="BD717" s="17"/>
      <c r="BE717" s="17">
        <v>5.2156166697199403E-3</v>
      </c>
      <c r="BF717" s="17">
        <v>9.5129321848759496E-3</v>
      </c>
      <c r="BG717" s="17"/>
      <c r="BH717" s="17">
        <v>1.0699879208481901E-2</v>
      </c>
      <c r="BI717" s="17">
        <v>8.7198740926696106E-3</v>
      </c>
      <c r="BJ717" s="17"/>
      <c r="BK717" s="17">
        <v>5.6899741192138103E-3</v>
      </c>
      <c r="BL717" s="17">
        <v>9.6045203642552805E-3</v>
      </c>
      <c r="BM717" s="17"/>
      <c r="BN717" s="17">
        <v>1.7022492372758002E-2</v>
      </c>
      <c r="BO717" s="17">
        <v>8.3697438941821092E-3</v>
      </c>
      <c r="BP717" s="17"/>
      <c r="BQ717" s="17">
        <v>9.4461362071157594E-3</v>
      </c>
      <c r="BR717" s="17">
        <v>8.80999057287697E-3</v>
      </c>
      <c r="BS717" s="17"/>
      <c r="BT717" s="17">
        <v>1.0459259248119499E-2</v>
      </c>
      <c r="BU717" s="17">
        <v>8.7601400477964105E-3</v>
      </c>
      <c r="BV717" s="17"/>
      <c r="BW717" s="17">
        <v>7.0884164770719802E-3</v>
      </c>
      <c r="BX717" s="17">
        <v>9.9764066262972503E-3</v>
      </c>
      <c r="BY717" s="17"/>
      <c r="BZ717" s="17">
        <v>1.04603874840204E-2</v>
      </c>
      <c r="CA717" s="17">
        <v>8.7589443146956405E-3</v>
      </c>
    </row>
    <row r="718" spans="2:79" x14ac:dyDescent="0.35">
      <c r="B718" t="s">
        <v>103</v>
      </c>
      <c r="C718" s="17">
        <v>1.64926604380243E-2</v>
      </c>
      <c r="D718" s="17">
        <v>1.86263143100787E-2</v>
      </c>
      <c r="E718" s="17">
        <v>1.00187765247898E-2</v>
      </c>
      <c r="F718" s="17">
        <v>1.45642684933131E-2</v>
      </c>
      <c r="G718" s="17">
        <v>1.2539474576774399E-2</v>
      </c>
      <c r="H718" s="17">
        <v>1.5105598580261E-2</v>
      </c>
      <c r="I718" s="17">
        <v>9.4404703526830107E-3</v>
      </c>
      <c r="J718" s="17">
        <v>2.8252665593979098E-2</v>
      </c>
      <c r="K718" s="17">
        <v>3.5275373492253001E-2</v>
      </c>
      <c r="L718" s="17">
        <v>3.8171221358736102E-2</v>
      </c>
      <c r="M718" s="17"/>
      <c r="N718" s="17">
        <v>2.1352548545064499E-2</v>
      </c>
      <c r="O718" s="17">
        <v>1.8364088378284599E-2</v>
      </c>
      <c r="P718" s="17">
        <v>1.3488535222642E-2</v>
      </c>
      <c r="Q718" s="17">
        <v>1.5917691685269499E-2</v>
      </c>
      <c r="R718" s="17"/>
      <c r="S718" s="17">
        <v>1.7235997630198899E-2</v>
      </c>
      <c r="T718" s="17">
        <v>2.0952418907213399E-2</v>
      </c>
      <c r="U718" s="17">
        <v>1.55897559960461E-2</v>
      </c>
      <c r="V718" s="17">
        <v>1.7652489521375499E-2</v>
      </c>
      <c r="W718" s="17">
        <v>1.14747895151272E-2</v>
      </c>
      <c r="X718" s="17">
        <v>7.4106900219384399E-3</v>
      </c>
      <c r="Y718" s="17">
        <v>2.02793571180286E-3</v>
      </c>
      <c r="Z718" s="17"/>
      <c r="AA718" s="17">
        <v>1.03353219848084E-2</v>
      </c>
      <c r="AB718" s="17">
        <v>4.8856354302005002E-2</v>
      </c>
      <c r="AC718" s="17"/>
      <c r="AD718" s="17">
        <v>7.7989210478676902E-3</v>
      </c>
      <c r="AE718" s="17">
        <v>6.3817898393003503E-3</v>
      </c>
      <c r="AF718" s="17">
        <v>1.40248044900002E-2</v>
      </c>
      <c r="AG718" s="17"/>
      <c r="AH718" s="17">
        <v>1.09423923547231E-2</v>
      </c>
      <c r="AI718" s="17">
        <v>1.7942280485002699E-2</v>
      </c>
      <c r="AJ718" s="17"/>
      <c r="AK718" s="17">
        <v>2.1902980367053501E-2</v>
      </c>
      <c r="AL718" s="17">
        <v>1.4329178886788699E-2</v>
      </c>
      <c r="AM718" s="17"/>
      <c r="AN718" s="17">
        <v>1.71093989919468E-2</v>
      </c>
      <c r="AO718" s="17">
        <v>1.5917691685269499E-2</v>
      </c>
      <c r="AP718" s="17"/>
      <c r="AQ718" s="17">
        <v>1.06049001747967E-2</v>
      </c>
      <c r="AR718" s="17">
        <v>2.1654426072588401E-2</v>
      </c>
      <c r="AS718" s="17"/>
      <c r="AT718" s="17">
        <v>8.4459638197066506E-2</v>
      </c>
      <c r="AU718" s="17">
        <v>2.9612117928011501E-2</v>
      </c>
      <c r="AV718" s="17">
        <v>1.4481910662126601E-2</v>
      </c>
      <c r="AW718" s="17">
        <v>1.08295792689014E-3</v>
      </c>
      <c r="AX718" s="17"/>
      <c r="AY718" s="17">
        <v>1.28189830283381E-2</v>
      </c>
      <c r="AZ718" s="17">
        <v>1.7913886646020501E-2</v>
      </c>
      <c r="BA718" s="17"/>
      <c r="BB718" s="17">
        <v>1.3954139772988001E-2</v>
      </c>
      <c r="BC718" s="17">
        <v>1.6974640221642301E-2</v>
      </c>
      <c r="BD718" s="17"/>
      <c r="BE718" s="17">
        <v>1.7574259990776601E-2</v>
      </c>
      <c r="BF718" s="17">
        <v>1.6305060218952502E-2</v>
      </c>
      <c r="BG718" s="17"/>
      <c r="BH718" s="17">
        <v>4.7057381058323501E-2</v>
      </c>
      <c r="BI718" s="17">
        <v>1.3844482791931401E-2</v>
      </c>
      <c r="BJ718" s="17"/>
      <c r="BK718" s="17">
        <v>3.75942910128115E-3</v>
      </c>
      <c r="BL718" s="17">
        <v>1.93956836920588E-2</v>
      </c>
      <c r="BM718" s="17"/>
      <c r="BN718" s="17">
        <v>0</v>
      </c>
      <c r="BO718" s="17">
        <v>1.7521337979577101E-2</v>
      </c>
      <c r="BP718" s="17"/>
      <c r="BQ718" s="17">
        <v>1.6650289464526399E-2</v>
      </c>
      <c r="BR718" s="17">
        <v>1.6473869936193E-2</v>
      </c>
      <c r="BS718" s="17"/>
      <c r="BT718" s="17">
        <v>4.2150766852055597E-3</v>
      </c>
      <c r="BU718" s="17">
        <v>1.7405662933444001E-2</v>
      </c>
      <c r="BV718" s="17"/>
      <c r="BW718" s="17">
        <v>1.2627116145200699E-2</v>
      </c>
      <c r="BX718" s="17">
        <v>1.8866128927170999E-2</v>
      </c>
      <c r="BY718" s="17"/>
      <c r="BZ718" s="17">
        <v>1.3009038486164999E-2</v>
      </c>
      <c r="CA718" s="17">
        <v>1.6754161611070399E-2</v>
      </c>
    </row>
    <row r="719" spans="2:79" x14ac:dyDescent="0.3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c r="BP719" s="17"/>
      <c r="BQ719" s="17"/>
      <c r="BR719" s="17"/>
      <c r="BS719" s="17"/>
      <c r="BT719" s="17"/>
      <c r="BU719" s="17"/>
      <c r="BV719" s="17"/>
      <c r="BW719" s="17"/>
      <c r="BX719" s="17"/>
      <c r="BY719" s="17"/>
      <c r="BZ719" s="17"/>
      <c r="CA719" s="17"/>
    </row>
    <row r="720" spans="2:79" x14ac:dyDescent="0.35">
      <c r="B720" s="6" t="s">
        <v>351</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c r="BP720" s="17"/>
      <c r="BQ720" s="17"/>
      <c r="BR720" s="17"/>
      <c r="BS720" s="17"/>
      <c r="BT720" s="17"/>
      <c r="BU720" s="17"/>
      <c r="BV720" s="17"/>
      <c r="BW720" s="17"/>
      <c r="BX720" s="17"/>
      <c r="BY720" s="17"/>
      <c r="BZ720" s="17"/>
      <c r="CA720" s="17"/>
    </row>
    <row r="721" spans="2:79" x14ac:dyDescent="0.35">
      <c r="B721" s="24" t="s">
        <v>694</v>
      </c>
      <c r="C721" s="17" t="s">
        <v>342</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c r="BP721" s="17"/>
      <c r="BQ721" s="17"/>
      <c r="BR721" s="17"/>
      <c r="BS721" s="17"/>
      <c r="BT721" s="17"/>
      <c r="BU721" s="17"/>
      <c r="BV721" s="17"/>
      <c r="BW721" s="17"/>
      <c r="BX721" s="17"/>
      <c r="BY721" s="17"/>
      <c r="BZ721" s="17"/>
      <c r="CA721" s="17"/>
    </row>
    <row r="722" spans="2:79" x14ac:dyDescent="0.35">
      <c r="B722" t="s">
        <v>337</v>
      </c>
      <c r="C722" s="17">
        <v>0.46365994061101901</v>
      </c>
      <c r="D722" s="17">
        <v>0.429556204916891</v>
      </c>
      <c r="E722" s="17">
        <v>0.49178137906268299</v>
      </c>
      <c r="F722" s="17">
        <v>0.47965263231655803</v>
      </c>
      <c r="G722" s="17">
        <v>0.497700888113629</v>
      </c>
      <c r="H722" s="17">
        <v>0.41208875565424602</v>
      </c>
      <c r="I722" s="17">
        <v>0.45771002710636699</v>
      </c>
      <c r="J722" s="17">
        <v>0.53127891320812703</v>
      </c>
      <c r="K722" s="17">
        <v>0.36765081378061298</v>
      </c>
      <c r="L722" s="17">
        <v>0.51803240999560096</v>
      </c>
      <c r="M722" s="17"/>
      <c r="N722" s="17">
        <v>0.34972176285161299</v>
      </c>
      <c r="O722" s="17">
        <v>0.42721694111869901</v>
      </c>
      <c r="P722" s="17">
        <v>0.45903273126031702</v>
      </c>
      <c r="Q722" s="17">
        <v>0.51445558670670799</v>
      </c>
      <c r="R722" s="17"/>
      <c r="S722" s="17">
        <v>0.36851593949987899</v>
      </c>
      <c r="T722" s="17">
        <v>0.43446276772806303</v>
      </c>
      <c r="U722" s="17">
        <v>0.51400473602344998</v>
      </c>
      <c r="V722" s="17">
        <v>0.38996149020663001</v>
      </c>
      <c r="W722" s="17">
        <v>0.51252746707007601</v>
      </c>
      <c r="X722" s="17">
        <v>0.52314422170424602</v>
      </c>
      <c r="Y722" s="17">
        <v>0.519585214232827</v>
      </c>
      <c r="Z722" s="17"/>
      <c r="AA722" s="17">
        <v>0.49198151021096698</v>
      </c>
      <c r="AB722" s="17">
        <v>0.34822552331887002</v>
      </c>
      <c r="AC722" s="17"/>
      <c r="AD722" s="17">
        <v>0.48805063480162902</v>
      </c>
      <c r="AE722" s="17">
        <v>0.58090345499154505</v>
      </c>
      <c r="AF722" s="17">
        <v>0.44758300961479702</v>
      </c>
      <c r="AG722" s="17"/>
      <c r="AH722" s="17">
        <v>0.56830527920698704</v>
      </c>
      <c r="AI722" s="17">
        <v>0.44086678664796197</v>
      </c>
      <c r="AJ722" s="17"/>
      <c r="AK722" s="17">
        <v>0.46049020395392398</v>
      </c>
      <c r="AL722" s="17">
        <v>0.46508542578290801</v>
      </c>
      <c r="AM722" s="17"/>
      <c r="AN722" s="17">
        <v>0.41684608852245902</v>
      </c>
      <c r="AO722" s="17">
        <v>0.51445558670670799</v>
      </c>
      <c r="AP722" s="17"/>
      <c r="AQ722" s="17">
        <v>0.56313472102615802</v>
      </c>
      <c r="AR722" s="17">
        <v>0.38522217093335598</v>
      </c>
      <c r="AS722" s="17"/>
      <c r="AT722" s="17">
        <v>0.28127185593941101</v>
      </c>
      <c r="AU722" s="17">
        <v>0.33359373859949198</v>
      </c>
      <c r="AV722" s="17">
        <v>0.45953512602063101</v>
      </c>
      <c r="AW722" s="17">
        <v>0.65061491869032795</v>
      </c>
      <c r="AX722" s="17"/>
      <c r="AY722" s="17">
        <v>0.52636311724453999</v>
      </c>
      <c r="AZ722" s="17">
        <v>0.44225939416457799</v>
      </c>
      <c r="BA722" s="17"/>
      <c r="BB722" s="17">
        <v>0.45313689444189997</v>
      </c>
      <c r="BC722" s="17">
        <v>0.46554907456232902</v>
      </c>
      <c r="BD722" s="17"/>
      <c r="BE722" s="17">
        <v>0.52144755809008003</v>
      </c>
      <c r="BF722" s="17">
        <v>0.453583045927826</v>
      </c>
      <c r="BG722" s="17"/>
      <c r="BH722" s="17">
        <v>0.450792314140191</v>
      </c>
      <c r="BI722" s="17">
        <v>0.46483441337592102</v>
      </c>
      <c r="BJ722" s="17"/>
      <c r="BK722" s="17">
        <v>0.48744345776375497</v>
      </c>
      <c r="BL722" s="17">
        <v>0.45903872833103199</v>
      </c>
      <c r="BM722" s="17"/>
      <c r="BN722" s="17">
        <v>0.52365213709579195</v>
      </c>
      <c r="BO722" s="17">
        <v>0.46018804253058498</v>
      </c>
      <c r="BP722" s="17"/>
      <c r="BQ722" s="17">
        <v>0.557435147711556</v>
      </c>
      <c r="BR722" s="17">
        <v>0.45322065898056602</v>
      </c>
      <c r="BS722" s="17"/>
      <c r="BT722" s="17">
        <v>0.48779645901672603</v>
      </c>
      <c r="BU722" s="17">
        <v>0.46175882370860299</v>
      </c>
      <c r="BV722" s="17"/>
      <c r="BW722" s="17">
        <v>0.44565449839718302</v>
      </c>
      <c r="BX722" s="17">
        <v>0.47512447223422899</v>
      </c>
      <c r="BY722" s="17"/>
      <c r="BZ722" s="17">
        <v>0.48574895395866502</v>
      </c>
      <c r="CA722" s="17">
        <v>0.462249397531933</v>
      </c>
    </row>
    <row r="723" spans="2:79" x14ac:dyDescent="0.35">
      <c r="B723" t="s">
        <v>338</v>
      </c>
      <c r="C723" s="17">
        <v>0.45384292861893899</v>
      </c>
      <c r="D723" s="17">
        <v>0.459809593368328</v>
      </c>
      <c r="E723" s="17">
        <v>0.42688909357186799</v>
      </c>
      <c r="F723" s="17">
        <v>0.46072480084193601</v>
      </c>
      <c r="G723" s="17">
        <v>0.42184047278280301</v>
      </c>
      <c r="H723" s="17">
        <v>0.50745297041452997</v>
      </c>
      <c r="I723" s="17">
        <v>0.49345337267846301</v>
      </c>
      <c r="J723" s="17">
        <v>0.35101222254133102</v>
      </c>
      <c r="K723" s="17">
        <v>0.49269382361036401</v>
      </c>
      <c r="L723" s="17">
        <v>0.40642211695354602</v>
      </c>
      <c r="M723" s="17"/>
      <c r="N723" s="17">
        <v>0.51694578046003503</v>
      </c>
      <c r="O723" s="17">
        <v>0.480700185079113</v>
      </c>
      <c r="P723" s="17">
        <v>0.45445262937464098</v>
      </c>
      <c r="Q723" s="17">
        <v>0.42392409164492401</v>
      </c>
      <c r="R723" s="17"/>
      <c r="S723" s="17">
        <v>0.52280596739490204</v>
      </c>
      <c r="T723" s="17">
        <v>0.46437340030718699</v>
      </c>
      <c r="U723" s="17">
        <v>0.41441914445760297</v>
      </c>
      <c r="V723" s="17">
        <v>0.50980706433346501</v>
      </c>
      <c r="W723" s="17">
        <v>0.42365556648096098</v>
      </c>
      <c r="X723" s="17">
        <v>0.41052962136756099</v>
      </c>
      <c r="Y723" s="17">
        <v>0.42052550253448301</v>
      </c>
      <c r="Z723" s="17"/>
      <c r="AA723" s="17">
        <v>0.441063589304519</v>
      </c>
      <c r="AB723" s="17">
        <v>0.50592957522702198</v>
      </c>
      <c r="AC723" s="17"/>
      <c r="AD723" s="17">
        <v>0.44557120300990899</v>
      </c>
      <c r="AE723" s="17">
        <v>0.36614603135610302</v>
      </c>
      <c r="AF723" s="17">
        <v>0.47781393742877198</v>
      </c>
      <c r="AG723" s="17"/>
      <c r="AH723" s="17">
        <v>0.36578225145376198</v>
      </c>
      <c r="AI723" s="17">
        <v>0.47302372156822298</v>
      </c>
      <c r="AJ723" s="17"/>
      <c r="AK723" s="17">
        <v>0.44859948199457</v>
      </c>
      <c r="AL723" s="17">
        <v>0.45620099688177201</v>
      </c>
      <c r="AM723" s="17"/>
      <c r="AN723" s="17">
        <v>0.48141647313345898</v>
      </c>
      <c r="AO723" s="17">
        <v>0.42392409164492401</v>
      </c>
      <c r="AP723" s="17"/>
      <c r="AQ723" s="17">
        <v>0.39140787157969298</v>
      </c>
      <c r="AR723" s="17">
        <v>0.50307416696315399</v>
      </c>
      <c r="AS723" s="17"/>
      <c r="AT723" s="17">
        <v>0.53268351867056996</v>
      </c>
      <c r="AU723" s="17">
        <v>0.51951656993549</v>
      </c>
      <c r="AV723" s="17">
        <v>0.47644125820072197</v>
      </c>
      <c r="AW723" s="17">
        <v>0.31642048331064299</v>
      </c>
      <c r="AX723" s="17"/>
      <c r="AY723" s="17">
        <v>0.41680148046670101</v>
      </c>
      <c r="AZ723" s="17">
        <v>0.46648514667207702</v>
      </c>
      <c r="BA723" s="17"/>
      <c r="BB723" s="17">
        <v>0.462932808784775</v>
      </c>
      <c r="BC723" s="17">
        <v>0.452211081627237</v>
      </c>
      <c r="BD723" s="17"/>
      <c r="BE723" s="17">
        <v>0.38916542397612902</v>
      </c>
      <c r="BF723" s="17">
        <v>0.46512126870439902</v>
      </c>
      <c r="BG723" s="17"/>
      <c r="BH723" s="17">
        <v>0.41679951619055</v>
      </c>
      <c r="BI723" s="17">
        <v>0.457224008969292</v>
      </c>
      <c r="BJ723" s="17"/>
      <c r="BK723" s="17">
        <v>0.44384773826840002</v>
      </c>
      <c r="BL723" s="17">
        <v>0.45578502558012901</v>
      </c>
      <c r="BM723" s="17"/>
      <c r="BN723" s="17">
        <v>0.43075624743791002</v>
      </c>
      <c r="BO723" s="17">
        <v>0.45517901245604903</v>
      </c>
      <c r="BP723" s="17"/>
      <c r="BQ723" s="17">
        <v>0.386696429455615</v>
      </c>
      <c r="BR723" s="17">
        <v>0.46131783842653301</v>
      </c>
      <c r="BS723" s="17"/>
      <c r="BT723" s="17">
        <v>0.43977206084104598</v>
      </c>
      <c r="BU723" s="17">
        <v>0.45495122286894601</v>
      </c>
      <c r="BV723" s="17"/>
      <c r="BW723" s="17">
        <v>0.46929121423009801</v>
      </c>
      <c r="BX723" s="17">
        <v>0.444006604866923</v>
      </c>
      <c r="BY723" s="17"/>
      <c r="BZ723" s="17">
        <v>0.42365086275581998</v>
      </c>
      <c r="CA723" s="17">
        <v>0.45577091013971999</v>
      </c>
    </row>
    <row r="724" spans="2:79" x14ac:dyDescent="0.35">
      <c r="B724" t="s">
        <v>339</v>
      </c>
      <c r="C724" s="17">
        <v>6.6766092996345505E-2</v>
      </c>
      <c r="D724" s="17">
        <v>9.2442637148209494E-2</v>
      </c>
      <c r="E724" s="17">
        <v>5.9766018983727798E-2</v>
      </c>
      <c r="F724" s="17">
        <v>4.2435602698215003E-2</v>
      </c>
      <c r="G724" s="17">
        <v>6.5174249031944201E-2</v>
      </c>
      <c r="H724" s="17">
        <v>7.3217438880294597E-2</v>
      </c>
      <c r="I724" s="17">
        <v>4.3731107584230898E-2</v>
      </c>
      <c r="J724" s="17">
        <v>8.4376614911420705E-2</v>
      </c>
      <c r="K724" s="17">
        <v>0.11117539715192699</v>
      </c>
      <c r="L724" s="17">
        <v>6.2305835025114997E-2</v>
      </c>
      <c r="M724" s="17"/>
      <c r="N724" s="17">
        <v>0.115929932919243</v>
      </c>
      <c r="O724" s="17">
        <v>6.7274077729946494E-2</v>
      </c>
      <c r="P724" s="17">
        <v>7.0855333190812095E-2</v>
      </c>
      <c r="Q724" s="17">
        <v>4.98528384582409E-2</v>
      </c>
      <c r="R724" s="17"/>
      <c r="S724" s="17">
        <v>6.7970048357865506E-2</v>
      </c>
      <c r="T724" s="17">
        <v>7.0474580715563104E-2</v>
      </c>
      <c r="U724" s="17">
        <v>6.0325932293635698E-2</v>
      </c>
      <c r="V724" s="17">
        <v>8.7903747790483003E-2</v>
      </c>
      <c r="W724" s="17">
        <v>5.8889305398180603E-2</v>
      </c>
      <c r="X724" s="17">
        <v>5.8877172085742002E-2</v>
      </c>
      <c r="Y724" s="17">
        <v>4.75348182905342E-2</v>
      </c>
      <c r="Z724" s="17"/>
      <c r="AA724" s="17">
        <v>5.6664318448783599E-2</v>
      </c>
      <c r="AB724" s="17">
        <v>0.10793939218088699</v>
      </c>
      <c r="AC724" s="17"/>
      <c r="AD724" s="17">
        <v>5.7453645571116298E-2</v>
      </c>
      <c r="AE724" s="17">
        <v>4.5305550788382401E-2</v>
      </c>
      <c r="AF724" s="17">
        <v>6.1636889499337599E-2</v>
      </c>
      <c r="AG724" s="17"/>
      <c r="AH724" s="17">
        <v>5.2066484399308798E-2</v>
      </c>
      <c r="AI724" s="17">
        <v>6.9967864297813195E-2</v>
      </c>
      <c r="AJ724" s="17"/>
      <c r="AK724" s="17">
        <v>7.0139247841511307E-2</v>
      </c>
      <c r="AL724" s="17">
        <v>6.5249127161499901E-2</v>
      </c>
      <c r="AM724" s="17"/>
      <c r="AN724" s="17">
        <v>8.2353543046521802E-2</v>
      </c>
      <c r="AO724" s="17">
        <v>4.98528384582409E-2</v>
      </c>
      <c r="AP724" s="17"/>
      <c r="AQ724" s="17">
        <v>3.5612994798766499E-2</v>
      </c>
      <c r="AR724" s="17">
        <v>9.1330907625435304E-2</v>
      </c>
      <c r="AS724" s="17"/>
      <c r="AT724" s="17">
        <v>0.14620308207274299</v>
      </c>
      <c r="AU724" s="17">
        <v>0.11158213742862499</v>
      </c>
      <c r="AV724" s="17">
        <v>5.53572657690551E-2</v>
      </c>
      <c r="AW724" s="17">
        <v>2.7500537003153101E-2</v>
      </c>
      <c r="AX724" s="17"/>
      <c r="AY724" s="17">
        <v>4.7645398349741699E-2</v>
      </c>
      <c r="AZ724" s="17">
        <v>7.3291971521837904E-2</v>
      </c>
      <c r="BA724" s="17"/>
      <c r="BB724" s="17">
        <v>6.0765311292557703E-2</v>
      </c>
      <c r="BC724" s="17">
        <v>6.7843374257763503E-2</v>
      </c>
      <c r="BD724" s="17"/>
      <c r="BE724" s="17">
        <v>7.3314722709005006E-2</v>
      </c>
      <c r="BF724" s="17">
        <v>6.5624155418496602E-2</v>
      </c>
      <c r="BG724" s="17"/>
      <c r="BH724" s="17">
        <v>0.102721622358837</v>
      </c>
      <c r="BI724" s="17">
        <v>6.3484307495372205E-2</v>
      </c>
      <c r="BJ724" s="17"/>
      <c r="BK724" s="17">
        <v>5.5621806670389698E-2</v>
      </c>
      <c r="BL724" s="17">
        <v>6.8931462924202103E-2</v>
      </c>
      <c r="BM724" s="17"/>
      <c r="BN724" s="17">
        <v>3.0795028440482899E-2</v>
      </c>
      <c r="BO724" s="17">
        <v>6.8847828243601597E-2</v>
      </c>
      <c r="BP724" s="17"/>
      <c r="BQ724" s="17">
        <v>4.87910243068327E-2</v>
      </c>
      <c r="BR724" s="17">
        <v>6.8767120881843793E-2</v>
      </c>
      <c r="BS724" s="17"/>
      <c r="BT724" s="17">
        <v>5.4388345027234497E-2</v>
      </c>
      <c r="BU724" s="17">
        <v>6.77410283819046E-2</v>
      </c>
      <c r="BV724" s="17"/>
      <c r="BW724" s="17">
        <v>7.1238378390797205E-2</v>
      </c>
      <c r="BX724" s="17">
        <v>6.3918472997692294E-2</v>
      </c>
      <c r="BY724" s="17"/>
      <c r="BZ724" s="17">
        <v>6.6517897663991396E-2</v>
      </c>
      <c r="CA724" s="17">
        <v>6.6781942061344607E-2</v>
      </c>
    </row>
    <row r="725" spans="2:79" x14ac:dyDescent="0.35">
      <c r="B725" t="s">
        <v>340</v>
      </c>
      <c r="C725" s="17">
        <v>1.04284869021619E-2</v>
      </c>
      <c r="D725" s="17">
        <v>5.0938024173500596E-3</v>
      </c>
      <c r="E725" s="17">
        <v>1.76415292724986E-2</v>
      </c>
      <c r="F725" s="17">
        <v>1.0766792495466001E-2</v>
      </c>
      <c r="G725" s="17">
        <v>1.2009109557291E-2</v>
      </c>
      <c r="H725" s="17">
        <v>7.2408350509295004E-3</v>
      </c>
      <c r="I725" s="17">
        <v>5.1054926309395104E-3</v>
      </c>
      <c r="J725" s="17">
        <v>1.39929319490126E-2</v>
      </c>
      <c r="K725" s="17">
        <v>2.1205128262476301E-2</v>
      </c>
      <c r="L725" s="17">
        <v>1.3239638025738401E-2</v>
      </c>
      <c r="M725" s="17"/>
      <c r="N725" s="17">
        <v>1.21663483798758E-2</v>
      </c>
      <c r="O725" s="17">
        <v>1.75783959941626E-2</v>
      </c>
      <c r="P725" s="17">
        <v>1.1467767325157301E-2</v>
      </c>
      <c r="Q725" s="17">
        <v>6.7447708413984004E-3</v>
      </c>
      <c r="R725" s="17"/>
      <c r="S725" s="17">
        <v>3.5646200389519503E-2</v>
      </c>
      <c r="T725" s="17">
        <v>3.0689251249187002E-2</v>
      </c>
      <c r="U725" s="17">
        <v>3.11225003655958E-3</v>
      </c>
      <c r="V725" s="17">
        <v>7.12166033666872E-3</v>
      </c>
      <c r="W725" s="17">
        <v>3.1879545529153301E-3</v>
      </c>
      <c r="X725" s="17">
        <v>4.6949678761119802E-3</v>
      </c>
      <c r="Y725" s="17">
        <v>1.01338101153804E-2</v>
      </c>
      <c r="Z725" s="17"/>
      <c r="AA725" s="17">
        <v>7.0186860465597401E-3</v>
      </c>
      <c r="AB725" s="17">
        <v>2.43263174394012E-2</v>
      </c>
      <c r="AC725" s="17"/>
      <c r="AD725" s="17">
        <v>8.9245166173459196E-3</v>
      </c>
      <c r="AE725" s="17">
        <v>6.20098526144047E-3</v>
      </c>
      <c r="AF725" s="17">
        <v>8.0905143267098797E-3</v>
      </c>
      <c r="AG725" s="17"/>
      <c r="AH725" s="17">
        <v>1.3845984939943001E-2</v>
      </c>
      <c r="AI725" s="17">
        <v>9.6841101340352405E-3</v>
      </c>
      <c r="AJ725" s="17"/>
      <c r="AK725" s="17">
        <v>1.29549370832695E-2</v>
      </c>
      <c r="AL725" s="17">
        <v>9.2922987388250906E-3</v>
      </c>
      <c r="AM725" s="17"/>
      <c r="AN725" s="17">
        <v>1.38234420225274E-2</v>
      </c>
      <c r="AO725" s="17">
        <v>6.7447708413984004E-3</v>
      </c>
      <c r="AP725" s="17"/>
      <c r="AQ725" s="17">
        <v>5.86052127384247E-3</v>
      </c>
      <c r="AR725" s="17">
        <v>1.4030415294004501E-2</v>
      </c>
      <c r="AS725" s="17"/>
      <c r="AT725" s="17">
        <v>2.6580539034677501E-2</v>
      </c>
      <c r="AU725" s="17">
        <v>2.4699885717767201E-2</v>
      </c>
      <c r="AV725" s="17">
        <v>5.7000378536266301E-3</v>
      </c>
      <c r="AW725" s="17">
        <v>2.3019283011634401E-3</v>
      </c>
      <c r="AX725" s="17"/>
      <c r="AY725" s="17">
        <v>5.9468781943563904E-3</v>
      </c>
      <c r="AZ725" s="17">
        <v>1.19580565420977E-2</v>
      </c>
      <c r="BA725" s="17"/>
      <c r="BB725" s="17">
        <v>1.8730737478293801E-2</v>
      </c>
      <c r="BC725" s="17">
        <v>8.9380379215535394E-3</v>
      </c>
      <c r="BD725" s="17"/>
      <c r="BE725" s="17">
        <v>1.08658545991675E-2</v>
      </c>
      <c r="BF725" s="17">
        <v>1.03522195560968E-2</v>
      </c>
      <c r="BG725" s="17"/>
      <c r="BH725" s="17">
        <v>2.5389348733957599E-2</v>
      </c>
      <c r="BI725" s="17">
        <v>9.0629573073488495E-3</v>
      </c>
      <c r="BJ725" s="17"/>
      <c r="BK725" s="17">
        <v>6.5296413353021603E-3</v>
      </c>
      <c r="BL725" s="17">
        <v>1.1186044873745299E-2</v>
      </c>
      <c r="BM725" s="17"/>
      <c r="BN725" s="17">
        <v>1.4796587025815501E-2</v>
      </c>
      <c r="BO725" s="17">
        <v>1.0175694050373199E-2</v>
      </c>
      <c r="BP725" s="17"/>
      <c r="BQ725" s="17">
        <v>7.0773985259963102E-3</v>
      </c>
      <c r="BR725" s="17">
        <v>1.08015381212312E-2</v>
      </c>
      <c r="BS725" s="17"/>
      <c r="BT725" s="17">
        <v>1.8043135114993999E-2</v>
      </c>
      <c r="BU725" s="17">
        <v>9.8287178642238304E-3</v>
      </c>
      <c r="BV725" s="17"/>
      <c r="BW725" s="17">
        <v>8.9398843916321993E-3</v>
      </c>
      <c r="BX725" s="17">
        <v>1.1376318693999E-2</v>
      </c>
      <c r="BY725" s="17"/>
      <c r="BZ725" s="17">
        <v>2.4082285621523598E-2</v>
      </c>
      <c r="CA725" s="17">
        <v>9.5565932152996795E-3</v>
      </c>
    </row>
    <row r="726" spans="2:79" x14ac:dyDescent="0.35">
      <c r="B726" t="s">
        <v>103</v>
      </c>
      <c r="C726" s="17">
        <v>5.3025508715344701E-3</v>
      </c>
      <c r="D726" s="17">
        <v>1.3097762149221599E-2</v>
      </c>
      <c r="E726" s="17">
        <v>3.9219791092225996E-3</v>
      </c>
      <c r="F726" s="17">
        <v>6.4201716478250797E-3</v>
      </c>
      <c r="G726" s="17">
        <v>3.2752805143323499E-3</v>
      </c>
      <c r="H726" s="17">
        <v>0</v>
      </c>
      <c r="I726" s="17">
        <v>0</v>
      </c>
      <c r="J726" s="17">
        <v>1.9339317390108701E-2</v>
      </c>
      <c r="K726" s="17">
        <v>7.2748371946200797E-3</v>
      </c>
      <c r="L726" s="17">
        <v>0</v>
      </c>
      <c r="M726" s="17"/>
      <c r="N726" s="17">
        <v>5.2361753892326496E-3</v>
      </c>
      <c r="O726" s="17">
        <v>7.2304000780784097E-3</v>
      </c>
      <c r="P726" s="17">
        <v>4.1915388490725803E-3</v>
      </c>
      <c r="Q726" s="17">
        <v>5.0227123487289801E-3</v>
      </c>
      <c r="R726" s="17"/>
      <c r="S726" s="17">
        <v>5.0618443578336302E-3</v>
      </c>
      <c r="T726" s="17">
        <v>0</v>
      </c>
      <c r="U726" s="17">
        <v>8.1379371887513197E-3</v>
      </c>
      <c r="V726" s="17">
        <v>5.2060373327530302E-3</v>
      </c>
      <c r="W726" s="17">
        <v>1.73970649786688E-3</v>
      </c>
      <c r="X726" s="17">
        <v>2.75401696633982E-3</v>
      </c>
      <c r="Y726" s="17">
        <v>2.2206548267754899E-3</v>
      </c>
      <c r="Z726" s="17"/>
      <c r="AA726" s="17">
        <v>3.2718959891705301E-3</v>
      </c>
      <c r="AB726" s="17">
        <v>1.35791918338195E-2</v>
      </c>
      <c r="AC726" s="17"/>
      <c r="AD726" s="17">
        <v>0</v>
      </c>
      <c r="AE726" s="17">
        <v>1.4439776025288399E-3</v>
      </c>
      <c r="AF726" s="17">
        <v>4.8756491303830803E-3</v>
      </c>
      <c r="AG726" s="17"/>
      <c r="AH726" s="17">
        <v>0</v>
      </c>
      <c r="AI726" s="17">
        <v>6.4575173519667399E-3</v>
      </c>
      <c r="AJ726" s="17"/>
      <c r="AK726" s="17">
        <v>7.8161291267256992E-3</v>
      </c>
      <c r="AL726" s="17">
        <v>4.1721514349949704E-3</v>
      </c>
      <c r="AM726" s="17"/>
      <c r="AN726" s="17">
        <v>5.5604532750321801E-3</v>
      </c>
      <c r="AO726" s="17">
        <v>5.0227123487289801E-3</v>
      </c>
      <c r="AP726" s="17"/>
      <c r="AQ726" s="17">
        <v>3.9838913215398302E-3</v>
      </c>
      <c r="AR726" s="17">
        <v>6.3423391840502002E-3</v>
      </c>
      <c r="AS726" s="17"/>
      <c r="AT726" s="17">
        <v>1.3261004282598901E-2</v>
      </c>
      <c r="AU726" s="17">
        <v>1.06076683186255E-2</v>
      </c>
      <c r="AV726" s="17">
        <v>2.96631215596502E-3</v>
      </c>
      <c r="AW726" s="17">
        <v>3.1621326947132299E-3</v>
      </c>
      <c r="AX726" s="17"/>
      <c r="AY726" s="17">
        <v>3.24312574466128E-3</v>
      </c>
      <c r="AZ726" s="17">
        <v>6.0054310994088504E-3</v>
      </c>
      <c r="BA726" s="17"/>
      <c r="BB726" s="17">
        <v>4.4342480024736099E-3</v>
      </c>
      <c r="BC726" s="17">
        <v>5.4584316311168998E-3</v>
      </c>
      <c r="BD726" s="17"/>
      <c r="BE726" s="17">
        <v>5.2064406256179096E-3</v>
      </c>
      <c r="BF726" s="17">
        <v>5.3193103931816104E-3</v>
      </c>
      <c r="BG726" s="17"/>
      <c r="BH726" s="17">
        <v>4.2971985764640999E-3</v>
      </c>
      <c r="BI726" s="17">
        <v>5.3943128520651798E-3</v>
      </c>
      <c r="BJ726" s="17"/>
      <c r="BK726" s="17">
        <v>6.5573559621527897E-3</v>
      </c>
      <c r="BL726" s="17">
        <v>5.0587382908923303E-3</v>
      </c>
      <c r="BM726" s="17"/>
      <c r="BN726" s="17">
        <v>0</v>
      </c>
      <c r="BO726" s="17">
        <v>5.6094227193914901E-3</v>
      </c>
      <c r="BP726" s="17"/>
      <c r="BQ726" s="17">
        <v>0</v>
      </c>
      <c r="BR726" s="17">
        <v>5.89284358982624E-3</v>
      </c>
      <c r="BS726" s="17"/>
      <c r="BT726" s="17">
        <v>0</v>
      </c>
      <c r="BU726" s="17">
        <v>5.7202071763232699E-3</v>
      </c>
      <c r="BV726" s="17"/>
      <c r="BW726" s="17">
        <v>4.8760245902897299E-3</v>
      </c>
      <c r="BX726" s="17">
        <v>5.5741312071567297E-3</v>
      </c>
      <c r="BY726" s="17"/>
      <c r="BZ726" s="17">
        <v>0</v>
      </c>
      <c r="CA726" s="17">
        <v>5.6411570517032796E-3</v>
      </c>
    </row>
    <row r="727" spans="2:79" x14ac:dyDescent="0.3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c r="BQ727" s="17"/>
      <c r="BR727" s="17"/>
      <c r="BS727" s="17"/>
      <c r="BT727" s="17"/>
      <c r="BU727" s="17"/>
      <c r="BV727" s="17"/>
      <c r="BW727" s="17"/>
      <c r="BX727" s="17"/>
      <c r="BY727" s="17"/>
      <c r="BZ727" s="17"/>
      <c r="CA727" s="17"/>
    </row>
    <row r="728" spans="2:79" x14ac:dyDescent="0.35">
      <c r="B728" s="6" t="s">
        <v>352</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c r="BP728" s="17"/>
      <c r="BQ728" s="17"/>
      <c r="BR728" s="17"/>
      <c r="BS728" s="17"/>
      <c r="BT728" s="17"/>
      <c r="BU728" s="17"/>
      <c r="BV728" s="17"/>
      <c r="BW728" s="17"/>
      <c r="BX728" s="17"/>
      <c r="BY728" s="17"/>
      <c r="BZ728" s="17"/>
      <c r="CA728" s="17"/>
    </row>
    <row r="729" spans="2:79" x14ac:dyDescent="0.35">
      <c r="B729" s="24" t="s">
        <v>695</v>
      </c>
      <c r="C729" s="17" t="s">
        <v>342</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c r="BQ729" s="17"/>
      <c r="BR729" s="17"/>
      <c r="BS729" s="17"/>
      <c r="BT729" s="17"/>
      <c r="BU729" s="17"/>
      <c r="BV729" s="17"/>
      <c r="BW729" s="17"/>
      <c r="BX729" s="17"/>
      <c r="BY729" s="17"/>
      <c r="BZ729" s="17"/>
      <c r="CA729" s="17"/>
    </row>
    <row r="730" spans="2:79" x14ac:dyDescent="0.35">
      <c r="B730" t="s">
        <v>337</v>
      </c>
      <c r="C730" s="17">
        <v>0.52817750386955897</v>
      </c>
      <c r="D730" s="17">
        <v>0.41903538893662101</v>
      </c>
      <c r="E730" s="17">
        <v>0.54313862866116902</v>
      </c>
      <c r="F730" s="17">
        <v>0.61980187146082899</v>
      </c>
      <c r="G730" s="17">
        <v>0.58370291005515995</v>
      </c>
      <c r="H730" s="17">
        <v>0.44566076501537899</v>
      </c>
      <c r="I730" s="17">
        <v>0.49734039519425999</v>
      </c>
      <c r="J730" s="17">
        <v>0.59824058531047797</v>
      </c>
      <c r="K730" s="17">
        <v>0.50860722102299805</v>
      </c>
      <c r="L730" s="17">
        <v>0.62526380237281398</v>
      </c>
      <c r="M730" s="17"/>
      <c r="N730" s="17">
        <v>0.46182019304100402</v>
      </c>
      <c r="O730" s="17">
        <v>0.53370669058075004</v>
      </c>
      <c r="P730" s="17">
        <v>0.54425736914179401</v>
      </c>
      <c r="Q730" s="17">
        <v>0.55482570394485997</v>
      </c>
      <c r="R730" s="17"/>
      <c r="S730" s="17">
        <v>0.48226533105262698</v>
      </c>
      <c r="T730" s="17">
        <v>0.52989741813162405</v>
      </c>
      <c r="U730" s="17">
        <v>0.56176871406598505</v>
      </c>
      <c r="V730" s="17">
        <v>0.50027941180869395</v>
      </c>
      <c r="W730" s="17">
        <v>0.52093130309177704</v>
      </c>
      <c r="X730" s="17">
        <v>0.530848065885141</v>
      </c>
      <c r="Y730" s="17">
        <v>0.60447584311928204</v>
      </c>
      <c r="Z730" s="17"/>
      <c r="AA730" s="17">
        <v>0.54888900195904999</v>
      </c>
      <c r="AB730" s="17">
        <v>0.47054805218422002</v>
      </c>
      <c r="AC730" s="17"/>
      <c r="AD730" s="17">
        <v>0.56991740348322795</v>
      </c>
      <c r="AE730" s="17">
        <v>0.55596038639967305</v>
      </c>
      <c r="AF730" s="17">
        <v>0.53893920788462502</v>
      </c>
      <c r="AG730" s="17"/>
      <c r="AH730" s="17">
        <v>0.56233953800940295</v>
      </c>
      <c r="AI730" s="17">
        <v>0.52197090939302104</v>
      </c>
      <c r="AJ730" s="17"/>
      <c r="AK730" s="17">
        <v>0.54801331901833705</v>
      </c>
      <c r="AL730" s="17">
        <v>0.519137130562356</v>
      </c>
      <c r="AM730" s="17"/>
      <c r="AN730" s="17">
        <v>0.50980228907555403</v>
      </c>
      <c r="AO730" s="17">
        <v>0.55482570394485997</v>
      </c>
      <c r="AP730" s="17"/>
      <c r="AQ730" s="17">
        <v>0.57945501010645095</v>
      </c>
      <c r="AR730" s="17">
        <v>0.49517992445424702</v>
      </c>
      <c r="AS730" s="17"/>
      <c r="AT730" s="17">
        <v>0.39821742968921597</v>
      </c>
      <c r="AU730" s="17">
        <v>0.47870841599613101</v>
      </c>
      <c r="AV730" s="17">
        <v>0.53990379624276597</v>
      </c>
      <c r="AW730" s="17">
        <v>0.63237668859382801</v>
      </c>
      <c r="AX730" s="17"/>
      <c r="AY730" s="17">
        <v>0.54380905403225699</v>
      </c>
      <c r="AZ730" s="17">
        <v>0.52373047573446796</v>
      </c>
      <c r="BA730" s="17"/>
      <c r="BB730" s="17">
        <v>0.535161265974061</v>
      </c>
      <c r="BC730" s="17">
        <v>0.52688848010506295</v>
      </c>
      <c r="BD730" s="17"/>
      <c r="BE730" s="17">
        <v>0.57914587621716396</v>
      </c>
      <c r="BF730" s="17">
        <v>0.52073840227012802</v>
      </c>
      <c r="BG730" s="17"/>
      <c r="BH730" s="17">
        <v>0.51717443955475095</v>
      </c>
      <c r="BI730" s="17">
        <v>0.52917801273982901</v>
      </c>
      <c r="BJ730" s="17"/>
      <c r="BK730" s="17">
        <v>0.56083980532973299</v>
      </c>
      <c r="BL730" s="17">
        <v>0.52219977239332804</v>
      </c>
      <c r="BM730" s="17"/>
      <c r="BN730" s="17">
        <v>0.57318556194275605</v>
      </c>
      <c r="BO730" s="17">
        <v>0.52572094267346903</v>
      </c>
      <c r="BP730" s="17"/>
      <c r="BQ730" s="17">
        <v>0.55996630827946203</v>
      </c>
      <c r="BR730" s="17">
        <v>0.52520466053179704</v>
      </c>
      <c r="BS730" s="17"/>
      <c r="BT730" s="17">
        <v>0.50189851668755103</v>
      </c>
      <c r="BU730" s="17">
        <v>0.52997515233930703</v>
      </c>
      <c r="BV730" s="17"/>
      <c r="BW730" s="17">
        <v>0.53163123287246505</v>
      </c>
      <c r="BX730" s="17">
        <v>0.52601419274543404</v>
      </c>
      <c r="BY730" s="17"/>
      <c r="BZ730" s="17">
        <v>0.54742496395163798</v>
      </c>
      <c r="CA730" s="17">
        <v>0.52707216456824801</v>
      </c>
    </row>
    <row r="731" spans="2:79" x14ac:dyDescent="0.35">
      <c r="B731" t="s">
        <v>338</v>
      </c>
      <c r="C731" s="17">
        <v>0.39740305405757398</v>
      </c>
      <c r="D731" s="17">
        <v>0.47331187878804898</v>
      </c>
      <c r="E731" s="17">
        <v>0.34509668346119499</v>
      </c>
      <c r="F731" s="17">
        <v>0.32695045350185198</v>
      </c>
      <c r="G731" s="17">
        <v>0.35556487109564999</v>
      </c>
      <c r="H731" s="17">
        <v>0.47782051701468398</v>
      </c>
      <c r="I731" s="17">
        <v>0.44171367194335698</v>
      </c>
      <c r="J731" s="17">
        <v>0.32530105079400201</v>
      </c>
      <c r="K731" s="17">
        <v>0.44751272058090802</v>
      </c>
      <c r="L731" s="17">
        <v>0.328805672706312</v>
      </c>
      <c r="M731" s="17"/>
      <c r="N731" s="17">
        <v>0.44555131042200802</v>
      </c>
      <c r="O731" s="17">
        <v>0.39214396389642597</v>
      </c>
      <c r="P731" s="17">
        <v>0.39330771389150498</v>
      </c>
      <c r="Q731" s="17">
        <v>0.37557287169940201</v>
      </c>
      <c r="R731" s="17"/>
      <c r="S731" s="17">
        <v>0.41108451971108301</v>
      </c>
      <c r="T731" s="17">
        <v>0.38274142659183302</v>
      </c>
      <c r="U731" s="17">
        <v>0.35255908713296003</v>
      </c>
      <c r="V731" s="17">
        <v>0.44171416116159801</v>
      </c>
      <c r="W731" s="17">
        <v>0.41479228666531198</v>
      </c>
      <c r="X731" s="17">
        <v>0.41270577888992299</v>
      </c>
      <c r="Y731" s="17">
        <v>0.31917869990972902</v>
      </c>
      <c r="Z731" s="17"/>
      <c r="AA731" s="17">
        <v>0.38943668677573001</v>
      </c>
      <c r="AB731" s="17">
        <v>0.41956935880255303</v>
      </c>
      <c r="AC731" s="17"/>
      <c r="AD731" s="17">
        <v>0.36408674264581198</v>
      </c>
      <c r="AE731" s="17">
        <v>0.38679341679250001</v>
      </c>
      <c r="AF731" s="17">
        <v>0.40080853982992798</v>
      </c>
      <c r="AG731" s="17"/>
      <c r="AH731" s="17">
        <v>0.36579093095095899</v>
      </c>
      <c r="AI731" s="17">
        <v>0.403146378001985</v>
      </c>
      <c r="AJ731" s="17"/>
      <c r="AK731" s="17">
        <v>0.374430792162466</v>
      </c>
      <c r="AL731" s="17">
        <v>0.407872894680957</v>
      </c>
      <c r="AM731" s="17"/>
      <c r="AN731" s="17">
        <v>0.41245601405825699</v>
      </c>
      <c r="AO731" s="17">
        <v>0.37557287169940201</v>
      </c>
      <c r="AP731" s="17"/>
      <c r="AQ731" s="17">
        <v>0.36355085670442799</v>
      </c>
      <c r="AR731" s="17">
        <v>0.41918727588347099</v>
      </c>
      <c r="AS731" s="17"/>
      <c r="AT731" s="17">
        <v>0.45622320646630199</v>
      </c>
      <c r="AU731" s="17">
        <v>0.42818042382306398</v>
      </c>
      <c r="AV731" s="17">
        <v>0.391433707878168</v>
      </c>
      <c r="AW731" s="17">
        <v>0.33952762387639701</v>
      </c>
      <c r="AX731" s="17"/>
      <c r="AY731" s="17">
        <v>0.38563710666119</v>
      </c>
      <c r="AZ731" s="17">
        <v>0.40075035477715198</v>
      </c>
      <c r="BA731" s="17"/>
      <c r="BB731" s="17">
        <v>0.38703872879749901</v>
      </c>
      <c r="BC731" s="17">
        <v>0.39931604326930398</v>
      </c>
      <c r="BD731" s="17"/>
      <c r="BE731" s="17">
        <v>0.34627066743554402</v>
      </c>
      <c r="BF731" s="17">
        <v>0.40486609440166099</v>
      </c>
      <c r="BG731" s="17"/>
      <c r="BH731" s="17">
        <v>0.38845944787747899</v>
      </c>
      <c r="BI731" s="17">
        <v>0.39821629635620798</v>
      </c>
      <c r="BJ731" s="17"/>
      <c r="BK731" s="17">
        <v>0.37431751441189198</v>
      </c>
      <c r="BL731" s="17">
        <v>0.40162808263230698</v>
      </c>
      <c r="BM731" s="17"/>
      <c r="BN731" s="17">
        <v>0.34572480243271903</v>
      </c>
      <c r="BO731" s="17">
        <v>0.40022367758718502</v>
      </c>
      <c r="BP731" s="17"/>
      <c r="BQ731" s="17">
        <v>0.35267280512455901</v>
      </c>
      <c r="BR731" s="17">
        <v>0.40158616270243802</v>
      </c>
      <c r="BS731" s="17"/>
      <c r="BT731" s="17">
        <v>0.41833434466910102</v>
      </c>
      <c r="BU731" s="17">
        <v>0.39597122176217098</v>
      </c>
      <c r="BV731" s="17"/>
      <c r="BW731" s="17">
        <v>0.40411862984047497</v>
      </c>
      <c r="BX731" s="17">
        <v>0.39319662101554098</v>
      </c>
      <c r="BY731" s="17"/>
      <c r="BZ731" s="17">
        <v>0.37963852085132799</v>
      </c>
      <c r="CA731" s="17">
        <v>0.398423232129827</v>
      </c>
    </row>
    <row r="732" spans="2:79" x14ac:dyDescent="0.35">
      <c r="B732" t="s">
        <v>339</v>
      </c>
      <c r="C732" s="17">
        <v>5.5359364729982402E-2</v>
      </c>
      <c r="D732" s="17">
        <v>7.6572623375335006E-2</v>
      </c>
      <c r="E732" s="17">
        <v>9.0454643605260301E-2</v>
      </c>
      <c r="F732" s="17">
        <v>4.3940961901272897E-2</v>
      </c>
      <c r="G732" s="17">
        <v>4.47966583109706E-2</v>
      </c>
      <c r="H732" s="17">
        <v>5.8701236954478597E-2</v>
      </c>
      <c r="I732" s="17">
        <v>4.1623543421780498E-2</v>
      </c>
      <c r="J732" s="17">
        <v>5.4692078708699403E-2</v>
      </c>
      <c r="K732" s="17">
        <v>3.7829189204084603E-2</v>
      </c>
      <c r="L732" s="17">
        <v>1.9823362699582001E-2</v>
      </c>
      <c r="M732" s="17"/>
      <c r="N732" s="17">
        <v>6.9540637364252395E-2</v>
      </c>
      <c r="O732" s="17">
        <v>5.63604308941855E-2</v>
      </c>
      <c r="P732" s="17">
        <v>3.96162575540377E-2</v>
      </c>
      <c r="Q732" s="17">
        <v>5.36412770910571E-2</v>
      </c>
      <c r="R732" s="17"/>
      <c r="S732" s="17">
        <v>7.3896002979671901E-2</v>
      </c>
      <c r="T732" s="17">
        <v>7.0584557567494002E-2</v>
      </c>
      <c r="U732" s="17">
        <v>7.4495884041240606E-2</v>
      </c>
      <c r="V732" s="17">
        <v>4.5426177545093802E-2</v>
      </c>
      <c r="W732" s="17">
        <v>5.0304735193128301E-2</v>
      </c>
      <c r="X732" s="17">
        <v>4.2827144386790097E-2</v>
      </c>
      <c r="Y732" s="17">
        <v>5.9096177254975298E-2</v>
      </c>
      <c r="Z732" s="17"/>
      <c r="AA732" s="17">
        <v>4.8919217371587401E-2</v>
      </c>
      <c r="AB732" s="17">
        <v>7.3278984036776795E-2</v>
      </c>
      <c r="AC732" s="17"/>
      <c r="AD732" s="17">
        <v>4.99973062094487E-2</v>
      </c>
      <c r="AE732" s="17">
        <v>5.0490213121297103E-2</v>
      </c>
      <c r="AF732" s="17">
        <v>4.7789371352090299E-2</v>
      </c>
      <c r="AG732" s="17"/>
      <c r="AH732" s="17">
        <v>5.8199901292723399E-2</v>
      </c>
      <c r="AI732" s="17">
        <v>5.48432930444223E-2</v>
      </c>
      <c r="AJ732" s="17"/>
      <c r="AK732" s="17">
        <v>5.6947605323787003E-2</v>
      </c>
      <c r="AL732" s="17">
        <v>5.4635508021198202E-2</v>
      </c>
      <c r="AM732" s="17"/>
      <c r="AN732" s="17">
        <v>5.6544068736668299E-2</v>
      </c>
      <c r="AO732" s="17">
        <v>5.36412770910571E-2</v>
      </c>
      <c r="AP732" s="17"/>
      <c r="AQ732" s="17">
        <v>4.3074167422362503E-2</v>
      </c>
      <c r="AR732" s="17">
        <v>6.3265009983442602E-2</v>
      </c>
      <c r="AS732" s="17"/>
      <c r="AT732" s="17">
        <v>7.7525176326317405E-2</v>
      </c>
      <c r="AU732" s="17">
        <v>7.1104005165796305E-2</v>
      </c>
      <c r="AV732" s="17">
        <v>5.3398586331411403E-2</v>
      </c>
      <c r="AW732" s="17">
        <v>2.69529936720093E-2</v>
      </c>
      <c r="AX732" s="17"/>
      <c r="AY732" s="17">
        <v>5.4202241648857501E-2</v>
      </c>
      <c r="AZ732" s="17">
        <v>5.5688555299309599E-2</v>
      </c>
      <c r="BA732" s="17"/>
      <c r="BB732" s="17">
        <v>5.9770259199238597E-2</v>
      </c>
      <c r="BC732" s="17">
        <v>5.4545226489235397E-2</v>
      </c>
      <c r="BD732" s="17"/>
      <c r="BE732" s="17">
        <v>5.4399936559250302E-2</v>
      </c>
      <c r="BF732" s="17">
        <v>5.5499398309841602E-2</v>
      </c>
      <c r="BG732" s="17"/>
      <c r="BH732" s="17">
        <v>5.3505213235544302E-2</v>
      </c>
      <c r="BI732" s="17">
        <v>5.5527962764487598E-2</v>
      </c>
      <c r="BJ732" s="17"/>
      <c r="BK732" s="17">
        <v>5.3317541310623398E-2</v>
      </c>
      <c r="BL732" s="17">
        <v>5.5733051567013497E-2</v>
      </c>
      <c r="BM732" s="17"/>
      <c r="BN732" s="17">
        <v>7.3082135144787105E-2</v>
      </c>
      <c r="BO732" s="17">
        <v>5.4392047499423203E-2</v>
      </c>
      <c r="BP732" s="17"/>
      <c r="BQ732" s="17">
        <v>6.13808540707882E-2</v>
      </c>
      <c r="BR732" s="17">
        <v>5.4796243694054399E-2</v>
      </c>
      <c r="BS732" s="17"/>
      <c r="BT732" s="17">
        <v>5.8518195181147599E-2</v>
      </c>
      <c r="BU732" s="17">
        <v>5.5143280803786797E-2</v>
      </c>
      <c r="BV732" s="17"/>
      <c r="BW732" s="17">
        <v>5.0389937459818603E-2</v>
      </c>
      <c r="BX732" s="17">
        <v>5.8472063290010499E-2</v>
      </c>
      <c r="BY732" s="17"/>
      <c r="BZ732" s="17">
        <v>5.4365930343918699E-2</v>
      </c>
      <c r="CA732" s="17">
        <v>5.5416415481900197E-2</v>
      </c>
    </row>
    <row r="733" spans="2:79" x14ac:dyDescent="0.35">
      <c r="B733" t="s">
        <v>340</v>
      </c>
      <c r="C733" s="17">
        <v>1.07601558545869E-2</v>
      </c>
      <c r="D733" s="17">
        <v>1.3647464210673E-2</v>
      </c>
      <c r="E733" s="17">
        <v>1.75186661107921E-2</v>
      </c>
      <c r="F733" s="17">
        <v>6.8353272666888502E-3</v>
      </c>
      <c r="G733" s="17">
        <v>1.1190532739677199E-2</v>
      </c>
      <c r="H733" s="17">
        <v>8.1912355640831099E-3</v>
      </c>
      <c r="I733" s="17">
        <v>1.3084607764619101E-2</v>
      </c>
      <c r="J733" s="17">
        <v>9.3896679455893108E-3</v>
      </c>
      <c r="K733" s="17">
        <v>0</v>
      </c>
      <c r="L733" s="17">
        <v>7.2936444273961898E-3</v>
      </c>
      <c r="M733" s="17"/>
      <c r="N733" s="17">
        <v>1.47487020714885E-2</v>
      </c>
      <c r="O733" s="17">
        <v>1.1598144768083201E-2</v>
      </c>
      <c r="P733" s="17">
        <v>1.54826944354751E-2</v>
      </c>
      <c r="Q733" s="17">
        <v>6.2380863232542102E-3</v>
      </c>
      <c r="R733" s="17"/>
      <c r="S733" s="17">
        <v>2.3587162314492802E-2</v>
      </c>
      <c r="T733" s="17">
        <v>7.9197117235422308E-3</v>
      </c>
      <c r="U733" s="17">
        <v>1.1176314759815099E-2</v>
      </c>
      <c r="V733" s="17">
        <v>9.9219787880136696E-3</v>
      </c>
      <c r="W733" s="17">
        <v>7.7917440731724999E-3</v>
      </c>
      <c r="X733" s="17">
        <v>7.1209798121127004E-3</v>
      </c>
      <c r="Y733" s="17">
        <v>8.5153282092190596E-3</v>
      </c>
      <c r="Z733" s="17"/>
      <c r="AA733" s="17">
        <v>7.6795400249219598E-3</v>
      </c>
      <c r="AB733" s="17">
        <v>1.9331926006106701E-2</v>
      </c>
      <c r="AC733" s="17"/>
      <c r="AD733" s="17">
        <v>1.04238560907712E-2</v>
      </c>
      <c r="AE733" s="17">
        <v>5.5377502608343404E-3</v>
      </c>
      <c r="AF733" s="17">
        <v>7.3670961493387801E-3</v>
      </c>
      <c r="AG733" s="17"/>
      <c r="AH733" s="17">
        <v>6.6539742409861199E-3</v>
      </c>
      <c r="AI733" s="17">
        <v>1.15061712709496E-2</v>
      </c>
      <c r="AJ733" s="17"/>
      <c r="AK733" s="17">
        <v>1.1016780445601299E-2</v>
      </c>
      <c r="AL733" s="17">
        <v>1.0643196602588501E-2</v>
      </c>
      <c r="AM733" s="17"/>
      <c r="AN733" s="17">
        <v>1.38783401490931E-2</v>
      </c>
      <c r="AO733" s="17">
        <v>6.2380863232542102E-3</v>
      </c>
      <c r="AP733" s="17"/>
      <c r="AQ733" s="17">
        <v>6.8807824224478998E-3</v>
      </c>
      <c r="AR733" s="17">
        <v>1.32565707995196E-2</v>
      </c>
      <c r="AS733" s="17"/>
      <c r="AT733" s="17">
        <v>3.5036865548463102E-2</v>
      </c>
      <c r="AU733" s="17">
        <v>1.1837511732213099E-2</v>
      </c>
      <c r="AV733" s="17">
        <v>9.6726581845292901E-3</v>
      </c>
      <c r="AW733" s="17">
        <v>1.1426938577661599E-3</v>
      </c>
      <c r="AX733" s="17"/>
      <c r="AY733" s="17">
        <v>9.2150895017432104E-3</v>
      </c>
      <c r="AZ733" s="17">
        <v>1.11997126144836E-2</v>
      </c>
      <c r="BA733" s="17"/>
      <c r="BB733" s="17">
        <v>7.4037332156051501E-3</v>
      </c>
      <c r="BC733" s="17">
        <v>1.1379665580233201E-2</v>
      </c>
      <c r="BD733" s="17"/>
      <c r="BE733" s="17">
        <v>1.6327565575084701E-2</v>
      </c>
      <c r="BF733" s="17">
        <v>9.9475631691862305E-3</v>
      </c>
      <c r="BG733" s="17"/>
      <c r="BH733" s="17">
        <v>2.0599766985267599E-2</v>
      </c>
      <c r="BI733" s="17">
        <v>9.8654398068936996E-3</v>
      </c>
      <c r="BJ733" s="17"/>
      <c r="BK733" s="17">
        <v>6.7343272078450398E-3</v>
      </c>
      <c r="BL733" s="17">
        <v>1.1496947860774299E-2</v>
      </c>
      <c r="BM733" s="17"/>
      <c r="BN733" s="17">
        <v>8.0075004797372108E-3</v>
      </c>
      <c r="BO733" s="17">
        <v>1.09103970929239E-2</v>
      </c>
      <c r="BP733" s="17"/>
      <c r="BQ733" s="17">
        <v>1.34065524949291E-2</v>
      </c>
      <c r="BR733" s="17">
        <v>1.05126686411683E-2</v>
      </c>
      <c r="BS733" s="17"/>
      <c r="BT733" s="17">
        <v>1.1712863030398601E-2</v>
      </c>
      <c r="BU733" s="17">
        <v>1.0694984674858601E-2</v>
      </c>
      <c r="BV733" s="17"/>
      <c r="BW733" s="17">
        <v>9.3491587208445106E-3</v>
      </c>
      <c r="BX733" s="17">
        <v>1.1643961675183801E-2</v>
      </c>
      <c r="BY733" s="17"/>
      <c r="BZ733" s="17">
        <v>7.1951686833147599E-3</v>
      </c>
      <c r="CA733" s="17">
        <v>1.0964885227307901E-2</v>
      </c>
    </row>
    <row r="734" spans="2:79" x14ac:dyDescent="0.35">
      <c r="B734" t="s">
        <v>103</v>
      </c>
      <c r="C734" s="17">
        <v>8.2999214882977807E-3</v>
      </c>
      <c r="D734" s="17">
        <v>1.7432644689322901E-2</v>
      </c>
      <c r="E734" s="17">
        <v>3.7913781615834799E-3</v>
      </c>
      <c r="F734" s="17">
        <v>2.4713858693569402E-3</v>
      </c>
      <c r="G734" s="17">
        <v>4.7450277985429702E-3</v>
      </c>
      <c r="H734" s="17">
        <v>9.6262454513752205E-3</v>
      </c>
      <c r="I734" s="17">
        <v>6.2377816759831397E-3</v>
      </c>
      <c r="J734" s="17">
        <v>1.23766172412318E-2</v>
      </c>
      <c r="K734" s="17">
        <v>6.0508691920093402E-3</v>
      </c>
      <c r="L734" s="17">
        <v>1.8813517793895899E-2</v>
      </c>
      <c r="M734" s="17"/>
      <c r="N734" s="17">
        <v>8.3391571012466099E-3</v>
      </c>
      <c r="O734" s="17">
        <v>6.1907698605551302E-3</v>
      </c>
      <c r="P734" s="17">
        <v>7.3359649771885804E-3</v>
      </c>
      <c r="Q734" s="17">
        <v>9.7220609414269497E-3</v>
      </c>
      <c r="R734" s="17"/>
      <c r="S734" s="17">
        <v>9.1669839421253205E-3</v>
      </c>
      <c r="T734" s="17">
        <v>8.8568859855059998E-3</v>
      </c>
      <c r="U734" s="17">
        <v>0</v>
      </c>
      <c r="V734" s="17">
        <v>2.65827069660111E-3</v>
      </c>
      <c r="W734" s="17">
        <v>6.1799309766098201E-3</v>
      </c>
      <c r="X734" s="17">
        <v>6.4980310260330503E-3</v>
      </c>
      <c r="Y734" s="17">
        <v>8.7339515067941902E-3</v>
      </c>
      <c r="Z734" s="17"/>
      <c r="AA734" s="17">
        <v>5.07555386871058E-3</v>
      </c>
      <c r="AB734" s="17">
        <v>1.7271678970343499E-2</v>
      </c>
      <c r="AC734" s="17"/>
      <c r="AD734" s="17">
        <v>5.5746915707402403E-3</v>
      </c>
      <c r="AE734" s="17">
        <v>1.2182334256949101E-3</v>
      </c>
      <c r="AF734" s="17">
        <v>5.0957847840177499E-3</v>
      </c>
      <c r="AG734" s="17"/>
      <c r="AH734" s="17">
        <v>7.01565550592817E-3</v>
      </c>
      <c r="AI734" s="17">
        <v>8.5332482896220505E-3</v>
      </c>
      <c r="AJ734" s="17"/>
      <c r="AK734" s="17">
        <v>9.5915030498085595E-3</v>
      </c>
      <c r="AL734" s="17">
        <v>7.7112701328995396E-3</v>
      </c>
      <c r="AM734" s="17"/>
      <c r="AN734" s="17">
        <v>7.3192879804272696E-3</v>
      </c>
      <c r="AO734" s="17">
        <v>9.7220609414269497E-3</v>
      </c>
      <c r="AP734" s="17"/>
      <c r="AQ734" s="17">
        <v>7.0391833443106096E-3</v>
      </c>
      <c r="AR734" s="17">
        <v>9.1112188793202493E-3</v>
      </c>
      <c r="AS734" s="17"/>
      <c r="AT734" s="17">
        <v>3.2997321969701503E-2</v>
      </c>
      <c r="AU734" s="17">
        <v>1.0169643282795101E-2</v>
      </c>
      <c r="AV734" s="17">
        <v>5.5912513631255897E-3</v>
      </c>
      <c r="AW734" s="17">
        <v>0</v>
      </c>
      <c r="AX734" s="17"/>
      <c r="AY734" s="17">
        <v>7.1365081559518597E-3</v>
      </c>
      <c r="AZ734" s="17">
        <v>8.6309015745868797E-3</v>
      </c>
      <c r="BA734" s="17"/>
      <c r="BB734" s="17">
        <v>1.06260128135962E-2</v>
      </c>
      <c r="BC734" s="17">
        <v>7.8705845561642205E-3</v>
      </c>
      <c r="BD734" s="17"/>
      <c r="BE734" s="17">
        <v>3.8559542129562802E-3</v>
      </c>
      <c r="BF734" s="17">
        <v>8.9485418491824908E-3</v>
      </c>
      <c r="BG734" s="17"/>
      <c r="BH734" s="17">
        <v>2.02611323469578E-2</v>
      </c>
      <c r="BI734" s="17">
        <v>7.2122883325813304E-3</v>
      </c>
      <c r="BJ734" s="17"/>
      <c r="BK734" s="17">
        <v>4.7908117399065404E-3</v>
      </c>
      <c r="BL734" s="17">
        <v>8.9421455465774208E-3</v>
      </c>
      <c r="BM734" s="17"/>
      <c r="BN734" s="17">
        <v>0</v>
      </c>
      <c r="BO734" s="17">
        <v>8.7529351469982399E-3</v>
      </c>
      <c r="BP734" s="17"/>
      <c r="BQ734" s="17">
        <v>1.25734800302615E-2</v>
      </c>
      <c r="BR734" s="17">
        <v>7.90026443054276E-3</v>
      </c>
      <c r="BS734" s="17"/>
      <c r="BT734" s="17">
        <v>9.5360804318017304E-3</v>
      </c>
      <c r="BU734" s="17">
        <v>8.2153604198758803E-3</v>
      </c>
      <c r="BV734" s="17"/>
      <c r="BW734" s="17">
        <v>4.5110411063967598E-3</v>
      </c>
      <c r="BX734" s="17">
        <v>1.06731612738301E-2</v>
      </c>
      <c r="BY734" s="17"/>
      <c r="BZ734" s="17">
        <v>1.13754161698003E-2</v>
      </c>
      <c r="CA734" s="17">
        <v>8.1233025927166993E-3</v>
      </c>
    </row>
    <row r="735" spans="2:79" x14ac:dyDescent="0.3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c r="BP735" s="17"/>
      <c r="BQ735" s="17"/>
      <c r="BR735" s="17"/>
      <c r="BS735" s="17"/>
      <c r="BT735" s="17"/>
      <c r="BU735" s="17"/>
      <c r="BV735" s="17"/>
      <c r="BW735" s="17"/>
      <c r="BX735" s="17"/>
      <c r="BY735" s="17"/>
      <c r="BZ735" s="17"/>
      <c r="CA735" s="17"/>
    </row>
    <row r="736" spans="2:79" x14ac:dyDescent="0.35">
      <c r="B736" s="6" t="s">
        <v>353</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c r="BP736" s="17"/>
      <c r="BQ736" s="17"/>
      <c r="BR736" s="17"/>
      <c r="BS736" s="17"/>
      <c r="BT736" s="17"/>
      <c r="BU736" s="17"/>
      <c r="BV736" s="17"/>
      <c r="BW736" s="17"/>
      <c r="BX736" s="17"/>
      <c r="BY736" s="17"/>
      <c r="BZ736" s="17"/>
      <c r="CA736" s="17"/>
    </row>
    <row r="737" spans="2:79" x14ac:dyDescent="0.35">
      <c r="B737" s="24" t="s">
        <v>696</v>
      </c>
      <c r="C737" s="17" t="s">
        <v>342</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c r="BP737" s="17"/>
      <c r="BQ737" s="17"/>
      <c r="BR737" s="17"/>
      <c r="BS737" s="17"/>
      <c r="BT737" s="17"/>
      <c r="BU737" s="17"/>
      <c r="BV737" s="17"/>
      <c r="BW737" s="17"/>
      <c r="BX737" s="17"/>
      <c r="BY737" s="17"/>
      <c r="BZ737" s="17"/>
      <c r="CA737" s="17"/>
    </row>
    <row r="738" spans="2:79" x14ac:dyDescent="0.35">
      <c r="B738" t="s">
        <v>337</v>
      </c>
      <c r="C738" s="17">
        <v>0.539583386380035</v>
      </c>
      <c r="D738" s="17">
        <v>0.44096348690316101</v>
      </c>
      <c r="E738" s="17">
        <v>0.50405461870052004</v>
      </c>
      <c r="F738" s="17">
        <v>0.61423548442481501</v>
      </c>
      <c r="G738" s="17">
        <v>0.59340617938220097</v>
      </c>
      <c r="H738" s="17">
        <v>0.467111177827847</v>
      </c>
      <c r="I738" s="17">
        <v>0.524302219562643</v>
      </c>
      <c r="J738" s="17">
        <v>0.59970157684865999</v>
      </c>
      <c r="K738" s="17">
        <v>0.51139301872697396</v>
      </c>
      <c r="L738" s="17">
        <v>0.68254761077262405</v>
      </c>
      <c r="M738" s="17"/>
      <c r="N738" s="17">
        <v>0.51418393942029506</v>
      </c>
      <c r="O738" s="17">
        <v>0.55950860417049597</v>
      </c>
      <c r="P738" s="17">
        <v>0.53745420251503795</v>
      </c>
      <c r="Q738" s="17">
        <v>0.54513616962977696</v>
      </c>
      <c r="R738" s="17"/>
      <c r="S738" s="17">
        <v>0.56588409303884302</v>
      </c>
      <c r="T738" s="17">
        <v>0.50314095676981097</v>
      </c>
      <c r="U738" s="17">
        <v>0.56015412155982602</v>
      </c>
      <c r="V738" s="17">
        <v>0.47446718526829301</v>
      </c>
      <c r="W738" s="17">
        <v>0.54659863227694305</v>
      </c>
      <c r="X738" s="17">
        <v>0.54701749490659801</v>
      </c>
      <c r="Y738" s="17">
        <v>0.61853059972395197</v>
      </c>
      <c r="Z738" s="17"/>
      <c r="AA738" s="17">
        <v>0.55466637620413595</v>
      </c>
      <c r="AB738" s="17">
        <v>0.49874994322617699</v>
      </c>
      <c r="AC738" s="17"/>
      <c r="AD738" s="17">
        <v>0.54167343869341</v>
      </c>
      <c r="AE738" s="17">
        <v>0.58870482627095799</v>
      </c>
      <c r="AF738" s="17">
        <v>0.55682597646267695</v>
      </c>
      <c r="AG738" s="17"/>
      <c r="AH738" s="17">
        <v>0.57322401456359295</v>
      </c>
      <c r="AI738" s="17">
        <v>0.53373832910504804</v>
      </c>
      <c r="AJ738" s="17"/>
      <c r="AK738" s="17">
        <v>0.55285884873065005</v>
      </c>
      <c r="AL738" s="17">
        <v>0.533430328761204</v>
      </c>
      <c r="AM738" s="17"/>
      <c r="AN738" s="17">
        <v>0.53595404413042202</v>
      </c>
      <c r="AO738" s="17">
        <v>0.54513616962977696</v>
      </c>
      <c r="AP738" s="17"/>
      <c r="AQ738" s="17">
        <v>0.58391921460806495</v>
      </c>
      <c r="AR738" s="17">
        <v>0.51107939939386904</v>
      </c>
      <c r="AS738" s="17"/>
      <c r="AT738" s="17">
        <v>0.39879166143943801</v>
      </c>
      <c r="AU738" s="17">
        <v>0.51550610588197698</v>
      </c>
      <c r="AV738" s="17">
        <v>0.557183026252147</v>
      </c>
      <c r="AW738" s="17">
        <v>0.60093654325121804</v>
      </c>
      <c r="AX738" s="17"/>
      <c r="AY738" s="17">
        <v>0.55216619069795703</v>
      </c>
      <c r="AZ738" s="17">
        <v>0.53613284508476899</v>
      </c>
      <c r="BA738" s="17"/>
      <c r="BB738" s="17">
        <v>0.56818047376679104</v>
      </c>
      <c r="BC738" s="17">
        <v>0.534178748897294</v>
      </c>
      <c r="BD738" s="17"/>
      <c r="BE738" s="17">
        <v>0.57411949011708496</v>
      </c>
      <c r="BF738" s="17">
        <v>0.53462513824216895</v>
      </c>
      <c r="BG738" s="17"/>
      <c r="BH738" s="17">
        <v>0.51282063244640297</v>
      </c>
      <c r="BI738" s="17">
        <v>0.54205425026725695</v>
      </c>
      <c r="BJ738" s="17"/>
      <c r="BK738" s="17">
        <v>0.57559958920707699</v>
      </c>
      <c r="BL738" s="17">
        <v>0.53295151148959596</v>
      </c>
      <c r="BM738" s="17"/>
      <c r="BN738" s="17">
        <v>0.60614900238384894</v>
      </c>
      <c r="BO738" s="17">
        <v>0.53617943068115304</v>
      </c>
      <c r="BP738" s="17"/>
      <c r="BQ738" s="17">
        <v>0.59956241117565601</v>
      </c>
      <c r="BR738" s="17">
        <v>0.534118683615734</v>
      </c>
      <c r="BS738" s="17"/>
      <c r="BT738" s="17">
        <v>0.61556037525262997</v>
      </c>
      <c r="BU738" s="17">
        <v>0.534027522293959</v>
      </c>
      <c r="BV738" s="17"/>
      <c r="BW738" s="17">
        <v>0.55711912965700205</v>
      </c>
      <c r="BX738" s="17">
        <v>0.52835678409379705</v>
      </c>
      <c r="BY738" s="17"/>
      <c r="BZ738" s="17">
        <v>0.56655030164548403</v>
      </c>
      <c r="CA738" s="17">
        <v>0.53793103443289703</v>
      </c>
    </row>
    <row r="739" spans="2:79" x14ac:dyDescent="0.35">
      <c r="B739" t="s">
        <v>338</v>
      </c>
      <c r="C739" s="17">
        <v>0.39217675134935698</v>
      </c>
      <c r="D739" s="17">
        <v>0.459969247871095</v>
      </c>
      <c r="E739" s="17">
        <v>0.38975886575416102</v>
      </c>
      <c r="F739" s="17">
        <v>0.34150032442290001</v>
      </c>
      <c r="G739" s="17">
        <v>0.35591705851697902</v>
      </c>
      <c r="H739" s="17">
        <v>0.47196506773622798</v>
      </c>
      <c r="I739" s="17">
        <v>0.414338201756842</v>
      </c>
      <c r="J739" s="17">
        <v>0.325731863667369</v>
      </c>
      <c r="K739" s="17">
        <v>0.40227160201832501</v>
      </c>
      <c r="L739" s="17">
        <v>0.28008684719944499</v>
      </c>
      <c r="M739" s="17"/>
      <c r="N739" s="17">
        <v>0.40992176874486203</v>
      </c>
      <c r="O739" s="17">
        <v>0.39274014612629699</v>
      </c>
      <c r="P739" s="17">
        <v>0.39795202264451901</v>
      </c>
      <c r="Q739" s="17">
        <v>0.37900780892795499</v>
      </c>
      <c r="R739" s="17"/>
      <c r="S739" s="17">
        <v>0.38011431800754603</v>
      </c>
      <c r="T739" s="17">
        <v>0.43112341120429698</v>
      </c>
      <c r="U739" s="17">
        <v>0.38113525277620303</v>
      </c>
      <c r="V739" s="17">
        <v>0.441131015514862</v>
      </c>
      <c r="W739" s="17">
        <v>0.38106719453801802</v>
      </c>
      <c r="X739" s="17">
        <v>0.37853174012474899</v>
      </c>
      <c r="Y739" s="17">
        <v>0.34502935921297101</v>
      </c>
      <c r="Z739" s="17"/>
      <c r="AA739" s="17">
        <v>0.38591233130610397</v>
      </c>
      <c r="AB739" s="17">
        <v>0.409136110383024</v>
      </c>
      <c r="AC739" s="17"/>
      <c r="AD739" s="17">
        <v>0.39554273460863598</v>
      </c>
      <c r="AE739" s="17">
        <v>0.34962904054184002</v>
      </c>
      <c r="AF739" s="17">
        <v>0.38815558577590598</v>
      </c>
      <c r="AG739" s="17"/>
      <c r="AH739" s="17">
        <v>0.355432678461087</v>
      </c>
      <c r="AI739" s="17">
        <v>0.39856103196909898</v>
      </c>
      <c r="AJ739" s="17"/>
      <c r="AK739" s="17">
        <v>0.37965448236004601</v>
      </c>
      <c r="AL739" s="17">
        <v>0.397980710607029</v>
      </c>
      <c r="AM739" s="17"/>
      <c r="AN739" s="17">
        <v>0.40078407437334201</v>
      </c>
      <c r="AO739" s="17">
        <v>0.37900780892795499</v>
      </c>
      <c r="AP739" s="17"/>
      <c r="AQ739" s="17">
        <v>0.35977986947514801</v>
      </c>
      <c r="AR739" s="17">
        <v>0.41300505965534801</v>
      </c>
      <c r="AS739" s="17"/>
      <c r="AT739" s="17">
        <v>0.47152507147362599</v>
      </c>
      <c r="AU739" s="17">
        <v>0.40556287192261598</v>
      </c>
      <c r="AV739" s="17">
        <v>0.38293113264763701</v>
      </c>
      <c r="AW739" s="17">
        <v>0.35688493945528399</v>
      </c>
      <c r="AX739" s="17"/>
      <c r="AY739" s="17">
        <v>0.38151196231955298</v>
      </c>
      <c r="AZ739" s="17">
        <v>0.39510132158210098</v>
      </c>
      <c r="BA739" s="17"/>
      <c r="BB739" s="17">
        <v>0.37241202471484902</v>
      </c>
      <c r="BC739" s="17">
        <v>0.39591213813754</v>
      </c>
      <c r="BD739" s="17"/>
      <c r="BE739" s="17">
        <v>0.34158226315277002</v>
      </c>
      <c r="BF739" s="17">
        <v>0.399440455118519</v>
      </c>
      <c r="BG739" s="17"/>
      <c r="BH739" s="17">
        <v>0.39510647357671103</v>
      </c>
      <c r="BI739" s="17">
        <v>0.39190626555147901</v>
      </c>
      <c r="BJ739" s="17"/>
      <c r="BK739" s="17">
        <v>0.374324896340897</v>
      </c>
      <c r="BL739" s="17">
        <v>0.39546391822663501</v>
      </c>
      <c r="BM739" s="17"/>
      <c r="BN739" s="17">
        <v>0.31261377745061097</v>
      </c>
      <c r="BO739" s="17">
        <v>0.39624535094598901</v>
      </c>
      <c r="BP739" s="17"/>
      <c r="BQ739" s="17">
        <v>0.33975344668984703</v>
      </c>
      <c r="BR739" s="17">
        <v>0.39695305071172199</v>
      </c>
      <c r="BS739" s="17"/>
      <c r="BT739" s="17">
        <v>0.32470167085666102</v>
      </c>
      <c r="BU739" s="17">
        <v>0.39711090815100503</v>
      </c>
      <c r="BV739" s="17"/>
      <c r="BW739" s="17">
        <v>0.38868499428950698</v>
      </c>
      <c r="BX739" s="17">
        <v>0.39441221791453002</v>
      </c>
      <c r="BY739" s="17"/>
      <c r="BZ739" s="17">
        <v>0.35621668211611701</v>
      </c>
      <c r="CA739" s="17">
        <v>0.39438014353685302</v>
      </c>
    </row>
    <row r="740" spans="2:79" x14ac:dyDescent="0.35">
      <c r="B740" t="s">
        <v>339</v>
      </c>
      <c r="C740" s="17">
        <v>5.18123677447117E-2</v>
      </c>
      <c r="D740" s="17">
        <v>6.7469950514574106E-2</v>
      </c>
      <c r="E740" s="17">
        <v>8.1146893497312106E-2</v>
      </c>
      <c r="F740" s="17">
        <v>3.3837782170070899E-2</v>
      </c>
      <c r="G740" s="17">
        <v>3.9162310724864202E-2</v>
      </c>
      <c r="H740" s="17">
        <v>4.7061348883130301E-2</v>
      </c>
      <c r="I740" s="17">
        <v>4.93966110201495E-2</v>
      </c>
      <c r="J740" s="17">
        <v>6.0282578204677598E-2</v>
      </c>
      <c r="K740" s="17">
        <v>6.5017969088111596E-2</v>
      </c>
      <c r="L740" s="17">
        <v>2.9459970475969099E-2</v>
      </c>
      <c r="M740" s="17"/>
      <c r="N740" s="17">
        <v>5.4844860117497299E-2</v>
      </c>
      <c r="O740" s="17">
        <v>3.9797709176090101E-2</v>
      </c>
      <c r="P740" s="17">
        <v>4.3077452908560097E-2</v>
      </c>
      <c r="Q740" s="17">
        <v>5.9968901456796203E-2</v>
      </c>
      <c r="R740" s="17"/>
      <c r="S740" s="17">
        <v>3.5641012774596699E-2</v>
      </c>
      <c r="T740" s="17">
        <v>5.77871915105789E-2</v>
      </c>
      <c r="U740" s="17">
        <v>4.5997140824715302E-2</v>
      </c>
      <c r="V740" s="17">
        <v>6.8591702177896299E-2</v>
      </c>
      <c r="W740" s="17">
        <v>5.3440103948609603E-2</v>
      </c>
      <c r="X740" s="17">
        <v>6.0723716905578498E-2</v>
      </c>
      <c r="Y740" s="17">
        <v>2.7902798065494699E-2</v>
      </c>
      <c r="Z740" s="17"/>
      <c r="AA740" s="17">
        <v>5.04840639814539E-2</v>
      </c>
      <c r="AB740" s="17">
        <v>5.5408419776874197E-2</v>
      </c>
      <c r="AC740" s="17"/>
      <c r="AD740" s="17">
        <v>5.7784214937008999E-2</v>
      </c>
      <c r="AE740" s="17">
        <v>5.3099148896276399E-2</v>
      </c>
      <c r="AF740" s="17">
        <v>4.3660817234484797E-2</v>
      </c>
      <c r="AG740" s="17"/>
      <c r="AH740" s="17">
        <v>6.4220106256532405E-2</v>
      </c>
      <c r="AI740" s="17">
        <v>4.9656523868701702E-2</v>
      </c>
      <c r="AJ740" s="17"/>
      <c r="AK740" s="17">
        <v>4.6964495481295103E-2</v>
      </c>
      <c r="AL740" s="17">
        <v>5.4059313016952999E-2</v>
      </c>
      <c r="AM740" s="17"/>
      <c r="AN740" s="17">
        <v>4.6481193974688098E-2</v>
      </c>
      <c r="AO740" s="17">
        <v>5.9968901456796203E-2</v>
      </c>
      <c r="AP740" s="17"/>
      <c r="AQ740" s="17">
        <v>4.2834711329610697E-2</v>
      </c>
      <c r="AR740" s="17">
        <v>5.75842008613991E-2</v>
      </c>
      <c r="AS740" s="17"/>
      <c r="AT740" s="17">
        <v>7.3146506263949501E-2</v>
      </c>
      <c r="AU740" s="17">
        <v>5.4637244705559203E-2</v>
      </c>
      <c r="AV740" s="17">
        <v>5.2225346841865403E-2</v>
      </c>
      <c r="AW740" s="17">
        <v>3.5498945640057601E-2</v>
      </c>
      <c r="AX740" s="17"/>
      <c r="AY740" s="17">
        <v>5.1949409401564901E-2</v>
      </c>
      <c r="AZ740" s="17">
        <v>5.17747872591382E-2</v>
      </c>
      <c r="BA740" s="17"/>
      <c r="BB740" s="17">
        <v>4.5210587614074697E-2</v>
      </c>
      <c r="BC740" s="17">
        <v>5.3060055240445297E-2</v>
      </c>
      <c r="BD740" s="17"/>
      <c r="BE740" s="17">
        <v>7.5044685321163707E-2</v>
      </c>
      <c r="BF740" s="17">
        <v>4.8476971365352298E-2</v>
      </c>
      <c r="BG740" s="17"/>
      <c r="BH740" s="17">
        <v>6.6767438096488704E-2</v>
      </c>
      <c r="BI740" s="17">
        <v>5.0431644992684301E-2</v>
      </c>
      <c r="BJ740" s="17"/>
      <c r="BK740" s="17">
        <v>3.8977303880886702E-2</v>
      </c>
      <c r="BL740" s="17">
        <v>5.4175763413168203E-2</v>
      </c>
      <c r="BM740" s="17"/>
      <c r="BN740" s="17">
        <v>7.3306342024431301E-2</v>
      </c>
      <c r="BO740" s="17">
        <v>5.0713233677705E-2</v>
      </c>
      <c r="BP740" s="17"/>
      <c r="BQ740" s="17">
        <v>5.6718237336421999E-2</v>
      </c>
      <c r="BR740" s="17">
        <v>5.1365392836225397E-2</v>
      </c>
      <c r="BS740" s="17"/>
      <c r="BT740" s="17">
        <v>4.5928329673073198E-2</v>
      </c>
      <c r="BU740" s="17">
        <v>5.2242641651172199E-2</v>
      </c>
      <c r="BV740" s="17"/>
      <c r="BW740" s="17">
        <v>4.4818394206185601E-2</v>
      </c>
      <c r="BX740" s="17">
        <v>5.6289997125876103E-2</v>
      </c>
      <c r="BY740" s="17"/>
      <c r="BZ740" s="17">
        <v>7.2724955040324293E-2</v>
      </c>
      <c r="CA740" s="17">
        <v>5.0530984464590402E-2</v>
      </c>
    </row>
    <row r="741" spans="2:79" x14ac:dyDescent="0.35">
      <c r="B741" t="s">
        <v>340</v>
      </c>
      <c r="C741" s="17">
        <v>8.4294370249891407E-3</v>
      </c>
      <c r="D741" s="17">
        <v>1.35756541934313E-2</v>
      </c>
      <c r="E741" s="17">
        <v>1.36349330844852E-2</v>
      </c>
      <c r="F741" s="17">
        <v>5.37590712947886E-3</v>
      </c>
      <c r="G741" s="17">
        <v>7.7886749929133E-3</v>
      </c>
      <c r="H741" s="17">
        <v>9.148583437222E-3</v>
      </c>
      <c r="I741" s="17">
        <v>7.9584377389213708E-3</v>
      </c>
      <c r="J741" s="17">
        <v>6.2295383460715002E-3</v>
      </c>
      <c r="K741" s="17">
        <v>0</v>
      </c>
      <c r="L741" s="17">
        <v>3.9527857759812501E-3</v>
      </c>
      <c r="M741" s="17"/>
      <c r="N741" s="17">
        <v>1.4617851721210001E-2</v>
      </c>
      <c r="O741" s="17">
        <v>3.91184036001219E-3</v>
      </c>
      <c r="P741" s="17">
        <v>1.20538840911921E-2</v>
      </c>
      <c r="Q741" s="17">
        <v>5.5674936976868802E-3</v>
      </c>
      <c r="R741" s="17"/>
      <c r="S741" s="17">
        <v>1.35390973090066E-2</v>
      </c>
      <c r="T741" s="17">
        <v>7.9484405153136192E-3</v>
      </c>
      <c r="U741" s="17">
        <v>1.0335009536205199E-2</v>
      </c>
      <c r="V741" s="17">
        <v>1.4616180268338899E-2</v>
      </c>
      <c r="W741" s="17">
        <v>8.4673761005699105E-3</v>
      </c>
      <c r="X741" s="17">
        <v>2.79164838648641E-3</v>
      </c>
      <c r="Y741" s="17">
        <v>2.0120274320800601E-3</v>
      </c>
      <c r="Z741" s="17"/>
      <c r="AA741" s="17">
        <v>4.8829194941077203E-3</v>
      </c>
      <c r="AB741" s="17">
        <v>1.8030751066851401E-2</v>
      </c>
      <c r="AC741" s="17"/>
      <c r="AD741" s="17">
        <v>3.0546965458158001E-3</v>
      </c>
      <c r="AE741" s="17">
        <v>5.4258539602495401E-3</v>
      </c>
      <c r="AF741" s="17">
        <v>5.1887339787235398E-3</v>
      </c>
      <c r="AG741" s="17"/>
      <c r="AH741" s="17">
        <v>1.6972212469754701E-3</v>
      </c>
      <c r="AI741" s="17">
        <v>9.5991591418101603E-3</v>
      </c>
      <c r="AJ741" s="17"/>
      <c r="AK741" s="17">
        <v>1.20386483764353E-2</v>
      </c>
      <c r="AL741" s="17">
        <v>6.7565999653475903E-3</v>
      </c>
      <c r="AM741" s="17"/>
      <c r="AN741" s="17">
        <v>1.0300025406816401E-2</v>
      </c>
      <c r="AO741" s="17">
        <v>5.5674936976868802E-3</v>
      </c>
      <c r="AP741" s="17"/>
      <c r="AQ741" s="17">
        <v>7.03765418008989E-3</v>
      </c>
      <c r="AR741" s="17">
        <v>9.3242293788059708E-3</v>
      </c>
      <c r="AS741" s="17"/>
      <c r="AT741" s="17">
        <v>2.6591491328040499E-2</v>
      </c>
      <c r="AU741" s="17">
        <v>1.27754106391173E-2</v>
      </c>
      <c r="AV741" s="17">
        <v>3.52985586904269E-3</v>
      </c>
      <c r="AW741" s="17">
        <v>5.1046707236316402E-3</v>
      </c>
      <c r="AX741" s="17"/>
      <c r="AY741" s="17">
        <v>8.6630778953344003E-3</v>
      </c>
      <c r="AZ741" s="17">
        <v>8.3653664528798802E-3</v>
      </c>
      <c r="BA741" s="17"/>
      <c r="BB741" s="17">
        <v>7.6446866257929404E-3</v>
      </c>
      <c r="BC741" s="17">
        <v>8.5777490318984899E-3</v>
      </c>
      <c r="BD741" s="17"/>
      <c r="BE741" s="17">
        <v>4.3117212503892598E-3</v>
      </c>
      <c r="BF741" s="17">
        <v>9.0206055229504704E-3</v>
      </c>
      <c r="BG741" s="17"/>
      <c r="BH741" s="17">
        <v>8.0205358792461504E-3</v>
      </c>
      <c r="BI741" s="17">
        <v>8.4671887106701291E-3</v>
      </c>
      <c r="BJ741" s="17"/>
      <c r="BK741" s="17">
        <v>4.7820771752699999E-3</v>
      </c>
      <c r="BL741" s="17">
        <v>9.1010468090607297E-3</v>
      </c>
      <c r="BM741" s="17"/>
      <c r="BN741" s="17">
        <v>0</v>
      </c>
      <c r="BO741" s="17">
        <v>8.8604918536252398E-3</v>
      </c>
      <c r="BP741" s="17"/>
      <c r="BQ741" s="17">
        <v>3.9659047980752597E-3</v>
      </c>
      <c r="BR741" s="17">
        <v>8.8361104742837402E-3</v>
      </c>
      <c r="BS741" s="17"/>
      <c r="BT741" s="17">
        <v>9.9900506763038795E-3</v>
      </c>
      <c r="BU741" s="17">
        <v>8.3153161909545296E-3</v>
      </c>
      <c r="BV741" s="17"/>
      <c r="BW741" s="17">
        <v>5.1879104740524097E-3</v>
      </c>
      <c r="BX741" s="17">
        <v>1.0504702886998301E-2</v>
      </c>
      <c r="BY741" s="17"/>
      <c r="BZ741" s="17">
        <v>0</v>
      </c>
      <c r="CA741" s="17">
        <v>8.9459364667833496E-3</v>
      </c>
    </row>
    <row r="742" spans="2:79" x14ac:dyDescent="0.35">
      <c r="B742" t="s">
        <v>103</v>
      </c>
      <c r="C742" s="17">
        <v>7.9980575009070305E-3</v>
      </c>
      <c r="D742" s="17">
        <v>1.80216605177386E-2</v>
      </c>
      <c r="E742" s="17">
        <v>1.14046889635221E-2</v>
      </c>
      <c r="F742" s="17">
        <v>5.0505018527348799E-3</v>
      </c>
      <c r="G742" s="17">
        <v>3.7257763830423401E-3</v>
      </c>
      <c r="H742" s="17">
        <v>4.7138221155726004E-3</v>
      </c>
      <c r="I742" s="17">
        <v>4.0045299214439096E-3</v>
      </c>
      <c r="J742" s="17">
        <v>8.0544429332223503E-3</v>
      </c>
      <c r="K742" s="17">
        <v>2.1317410166589199E-2</v>
      </c>
      <c r="L742" s="17">
        <v>3.9527857759812501E-3</v>
      </c>
      <c r="M742" s="17"/>
      <c r="N742" s="17">
        <v>6.43157999613492E-3</v>
      </c>
      <c r="O742" s="17">
        <v>4.0417001671040299E-3</v>
      </c>
      <c r="P742" s="17">
        <v>9.4624378406902802E-3</v>
      </c>
      <c r="Q742" s="17">
        <v>1.03196262877846E-2</v>
      </c>
      <c r="R742" s="17"/>
      <c r="S742" s="17">
        <v>4.8214788700080297E-3</v>
      </c>
      <c r="T742" s="17">
        <v>0</v>
      </c>
      <c r="U742" s="17">
        <v>2.3784753030504902E-3</v>
      </c>
      <c r="V742" s="17">
        <v>1.1939167706102199E-3</v>
      </c>
      <c r="W742" s="17">
        <v>1.04266931358593E-2</v>
      </c>
      <c r="X742" s="17">
        <v>1.0935399676588501E-2</v>
      </c>
      <c r="Y742" s="17">
        <v>6.5252155655022804E-3</v>
      </c>
      <c r="Z742" s="17"/>
      <c r="AA742" s="17">
        <v>4.0543090141986499E-3</v>
      </c>
      <c r="AB742" s="17">
        <v>1.86747755470731E-2</v>
      </c>
      <c r="AC742" s="17"/>
      <c r="AD742" s="17">
        <v>1.9449152151286299E-3</v>
      </c>
      <c r="AE742" s="17">
        <v>3.14113033067543E-3</v>
      </c>
      <c r="AF742" s="17">
        <v>6.1688865482080503E-3</v>
      </c>
      <c r="AG742" s="17"/>
      <c r="AH742" s="17">
        <v>5.4259794718121502E-3</v>
      </c>
      <c r="AI742" s="17">
        <v>8.4449559153409997E-3</v>
      </c>
      <c r="AJ742" s="17"/>
      <c r="AK742" s="17">
        <v>8.4835250515726598E-3</v>
      </c>
      <c r="AL742" s="17">
        <v>7.77304764946636E-3</v>
      </c>
      <c r="AM742" s="17"/>
      <c r="AN742" s="17">
        <v>6.4806621147308801E-3</v>
      </c>
      <c r="AO742" s="17">
        <v>1.03196262877846E-2</v>
      </c>
      <c r="AP742" s="17"/>
      <c r="AQ742" s="17">
        <v>6.4285504070870402E-3</v>
      </c>
      <c r="AR742" s="17">
        <v>9.0071107105785808E-3</v>
      </c>
      <c r="AS742" s="17"/>
      <c r="AT742" s="17">
        <v>2.9945269494945699E-2</v>
      </c>
      <c r="AU742" s="17">
        <v>1.1518366850730001E-2</v>
      </c>
      <c r="AV742" s="17">
        <v>4.1306383893085904E-3</v>
      </c>
      <c r="AW742" s="17">
        <v>1.57490092980822E-3</v>
      </c>
      <c r="AX742" s="17"/>
      <c r="AY742" s="17">
        <v>5.7093596855905503E-3</v>
      </c>
      <c r="AZ742" s="17">
        <v>8.6256796211116194E-3</v>
      </c>
      <c r="BA742" s="17"/>
      <c r="BB742" s="17">
        <v>6.5522272784923402E-3</v>
      </c>
      <c r="BC742" s="17">
        <v>8.2713086928225092E-3</v>
      </c>
      <c r="BD742" s="17"/>
      <c r="BE742" s="17">
        <v>4.9418401585920998E-3</v>
      </c>
      <c r="BF742" s="17">
        <v>8.4368297510085399E-3</v>
      </c>
      <c r="BG742" s="17"/>
      <c r="BH742" s="17">
        <v>1.7284920001150901E-2</v>
      </c>
      <c r="BI742" s="17">
        <v>7.1406504779094196E-3</v>
      </c>
      <c r="BJ742" s="17"/>
      <c r="BK742" s="17">
        <v>6.3161333958684897E-3</v>
      </c>
      <c r="BL742" s="17">
        <v>8.3077600615404992E-3</v>
      </c>
      <c r="BM742" s="17"/>
      <c r="BN742" s="17">
        <v>7.9308781411086392E-3</v>
      </c>
      <c r="BO742" s="17">
        <v>8.0014928415282297E-3</v>
      </c>
      <c r="BP742" s="17"/>
      <c r="BQ742" s="17">
        <v>0</v>
      </c>
      <c r="BR742" s="17">
        <v>8.7267623620343009E-3</v>
      </c>
      <c r="BS742" s="17"/>
      <c r="BT742" s="17">
        <v>3.8195735413318198E-3</v>
      </c>
      <c r="BU742" s="17">
        <v>8.3036117129089895E-3</v>
      </c>
      <c r="BV742" s="17"/>
      <c r="BW742" s="17">
        <v>4.18957137325272E-3</v>
      </c>
      <c r="BX742" s="17">
        <v>1.0436297978799299E-2</v>
      </c>
      <c r="BY742" s="17"/>
      <c r="BZ742" s="17">
        <v>4.5080611980746702E-3</v>
      </c>
      <c r="CA742" s="17">
        <v>8.2119010988760295E-3</v>
      </c>
    </row>
    <row r="743" spans="2:79" x14ac:dyDescent="0.3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c r="BP743" s="17"/>
      <c r="BQ743" s="17"/>
      <c r="BR743" s="17"/>
      <c r="BS743" s="17"/>
      <c r="BT743" s="17"/>
      <c r="BU743" s="17"/>
      <c r="BV743" s="17"/>
      <c r="BW743" s="17"/>
      <c r="BX743" s="17"/>
      <c r="BY743" s="17"/>
      <c r="BZ743" s="17"/>
      <c r="CA743" s="17"/>
    </row>
    <row r="744" spans="2:79" x14ac:dyDescent="0.35">
      <c r="B744" s="6" t="s">
        <v>354</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c r="BN744" s="17"/>
      <c r="BO744" s="17"/>
      <c r="BP744" s="17"/>
      <c r="BQ744" s="17"/>
      <c r="BR744" s="17"/>
      <c r="BS744" s="17"/>
      <c r="BT744" s="17"/>
      <c r="BU744" s="17"/>
      <c r="BV744" s="17"/>
      <c r="BW744" s="17"/>
      <c r="BX744" s="17"/>
      <c r="BY744" s="17"/>
      <c r="BZ744" s="17"/>
      <c r="CA744" s="17"/>
    </row>
    <row r="745" spans="2:79" x14ac:dyDescent="0.35">
      <c r="B745" s="24" t="s">
        <v>697</v>
      </c>
      <c r="C745" s="17" t="s">
        <v>342</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c r="BP745" s="17"/>
      <c r="BQ745" s="17"/>
      <c r="BR745" s="17"/>
      <c r="BS745" s="17"/>
      <c r="BT745" s="17"/>
      <c r="BU745" s="17"/>
      <c r="BV745" s="17"/>
      <c r="BW745" s="17"/>
      <c r="BX745" s="17"/>
      <c r="BY745" s="17"/>
      <c r="BZ745" s="17"/>
      <c r="CA745" s="17"/>
    </row>
    <row r="746" spans="2:79" x14ac:dyDescent="0.35">
      <c r="B746" t="s">
        <v>337</v>
      </c>
      <c r="C746" s="17">
        <v>0.44979220599532099</v>
      </c>
      <c r="D746" s="17">
        <v>0.41406116993384201</v>
      </c>
      <c r="E746" s="17">
        <v>0.40892314890081199</v>
      </c>
      <c r="F746" s="17">
        <v>0.51679914804656402</v>
      </c>
      <c r="G746" s="17">
        <v>0.45021952013795502</v>
      </c>
      <c r="H746" s="17">
        <v>0.41967802434665302</v>
      </c>
      <c r="I746" s="17">
        <v>0.491098079488761</v>
      </c>
      <c r="J746" s="17">
        <v>0.49636836519875299</v>
      </c>
      <c r="K746" s="17">
        <v>0.39865546266409702</v>
      </c>
      <c r="L746" s="17">
        <v>0.43591096976159999</v>
      </c>
      <c r="M746" s="17"/>
      <c r="N746" s="17">
        <v>0.319874471068396</v>
      </c>
      <c r="O746" s="17">
        <v>0.38381807882174201</v>
      </c>
      <c r="P746" s="17">
        <v>0.44806103616198101</v>
      </c>
      <c r="Q746" s="17">
        <v>0.515433661480869</v>
      </c>
      <c r="R746" s="17"/>
      <c r="S746" s="17">
        <v>0.40384386479352902</v>
      </c>
      <c r="T746" s="17">
        <v>0.43189467895133299</v>
      </c>
      <c r="U746" s="17">
        <v>0.51770517944572603</v>
      </c>
      <c r="V746" s="17">
        <v>0.37265373876970698</v>
      </c>
      <c r="W746" s="17">
        <v>0.49482754500522902</v>
      </c>
      <c r="X746" s="17">
        <v>0.48408974519075898</v>
      </c>
      <c r="Y746" s="17">
        <v>0.50469312660854804</v>
      </c>
      <c r="Z746" s="17"/>
      <c r="AA746" s="17">
        <v>0.48524087508483599</v>
      </c>
      <c r="AB746" s="17">
        <v>0.30534132330213798</v>
      </c>
      <c r="AC746" s="17"/>
      <c r="AD746" s="17">
        <v>0.50295042089545905</v>
      </c>
      <c r="AE746" s="17">
        <v>0.54332206633591995</v>
      </c>
      <c r="AF746" s="17">
        <v>0.44496479869140898</v>
      </c>
      <c r="AG746" s="17"/>
      <c r="AH746" s="17">
        <v>0.55538721570615701</v>
      </c>
      <c r="AI746" s="17">
        <v>0.42675217271218602</v>
      </c>
      <c r="AJ746" s="17"/>
      <c r="AK746" s="17">
        <v>0.47026580874448698</v>
      </c>
      <c r="AL746" s="17">
        <v>0.44105215794011798</v>
      </c>
      <c r="AM746" s="17"/>
      <c r="AN746" s="17">
        <v>0.38674680512996301</v>
      </c>
      <c r="AO746" s="17">
        <v>0.515433661480869</v>
      </c>
      <c r="AP746" s="17"/>
      <c r="AQ746" s="17">
        <v>0.53980641049320999</v>
      </c>
      <c r="AR746" s="17">
        <v>0.37809707641252899</v>
      </c>
      <c r="AS746" s="17"/>
      <c r="AT746" s="17">
        <v>0.290664846849571</v>
      </c>
      <c r="AU746" s="17">
        <v>0.29919062482312297</v>
      </c>
      <c r="AV746" s="17">
        <v>0.45494781487178299</v>
      </c>
      <c r="AW746" s="17">
        <v>0.62198685609127002</v>
      </c>
      <c r="AX746" s="17"/>
      <c r="AY746" s="17">
        <v>0.50414770145227406</v>
      </c>
      <c r="AZ746" s="17">
        <v>0.43109465531726598</v>
      </c>
      <c r="BA746" s="17"/>
      <c r="BB746" s="17">
        <v>0.47443822742080199</v>
      </c>
      <c r="BC746" s="17">
        <v>0.44507465240981198</v>
      </c>
      <c r="BD746" s="17"/>
      <c r="BE746" s="17">
        <v>0.51810987451752799</v>
      </c>
      <c r="BF746" s="17">
        <v>0.43817170924253601</v>
      </c>
      <c r="BG746" s="17"/>
      <c r="BH746" s="17">
        <v>0.428493209517259</v>
      </c>
      <c r="BI746" s="17">
        <v>0.45167297710601001</v>
      </c>
      <c r="BJ746" s="17"/>
      <c r="BK746" s="17">
        <v>0.44474312399378102</v>
      </c>
      <c r="BL746" s="17">
        <v>0.45081962795252001</v>
      </c>
      <c r="BM746" s="17"/>
      <c r="BN746" s="17">
        <v>0.52663122337887602</v>
      </c>
      <c r="BO746" s="17">
        <v>0.445372209494793</v>
      </c>
      <c r="BP746" s="17"/>
      <c r="BQ746" s="17">
        <v>0.50704875826130802</v>
      </c>
      <c r="BR746" s="17">
        <v>0.44379852920468998</v>
      </c>
      <c r="BS746" s="17"/>
      <c r="BT746" s="17">
        <v>0.46569590821064599</v>
      </c>
      <c r="BU746" s="17">
        <v>0.448606451542306</v>
      </c>
      <c r="BV746" s="17"/>
      <c r="BW746" s="17">
        <v>0.425575066616734</v>
      </c>
      <c r="BX746" s="17">
        <v>0.46426619379027401</v>
      </c>
      <c r="BY746" s="17"/>
      <c r="BZ746" s="17">
        <v>0.47290005318436801</v>
      </c>
      <c r="CA746" s="17">
        <v>0.44829322405475203</v>
      </c>
    </row>
    <row r="747" spans="2:79" x14ac:dyDescent="0.35">
      <c r="B747" t="s">
        <v>338</v>
      </c>
      <c r="C747" s="17">
        <v>0.46261462374173601</v>
      </c>
      <c r="D747" s="17">
        <v>0.50601807984087099</v>
      </c>
      <c r="E747" s="17">
        <v>0.480729235177067</v>
      </c>
      <c r="F747" s="17">
        <v>0.39807469251067201</v>
      </c>
      <c r="G747" s="17">
        <v>0.45909902115522799</v>
      </c>
      <c r="H747" s="17">
        <v>0.51241790829789602</v>
      </c>
      <c r="I747" s="17">
        <v>0.43990426033163199</v>
      </c>
      <c r="J747" s="17">
        <v>0.39657516915486801</v>
      </c>
      <c r="K747" s="17">
        <v>0.45231655699421602</v>
      </c>
      <c r="L747" s="17">
        <v>0.46594431158668198</v>
      </c>
      <c r="M747" s="17"/>
      <c r="N747" s="17">
        <v>0.52645357169816398</v>
      </c>
      <c r="O747" s="17">
        <v>0.49922578361065401</v>
      </c>
      <c r="P747" s="17">
        <v>0.478986605801142</v>
      </c>
      <c r="Q747" s="17">
        <v>0.423228522068611</v>
      </c>
      <c r="R747" s="17"/>
      <c r="S747" s="17">
        <v>0.44861638052784403</v>
      </c>
      <c r="T747" s="17">
        <v>0.46070177162855003</v>
      </c>
      <c r="U747" s="17">
        <v>0.42968339726278998</v>
      </c>
      <c r="V747" s="17">
        <v>0.53042454301370201</v>
      </c>
      <c r="W747" s="17">
        <v>0.44012472993486501</v>
      </c>
      <c r="X747" s="17">
        <v>0.447704471864737</v>
      </c>
      <c r="Y747" s="17">
        <v>0.41757713344250602</v>
      </c>
      <c r="Z747" s="17"/>
      <c r="AA747" s="17">
        <v>0.44182281706267601</v>
      </c>
      <c r="AB747" s="17">
        <v>0.54733980256275305</v>
      </c>
      <c r="AC747" s="17"/>
      <c r="AD747" s="17">
        <v>0.426499736582788</v>
      </c>
      <c r="AE747" s="17">
        <v>0.40844167886854199</v>
      </c>
      <c r="AF747" s="17">
        <v>0.471307072744994</v>
      </c>
      <c r="AG747" s="17"/>
      <c r="AH747" s="17">
        <v>0.39136045017299298</v>
      </c>
      <c r="AI747" s="17">
        <v>0.47816174604497502</v>
      </c>
      <c r="AJ747" s="17"/>
      <c r="AK747" s="17">
        <v>0.44048242847213198</v>
      </c>
      <c r="AL747" s="17">
        <v>0.472062714172783</v>
      </c>
      <c r="AM747" s="17"/>
      <c r="AN747" s="17">
        <v>0.50044304406146101</v>
      </c>
      <c r="AO747" s="17">
        <v>0.423228522068611</v>
      </c>
      <c r="AP747" s="17"/>
      <c r="AQ747" s="17">
        <v>0.39510748724273798</v>
      </c>
      <c r="AR747" s="17">
        <v>0.51638316978462595</v>
      </c>
      <c r="AS747" s="17"/>
      <c r="AT747" s="17">
        <v>0.51863563576548299</v>
      </c>
      <c r="AU747" s="17">
        <v>0.53969645353100504</v>
      </c>
      <c r="AV747" s="17">
        <v>0.46962314244825298</v>
      </c>
      <c r="AW747" s="17">
        <v>0.35854019931130798</v>
      </c>
      <c r="AX747" s="17"/>
      <c r="AY747" s="17">
        <v>0.42310132829763603</v>
      </c>
      <c r="AZ747" s="17">
        <v>0.47620665961247999</v>
      </c>
      <c r="BA747" s="17"/>
      <c r="BB747" s="17">
        <v>0.44647836286118098</v>
      </c>
      <c r="BC747" s="17">
        <v>0.46570330381953001</v>
      </c>
      <c r="BD747" s="17"/>
      <c r="BE747" s="17">
        <v>0.39592608371594101</v>
      </c>
      <c r="BF747" s="17">
        <v>0.47395801381316099</v>
      </c>
      <c r="BG747" s="17"/>
      <c r="BH747" s="17">
        <v>0.47858806031602102</v>
      </c>
      <c r="BI747" s="17">
        <v>0.46120411700362401</v>
      </c>
      <c r="BJ747" s="17"/>
      <c r="BK747" s="17">
        <v>0.47126679810668298</v>
      </c>
      <c r="BL747" s="17">
        <v>0.46085401975127699</v>
      </c>
      <c r="BM747" s="17"/>
      <c r="BN747" s="17">
        <v>0.43209532568239101</v>
      </c>
      <c r="BO747" s="17">
        <v>0.464370179645679</v>
      </c>
      <c r="BP747" s="17"/>
      <c r="BQ747" s="17">
        <v>0.430536850834144</v>
      </c>
      <c r="BR747" s="17">
        <v>0.46597255912838298</v>
      </c>
      <c r="BS747" s="17"/>
      <c r="BT747" s="17">
        <v>0.43104329938991898</v>
      </c>
      <c r="BU747" s="17">
        <v>0.46496853089686802</v>
      </c>
      <c r="BV747" s="17"/>
      <c r="BW747" s="17">
        <v>0.48145041831965002</v>
      </c>
      <c r="BX747" s="17">
        <v>0.45135693320418002</v>
      </c>
      <c r="BY747" s="17"/>
      <c r="BZ747" s="17">
        <v>0.438929535664417</v>
      </c>
      <c r="CA747" s="17">
        <v>0.464151050696537</v>
      </c>
    </row>
    <row r="748" spans="2:79" x14ac:dyDescent="0.35">
      <c r="B748" t="s">
        <v>339</v>
      </c>
      <c r="C748" s="17">
        <v>6.6316003466595594E-2</v>
      </c>
      <c r="D748" s="17">
        <v>6.1264100668117903E-2</v>
      </c>
      <c r="E748" s="17">
        <v>8.47691676088278E-2</v>
      </c>
      <c r="F748" s="17">
        <v>6.6173094304187302E-2</v>
      </c>
      <c r="G748" s="17">
        <v>6.9522910402318699E-2</v>
      </c>
      <c r="H748" s="17">
        <v>5.88392442356169E-2</v>
      </c>
      <c r="I748" s="17">
        <v>5.1404924910228397E-2</v>
      </c>
      <c r="J748" s="17">
        <v>7.0992527418956106E-2</v>
      </c>
      <c r="K748" s="17">
        <v>9.8734519001586807E-2</v>
      </c>
      <c r="L748" s="17">
        <v>6.3073986548339303E-2</v>
      </c>
      <c r="M748" s="17"/>
      <c r="N748" s="17">
        <v>0.108322145187022</v>
      </c>
      <c r="O748" s="17">
        <v>8.2414220802662405E-2</v>
      </c>
      <c r="P748" s="17">
        <v>5.9601718994932301E-2</v>
      </c>
      <c r="Q748" s="17">
        <v>4.9630554572386E-2</v>
      </c>
      <c r="R748" s="17"/>
      <c r="S748" s="17">
        <v>0.10280960030414001</v>
      </c>
      <c r="T748" s="17">
        <v>9.0930834134286903E-2</v>
      </c>
      <c r="U748" s="17">
        <v>4.2323198855239101E-2</v>
      </c>
      <c r="V748" s="17">
        <v>6.6863925671460697E-2</v>
      </c>
      <c r="W748" s="17">
        <v>5.5368565412481002E-2</v>
      </c>
      <c r="X748" s="17">
        <v>5.8627288310661503E-2</v>
      </c>
      <c r="Y748" s="17">
        <v>6.4313113982418305E-2</v>
      </c>
      <c r="Z748" s="17"/>
      <c r="AA748" s="17">
        <v>5.8509938840846203E-2</v>
      </c>
      <c r="AB748" s="17">
        <v>9.8125178663050303E-2</v>
      </c>
      <c r="AC748" s="17"/>
      <c r="AD748" s="17">
        <v>6.0780414807474599E-2</v>
      </c>
      <c r="AE748" s="17">
        <v>3.7681122231689103E-2</v>
      </c>
      <c r="AF748" s="17">
        <v>6.4454994506500801E-2</v>
      </c>
      <c r="AG748" s="17"/>
      <c r="AH748" s="17">
        <v>4.7378175887332702E-2</v>
      </c>
      <c r="AI748" s="17">
        <v>7.0448094357361504E-2</v>
      </c>
      <c r="AJ748" s="17"/>
      <c r="AK748" s="17">
        <v>6.5669939206397798E-2</v>
      </c>
      <c r="AL748" s="17">
        <v>6.6591804103643196E-2</v>
      </c>
      <c r="AM748" s="17"/>
      <c r="AN748" s="17">
        <v>8.2341559365268102E-2</v>
      </c>
      <c r="AO748" s="17">
        <v>4.9630554572386E-2</v>
      </c>
      <c r="AP748" s="17"/>
      <c r="AQ748" s="17">
        <v>4.8802346751449899E-2</v>
      </c>
      <c r="AR748" s="17">
        <v>8.0265400616357105E-2</v>
      </c>
      <c r="AS748" s="17"/>
      <c r="AT748" s="17">
        <v>0.121233571701129</v>
      </c>
      <c r="AU748" s="17">
        <v>0.10971630848958799</v>
      </c>
      <c r="AV748" s="17">
        <v>6.2671050507812104E-2</v>
      </c>
      <c r="AW748" s="17">
        <v>1.9472944597421799E-2</v>
      </c>
      <c r="AX748" s="17"/>
      <c r="AY748" s="17">
        <v>6.2489850411575801E-2</v>
      </c>
      <c r="AZ748" s="17">
        <v>6.7632148044927703E-2</v>
      </c>
      <c r="BA748" s="17"/>
      <c r="BB748" s="17">
        <v>5.4548008959747103E-2</v>
      </c>
      <c r="BC748" s="17">
        <v>6.8568543287186201E-2</v>
      </c>
      <c r="BD748" s="17"/>
      <c r="BE748" s="17">
        <v>6.1670043489515498E-2</v>
      </c>
      <c r="BF748" s="17">
        <v>6.7106258227846494E-2</v>
      </c>
      <c r="BG748" s="17"/>
      <c r="BH748" s="17">
        <v>6.3292212236623194E-2</v>
      </c>
      <c r="BI748" s="17">
        <v>6.6583014130499205E-2</v>
      </c>
      <c r="BJ748" s="17"/>
      <c r="BK748" s="17">
        <v>5.9215644108831199E-2</v>
      </c>
      <c r="BL748" s="17">
        <v>6.7760833458651595E-2</v>
      </c>
      <c r="BM748" s="17"/>
      <c r="BN748" s="17">
        <v>2.6005399330071999E-2</v>
      </c>
      <c r="BO748" s="17">
        <v>6.8634782848276094E-2</v>
      </c>
      <c r="BP748" s="17"/>
      <c r="BQ748" s="17">
        <v>5.3107762270907397E-2</v>
      </c>
      <c r="BR748" s="17">
        <v>6.7698656203558902E-2</v>
      </c>
      <c r="BS748" s="17"/>
      <c r="BT748" s="17">
        <v>8.1699322104704597E-2</v>
      </c>
      <c r="BU748" s="17">
        <v>6.5169047975961306E-2</v>
      </c>
      <c r="BV748" s="17"/>
      <c r="BW748" s="17">
        <v>7.2568075825124395E-2</v>
      </c>
      <c r="BX748" s="17">
        <v>6.2579293791854798E-2</v>
      </c>
      <c r="BY748" s="17"/>
      <c r="BZ748" s="17">
        <v>7.4524519687950694E-2</v>
      </c>
      <c r="CA748" s="17">
        <v>6.5783525582610594E-2</v>
      </c>
    </row>
    <row r="749" spans="2:79" x14ac:dyDescent="0.35">
      <c r="B749" t="s">
        <v>340</v>
      </c>
      <c r="C749" s="17">
        <v>1.18127892557797E-2</v>
      </c>
      <c r="D749" s="17">
        <v>9.9986337819764192E-3</v>
      </c>
      <c r="E749" s="17">
        <v>1.87363046281648E-2</v>
      </c>
      <c r="F749" s="17">
        <v>1.1563589589836901E-2</v>
      </c>
      <c r="G749" s="17">
        <v>1.13177232117544E-2</v>
      </c>
      <c r="H749" s="17">
        <v>4.2683251099063201E-3</v>
      </c>
      <c r="I749" s="17">
        <v>7.5563915931193696E-3</v>
      </c>
      <c r="J749" s="17">
        <v>1.1979729509372899E-2</v>
      </c>
      <c r="K749" s="17">
        <v>2.8106084728913301E-2</v>
      </c>
      <c r="L749" s="17">
        <v>2.7497123296569798E-2</v>
      </c>
      <c r="M749" s="17"/>
      <c r="N749" s="17">
        <v>2.12432475080883E-2</v>
      </c>
      <c r="O749" s="17">
        <v>2.2893926775639201E-2</v>
      </c>
      <c r="P749" s="17">
        <v>8.8462342667039208E-3</v>
      </c>
      <c r="Q749" s="17">
        <v>5.8597258859622598E-3</v>
      </c>
      <c r="R749" s="17"/>
      <c r="S749" s="17">
        <v>2.6690351727255399E-2</v>
      </c>
      <c r="T749" s="17">
        <v>5.8986966469540001E-3</v>
      </c>
      <c r="U749" s="17">
        <v>6.4789652917205398E-3</v>
      </c>
      <c r="V749" s="17">
        <v>1.7974680106863199E-2</v>
      </c>
      <c r="W749" s="17">
        <v>4.3473330628214296E-3</v>
      </c>
      <c r="X749" s="17">
        <v>6.0958659408288001E-3</v>
      </c>
      <c r="Y749" s="17">
        <v>7.8865483348222899E-3</v>
      </c>
      <c r="Z749" s="17"/>
      <c r="AA749" s="17">
        <v>7.7089858944296404E-3</v>
      </c>
      <c r="AB749" s="17">
        <v>2.85355050353009E-2</v>
      </c>
      <c r="AC749" s="17"/>
      <c r="AD749" s="17">
        <v>8.05429009913128E-3</v>
      </c>
      <c r="AE749" s="17">
        <v>7.3075675516274703E-3</v>
      </c>
      <c r="AF749" s="17">
        <v>9.7793478492085306E-3</v>
      </c>
      <c r="AG749" s="17"/>
      <c r="AH749" s="17">
        <v>5.8741582335172203E-3</v>
      </c>
      <c r="AI749" s="17">
        <v>1.31085536747979E-2</v>
      </c>
      <c r="AJ749" s="17"/>
      <c r="AK749" s="17">
        <v>1.17170472247942E-2</v>
      </c>
      <c r="AL749" s="17">
        <v>1.18536609070453E-2</v>
      </c>
      <c r="AM749" s="17"/>
      <c r="AN749" s="17">
        <v>1.75304148591553E-2</v>
      </c>
      <c r="AO749" s="17">
        <v>5.8597258859622598E-3</v>
      </c>
      <c r="AP749" s="17"/>
      <c r="AQ749" s="17">
        <v>7.0823476653047203E-3</v>
      </c>
      <c r="AR749" s="17">
        <v>1.5580523745072201E-2</v>
      </c>
      <c r="AS749" s="17"/>
      <c r="AT749" s="17">
        <v>4.1232202117065998E-2</v>
      </c>
      <c r="AU749" s="17">
        <v>2.7249935178328102E-2</v>
      </c>
      <c r="AV749" s="17">
        <v>7.3970679133137096E-3</v>
      </c>
      <c r="AW749" s="17">
        <v>0</v>
      </c>
      <c r="AX749" s="17"/>
      <c r="AY749" s="17">
        <v>5.9072410276568297E-3</v>
      </c>
      <c r="AZ749" s="17">
        <v>1.38442174738237E-2</v>
      </c>
      <c r="BA749" s="17"/>
      <c r="BB749" s="17">
        <v>1.2520271523319399E-2</v>
      </c>
      <c r="BC749" s="17">
        <v>1.16773683920915E-2</v>
      </c>
      <c r="BD749" s="17"/>
      <c r="BE749" s="17">
        <v>1.7418790757364602E-2</v>
      </c>
      <c r="BF749" s="17">
        <v>1.0859236190307301E-2</v>
      </c>
      <c r="BG749" s="17"/>
      <c r="BH749" s="17">
        <v>4.0692760557426398E-3</v>
      </c>
      <c r="BI749" s="17">
        <v>1.24965668195193E-2</v>
      </c>
      <c r="BJ749" s="17"/>
      <c r="BK749" s="17">
        <v>1.38472641216629E-2</v>
      </c>
      <c r="BL749" s="17">
        <v>1.1398800307305199E-2</v>
      </c>
      <c r="BM749" s="17"/>
      <c r="BN749" s="17">
        <v>1.06641645780864E-2</v>
      </c>
      <c r="BO749" s="17">
        <v>1.18788613794051E-2</v>
      </c>
      <c r="BP749" s="17"/>
      <c r="BQ749" s="17">
        <v>0</v>
      </c>
      <c r="BR749" s="17">
        <v>1.30493645994375E-2</v>
      </c>
      <c r="BS749" s="17"/>
      <c r="BT749" s="17">
        <v>1.49636435131271E-2</v>
      </c>
      <c r="BU749" s="17">
        <v>1.1577866631106199E-2</v>
      </c>
      <c r="BV749" s="17"/>
      <c r="BW749" s="17">
        <v>1.0628957894474499E-2</v>
      </c>
      <c r="BX749" s="17">
        <v>1.2520336105428E-2</v>
      </c>
      <c r="BY749" s="17"/>
      <c r="BZ749" s="17">
        <v>1.3645891463264901E-2</v>
      </c>
      <c r="CA749" s="17">
        <v>1.1693877827910299E-2</v>
      </c>
    </row>
    <row r="750" spans="2:79" x14ac:dyDescent="0.35">
      <c r="B750" t="s">
        <v>103</v>
      </c>
      <c r="C750" s="17">
        <v>9.4643775405680707E-3</v>
      </c>
      <c r="D750" s="17">
        <v>8.6580157751924604E-3</v>
      </c>
      <c r="E750" s="17">
        <v>6.8421436851285001E-3</v>
      </c>
      <c r="F750" s="17">
        <v>7.3894755487400703E-3</v>
      </c>
      <c r="G750" s="17">
        <v>9.8408250927438396E-3</v>
      </c>
      <c r="H750" s="17">
        <v>4.796498009928E-3</v>
      </c>
      <c r="I750" s="17">
        <v>1.00363436762584E-2</v>
      </c>
      <c r="J750" s="17">
        <v>2.4084208718050299E-2</v>
      </c>
      <c r="K750" s="17">
        <v>2.2187376611186801E-2</v>
      </c>
      <c r="L750" s="17">
        <v>7.5736088068089399E-3</v>
      </c>
      <c r="M750" s="17"/>
      <c r="N750" s="17">
        <v>2.41065645383302E-2</v>
      </c>
      <c r="O750" s="17">
        <v>1.16479899893033E-2</v>
      </c>
      <c r="P750" s="17">
        <v>4.5044047752413503E-3</v>
      </c>
      <c r="Q750" s="17">
        <v>5.8475359921709496E-3</v>
      </c>
      <c r="R750" s="17"/>
      <c r="S750" s="17">
        <v>1.8039802647230301E-2</v>
      </c>
      <c r="T750" s="17">
        <v>1.0574018638876401E-2</v>
      </c>
      <c r="U750" s="17">
        <v>3.80925914452458E-3</v>
      </c>
      <c r="V750" s="17">
        <v>1.2083112438266701E-2</v>
      </c>
      <c r="W750" s="17">
        <v>5.3318265846036004E-3</v>
      </c>
      <c r="X750" s="17">
        <v>3.4826286930134801E-3</v>
      </c>
      <c r="Y750" s="17">
        <v>5.5300776317058599E-3</v>
      </c>
      <c r="Z750" s="17"/>
      <c r="AA750" s="17">
        <v>6.7173831172125404E-3</v>
      </c>
      <c r="AB750" s="17">
        <v>2.06581904367572E-2</v>
      </c>
      <c r="AC750" s="17"/>
      <c r="AD750" s="17">
        <v>1.7151376151477E-3</v>
      </c>
      <c r="AE750" s="17">
        <v>3.2475650122214201E-3</v>
      </c>
      <c r="AF750" s="17">
        <v>9.4937862078883599E-3</v>
      </c>
      <c r="AG750" s="17"/>
      <c r="AH750" s="17">
        <v>0</v>
      </c>
      <c r="AI750" s="17">
        <v>1.15294332106795E-2</v>
      </c>
      <c r="AJ750" s="17"/>
      <c r="AK750" s="17">
        <v>1.1864776352188199E-2</v>
      </c>
      <c r="AL750" s="17">
        <v>8.4396628764103303E-3</v>
      </c>
      <c r="AM750" s="17"/>
      <c r="AN750" s="17">
        <v>1.29381765841523E-2</v>
      </c>
      <c r="AO750" s="17">
        <v>5.8475359921709496E-3</v>
      </c>
      <c r="AP750" s="17"/>
      <c r="AQ750" s="17">
        <v>9.2014078472979696E-3</v>
      </c>
      <c r="AR750" s="17">
        <v>9.6738294414154408E-3</v>
      </c>
      <c r="AS750" s="17"/>
      <c r="AT750" s="17">
        <v>2.8233743566751301E-2</v>
      </c>
      <c r="AU750" s="17">
        <v>2.4146677977955399E-2</v>
      </c>
      <c r="AV750" s="17">
        <v>5.3609242588385803E-3</v>
      </c>
      <c r="AW750" s="17">
        <v>0</v>
      </c>
      <c r="AX750" s="17"/>
      <c r="AY750" s="17">
        <v>4.3538788108568897E-3</v>
      </c>
      <c r="AZ750" s="17">
        <v>1.1222319551502E-2</v>
      </c>
      <c r="BA750" s="17"/>
      <c r="BB750" s="17">
        <v>1.20151292349512E-2</v>
      </c>
      <c r="BC750" s="17">
        <v>8.9761320913801807E-3</v>
      </c>
      <c r="BD750" s="17"/>
      <c r="BE750" s="17">
        <v>6.8752075196507204E-3</v>
      </c>
      <c r="BF750" s="17">
        <v>9.9047825261494808E-3</v>
      </c>
      <c r="BG750" s="17"/>
      <c r="BH750" s="17">
        <v>2.55572418743539E-2</v>
      </c>
      <c r="BI750" s="17">
        <v>8.0433249403483193E-3</v>
      </c>
      <c r="BJ750" s="17"/>
      <c r="BK750" s="17">
        <v>1.09271696690424E-2</v>
      </c>
      <c r="BL750" s="17">
        <v>9.1667185302460093E-3</v>
      </c>
      <c r="BM750" s="17"/>
      <c r="BN750" s="17">
        <v>4.6038870305745404E-3</v>
      </c>
      <c r="BO750" s="17">
        <v>9.7439666318467795E-3</v>
      </c>
      <c r="BP750" s="17"/>
      <c r="BQ750" s="17">
        <v>9.3066286336403597E-3</v>
      </c>
      <c r="BR750" s="17">
        <v>9.4808908639307399E-3</v>
      </c>
      <c r="BS750" s="17"/>
      <c r="BT750" s="17">
        <v>6.5978267816028096E-3</v>
      </c>
      <c r="BU750" s="17">
        <v>9.6781029537589807E-3</v>
      </c>
      <c r="BV750" s="17"/>
      <c r="BW750" s="17">
        <v>9.7774813440167901E-3</v>
      </c>
      <c r="BX750" s="17">
        <v>9.2772431082627609E-3</v>
      </c>
      <c r="BY750" s="17"/>
      <c r="BZ750" s="17">
        <v>0</v>
      </c>
      <c r="CA750" s="17">
        <v>1.0078321838189901E-2</v>
      </c>
    </row>
    <row r="751" spans="2:79" x14ac:dyDescent="0.3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c r="BS751" s="17"/>
      <c r="BT751" s="17"/>
      <c r="BU751" s="17"/>
      <c r="BV751" s="17"/>
      <c r="BW751" s="17"/>
      <c r="BX751" s="17"/>
      <c r="BY751" s="17"/>
      <c r="BZ751" s="17"/>
      <c r="CA751" s="17"/>
    </row>
    <row r="752" spans="2:79" x14ac:dyDescent="0.35">
      <c r="B752" s="6" t="s">
        <v>355</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c r="BQ752" s="17"/>
      <c r="BR752" s="17"/>
      <c r="BS752" s="17"/>
      <c r="BT752" s="17"/>
      <c r="BU752" s="17"/>
      <c r="BV752" s="17"/>
      <c r="BW752" s="17"/>
      <c r="BX752" s="17"/>
      <c r="BY752" s="17"/>
      <c r="BZ752" s="17"/>
      <c r="CA752" s="17"/>
    </row>
    <row r="753" spans="2:79" x14ac:dyDescent="0.35">
      <c r="B753" s="24" t="s">
        <v>698</v>
      </c>
      <c r="C753" s="17" t="s">
        <v>342</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c r="BP753" s="17"/>
      <c r="BQ753" s="17"/>
      <c r="BR753" s="17"/>
      <c r="BS753" s="17"/>
      <c r="BT753" s="17"/>
      <c r="BU753" s="17"/>
      <c r="BV753" s="17"/>
      <c r="BW753" s="17"/>
      <c r="BX753" s="17"/>
      <c r="BY753" s="17"/>
      <c r="BZ753" s="17"/>
      <c r="CA753" s="17"/>
    </row>
    <row r="754" spans="2:79" x14ac:dyDescent="0.35">
      <c r="B754" t="s">
        <v>337</v>
      </c>
      <c r="C754" s="17">
        <v>0.33431891589757901</v>
      </c>
      <c r="D754" s="17">
        <v>0.34950854402616499</v>
      </c>
      <c r="E754" s="17">
        <v>0.33865506300447101</v>
      </c>
      <c r="F754" s="17">
        <v>0.33642786934300001</v>
      </c>
      <c r="G754" s="17">
        <v>0.28120748662942102</v>
      </c>
      <c r="H754" s="17">
        <v>0.31407516777112399</v>
      </c>
      <c r="I754" s="17">
        <v>0.38168019756852101</v>
      </c>
      <c r="J754" s="17">
        <v>0.33854579550268998</v>
      </c>
      <c r="K754" s="17">
        <v>0.43866513128324802</v>
      </c>
      <c r="L754" s="17">
        <v>0.26425721420005299</v>
      </c>
      <c r="M754" s="17"/>
      <c r="N754" s="17">
        <v>0.26915519854490899</v>
      </c>
      <c r="O754" s="17">
        <v>0.29042809193962899</v>
      </c>
      <c r="P754" s="17">
        <v>0.29397634725900401</v>
      </c>
      <c r="Q754" s="17">
        <v>0.37350454163921998</v>
      </c>
      <c r="R754" s="17"/>
      <c r="S754" s="17">
        <v>0.246309057220501</v>
      </c>
      <c r="T754" s="17">
        <v>0.367249414729657</v>
      </c>
      <c r="U754" s="17">
        <v>0.23526323468119201</v>
      </c>
      <c r="V754" s="17">
        <v>0.28656541942587199</v>
      </c>
      <c r="W754" s="17">
        <v>0.38039058389104402</v>
      </c>
      <c r="X754" s="17">
        <v>0.35261417383688798</v>
      </c>
      <c r="Y754" s="17">
        <v>0.47572717732259101</v>
      </c>
      <c r="Z754" s="17"/>
      <c r="AA754" s="17">
        <v>0.35880902680669902</v>
      </c>
      <c r="AB754" s="17">
        <v>0.19149412941156799</v>
      </c>
      <c r="AC754" s="17"/>
      <c r="AD754" s="17">
        <v>0.352817956600328</v>
      </c>
      <c r="AE754" s="17">
        <v>0.41317393011224801</v>
      </c>
      <c r="AF754" s="17">
        <v>0.31825310792598899</v>
      </c>
      <c r="AG754" s="17"/>
      <c r="AH754" s="17">
        <v>0.41614839939005499</v>
      </c>
      <c r="AI754" s="17">
        <v>0.308474869041936</v>
      </c>
      <c r="AJ754" s="17"/>
      <c r="AK754" s="17">
        <v>0.347107339042587</v>
      </c>
      <c r="AL754" s="17">
        <v>0.32828819228825001</v>
      </c>
      <c r="AM754" s="17"/>
      <c r="AN754" s="17">
        <v>0.28640476273885601</v>
      </c>
      <c r="AO754" s="17">
        <v>0.37350454163921998</v>
      </c>
      <c r="AP754" s="17"/>
      <c r="AQ754" s="17">
        <v>0.431462567202757</v>
      </c>
      <c r="AR754" s="17">
        <v>0.23569885462415099</v>
      </c>
      <c r="AS754" s="17"/>
      <c r="AT754" s="17">
        <v>0.26627716090168502</v>
      </c>
      <c r="AU754" s="17">
        <v>0.18490322364832701</v>
      </c>
      <c r="AV754" s="17">
        <v>0.28071165389042502</v>
      </c>
      <c r="AW754" s="17">
        <v>0.459314828534852</v>
      </c>
      <c r="AX754" s="17"/>
      <c r="AY754" s="17">
        <v>0.40787858171529401</v>
      </c>
      <c r="AZ754" s="17">
        <v>0.29833306523687098</v>
      </c>
      <c r="BA754" s="17"/>
      <c r="BB754" s="17">
        <v>0.38840681126938598</v>
      </c>
      <c r="BC754" s="17">
        <v>0.32389662282291398</v>
      </c>
      <c r="BD754" s="17"/>
      <c r="BE754" s="17">
        <v>0.43448113480197798</v>
      </c>
      <c r="BF754" s="17">
        <v>0.313639070423891</v>
      </c>
      <c r="BG754" s="17"/>
      <c r="BH754" s="17">
        <v>0.35905689653828898</v>
      </c>
      <c r="BI754" s="17">
        <v>0.33201746147644101</v>
      </c>
      <c r="BJ754" s="17"/>
      <c r="BK754" s="17">
        <v>0.31945637437916502</v>
      </c>
      <c r="BL754" s="17">
        <v>0.33827710171066999</v>
      </c>
      <c r="BM754" s="17"/>
      <c r="BN754" s="17">
        <v>0.387859593219742</v>
      </c>
      <c r="BO754" s="17">
        <v>0.32965994227429701</v>
      </c>
      <c r="BP754" s="17"/>
      <c r="BQ754" s="17">
        <v>0.36482036382397998</v>
      </c>
      <c r="BR754" s="17">
        <v>0.32915177848381</v>
      </c>
      <c r="BS754" s="17"/>
      <c r="BT754" s="17">
        <v>0.449897712052649</v>
      </c>
      <c r="BU754" s="17">
        <v>0.32136701310001897</v>
      </c>
      <c r="BV754" s="17"/>
      <c r="BW754" s="17">
        <v>0.313149620112252</v>
      </c>
      <c r="BX754" s="17">
        <v>0.34605094658881702</v>
      </c>
      <c r="BY754" s="17"/>
      <c r="BZ754" s="17">
        <v>0.363740878139377</v>
      </c>
      <c r="CA754" s="17">
        <v>0.332011956064027</v>
      </c>
    </row>
    <row r="755" spans="2:79" x14ac:dyDescent="0.35">
      <c r="B755" t="s">
        <v>338</v>
      </c>
      <c r="C755" s="17">
        <v>0.44358493871530302</v>
      </c>
      <c r="D755" s="17">
        <v>0.44941925205248401</v>
      </c>
      <c r="E755" s="17">
        <v>0.40750488743994001</v>
      </c>
      <c r="F755" s="17">
        <v>0.45010055890050199</v>
      </c>
      <c r="G755" s="17">
        <v>0.45580488020677801</v>
      </c>
      <c r="H755" s="17">
        <v>0.42303643208545899</v>
      </c>
      <c r="I755" s="17">
        <v>0.45448815676862803</v>
      </c>
      <c r="J755" s="17">
        <v>0.44088914778474397</v>
      </c>
      <c r="K755" s="17">
        <v>0.465570668419305</v>
      </c>
      <c r="L755" s="17">
        <v>0.48569400442580102</v>
      </c>
      <c r="M755" s="17"/>
      <c r="N755" s="17">
        <v>0.48434671519085998</v>
      </c>
      <c r="O755" s="17">
        <v>0.41433674363416401</v>
      </c>
      <c r="P755" s="17">
        <v>0.48697497056878603</v>
      </c>
      <c r="Q755" s="17">
        <v>0.42697938523666201</v>
      </c>
      <c r="R755" s="17"/>
      <c r="S755" s="17">
        <v>0.49395563483148403</v>
      </c>
      <c r="T755" s="17">
        <v>0.430543837847566</v>
      </c>
      <c r="U755" s="17">
        <v>0.46849520536012201</v>
      </c>
      <c r="V755" s="17">
        <v>0.46399362044971099</v>
      </c>
      <c r="W755" s="17">
        <v>0.42684770192821803</v>
      </c>
      <c r="X755" s="17">
        <v>0.46828509397956802</v>
      </c>
      <c r="Y755" s="17">
        <v>0.33816605810288303</v>
      </c>
      <c r="Z755" s="17"/>
      <c r="AA755" s="17">
        <v>0.43631080311120302</v>
      </c>
      <c r="AB755" s="17">
        <v>0.48600724004261397</v>
      </c>
      <c r="AC755" s="17"/>
      <c r="AD755" s="17">
        <v>0.469446730902154</v>
      </c>
      <c r="AE755" s="17">
        <v>0.38483649804729098</v>
      </c>
      <c r="AF755" s="17">
        <v>0.45851162371037002</v>
      </c>
      <c r="AG755" s="17"/>
      <c r="AH755" s="17">
        <v>0.40075570189778398</v>
      </c>
      <c r="AI755" s="17">
        <v>0.45711161340347001</v>
      </c>
      <c r="AJ755" s="17"/>
      <c r="AK755" s="17">
        <v>0.43463056983797199</v>
      </c>
      <c r="AL755" s="17">
        <v>0.44780761129837698</v>
      </c>
      <c r="AM755" s="17"/>
      <c r="AN755" s="17">
        <v>0.46388934926387698</v>
      </c>
      <c r="AO755" s="17">
        <v>0.42697938523666201</v>
      </c>
      <c r="AP755" s="17"/>
      <c r="AQ755" s="17">
        <v>0.40817034690746001</v>
      </c>
      <c r="AR755" s="17">
        <v>0.479537769056125</v>
      </c>
      <c r="AS755" s="17"/>
      <c r="AT755" s="17">
        <v>0.35779590279113499</v>
      </c>
      <c r="AU755" s="17">
        <v>0.46917144001272498</v>
      </c>
      <c r="AV755" s="17">
        <v>0.46184977608969802</v>
      </c>
      <c r="AW755" s="17">
        <v>0.42339153607852498</v>
      </c>
      <c r="AX755" s="17"/>
      <c r="AY755" s="17">
        <v>0.41537334028931899</v>
      </c>
      <c r="AZ755" s="17">
        <v>0.45738622990622801</v>
      </c>
      <c r="BA755" s="17"/>
      <c r="BB755" s="17">
        <v>0.407475792442</v>
      </c>
      <c r="BC755" s="17">
        <v>0.45054287454455499</v>
      </c>
      <c r="BD755" s="17"/>
      <c r="BE755" s="17">
        <v>0.37291413878875701</v>
      </c>
      <c r="BF755" s="17">
        <v>0.45817588166733503</v>
      </c>
      <c r="BG755" s="17"/>
      <c r="BH755" s="17">
        <v>0.406998816679495</v>
      </c>
      <c r="BI755" s="17">
        <v>0.446988664085395</v>
      </c>
      <c r="BJ755" s="17"/>
      <c r="BK755" s="17">
        <v>0.46917084294551398</v>
      </c>
      <c r="BL755" s="17">
        <v>0.43677091144993702</v>
      </c>
      <c r="BM755" s="17"/>
      <c r="BN755" s="17">
        <v>0.46031350409903898</v>
      </c>
      <c r="BO755" s="17">
        <v>0.442129261484901</v>
      </c>
      <c r="BP755" s="17"/>
      <c r="BQ755" s="17">
        <v>0.45388347094375697</v>
      </c>
      <c r="BR755" s="17">
        <v>0.44184030248318301</v>
      </c>
      <c r="BS755" s="17"/>
      <c r="BT755" s="17">
        <v>0.34660664414374298</v>
      </c>
      <c r="BU755" s="17">
        <v>0.45445244630794901</v>
      </c>
      <c r="BV755" s="17"/>
      <c r="BW755" s="17">
        <v>0.45671202322085003</v>
      </c>
      <c r="BX755" s="17">
        <v>0.43630990416208498</v>
      </c>
      <c r="BY755" s="17"/>
      <c r="BZ755" s="17">
        <v>0.43443093594913401</v>
      </c>
      <c r="CA755" s="17">
        <v>0.44430269902388603</v>
      </c>
    </row>
    <row r="756" spans="2:79" x14ac:dyDescent="0.35">
      <c r="B756" t="s">
        <v>339</v>
      </c>
      <c r="C756" s="17">
        <v>0.17204617936244501</v>
      </c>
      <c r="D756" s="17">
        <v>0.14381092548358099</v>
      </c>
      <c r="E756" s="17">
        <v>0.17155001213385301</v>
      </c>
      <c r="F756" s="17">
        <v>0.17337857784410199</v>
      </c>
      <c r="G756" s="17">
        <v>0.210344758562927</v>
      </c>
      <c r="H756" s="17">
        <v>0.221200071640901</v>
      </c>
      <c r="I756" s="17">
        <v>0.12855772663584999</v>
      </c>
      <c r="J756" s="17">
        <v>0.157279381036559</v>
      </c>
      <c r="K756" s="17">
        <v>6.7541818348591298E-2</v>
      </c>
      <c r="L756" s="17">
        <v>0.22615786584874401</v>
      </c>
      <c r="M756" s="17"/>
      <c r="N756" s="17">
        <v>0.18910155383954499</v>
      </c>
      <c r="O756" s="17">
        <v>0.203275992716871</v>
      </c>
      <c r="P756" s="17">
        <v>0.163426217512914</v>
      </c>
      <c r="Q756" s="17">
        <v>0.16356611720255401</v>
      </c>
      <c r="R756" s="17"/>
      <c r="S756" s="17">
        <v>0.16971837873760501</v>
      </c>
      <c r="T756" s="17">
        <v>0.16620778964354799</v>
      </c>
      <c r="U756" s="17">
        <v>0.23245690517746301</v>
      </c>
      <c r="V756" s="17">
        <v>0.201603138960009</v>
      </c>
      <c r="W756" s="17">
        <v>0.16802313824416201</v>
      </c>
      <c r="X756" s="17">
        <v>0.14182895804170001</v>
      </c>
      <c r="Y756" s="17">
        <v>0.139625778013832</v>
      </c>
      <c r="Z756" s="17"/>
      <c r="AA756" s="17">
        <v>0.165480746080689</v>
      </c>
      <c r="AB756" s="17">
        <v>0.21033537332055599</v>
      </c>
      <c r="AC756" s="17"/>
      <c r="AD756" s="17">
        <v>0.144424402263406</v>
      </c>
      <c r="AE756" s="17">
        <v>0.15970517700501199</v>
      </c>
      <c r="AF756" s="17">
        <v>0.18404244872806799</v>
      </c>
      <c r="AG756" s="17"/>
      <c r="AH756" s="17">
        <v>0.153695275435586</v>
      </c>
      <c r="AI756" s="17">
        <v>0.177841909711553</v>
      </c>
      <c r="AJ756" s="17"/>
      <c r="AK756" s="17">
        <v>0.165639825190141</v>
      </c>
      <c r="AL756" s="17">
        <v>0.175067267335416</v>
      </c>
      <c r="AM756" s="17"/>
      <c r="AN756" s="17">
        <v>0.182415160064794</v>
      </c>
      <c r="AO756" s="17">
        <v>0.16356611720255401</v>
      </c>
      <c r="AP756" s="17"/>
      <c r="AQ756" s="17">
        <v>0.12723482303686301</v>
      </c>
      <c r="AR756" s="17">
        <v>0.21753858825585901</v>
      </c>
      <c r="AS756" s="17"/>
      <c r="AT756" s="17">
        <v>0.23423963717749199</v>
      </c>
      <c r="AU756" s="17">
        <v>0.228178918366684</v>
      </c>
      <c r="AV756" s="17">
        <v>0.197764709893477</v>
      </c>
      <c r="AW756" s="17">
        <v>0.11362460095669299</v>
      </c>
      <c r="AX756" s="17"/>
      <c r="AY756" s="17">
        <v>0.14576401122379101</v>
      </c>
      <c r="AZ756" s="17">
        <v>0.18490358113505501</v>
      </c>
      <c r="BA756" s="17"/>
      <c r="BB756" s="17">
        <v>0.168762079515444</v>
      </c>
      <c r="BC756" s="17">
        <v>0.17267899842217399</v>
      </c>
      <c r="BD756" s="17"/>
      <c r="BE756" s="17">
        <v>0.14481350648983701</v>
      </c>
      <c r="BF756" s="17">
        <v>0.177668733185644</v>
      </c>
      <c r="BG756" s="17"/>
      <c r="BH756" s="17">
        <v>0.15983549473587999</v>
      </c>
      <c r="BI756" s="17">
        <v>0.173182178881852</v>
      </c>
      <c r="BJ756" s="17"/>
      <c r="BK756" s="17">
        <v>0.15919693526565901</v>
      </c>
      <c r="BL756" s="17">
        <v>0.17546818465204</v>
      </c>
      <c r="BM756" s="17"/>
      <c r="BN756" s="17">
        <v>0.115280787874195</v>
      </c>
      <c r="BO756" s="17">
        <v>0.17698575941422001</v>
      </c>
      <c r="BP756" s="17"/>
      <c r="BQ756" s="17">
        <v>0.161956744459089</v>
      </c>
      <c r="BR756" s="17">
        <v>0.173755393190547</v>
      </c>
      <c r="BS756" s="17"/>
      <c r="BT756" s="17">
        <v>0.161708351765742</v>
      </c>
      <c r="BU756" s="17">
        <v>0.173204649104515</v>
      </c>
      <c r="BV756" s="17"/>
      <c r="BW756" s="17">
        <v>0.173574016270163</v>
      </c>
      <c r="BX756" s="17">
        <v>0.17119945164536299</v>
      </c>
      <c r="BY756" s="17"/>
      <c r="BZ756" s="17">
        <v>0.122143356631188</v>
      </c>
      <c r="CA756" s="17">
        <v>0.17595903217205</v>
      </c>
    </row>
    <row r="757" spans="2:79" x14ac:dyDescent="0.35">
      <c r="B757" t="s">
        <v>340</v>
      </c>
      <c r="C757" s="17">
        <v>4.1778406409572498E-2</v>
      </c>
      <c r="D757" s="17">
        <v>3.8471307530177599E-2</v>
      </c>
      <c r="E757" s="17">
        <v>6.8219657477466195E-2</v>
      </c>
      <c r="F757" s="17">
        <v>3.6012459450484799E-2</v>
      </c>
      <c r="G757" s="17">
        <v>4.37174370637732E-2</v>
      </c>
      <c r="H757" s="17">
        <v>3.8020743351118803E-2</v>
      </c>
      <c r="I757" s="17">
        <v>3.5273919027001902E-2</v>
      </c>
      <c r="J757" s="17">
        <v>5.4765855255032102E-2</v>
      </c>
      <c r="K757" s="17">
        <v>1.23571092688922E-2</v>
      </c>
      <c r="L757" s="17">
        <v>2.38909155254023E-2</v>
      </c>
      <c r="M757" s="17"/>
      <c r="N757" s="17">
        <v>5.0727716208279101E-2</v>
      </c>
      <c r="O757" s="17">
        <v>7.5162003027391094E-2</v>
      </c>
      <c r="P757" s="17">
        <v>4.48123750028077E-2</v>
      </c>
      <c r="Q757" s="17">
        <v>3.0380564983405401E-2</v>
      </c>
      <c r="R757" s="17"/>
      <c r="S757" s="17">
        <v>7.91571517797484E-2</v>
      </c>
      <c r="T757" s="17">
        <v>1.8678787464173299E-2</v>
      </c>
      <c r="U757" s="17">
        <v>6.3784654781222194E-2</v>
      </c>
      <c r="V757" s="17">
        <v>4.33734832038596E-2</v>
      </c>
      <c r="W757" s="17">
        <v>2.2021053425893E-2</v>
      </c>
      <c r="X757" s="17">
        <v>3.4442192691889403E-2</v>
      </c>
      <c r="Y757" s="17">
        <v>2.6014321243949999E-2</v>
      </c>
      <c r="Z757" s="17"/>
      <c r="AA757" s="17">
        <v>3.1999844532013599E-2</v>
      </c>
      <c r="AB757" s="17">
        <v>9.8806364244688305E-2</v>
      </c>
      <c r="AC757" s="17"/>
      <c r="AD757" s="17">
        <v>2.6909704418028799E-2</v>
      </c>
      <c r="AE757" s="17">
        <v>3.4386913524530598E-2</v>
      </c>
      <c r="AF757" s="17">
        <v>3.2831207510484801E-2</v>
      </c>
      <c r="AG757" s="17"/>
      <c r="AH757" s="17">
        <v>1.8525264655158101E-2</v>
      </c>
      <c r="AI757" s="17">
        <v>4.9122401011435599E-2</v>
      </c>
      <c r="AJ757" s="17"/>
      <c r="AK757" s="17">
        <v>3.9850403362037302E-2</v>
      </c>
      <c r="AL757" s="17">
        <v>4.2687607908911997E-2</v>
      </c>
      <c r="AM757" s="17"/>
      <c r="AN757" s="17">
        <v>5.5715096444150097E-2</v>
      </c>
      <c r="AO757" s="17">
        <v>3.0380564983405401E-2</v>
      </c>
      <c r="AP757" s="17"/>
      <c r="AQ757" s="17">
        <v>2.8400163385177101E-2</v>
      </c>
      <c r="AR757" s="17">
        <v>5.53599748298483E-2</v>
      </c>
      <c r="AS757" s="17"/>
      <c r="AT757" s="17">
        <v>0.104336829100342</v>
      </c>
      <c r="AU757" s="17">
        <v>9.2790110598459499E-2</v>
      </c>
      <c r="AV757" s="17">
        <v>5.24381893162124E-2</v>
      </c>
      <c r="AW757" s="17">
        <v>3.6690344299298901E-3</v>
      </c>
      <c r="AX757" s="17"/>
      <c r="AY757" s="17">
        <v>3.0984066771595601E-2</v>
      </c>
      <c r="AZ757" s="17">
        <v>4.7059065176508597E-2</v>
      </c>
      <c r="BA757" s="17"/>
      <c r="BB757" s="17">
        <v>3.5355316773169498E-2</v>
      </c>
      <c r="BC757" s="17">
        <v>4.3016083013094598E-2</v>
      </c>
      <c r="BD757" s="17"/>
      <c r="BE757" s="17">
        <v>3.5129249043008501E-2</v>
      </c>
      <c r="BF757" s="17">
        <v>4.31512149233498E-2</v>
      </c>
      <c r="BG757" s="17"/>
      <c r="BH757" s="17">
        <v>5.9007644949630698E-2</v>
      </c>
      <c r="BI757" s="17">
        <v>4.0175514573461503E-2</v>
      </c>
      <c r="BJ757" s="17"/>
      <c r="BK757" s="17">
        <v>4.56214271863798E-2</v>
      </c>
      <c r="BL757" s="17">
        <v>4.0754934730833997E-2</v>
      </c>
      <c r="BM757" s="17"/>
      <c r="BN757" s="17">
        <v>1.46053654379472E-2</v>
      </c>
      <c r="BO757" s="17">
        <v>4.4142935352481101E-2</v>
      </c>
      <c r="BP757" s="17"/>
      <c r="BQ757" s="17">
        <v>1.9339420773173001E-2</v>
      </c>
      <c r="BR757" s="17">
        <v>4.5579711924269198E-2</v>
      </c>
      <c r="BS757" s="17"/>
      <c r="BT757" s="17">
        <v>3.4681697915394001E-2</v>
      </c>
      <c r="BU757" s="17">
        <v>4.2573672337726798E-2</v>
      </c>
      <c r="BV757" s="17"/>
      <c r="BW757" s="17">
        <v>4.1959573037726801E-2</v>
      </c>
      <c r="BX757" s="17">
        <v>4.1678003804625802E-2</v>
      </c>
      <c r="BY757" s="17"/>
      <c r="BZ757" s="17">
        <v>4.3783507442201101E-2</v>
      </c>
      <c r="CA757" s="17">
        <v>4.16211875433911E-2</v>
      </c>
    </row>
    <row r="758" spans="2:79" x14ac:dyDescent="0.35">
      <c r="B758" t="s">
        <v>103</v>
      </c>
      <c r="C758" s="17">
        <v>8.2715596150994709E-3</v>
      </c>
      <c r="D758" s="17">
        <v>1.8789970907591901E-2</v>
      </c>
      <c r="E758" s="17">
        <v>1.4070379944269301E-2</v>
      </c>
      <c r="F758" s="17">
        <v>4.0805344619109897E-3</v>
      </c>
      <c r="G758" s="17">
        <v>8.9254375371013092E-3</v>
      </c>
      <c r="H758" s="17">
        <v>3.6675851513976298E-3</v>
      </c>
      <c r="I758" s="17">
        <v>0</v>
      </c>
      <c r="J758" s="17">
        <v>8.5198204209749606E-3</v>
      </c>
      <c r="K758" s="17">
        <v>1.58652726799632E-2</v>
      </c>
      <c r="L758" s="17">
        <v>0</v>
      </c>
      <c r="M758" s="17"/>
      <c r="N758" s="17">
        <v>6.6688162164069203E-3</v>
      </c>
      <c r="O758" s="17">
        <v>1.6797168681944901E-2</v>
      </c>
      <c r="P758" s="17">
        <v>1.0810089656488E-2</v>
      </c>
      <c r="Q758" s="17">
        <v>5.5693909381585001E-3</v>
      </c>
      <c r="R758" s="17"/>
      <c r="S758" s="17">
        <v>1.0859777430662E-2</v>
      </c>
      <c r="T758" s="17">
        <v>1.7320170315055498E-2</v>
      </c>
      <c r="U758" s="17">
        <v>0</v>
      </c>
      <c r="V758" s="17">
        <v>4.4643379605483801E-3</v>
      </c>
      <c r="W758" s="17">
        <v>2.7175225106832101E-3</v>
      </c>
      <c r="X758" s="17">
        <v>2.82958144995386E-3</v>
      </c>
      <c r="Y758" s="17">
        <v>2.0466665316744001E-2</v>
      </c>
      <c r="Z758" s="17"/>
      <c r="AA758" s="17">
        <v>7.3995794693947703E-3</v>
      </c>
      <c r="AB758" s="17">
        <v>1.33568929805738E-2</v>
      </c>
      <c r="AC758" s="17"/>
      <c r="AD758" s="17">
        <v>6.4012058160840598E-3</v>
      </c>
      <c r="AE758" s="17">
        <v>7.8974813109183601E-3</v>
      </c>
      <c r="AF758" s="17">
        <v>6.3616121250883702E-3</v>
      </c>
      <c r="AG758" s="17"/>
      <c r="AH758" s="17">
        <v>1.08753586214169E-2</v>
      </c>
      <c r="AI758" s="17">
        <v>7.4492068316050998E-3</v>
      </c>
      <c r="AJ758" s="17"/>
      <c r="AK758" s="17">
        <v>1.2771862567262499E-2</v>
      </c>
      <c r="AL758" s="17">
        <v>6.1493211690454202E-3</v>
      </c>
      <c r="AM758" s="17"/>
      <c r="AN758" s="17">
        <v>1.15756314883239E-2</v>
      </c>
      <c r="AO758" s="17">
        <v>5.5693909381585001E-3</v>
      </c>
      <c r="AP758" s="17"/>
      <c r="AQ758" s="17">
        <v>4.7320994677425001E-3</v>
      </c>
      <c r="AR758" s="17">
        <v>1.1864813234017099E-2</v>
      </c>
      <c r="AS758" s="17"/>
      <c r="AT758" s="17">
        <v>3.7350470029345301E-2</v>
      </c>
      <c r="AU758" s="17">
        <v>2.49563073738042E-2</v>
      </c>
      <c r="AV758" s="17">
        <v>7.2356708101879797E-3</v>
      </c>
      <c r="AW758" s="17">
        <v>0</v>
      </c>
      <c r="AX758" s="17"/>
      <c r="AY758" s="17">
        <v>0</v>
      </c>
      <c r="AZ758" s="17">
        <v>1.2318058545338399E-2</v>
      </c>
      <c r="BA758" s="17"/>
      <c r="BB758" s="17">
        <v>0</v>
      </c>
      <c r="BC758" s="17">
        <v>9.8654211972616698E-3</v>
      </c>
      <c r="BD758" s="17"/>
      <c r="BE758" s="17">
        <v>1.2661970876418601E-2</v>
      </c>
      <c r="BF758" s="17">
        <v>7.3650997997804901E-3</v>
      </c>
      <c r="BG758" s="17"/>
      <c r="BH758" s="17">
        <v>1.51011470967064E-2</v>
      </c>
      <c r="BI758" s="17">
        <v>7.6361809828505E-3</v>
      </c>
      <c r="BJ758" s="17"/>
      <c r="BK758" s="17">
        <v>6.5544202232822304E-3</v>
      </c>
      <c r="BL758" s="17">
        <v>8.7288674565187303E-3</v>
      </c>
      <c r="BM758" s="17"/>
      <c r="BN758" s="17">
        <v>2.19407493690769E-2</v>
      </c>
      <c r="BO758" s="17">
        <v>7.0821014741008397E-3</v>
      </c>
      <c r="BP758" s="17"/>
      <c r="BQ758" s="17">
        <v>0</v>
      </c>
      <c r="BR758" s="17">
        <v>9.6728139181912805E-3</v>
      </c>
      <c r="BS758" s="17"/>
      <c r="BT758" s="17">
        <v>7.10559412247276E-3</v>
      </c>
      <c r="BU758" s="17">
        <v>8.4022191497908402E-3</v>
      </c>
      <c r="BV758" s="17"/>
      <c r="BW758" s="17">
        <v>1.46047673590083E-2</v>
      </c>
      <c r="BX758" s="17">
        <v>4.7616937991083602E-3</v>
      </c>
      <c r="BY758" s="17"/>
      <c r="BZ758" s="17">
        <v>3.5901321838099402E-2</v>
      </c>
      <c r="CA758" s="17">
        <v>6.1051251966461302E-3</v>
      </c>
    </row>
    <row r="759" spans="2:79" x14ac:dyDescent="0.3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c r="BP759" s="17"/>
      <c r="BQ759" s="17"/>
      <c r="BR759" s="17"/>
      <c r="BS759" s="17"/>
      <c r="BT759" s="17"/>
      <c r="BU759" s="17"/>
      <c r="BV759" s="17"/>
      <c r="BW759" s="17"/>
      <c r="BX759" s="17"/>
      <c r="BY759" s="17"/>
      <c r="BZ759" s="17"/>
      <c r="CA759" s="17"/>
    </row>
    <row r="760" spans="2:79" x14ac:dyDescent="0.35">
      <c r="B760" s="6" t="s">
        <v>356</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c r="BP760" s="17"/>
      <c r="BQ760" s="17"/>
      <c r="BR760" s="17"/>
      <c r="BS760" s="17"/>
      <c r="BT760" s="17"/>
      <c r="BU760" s="17"/>
      <c r="BV760" s="17"/>
      <c r="BW760" s="17"/>
      <c r="BX760" s="17"/>
      <c r="BY760" s="17"/>
      <c r="BZ760" s="17"/>
      <c r="CA760" s="17"/>
    </row>
    <row r="761" spans="2:79" x14ac:dyDescent="0.35">
      <c r="B761" s="24" t="s">
        <v>699</v>
      </c>
      <c r="C761" s="17" t="s">
        <v>342</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c r="BP761" s="17"/>
      <c r="BQ761" s="17"/>
      <c r="BR761" s="17"/>
      <c r="BS761" s="17"/>
      <c r="BT761" s="17"/>
      <c r="BU761" s="17"/>
      <c r="BV761" s="17"/>
      <c r="BW761" s="17"/>
      <c r="BX761" s="17"/>
      <c r="BY761" s="17"/>
      <c r="BZ761" s="17"/>
      <c r="CA761" s="17"/>
    </row>
    <row r="762" spans="2:79" x14ac:dyDescent="0.35">
      <c r="B762" t="s">
        <v>337</v>
      </c>
      <c r="C762" s="17">
        <v>0.43104626224227599</v>
      </c>
      <c r="D762" s="17">
        <v>0.45171317901674601</v>
      </c>
      <c r="E762" s="17">
        <v>0.429915642948698</v>
      </c>
      <c r="F762" s="17">
        <v>0.44448577903855202</v>
      </c>
      <c r="G762" s="17">
        <v>0.37734307145461099</v>
      </c>
      <c r="H762" s="17">
        <v>0.36630222172576599</v>
      </c>
      <c r="I762" s="17">
        <v>0.48259440268581799</v>
      </c>
      <c r="J762" s="17">
        <v>0.46438941000718498</v>
      </c>
      <c r="K762" s="17">
        <v>0.47355164121936899</v>
      </c>
      <c r="L762" s="17">
        <v>0.40658535694901099</v>
      </c>
      <c r="M762" s="17"/>
      <c r="N762" s="17">
        <v>0.39388960415790603</v>
      </c>
      <c r="O762" s="17">
        <v>0.33043506817252499</v>
      </c>
      <c r="P762" s="17">
        <v>0.41971437620093499</v>
      </c>
      <c r="Q762" s="17">
        <v>0.47533991717964302</v>
      </c>
      <c r="R762" s="17"/>
      <c r="S762" s="17">
        <v>0.38436507324202501</v>
      </c>
      <c r="T762" s="17">
        <v>0.37819790355663002</v>
      </c>
      <c r="U762" s="17">
        <v>0.442809041247611</v>
      </c>
      <c r="V762" s="17">
        <v>0.35524621476687801</v>
      </c>
      <c r="W762" s="17">
        <v>0.46342375242029499</v>
      </c>
      <c r="X762" s="17">
        <v>0.48893261996524501</v>
      </c>
      <c r="Y762" s="17">
        <v>0.49436626668771599</v>
      </c>
      <c r="Z762" s="17"/>
      <c r="AA762" s="17">
        <v>0.459136628835278</v>
      </c>
      <c r="AB762" s="17">
        <v>0.27739377048465402</v>
      </c>
      <c r="AC762" s="17"/>
      <c r="AD762" s="17">
        <v>0.44638559005579598</v>
      </c>
      <c r="AE762" s="17">
        <v>0.529710383321779</v>
      </c>
      <c r="AF762" s="17">
        <v>0.427104479244789</v>
      </c>
      <c r="AG762" s="17"/>
      <c r="AH762" s="17">
        <v>0.54524897720104504</v>
      </c>
      <c r="AI762" s="17">
        <v>0.39883237539748501</v>
      </c>
      <c r="AJ762" s="17"/>
      <c r="AK762" s="17">
        <v>0.45413740650129503</v>
      </c>
      <c r="AL762" s="17">
        <v>0.42150061018190599</v>
      </c>
      <c r="AM762" s="17"/>
      <c r="AN762" s="17">
        <v>0.38336569745048898</v>
      </c>
      <c r="AO762" s="17">
        <v>0.47533991717964302</v>
      </c>
      <c r="AP762" s="17"/>
      <c r="AQ762" s="17">
        <v>0.50917085488342095</v>
      </c>
      <c r="AR762" s="17">
        <v>0.35573883847228499</v>
      </c>
      <c r="AS762" s="17"/>
      <c r="AT762" s="17">
        <v>0.27912484986337599</v>
      </c>
      <c r="AU762" s="17">
        <v>0.272338439467672</v>
      </c>
      <c r="AV762" s="17">
        <v>0.40587296835805098</v>
      </c>
      <c r="AW762" s="17">
        <v>0.60073882734824202</v>
      </c>
      <c r="AX762" s="17"/>
      <c r="AY762" s="17">
        <v>0.49269231442656503</v>
      </c>
      <c r="AZ762" s="17">
        <v>0.40587955218641097</v>
      </c>
      <c r="BA762" s="17"/>
      <c r="BB762" s="17">
        <v>0.45710907870071699</v>
      </c>
      <c r="BC762" s="17">
        <v>0.42570151962595099</v>
      </c>
      <c r="BD762" s="17"/>
      <c r="BE762" s="17">
        <v>0.52457457170504496</v>
      </c>
      <c r="BF762" s="17">
        <v>0.41399587303597601</v>
      </c>
      <c r="BG762" s="17"/>
      <c r="BH762" s="17">
        <v>0.344041656082618</v>
      </c>
      <c r="BI762" s="17">
        <v>0.43877826517067903</v>
      </c>
      <c r="BJ762" s="17"/>
      <c r="BK762" s="17">
        <v>0.42634974988075303</v>
      </c>
      <c r="BL762" s="17">
        <v>0.43204165139742301</v>
      </c>
      <c r="BM762" s="17"/>
      <c r="BN762" s="17">
        <v>0.43638361475908499</v>
      </c>
      <c r="BO762" s="17">
        <v>0.43069114628803901</v>
      </c>
      <c r="BP762" s="17"/>
      <c r="BQ762" s="17">
        <v>0.50266665251036702</v>
      </c>
      <c r="BR762" s="17">
        <v>0.42177648895811398</v>
      </c>
      <c r="BS762" s="17"/>
      <c r="BT762" s="17">
        <v>0.48039401585050201</v>
      </c>
      <c r="BU762" s="17">
        <v>0.426984678841071</v>
      </c>
      <c r="BV762" s="17"/>
      <c r="BW762" s="17">
        <v>0.41254253809646602</v>
      </c>
      <c r="BX762" s="17">
        <v>0.44196389893753701</v>
      </c>
      <c r="BY762" s="17"/>
      <c r="BZ762" s="17">
        <v>0.48004853679966702</v>
      </c>
      <c r="CA762" s="17">
        <v>0.42734941636839902</v>
      </c>
    </row>
    <row r="763" spans="2:79" x14ac:dyDescent="0.35">
      <c r="B763" t="s">
        <v>338</v>
      </c>
      <c r="C763" s="17">
        <v>0.44159382838899702</v>
      </c>
      <c r="D763" s="17">
        <v>0.44696576514743303</v>
      </c>
      <c r="E763" s="17">
        <v>0.44780878582603301</v>
      </c>
      <c r="F763" s="17">
        <v>0.43441040222768401</v>
      </c>
      <c r="G763" s="17">
        <v>0.47273049799268302</v>
      </c>
      <c r="H763" s="17">
        <v>0.47091281133867802</v>
      </c>
      <c r="I763" s="17">
        <v>0.427031764997994</v>
      </c>
      <c r="J763" s="17">
        <v>0.41076760808440099</v>
      </c>
      <c r="K763" s="17">
        <v>0.36662546114039901</v>
      </c>
      <c r="L763" s="17">
        <v>0.40900873229599599</v>
      </c>
      <c r="M763" s="17"/>
      <c r="N763" s="17">
        <v>0.409699518338068</v>
      </c>
      <c r="O763" s="17">
        <v>0.47476285736054602</v>
      </c>
      <c r="P763" s="17">
        <v>0.462307700238412</v>
      </c>
      <c r="Q763" s="17">
        <v>0.43221111447863397</v>
      </c>
      <c r="R763" s="17"/>
      <c r="S763" s="17">
        <v>0.49316692766945303</v>
      </c>
      <c r="T763" s="17">
        <v>0.44999598720161499</v>
      </c>
      <c r="U763" s="17">
        <v>0.46390969103414298</v>
      </c>
      <c r="V763" s="17">
        <v>0.48922840776709797</v>
      </c>
      <c r="W763" s="17">
        <v>0.406229881564455</v>
      </c>
      <c r="X763" s="17">
        <v>0.407145834547052</v>
      </c>
      <c r="Y763" s="17">
        <v>0.41838839722875398</v>
      </c>
      <c r="Z763" s="17"/>
      <c r="AA763" s="17">
        <v>0.432762950813456</v>
      </c>
      <c r="AB763" s="17">
        <v>0.48989815860825298</v>
      </c>
      <c r="AC763" s="17"/>
      <c r="AD763" s="17">
        <v>0.45635235759619702</v>
      </c>
      <c r="AE763" s="17">
        <v>0.383842618541685</v>
      </c>
      <c r="AF763" s="17">
        <v>0.44339893555721499</v>
      </c>
      <c r="AG763" s="17"/>
      <c r="AH763" s="17">
        <v>0.36630094454679302</v>
      </c>
      <c r="AI763" s="17">
        <v>0.46283217146329497</v>
      </c>
      <c r="AJ763" s="17"/>
      <c r="AK763" s="17">
        <v>0.41613730877959798</v>
      </c>
      <c r="AL763" s="17">
        <v>0.45211730336856099</v>
      </c>
      <c r="AM763" s="17"/>
      <c r="AN763" s="17">
        <v>0.45169399057155801</v>
      </c>
      <c r="AO763" s="17">
        <v>0.43221111447863397</v>
      </c>
      <c r="AP763" s="17"/>
      <c r="AQ763" s="17">
        <v>0.40162239760974699</v>
      </c>
      <c r="AR763" s="17">
        <v>0.480123891389932</v>
      </c>
      <c r="AS763" s="17"/>
      <c r="AT763" s="17">
        <v>0.480141728660755</v>
      </c>
      <c r="AU763" s="17">
        <v>0.50909477123897595</v>
      </c>
      <c r="AV763" s="17">
        <v>0.464926239504871</v>
      </c>
      <c r="AW763" s="17">
        <v>0.35350666950384801</v>
      </c>
      <c r="AX763" s="17"/>
      <c r="AY763" s="17">
        <v>0.40519168994147903</v>
      </c>
      <c r="AZ763" s="17">
        <v>0.45645482972259999</v>
      </c>
      <c r="BA763" s="17"/>
      <c r="BB763" s="17">
        <v>0.41495468446051798</v>
      </c>
      <c r="BC763" s="17">
        <v>0.44705675938281197</v>
      </c>
      <c r="BD763" s="17"/>
      <c r="BE763" s="17">
        <v>0.32537877635990597</v>
      </c>
      <c r="BF763" s="17">
        <v>0.46278005403669897</v>
      </c>
      <c r="BG763" s="17"/>
      <c r="BH763" s="17">
        <v>0.46795224349507902</v>
      </c>
      <c r="BI763" s="17">
        <v>0.439251385249672</v>
      </c>
      <c r="BJ763" s="17"/>
      <c r="BK763" s="17">
        <v>0.478185572415605</v>
      </c>
      <c r="BL763" s="17">
        <v>0.433838493713328</v>
      </c>
      <c r="BM763" s="17"/>
      <c r="BN763" s="17">
        <v>0.41209195131920501</v>
      </c>
      <c r="BO763" s="17">
        <v>0.44355670927318303</v>
      </c>
      <c r="BP763" s="17"/>
      <c r="BQ763" s="17">
        <v>0.384958294964517</v>
      </c>
      <c r="BR763" s="17">
        <v>0.448924122914163</v>
      </c>
      <c r="BS763" s="17"/>
      <c r="BT763" s="17">
        <v>0.401516339113766</v>
      </c>
      <c r="BU763" s="17">
        <v>0.444892419577048</v>
      </c>
      <c r="BV763" s="17"/>
      <c r="BW763" s="17">
        <v>0.44493970838253999</v>
      </c>
      <c r="BX763" s="17">
        <v>0.43961967973072702</v>
      </c>
      <c r="BY763" s="17"/>
      <c r="BZ763" s="17">
        <v>0.370909942267031</v>
      </c>
      <c r="CA763" s="17">
        <v>0.446926385604346</v>
      </c>
    </row>
    <row r="764" spans="2:79" x14ac:dyDescent="0.35">
      <c r="B764" t="s">
        <v>339</v>
      </c>
      <c r="C764" s="17">
        <v>9.7938344782692602E-2</v>
      </c>
      <c r="D764" s="17">
        <v>7.6712414185287195E-2</v>
      </c>
      <c r="E764" s="17">
        <v>9.8391093787884201E-2</v>
      </c>
      <c r="F764" s="17">
        <v>0.100237846357713</v>
      </c>
      <c r="G764" s="17">
        <v>0.100060224296111</v>
      </c>
      <c r="H764" s="17">
        <v>0.12627001525634601</v>
      </c>
      <c r="I764" s="17">
        <v>6.8743040401161498E-2</v>
      </c>
      <c r="J764" s="17">
        <v>9.70994564705982E-2</v>
      </c>
      <c r="K764" s="17">
        <v>0.13053742809938401</v>
      </c>
      <c r="L764" s="17">
        <v>0.14469226589350301</v>
      </c>
      <c r="M764" s="17"/>
      <c r="N764" s="17">
        <v>0.149020317661927</v>
      </c>
      <c r="O764" s="17">
        <v>0.154680680553065</v>
      </c>
      <c r="P764" s="17">
        <v>8.8737083957415197E-2</v>
      </c>
      <c r="Q764" s="17">
        <v>7.0863494484173395E-2</v>
      </c>
      <c r="R764" s="17"/>
      <c r="S764" s="17">
        <v>9.2917335025712894E-2</v>
      </c>
      <c r="T764" s="17">
        <v>0.152952432603991</v>
      </c>
      <c r="U764" s="17">
        <v>6.9780086050507104E-2</v>
      </c>
      <c r="V764" s="17">
        <v>0.11428130709614399</v>
      </c>
      <c r="W764" s="17">
        <v>0.11008903177071599</v>
      </c>
      <c r="X764" s="17">
        <v>8.9658260143930593E-2</v>
      </c>
      <c r="Y764" s="17">
        <v>6.8640508353748395E-2</v>
      </c>
      <c r="Z764" s="17"/>
      <c r="AA764" s="17">
        <v>8.8679444608373903E-2</v>
      </c>
      <c r="AB764" s="17">
        <v>0.14858393098424699</v>
      </c>
      <c r="AC764" s="17"/>
      <c r="AD764" s="17">
        <v>8.4629996760188106E-2</v>
      </c>
      <c r="AE764" s="17">
        <v>6.9191692563143906E-2</v>
      </c>
      <c r="AF764" s="17">
        <v>0.10710715367076901</v>
      </c>
      <c r="AG764" s="17"/>
      <c r="AH764" s="17">
        <v>7.6080201911095297E-2</v>
      </c>
      <c r="AI764" s="17">
        <v>0.104104010295611</v>
      </c>
      <c r="AJ764" s="17"/>
      <c r="AK764" s="17">
        <v>9.3161246031030598E-2</v>
      </c>
      <c r="AL764" s="17">
        <v>9.9913150449743193E-2</v>
      </c>
      <c r="AM764" s="17"/>
      <c r="AN764" s="17">
        <v>0.12708347077674101</v>
      </c>
      <c r="AO764" s="17">
        <v>7.0863494484173395E-2</v>
      </c>
      <c r="AP764" s="17"/>
      <c r="AQ764" s="17">
        <v>7.0235048621510698E-2</v>
      </c>
      <c r="AR764" s="17">
        <v>0.12464266148126001</v>
      </c>
      <c r="AS764" s="17"/>
      <c r="AT764" s="17">
        <v>0.18135444894800401</v>
      </c>
      <c r="AU764" s="17">
        <v>0.13795665262703699</v>
      </c>
      <c r="AV764" s="17">
        <v>0.109195580001117</v>
      </c>
      <c r="AW764" s="17">
        <v>3.8187801772655697E-2</v>
      </c>
      <c r="AX764" s="17"/>
      <c r="AY764" s="17">
        <v>8.9651844702066094E-2</v>
      </c>
      <c r="AZ764" s="17">
        <v>0.101321269358034</v>
      </c>
      <c r="BA764" s="17"/>
      <c r="BB764" s="17">
        <v>9.8231814422914204E-2</v>
      </c>
      <c r="BC764" s="17">
        <v>9.7878162503651805E-2</v>
      </c>
      <c r="BD764" s="17"/>
      <c r="BE764" s="17">
        <v>0.112124426583968</v>
      </c>
      <c r="BF764" s="17">
        <v>9.5352195012494506E-2</v>
      </c>
      <c r="BG764" s="17"/>
      <c r="BH764" s="17">
        <v>0.158715906166291</v>
      </c>
      <c r="BI764" s="17">
        <v>9.2537110257972593E-2</v>
      </c>
      <c r="BJ764" s="17"/>
      <c r="BK764" s="17">
        <v>6.6179284610691697E-2</v>
      </c>
      <c r="BL764" s="17">
        <v>0.104669429817597</v>
      </c>
      <c r="BM764" s="17"/>
      <c r="BN764" s="17">
        <v>0.125575073600391</v>
      </c>
      <c r="BO764" s="17">
        <v>9.6099559861672706E-2</v>
      </c>
      <c r="BP764" s="17"/>
      <c r="BQ764" s="17">
        <v>9.1055797672301694E-2</v>
      </c>
      <c r="BR764" s="17">
        <v>9.8829147682426399E-2</v>
      </c>
      <c r="BS764" s="17"/>
      <c r="BT764" s="17">
        <v>9.6602627386341997E-2</v>
      </c>
      <c r="BU764" s="17">
        <v>9.8048281450707694E-2</v>
      </c>
      <c r="BV764" s="17"/>
      <c r="BW764" s="17">
        <v>0.12118767761686999</v>
      </c>
      <c r="BX764" s="17">
        <v>8.4220686256734303E-2</v>
      </c>
      <c r="BY764" s="17"/>
      <c r="BZ764" s="17">
        <v>0.12928778724387799</v>
      </c>
      <c r="CA764" s="17">
        <v>9.5573269731426699E-2</v>
      </c>
    </row>
    <row r="765" spans="2:79" x14ac:dyDescent="0.35">
      <c r="B765" t="s">
        <v>340</v>
      </c>
      <c r="C765" s="17">
        <v>1.34857964914839E-2</v>
      </c>
      <c r="D765" s="17">
        <v>1.6681530348964801E-2</v>
      </c>
      <c r="E765" s="17">
        <v>1.8725403231052401E-2</v>
      </c>
      <c r="F765" s="17">
        <v>1.00429002552171E-2</v>
      </c>
      <c r="G765" s="17">
        <v>2.6990281641183798E-2</v>
      </c>
      <c r="H765" s="17">
        <v>4.6976361986457204E-3</v>
      </c>
      <c r="I765" s="17">
        <v>1.1918376425119399E-2</v>
      </c>
      <c r="J765" s="17">
        <v>9.4108291812016708E-3</v>
      </c>
      <c r="K765" s="17">
        <v>0</v>
      </c>
      <c r="L765" s="17">
        <v>9.3264305108454702E-3</v>
      </c>
      <c r="M765" s="17"/>
      <c r="N765" s="17">
        <v>2.6309015586334999E-2</v>
      </c>
      <c r="O765" s="17">
        <v>2.3698352091692999E-2</v>
      </c>
      <c r="P765" s="17">
        <v>1.47056705397048E-2</v>
      </c>
      <c r="Q765" s="17">
        <v>6.6179590373987296E-3</v>
      </c>
      <c r="R765" s="17"/>
      <c r="S765" s="17">
        <v>2.2567115379263199E-2</v>
      </c>
      <c r="T765" s="17">
        <v>5.0915656769173201E-3</v>
      </c>
      <c r="U765" s="17">
        <v>1.6476653681494501E-2</v>
      </c>
      <c r="V765" s="17">
        <v>1.5487088822858999E-2</v>
      </c>
      <c r="W765" s="17">
        <v>1.21759377012691E-2</v>
      </c>
      <c r="X765" s="17">
        <v>8.1161195674830499E-3</v>
      </c>
      <c r="Y765" s="17">
        <v>7.9730053035549798E-3</v>
      </c>
      <c r="Z765" s="17"/>
      <c r="AA765" s="17">
        <v>8.65330353273977E-3</v>
      </c>
      <c r="AB765" s="17">
        <v>3.9919220991440102E-2</v>
      </c>
      <c r="AC765" s="17"/>
      <c r="AD765" s="17">
        <v>8.7758287699170098E-3</v>
      </c>
      <c r="AE765" s="17">
        <v>9.3839869630972395E-3</v>
      </c>
      <c r="AF765" s="17">
        <v>7.2026954508148397E-3</v>
      </c>
      <c r="AG765" s="17"/>
      <c r="AH765" s="17">
        <v>1.0725408943695201E-2</v>
      </c>
      <c r="AI765" s="17">
        <v>1.42644365802448E-2</v>
      </c>
      <c r="AJ765" s="17"/>
      <c r="AK765" s="17">
        <v>1.6268506432666301E-2</v>
      </c>
      <c r="AL765" s="17">
        <v>1.23354515546762E-2</v>
      </c>
      <c r="AM765" s="17"/>
      <c r="AN765" s="17">
        <v>2.0878782443354799E-2</v>
      </c>
      <c r="AO765" s="17">
        <v>6.6179590373987296E-3</v>
      </c>
      <c r="AP765" s="17"/>
      <c r="AQ765" s="17">
        <v>7.9775616720827499E-3</v>
      </c>
      <c r="AR765" s="17">
        <v>1.8795404641054E-2</v>
      </c>
      <c r="AS765" s="17"/>
      <c r="AT765" s="17">
        <v>1.0113968237714601E-2</v>
      </c>
      <c r="AU765" s="17">
        <v>4.0356903508887702E-2</v>
      </c>
      <c r="AV765" s="17">
        <v>9.6051159085263193E-3</v>
      </c>
      <c r="AW765" s="17">
        <v>2.5231177042078102E-3</v>
      </c>
      <c r="AX765" s="17"/>
      <c r="AY765" s="17">
        <v>7.8226083615393297E-3</v>
      </c>
      <c r="AZ765" s="17">
        <v>1.5797766335587798E-2</v>
      </c>
      <c r="BA765" s="17"/>
      <c r="BB765" s="17">
        <v>1.31893651184975E-2</v>
      </c>
      <c r="BC765" s="17">
        <v>1.35465861377043E-2</v>
      </c>
      <c r="BD765" s="17"/>
      <c r="BE765" s="17">
        <v>2.7812550496226399E-2</v>
      </c>
      <c r="BF765" s="17">
        <v>1.0874001910282699E-2</v>
      </c>
      <c r="BG765" s="17"/>
      <c r="BH765" s="17">
        <v>1.00237221422593E-2</v>
      </c>
      <c r="BI765" s="17">
        <v>1.3793467202129201E-2</v>
      </c>
      <c r="BJ765" s="17"/>
      <c r="BK765" s="17">
        <v>9.8619891697267394E-3</v>
      </c>
      <c r="BL765" s="17">
        <v>1.4253834182169699E-2</v>
      </c>
      <c r="BM765" s="17"/>
      <c r="BN765" s="17">
        <v>1.08260978138083E-2</v>
      </c>
      <c r="BO765" s="17">
        <v>1.36627571533346E-2</v>
      </c>
      <c r="BP765" s="17"/>
      <c r="BQ765" s="17">
        <v>1.8890334419480299E-2</v>
      </c>
      <c r="BR765" s="17">
        <v>1.27862912093897E-2</v>
      </c>
      <c r="BS765" s="17"/>
      <c r="BT765" s="17">
        <v>1.75344525461824E-2</v>
      </c>
      <c r="BU765" s="17">
        <v>1.3152570497865199E-2</v>
      </c>
      <c r="BV765" s="17"/>
      <c r="BW765" s="17">
        <v>1.0469504030768699E-2</v>
      </c>
      <c r="BX765" s="17">
        <v>1.52654806779346E-2</v>
      </c>
      <c r="BY765" s="17"/>
      <c r="BZ765" s="17">
        <v>1.9753733689424499E-2</v>
      </c>
      <c r="CA765" s="17">
        <v>1.30129286914232E-2</v>
      </c>
    </row>
    <row r="766" spans="2:79" x14ac:dyDescent="0.35">
      <c r="B766" t="s">
        <v>103</v>
      </c>
      <c r="C766" s="17">
        <v>1.5935768094551099E-2</v>
      </c>
      <c r="D766" s="17">
        <v>7.9271113015692597E-3</v>
      </c>
      <c r="E766" s="17">
        <v>5.1590742063318097E-3</v>
      </c>
      <c r="F766" s="17">
        <v>1.0823072120835499E-2</v>
      </c>
      <c r="G766" s="17">
        <v>2.28759246154112E-2</v>
      </c>
      <c r="H766" s="17">
        <v>3.1817315480563498E-2</v>
      </c>
      <c r="I766" s="17">
        <v>9.7124154899076096E-3</v>
      </c>
      <c r="J766" s="17">
        <v>1.8332696256614201E-2</v>
      </c>
      <c r="K766" s="17">
        <v>2.92854695408486E-2</v>
      </c>
      <c r="L766" s="17">
        <v>3.0387214350644998E-2</v>
      </c>
      <c r="M766" s="17"/>
      <c r="N766" s="17">
        <v>2.1081544255764199E-2</v>
      </c>
      <c r="O766" s="17">
        <v>1.64230418221697E-2</v>
      </c>
      <c r="P766" s="17">
        <v>1.4535169063532799E-2</v>
      </c>
      <c r="Q766" s="17">
        <v>1.49675148201503E-2</v>
      </c>
      <c r="R766" s="17"/>
      <c r="S766" s="17">
        <v>6.9835486835462804E-3</v>
      </c>
      <c r="T766" s="17">
        <v>1.3762110960847E-2</v>
      </c>
      <c r="U766" s="17">
        <v>7.0245279862440604E-3</v>
      </c>
      <c r="V766" s="17">
        <v>2.5756981547021499E-2</v>
      </c>
      <c r="W766" s="17">
        <v>8.0813965432650903E-3</v>
      </c>
      <c r="X766" s="17">
        <v>6.1471657762892399E-3</v>
      </c>
      <c r="Y766" s="17">
        <v>1.0631822426227001E-2</v>
      </c>
      <c r="Z766" s="17"/>
      <c r="AA766" s="17">
        <v>1.0767672210152899E-2</v>
      </c>
      <c r="AB766" s="17">
        <v>4.4204918931405497E-2</v>
      </c>
      <c r="AC766" s="17"/>
      <c r="AD766" s="17">
        <v>3.8562268179017901E-3</v>
      </c>
      <c r="AE766" s="17">
        <v>7.8713186102949695E-3</v>
      </c>
      <c r="AF766" s="17">
        <v>1.51867360764119E-2</v>
      </c>
      <c r="AG766" s="17"/>
      <c r="AH766" s="17">
        <v>1.6444673973710501E-3</v>
      </c>
      <c r="AI766" s="17">
        <v>1.9967006263363899E-2</v>
      </c>
      <c r="AJ766" s="17"/>
      <c r="AK766" s="17">
        <v>2.0295532255409799E-2</v>
      </c>
      <c r="AL766" s="17">
        <v>1.41334844451138E-2</v>
      </c>
      <c r="AM766" s="17"/>
      <c r="AN766" s="17">
        <v>1.6978058757857399E-2</v>
      </c>
      <c r="AO766" s="17">
        <v>1.49675148201503E-2</v>
      </c>
      <c r="AP766" s="17"/>
      <c r="AQ766" s="17">
        <v>1.0994137213237999E-2</v>
      </c>
      <c r="AR766" s="17">
        <v>2.0699204015469201E-2</v>
      </c>
      <c r="AS766" s="17"/>
      <c r="AT766" s="17">
        <v>4.9265004290150197E-2</v>
      </c>
      <c r="AU766" s="17">
        <v>4.0253233157427598E-2</v>
      </c>
      <c r="AV766" s="17">
        <v>1.04000962274335E-2</v>
      </c>
      <c r="AW766" s="17">
        <v>5.04358367104598E-3</v>
      </c>
      <c r="AX766" s="17"/>
      <c r="AY766" s="17">
        <v>4.6415425683504702E-3</v>
      </c>
      <c r="AZ766" s="17">
        <v>2.0546582397366699E-2</v>
      </c>
      <c r="BA766" s="17"/>
      <c r="BB766" s="17">
        <v>1.6515057297353399E-2</v>
      </c>
      <c r="BC766" s="17">
        <v>1.5816972349880502E-2</v>
      </c>
      <c r="BD766" s="17"/>
      <c r="BE766" s="17">
        <v>1.01096748548542E-2</v>
      </c>
      <c r="BF766" s="17">
        <v>1.6997876004547802E-2</v>
      </c>
      <c r="BG766" s="17"/>
      <c r="BH766" s="17">
        <v>1.9266472113752198E-2</v>
      </c>
      <c r="BI766" s="17">
        <v>1.5639772119546601E-2</v>
      </c>
      <c r="BJ766" s="17"/>
      <c r="BK766" s="17">
        <v>1.9423403923223101E-2</v>
      </c>
      <c r="BL766" s="17">
        <v>1.51965908894818E-2</v>
      </c>
      <c r="BM766" s="17"/>
      <c r="BN766" s="17">
        <v>1.5123262507511099E-2</v>
      </c>
      <c r="BO766" s="17">
        <v>1.5989827423770201E-2</v>
      </c>
      <c r="BP766" s="17"/>
      <c r="BQ766" s="17">
        <v>2.4289204333341799E-3</v>
      </c>
      <c r="BR766" s="17">
        <v>1.76839492359065E-2</v>
      </c>
      <c r="BS766" s="17"/>
      <c r="BT766" s="17">
        <v>3.9525651032077504E-3</v>
      </c>
      <c r="BU766" s="17">
        <v>1.69220496333078E-2</v>
      </c>
      <c r="BV766" s="17"/>
      <c r="BW766" s="17">
        <v>1.08605718733552E-2</v>
      </c>
      <c r="BX766" s="17">
        <v>1.89302543970679E-2</v>
      </c>
      <c r="BY766" s="17"/>
      <c r="BZ766" s="17">
        <v>0</v>
      </c>
      <c r="CA766" s="17">
        <v>1.7137999604404801E-2</v>
      </c>
    </row>
    <row r="767" spans="2:79" x14ac:dyDescent="0.3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c r="BP767" s="17"/>
      <c r="BQ767" s="17"/>
      <c r="BR767" s="17"/>
      <c r="BS767" s="17"/>
      <c r="BT767" s="17"/>
      <c r="BU767" s="17"/>
      <c r="BV767" s="17"/>
      <c r="BW767" s="17"/>
      <c r="BX767" s="17"/>
      <c r="BY767" s="17"/>
      <c r="BZ767" s="17"/>
      <c r="CA767" s="17"/>
    </row>
    <row r="768" spans="2:79" x14ac:dyDescent="0.35">
      <c r="B768" s="6" t="s">
        <v>357</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c r="BP768" s="17"/>
      <c r="BQ768" s="17"/>
      <c r="BR768" s="17"/>
      <c r="BS768" s="17"/>
      <c r="BT768" s="17"/>
      <c r="BU768" s="17"/>
      <c r="BV768" s="17"/>
      <c r="BW768" s="17"/>
      <c r="BX768" s="17"/>
      <c r="BY768" s="17"/>
      <c r="BZ768" s="17"/>
      <c r="CA768" s="17"/>
    </row>
    <row r="769" spans="2:79" x14ac:dyDescent="0.35">
      <c r="B769" s="24" t="s">
        <v>700</v>
      </c>
      <c r="C769" s="17" t="s">
        <v>342</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c r="BP769" s="17"/>
      <c r="BQ769" s="17"/>
      <c r="BR769" s="17"/>
      <c r="BS769" s="17"/>
      <c r="BT769" s="17"/>
      <c r="BU769" s="17"/>
      <c r="BV769" s="17"/>
      <c r="BW769" s="17"/>
      <c r="BX769" s="17"/>
      <c r="BY769" s="17"/>
      <c r="BZ769" s="17"/>
      <c r="CA769" s="17"/>
    </row>
    <row r="770" spans="2:79" x14ac:dyDescent="0.35">
      <c r="B770" t="s">
        <v>337</v>
      </c>
      <c r="C770" s="17">
        <v>0.48723896040706299</v>
      </c>
      <c r="D770" s="17">
        <v>0.480455341029214</v>
      </c>
      <c r="E770" s="17">
        <v>0.49385640732076702</v>
      </c>
      <c r="F770" s="17">
        <v>0.51284332334154004</v>
      </c>
      <c r="G770" s="17">
        <v>0.45401248072652101</v>
      </c>
      <c r="H770" s="17">
        <v>0.39782864738194101</v>
      </c>
      <c r="I770" s="17">
        <v>0.52193504926279</v>
      </c>
      <c r="J770" s="17">
        <v>0.50966593943596905</v>
      </c>
      <c r="K770" s="17">
        <v>0.47773838881292202</v>
      </c>
      <c r="L770" s="17">
        <v>0.58419637450706696</v>
      </c>
      <c r="M770" s="17"/>
      <c r="N770" s="17">
        <v>0.338919312538638</v>
      </c>
      <c r="O770" s="17">
        <v>0.440760122999171</v>
      </c>
      <c r="P770" s="17">
        <v>0.49922672977697202</v>
      </c>
      <c r="Q770" s="17">
        <v>0.55433277618420795</v>
      </c>
      <c r="R770" s="17"/>
      <c r="S770" s="17">
        <v>0.41526462874196801</v>
      </c>
      <c r="T770" s="17">
        <v>0.44179818158900902</v>
      </c>
      <c r="U770" s="17">
        <v>0.54520713830128298</v>
      </c>
      <c r="V770" s="17">
        <v>0.44627670663325503</v>
      </c>
      <c r="W770" s="17">
        <v>0.50592675670758802</v>
      </c>
      <c r="X770" s="17">
        <v>0.53873146180662201</v>
      </c>
      <c r="Y770" s="17">
        <v>0.54798138134408403</v>
      </c>
      <c r="Z770" s="17"/>
      <c r="AA770" s="17">
        <v>0.53020326057203804</v>
      </c>
      <c r="AB770" s="17">
        <v>0.26192852118865001</v>
      </c>
      <c r="AC770" s="17"/>
      <c r="AD770" s="17">
        <v>0.52686596719137302</v>
      </c>
      <c r="AE770" s="17">
        <v>0.63646772800050799</v>
      </c>
      <c r="AF770" s="17">
        <v>0.48056597695522502</v>
      </c>
      <c r="AG770" s="17"/>
      <c r="AH770" s="17">
        <v>0.64797458338453695</v>
      </c>
      <c r="AI770" s="17">
        <v>0.452332869401539</v>
      </c>
      <c r="AJ770" s="17"/>
      <c r="AK770" s="17">
        <v>0.47971378191391101</v>
      </c>
      <c r="AL770" s="17">
        <v>0.49025760087188502</v>
      </c>
      <c r="AM770" s="17"/>
      <c r="AN770" s="17">
        <v>0.428203442527268</v>
      </c>
      <c r="AO770" s="17">
        <v>0.55433277618420795</v>
      </c>
      <c r="AP770" s="17"/>
      <c r="AQ770" s="17">
        <v>0.579618857827361</v>
      </c>
      <c r="AR770" s="17">
        <v>0.41819766245211898</v>
      </c>
      <c r="AS770" s="17"/>
      <c r="AT770" s="17">
        <v>0.28871111754058798</v>
      </c>
      <c r="AU770" s="17">
        <v>0.33202536978180702</v>
      </c>
      <c r="AV770" s="17">
        <v>0.51949786958402</v>
      </c>
      <c r="AW770" s="17">
        <v>0.65345761550435999</v>
      </c>
      <c r="AX770" s="17"/>
      <c r="AY770" s="17">
        <v>0.55731619491854401</v>
      </c>
      <c r="AZ770" s="17">
        <v>0.46287306194140798</v>
      </c>
      <c r="BA770" s="17"/>
      <c r="BB770" s="17">
        <v>0.49228687146675099</v>
      </c>
      <c r="BC770" s="17">
        <v>0.48631501383397202</v>
      </c>
      <c r="BD770" s="17"/>
      <c r="BE770" s="17">
        <v>0.53256013382015499</v>
      </c>
      <c r="BF770" s="17">
        <v>0.479616759131065</v>
      </c>
      <c r="BG770" s="17"/>
      <c r="BH770" s="17">
        <v>0.44423253341507901</v>
      </c>
      <c r="BI770" s="17">
        <v>0.49080402923407201</v>
      </c>
      <c r="BJ770" s="17"/>
      <c r="BK770" s="17">
        <v>0.46225129780822899</v>
      </c>
      <c r="BL770" s="17">
        <v>0.49218573787251901</v>
      </c>
      <c r="BM770" s="17"/>
      <c r="BN770" s="17">
        <v>0.49651980629460302</v>
      </c>
      <c r="BO770" s="17">
        <v>0.48676445421110098</v>
      </c>
      <c r="BP770" s="17"/>
      <c r="BQ770" s="17">
        <v>0.57944401490706898</v>
      </c>
      <c r="BR770" s="17">
        <v>0.47732827798628502</v>
      </c>
      <c r="BS770" s="17"/>
      <c r="BT770" s="17">
        <v>0.49747748123865299</v>
      </c>
      <c r="BU770" s="17">
        <v>0.48648004556046498</v>
      </c>
      <c r="BV770" s="17"/>
      <c r="BW770" s="17">
        <v>0.480949127251388</v>
      </c>
      <c r="BX770" s="17">
        <v>0.49180536183544399</v>
      </c>
      <c r="BY770" s="17"/>
      <c r="BZ770" s="17">
        <v>0.57127310631428596</v>
      </c>
      <c r="CA770" s="17">
        <v>0.48166005539404</v>
      </c>
    </row>
    <row r="771" spans="2:79" x14ac:dyDescent="0.35">
      <c r="B771" t="s">
        <v>338</v>
      </c>
      <c r="C771" s="17">
        <v>0.43149940677743298</v>
      </c>
      <c r="D771" s="17">
        <v>0.42819491546298599</v>
      </c>
      <c r="E771" s="17">
        <v>0.417629560568888</v>
      </c>
      <c r="F771" s="17">
        <v>0.414881865562926</v>
      </c>
      <c r="G771" s="17">
        <v>0.46708170258806198</v>
      </c>
      <c r="H771" s="17">
        <v>0.51400644278677299</v>
      </c>
      <c r="I771" s="17">
        <v>0.41853685167611299</v>
      </c>
      <c r="J771" s="17">
        <v>0.40526595992650299</v>
      </c>
      <c r="K771" s="17">
        <v>0.38219781283256998</v>
      </c>
      <c r="L771" s="17">
        <v>0.35058311508071099</v>
      </c>
      <c r="M771" s="17"/>
      <c r="N771" s="17">
        <v>0.52251117634614996</v>
      </c>
      <c r="O771" s="17">
        <v>0.46021293509946598</v>
      </c>
      <c r="P771" s="17">
        <v>0.44315837724622398</v>
      </c>
      <c r="Q771" s="17">
        <v>0.383012848291095</v>
      </c>
      <c r="R771" s="17"/>
      <c r="S771" s="17">
        <v>0.49207366497995297</v>
      </c>
      <c r="T771" s="17">
        <v>0.47849874228848299</v>
      </c>
      <c r="U771" s="17">
        <v>0.37835706331661301</v>
      </c>
      <c r="V771" s="17">
        <v>0.44971718716486597</v>
      </c>
      <c r="W771" s="17">
        <v>0.43348229418637302</v>
      </c>
      <c r="X771" s="17">
        <v>0.40472888685523101</v>
      </c>
      <c r="Y771" s="17">
        <v>0.36151949282965101</v>
      </c>
      <c r="Z771" s="17"/>
      <c r="AA771" s="17">
        <v>0.41409862746666998</v>
      </c>
      <c r="AB771" s="17">
        <v>0.52275138142141397</v>
      </c>
      <c r="AC771" s="17"/>
      <c r="AD771" s="17">
        <v>0.41458036437441698</v>
      </c>
      <c r="AE771" s="17">
        <v>0.32562640233252499</v>
      </c>
      <c r="AF771" s="17">
        <v>0.46022723471093402</v>
      </c>
      <c r="AG771" s="17"/>
      <c r="AH771" s="17">
        <v>0.313444963728777</v>
      </c>
      <c r="AI771" s="17">
        <v>0.45713665542417697</v>
      </c>
      <c r="AJ771" s="17"/>
      <c r="AK771" s="17">
        <v>0.424995654245725</v>
      </c>
      <c r="AL771" s="17">
        <v>0.43410831374000702</v>
      </c>
      <c r="AM771" s="17"/>
      <c r="AN771" s="17">
        <v>0.474162490659227</v>
      </c>
      <c r="AO771" s="17">
        <v>0.383012848291095</v>
      </c>
      <c r="AP771" s="17"/>
      <c r="AQ771" s="17">
        <v>0.356977385992369</v>
      </c>
      <c r="AR771" s="17">
        <v>0.487194392211522</v>
      </c>
      <c r="AS771" s="17"/>
      <c r="AT771" s="17">
        <v>0.46997344188346302</v>
      </c>
      <c r="AU771" s="17">
        <v>0.52988078230176305</v>
      </c>
      <c r="AV771" s="17">
        <v>0.42441898674470302</v>
      </c>
      <c r="AW771" s="17">
        <v>0.32076071391578598</v>
      </c>
      <c r="AX771" s="17"/>
      <c r="AY771" s="17">
        <v>0.39120974093969202</v>
      </c>
      <c r="AZ771" s="17">
        <v>0.445508148901192</v>
      </c>
      <c r="BA771" s="17"/>
      <c r="BB771" s="17">
        <v>0.42520107739894403</v>
      </c>
      <c r="BC771" s="17">
        <v>0.43265222420560201</v>
      </c>
      <c r="BD771" s="17"/>
      <c r="BE771" s="17">
        <v>0.40098510236977603</v>
      </c>
      <c r="BF771" s="17">
        <v>0.43663136061879199</v>
      </c>
      <c r="BG771" s="17"/>
      <c r="BH771" s="17">
        <v>0.48924608787473001</v>
      </c>
      <c r="BI771" s="17">
        <v>0.42671242708526802</v>
      </c>
      <c r="BJ771" s="17"/>
      <c r="BK771" s="17">
        <v>0.46813192842564</v>
      </c>
      <c r="BL771" s="17">
        <v>0.42424731059294901</v>
      </c>
      <c r="BM771" s="17"/>
      <c r="BN771" s="17">
        <v>0.39895831755886002</v>
      </c>
      <c r="BO771" s="17">
        <v>0.43316315043233999</v>
      </c>
      <c r="BP771" s="17"/>
      <c r="BQ771" s="17">
        <v>0.35459104945236197</v>
      </c>
      <c r="BR771" s="17">
        <v>0.43976592002972398</v>
      </c>
      <c r="BS771" s="17"/>
      <c r="BT771" s="17">
        <v>0.41541042613207901</v>
      </c>
      <c r="BU771" s="17">
        <v>0.43269197809503201</v>
      </c>
      <c r="BV771" s="17"/>
      <c r="BW771" s="17">
        <v>0.45338618100942801</v>
      </c>
      <c r="BX771" s="17">
        <v>0.415609669380271</v>
      </c>
      <c r="BY771" s="17"/>
      <c r="BZ771" s="17">
        <v>0.35868690039422801</v>
      </c>
      <c r="CA771" s="17">
        <v>0.43633332342508402</v>
      </c>
    </row>
    <row r="772" spans="2:79" x14ac:dyDescent="0.35">
      <c r="B772" t="s">
        <v>339</v>
      </c>
      <c r="C772" s="17">
        <v>6.3312437887956804E-2</v>
      </c>
      <c r="D772" s="17">
        <v>6.1417741080749003E-2</v>
      </c>
      <c r="E772" s="17">
        <v>6.5360476359065695E-2</v>
      </c>
      <c r="F772" s="17">
        <v>6.2391322584944599E-2</v>
      </c>
      <c r="G772" s="17">
        <v>6.0468106720312997E-2</v>
      </c>
      <c r="H772" s="17">
        <v>7.7664582644760297E-2</v>
      </c>
      <c r="I772" s="17">
        <v>5.4489589314061698E-2</v>
      </c>
      <c r="J772" s="17">
        <v>5.9953727192461399E-2</v>
      </c>
      <c r="K772" s="17">
        <v>0.105920074568182</v>
      </c>
      <c r="L772" s="17">
        <v>4.2974813982373801E-2</v>
      </c>
      <c r="M772" s="17"/>
      <c r="N772" s="17">
        <v>0.119366887017367</v>
      </c>
      <c r="O772" s="17">
        <v>8.30925975086068E-2</v>
      </c>
      <c r="P772" s="17">
        <v>4.2919740290372703E-2</v>
      </c>
      <c r="Q772" s="17">
        <v>4.3115858771736702E-2</v>
      </c>
      <c r="R772" s="17"/>
      <c r="S772" s="17">
        <v>7.4154902437568795E-2</v>
      </c>
      <c r="T772" s="17">
        <v>6.3046276207350302E-2</v>
      </c>
      <c r="U772" s="17">
        <v>6.9113667568347595E-2</v>
      </c>
      <c r="V772" s="17">
        <v>8.2314458532327606E-2</v>
      </c>
      <c r="W772" s="17">
        <v>4.6960544369569701E-2</v>
      </c>
      <c r="X772" s="17">
        <v>4.1189989307649999E-2</v>
      </c>
      <c r="Y772" s="17">
        <v>8.09277037548045E-2</v>
      </c>
      <c r="Z772" s="17"/>
      <c r="AA772" s="17">
        <v>4.5502422306748003E-2</v>
      </c>
      <c r="AB772" s="17">
        <v>0.15671050134251499</v>
      </c>
      <c r="AC772" s="17"/>
      <c r="AD772" s="17">
        <v>4.74421963049644E-2</v>
      </c>
      <c r="AE772" s="17">
        <v>3.09179215584546E-2</v>
      </c>
      <c r="AF772" s="17">
        <v>4.9071927774234803E-2</v>
      </c>
      <c r="AG772" s="17"/>
      <c r="AH772" s="17">
        <v>3.3300337715610202E-2</v>
      </c>
      <c r="AI772" s="17">
        <v>6.9830004314595504E-2</v>
      </c>
      <c r="AJ772" s="17"/>
      <c r="AK772" s="17">
        <v>7.3212406337484201E-2</v>
      </c>
      <c r="AL772" s="17">
        <v>5.93411772209314E-2</v>
      </c>
      <c r="AM772" s="17"/>
      <c r="AN772" s="17">
        <v>8.1083308328336295E-2</v>
      </c>
      <c r="AO772" s="17">
        <v>4.3115858771736702E-2</v>
      </c>
      <c r="AP772" s="17"/>
      <c r="AQ772" s="17">
        <v>4.81793867026859E-2</v>
      </c>
      <c r="AR772" s="17">
        <v>7.46223172559346E-2</v>
      </c>
      <c r="AS772" s="17"/>
      <c r="AT772" s="17">
        <v>0.187982123014134</v>
      </c>
      <c r="AU772" s="17">
        <v>0.105930244011174</v>
      </c>
      <c r="AV772" s="17">
        <v>4.3197244738361597E-2</v>
      </c>
      <c r="AW772" s="17">
        <v>2.32863654324676E-2</v>
      </c>
      <c r="AX772" s="17"/>
      <c r="AY772" s="17">
        <v>4.1684895341721401E-2</v>
      </c>
      <c r="AZ772" s="17">
        <v>7.08323480187837E-2</v>
      </c>
      <c r="BA772" s="17"/>
      <c r="BB772" s="17">
        <v>6.4252016982777896E-2</v>
      </c>
      <c r="BC772" s="17">
        <v>6.3140461624004607E-2</v>
      </c>
      <c r="BD772" s="17"/>
      <c r="BE772" s="17">
        <v>4.9533025901840902E-2</v>
      </c>
      <c r="BF772" s="17">
        <v>6.5629885643904304E-2</v>
      </c>
      <c r="BG772" s="17"/>
      <c r="BH772" s="17">
        <v>6.0203479270393899E-2</v>
      </c>
      <c r="BI772" s="17">
        <v>6.3570158703824695E-2</v>
      </c>
      <c r="BJ772" s="17"/>
      <c r="BK772" s="17">
        <v>4.89656115832732E-2</v>
      </c>
      <c r="BL772" s="17">
        <v>6.6152661809826305E-2</v>
      </c>
      <c r="BM772" s="17"/>
      <c r="BN772" s="17">
        <v>9.2876795051106006E-2</v>
      </c>
      <c r="BO772" s="17">
        <v>6.1800887020338202E-2</v>
      </c>
      <c r="BP772" s="17"/>
      <c r="BQ772" s="17">
        <v>5.16622803879207E-2</v>
      </c>
      <c r="BR772" s="17">
        <v>6.4564657863976804E-2</v>
      </c>
      <c r="BS772" s="17"/>
      <c r="BT772" s="17">
        <v>7.7051937132029499E-2</v>
      </c>
      <c r="BU772" s="17">
        <v>6.2294018320065203E-2</v>
      </c>
      <c r="BV772" s="17"/>
      <c r="BW772" s="17">
        <v>5.6885797456016601E-2</v>
      </c>
      <c r="BX772" s="17">
        <v>6.7978161019519506E-2</v>
      </c>
      <c r="BY772" s="17"/>
      <c r="BZ772" s="17">
        <v>5.7183564471325998E-2</v>
      </c>
      <c r="CA772" s="17">
        <v>6.3719324901076194E-2</v>
      </c>
    </row>
    <row r="773" spans="2:79" x14ac:dyDescent="0.35">
      <c r="B773" t="s">
        <v>340</v>
      </c>
      <c r="C773" s="17">
        <v>7.9984959875582292E-3</v>
      </c>
      <c r="D773" s="17">
        <v>8.4539759795493104E-3</v>
      </c>
      <c r="E773" s="17">
        <v>1.9943903391566199E-2</v>
      </c>
      <c r="F773" s="17">
        <v>3.71408024815425E-3</v>
      </c>
      <c r="G773" s="17">
        <v>9.6291034325760201E-3</v>
      </c>
      <c r="H773" s="17">
        <v>5.2411732692138197E-3</v>
      </c>
      <c r="I773" s="17">
        <v>0</v>
      </c>
      <c r="J773" s="17">
        <v>4.9482985567059603E-3</v>
      </c>
      <c r="K773" s="17">
        <v>1.55927526891078E-2</v>
      </c>
      <c r="L773" s="17">
        <v>1.27808735813156E-2</v>
      </c>
      <c r="M773" s="17"/>
      <c r="N773" s="17">
        <v>1.3996608761118299E-2</v>
      </c>
      <c r="O773" s="17">
        <v>9.4484168135314395E-3</v>
      </c>
      <c r="P773" s="17">
        <v>1.0118808578651601E-2</v>
      </c>
      <c r="Q773" s="17">
        <v>4.4639285653120296E-3</v>
      </c>
      <c r="R773" s="17"/>
      <c r="S773" s="17">
        <v>1.8506803840509799E-2</v>
      </c>
      <c r="T773" s="17">
        <v>6.4426781369711604E-3</v>
      </c>
      <c r="U773" s="17">
        <v>5.0769712987807202E-3</v>
      </c>
      <c r="V773" s="17">
        <v>1.09714423170028E-2</v>
      </c>
      <c r="W773" s="17">
        <v>2.0991817499408602E-3</v>
      </c>
      <c r="X773" s="17">
        <v>5.9117693030213197E-3</v>
      </c>
      <c r="Y773" s="17">
        <v>5.8181673051680097E-3</v>
      </c>
      <c r="Z773" s="17"/>
      <c r="AA773" s="17">
        <v>4.8952127545546197E-3</v>
      </c>
      <c r="AB773" s="17">
        <v>2.4272521296067499E-2</v>
      </c>
      <c r="AC773" s="17"/>
      <c r="AD773" s="17">
        <v>4.4827054886429603E-3</v>
      </c>
      <c r="AE773" s="17">
        <v>2.55618530539362E-3</v>
      </c>
      <c r="AF773" s="17">
        <v>6.8565277297286797E-3</v>
      </c>
      <c r="AG773" s="17"/>
      <c r="AH773" s="17">
        <v>3.39452930539567E-3</v>
      </c>
      <c r="AI773" s="17">
        <v>8.9983146775102999E-3</v>
      </c>
      <c r="AJ773" s="17"/>
      <c r="AK773" s="17">
        <v>1.2210338399928199E-2</v>
      </c>
      <c r="AL773" s="17">
        <v>6.3089629154853598E-3</v>
      </c>
      <c r="AM773" s="17"/>
      <c r="AN773" s="17">
        <v>1.11085444448773E-2</v>
      </c>
      <c r="AO773" s="17">
        <v>4.4639285653120296E-3</v>
      </c>
      <c r="AP773" s="17"/>
      <c r="AQ773" s="17">
        <v>5.7959607012768501E-3</v>
      </c>
      <c r="AR773" s="17">
        <v>9.6445889060704001E-3</v>
      </c>
      <c r="AS773" s="17"/>
      <c r="AT773" s="17">
        <v>1.8597975328851699E-2</v>
      </c>
      <c r="AU773" s="17">
        <v>1.2165171415641499E-2</v>
      </c>
      <c r="AV773" s="17">
        <v>7.5498419280450703E-3</v>
      </c>
      <c r="AW773" s="17">
        <v>9.1502148249228302E-4</v>
      </c>
      <c r="AX773" s="17"/>
      <c r="AY773" s="17">
        <v>6.8832611713647504E-3</v>
      </c>
      <c r="AZ773" s="17">
        <v>8.3862638337948298E-3</v>
      </c>
      <c r="BA773" s="17"/>
      <c r="BB773" s="17">
        <v>6.7387273891743298E-3</v>
      </c>
      <c r="BC773" s="17">
        <v>8.2290782750830908E-3</v>
      </c>
      <c r="BD773" s="17"/>
      <c r="BE773" s="17">
        <v>9.8704977175329001E-3</v>
      </c>
      <c r="BF773" s="17">
        <v>7.6836591706729504E-3</v>
      </c>
      <c r="BG773" s="17"/>
      <c r="BH773" s="17">
        <v>2.8966171381439301E-3</v>
      </c>
      <c r="BI773" s="17">
        <v>8.4214222922385593E-3</v>
      </c>
      <c r="BJ773" s="17"/>
      <c r="BK773" s="17">
        <v>8.6613902299393104E-3</v>
      </c>
      <c r="BL773" s="17">
        <v>7.8672636128925104E-3</v>
      </c>
      <c r="BM773" s="17"/>
      <c r="BN773" s="17">
        <v>7.4299331312416101E-3</v>
      </c>
      <c r="BO773" s="17">
        <v>8.0275651695471597E-3</v>
      </c>
      <c r="BP773" s="17"/>
      <c r="BQ773" s="17">
        <v>6.8976752850671702E-3</v>
      </c>
      <c r="BR773" s="17">
        <v>8.1168179650655207E-3</v>
      </c>
      <c r="BS773" s="17"/>
      <c r="BT773" s="17">
        <v>7.0146228650182704E-3</v>
      </c>
      <c r="BU773" s="17">
        <v>8.0714240923252002E-3</v>
      </c>
      <c r="BV773" s="17"/>
      <c r="BW773" s="17">
        <v>5.9430031684306597E-3</v>
      </c>
      <c r="BX773" s="17">
        <v>9.49077807405878E-3</v>
      </c>
      <c r="BY773" s="17"/>
      <c r="BZ773" s="17">
        <v>7.4525155781719199E-3</v>
      </c>
      <c r="CA773" s="17">
        <v>8.0347428347184394E-3</v>
      </c>
    </row>
    <row r="774" spans="2:79" x14ac:dyDescent="0.35">
      <c r="B774" t="s">
        <v>103</v>
      </c>
      <c r="C774" s="17">
        <v>9.9506989399889296E-3</v>
      </c>
      <c r="D774" s="17">
        <v>2.1478026447502001E-2</v>
      </c>
      <c r="E774" s="17">
        <v>3.2096523597131298E-3</v>
      </c>
      <c r="F774" s="17">
        <v>6.1694082624353004E-3</v>
      </c>
      <c r="G774" s="17">
        <v>8.80860653252853E-3</v>
      </c>
      <c r="H774" s="17">
        <v>5.2591539173113596E-3</v>
      </c>
      <c r="I774" s="17">
        <v>5.0385097470348802E-3</v>
      </c>
      <c r="J774" s="17">
        <v>2.01660748883602E-2</v>
      </c>
      <c r="K774" s="17">
        <v>1.8550971097218701E-2</v>
      </c>
      <c r="L774" s="17">
        <v>9.4648228485323393E-3</v>
      </c>
      <c r="M774" s="17"/>
      <c r="N774" s="17">
        <v>5.2060153367262498E-3</v>
      </c>
      <c r="O774" s="17">
        <v>6.4859275792248303E-3</v>
      </c>
      <c r="P774" s="17">
        <v>4.5763441077796597E-3</v>
      </c>
      <c r="Q774" s="17">
        <v>1.50745881876486E-2</v>
      </c>
      <c r="R774" s="17"/>
      <c r="S774" s="17">
        <v>0</v>
      </c>
      <c r="T774" s="17">
        <v>1.02141217781863E-2</v>
      </c>
      <c r="U774" s="17">
        <v>2.2451595149747799E-3</v>
      </c>
      <c r="V774" s="17">
        <v>1.07202053525484E-2</v>
      </c>
      <c r="W774" s="17">
        <v>1.1531222986528301E-2</v>
      </c>
      <c r="X774" s="17">
        <v>9.43789272747576E-3</v>
      </c>
      <c r="Y774" s="17">
        <v>3.7532547662917901E-3</v>
      </c>
      <c r="Z774" s="17"/>
      <c r="AA774" s="17">
        <v>5.3004768999896897E-3</v>
      </c>
      <c r="AB774" s="17">
        <v>3.4337074751354398E-2</v>
      </c>
      <c r="AC774" s="17"/>
      <c r="AD774" s="17">
        <v>6.6287666406026199E-3</v>
      </c>
      <c r="AE774" s="17">
        <v>4.4317628031181498E-3</v>
      </c>
      <c r="AF774" s="17">
        <v>3.2783328298770899E-3</v>
      </c>
      <c r="AG774" s="17"/>
      <c r="AH774" s="17">
        <v>1.8855858656801601E-3</v>
      </c>
      <c r="AI774" s="17">
        <v>1.1702156182178E-2</v>
      </c>
      <c r="AJ774" s="17"/>
      <c r="AK774" s="17">
        <v>9.8678191029511596E-3</v>
      </c>
      <c r="AL774" s="17">
        <v>9.9839452516913996E-3</v>
      </c>
      <c r="AM774" s="17"/>
      <c r="AN774" s="17">
        <v>5.4422140402919901E-3</v>
      </c>
      <c r="AO774" s="17">
        <v>1.50745881876486E-2</v>
      </c>
      <c r="AP774" s="17"/>
      <c r="AQ774" s="17">
        <v>9.4284087763076008E-3</v>
      </c>
      <c r="AR774" s="17">
        <v>1.0341039174354E-2</v>
      </c>
      <c r="AS774" s="17"/>
      <c r="AT774" s="17">
        <v>3.4735342232962998E-2</v>
      </c>
      <c r="AU774" s="17">
        <v>1.9998432489614502E-2</v>
      </c>
      <c r="AV774" s="17">
        <v>5.3360570048701901E-3</v>
      </c>
      <c r="AW774" s="17">
        <v>1.5802836648942499E-3</v>
      </c>
      <c r="AX774" s="17"/>
      <c r="AY774" s="17">
        <v>2.9059076286776201E-3</v>
      </c>
      <c r="AZ774" s="17">
        <v>1.2400177304821101E-2</v>
      </c>
      <c r="BA774" s="17"/>
      <c r="BB774" s="17">
        <v>1.1521306762352799E-2</v>
      </c>
      <c r="BC774" s="17">
        <v>9.6632220613386104E-3</v>
      </c>
      <c r="BD774" s="17"/>
      <c r="BE774" s="17">
        <v>7.0512401906951397E-3</v>
      </c>
      <c r="BF774" s="17">
        <v>1.0438335435565301E-2</v>
      </c>
      <c r="BG774" s="17"/>
      <c r="BH774" s="17">
        <v>3.42128230165308E-3</v>
      </c>
      <c r="BI774" s="17">
        <v>1.04919626845968E-2</v>
      </c>
      <c r="BJ774" s="17"/>
      <c r="BK774" s="17">
        <v>1.19897719529186E-2</v>
      </c>
      <c r="BL774" s="17">
        <v>9.5470261118129306E-3</v>
      </c>
      <c r="BM774" s="17"/>
      <c r="BN774" s="17">
        <v>4.2151479641895501E-3</v>
      </c>
      <c r="BO774" s="17">
        <v>1.0243943166673699E-2</v>
      </c>
      <c r="BP774" s="17"/>
      <c r="BQ774" s="17">
        <v>7.40497996758171E-3</v>
      </c>
      <c r="BR774" s="17">
        <v>1.0224326154949E-2</v>
      </c>
      <c r="BS774" s="17"/>
      <c r="BT774" s="17">
        <v>3.04553263222069E-3</v>
      </c>
      <c r="BU774" s="17">
        <v>1.04625339321129E-2</v>
      </c>
      <c r="BV774" s="17"/>
      <c r="BW774" s="17">
        <v>2.8358911147365199E-3</v>
      </c>
      <c r="BX774" s="17">
        <v>1.51160296907061E-2</v>
      </c>
      <c r="BY774" s="17"/>
      <c r="BZ774" s="17">
        <v>5.40391324198807E-3</v>
      </c>
      <c r="CA774" s="17">
        <v>1.02525534450817E-2</v>
      </c>
    </row>
    <row r="775" spans="2:79" x14ac:dyDescent="0.3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c r="BQ775" s="17"/>
      <c r="BR775" s="17"/>
      <c r="BS775" s="17"/>
      <c r="BT775" s="17"/>
      <c r="BU775" s="17"/>
      <c r="BV775" s="17"/>
      <c r="BW775" s="17"/>
      <c r="BX775" s="17"/>
      <c r="BY775" s="17"/>
      <c r="BZ775" s="17"/>
      <c r="CA775" s="17"/>
    </row>
    <row r="776" spans="2:79" x14ac:dyDescent="0.35">
      <c r="B776" s="6" t="s">
        <v>358</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c r="BQ776" s="17"/>
      <c r="BR776" s="17"/>
      <c r="BS776" s="17"/>
      <c r="BT776" s="17"/>
      <c r="BU776" s="17"/>
      <c r="BV776" s="17"/>
      <c r="BW776" s="17"/>
      <c r="BX776" s="17"/>
      <c r="BY776" s="17"/>
      <c r="BZ776" s="17"/>
      <c r="CA776" s="17"/>
    </row>
    <row r="777" spans="2:79" x14ac:dyDescent="0.35">
      <c r="B777" s="24" t="s">
        <v>701</v>
      </c>
      <c r="C777" s="17" t="s">
        <v>342</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c r="BP777" s="17"/>
      <c r="BQ777" s="17"/>
      <c r="BR777" s="17"/>
      <c r="BS777" s="17"/>
      <c r="BT777" s="17"/>
      <c r="BU777" s="17"/>
      <c r="BV777" s="17"/>
      <c r="BW777" s="17"/>
      <c r="BX777" s="17"/>
      <c r="BY777" s="17"/>
      <c r="BZ777" s="17"/>
      <c r="CA777" s="17"/>
    </row>
    <row r="778" spans="2:79" x14ac:dyDescent="0.35">
      <c r="B778" t="s">
        <v>337</v>
      </c>
      <c r="C778" s="17">
        <v>0.42689695197633998</v>
      </c>
      <c r="D778" s="17">
        <v>0.45805074327149597</v>
      </c>
      <c r="E778" s="17">
        <v>0.40292842219358699</v>
      </c>
      <c r="F778" s="17">
        <v>0.470164404301252</v>
      </c>
      <c r="G778" s="17">
        <v>0.40742723278700599</v>
      </c>
      <c r="H778" s="17">
        <v>0.352413755212651</v>
      </c>
      <c r="I778" s="17">
        <v>0.45607857806502999</v>
      </c>
      <c r="J778" s="17">
        <v>0.46843566566883299</v>
      </c>
      <c r="K778" s="17">
        <v>0.40103200161466801</v>
      </c>
      <c r="L778" s="17">
        <v>0.410809760245545</v>
      </c>
      <c r="M778" s="17"/>
      <c r="N778" s="17">
        <v>0.29564027723116798</v>
      </c>
      <c r="O778" s="17">
        <v>0.35585009243407201</v>
      </c>
      <c r="P778" s="17">
        <v>0.41211803159465199</v>
      </c>
      <c r="Q778" s="17">
        <v>0.47298362592201998</v>
      </c>
      <c r="R778" s="17"/>
      <c r="S778" s="17">
        <v>0.35157511689376603</v>
      </c>
      <c r="T778" s="17">
        <v>0.36418988036505101</v>
      </c>
      <c r="U778" s="17">
        <v>0.45303814425448802</v>
      </c>
      <c r="V778" s="17">
        <v>0.34932989076028997</v>
      </c>
      <c r="W778" s="17">
        <v>0.44672135690825099</v>
      </c>
      <c r="X778" s="17">
        <v>0.48386008232837402</v>
      </c>
      <c r="Y778" s="17">
        <v>0.53862557902064501</v>
      </c>
      <c r="Z778" s="17"/>
      <c r="AA778" s="17">
        <v>0.44774387355860101</v>
      </c>
      <c r="AB778" s="17">
        <v>0.28094110934036998</v>
      </c>
      <c r="AC778" s="17"/>
      <c r="AD778" s="17">
        <v>0.45134371895929098</v>
      </c>
      <c r="AE778" s="17">
        <v>0.51440348371806299</v>
      </c>
      <c r="AF778" s="17">
        <v>0.40007571973363598</v>
      </c>
      <c r="AG778" s="17"/>
      <c r="AH778" s="17">
        <v>0.51808863513113301</v>
      </c>
      <c r="AI778" s="17">
        <v>0.39695345207487998</v>
      </c>
      <c r="AJ778" s="17"/>
      <c r="AK778" s="17">
        <v>0.44324141791416899</v>
      </c>
      <c r="AL778" s="17">
        <v>0.42026449557267598</v>
      </c>
      <c r="AM778" s="17"/>
      <c r="AN778" s="17">
        <v>0.36533438763431197</v>
      </c>
      <c r="AO778" s="17">
        <v>0.47298362592201998</v>
      </c>
      <c r="AP778" s="17"/>
      <c r="AQ778" s="17">
        <v>0.51804528559961205</v>
      </c>
      <c r="AR778" s="17">
        <v>0.33129473451647401</v>
      </c>
      <c r="AS778" s="17"/>
      <c r="AT778" s="17">
        <v>0.26053626923005602</v>
      </c>
      <c r="AU778" s="17">
        <v>0.275798893989882</v>
      </c>
      <c r="AV778" s="17">
        <v>0.39718632840381002</v>
      </c>
      <c r="AW778" s="17">
        <v>0.56697665033165401</v>
      </c>
      <c r="AX778" s="17"/>
      <c r="AY778" s="17">
        <v>0.46875379265119999</v>
      </c>
      <c r="AZ778" s="17">
        <v>0.407857764641188</v>
      </c>
      <c r="BA778" s="17"/>
      <c r="BB778" s="17">
        <v>0.49062866208851103</v>
      </c>
      <c r="BC778" s="17">
        <v>0.415890326794707</v>
      </c>
      <c r="BD778" s="17"/>
      <c r="BE778" s="17">
        <v>0.51569482201552197</v>
      </c>
      <c r="BF778" s="17">
        <v>0.40882366549128701</v>
      </c>
      <c r="BG778" s="17"/>
      <c r="BH778" s="17">
        <v>0.38833897412325002</v>
      </c>
      <c r="BI778" s="17">
        <v>0.43055959346075501</v>
      </c>
      <c r="BJ778" s="17"/>
      <c r="BK778" s="17">
        <v>0.43922413511305303</v>
      </c>
      <c r="BL778" s="17">
        <v>0.42426689559897501</v>
      </c>
      <c r="BM778" s="17"/>
      <c r="BN778" s="17">
        <v>0.53100576215934403</v>
      </c>
      <c r="BO778" s="17">
        <v>0.419753032763512</v>
      </c>
      <c r="BP778" s="17"/>
      <c r="BQ778" s="17">
        <v>0.52449086246903198</v>
      </c>
      <c r="BR778" s="17">
        <v>0.414142498232141</v>
      </c>
      <c r="BS778" s="17"/>
      <c r="BT778" s="17">
        <v>0.53679033774192797</v>
      </c>
      <c r="BU778" s="17">
        <v>0.41784073883098899</v>
      </c>
      <c r="BV778" s="17"/>
      <c r="BW778" s="17">
        <v>0.38471922633466998</v>
      </c>
      <c r="BX778" s="17">
        <v>0.45019011127521802</v>
      </c>
      <c r="BY778" s="17"/>
      <c r="BZ778" s="17">
        <v>0.423394634985371</v>
      </c>
      <c r="CA778" s="17">
        <v>0.42717466193826298</v>
      </c>
    </row>
    <row r="779" spans="2:79" x14ac:dyDescent="0.35">
      <c r="B779" t="s">
        <v>338</v>
      </c>
      <c r="C779" s="17">
        <v>0.44975671447402399</v>
      </c>
      <c r="D779" s="17">
        <v>0.46108069023687698</v>
      </c>
      <c r="E779" s="17">
        <v>0.47157589590083099</v>
      </c>
      <c r="F779" s="17">
        <v>0.44022169344680401</v>
      </c>
      <c r="G779" s="17">
        <v>0.45610798819714499</v>
      </c>
      <c r="H779" s="17">
        <v>0.467895212492</v>
      </c>
      <c r="I779" s="17">
        <v>0.45274946119002701</v>
      </c>
      <c r="J779" s="17">
        <v>0.35870479274621198</v>
      </c>
      <c r="K779" s="17">
        <v>0.44890601289433901</v>
      </c>
      <c r="L779" s="17">
        <v>0.43369866232323501</v>
      </c>
      <c r="M779" s="17"/>
      <c r="N779" s="17">
        <v>0.483565284911319</v>
      </c>
      <c r="O779" s="17">
        <v>0.50284647894321899</v>
      </c>
      <c r="P779" s="17">
        <v>0.45976391799654798</v>
      </c>
      <c r="Q779" s="17">
        <v>0.426918891647252</v>
      </c>
      <c r="R779" s="17"/>
      <c r="S779" s="17">
        <v>0.46142485257885202</v>
      </c>
      <c r="T779" s="17">
        <v>0.52346706542313204</v>
      </c>
      <c r="U779" s="17">
        <v>0.46118260380418602</v>
      </c>
      <c r="V779" s="17">
        <v>0.48548926108246898</v>
      </c>
      <c r="W779" s="17">
        <v>0.43972199910534598</v>
      </c>
      <c r="X779" s="17">
        <v>0.42830678284788698</v>
      </c>
      <c r="Y779" s="17">
        <v>0.36249044979440898</v>
      </c>
      <c r="Z779" s="17"/>
      <c r="AA779" s="17">
        <v>0.439013722967179</v>
      </c>
      <c r="AB779" s="17">
        <v>0.52497177064552603</v>
      </c>
      <c r="AC779" s="17"/>
      <c r="AD779" s="17">
        <v>0.41717521874750402</v>
      </c>
      <c r="AE779" s="17">
        <v>0.39510331975146201</v>
      </c>
      <c r="AF779" s="17">
        <v>0.48904105484536398</v>
      </c>
      <c r="AG779" s="17"/>
      <c r="AH779" s="17">
        <v>0.39077744792709701</v>
      </c>
      <c r="AI779" s="17">
        <v>0.46912301632238901</v>
      </c>
      <c r="AJ779" s="17"/>
      <c r="AK779" s="17">
        <v>0.44876349572294399</v>
      </c>
      <c r="AL779" s="17">
        <v>0.45015975487258503</v>
      </c>
      <c r="AM779" s="17"/>
      <c r="AN779" s="17">
        <v>0.48026347091433802</v>
      </c>
      <c r="AO779" s="17">
        <v>0.426918891647252</v>
      </c>
      <c r="AP779" s="17"/>
      <c r="AQ779" s="17">
        <v>0.385356054719664</v>
      </c>
      <c r="AR779" s="17">
        <v>0.51730425630668497</v>
      </c>
      <c r="AS779" s="17"/>
      <c r="AT779" s="17">
        <v>0.50939838923816105</v>
      </c>
      <c r="AU779" s="17">
        <v>0.46247314181228599</v>
      </c>
      <c r="AV779" s="17">
        <v>0.48408350073791201</v>
      </c>
      <c r="AW779" s="17">
        <v>0.384187159287602</v>
      </c>
      <c r="AX779" s="17"/>
      <c r="AY779" s="17">
        <v>0.42003709589562399</v>
      </c>
      <c r="AZ779" s="17">
        <v>0.46327511138407301</v>
      </c>
      <c r="BA779" s="17"/>
      <c r="BB779" s="17">
        <v>0.39721705601808499</v>
      </c>
      <c r="BC779" s="17">
        <v>0.458830444439496</v>
      </c>
      <c r="BD779" s="17"/>
      <c r="BE779" s="17">
        <v>0.37795552592897402</v>
      </c>
      <c r="BF779" s="17">
        <v>0.46437061737472901</v>
      </c>
      <c r="BG779" s="17"/>
      <c r="BH779" s="17">
        <v>0.46222425477659801</v>
      </c>
      <c r="BI779" s="17">
        <v>0.44857241662275199</v>
      </c>
      <c r="BJ779" s="17"/>
      <c r="BK779" s="17">
        <v>0.45114663674445799</v>
      </c>
      <c r="BL779" s="17">
        <v>0.449460168710823</v>
      </c>
      <c r="BM779" s="17"/>
      <c r="BN779" s="17">
        <v>0.37527616288516602</v>
      </c>
      <c r="BO779" s="17">
        <v>0.45486755036334398</v>
      </c>
      <c r="BP779" s="17"/>
      <c r="BQ779" s="17">
        <v>0.38503925488405399</v>
      </c>
      <c r="BR779" s="17">
        <v>0.45821457665636001</v>
      </c>
      <c r="BS779" s="17"/>
      <c r="BT779" s="17">
        <v>0.37164524353058698</v>
      </c>
      <c r="BU779" s="17">
        <v>0.45619380916386898</v>
      </c>
      <c r="BV779" s="17"/>
      <c r="BW779" s="17">
        <v>0.47499040762713202</v>
      </c>
      <c r="BX779" s="17">
        <v>0.43582110212479802</v>
      </c>
      <c r="BY779" s="17"/>
      <c r="BZ779" s="17">
        <v>0.45406780850256201</v>
      </c>
      <c r="CA779" s="17">
        <v>0.44941487398340102</v>
      </c>
    </row>
    <row r="780" spans="2:79" x14ac:dyDescent="0.35">
      <c r="B780" t="s">
        <v>339</v>
      </c>
      <c r="C780" s="17">
        <v>9.2277097217118603E-2</v>
      </c>
      <c r="D780" s="17">
        <v>6.5086559722157003E-2</v>
      </c>
      <c r="E780" s="17">
        <v>9.4643852272548804E-2</v>
      </c>
      <c r="F780" s="17">
        <v>6.6404857636645997E-2</v>
      </c>
      <c r="G780" s="17">
        <v>9.3843521819777495E-2</v>
      </c>
      <c r="H780" s="17">
        <v>0.12971477508608301</v>
      </c>
      <c r="I780" s="17">
        <v>6.6658896577442006E-2</v>
      </c>
      <c r="J780" s="17">
        <v>0.118207374723134</v>
      </c>
      <c r="K780" s="17">
        <v>0.13396992272171099</v>
      </c>
      <c r="L780" s="17">
        <v>0.137798808386073</v>
      </c>
      <c r="M780" s="17"/>
      <c r="N780" s="17">
        <v>0.143488119320451</v>
      </c>
      <c r="O780" s="17">
        <v>9.4579500061860597E-2</v>
      </c>
      <c r="P780" s="17">
        <v>9.4636845208709602E-2</v>
      </c>
      <c r="Q780" s="17">
        <v>8.1955650921085504E-2</v>
      </c>
      <c r="R780" s="17"/>
      <c r="S780" s="17">
        <v>0.124806837912307</v>
      </c>
      <c r="T780" s="17">
        <v>8.9387853995844604E-2</v>
      </c>
      <c r="U780" s="17">
        <v>6.8705377771612605E-2</v>
      </c>
      <c r="V780" s="17">
        <v>0.111196074856802</v>
      </c>
      <c r="W780" s="17">
        <v>9.6974773728487201E-2</v>
      </c>
      <c r="X780" s="17">
        <v>6.5086348688650902E-2</v>
      </c>
      <c r="Y780" s="17">
        <v>8.6514703059251394E-2</v>
      </c>
      <c r="Z780" s="17"/>
      <c r="AA780" s="17">
        <v>8.6070826055608798E-2</v>
      </c>
      <c r="AB780" s="17">
        <v>0.13572915000251701</v>
      </c>
      <c r="AC780" s="17"/>
      <c r="AD780" s="17">
        <v>0.105074981882833</v>
      </c>
      <c r="AE780" s="17">
        <v>6.9762140979335002E-2</v>
      </c>
      <c r="AF780" s="17">
        <v>8.0361751066615597E-2</v>
      </c>
      <c r="AG780" s="17"/>
      <c r="AH780" s="17">
        <v>6.7297702137823295E-2</v>
      </c>
      <c r="AI780" s="17">
        <v>0.10047927627796301</v>
      </c>
      <c r="AJ780" s="17"/>
      <c r="AK780" s="17">
        <v>8.0995166655501202E-2</v>
      </c>
      <c r="AL780" s="17">
        <v>9.68552163727842E-2</v>
      </c>
      <c r="AM780" s="17"/>
      <c r="AN780" s="17">
        <v>0.106064481883915</v>
      </c>
      <c r="AO780" s="17">
        <v>8.1955650921085504E-2</v>
      </c>
      <c r="AP780" s="17"/>
      <c r="AQ780" s="17">
        <v>7.2162838050736505E-2</v>
      </c>
      <c r="AR780" s="17">
        <v>0.113374222117026</v>
      </c>
      <c r="AS780" s="17"/>
      <c r="AT780" s="17">
        <v>0.11032740354580201</v>
      </c>
      <c r="AU780" s="17">
        <v>0.1753570642584</v>
      </c>
      <c r="AV780" s="17">
        <v>9.5764685932212906E-2</v>
      </c>
      <c r="AW780" s="17">
        <v>4.25943352575575E-2</v>
      </c>
      <c r="AX780" s="17"/>
      <c r="AY780" s="17">
        <v>8.5109434903991907E-2</v>
      </c>
      <c r="AZ780" s="17">
        <v>9.5537411740013095E-2</v>
      </c>
      <c r="BA780" s="17"/>
      <c r="BB780" s="17">
        <v>8.7885838801231506E-2</v>
      </c>
      <c r="BC780" s="17">
        <v>9.3035478490338705E-2</v>
      </c>
      <c r="BD780" s="17"/>
      <c r="BE780" s="17">
        <v>7.7269721008708603E-2</v>
      </c>
      <c r="BF780" s="17">
        <v>9.5331591761682294E-2</v>
      </c>
      <c r="BG780" s="17"/>
      <c r="BH780" s="17">
        <v>0.11273934945769799</v>
      </c>
      <c r="BI780" s="17">
        <v>9.0333377704480702E-2</v>
      </c>
      <c r="BJ780" s="17"/>
      <c r="BK780" s="17">
        <v>8.4261379950801699E-2</v>
      </c>
      <c r="BL780" s="17">
        <v>9.3987284214555405E-2</v>
      </c>
      <c r="BM780" s="17"/>
      <c r="BN780" s="17">
        <v>8.2289009591129503E-2</v>
      </c>
      <c r="BO780" s="17">
        <v>9.2962477166858501E-2</v>
      </c>
      <c r="BP780" s="17"/>
      <c r="BQ780" s="17">
        <v>7.0294635685905604E-2</v>
      </c>
      <c r="BR780" s="17">
        <v>9.5149963847506194E-2</v>
      </c>
      <c r="BS780" s="17"/>
      <c r="BT780" s="17">
        <v>7.6960192191191198E-2</v>
      </c>
      <c r="BU780" s="17">
        <v>9.3539349314235506E-2</v>
      </c>
      <c r="BV780" s="17"/>
      <c r="BW780" s="17">
        <v>9.8546467465398496E-2</v>
      </c>
      <c r="BX780" s="17">
        <v>8.8814761643657703E-2</v>
      </c>
      <c r="BY780" s="17"/>
      <c r="BZ780" s="17">
        <v>7.4167887740769503E-2</v>
      </c>
      <c r="CA780" s="17">
        <v>9.3713034594319303E-2</v>
      </c>
    </row>
    <row r="781" spans="2:79" x14ac:dyDescent="0.35">
      <c r="B781" t="s">
        <v>340</v>
      </c>
      <c r="C781" s="17">
        <v>2.10327694635437E-2</v>
      </c>
      <c r="D781" s="17">
        <v>5.3538612030518797E-3</v>
      </c>
      <c r="E781" s="17">
        <v>3.0851829633033699E-2</v>
      </c>
      <c r="F781" s="17">
        <v>1.5875632202303602E-2</v>
      </c>
      <c r="G781" s="17">
        <v>3.1778705197749897E-2</v>
      </c>
      <c r="H781" s="17">
        <v>2.8671110196794899E-2</v>
      </c>
      <c r="I781" s="17">
        <v>1.40093995111645E-2</v>
      </c>
      <c r="J781" s="17">
        <v>4.2582005880829298E-2</v>
      </c>
      <c r="K781" s="17">
        <v>8.0719426492661603E-3</v>
      </c>
      <c r="L781" s="17">
        <v>7.9776487920876597E-3</v>
      </c>
      <c r="M781" s="17"/>
      <c r="N781" s="17">
        <v>6.8592240279436001E-2</v>
      </c>
      <c r="O781" s="17">
        <v>3.0820560735072802E-2</v>
      </c>
      <c r="P781" s="17">
        <v>2.7063824093561901E-2</v>
      </c>
      <c r="Q781" s="17">
        <v>8.2585892965399994E-3</v>
      </c>
      <c r="R781" s="17"/>
      <c r="S781" s="17">
        <v>4.8849865964226198E-2</v>
      </c>
      <c r="T781" s="17">
        <v>1.3161471538162399E-2</v>
      </c>
      <c r="U781" s="17">
        <v>1.2846728007028499E-2</v>
      </c>
      <c r="V781" s="17">
        <v>4.6419023301309301E-2</v>
      </c>
      <c r="W781" s="17">
        <v>1.2040044964598101E-2</v>
      </c>
      <c r="X781" s="17">
        <v>1.47963494844346E-2</v>
      </c>
      <c r="Y781" s="17">
        <v>2.6129369623881398E-3</v>
      </c>
      <c r="Z781" s="17"/>
      <c r="AA781" s="17">
        <v>1.6455788317899799E-2</v>
      </c>
      <c r="AB781" s="17">
        <v>5.3077651351996498E-2</v>
      </c>
      <c r="AC781" s="17"/>
      <c r="AD781" s="17">
        <v>2.2021192134882999E-2</v>
      </c>
      <c r="AE781" s="17">
        <v>9.7926400825236806E-3</v>
      </c>
      <c r="AF781" s="17">
        <v>1.6688715428078399E-2</v>
      </c>
      <c r="AG781" s="17"/>
      <c r="AH781" s="17">
        <v>1.24225184296865E-2</v>
      </c>
      <c r="AI781" s="17">
        <v>2.3860012497825701E-2</v>
      </c>
      <c r="AJ781" s="17"/>
      <c r="AK781" s="17">
        <v>2.5592239146931098E-2</v>
      </c>
      <c r="AL781" s="17">
        <v>1.9182572337866601E-2</v>
      </c>
      <c r="AM781" s="17"/>
      <c r="AN781" s="17">
        <v>3.8096515252070799E-2</v>
      </c>
      <c r="AO781" s="17">
        <v>8.2585892965399994E-3</v>
      </c>
      <c r="AP781" s="17"/>
      <c r="AQ781" s="17">
        <v>1.4796051680475E-2</v>
      </c>
      <c r="AR781" s="17">
        <v>2.75742390223521E-2</v>
      </c>
      <c r="AS781" s="17"/>
      <c r="AT781" s="17">
        <v>8.57650104964989E-2</v>
      </c>
      <c r="AU781" s="17">
        <v>5.7321361161347097E-2</v>
      </c>
      <c r="AV781" s="17">
        <v>1.6650232021004099E-2</v>
      </c>
      <c r="AW781" s="17">
        <v>2.43609448593888E-3</v>
      </c>
      <c r="AX781" s="17"/>
      <c r="AY781" s="17">
        <v>1.5561435029969199E-2</v>
      </c>
      <c r="AZ781" s="17">
        <v>2.3521484798350499E-2</v>
      </c>
      <c r="BA781" s="17"/>
      <c r="BB781" s="17">
        <v>1.9154591198970498E-2</v>
      </c>
      <c r="BC781" s="17">
        <v>2.1357135531017198E-2</v>
      </c>
      <c r="BD781" s="17"/>
      <c r="BE781" s="17">
        <v>2.1554588058504499E-2</v>
      </c>
      <c r="BF781" s="17">
        <v>2.0926562220556898E-2</v>
      </c>
      <c r="BG781" s="17"/>
      <c r="BH781" s="17">
        <v>2.84936382440906E-2</v>
      </c>
      <c r="BI781" s="17">
        <v>2.03240578290921E-2</v>
      </c>
      <c r="BJ781" s="17"/>
      <c r="BK781" s="17">
        <v>2.1825913895929899E-2</v>
      </c>
      <c r="BL781" s="17">
        <v>2.0863548762477199E-2</v>
      </c>
      <c r="BM781" s="17"/>
      <c r="BN781" s="17">
        <v>5.1011479790518399E-3</v>
      </c>
      <c r="BO781" s="17">
        <v>2.2125993145713299E-2</v>
      </c>
      <c r="BP781" s="17"/>
      <c r="BQ781" s="17">
        <v>2.01752469610086E-2</v>
      </c>
      <c r="BR781" s="17">
        <v>2.1144838249782201E-2</v>
      </c>
      <c r="BS781" s="17"/>
      <c r="BT781" s="17">
        <v>1.46042265362942E-2</v>
      </c>
      <c r="BU781" s="17">
        <v>2.1562539791008101E-2</v>
      </c>
      <c r="BV781" s="17"/>
      <c r="BW781" s="17">
        <v>2.9420437268184701E-2</v>
      </c>
      <c r="BX781" s="17">
        <v>1.6400578435050901E-2</v>
      </c>
      <c r="BY781" s="17"/>
      <c r="BZ781" s="17">
        <v>3.1165953996327E-2</v>
      </c>
      <c r="CA781" s="17">
        <v>2.0229276719164101E-2</v>
      </c>
    </row>
    <row r="782" spans="2:79" x14ac:dyDescent="0.35">
      <c r="B782" t="s">
        <v>103</v>
      </c>
      <c r="C782" s="17">
        <v>1.00364668689733E-2</v>
      </c>
      <c r="D782" s="17">
        <v>1.04281455664178E-2</v>
      </c>
      <c r="E782" s="17">
        <v>0</v>
      </c>
      <c r="F782" s="17">
        <v>7.3334124129945197E-3</v>
      </c>
      <c r="G782" s="17">
        <v>1.08425519983213E-2</v>
      </c>
      <c r="H782" s="17">
        <v>2.1305147012471101E-2</v>
      </c>
      <c r="I782" s="17">
        <v>1.0503664656335799E-2</v>
      </c>
      <c r="J782" s="17">
        <v>1.20701609809913E-2</v>
      </c>
      <c r="K782" s="17">
        <v>8.0201201200158292E-3</v>
      </c>
      <c r="L782" s="17">
        <v>9.7151202530590605E-3</v>
      </c>
      <c r="M782" s="17"/>
      <c r="N782" s="17">
        <v>8.7140782576265903E-3</v>
      </c>
      <c r="O782" s="17">
        <v>1.5903367825775699E-2</v>
      </c>
      <c r="P782" s="17">
        <v>6.4173811065289998E-3</v>
      </c>
      <c r="Q782" s="17">
        <v>9.8832422131021596E-3</v>
      </c>
      <c r="R782" s="17"/>
      <c r="S782" s="17">
        <v>1.3343326650848799E-2</v>
      </c>
      <c r="T782" s="17">
        <v>9.7937286778101307E-3</v>
      </c>
      <c r="U782" s="17">
        <v>4.2271461626842404E-3</v>
      </c>
      <c r="V782" s="17">
        <v>7.5657499991301797E-3</v>
      </c>
      <c r="W782" s="17">
        <v>4.5418252933168597E-3</v>
      </c>
      <c r="X782" s="17">
        <v>7.9504366506536698E-3</v>
      </c>
      <c r="Y782" s="17">
        <v>9.7563311633069496E-3</v>
      </c>
      <c r="Z782" s="17"/>
      <c r="AA782" s="17">
        <v>1.07157891007109E-2</v>
      </c>
      <c r="AB782" s="17">
        <v>5.2803186595907397E-3</v>
      </c>
      <c r="AC782" s="17"/>
      <c r="AD782" s="17">
        <v>4.3848882754894203E-3</v>
      </c>
      <c r="AE782" s="17">
        <v>1.09384154686163E-2</v>
      </c>
      <c r="AF782" s="17">
        <v>1.38327589263055E-2</v>
      </c>
      <c r="AG782" s="17"/>
      <c r="AH782" s="17">
        <v>1.1413696374259499E-2</v>
      </c>
      <c r="AI782" s="17">
        <v>9.5842428269427397E-3</v>
      </c>
      <c r="AJ782" s="17"/>
      <c r="AK782" s="17">
        <v>1.4076805604547099E-3</v>
      </c>
      <c r="AL782" s="17">
        <v>1.35379608440887E-2</v>
      </c>
      <c r="AM782" s="17"/>
      <c r="AN782" s="17">
        <v>1.02411443153641E-2</v>
      </c>
      <c r="AO782" s="17">
        <v>9.8832422131021596E-3</v>
      </c>
      <c r="AP782" s="17"/>
      <c r="AQ782" s="17">
        <v>9.6397699495129295E-3</v>
      </c>
      <c r="AR782" s="17">
        <v>1.04525480374635E-2</v>
      </c>
      <c r="AS782" s="17"/>
      <c r="AT782" s="17">
        <v>3.39729274894826E-2</v>
      </c>
      <c r="AU782" s="17">
        <v>2.9049538778084399E-2</v>
      </c>
      <c r="AV782" s="17">
        <v>6.3152529050601904E-3</v>
      </c>
      <c r="AW782" s="17">
        <v>3.8057606372469701E-3</v>
      </c>
      <c r="AX782" s="17"/>
      <c r="AY782" s="17">
        <v>1.05382415192148E-2</v>
      </c>
      <c r="AZ782" s="17">
        <v>9.8082274363751401E-3</v>
      </c>
      <c r="BA782" s="17"/>
      <c r="BB782" s="17">
        <v>5.1138518932018397E-3</v>
      </c>
      <c r="BC782" s="17">
        <v>1.08866147444414E-2</v>
      </c>
      <c r="BD782" s="17"/>
      <c r="BE782" s="17">
        <v>7.5253429882905197E-3</v>
      </c>
      <c r="BF782" s="17">
        <v>1.0547563151744601E-2</v>
      </c>
      <c r="BG782" s="17"/>
      <c r="BH782" s="17">
        <v>8.2037833983633294E-3</v>
      </c>
      <c r="BI782" s="17">
        <v>1.021055438292E-2</v>
      </c>
      <c r="BJ782" s="17"/>
      <c r="BK782" s="17">
        <v>3.5419342957570201E-3</v>
      </c>
      <c r="BL782" s="17">
        <v>1.1422102713168601E-2</v>
      </c>
      <c r="BM782" s="17"/>
      <c r="BN782" s="17">
        <v>6.3279173853084802E-3</v>
      </c>
      <c r="BO782" s="17">
        <v>1.02909465605719E-2</v>
      </c>
      <c r="BP782" s="17"/>
      <c r="BQ782" s="17">
        <v>0</v>
      </c>
      <c r="BR782" s="17">
        <v>1.1348123014210801E-2</v>
      </c>
      <c r="BS782" s="17"/>
      <c r="BT782" s="17">
        <v>0</v>
      </c>
      <c r="BU782" s="17">
        <v>1.0863562899898699E-2</v>
      </c>
      <c r="BV782" s="17"/>
      <c r="BW782" s="17">
        <v>1.2323461304615001E-2</v>
      </c>
      <c r="BX782" s="17">
        <v>8.77344652127535E-3</v>
      </c>
      <c r="BY782" s="17"/>
      <c r="BZ782" s="17">
        <v>1.7203714774970898E-2</v>
      </c>
      <c r="CA782" s="17">
        <v>9.4681527648525308E-3</v>
      </c>
    </row>
    <row r="783" spans="2:79" x14ac:dyDescent="0.3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c r="BP783" s="17"/>
      <c r="BQ783" s="17"/>
      <c r="BR783" s="17"/>
      <c r="BS783" s="17"/>
      <c r="BT783" s="17"/>
      <c r="BU783" s="17"/>
      <c r="BV783" s="17"/>
      <c r="BW783" s="17"/>
      <c r="BX783" s="17"/>
      <c r="BY783" s="17"/>
      <c r="BZ783" s="17"/>
      <c r="CA783" s="17"/>
    </row>
    <row r="784" spans="2:79" x14ac:dyDescent="0.35">
      <c r="B784" s="6" t="s">
        <v>359</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c r="BP784" s="17"/>
      <c r="BQ784" s="17"/>
      <c r="BR784" s="17"/>
      <c r="BS784" s="17"/>
      <c r="BT784" s="17"/>
      <c r="BU784" s="17"/>
      <c r="BV784" s="17"/>
      <c r="BW784" s="17"/>
      <c r="BX784" s="17"/>
      <c r="BY784" s="17"/>
      <c r="BZ784" s="17"/>
      <c r="CA784" s="17"/>
    </row>
    <row r="785" spans="2:79" x14ac:dyDescent="0.35">
      <c r="B785" s="24" t="s">
        <v>702</v>
      </c>
      <c r="C785" s="17" t="s">
        <v>342</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c r="BP785" s="17"/>
      <c r="BQ785" s="17"/>
      <c r="BR785" s="17"/>
      <c r="BS785" s="17"/>
      <c r="BT785" s="17"/>
      <c r="BU785" s="17"/>
      <c r="BV785" s="17"/>
      <c r="BW785" s="17"/>
      <c r="BX785" s="17"/>
      <c r="BY785" s="17"/>
      <c r="BZ785" s="17"/>
      <c r="CA785" s="17"/>
    </row>
    <row r="786" spans="2:79" x14ac:dyDescent="0.35">
      <c r="B786" t="s">
        <v>337</v>
      </c>
      <c r="C786" s="17">
        <v>0.41479664454277998</v>
      </c>
      <c r="D786" s="17">
        <v>0.43877240343171298</v>
      </c>
      <c r="E786" s="17">
        <v>0.35810377332728299</v>
      </c>
      <c r="F786" s="17">
        <v>0.45568973882508301</v>
      </c>
      <c r="G786" s="17">
        <v>0.388019877949217</v>
      </c>
      <c r="H786" s="17">
        <v>0.35432513268071902</v>
      </c>
      <c r="I786" s="17">
        <v>0.452472447670482</v>
      </c>
      <c r="J786" s="17">
        <v>0.49197657925796501</v>
      </c>
      <c r="K786" s="17">
        <v>0.44172945709287398</v>
      </c>
      <c r="L786" s="17">
        <v>0.42883094495513302</v>
      </c>
      <c r="M786" s="17"/>
      <c r="N786" s="17">
        <v>0.31117626818979399</v>
      </c>
      <c r="O786" s="17">
        <v>0.34042359525904098</v>
      </c>
      <c r="P786" s="17">
        <v>0.38922156726179902</v>
      </c>
      <c r="Q786" s="17">
        <v>0.46525835454058201</v>
      </c>
      <c r="R786" s="17"/>
      <c r="S786" s="17">
        <v>0.39451429251203801</v>
      </c>
      <c r="T786" s="17">
        <v>0.41776539193343099</v>
      </c>
      <c r="U786" s="17">
        <v>0.355703853754542</v>
      </c>
      <c r="V786" s="17">
        <v>0.357828707525991</v>
      </c>
      <c r="W786" s="17">
        <v>0.42671382631062998</v>
      </c>
      <c r="X786" s="17">
        <v>0.45059505720512799</v>
      </c>
      <c r="Y786" s="17">
        <v>0.49950879684409599</v>
      </c>
      <c r="Z786" s="17"/>
      <c r="AA786" s="17">
        <v>0.437931282018936</v>
      </c>
      <c r="AB786" s="17">
        <v>0.23844593990369001</v>
      </c>
      <c r="AC786" s="17"/>
      <c r="AD786" s="17">
        <v>0.41591955468407199</v>
      </c>
      <c r="AE786" s="17">
        <v>0.49702295392033502</v>
      </c>
      <c r="AF786" s="17">
        <v>0.41809025492669</v>
      </c>
      <c r="AG786" s="17"/>
      <c r="AH786" s="17">
        <v>0.47997891915058</v>
      </c>
      <c r="AI786" s="17">
        <v>0.39244248675350002</v>
      </c>
      <c r="AJ786" s="17"/>
      <c r="AK786" s="17">
        <v>0.41225951479477901</v>
      </c>
      <c r="AL786" s="17">
        <v>0.41582350638663401</v>
      </c>
      <c r="AM786" s="17"/>
      <c r="AN786" s="17">
        <v>0.35477650136861999</v>
      </c>
      <c r="AO786" s="17">
        <v>0.46525835454058201</v>
      </c>
      <c r="AP786" s="17"/>
      <c r="AQ786" s="17">
        <v>0.50036243235972699</v>
      </c>
      <c r="AR786" s="17">
        <v>0.32107385721193998</v>
      </c>
      <c r="AS786" s="17"/>
      <c r="AT786" s="17">
        <v>0.23665970975050901</v>
      </c>
      <c r="AU786" s="17">
        <v>0.23004365055607201</v>
      </c>
      <c r="AV786" s="17">
        <v>0.39382674147357599</v>
      </c>
      <c r="AW786" s="17">
        <v>0.54844112504195197</v>
      </c>
      <c r="AX786" s="17"/>
      <c r="AY786" s="17">
        <v>0.46360403522653199</v>
      </c>
      <c r="AZ786" s="17">
        <v>0.39093084609355</v>
      </c>
      <c r="BA786" s="17"/>
      <c r="BB786" s="17">
        <v>0.408582343928512</v>
      </c>
      <c r="BC786" s="17">
        <v>0.41611786217664998</v>
      </c>
      <c r="BD786" s="17"/>
      <c r="BE786" s="17">
        <v>0.48250754199874002</v>
      </c>
      <c r="BF786" s="17">
        <v>0.40038873579447798</v>
      </c>
      <c r="BG786" s="17"/>
      <c r="BH786" s="17">
        <v>0.42619800210758602</v>
      </c>
      <c r="BI786" s="17">
        <v>0.41383801774595103</v>
      </c>
      <c r="BJ786" s="17"/>
      <c r="BK786" s="17">
        <v>0.44281865704802298</v>
      </c>
      <c r="BL786" s="17">
        <v>0.40860031148200299</v>
      </c>
      <c r="BM786" s="17"/>
      <c r="BN786" s="17">
        <v>0.48452184687882399</v>
      </c>
      <c r="BO786" s="17">
        <v>0.40970933792035602</v>
      </c>
      <c r="BP786" s="17"/>
      <c r="BQ786" s="17">
        <v>0.47871214391865902</v>
      </c>
      <c r="BR786" s="17">
        <v>0.40509835581501602</v>
      </c>
      <c r="BS786" s="17"/>
      <c r="BT786" s="17">
        <v>0.45583378826447501</v>
      </c>
      <c r="BU786" s="17">
        <v>0.41079116824109702</v>
      </c>
      <c r="BV786" s="17"/>
      <c r="BW786" s="17">
        <v>0.37996107030395199</v>
      </c>
      <c r="BX786" s="17">
        <v>0.43617043227535301</v>
      </c>
      <c r="BY786" s="17"/>
      <c r="BZ786" s="17">
        <v>0.42265722009546602</v>
      </c>
      <c r="CA786" s="17">
        <v>0.414101287659636</v>
      </c>
    </row>
    <row r="787" spans="2:79" x14ac:dyDescent="0.35">
      <c r="B787" t="s">
        <v>338</v>
      </c>
      <c r="C787" s="17">
        <v>0.42974542891505402</v>
      </c>
      <c r="D787" s="17">
        <v>0.42435656127091997</v>
      </c>
      <c r="E787" s="17">
        <v>0.456178360941143</v>
      </c>
      <c r="F787" s="17">
        <v>0.41902284992961802</v>
      </c>
      <c r="G787" s="17">
        <v>0.42043167259678699</v>
      </c>
      <c r="H787" s="17">
        <v>0.443979984557068</v>
      </c>
      <c r="I787" s="17">
        <v>0.46672040795134101</v>
      </c>
      <c r="J787" s="17">
        <v>0.35030077601999599</v>
      </c>
      <c r="K787" s="17">
        <v>0.37140663270880703</v>
      </c>
      <c r="L787" s="17">
        <v>0.41913996545473797</v>
      </c>
      <c r="M787" s="17"/>
      <c r="N787" s="17">
        <v>0.44133345176768901</v>
      </c>
      <c r="O787" s="17">
        <v>0.43624613200962697</v>
      </c>
      <c r="P787" s="17">
        <v>0.46862369026941803</v>
      </c>
      <c r="Q787" s="17">
        <v>0.41151974755630399</v>
      </c>
      <c r="R787" s="17"/>
      <c r="S787" s="17">
        <v>0.35581774908889102</v>
      </c>
      <c r="T787" s="17">
        <v>0.42978496224672103</v>
      </c>
      <c r="U787" s="17">
        <v>0.49844071782447102</v>
      </c>
      <c r="V787" s="17">
        <v>0.455419710934517</v>
      </c>
      <c r="W787" s="17">
        <v>0.45463617168068698</v>
      </c>
      <c r="X787" s="17">
        <v>0.423247805736094</v>
      </c>
      <c r="Y787" s="17">
        <v>0.37858975706847398</v>
      </c>
      <c r="Z787" s="17"/>
      <c r="AA787" s="17">
        <v>0.43277946107091497</v>
      </c>
      <c r="AB787" s="17">
        <v>0.40661760989757001</v>
      </c>
      <c r="AC787" s="17"/>
      <c r="AD787" s="17">
        <v>0.44154795355672299</v>
      </c>
      <c r="AE787" s="17">
        <v>0.394064096789214</v>
      </c>
      <c r="AF787" s="17">
        <v>0.45416415407017302</v>
      </c>
      <c r="AG787" s="17"/>
      <c r="AH787" s="17">
        <v>0.409676818774868</v>
      </c>
      <c r="AI787" s="17">
        <v>0.43662792696202501</v>
      </c>
      <c r="AJ787" s="17"/>
      <c r="AK787" s="17">
        <v>0.42130924695679201</v>
      </c>
      <c r="AL787" s="17">
        <v>0.43315983583199202</v>
      </c>
      <c r="AM787" s="17"/>
      <c r="AN787" s="17">
        <v>0.45142341019326399</v>
      </c>
      <c r="AO787" s="17">
        <v>0.41151974755630399</v>
      </c>
      <c r="AP787" s="17"/>
      <c r="AQ787" s="17">
        <v>0.38919272399264698</v>
      </c>
      <c r="AR787" s="17">
        <v>0.47416402934054203</v>
      </c>
      <c r="AS787" s="17"/>
      <c r="AT787" s="17">
        <v>0.45392457480542697</v>
      </c>
      <c r="AU787" s="17">
        <v>0.46323546581644098</v>
      </c>
      <c r="AV787" s="17">
        <v>0.44523298094983799</v>
      </c>
      <c r="AW787" s="17">
        <v>0.387395117056762</v>
      </c>
      <c r="AX787" s="17"/>
      <c r="AY787" s="17">
        <v>0.40562713861083699</v>
      </c>
      <c r="AZ787" s="17">
        <v>0.44153877101502598</v>
      </c>
      <c r="BA787" s="17"/>
      <c r="BB787" s="17">
        <v>0.474298708184552</v>
      </c>
      <c r="BC787" s="17">
        <v>0.42027299076450197</v>
      </c>
      <c r="BD787" s="17"/>
      <c r="BE787" s="17">
        <v>0.375850947060963</v>
      </c>
      <c r="BF787" s="17">
        <v>0.44121340239887602</v>
      </c>
      <c r="BG787" s="17"/>
      <c r="BH787" s="17">
        <v>0.43093088891158698</v>
      </c>
      <c r="BI787" s="17">
        <v>0.42964575537067301</v>
      </c>
      <c r="BJ787" s="17"/>
      <c r="BK787" s="17">
        <v>0.39952557950769602</v>
      </c>
      <c r="BL787" s="17">
        <v>0.436427755958463</v>
      </c>
      <c r="BM787" s="17"/>
      <c r="BN787" s="17">
        <v>0.36902071242255602</v>
      </c>
      <c r="BO787" s="17">
        <v>0.43417603997112902</v>
      </c>
      <c r="BP787" s="17"/>
      <c r="BQ787" s="17">
        <v>0.38232610996058197</v>
      </c>
      <c r="BR787" s="17">
        <v>0.43694065152905398</v>
      </c>
      <c r="BS787" s="17"/>
      <c r="BT787" s="17">
        <v>0.36787401783740997</v>
      </c>
      <c r="BU787" s="17">
        <v>0.43578445717939601</v>
      </c>
      <c r="BV787" s="17"/>
      <c r="BW787" s="17">
        <v>0.46892391960277202</v>
      </c>
      <c r="BX787" s="17">
        <v>0.405706992289873</v>
      </c>
      <c r="BY787" s="17"/>
      <c r="BZ787" s="17">
        <v>0.41895778545166001</v>
      </c>
      <c r="CA787" s="17">
        <v>0.43069971808699797</v>
      </c>
    </row>
    <row r="788" spans="2:79" x14ac:dyDescent="0.35">
      <c r="B788" t="s">
        <v>339</v>
      </c>
      <c r="C788" s="17">
        <v>0.10701792141631</v>
      </c>
      <c r="D788" s="17">
        <v>9.9233740742175405E-2</v>
      </c>
      <c r="E788" s="17">
        <v>0.134939982554522</v>
      </c>
      <c r="F788" s="17">
        <v>7.7710579867914395E-2</v>
      </c>
      <c r="G788" s="17">
        <v>0.14016075562390601</v>
      </c>
      <c r="H788" s="17">
        <v>0.145110814122832</v>
      </c>
      <c r="I788" s="17">
        <v>5.0771876047157001E-2</v>
      </c>
      <c r="J788" s="17">
        <v>7.4284565027541202E-2</v>
      </c>
      <c r="K788" s="17">
        <v>0.12655846919289401</v>
      </c>
      <c r="L788" s="17">
        <v>0.10950566156507401</v>
      </c>
      <c r="M788" s="17"/>
      <c r="N788" s="17">
        <v>0.14315891794500399</v>
      </c>
      <c r="O788" s="17">
        <v>0.155641410150235</v>
      </c>
      <c r="P788" s="17">
        <v>0.100200594478116</v>
      </c>
      <c r="Q788" s="17">
        <v>8.8719504045703501E-2</v>
      </c>
      <c r="R788" s="17"/>
      <c r="S788" s="17">
        <v>0.17042412425048101</v>
      </c>
      <c r="T788" s="17">
        <v>0.121347371700899</v>
      </c>
      <c r="U788" s="17">
        <v>0.11066244237610801</v>
      </c>
      <c r="V788" s="17">
        <v>0.124756815599411</v>
      </c>
      <c r="W788" s="17">
        <v>8.8232870048277498E-2</v>
      </c>
      <c r="X788" s="17">
        <v>9.4050596326479496E-2</v>
      </c>
      <c r="Y788" s="17">
        <v>8.58574462362139E-2</v>
      </c>
      <c r="Z788" s="17"/>
      <c r="AA788" s="17">
        <v>9.48116815092062E-2</v>
      </c>
      <c r="AB788" s="17">
        <v>0.200063641749302</v>
      </c>
      <c r="AC788" s="17"/>
      <c r="AD788" s="17">
        <v>0.106541147432065</v>
      </c>
      <c r="AE788" s="17">
        <v>7.3729096838690805E-2</v>
      </c>
      <c r="AF788" s="17">
        <v>0.10060875000358099</v>
      </c>
      <c r="AG788" s="17"/>
      <c r="AH788" s="17">
        <v>7.5345417375752399E-2</v>
      </c>
      <c r="AI788" s="17">
        <v>0.117879956488948</v>
      </c>
      <c r="AJ788" s="17"/>
      <c r="AK788" s="17">
        <v>0.114006833565248</v>
      </c>
      <c r="AL788" s="17">
        <v>0.104189273326301</v>
      </c>
      <c r="AM788" s="17"/>
      <c r="AN788" s="17">
        <v>0.12878241632724699</v>
      </c>
      <c r="AO788" s="17">
        <v>8.8719504045703501E-2</v>
      </c>
      <c r="AP788" s="17"/>
      <c r="AQ788" s="17">
        <v>7.6240250402294901E-2</v>
      </c>
      <c r="AR788" s="17">
        <v>0.14072963247022</v>
      </c>
      <c r="AS788" s="17"/>
      <c r="AT788" s="17">
        <v>0.19083560918245099</v>
      </c>
      <c r="AU788" s="17">
        <v>0.19036022141266201</v>
      </c>
      <c r="AV788" s="17">
        <v>0.11288410371508099</v>
      </c>
      <c r="AW788" s="17">
        <v>5.2923912283083401E-2</v>
      </c>
      <c r="AX788" s="17"/>
      <c r="AY788" s="17">
        <v>0.10292579586755</v>
      </c>
      <c r="AZ788" s="17">
        <v>0.109018885659788</v>
      </c>
      <c r="BA788" s="17"/>
      <c r="BB788" s="17">
        <v>6.5028629053064099E-2</v>
      </c>
      <c r="BC788" s="17">
        <v>0.115945232299319</v>
      </c>
      <c r="BD788" s="17"/>
      <c r="BE788" s="17">
        <v>0.100023947404327</v>
      </c>
      <c r="BF788" s="17">
        <v>0.108506138869316</v>
      </c>
      <c r="BG788" s="17"/>
      <c r="BH788" s="17">
        <v>0.100292425941949</v>
      </c>
      <c r="BI788" s="17">
        <v>0.10758340146086</v>
      </c>
      <c r="BJ788" s="17"/>
      <c r="BK788" s="17">
        <v>0.111826314261382</v>
      </c>
      <c r="BL788" s="17">
        <v>0.105954671460599</v>
      </c>
      <c r="BM788" s="17"/>
      <c r="BN788" s="17">
        <v>7.88366167159988E-2</v>
      </c>
      <c r="BO788" s="17">
        <v>0.109074092402225</v>
      </c>
      <c r="BP788" s="17"/>
      <c r="BQ788" s="17">
        <v>0.117339111911791</v>
      </c>
      <c r="BR788" s="17">
        <v>0.10545182420332</v>
      </c>
      <c r="BS788" s="17"/>
      <c r="BT788" s="17">
        <v>0.144791527343719</v>
      </c>
      <c r="BU788" s="17">
        <v>0.103330986370405</v>
      </c>
      <c r="BV788" s="17"/>
      <c r="BW788" s="17">
        <v>0.11088428109279599</v>
      </c>
      <c r="BX788" s="17">
        <v>0.10464566969293</v>
      </c>
      <c r="BY788" s="17"/>
      <c r="BZ788" s="17">
        <v>9.94344775833369E-2</v>
      </c>
      <c r="CA788" s="17">
        <v>0.107688762861933</v>
      </c>
    </row>
    <row r="789" spans="2:79" x14ac:dyDescent="0.35">
      <c r="B789" t="s">
        <v>340</v>
      </c>
      <c r="C789" s="17">
        <v>2.2149012105523499E-2</v>
      </c>
      <c r="D789" s="17">
        <v>1.85438062080534E-2</v>
      </c>
      <c r="E789" s="17">
        <v>2.0997976432894899E-2</v>
      </c>
      <c r="F789" s="17">
        <v>2.0594955039281E-2</v>
      </c>
      <c r="G789" s="17">
        <v>2.38582716610992E-2</v>
      </c>
      <c r="H789" s="17">
        <v>3.2414448496901102E-2</v>
      </c>
      <c r="I789" s="17">
        <v>7.1178805204503504E-3</v>
      </c>
      <c r="J789" s="17">
        <v>4.1812531296486703E-2</v>
      </c>
      <c r="K789" s="17">
        <v>2.22913552739951E-2</v>
      </c>
      <c r="L789" s="17">
        <v>2.7437048796599899E-2</v>
      </c>
      <c r="M789" s="17"/>
      <c r="N789" s="17">
        <v>6.4139348284178804E-2</v>
      </c>
      <c r="O789" s="17">
        <v>2.5999113092285E-2</v>
      </c>
      <c r="P789" s="17">
        <v>1.8486741721311699E-2</v>
      </c>
      <c r="Q789" s="17">
        <v>1.42412942253494E-2</v>
      </c>
      <c r="R789" s="17"/>
      <c r="S789" s="17">
        <v>3.4649414507703501E-2</v>
      </c>
      <c r="T789" s="17">
        <v>2.0116281886553702E-2</v>
      </c>
      <c r="U789" s="17">
        <v>1.7111838175786001E-2</v>
      </c>
      <c r="V789" s="17">
        <v>2.32773929883166E-2</v>
      </c>
      <c r="W789" s="17">
        <v>2.1221852793777699E-2</v>
      </c>
      <c r="X789" s="17">
        <v>1.6342691588542398E-2</v>
      </c>
      <c r="Y789" s="17">
        <v>1.6272290665226001E-2</v>
      </c>
      <c r="Z789" s="17"/>
      <c r="AA789" s="17">
        <v>1.94672060025275E-2</v>
      </c>
      <c r="AB789" s="17">
        <v>4.2591882518176701E-2</v>
      </c>
      <c r="AC789" s="17"/>
      <c r="AD789" s="17">
        <v>2.5185899424101699E-2</v>
      </c>
      <c r="AE789" s="17">
        <v>2.0780817649581899E-2</v>
      </c>
      <c r="AF789" s="17">
        <v>1.0186745058669899E-2</v>
      </c>
      <c r="AG789" s="17"/>
      <c r="AH789" s="17">
        <v>2.6735884936816001E-2</v>
      </c>
      <c r="AI789" s="17">
        <v>2.0575951336364601E-2</v>
      </c>
      <c r="AJ789" s="17"/>
      <c r="AK789" s="17">
        <v>2.2285814402769399E-2</v>
      </c>
      <c r="AL789" s="17">
        <v>2.2093643609172899E-2</v>
      </c>
      <c r="AM789" s="17"/>
      <c r="AN789" s="17">
        <v>3.1554606156331197E-2</v>
      </c>
      <c r="AO789" s="17">
        <v>1.42412942253494E-2</v>
      </c>
      <c r="AP789" s="17"/>
      <c r="AQ789" s="17">
        <v>1.12640290005628E-2</v>
      </c>
      <c r="AR789" s="17">
        <v>3.4071662298711697E-2</v>
      </c>
      <c r="AS789" s="17"/>
      <c r="AT789" s="17">
        <v>3.7471167322528399E-2</v>
      </c>
      <c r="AU789" s="17">
        <v>6.6612752032662106E-2</v>
      </c>
      <c r="AV789" s="17">
        <v>1.87568202467071E-2</v>
      </c>
      <c r="AW789" s="17">
        <v>5.6257374341045999E-3</v>
      </c>
      <c r="AX789" s="17"/>
      <c r="AY789" s="17">
        <v>1.80982749956487E-2</v>
      </c>
      <c r="AZ789" s="17">
        <v>2.41297382636066E-2</v>
      </c>
      <c r="BA789" s="17"/>
      <c r="BB789" s="17">
        <v>2.9095225879919299E-2</v>
      </c>
      <c r="BC789" s="17">
        <v>2.0672182982341001E-2</v>
      </c>
      <c r="BD789" s="17"/>
      <c r="BE789" s="17">
        <v>2.4326929726193099E-2</v>
      </c>
      <c r="BF789" s="17">
        <v>2.1685582443254799E-2</v>
      </c>
      <c r="BG789" s="17"/>
      <c r="BH789" s="17">
        <v>1.30927799923359E-2</v>
      </c>
      <c r="BI789" s="17">
        <v>2.2910460620111501E-2</v>
      </c>
      <c r="BJ789" s="17"/>
      <c r="BK789" s="17">
        <v>2.5536129768760501E-2</v>
      </c>
      <c r="BL789" s="17">
        <v>2.1400039876868299E-2</v>
      </c>
      <c r="BM789" s="17"/>
      <c r="BN789" s="17">
        <v>5.0449809461950698E-2</v>
      </c>
      <c r="BO789" s="17">
        <v>2.00841226683105E-2</v>
      </c>
      <c r="BP789" s="17"/>
      <c r="BQ789" s="17">
        <v>1.1135794678971E-2</v>
      </c>
      <c r="BR789" s="17">
        <v>2.3820114787460201E-2</v>
      </c>
      <c r="BS789" s="17"/>
      <c r="BT789" s="17">
        <v>1.53595419035148E-2</v>
      </c>
      <c r="BU789" s="17">
        <v>2.2811705936740399E-2</v>
      </c>
      <c r="BV789" s="17"/>
      <c r="BW789" s="17">
        <v>2.49119994287182E-2</v>
      </c>
      <c r="BX789" s="17">
        <v>2.0453747829158299E-2</v>
      </c>
      <c r="BY789" s="17"/>
      <c r="BZ789" s="17">
        <v>5.2200323144130499E-2</v>
      </c>
      <c r="CA789" s="17">
        <v>1.9490633487044499E-2</v>
      </c>
    </row>
    <row r="790" spans="2:79" x14ac:dyDescent="0.35">
      <c r="B790" t="s">
        <v>103</v>
      </c>
      <c r="C790" s="17">
        <v>2.62909930203323E-2</v>
      </c>
      <c r="D790" s="17">
        <v>1.9093488347138001E-2</v>
      </c>
      <c r="E790" s="17">
        <v>2.97799067441573E-2</v>
      </c>
      <c r="F790" s="17">
        <v>2.6981876338103901E-2</v>
      </c>
      <c r="G790" s="17">
        <v>2.7529422168990601E-2</v>
      </c>
      <c r="H790" s="17">
        <v>2.4169620142479899E-2</v>
      </c>
      <c r="I790" s="17">
        <v>2.2917387810569699E-2</v>
      </c>
      <c r="J790" s="17">
        <v>4.1625548398011303E-2</v>
      </c>
      <c r="K790" s="17">
        <v>3.8014085731429899E-2</v>
      </c>
      <c r="L790" s="17">
        <v>1.5086379228455101E-2</v>
      </c>
      <c r="M790" s="17"/>
      <c r="N790" s="17">
        <v>4.0192013813334197E-2</v>
      </c>
      <c r="O790" s="17">
        <v>4.1689749488812197E-2</v>
      </c>
      <c r="P790" s="17">
        <v>2.3467406269355399E-2</v>
      </c>
      <c r="Q790" s="17">
        <v>2.0261099632060301E-2</v>
      </c>
      <c r="R790" s="17"/>
      <c r="S790" s="17">
        <v>4.4594419640886403E-2</v>
      </c>
      <c r="T790" s="17">
        <v>1.09859922323954E-2</v>
      </c>
      <c r="U790" s="17">
        <v>1.8081147869092401E-2</v>
      </c>
      <c r="V790" s="17">
        <v>3.8717372951763099E-2</v>
      </c>
      <c r="W790" s="17">
        <v>9.1952791666274798E-3</v>
      </c>
      <c r="X790" s="17">
        <v>1.5763849143756E-2</v>
      </c>
      <c r="Y790" s="17">
        <v>1.977170918599E-2</v>
      </c>
      <c r="Z790" s="17"/>
      <c r="AA790" s="17">
        <v>1.5010369398416001E-2</v>
      </c>
      <c r="AB790" s="17">
        <v>0.112280925931262</v>
      </c>
      <c r="AC790" s="17"/>
      <c r="AD790" s="17">
        <v>1.0805444903037901E-2</v>
      </c>
      <c r="AE790" s="17">
        <v>1.44030348021786E-2</v>
      </c>
      <c r="AF790" s="17">
        <v>1.6950095940886301E-2</v>
      </c>
      <c r="AG790" s="17"/>
      <c r="AH790" s="17">
        <v>8.2629597619842208E-3</v>
      </c>
      <c r="AI790" s="17">
        <v>3.2473678459162901E-2</v>
      </c>
      <c r="AJ790" s="17"/>
      <c r="AK790" s="17">
        <v>3.0138590280411499E-2</v>
      </c>
      <c r="AL790" s="17">
        <v>2.4733740845900298E-2</v>
      </c>
      <c r="AM790" s="17"/>
      <c r="AN790" s="17">
        <v>3.3463065954538601E-2</v>
      </c>
      <c r="AO790" s="17">
        <v>2.0261099632060301E-2</v>
      </c>
      <c r="AP790" s="17"/>
      <c r="AQ790" s="17">
        <v>2.2940564244768698E-2</v>
      </c>
      <c r="AR790" s="17">
        <v>2.99608186785855E-2</v>
      </c>
      <c r="AS790" s="17"/>
      <c r="AT790" s="17">
        <v>8.1108938939085204E-2</v>
      </c>
      <c r="AU790" s="17">
        <v>4.9747910182163103E-2</v>
      </c>
      <c r="AV790" s="17">
        <v>2.9299353614798501E-2</v>
      </c>
      <c r="AW790" s="17">
        <v>5.6141081840978399E-3</v>
      </c>
      <c r="AX790" s="17"/>
      <c r="AY790" s="17">
        <v>9.7447552994323599E-3</v>
      </c>
      <c r="AZ790" s="17">
        <v>3.4381758968029301E-2</v>
      </c>
      <c r="BA790" s="17"/>
      <c r="BB790" s="17">
        <v>2.29950929539521E-2</v>
      </c>
      <c r="BC790" s="17">
        <v>2.6991731777188801E-2</v>
      </c>
      <c r="BD790" s="17"/>
      <c r="BE790" s="17">
        <v>1.72906338097766E-2</v>
      </c>
      <c r="BF790" s="17">
        <v>2.82061404940748E-2</v>
      </c>
      <c r="BG790" s="17"/>
      <c r="BH790" s="17">
        <v>2.9485903046542101E-2</v>
      </c>
      <c r="BI790" s="17">
        <v>2.6022364802405201E-2</v>
      </c>
      <c r="BJ790" s="17"/>
      <c r="BK790" s="17">
        <v>2.0293319414138599E-2</v>
      </c>
      <c r="BL790" s="17">
        <v>2.7617221222066699E-2</v>
      </c>
      <c r="BM790" s="17"/>
      <c r="BN790" s="17">
        <v>1.7171014520670502E-2</v>
      </c>
      <c r="BO790" s="17">
        <v>2.69564070379796E-2</v>
      </c>
      <c r="BP790" s="17"/>
      <c r="BQ790" s="17">
        <v>1.0486839529996701E-2</v>
      </c>
      <c r="BR790" s="17">
        <v>2.8689053665150201E-2</v>
      </c>
      <c r="BS790" s="17"/>
      <c r="BT790" s="17">
        <v>1.6141124650881501E-2</v>
      </c>
      <c r="BU790" s="17">
        <v>2.7281682272360899E-2</v>
      </c>
      <c r="BV790" s="17"/>
      <c r="BW790" s="17">
        <v>1.53187295717625E-2</v>
      </c>
      <c r="BX790" s="17">
        <v>3.3023157912685598E-2</v>
      </c>
      <c r="BY790" s="17"/>
      <c r="BZ790" s="17">
        <v>6.7501937254065801E-3</v>
      </c>
      <c r="CA790" s="17">
        <v>2.8019597904388301E-2</v>
      </c>
    </row>
    <row r="791" spans="2:79" x14ac:dyDescent="0.3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c r="BP791" s="17"/>
      <c r="BQ791" s="17"/>
      <c r="BR791" s="17"/>
      <c r="BS791" s="17"/>
      <c r="BT791" s="17"/>
      <c r="BU791" s="17"/>
      <c r="BV791" s="17"/>
      <c r="BW791" s="17"/>
      <c r="BX791" s="17"/>
      <c r="BY791" s="17"/>
      <c r="BZ791" s="17"/>
      <c r="CA791" s="17"/>
    </row>
    <row r="792" spans="2:79" x14ac:dyDescent="0.35">
      <c r="B792" s="6" t="s">
        <v>373</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c r="BP792" s="17"/>
      <c r="BQ792" s="17"/>
      <c r="BR792" s="17"/>
      <c r="BS792" s="17"/>
      <c r="BT792" s="17"/>
      <c r="BU792" s="17"/>
      <c r="BV792" s="17"/>
      <c r="BW792" s="17"/>
      <c r="BX792" s="17"/>
      <c r="BY792" s="17"/>
      <c r="BZ792" s="17"/>
      <c r="CA792" s="17"/>
    </row>
    <row r="793" spans="2:79" x14ac:dyDescent="0.35">
      <c r="B793" s="24" t="s">
        <v>77</v>
      </c>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c r="BP793" s="17"/>
      <c r="BQ793" s="17"/>
      <c r="BR793" s="17"/>
      <c r="BS793" s="17"/>
      <c r="BT793" s="17"/>
      <c r="BU793" s="17"/>
      <c r="BV793" s="17"/>
      <c r="BW793" s="17"/>
      <c r="BX793" s="17"/>
      <c r="BY793" s="17"/>
      <c r="BZ793" s="17"/>
      <c r="CA793" s="17"/>
    </row>
    <row r="794" spans="2:79" x14ac:dyDescent="0.35">
      <c r="B794" t="s">
        <v>370</v>
      </c>
      <c r="C794" s="17">
        <v>0.22952178396093501</v>
      </c>
      <c r="D794" s="17">
        <v>0.26104281520140499</v>
      </c>
      <c r="E794" s="17">
        <v>0.23495108103030299</v>
      </c>
      <c r="F794" s="17">
        <v>0.211940369382842</v>
      </c>
      <c r="G794" s="17">
        <v>0.27466614802316203</v>
      </c>
      <c r="H794" s="17">
        <v>0.230493021549631</v>
      </c>
      <c r="I794" s="17">
        <v>0.21062156306181901</v>
      </c>
      <c r="J794" s="17">
        <v>0.19533731990153599</v>
      </c>
      <c r="K794" s="17">
        <v>0.17760924244068199</v>
      </c>
      <c r="L794" s="17">
        <v>0.17813450901484601</v>
      </c>
      <c r="M794" s="17"/>
      <c r="N794" s="17">
        <v>0.32866927337299701</v>
      </c>
      <c r="O794" s="17">
        <v>0.20782638348559501</v>
      </c>
      <c r="P794" s="17">
        <v>0.19273297708379999</v>
      </c>
      <c r="Q794" s="17">
        <v>0.176341858583591</v>
      </c>
      <c r="R794" s="17"/>
      <c r="S794" s="17">
        <v>0.31629290997609699</v>
      </c>
      <c r="T794" s="17">
        <v>0.240208893947367</v>
      </c>
      <c r="U794" s="17">
        <v>0.23807575175499299</v>
      </c>
      <c r="V794" s="17">
        <v>0.24069961179506599</v>
      </c>
      <c r="W794" s="17">
        <v>0.19736143000440101</v>
      </c>
      <c r="X794" s="17">
        <v>0.18295257262370601</v>
      </c>
      <c r="Y794" s="17">
        <v>0.196011035005453</v>
      </c>
      <c r="Z794" s="17"/>
      <c r="AA794" s="17">
        <v>0.16999443430660599</v>
      </c>
      <c r="AB794" s="17">
        <v>0.32344492409615699</v>
      </c>
      <c r="AC794" s="17"/>
      <c r="AD794" s="17">
        <v>0.17182378395783199</v>
      </c>
      <c r="AE794" s="17">
        <v>0.160742564771825</v>
      </c>
      <c r="AF794" s="17">
        <v>0.166581606189561</v>
      </c>
      <c r="AG794" s="17"/>
      <c r="AH794" s="17">
        <v>0.15318811728669099</v>
      </c>
      <c r="AI794" s="17">
        <v>0.240337025015365</v>
      </c>
      <c r="AJ794" s="17"/>
      <c r="AK794" s="17">
        <v>0.24613728118556999</v>
      </c>
      <c r="AL794" s="17">
        <v>0.22203495725125699</v>
      </c>
      <c r="AM794" s="17"/>
      <c r="AN794" s="17">
        <v>0.25929463324462498</v>
      </c>
      <c r="AO794" s="17">
        <v>0.176341858583591</v>
      </c>
      <c r="AP794" s="17"/>
      <c r="AQ794" s="17">
        <v>0.16184855706957299</v>
      </c>
      <c r="AR794" s="17">
        <v>0.26327976581019602</v>
      </c>
      <c r="AS794" s="17"/>
      <c r="AT794" s="17">
        <v>0.55517381527823695</v>
      </c>
      <c r="AU794" s="17">
        <v>0.25434154443752099</v>
      </c>
      <c r="AV794" s="17">
        <v>0.11231481524654401</v>
      </c>
      <c r="AW794" s="17">
        <v>2.1997231016640601E-2</v>
      </c>
      <c r="AX794" s="17"/>
      <c r="AY794" s="17">
        <v>0.13134053909801699</v>
      </c>
      <c r="AZ794" s="17">
        <v>0.25385620330581998</v>
      </c>
      <c r="BA794" s="17"/>
      <c r="BB794" s="17">
        <v>0.26190004138997602</v>
      </c>
      <c r="BC794" s="17">
        <v>0.22357370596134701</v>
      </c>
      <c r="BD794" s="17"/>
      <c r="BE794" s="17">
        <v>0.12779639601794299</v>
      </c>
      <c r="BF794" s="17">
        <v>0.24285324399975</v>
      </c>
      <c r="BG794" s="17"/>
      <c r="BH794" s="17">
        <v>0.22430895604029499</v>
      </c>
      <c r="BI794" s="17">
        <v>0.22997800986574499</v>
      </c>
      <c r="BJ794" s="17"/>
      <c r="BK794" s="17">
        <v>0.30943393473059999</v>
      </c>
      <c r="BL794" s="17">
        <v>0.215675146887641</v>
      </c>
      <c r="BM794" s="17"/>
      <c r="BN794" s="17">
        <v>0.227196466500765</v>
      </c>
      <c r="BO794" s="17">
        <v>0.22962775401477101</v>
      </c>
      <c r="BP794" s="17"/>
      <c r="BQ794" s="17">
        <v>0.12080041200495401</v>
      </c>
      <c r="BR794" s="17">
        <v>0.238074823649781</v>
      </c>
      <c r="BS794" s="17"/>
      <c r="BT794" s="17">
        <v>0.16263834637043401</v>
      </c>
      <c r="BU794" s="17">
        <v>0.233990213488072</v>
      </c>
      <c r="BV794" s="17"/>
      <c r="BW794" s="17">
        <v>0.169345749669261</v>
      </c>
      <c r="BX794" s="17">
        <v>0.25818212875921398</v>
      </c>
      <c r="BY794" s="17"/>
      <c r="BZ794" s="17">
        <v>0.15553184812394799</v>
      </c>
      <c r="CA794" s="17">
        <v>0.23307727896494701</v>
      </c>
    </row>
    <row r="795" spans="2:79" x14ac:dyDescent="0.35">
      <c r="B795" t="s">
        <v>371</v>
      </c>
      <c r="C795" s="17">
        <v>0.74459686956920601</v>
      </c>
      <c r="D795" s="17">
        <v>0.71073337944191695</v>
      </c>
      <c r="E795" s="17">
        <v>0.73672372031754396</v>
      </c>
      <c r="F795" s="17">
        <v>0.76492090180326</v>
      </c>
      <c r="G795" s="17">
        <v>0.69803566086942404</v>
      </c>
      <c r="H795" s="17">
        <v>0.73723270834418297</v>
      </c>
      <c r="I795" s="17">
        <v>0.77247567378738102</v>
      </c>
      <c r="J795" s="17">
        <v>0.77261716429080096</v>
      </c>
      <c r="K795" s="17">
        <v>0.812987618800322</v>
      </c>
      <c r="L795" s="17">
        <v>0.79336740974091302</v>
      </c>
      <c r="M795" s="17"/>
      <c r="N795" s="17">
        <v>0.64899448274418303</v>
      </c>
      <c r="O795" s="17">
        <v>0.76822446011481904</v>
      </c>
      <c r="P795" s="17">
        <v>0.77635114046307196</v>
      </c>
      <c r="Q795" s="17">
        <v>0.79605344242369203</v>
      </c>
      <c r="R795" s="17"/>
      <c r="S795" s="17">
        <v>0.665238224145556</v>
      </c>
      <c r="T795" s="17">
        <v>0.73295616596264201</v>
      </c>
      <c r="U795" s="17">
        <v>0.74718324668837199</v>
      </c>
      <c r="V795" s="17">
        <v>0.72702662959078401</v>
      </c>
      <c r="W795" s="17">
        <v>0.786258495929264</v>
      </c>
      <c r="X795" s="17">
        <v>0.799134976638739</v>
      </c>
      <c r="Y795" s="17">
        <v>0.78897524836886301</v>
      </c>
      <c r="Z795" s="17"/>
      <c r="AA795" s="17">
        <v>0.81091679666441796</v>
      </c>
      <c r="AB795" s="17">
        <v>0.63995629943644095</v>
      </c>
      <c r="AC795" s="17"/>
      <c r="AD795" s="17">
        <v>0.81247870716901405</v>
      </c>
      <c r="AE795" s="17">
        <v>0.82159903863551498</v>
      </c>
      <c r="AF795" s="17">
        <v>0.81688820068493795</v>
      </c>
      <c r="AG795" s="17"/>
      <c r="AH795" s="17">
        <v>0.832792423524231</v>
      </c>
      <c r="AI795" s="17">
        <v>0.73210099170153797</v>
      </c>
      <c r="AJ795" s="17"/>
      <c r="AK795" s="17">
        <v>0.71793766120352698</v>
      </c>
      <c r="AL795" s="17">
        <v>0.75660932219416099</v>
      </c>
      <c r="AM795" s="17"/>
      <c r="AN795" s="17">
        <v>0.71578884140103305</v>
      </c>
      <c r="AO795" s="17">
        <v>0.79605344242369203</v>
      </c>
      <c r="AP795" s="17"/>
      <c r="AQ795" s="17">
        <v>0.82110580143441902</v>
      </c>
      <c r="AR795" s="17">
        <v>0.70643130170943103</v>
      </c>
      <c r="AS795" s="17"/>
      <c r="AT795" s="17">
        <v>0.37677748359223101</v>
      </c>
      <c r="AU795" s="17">
        <v>0.71501778496681001</v>
      </c>
      <c r="AV795" s="17">
        <v>0.87877440129988305</v>
      </c>
      <c r="AW795" s="17">
        <v>0.97707596550023501</v>
      </c>
      <c r="AX795" s="17"/>
      <c r="AY795" s="17">
        <v>0.84889657525692197</v>
      </c>
      <c r="AZ795" s="17">
        <v>0.71874597738204005</v>
      </c>
      <c r="BA795" s="17"/>
      <c r="BB795" s="17">
        <v>0.706551601126989</v>
      </c>
      <c r="BC795" s="17">
        <v>0.751586011115983</v>
      </c>
      <c r="BD795" s="17"/>
      <c r="BE795" s="17">
        <v>0.84587663667512103</v>
      </c>
      <c r="BF795" s="17">
        <v>0.73132380966532395</v>
      </c>
      <c r="BG795" s="17"/>
      <c r="BH795" s="17">
        <v>0.74514418814386496</v>
      </c>
      <c r="BI795" s="17">
        <v>0.74454896833100204</v>
      </c>
      <c r="BJ795" s="17"/>
      <c r="BK795" s="17">
        <v>0.66198934089747696</v>
      </c>
      <c r="BL795" s="17">
        <v>0.75891054349766796</v>
      </c>
      <c r="BM795" s="17"/>
      <c r="BN795" s="17">
        <v>0.74038649718671301</v>
      </c>
      <c r="BO795" s="17">
        <v>0.74478874590251898</v>
      </c>
      <c r="BP795" s="17"/>
      <c r="BQ795" s="17">
        <v>0.85715318149748598</v>
      </c>
      <c r="BR795" s="17">
        <v>0.735742137644534</v>
      </c>
      <c r="BS795" s="17"/>
      <c r="BT795" s="17">
        <v>0.8193004946611</v>
      </c>
      <c r="BU795" s="17">
        <v>0.73960597950478402</v>
      </c>
      <c r="BV795" s="17"/>
      <c r="BW795" s="17">
        <v>0.81451542239788299</v>
      </c>
      <c r="BX795" s="17">
        <v>0.71129640609642697</v>
      </c>
      <c r="BY795" s="17"/>
      <c r="BZ795" s="17">
        <v>0.83411153019783502</v>
      </c>
      <c r="CA795" s="17">
        <v>0.74029535308523198</v>
      </c>
    </row>
    <row r="796" spans="2:79" x14ac:dyDescent="0.35">
      <c r="B796" t="s">
        <v>103</v>
      </c>
      <c r="C796" s="17">
        <v>2.5881346469859401E-2</v>
      </c>
      <c r="D796" s="17">
        <v>2.82238053566784E-2</v>
      </c>
      <c r="E796" s="17">
        <v>2.8325198652153001E-2</v>
      </c>
      <c r="F796" s="17">
        <v>2.3138728813897998E-2</v>
      </c>
      <c r="G796" s="17">
        <v>2.72981911074138E-2</v>
      </c>
      <c r="H796" s="17">
        <v>3.2274270106186297E-2</v>
      </c>
      <c r="I796" s="17">
        <v>1.6902763150800099E-2</v>
      </c>
      <c r="J796" s="17">
        <v>3.2045515807663003E-2</v>
      </c>
      <c r="K796" s="17">
        <v>9.4031387589963399E-3</v>
      </c>
      <c r="L796" s="17">
        <v>2.84980812442409E-2</v>
      </c>
      <c r="M796" s="17"/>
      <c r="N796" s="17">
        <v>2.2336243882819899E-2</v>
      </c>
      <c r="O796" s="17">
        <v>2.39491563995861E-2</v>
      </c>
      <c r="P796" s="17">
        <v>3.0915882453128599E-2</v>
      </c>
      <c r="Q796" s="17">
        <v>2.7604698992716899E-2</v>
      </c>
      <c r="R796" s="17"/>
      <c r="S796" s="17">
        <v>1.8468865878346799E-2</v>
      </c>
      <c r="T796" s="17">
        <v>2.6834940089991599E-2</v>
      </c>
      <c r="U796" s="17">
        <v>1.47410015566343E-2</v>
      </c>
      <c r="V796" s="17">
        <v>3.2273758614150001E-2</v>
      </c>
      <c r="W796" s="17">
        <v>1.6380074066334599E-2</v>
      </c>
      <c r="X796" s="17">
        <v>1.7912450737554601E-2</v>
      </c>
      <c r="Y796" s="17">
        <v>1.5013716625683999E-2</v>
      </c>
      <c r="Z796" s="17"/>
      <c r="AA796" s="17">
        <v>1.9088769028976001E-2</v>
      </c>
      <c r="AB796" s="17">
        <v>3.6598776467400999E-2</v>
      </c>
      <c r="AC796" s="17"/>
      <c r="AD796" s="17">
        <v>1.5697508873154398E-2</v>
      </c>
      <c r="AE796" s="17">
        <v>1.7658396592660199E-2</v>
      </c>
      <c r="AF796" s="17">
        <v>1.65301931255003E-2</v>
      </c>
      <c r="AG796" s="17"/>
      <c r="AH796" s="17">
        <v>1.4019459189077699E-2</v>
      </c>
      <c r="AI796" s="17">
        <v>2.7561983283096999E-2</v>
      </c>
      <c r="AJ796" s="17"/>
      <c r="AK796" s="17">
        <v>3.5925057610902499E-2</v>
      </c>
      <c r="AL796" s="17">
        <v>2.1355720554581199E-2</v>
      </c>
      <c r="AM796" s="17"/>
      <c r="AN796" s="17">
        <v>2.4916525354341901E-2</v>
      </c>
      <c r="AO796" s="17">
        <v>2.7604698992716899E-2</v>
      </c>
      <c r="AP796" s="17"/>
      <c r="AQ796" s="17">
        <v>1.70456414960082E-2</v>
      </c>
      <c r="AR796" s="17">
        <v>3.0288932480373201E-2</v>
      </c>
      <c r="AS796" s="17"/>
      <c r="AT796" s="17">
        <v>6.8048701129532901E-2</v>
      </c>
      <c r="AU796" s="17">
        <v>3.0640670595668999E-2</v>
      </c>
      <c r="AV796" s="17">
        <v>8.9107834535732192E-3</v>
      </c>
      <c r="AW796" s="17">
        <v>9.2680348312436595E-4</v>
      </c>
      <c r="AX796" s="17"/>
      <c r="AY796" s="17">
        <v>1.9762885645060901E-2</v>
      </c>
      <c r="AZ796" s="17">
        <v>2.73978193121398E-2</v>
      </c>
      <c r="BA796" s="17"/>
      <c r="BB796" s="17">
        <v>3.1548357483034098E-2</v>
      </c>
      <c r="BC796" s="17">
        <v>2.4840282922670199E-2</v>
      </c>
      <c r="BD796" s="17"/>
      <c r="BE796" s="17">
        <v>2.63269673069354E-2</v>
      </c>
      <c r="BF796" s="17">
        <v>2.5822946334926801E-2</v>
      </c>
      <c r="BG796" s="17"/>
      <c r="BH796" s="17">
        <v>3.05468558158398E-2</v>
      </c>
      <c r="BI796" s="17">
        <v>2.54730218032528E-2</v>
      </c>
      <c r="BJ796" s="17"/>
      <c r="BK796" s="17">
        <v>2.8576724371922501E-2</v>
      </c>
      <c r="BL796" s="17">
        <v>2.54143096146906E-2</v>
      </c>
      <c r="BM796" s="17"/>
      <c r="BN796" s="17">
        <v>3.2417036312522102E-2</v>
      </c>
      <c r="BO796" s="17">
        <v>2.5583500082709501E-2</v>
      </c>
      <c r="BP796" s="17"/>
      <c r="BQ796" s="17">
        <v>2.2046406497559502E-2</v>
      </c>
      <c r="BR796" s="17">
        <v>2.6183038705684999E-2</v>
      </c>
      <c r="BS796" s="17"/>
      <c r="BT796" s="17">
        <v>1.8061158968466301E-2</v>
      </c>
      <c r="BU796" s="17">
        <v>2.6403807007143999E-2</v>
      </c>
      <c r="BV796" s="17"/>
      <c r="BW796" s="17">
        <v>1.6138827932855999E-2</v>
      </c>
      <c r="BX796" s="17">
        <v>3.0521465144359401E-2</v>
      </c>
      <c r="BY796" s="17"/>
      <c r="BZ796" s="17">
        <v>1.0356621678217E-2</v>
      </c>
      <c r="CA796" s="17">
        <v>2.66273679498207E-2</v>
      </c>
    </row>
    <row r="797" spans="2:79" x14ac:dyDescent="0.35">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c r="BK797" s="17"/>
      <c r="BL797" s="17"/>
      <c r="BM797" s="17"/>
      <c r="BN797" s="17"/>
      <c r="BO797" s="17"/>
      <c r="BP797" s="17"/>
      <c r="BQ797" s="17"/>
      <c r="BR797" s="17"/>
      <c r="BS797" s="17"/>
      <c r="BT797" s="17"/>
      <c r="BU797" s="17"/>
      <c r="BV797" s="17"/>
      <c r="BW797" s="17"/>
      <c r="BX797" s="17"/>
      <c r="BY797" s="17"/>
      <c r="BZ797" s="17"/>
      <c r="CA797" s="17"/>
    </row>
    <row r="798" spans="2:79" x14ac:dyDescent="0.35">
      <c r="B798" s="6" t="s">
        <v>374</v>
      </c>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c r="BD798" s="17"/>
      <c r="BE798" s="17"/>
      <c r="BF798" s="17"/>
      <c r="BG798" s="17"/>
      <c r="BH798" s="17"/>
      <c r="BI798" s="17"/>
      <c r="BJ798" s="17"/>
      <c r="BK798" s="17"/>
      <c r="BL798" s="17"/>
      <c r="BM798" s="17"/>
      <c r="BN798" s="17"/>
      <c r="BO798" s="17"/>
      <c r="BP798" s="17"/>
      <c r="BQ798" s="17"/>
      <c r="BR798" s="17"/>
      <c r="BS798" s="17"/>
      <c r="BT798" s="17"/>
      <c r="BU798" s="17"/>
      <c r="BV798" s="17"/>
      <c r="BW798" s="17"/>
      <c r="BX798" s="17"/>
      <c r="BY798" s="17"/>
      <c r="BZ798" s="17"/>
      <c r="CA798" s="17"/>
    </row>
    <row r="799" spans="2:79" x14ac:dyDescent="0.35">
      <c r="B799" s="24" t="s">
        <v>77</v>
      </c>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c r="BP799" s="17"/>
      <c r="BQ799" s="17"/>
      <c r="BR799" s="17"/>
      <c r="BS799" s="17"/>
      <c r="BT799" s="17"/>
      <c r="BU799" s="17"/>
      <c r="BV799" s="17"/>
      <c r="BW799" s="17"/>
      <c r="BX799" s="17"/>
      <c r="BY799" s="17"/>
      <c r="BZ799" s="17"/>
      <c r="CA799" s="17"/>
    </row>
    <row r="800" spans="2:79" x14ac:dyDescent="0.35">
      <c r="B800" t="s">
        <v>370</v>
      </c>
      <c r="C800" s="17">
        <v>0.44326696530882398</v>
      </c>
      <c r="D800" s="17">
        <v>0.420348888473005</v>
      </c>
      <c r="E800" s="17">
        <v>0.48579691733859798</v>
      </c>
      <c r="F800" s="17">
        <v>0.51457541049196898</v>
      </c>
      <c r="G800" s="17">
        <v>0.41534138821322703</v>
      </c>
      <c r="H800" s="17">
        <v>0.45168578626169098</v>
      </c>
      <c r="I800" s="17">
        <v>0.43701582573873099</v>
      </c>
      <c r="J800" s="17">
        <v>0.40737786387752301</v>
      </c>
      <c r="K800" s="17">
        <v>0.40374707627377898</v>
      </c>
      <c r="L800" s="17">
        <v>0.31885455478614799</v>
      </c>
      <c r="M800" s="17"/>
      <c r="N800" s="17">
        <v>0.78247660160857802</v>
      </c>
      <c r="O800" s="17">
        <v>0.51059048213584601</v>
      </c>
      <c r="P800" s="17">
        <v>0.33374409894916102</v>
      </c>
      <c r="Q800" s="17">
        <v>0.17858579945857</v>
      </c>
      <c r="R800" s="17"/>
      <c r="S800" s="17">
        <v>0.63378191390474303</v>
      </c>
      <c r="T800" s="17">
        <v>0.46658218509542898</v>
      </c>
      <c r="U800" s="17">
        <v>0.40987614043470399</v>
      </c>
      <c r="V800" s="17">
        <v>0.530317965019239</v>
      </c>
      <c r="W800" s="17">
        <v>0.32049275887614598</v>
      </c>
      <c r="X800" s="17">
        <v>0.33670316798260402</v>
      </c>
      <c r="Y800" s="17">
        <v>0.38299867554592498</v>
      </c>
      <c r="Z800" s="17"/>
      <c r="AA800" s="17">
        <v>0.31396453862524099</v>
      </c>
      <c r="AB800" s="17">
        <v>0.64728226267631706</v>
      </c>
      <c r="AC800" s="17"/>
      <c r="AD800" s="17">
        <v>0.30142393689040398</v>
      </c>
      <c r="AE800" s="17">
        <v>0.22545264087484199</v>
      </c>
      <c r="AF800" s="17">
        <v>0.36287345662096598</v>
      </c>
      <c r="AG800" s="17"/>
      <c r="AH800" s="17">
        <v>0.223713873240279</v>
      </c>
      <c r="AI800" s="17">
        <v>0.47437407333103199</v>
      </c>
      <c r="AJ800" s="17"/>
      <c r="AK800" s="17">
        <v>0.48829282476465402</v>
      </c>
      <c r="AL800" s="17">
        <v>0.42297862830376198</v>
      </c>
      <c r="AM800" s="17"/>
      <c r="AN800" s="17">
        <v>0.59144905475659304</v>
      </c>
      <c r="AO800" s="17">
        <v>0.17858579945857</v>
      </c>
      <c r="AP800" s="17"/>
      <c r="AQ800" s="17">
        <v>0.28431923771090101</v>
      </c>
      <c r="AR800" s="17">
        <v>0.52255614287155205</v>
      </c>
      <c r="AS800" s="17"/>
      <c r="AT800" s="17">
        <v>0.79874026426549105</v>
      </c>
      <c r="AU800" s="17">
        <v>0.62509672822348505</v>
      </c>
      <c r="AV800" s="17">
        <v>0.25195832896348402</v>
      </c>
      <c r="AW800" s="17">
        <v>2.5298598038419301E-2</v>
      </c>
      <c r="AX800" s="17"/>
      <c r="AY800" s="17">
        <v>0.251104129641122</v>
      </c>
      <c r="AZ800" s="17">
        <v>0.490894911279249</v>
      </c>
      <c r="BA800" s="17"/>
      <c r="BB800" s="17">
        <v>0.47097937036494703</v>
      </c>
      <c r="BC800" s="17">
        <v>0.43817603207403699</v>
      </c>
      <c r="BD800" s="17"/>
      <c r="BE800" s="17">
        <v>0.30563568652018003</v>
      </c>
      <c r="BF800" s="17">
        <v>0.46130401515807201</v>
      </c>
      <c r="BG800" s="17"/>
      <c r="BH800" s="17">
        <v>0.40102759872168497</v>
      </c>
      <c r="BI800" s="17">
        <v>0.44696374823226298</v>
      </c>
      <c r="BJ800" s="17"/>
      <c r="BK800" s="17">
        <v>0.33084271498976803</v>
      </c>
      <c r="BL800" s="17">
        <v>0.46274707912645802</v>
      </c>
      <c r="BM800" s="17"/>
      <c r="BN800" s="17">
        <v>0.285478921287801</v>
      </c>
      <c r="BO800" s="17">
        <v>0.45045772863733002</v>
      </c>
      <c r="BP800" s="17"/>
      <c r="BQ800" s="17">
        <v>0.22586714672765401</v>
      </c>
      <c r="BR800" s="17">
        <v>0.46036966777863397</v>
      </c>
      <c r="BS800" s="17"/>
      <c r="BT800" s="17">
        <v>0.443923193454692</v>
      </c>
      <c r="BU800" s="17">
        <v>0.44322312322580298</v>
      </c>
      <c r="BV800" s="17"/>
      <c r="BW800" s="17">
        <v>0.44152847612705698</v>
      </c>
      <c r="BX800" s="17">
        <v>0.444094964361337</v>
      </c>
      <c r="BY800" s="17"/>
      <c r="BZ800" s="17">
        <v>0.30253442979491102</v>
      </c>
      <c r="CA800" s="17">
        <v>0.45002969352667399</v>
      </c>
    </row>
    <row r="801" spans="2:79" x14ac:dyDescent="0.35">
      <c r="B801" t="s">
        <v>371</v>
      </c>
      <c r="C801" s="17">
        <v>0.45005899453637099</v>
      </c>
      <c r="D801" s="17">
        <v>0.421667867117268</v>
      </c>
      <c r="E801" s="17">
        <v>0.43685046685808399</v>
      </c>
      <c r="F801" s="17">
        <v>0.38359247275208402</v>
      </c>
      <c r="G801" s="17">
        <v>0.56688520972481604</v>
      </c>
      <c r="H801" s="17">
        <v>0.39564294100791297</v>
      </c>
      <c r="I801" s="17">
        <v>0.49930700173963999</v>
      </c>
      <c r="J801" s="17">
        <v>0.36035114968104398</v>
      </c>
      <c r="K801" s="17">
        <v>0.40431530845122898</v>
      </c>
      <c r="L801" s="17">
        <v>0.63195817691203604</v>
      </c>
      <c r="M801" s="17"/>
      <c r="N801" s="17">
        <v>0.14024704290253301</v>
      </c>
      <c r="O801" s="17">
        <v>0.380005369196252</v>
      </c>
      <c r="P801" s="17">
        <v>0.54920463319609203</v>
      </c>
      <c r="Q801" s="17">
        <v>0.69676262521000798</v>
      </c>
      <c r="R801" s="17"/>
      <c r="S801" s="17">
        <v>0.28300655538796499</v>
      </c>
      <c r="T801" s="17">
        <v>0.42689841794622102</v>
      </c>
      <c r="U801" s="17">
        <v>0.51912307615576103</v>
      </c>
      <c r="V801" s="17">
        <v>0.36723944389470398</v>
      </c>
      <c r="W801" s="17">
        <v>0.58794906590346896</v>
      </c>
      <c r="X801" s="17">
        <v>0.57300920774141495</v>
      </c>
      <c r="Y801" s="17">
        <v>0.50375910861921702</v>
      </c>
      <c r="Z801" s="17"/>
      <c r="AA801" s="17">
        <v>0.59267039385926001</v>
      </c>
      <c r="AB801" s="17">
        <v>0.22504460163520701</v>
      </c>
      <c r="AC801" s="17"/>
      <c r="AD801" s="17">
        <v>0.61300543141308395</v>
      </c>
      <c r="AE801" s="17">
        <v>0.71489093996837405</v>
      </c>
      <c r="AF801" s="17">
        <v>0.53189741041249505</v>
      </c>
      <c r="AG801" s="17"/>
      <c r="AH801" s="17">
        <v>0.73692963860913596</v>
      </c>
      <c r="AI801" s="17">
        <v>0.40941408250395001</v>
      </c>
      <c r="AJ801" s="17"/>
      <c r="AK801" s="17">
        <v>0.38980684114886399</v>
      </c>
      <c r="AL801" s="17">
        <v>0.47720819297433997</v>
      </c>
      <c r="AM801" s="17"/>
      <c r="AN801" s="17">
        <v>0.31194165116539302</v>
      </c>
      <c r="AO801" s="17">
        <v>0.69676262521000798</v>
      </c>
      <c r="AP801" s="17"/>
      <c r="AQ801" s="17">
        <v>0.61924671644671903</v>
      </c>
      <c r="AR801" s="17">
        <v>0.36566171798066399</v>
      </c>
      <c r="AS801" s="17"/>
      <c r="AT801" s="17">
        <v>7.22809142784578E-2</v>
      </c>
      <c r="AU801" s="17">
        <v>0.22063279851650899</v>
      </c>
      <c r="AV801" s="17">
        <v>0.65873817541339696</v>
      </c>
      <c r="AW801" s="17">
        <v>0.96636037899877003</v>
      </c>
      <c r="AX801" s="17"/>
      <c r="AY801" s="17">
        <v>0.66668682424250203</v>
      </c>
      <c r="AZ801" s="17">
        <v>0.39636735050393301</v>
      </c>
      <c r="BA801" s="17"/>
      <c r="BB801" s="17">
        <v>0.42632367065902199</v>
      </c>
      <c r="BC801" s="17">
        <v>0.45441931436140598</v>
      </c>
      <c r="BD801" s="17"/>
      <c r="BE801" s="17">
        <v>0.57697623733887504</v>
      </c>
      <c r="BF801" s="17">
        <v>0.43342605575017101</v>
      </c>
      <c r="BG801" s="17"/>
      <c r="BH801" s="17">
        <v>0.47336170716668502</v>
      </c>
      <c r="BI801" s="17">
        <v>0.44801954467994698</v>
      </c>
      <c r="BJ801" s="17"/>
      <c r="BK801" s="17">
        <v>0.545647665923785</v>
      </c>
      <c r="BL801" s="17">
        <v>0.43349603598411202</v>
      </c>
      <c r="BM801" s="17"/>
      <c r="BN801" s="17">
        <v>0.61182649082396801</v>
      </c>
      <c r="BO801" s="17">
        <v>0.44268687843425297</v>
      </c>
      <c r="BP801" s="17"/>
      <c r="BQ801" s="17">
        <v>0.69600617812635601</v>
      </c>
      <c r="BR801" s="17">
        <v>0.430710489410287</v>
      </c>
      <c r="BS801" s="17"/>
      <c r="BT801" s="17">
        <v>0.49331753752843299</v>
      </c>
      <c r="BU801" s="17">
        <v>0.447168925518236</v>
      </c>
      <c r="BV801" s="17"/>
      <c r="BW801" s="17">
        <v>0.46374744257712203</v>
      </c>
      <c r="BX801" s="17">
        <v>0.443539528020852</v>
      </c>
      <c r="BY801" s="17"/>
      <c r="BZ801" s="17">
        <v>0.65077974291974205</v>
      </c>
      <c r="CA801" s="17">
        <v>0.44041360682241099</v>
      </c>
    </row>
    <row r="802" spans="2:79" x14ac:dyDescent="0.35">
      <c r="B802" t="s">
        <v>103</v>
      </c>
      <c r="C802" s="17">
        <v>0.106674040154805</v>
      </c>
      <c r="D802" s="17">
        <v>0.157983244409727</v>
      </c>
      <c r="E802" s="17">
        <v>7.7352615803317704E-2</v>
      </c>
      <c r="F802" s="17">
        <v>0.101832116755946</v>
      </c>
      <c r="G802" s="17">
        <v>1.77734020619565E-2</v>
      </c>
      <c r="H802" s="17">
        <v>0.15267127273039499</v>
      </c>
      <c r="I802" s="17">
        <v>6.3677172521628703E-2</v>
      </c>
      <c r="J802" s="17">
        <v>0.23227098644143401</v>
      </c>
      <c r="K802" s="17">
        <v>0.19193761527499101</v>
      </c>
      <c r="L802" s="17">
        <v>4.9187268301816502E-2</v>
      </c>
      <c r="M802" s="17"/>
      <c r="N802" s="17">
        <v>7.7276355488889004E-2</v>
      </c>
      <c r="O802" s="17">
        <v>0.109404148667902</v>
      </c>
      <c r="P802" s="17">
        <v>0.117051267854748</v>
      </c>
      <c r="Q802" s="17">
        <v>0.124651575331423</v>
      </c>
      <c r="R802" s="17"/>
      <c r="S802" s="17">
        <v>8.3211530707291301E-2</v>
      </c>
      <c r="T802" s="17">
        <v>0.10651939695835</v>
      </c>
      <c r="U802" s="17">
        <v>7.1000783409535306E-2</v>
      </c>
      <c r="V802" s="17">
        <v>0.10244259108605699</v>
      </c>
      <c r="W802" s="17">
        <v>9.1558175220384203E-2</v>
      </c>
      <c r="X802" s="17">
        <v>9.0287624275981401E-2</v>
      </c>
      <c r="Y802" s="17">
        <v>0.11324221583485899</v>
      </c>
      <c r="Z802" s="17"/>
      <c r="AA802" s="17">
        <v>9.3365067515498598E-2</v>
      </c>
      <c r="AB802" s="17">
        <v>0.12767313568847599</v>
      </c>
      <c r="AC802" s="17"/>
      <c r="AD802" s="17">
        <v>8.5570631696511898E-2</v>
      </c>
      <c r="AE802" s="17">
        <v>5.9656419156783901E-2</v>
      </c>
      <c r="AF802" s="17">
        <v>0.105229132966539</v>
      </c>
      <c r="AG802" s="17"/>
      <c r="AH802" s="17">
        <v>3.9356488150585497E-2</v>
      </c>
      <c r="AI802" s="17">
        <v>0.11621184416501799</v>
      </c>
      <c r="AJ802" s="17"/>
      <c r="AK802" s="17">
        <v>0.121900334086482</v>
      </c>
      <c r="AL802" s="17">
        <v>9.9813178721898599E-2</v>
      </c>
      <c r="AM802" s="17"/>
      <c r="AN802" s="17">
        <v>9.6609294078014094E-2</v>
      </c>
      <c r="AO802" s="17">
        <v>0.124651575331423</v>
      </c>
      <c r="AP802" s="17"/>
      <c r="AQ802" s="17">
        <v>9.6434045842379898E-2</v>
      </c>
      <c r="AR802" s="17">
        <v>0.111782139147784</v>
      </c>
      <c r="AS802" s="17"/>
      <c r="AT802" s="17">
        <v>0.128978821456051</v>
      </c>
      <c r="AU802" s="17">
        <v>0.15427047326000601</v>
      </c>
      <c r="AV802" s="17">
        <v>8.9303495623119594E-2</v>
      </c>
      <c r="AW802" s="17">
        <v>8.3410229628111E-3</v>
      </c>
      <c r="AX802" s="17"/>
      <c r="AY802" s="17">
        <v>8.2209046116376097E-2</v>
      </c>
      <c r="AZ802" s="17">
        <v>0.112737738216818</v>
      </c>
      <c r="BA802" s="17"/>
      <c r="BB802" s="17">
        <v>0.102696958976031</v>
      </c>
      <c r="BC802" s="17">
        <v>0.107404653564557</v>
      </c>
      <c r="BD802" s="17"/>
      <c r="BE802" s="17">
        <v>0.117388076140945</v>
      </c>
      <c r="BF802" s="17">
        <v>0.105269929091757</v>
      </c>
      <c r="BG802" s="17"/>
      <c r="BH802" s="17">
        <v>0.12561069411163001</v>
      </c>
      <c r="BI802" s="17">
        <v>0.105016707087789</v>
      </c>
      <c r="BJ802" s="17"/>
      <c r="BK802" s="17">
        <v>0.123509619086447</v>
      </c>
      <c r="BL802" s="17">
        <v>0.10375688488943</v>
      </c>
      <c r="BM802" s="17"/>
      <c r="BN802" s="17">
        <v>0.10269458788823101</v>
      </c>
      <c r="BO802" s="17">
        <v>0.106855392928417</v>
      </c>
      <c r="BP802" s="17"/>
      <c r="BQ802" s="17">
        <v>7.8126675145989297E-2</v>
      </c>
      <c r="BR802" s="17">
        <v>0.108919842811078</v>
      </c>
      <c r="BS802" s="17"/>
      <c r="BT802" s="17">
        <v>6.2759269016875605E-2</v>
      </c>
      <c r="BU802" s="17">
        <v>0.109607951255961</v>
      </c>
      <c r="BV802" s="17"/>
      <c r="BW802" s="17">
        <v>9.4724081295821494E-2</v>
      </c>
      <c r="BX802" s="17">
        <v>0.11236550761781</v>
      </c>
      <c r="BY802" s="17"/>
      <c r="BZ802" s="17">
        <v>4.66858272853478E-2</v>
      </c>
      <c r="CA802" s="17">
        <v>0.109556699650915</v>
      </c>
    </row>
    <row r="803" spans="2:79" x14ac:dyDescent="0.35">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17"/>
      <c r="BB803" s="17"/>
      <c r="BC803" s="17"/>
      <c r="BD803" s="17"/>
      <c r="BE803" s="17"/>
      <c r="BF803" s="17"/>
      <c r="BG803" s="17"/>
      <c r="BH803" s="17"/>
      <c r="BI803" s="17"/>
      <c r="BJ803" s="17"/>
      <c r="BK803" s="17"/>
      <c r="BL803" s="17"/>
      <c r="BM803" s="17"/>
      <c r="BN803" s="17"/>
      <c r="BO803" s="17"/>
      <c r="BP803" s="17"/>
      <c r="BQ803" s="17"/>
      <c r="BR803" s="17"/>
      <c r="BS803" s="17"/>
      <c r="BT803" s="17"/>
      <c r="BU803" s="17"/>
      <c r="BV803" s="17"/>
      <c r="BW803" s="17"/>
      <c r="BX803" s="17"/>
      <c r="BY803" s="17"/>
      <c r="BZ803" s="17"/>
      <c r="CA803" s="17"/>
    </row>
    <row r="804" spans="2:79" x14ac:dyDescent="0.35">
      <c r="B804" s="6" t="s">
        <v>375</v>
      </c>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c r="BF804" s="17"/>
      <c r="BG804" s="17"/>
      <c r="BH804" s="17"/>
      <c r="BI804" s="17"/>
      <c r="BJ804" s="17"/>
      <c r="BK804" s="17"/>
      <c r="BL804" s="17"/>
      <c r="BM804" s="17"/>
      <c r="BN804" s="17"/>
      <c r="BO804" s="17"/>
      <c r="BP804" s="17"/>
      <c r="BQ804" s="17"/>
      <c r="BR804" s="17"/>
      <c r="BS804" s="17"/>
      <c r="BT804" s="17"/>
      <c r="BU804" s="17"/>
      <c r="BV804" s="17"/>
      <c r="BW804" s="17"/>
      <c r="BX804" s="17"/>
      <c r="BY804" s="17"/>
      <c r="BZ804" s="17"/>
      <c r="CA804" s="17"/>
    </row>
    <row r="805" spans="2:79" x14ac:dyDescent="0.35">
      <c r="B805" s="24" t="s">
        <v>77</v>
      </c>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c r="BD805" s="17"/>
      <c r="BE805" s="17"/>
      <c r="BF805" s="17"/>
      <c r="BG805" s="17"/>
      <c r="BH805" s="17"/>
      <c r="BI805" s="17"/>
      <c r="BJ805" s="17"/>
      <c r="BK805" s="17"/>
      <c r="BL805" s="17"/>
      <c r="BM805" s="17"/>
      <c r="BN805" s="17"/>
      <c r="BO805" s="17"/>
      <c r="BP805" s="17"/>
      <c r="BQ805" s="17"/>
      <c r="BR805" s="17"/>
      <c r="BS805" s="17"/>
      <c r="BT805" s="17"/>
      <c r="BU805" s="17"/>
      <c r="BV805" s="17"/>
      <c r="BW805" s="17"/>
      <c r="BX805" s="17"/>
      <c r="BY805" s="17"/>
      <c r="BZ805" s="17"/>
      <c r="CA805" s="17"/>
    </row>
    <row r="806" spans="2:79" x14ac:dyDescent="0.35">
      <c r="B806" t="s">
        <v>370</v>
      </c>
      <c r="C806" s="17">
        <v>0.15017262141332699</v>
      </c>
      <c r="D806" s="17">
        <v>0.21830425623330699</v>
      </c>
      <c r="E806" s="17">
        <v>0.17178847280696399</v>
      </c>
      <c r="F806" s="17">
        <v>0.13799549824247401</v>
      </c>
      <c r="G806" s="17">
        <v>0.1728406198753</v>
      </c>
      <c r="H806" s="17">
        <v>0.13095375907533799</v>
      </c>
      <c r="I806" s="17">
        <v>0.11122841385269699</v>
      </c>
      <c r="J806" s="17">
        <v>0.103609503276946</v>
      </c>
      <c r="K806" s="17">
        <v>0.136322802993222</v>
      </c>
      <c r="L806" s="17">
        <v>0.100286519807263</v>
      </c>
      <c r="M806" s="17"/>
      <c r="N806" s="17">
        <v>0.22517402725875499</v>
      </c>
      <c r="O806" s="17">
        <v>0.13352983334716301</v>
      </c>
      <c r="P806" s="17">
        <v>0.12684061933702701</v>
      </c>
      <c r="Q806" s="17">
        <v>0.10810300211000499</v>
      </c>
      <c r="R806" s="17"/>
      <c r="S806" s="17">
        <v>0.188673182563382</v>
      </c>
      <c r="T806" s="17">
        <v>0.163693321370911</v>
      </c>
      <c r="U806" s="17">
        <v>0.14052555989596699</v>
      </c>
      <c r="V806" s="17">
        <v>0.17247227176250099</v>
      </c>
      <c r="W806" s="17">
        <v>0.12350559409270701</v>
      </c>
      <c r="X806" s="17">
        <v>0.12383753327283401</v>
      </c>
      <c r="Y806" s="17">
        <v>0.1398345080974</v>
      </c>
      <c r="Z806" s="17"/>
      <c r="AA806" s="17">
        <v>0.116881530513247</v>
      </c>
      <c r="AB806" s="17">
        <v>0.20269980117220801</v>
      </c>
      <c r="AC806" s="17"/>
      <c r="AD806" s="17">
        <v>0.130551937500819</v>
      </c>
      <c r="AE806" s="17">
        <v>0.11031374897856</v>
      </c>
      <c r="AF806" s="17">
        <v>0.113029413233611</v>
      </c>
      <c r="AG806" s="17"/>
      <c r="AH806" s="17">
        <v>0.137832922860114</v>
      </c>
      <c r="AI806" s="17">
        <v>0.15192095632512401</v>
      </c>
      <c r="AJ806" s="17"/>
      <c r="AK806" s="17">
        <v>0.16495599502847899</v>
      </c>
      <c r="AL806" s="17">
        <v>0.14351133677377101</v>
      </c>
      <c r="AM806" s="17"/>
      <c r="AN806" s="17">
        <v>0.17372535162219099</v>
      </c>
      <c r="AO806" s="17">
        <v>0.10810300211000499</v>
      </c>
      <c r="AP806" s="17"/>
      <c r="AQ806" s="17">
        <v>0.107290245707479</v>
      </c>
      <c r="AR806" s="17">
        <v>0.17156398291963099</v>
      </c>
      <c r="AS806" s="17"/>
      <c r="AT806" s="17">
        <v>0.36549198426610602</v>
      </c>
      <c r="AU806" s="17">
        <v>0.17118759652832499</v>
      </c>
      <c r="AV806" s="17">
        <v>7.0181508832780098E-2</v>
      </c>
      <c r="AW806" s="17">
        <v>8.5823080496417407E-3</v>
      </c>
      <c r="AX806" s="17"/>
      <c r="AY806" s="17">
        <v>0.115160931995043</v>
      </c>
      <c r="AZ806" s="17">
        <v>0.15885033917364899</v>
      </c>
      <c r="BA806" s="17"/>
      <c r="BB806" s="17">
        <v>0.15489706466004399</v>
      </c>
      <c r="BC806" s="17">
        <v>0.14930471315737301</v>
      </c>
      <c r="BD806" s="17"/>
      <c r="BE806" s="17">
        <v>0.13315794730341399</v>
      </c>
      <c r="BF806" s="17">
        <v>0.15240245265365501</v>
      </c>
      <c r="BG806" s="17"/>
      <c r="BH806" s="17">
        <v>0.16934423271469201</v>
      </c>
      <c r="BI806" s="17">
        <v>0.14849472491534099</v>
      </c>
      <c r="BJ806" s="17"/>
      <c r="BK806" s="17">
        <v>0.12017582042516101</v>
      </c>
      <c r="BL806" s="17">
        <v>0.15537026423288</v>
      </c>
      <c r="BM806" s="17"/>
      <c r="BN806" s="17">
        <v>0.1763926435383</v>
      </c>
      <c r="BO806" s="17">
        <v>0.148977714823676</v>
      </c>
      <c r="BP806" s="17"/>
      <c r="BQ806" s="17">
        <v>0.13821807862255001</v>
      </c>
      <c r="BR806" s="17">
        <v>0.15111307752708</v>
      </c>
      <c r="BS806" s="17"/>
      <c r="BT806" s="17">
        <v>0.180168658126686</v>
      </c>
      <c r="BU806" s="17">
        <v>0.14816860994239001</v>
      </c>
      <c r="BV806" s="17"/>
      <c r="BW806" s="17">
        <v>0.12417004133085401</v>
      </c>
      <c r="BX806" s="17">
        <v>0.162557001999066</v>
      </c>
      <c r="BY806" s="17"/>
      <c r="BZ806" s="17">
        <v>0.177478504883294</v>
      </c>
      <c r="CA806" s="17">
        <v>0.148860470900432</v>
      </c>
    </row>
    <row r="807" spans="2:79" x14ac:dyDescent="0.35">
      <c r="B807" t="s">
        <v>371</v>
      </c>
      <c r="C807" s="17">
        <v>0.72336874582671296</v>
      </c>
      <c r="D807" s="17">
        <v>0.58127419821988602</v>
      </c>
      <c r="E807" s="17">
        <v>0.72493374454282899</v>
      </c>
      <c r="F807" s="17">
        <v>0.75810326896474201</v>
      </c>
      <c r="G807" s="17">
        <v>0.701716420974688</v>
      </c>
      <c r="H807" s="17">
        <v>0.76029800757985699</v>
      </c>
      <c r="I807" s="17">
        <v>0.79033534422187302</v>
      </c>
      <c r="J807" s="17">
        <v>0.75918671616890498</v>
      </c>
      <c r="K807" s="17">
        <v>0.71481410831627801</v>
      </c>
      <c r="L807" s="17">
        <v>0.74863649357770101</v>
      </c>
      <c r="M807" s="17"/>
      <c r="N807" s="17">
        <v>0.62991741744767704</v>
      </c>
      <c r="O807" s="17">
        <v>0.70992605154396504</v>
      </c>
      <c r="P807" s="17">
        <v>0.76879322899066205</v>
      </c>
      <c r="Q807" s="17">
        <v>0.786899811537497</v>
      </c>
      <c r="R807" s="17"/>
      <c r="S807" s="17">
        <v>0.67378496539432498</v>
      </c>
      <c r="T807" s="17">
        <v>0.71802184957072002</v>
      </c>
      <c r="U807" s="17">
        <v>0.77853854838431702</v>
      </c>
      <c r="V807" s="17">
        <v>0.69416225641237905</v>
      </c>
      <c r="W807" s="17">
        <v>0.78976797521181696</v>
      </c>
      <c r="X807" s="17">
        <v>0.798454527466958</v>
      </c>
      <c r="Y807" s="17">
        <v>0.75901924093161699</v>
      </c>
      <c r="Z807" s="17"/>
      <c r="AA807" s="17">
        <v>0.80500845859929204</v>
      </c>
      <c r="AB807" s="17">
        <v>0.59455638935754296</v>
      </c>
      <c r="AC807" s="17"/>
      <c r="AD807" s="17">
        <v>0.79039278728798401</v>
      </c>
      <c r="AE807" s="17">
        <v>0.84203769364785697</v>
      </c>
      <c r="AF807" s="17">
        <v>0.80495721823001898</v>
      </c>
      <c r="AG807" s="17"/>
      <c r="AH807" s="17">
        <v>0.82332804906520396</v>
      </c>
      <c r="AI807" s="17">
        <v>0.70920613570645297</v>
      </c>
      <c r="AJ807" s="17"/>
      <c r="AK807" s="17">
        <v>0.67550773244201001</v>
      </c>
      <c r="AL807" s="17">
        <v>0.74493458334071405</v>
      </c>
      <c r="AM807" s="17"/>
      <c r="AN807" s="17">
        <v>0.68780079737966104</v>
      </c>
      <c r="AO807" s="17">
        <v>0.786899811537497</v>
      </c>
      <c r="AP807" s="17"/>
      <c r="AQ807" s="17">
        <v>0.815220070980749</v>
      </c>
      <c r="AR807" s="17">
        <v>0.67754980811951304</v>
      </c>
      <c r="AS807" s="17"/>
      <c r="AT807" s="17">
        <v>0.341629347722118</v>
      </c>
      <c r="AU807" s="17">
        <v>0.65922390498074002</v>
      </c>
      <c r="AV807" s="17">
        <v>0.88138180644589104</v>
      </c>
      <c r="AW807" s="17">
        <v>0.99034360241340802</v>
      </c>
      <c r="AX807" s="17"/>
      <c r="AY807" s="17">
        <v>0.82764731973365502</v>
      </c>
      <c r="AZ807" s="17">
        <v>0.69752309119398703</v>
      </c>
      <c r="BA807" s="17"/>
      <c r="BB807" s="17">
        <v>0.718623023922774</v>
      </c>
      <c r="BC807" s="17">
        <v>0.72424056309825302</v>
      </c>
      <c r="BD807" s="17"/>
      <c r="BE807" s="17">
        <v>0.77920345506169197</v>
      </c>
      <c r="BF807" s="17">
        <v>0.71605141620038504</v>
      </c>
      <c r="BG807" s="17"/>
      <c r="BH807" s="17">
        <v>0.65098645694270596</v>
      </c>
      <c r="BI807" s="17">
        <v>0.72970363271366201</v>
      </c>
      <c r="BJ807" s="17"/>
      <c r="BK807" s="17">
        <v>0.77306311943317496</v>
      </c>
      <c r="BL807" s="17">
        <v>0.71475804083021399</v>
      </c>
      <c r="BM807" s="17"/>
      <c r="BN807" s="17">
        <v>0.71164667441666996</v>
      </c>
      <c r="BO807" s="17">
        <v>0.723902947525913</v>
      </c>
      <c r="BP807" s="17"/>
      <c r="BQ807" s="17">
        <v>0.814278568932427</v>
      </c>
      <c r="BR807" s="17">
        <v>0.71621692911266399</v>
      </c>
      <c r="BS807" s="17"/>
      <c r="BT807" s="17">
        <v>0.76769122794418898</v>
      </c>
      <c r="BU807" s="17">
        <v>0.72040759587771797</v>
      </c>
      <c r="BV807" s="17"/>
      <c r="BW807" s="17">
        <v>0.78682820643359397</v>
      </c>
      <c r="BX807" s="17">
        <v>0.69314458693830205</v>
      </c>
      <c r="BY807" s="17"/>
      <c r="BZ807" s="17">
        <v>0.78006611820536698</v>
      </c>
      <c r="CA807" s="17">
        <v>0.72064422360686597</v>
      </c>
    </row>
    <row r="808" spans="2:79" x14ac:dyDescent="0.35">
      <c r="B808" t="s">
        <v>103</v>
      </c>
      <c r="C808" s="17">
        <v>0.126458632759959</v>
      </c>
      <c r="D808" s="17">
        <v>0.200421545546807</v>
      </c>
      <c r="E808" s="17">
        <v>0.103277782650207</v>
      </c>
      <c r="F808" s="17">
        <v>0.103901232792784</v>
      </c>
      <c r="G808" s="17">
        <v>0.125442959150012</v>
      </c>
      <c r="H808" s="17">
        <v>0.108748233344805</v>
      </c>
      <c r="I808" s="17">
        <v>9.8436241925430004E-2</v>
      </c>
      <c r="J808" s="17">
        <v>0.137203780554149</v>
      </c>
      <c r="K808" s="17">
        <v>0.1488630886905</v>
      </c>
      <c r="L808" s="17">
        <v>0.15107698661503599</v>
      </c>
      <c r="M808" s="17"/>
      <c r="N808" s="17">
        <v>0.144908555293568</v>
      </c>
      <c r="O808" s="17">
        <v>0.15654411510887101</v>
      </c>
      <c r="P808" s="17">
        <v>0.104366151672311</v>
      </c>
      <c r="Q808" s="17">
        <v>0.104997186352497</v>
      </c>
      <c r="R808" s="17"/>
      <c r="S808" s="17">
        <v>0.13754185204229399</v>
      </c>
      <c r="T808" s="17">
        <v>0.118284829058368</v>
      </c>
      <c r="U808" s="17">
        <v>8.0935891719716505E-2</v>
      </c>
      <c r="V808" s="17">
        <v>0.13336547182512101</v>
      </c>
      <c r="W808" s="17">
        <v>8.6726430695476101E-2</v>
      </c>
      <c r="X808" s="17">
        <v>7.77079392602084E-2</v>
      </c>
      <c r="Y808" s="17">
        <v>0.101146250970982</v>
      </c>
      <c r="Z808" s="17"/>
      <c r="AA808" s="17">
        <v>7.8110010887460696E-2</v>
      </c>
      <c r="AB808" s="17">
        <v>0.202743809470248</v>
      </c>
      <c r="AC808" s="17"/>
      <c r="AD808" s="17">
        <v>7.9055275211196804E-2</v>
      </c>
      <c r="AE808" s="17">
        <v>4.7648557373582902E-2</v>
      </c>
      <c r="AF808" s="17">
        <v>8.2013368536370507E-2</v>
      </c>
      <c r="AG808" s="17"/>
      <c r="AH808" s="17">
        <v>3.8839028074681897E-2</v>
      </c>
      <c r="AI808" s="17">
        <v>0.138872907968423</v>
      </c>
      <c r="AJ808" s="17"/>
      <c r="AK808" s="17">
        <v>0.159536272529511</v>
      </c>
      <c r="AL808" s="17">
        <v>0.111554079885515</v>
      </c>
      <c r="AM808" s="17"/>
      <c r="AN808" s="17">
        <v>0.13847385099814799</v>
      </c>
      <c r="AO808" s="17">
        <v>0.104997186352497</v>
      </c>
      <c r="AP808" s="17"/>
      <c r="AQ808" s="17">
        <v>7.7489683311772306E-2</v>
      </c>
      <c r="AR808" s="17">
        <v>0.150886208960856</v>
      </c>
      <c r="AS808" s="17"/>
      <c r="AT808" s="17">
        <v>0.29287866801177598</v>
      </c>
      <c r="AU808" s="17">
        <v>0.16958849849093499</v>
      </c>
      <c r="AV808" s="17">
        <v>4.8436684721328803E-2</v>
      </c>
      <c r="AW808" s="17">
        <v>1.07408953695031E-3</v>
      </c>
      <c r="AX808" s="17"/>
      <c r="AY808" s="17">
        <v>5.71917482713016E-2</v>
      </c>
      <c r="AZ808" s="17">
        <v>0.143626569632364</v>
      </c>
      <c r="BA808" s="17"/>
      <c r="BB808" s="17">
        <v>0.12647991141718101</v>
      </c>
      <c r="BC808" s="17">
        <v>0.126454723744375</v>
      </c>
      <c r="BD808" s="17"/>
      <c r="BE808" s="17">
        <v>8.76385976348944E-2</v>
      </c>
      <c r="BF808" s="17">
        <v>0.13154613114595901</v>
      </c>
      <c r="BG808" s="17"/>
      <c r="BH808" s="17">
        <v>0.179669310342602</v>
      </c>
      <c r="BI808" s="17">
        <v>0.121801642370997</v>
      </c>
      <c r="BJ808" s="17"/>
      <c r="BK808" s="17">
        <v>0.10676106014166301</v>
      </c>
      <c r="BL808" s="17">
        <v>0.12987169493690601</v>
      </c>
      <c r="BM808" s="17"/>
      <c r="BN808" s="17">
        <v>0.11196068204503</v>
      </c>
      <c r="BO808" s="17">
        <v>0.12711933765041</v>
      </c>
      <c r="BP808" s="17"/>
      <c r="BQ808" s="17">
        <v>4.7503352445023399E-2</v>
      </c>
      <c r="BR808" s="17">
        <v>0.13266999336025601</v>
      </c>
      <c r="BS808" s="17"/>
      <c r="BT808" s="17">
        <v>5.2140113929126E-2</v>
      </c>
      <c r="BU808" s="17">
        <v>0.131423794179892</v>
      </c>
      <c r="BV808" s="17"/>
      <c r="BW808" s="17">
        <v>8.9001752235551401E-2</v>
      </c>
      <c r="BX808" s="17">
        <v>0.144298411062632</v>
      </c>
      <c r="BY808" s="17"/>
      <c r="BZ808" s="17">
        <v>4.2455376911338799E-2</v>
      </c>
      <c r="CA808" s="17">
        <v>0.130495305492702</v>
      </c>
    </row>
    <row r="809" spans="2:79" x14ac:dyDescent="0.35">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c r="BP809" s="17"/>
      <c r="BQ809" s="17"/>
      <c r="BR809" s="17"/>
      <c r="BS809" s="17"/>
      <c r="BT809" s="17"/>
      <c r="BU809" s="17"/>
      <c r="BV809" s="17"/>
      <c r="BW809" s="17"/>
      <c r="BX809" s="17"/>
      <c r="BY809" s="17"/>
      <c r="BZ809" s="17"/>
      <c r="CA809" s="17"/>
    </row>
    <row r="810" spans="2:79" x14ac:dyDescent="0.35">
      <c r="B810" s="6" t="s">
        <v>376</v>
      </c>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c r="BD810" s="17"/>
      <c r="BE810" s="17"/>
      <c r="BF810" s="17"/>
      <c r="BG810" s="17"/>
      <c r="BH810" s="17"/>
      <c r="BI810" s="17"/>
      <c r="BJ810" s="17"/>
      <c r="BK810" s="17"/>
      <c r="BL810" s="17"/>
      <c r="BM810" s="17"/>
      <c r="BN810" s="17"/>
      <c r="BO810" s="17"/>
      <c r="BP810" s="17"/>
      <c r="BQ810" s="17"/>
      <c r="BR810" s="17"/>
      <c r="BS810" s="17"/>
      <c r="BT810" s="17"/>
      <c r="BU810" s="17"/>
      <c r="BV810" s="17"/>
      <c r="BW810" s="17"/>
      <c r="BX810" s="17"/>
      <c r="BY810" s="17"/>
      <c r="BZ810" s="17"/>
      <c r="CA810" s="17"/>
    </row>
    <row r="811" spans="2:79" x14ac:dyDescent="0.35">
      <c r="B811" s="24" t="s">
        <v>77</v>
      </c>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c r="AY811" s="17"/>
      <c r="AZ811" s="17"/>
      <c r="BA811" s="17"/>
      <c r="BB811" s="17"/>
      <c r="BC811" s="17"/>
      <c r="BD811" s="17"/>
      <c r="BE811" s="17"/>
      <c r="BF811" s="17"/>
      <c r="BG811" s="17"/>
      <c r="BH811" s="17"/>
      <c r="BI811" s="17"/>
      <c r="BJ811" s="17"/>
      <c r="BK811" s="17"/>
      <c r="BL811" s="17"/>
      <c r="BM811" s="17"/>
      <c r="BN811" s="17"/>
      <c r="BO811" s="17"/>
      <c r="BP811" s="17"/>
      <c r="BQ811" s="17"/>
      <c r="BR811" s="17"/>
      <c r="BS811" s="17"/>
      <c r="BT811" s="17"/>
      <c r="BU811" s="17"/>
      <c r="BV811" s="17"/>
      <c r="BW811" s="17"/>
      <c r="BX811" s="17"/>
      <c r="BY811" s="17"/>
      <c r="BZ811" s="17"/>
      <c r="CA811" s="17"/>
    </row>
    <row r="812" spans="2:79" x14ac:dyDescent="0.35">
      <c r="B812" t="s">
        <v>370</v>
      </c>
      <c r="C812" s="17">
        <v>0.32199826650199798</v>
      </c>
      <c r="D812" s="17">
        <v>0.32855641843357802</v>
      </c>
      <c r="E812" s="17">
        <v>0.35641337325787997</v>
      </c>
      <c r="F812" s="17">
        <v>0.378991021520244</v>
      </c>
      <c r="G812" s="17">
        <v>0.36582830122888599</v>
      </c>
      <c r="H812" s="17">
        <v>0.24985628668741799</v>
      </c>
      <c r="I812" s="17">
        <v>0.325051433515886</v>
      </c>
      <c r="J812" s="17">
        <v>0.236433314493075</v>
      </c>
      <c r="K812" s="17">
        <v>0.26783270223788203</v>
      </c>
      <c r="L812" s="17">
        <v>0.26847073143795303</v>
      </c>
      <c r="M812" s="17"/>
      <c r="N812" s="17">
        <v>0.52488278329073701</v>
      </c>
      <c r="O812" s="17">
        <v>0.32918362640249199</v>
      </c>
      <c r="P812" s="17">
        <v>0.24336424610481</v>
      </c>
      <c r="Q812" s="17">
        <v>0.18709244527391</v>
      </c>
      <c r="R812" s="17"/>
      <c r="S812" s="17">
        <v>0.44479248006123001</v>
      </c>
      <c r="T812" s="17">
        <v>0.35673831607807299</v>
      </c>
      <c r="U812" s="17">
        <v>0.30047886677394198</v>
      </c>
      <c r="V812" s="17">
        <v>0.37097161079514201</v>
      </c>
      <c r="W812" s="17">
        <v>0.25267575779867402</v>
      </c>
      <c r="X812" s="17">
        <v>0.22024761193151601</v>
      </c>
      <c r="Y812" s="17">
        <v>0.26281574285524401</v>
      </c>
      <c r="Z812" s="17"/>
      <c r="AA812" s="17">
        <v>0.21687932703926299</v>
      </c>
      <c r="AB812" s="17">
        <v>0.48785649703564299</v>
      </c>
      <c r="AC812" s="17"/>
      <c r="AD812" s="17">
        <v>0.22816525663141099</v>
      </c>
      <c r="AE812" s="17">
        <v>0.15529582009167101</v>
      </c>
      <c r="AF812" s="17">
        <v>0.232587282870823</v>
      </c>
      <c r="AG812" s="17"/>
      <c r="AH812" s="17">
        <v>0.17722188612152101</v>
      </c>
      <c r="AI812" s="17">
        <v>0.34251072870933402</v>
      </c>
      <c r="AJ812" s="17"/>
      <c r="AK812" s="17">
        <v>0.36400685943718197</v>
      </c>
      <c r="AL812" s="17">
        <v>0.30306948866459599</v>
      </c>
      <c r="AM812" s="17"/>
      <c r="AN812" s="17">
        <v>0.39752546317286003</v>
      </c>
      <c r="AO812" s="17">
        <v>0.18709244527391</v>
      </c>
      <c r="AP812" s="17"/>
      <c r="AQ812" s="17">
        <v>0.194642774579253</v>
      </c>
      <c r="AR812" s="17">
        <v>0.38552803421402798</v>
      </c>
      <c r="AS812" s="17"/>
      <c r="AT812" s="17">
        <v>0.73492032357199899</v>
      </c>
      <c r="AU812" s="17">
        <v>0.39167052931209401</v>
      </c>
      <c r="AV812" s="17">
        <v>0.15582089991217701</v>
      </c>
      <c r="AW812" s="17">
        <v>1.8310160846533099E-2</v>
      </c>
      <c r="AX812" s="17"/>
      <c r="AY812" s="17">
        <v>0.18121753999166901</v>
      </c>
      <c r="AZ812" s="17">
        <v>0.35689105319830799</v>
      </c>
      <c r="BA812" s="17"/>
      <c r="BB812" s="17">
        <v>0.34431932889842198</v>
      </c>
      <c r="BC812" s="17">
        <v>0.31789775490224498</v>
      </c>
      <c r="BD812" s="17"/>
      <c r="BE812" s="17">
        <v>0.202469222329898</v>
      </c>
      <c r="BF812" s="17">
        <v>0.33766295658655299</v>
      </c>
      <c r="BG812" s="17"/>
      <c r="BH812" s="17">
        <v>0.35227842166426099</v>
      </c>
      <c r="BI812" s="17">
        <v>0.31934815193903399</v>
      </c>
      <c r="BJ812" s="17"/>
      <c r="BK812" s="17">
        <v>0.30086501380893099</v>
      </c>
      <c r="BL812" s="17">
        <v>0.32566009361340398</v>
      </c>
      <c r="BM812" s="17"/>
      <c r="BN812" s="17">
        <v>0.224088972030732</v>
      </c>
      <c r="BO812" s="17">
        <v>0.326460217777027</v>
      </c>
      <c r="BP812" s="17"/>
      <c r="BQ812" s="17">
        <v>0.18209763389126801</v>
      </c>
      <c r="BR812" s="17">
        <v>0.33300415836747899</v>
      </c>
      <c r="BS812" s="17"/>
      <c r="BT812" s="17">
        <v>0.31442080055673999</v>
      </c>
      <c r="BU812" s="17">
        <v>0.322504511004231</v>
      </c>
      <c r="BV812" s="17"/>
      <c r="BW812" s="17">
        <v>0.256354194528987</v>
      </c>
      <c r="BX812" s="17">
        <v>0.35326290131642502</v>
      </c>
      <c r="BY812" s="17"/>
      <c r="BZ812" s="17">
        <v>0.23320589544105899</v>
      </c>
      <c r="CA812" s="17">
        <v>0.32626507425267798</v>
      </c>
    </row>
    <row r="813" spans="2:79" x14ac:dyDescent="0.35">
      <c r="B813" t="s">
        <v>371</v>
      </c>
      <c r="C813" s="17">
        <v>0.63965720642704604</v>
      </c>
      <c r="D813" s="17">
        <v>0.61631098688368602</v>
      </c>
      <c r="E813" s="17">
        <v>0.61125078096415397</v>
      </c>
      <c r="F813" s="17">
        <v>0.58122589685869797</v>
      </c>
      <c r="G813" s="17">
        <v>0.602891121261245</v>
      </c>
      <c r="H813" s="17">
        <v>0.711085826718448</v>
      </c>
      <c r="I813" s="17">
        <v>0.65241597013072905</v>
      </c>
      <c r="J813" s="17">
        <v>0.71179966735218603</v>
      </c>
      <c r="K813" s="17">
        <v>0.68591372080428203</v>
      </c>
      <c r="L813" s="17">
        <v>0.68887658328761503</v>
      </c>
      <c r="M813" s="17"/>
      <c r="N813" s="17">
        <v>0.43898273067856802</v>
      </c>
      <c r="O813" s="17">
        <v>0.64027864950525304</v>
      </c>
      <c r="P813" s="17">
        <v>0.72041060755765396</v>
      </c>
      <c r="Q813" s="17">
        <v>0.76766585858372505</v>
      </c>
      <c r="R813" s="17"/>
      <c r="S813" s="17">
        <v>0.51800175495593603</v>
      </c>
      <c r="T813" s="17">
        <v>0.61309316444816597</v>
      </c>
      <c r="U813" s="17">
        <v>0.67692189641323197</v>
      </c>
      <c r="V813" s="17">
        <v>0.58835290543809904</v>
      </c>
      <c r="W813" s="17">
        <v>0.71760604870937805</v>
      </c>
      <c r="X813" s="17">
        <v>0.75396628795993903</v>
      </c>
      <c r="Y813" s="17">
        <v>0.70689214575760095</v>
      </c>
      <c r="Z813" s="17"/>
      <c r="AA813" s="17">
        <v>0.75341337507878103</v>
      </c>
      <c r="AB813" s="17">
        <v>0.46017102685469202</v>
      </c>
      <c r="AC813" s="17"/>
      <c r="AD813" s="17">
        <v>0.74103842620041305</v>
      </c>
      <c r="AE813" s="17">
        <v>0.82673492961414197</v>
      </c>
      <c r="AF813" s="17">
        <v>0.73789139893523104</v>
      </c>
      <c r="AG813" s="17"/>
      <c r="AH813" s="17">
        <v>0.79992292305798496</v>
      </c>
      <c r="AI813" s="17">
        <v>0.61695015679032805</v>
      </c>
      <c r="AJ813" s="17"/>
      <c r="AK813" s="17">
        <v>0.580546223944297</v>
      </c>
      <c r="AL813" s="17">
        <v>0.66629220124567401</v>
      </c>
      <c r="AM813" s="17"/>
      <c r="AN813" s="17">
        <v>0.56799139868800497</v>
      </c>
      <c r="AO813" s="17">
        <v>0.76766585858372505</v>
      </c>
      <c r="AP813" s="17"/>
      <c r="AQ813" s="17">
        <v>0.77501276932105601</v>
      </c>
      <c r="AR813" s="17">
        <v>0.57213669875703499</v>
      </c>
      <c r="AS813" s="17"/>
      <c r="AT813" s="17">
        <v>0.17459941871172999</v>
      </c>
      <c r="AU813" s="17">
        <v>0.56418068858199699</v>
      </c>
      <c r="AV813" s="17">
        <v>0.82595177924662599</v>
      </c>
      <c r="AW813" s="17">
        <v>0.978725225410776</v>
      </c>
      <c r="AX813" s="17"/>
      <c r="AY813" s="17">
        <v>0.78733522639791897</v>
      </c>
      <c r="AZ813" s="17">
        <v>0.60305491165057301</v>
      </c>
      <c r="BA813" s="17"/>
      <c r="BB813" s="17">
        <v>0.61785049134636305</v>
      </c>
      <c r="BC813" s="17">
        <v>0.64366322937312104</v>
      </c>
      <c r="BD813" s="17"/>
      <c r="BE813" s="17">
        <v>0.76354384601879599</v>
      </c>
      <c r="BF813" s="17">
        <v>0.62342143855771004</v>
      </c>
      <c r="BG813" s="17"/>
      <c r="BH813" s="17">
        <v>0.597057507697622</v>
      </c>
      <c r="BI813" s="17">
        <v>0.64338552556463802</v>
      </c>
      <c r="BJ813" s="17"/>
      <c r="BK813" s="17">
        <v>0.66392432222565401</v>
      </c>
      <c r="BL813" s="17">
        <v>0.63545236470970201</v>
      </c>
      <c r="BM813" s="17"/>
      <c r="BN813" s="17">
        <v>0.72078804568562205</v>
      </c>
      <c r="BO813" s="17">
        <v>0.63595988786675095</v>
      </c>
      <c r="BP813" s="17"/>
      <c r="BQ813" s="17">
        <v>0.79482716968762201</v>
      </c>
      <c r="BR813" s="17">
        <v>0.62745008624076004</v>
      </c>
      <c r="BS813" s="17"/>
      <c r="BT813" s="17">
        <v>0.66342061463379898</v>
      </c>
      <c r="BU813" s="17">
        <v>0.63806959193350499</v>
      </c>
      <c r="BV813" s="17"/>
      <c r="BW813" s="17">
        <v>0.71527291077902899</v>
      </c>
      <c r="BX813" s="17">
        <v>0.60364333172755502</v>
      </c>
      <c r="BY813" s="17"/>
      <c r="BZ813" s="17">
        <v>0.74169949799359502</v>
      </c>
      <c r="CA813" s="17">
        <v>0.63475369010744498</v>
      </c>
    </row>
    <row r="814" spans="2:79" x14ac:dyDescent="0.35">
      <c r="B814" t="s">
        <v>103</v>
      </c>
      <c r="C814" s="17">
        <v>3.8344527070956501E-2</v>
      </c>
      <c r="D814" s="17">
        <v>5.5132594682736097E-2</v>
      </c>
      <c r="E814" s="17">
        <v>3.2335845777965902E-2</v>
      </c>
      <c r="F814" s="17">
        <v>3.9783081621057703E-2</v>
      </c>
      <c r="G814" s="17">
        <v>3.1280577509868998E-2</v>
      </c>
      <c r="H814" s="17">
        <v>3.9057886594134103E-2</v>
      </c>
      <c r="I814" s="17">
        <v>2.25325963533844E-2</v>
      </c>
      <c r="J814" s="17">
        <v>5.1767018154739497E-2</v>
      </c>
      <c r="K814" s="17">
        <v>4.6253576957835801E-2</v>
      </c>
      <c r="L814" s="17">
        <v>4.2652685274432597E-2</v>
      </c>
      <c r="M814" s="17"/>
      <c r="N814" s="17">
        <v>3.6134486030695301E-2</v>
      </c>
      <c r="O814" s="17">
        <v>3.05377240922549E-2</v>
      </c>
      <c r="P814" s="17">
        <v>3.6225146337535298E-2</v>
      </c>
      <c r="Q814" s="17">
        <v>4.5241696142364798E-2</v>
      </c>
      <c r="R814" s="17"/>
      <c r="S814" s="17">
        <v>3.72057649828334E-2</v>
      </c>
      <c r="T814" s="17">
        <v>3.0168519473761299E-2</v>
      </c>
      <c r="U814" s="17">
        <v>2.25992368128256E-2</v>
      </c>
      <c r="V814" s="17">
        <v>4.0675483766759599E-2</v>
      </c>
      <c r="W814" s="17">
        <v>2.97181934919475E-2</v>
      </c>
      <c r="X814" s="17">
        <v>2.5786100108545099E-2</v>
      </c>
      <c r="Y814" s="17">
        <v>3.0292111387154801E-2</v>
      </c>
      <c r="Z814" s="17"/>
      <c r="AA814" s="17">
        <v>2.97072978819552E-2</v>
      </c>
      <c r="AB814" s="17">
        <v>5.1972476109665898E-2</v>
      </c>
      <c r="AC814" s="17"/>
      <c r="AD814" s="17">
        <v>3.0796317168176199E-2</v>
      </c>
      <c r="AE814" s="17">
        <v>1.7969250294187299E-2</v>
      </c>
      <c r="AF814" s="17">
        <v>2.9521318193946398E-2</v>
      </c>
      <c r="AG814" s="17"/>
      <c r="AH814" s="17">
        <v>2.2855190820493601E-2</v>
      </c>
      <c r="AI814" s="17">
        <v>4.0539114500338001E-2</v>
      </c>
      <c r="AJ814" s="17"/>
      <c r="AK814" s="17">
        <v>5.5446916618520803E-2</v>
      </c>
      <c r="AL814" s="17">
        <v>3.06383100897301E-2</v>
      </c>
      <c r="AM814" s="17"/>
      <c r="AN814" s="17">
        <v>3.4483138139134902E-2</v>
      </c>
      <c r="AO814" s="17">
        <v>4.5241696142364798E-2</v>
      </c>
      <c r="AP814" s="17"/>
      <c r="AQ814" s="17">
        <v>3.0344456099691199E-2</v>
      </c>
      <c r="AR814" s="17">
        <v>4.2335267028936099E-2</v>
      </c>
      <c r="AS814" s="17"/>
      <c r="AT814" s="17">
        <v>9.0480257716271703E-2</v>
      </c>
      <c r="AU814" s="17">
        <v>4.41487821059093E-2</v>
      </c>
      <c r="AV814" s="17">
        <v>1.8227320841197402E-2</v>
      </c>
      <c r="AW814" s="17">
        <v>2.9646137426907102E-3</v>
      </c>
      <c r="AX814" s="17"/>
      <c r="AY814" s="17">
        <v>3.1447233610412101E-2</v>
      </c>
      <c r="AZ814" s="17">
        <v>4.0054035151119598E-2</v>
      </c>
      <c r="BA814" s="17"/>
      <c r="BB814" s="17">
        <v>3.7830179755214702E-2</v>
      </c>
      <c r="BC814" s="17">
        <v>3.8439015724634602E-2</v>
      </c>
      <c r="BD814" s="17"/>
      <c r="BE814" s="17">
        <v>3.3986931651305903E-2</v>
      </c>
      <c r="BF814" s="17">
        <v>3.89156048557368E-2</v>
      </c>
      <c r="BG814" s="17"/>
      <c r="BH814" s="17">
        <v>5.0664070638117599E-2</v>
      </c>
      <c r="BI814" s="17">
        <v>3.7266322496328302E-2</v>
      </c>
      <c r="BJ814" s="17"/>
      <c r="BK814" s="17">
        <v>3.5210663965415799E-2</v>
      </c>
      <c r="BL814" s="17">
        <v>3.8887541676893997E-2</v>
      </c>
      <c r="BM814" s="17"/>
      <c r="BN814" s="17">
        <v>5.5122982283646198E-2</v>
      </c>
      <c r="BO814" s="17">
        <v>3.7579894356222401E-2</v>
      </c>
      <c r="BP814" s="17"/>
      <c r="BQ814" s="17">
        <v>2.3075196421109799E-2</v>
      </c>
      <c r="BR814" s="17">
        <v>3.9545755391761202E-2</v>
      </c>
      <c r="BS814" s="17"/>
      <c r="BT814" s="17">
        <v>2.2158584809460799E-2</v>
      </c>
      <c r="BU814" s="17">
        <v>3.9425897062263397E-2</v>
      </c>
      <c r="BV814" s="17"/>
      <c r="BW814" s="17">
        <v>2.83728946919845E-2</v>
      </c>
      <c r="BX814" s="17">
        <v>4.3093766956021101E-2</v>
      </c>
      <c r="BY814" s="17"/>
      <c r="BZ814" s="17">
        <v>2.5094606565346199E-2</v>
      </c>
      <c r="CA814" s="17">
        <v>3.8981235639876703E-2</v>
      </c>
    </row>
    <row r="815" spans="2:79" x14ac:dyDescent="0.3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c r="BP815" s="17"/>
      <c r="BQ815" s="17"/>
      <c r="BR815" s="17"/>
      <c r="BS815" s="17"/>
      <c r="BT815" s="17"/>
      <c r="BU815" s="17"/>
      <c r="BV815" s="17"/>
      <c r="BW815" s="17"/>
      <c r="BX815" s="17"/>
      <c r="BY815" s="17"/>
      <c r="BZ815" s="17"/>
      <c r="CA815" s="17"/>
    </row>
    <row r="816" spans="2:79" x14ac:dyDescent="0.35">
      <c r="B816" s="6" t="s">
        <v>377</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c r="BP816" s="17"/>
      <c r="BQ816" s="17"/>
      <c r="BR816" s="17"/>
      <c r="BS816" s="17"/>
      <c r="BT816" s="17"/>
      <c r="BU816" s="17"/>
      <c r="BV816" s="17"/>
      <c r="BW816" s="17"/>
      <c r="BX816" s="17"/>
      <c r="BY816" s="17"/>
      <c r="BZ816" s="17"/>
      <c r="CA816" s="17"/>
    </row>
    <row r="817" spans="2:79" x14ac:dyDescent="0.35">
      <c r="B817" s="24" t="s">
        <v>77</v>
      </c>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c r="BP817" s="17"/>
      <c r="BQ817" s="17"/>
      <c r="BR817" s="17"/>
      <c r="BS817" s="17"/>
      <c r="BT817" s="17"/>
      <c r="BU817" s="17"/>
      <c r="BV817" s="17"/>
      <c r="BW817" s="17"/>
      <c r="BX817" s="17"/>
      <c r="BY817" s="17"/>
      <c r="BZ817" s="17"/>
      <c r="CA817" s="17"/>
    </row>
    <row r="818" spans="2:79" x14ac:dyDescent="0.35">
      <c r="B818" t="s">
        <v>370</v>
      </c>
      <c r="C818" s="17">
        <v>0.16442393163397201</v>
      </c>
      <c r="D818" s="17">
        <v>0.211053319743708</v>
      </c>
      <c r="E818" s="17">
        <v>0.15935666560546199</v>
      </c>
      <c r="F818" s="17">
        <v>0.209141176381751</v>
      </c>
      <c r="G818" s="17">
        <v>0.16254670918028</v>
      </c>
      <c r="H818" s="17">
        <v>0.14763416747382099</v>
      </c>
      <c r="I818" s="17">
        <v>0.135623384190695</v>
      </c>
      <c r="J818" s="17">
        <v>0.111386650786823</v>
      </c>
      <c r="K818" s="17">
        <v>0.17739314809701601</v>
      </c>
      <c r="L818" s="17">
        <v>0.110338456500777</v>
      </c>
      <c r="M818" s="17"/>
      <c r="N818" s="17">
        <v>0.33986549139863698</v>
      </c>
      <c r="O818" s="17">
        <v>9.8971997393983394E-2</v>
      </c>
      <c r="P818" s="17">
        <v>0.10483198612693</v>
      </c>
      <c r="Q818" s="17">
        <v>8.2370854887223205E-2</v>
      </c>
      <c r="R818" s="17"/>
      <c r="S818" s="17">
        <v>0.26629529708499899</v>
      </c>
      <c r="T818" s="17">
        <v>0.136185121612524</v>
      </c>
      <c r="U818" s="17">
        <v>0.13799505618145499</v>
      </c>
      <c r="V818" s="17">
        <v>0.22071334697452699</v>
      </c>
      <c r="W818" s="17">
        <v>0.110590941786566</v>
      </c>
      <c r="X818" s="17">
        <v>0.108379967954061</v>
      </c>
      <c r="Y818" s="17">
        <v>0.14366032702096301</v>
      </c>
      <c r="Z818" s="17"/>
      <c r="AA818" s="17">
        <v>0.10064638935503301</v>
      </c>
      <c r="AB818" s="17">
        <v>0.26505308908394398</v>
      </c>
      <c r="AC818" s="17"/>
      <c r="AD818" s="17">
        <v>9.9182558386377503E-2</v>
      </c>
      <c r="AE818" s="17">
        <v>9.0782796909504304E-2</v>
      </c>
      <c r="AF818" s="17">
        <v>0.10446479404933499</v>
      </c>
      <c r="AG818" s="17"/>
      <c r="AH818" s="17">
        <v>0.100583088888319</v>
      </c>
      <c r="AI818" s="17">
        <v>0.17346914239738001</v>
      </c>
      <c r="AJ818" s="17"/>
      <c r="AK818" s="17">
        <v>0.19702122369633199</v>
      </c>
      <c r="AL818" s="17">
        <v>0.149735820073051</v>
      </c>
      <c r="AM818" s="17"/>
      <c r="AN818" s="17">
        <v>0.21036145166450701</v>
      </c>
      <c r="AO818" s="17">
        <v>8.2370854887223205E-2</v>
      </c>
      <c r="AP818" s="17"/>
      <c r="AQ818" s="17">
        <v>0.10390956837029</v>
      </c>
      <c r="AR818" s="17">
        <v>0.19461079977245199</v>
      </c>
      <c r="AS818" s="17"/>
      <c r="AT818" s="17">
        <v>0.41251941143892001</v>
      </c>
      <c r="AU818" s="17">
        <v>0.20823451915848801</v>
      </c>
      <c r="AV818" s="17">
        <v>5.5028430250381601E-2</v>
      </c>
      <c r="AW818" s="17">
        <v>4.7429480698799199E-3</v>
      </c>
      <c r="AX818" s="17"/>
      <c r="AY818" s="17">
        <v>0.101619294868356</v>
      </c>
      <c r="AZ818" s="17">
        <v>0.17999018738874001</v>
      </c>
      <c r="BA818" s="17"/>
      <c r="BB818" s="17">
        <v>0.17154010048287199</v>
      </c>
      <c r="BC818" s="17">
        <v>0.16311664919407401</v>
      </c>
      <c r="BD818" s="17"/>
      <c r="BE818" s="17">
        <v>0.14261189086595899</v>
      </c>
      <c r="BF818" s="17">
        <v>0.167282474184104</v>
      </c>
      <c r="BG818" s="17"/>
      <c r="BH818" s="17">
        <v>0.181340408729847</v>
      </c>
      <c r="BI818" s="17">
        <v>0.162943404137809</v>
      </c>
      <c r="BJ818" s="17"/>
      <c r="BK818" s="17">
        <v>0.104964304958477</v>
      </c>
      <c r="BL818" s="17">
        <v>0.17472669364399701</v>
      </c>
      <c r="BM818" s="17"/>
      <c r="BN818" s="17">
        <v>0.136331601555676</v>
      </c>
      <c r="BO818" s="17">
        <v>0.16570416359446499</v>
      </c>
      <c r="BP818" s="17"/>
      <c r="BQ818" s="17">
        <v>0.13176650167130399</v>
      </c>
      <c r="BR818" s="17">
        <v>0.16699307042960401</v>
      </c>
      <c r="BS818" s="17"/>
      <c r="BT818" s="17">
        <v>0.17191254320108601</v>
      </c>
      <c r="BU818" s="17">
        <v>0.16392362342241401</v>
      </c>
      <c r="BV818" s="17"/>
      <c r="BW818" s="17">
        <v>0.119160024395137</v>
      </c>
      <c r="BX818" s="17">
        <v>0.18598200211256899</v>
      </c>
      <c r="BY818" s="17"/>
      <c r="BZ818" s="17">
        <v>9.9145309546968499E-2</v>
      </c>
      <c r="CA818" s="17">
        <v>0.16756081521244301</v>
      </c>
    </row>
    <row r="819" spans="2:79" x14ac:dyDescent="0.35">
      <c r="B819" t="s">
        <v>371</v>
      </c>
      <c r="C819" s="17">
        <v>0.81648480444188898</v>
      </c>
      <c r="D819" s="17">
        <v>0.76460527774222697</v>
      </c>
      <c r="E819" s="17">
        <v>0.81912127974930604</v>
      </c>
      <c r="F819" s="17">
        <v>0.77309730733061599</v>
      </c>
      <c r="G819" s="17">
        <v>0.82362709120327005</v>
      </c>
      <c r="H819" s="17">
        <v>0.82503893072429901</v>
      </c>
      <c r="I819" s="17">
        <v>0.85387712668336002</v>
      </c>
      <c r="J819" s="17">
        <v>0.87124077310624504</v>
      </c>
      <c r="K819" s="17">
        <v>0.80633053791568099</v>
      </c>
      <c r="L819" s="17">
        <v>0.86679775853301499</v>
      </c>
      <c r="M819" s="17"/>
      <c r="N819" s="17">
        <v>0.64505198762555105</v>
      </c>
      <c r="O819" s="17">
        <v>0.87870547187778902</v>
      </c>
      <c r="P819" s="17">
        <v>0.87674256529508598</v>
      </c>
      <c r="Q819" s="17">
        <v>0.89670450710109895</v>
      </c>
      <c r="R819" s="17"/>
      <c r="S819" s="17">
        <v>0.71925370938810296</v>
      </c>
      <c r="T819" s="17">
        <v>0.84199840261627701</v>
      </c>
      <c r="U819" s="17">
        <v>0.84294896114375495</v>
      </c>
      <c r="V819" s="17">
        <v>0.758142380788006</v>
      </c>
      <c r="W819" s="17">
        <v>0.87665798954199203</v>
      </c>
      <c r="X819" s="17">
        <v>0.88122476982226206</v>
      </c>
      <c r="Y819" s="17">
        <v>0.837502574991697</v>
      </c>
      <c r="Z819" s="17"/>
      <c r="AA819" s="17">
        <v>0.88360874915934695</v>
      </c>
      <c r="AB819" s="17">
        <v>0.71057564331281797</v>
      </c>
      <c r="AC819" s="17"/>
      <c r="AD819" s="17">
        <v>0.887551103343308</v>
      </c>
      <c r="AE819" s="17">
        <v>0.89413281201596995</v>
      </c>
      <c r="AF819" s="17">
        <v>0.88036381091388705</v>
      </c>
      <c r="AG819" s="17"/>
      <c r="AH819" s="17">
        <v>0.88741443671499898</v>
      </c>
      <c r="AI819" s="17">
        <v>0.80643522731087702</v>
      </c>
      <c r="AJ819" s="17"/>
      <c r="AK819" s="17">
        <v>0.77965302080753196</v>
      </c>
      <c r="AL819" s="17">
        <v>0.83308094825574397</v>
      </c>
      <c r="AM819" s="17"/>
      <c r="AN819" s="17">
        <v>0.77157370124066704</v>
      </c>
      <c r="AO819" s="17">
        <v>0.89670450710109895</v>
      </c>
      <c r="AP819" s="17"/>
      <c r="AQ819" s="17">
        <v>0.88447437021032504</v>
      </c>
      <c r="AR819" s="17">
        <v>0.782569020717928</v>
      </c>
      <c r="AS819" s="17"/>
      <c r="AT819" s="17">
        <v>0.54031409375985795</v>
      </c>
      <c r="AU819" s="17">
        <v>0.76795219049685004</v>
      </c>
      <c r="AV819" s="17">
        <v>0.93790254435615295</v>
      </c>
      <c r="AW819" s="17">
        <v>0.99443890476407604</v>
      </c>
      <c r="AX819" s="17"/>
      <c r="AY819" s="17">
        <v>0.88360353904889599</v>
      </c>
      <c r="AZ819" s="17">
        <v>0.79984929084552603</v>
      </c>
      <c r="BA819" s="17"/>
      <c r="BB819" s="17">
        <v>0.80699583085057003</v>
      </c>
      <c r="BC819" s="17">
        <v>0.81822798519152895</v>
      </c>
      <c r="BD819" s="17"/>
      <c r="BE819" s="17">
        <v>0.83204725568193505</v>
      </c>
      <c r="BF819" s="17">
        <v>0.81444529197594595</v>
      </c>
      <c r="BG819" s="17"/>
      <c r="BH819" s="17">
        <v>0.78387499066347199</v>
      </c>
      <c r="BI819" s="17">
        <v>0.81933881037173495</v>
      </c>
      <c r="BJ819" s="17"/>
      <c r="BK819" s="17">
        <v>0.88029015120234599</v>
      </c>
      <c r="BL819" s="17">
        <v>0.805429045443809</v>
      </c>
      <c r="BM819" s="17"/>
      <c r="BN819" s="17">
        <v>0.82757637067586798</v>
      </c>
      <c r="BO819" s="17">
        <v>0.81597933631072705</v>
      </c>
      <c r="BP819" s="17"/>
      <c r="BQ819" s="17">
        <v>0.855191751744657</v>
      </c>
      <c r="BR819" s="17">
        <v>0.81343975404785396</v>
      </c>
      <c r="BS819" s="17"/>
      <c r="BT819" s="17">
        <v>0.81558387526668097</v>
      </c>
      <c r="BU819" s="17">
        <v>0.81654499480699905</v>
      </c>
      <c r="BV819" s="17"/>
      <c r="BW819" s="17">
        <v>0.86564809612385696</v>
      </c>
      <c r="BX819" s="17">
        <v>0.79306955437416404</v>
      </c>
      <c r="BY819" s="17"/>
      <c r="BZ819" s="17">
        <v>0.88446812516409901</v>
      </c>
      <c r="CA819" s="17">
        <v>0.81321794991025997</v>
      </c>
    </row>
    <row r="820" spans="2:79" x14ac:dyDescent="0.35">
      <c r="B820" t="s">
        <v>103</v>
      </c>
      <c r="C820" s="17">
        <v>1.9091263924138801E-2</v>
      </c>
      <c r="D820" s="17">
        <v>2.4341402514064098E-2</v>
      </c>
      <c r="E820" s="17">
        <v>2.1522054645231901E-2</v>
      </c>
      <c r="F820" s="17">
        <v>1.7761516287633599E-2</v>
      </c>
      <c r="G820" s="17">
        <v>1.3826199616449399E-2</v>
      </c>
      <c r="H820" s="17">
        <v>2.7326901801880299E-2</v>
      </c>
      <c r="I820" s="17">
        <v>1.0499489125945199E-2</v>
      </c>
      <c r="J820" s="17">
        <v>1.7372576106931201E-2</v>
      </c>
      <c r="K820" s="17">
        <v>1.6276313987303399E-2</v>
      </c>
      <c r="L820" s="17">
        <v>2.2863784966207699E-2</v>
      </c>
      <c r="M820" s="17"/>
      <c r="N820" s="17">
        <v>1.50825209758121E-2</v>
      </c>
      <c r="O820" s="17">
        <v>2.2322530728227898E-2</v>
      </c>
      <c r="P820" s="17">
        <v>1.8425448577983599E-2</v>
      </c>
      <c r="Q820" s="17">
        <v>2.0924638011677901E-2</v>
      </c>
      <c r="R820" s="17"/>
      <c r="S820" s="17">
        <v>1.4450993526898499E-2</v>
      </c>
      <c r="T820" s="17">
        <v>2.1816475771198201E-2</v>
      </c>
      <c r="U820" s="17">
        <v>1.9055982674790001E-2</v>
      </c>
      <c r="V820" s="17">
        <v>2.1144272237467301E-2</v>
      </c>
      <c r="W820" s="17">
        <v>1.2751068671441899E-2</v>
      </c>
      <c r="X820" s="17">
        <v>1.03952622236766E-2</v>
      </c>
      <c r="Y820" s="17">
        <v>1.8837097987339499E-2</v>
      </c>
      <c r="Z820" s="17"/>
      <c r="AA820" s="17">
        <v>1.5744861485619599E-2</v>
      </c>
      <c r="AB820" s="17">
        <v>2.43712676032381E-2</v>
      </c>
      <c r="AC820" s="17"/>
      <c r="AD820" s="17">
        <v>1.3266338270314201E-2</v>
      </c>
      <c r="AE820" s="17">
        <v>1.5084391074526001E-2</v>
      </c>
      <c r="AF820" s="17">
        <v>1.5171395036777099E-2</v>
      </c>
      <c r="AG820" s="17"/>
      <c r="AH820" s="17">
        <v>1.20024743966824E-2</v>
      </c>
      <c r="AI820" s="17">
        <v>2.0095630291743601E-2</v>
      </c>
      <c r="AJ820" s="17"/>
      <c r="AK820" s="17">
        <v>2.3325755496136202E-2</v>
      </c>
      <c r="AL820" s="17">
        <v>1.7183231671205199E-2</v>
      </c>
      <c r="AM820" s="17"/>
      <c r="AN820" s="17">
        <v>1.80648470948255E-2</v>
      </c>
      <c r="AO820" s="17">
        <v>2.0924638011677901E-2</v>
      </c>
      <c r="AP820" s="17"/>
      <c r="AQ820" s="17">
        <v>1.1616061419384699E-2</v>
      </c>
      <c r="AR820" s="17">
        <v>2.2820179509620502E-2</v>
      </c>
      <c r="AS820" s="17"/>
      <c r="AT820" s="17">
        <v>4.71664948012218E-2</v>
      </c>
      <c r="AU820" s="17">
        <v>2.3813290344661901E-2</v>
      </c>
      <c r="AV820" s="17">
        <v>7.0690253934654196E-3</v>
      </c>
      <c r="AW820" s="17">
        <v>8.1814716604394701E-4</v>
      </c>
      <c r="AX820" s="17"/>
      <c r="AY820" s="17">
        <v>1.47771660827482E-2</v>
      </c>
      <c r="AZ820" s="17">
        <v>2.0160521765734098E-2</v>
      </c>
      <c r="BA820" s="17"/>
      <c r="BB820" s="17">
        <v>2.1464068666558801E-2</v>
      </c>
      <c r="BC820" s="17">
        <v>1.8655365614396999E-2</v>
      </c>
      <c r="BD820" s="17"/>
      <c r="BE820" s="17">
        <v>2.53408534521051E-2</v>
      </c>
      <c r="BF820" s="17">
        <v>1.8272233839950001E-2</v>
      </c>
      <c r="BG820" s="17"/>
      <c r="BH820" s="17">
        <v>3.4784600606680802E-2</v>
      </c>
      <c r="BI820" s="17">
        <v>1.7717785490457001E-2</v>
      </c>
      <c r="BJ820" s="17"/>
      <c r="BK820" s="17">
        <v>1.47455438391766E-2</v>
      </c>
      <c r="BL820" s="17">
        <v>1.9844260912194201E-2</v>
      </c>
      <c r="BM820" s="17"/>
      <c r="BN820" s="17">
        <v>3.60920277684567E-2</v>
      </c>
      <c r="BO820" s="17">
        <v>1.8316500094808199E-2</v>
      </c>
      <c r="BP820" s="17"/>
      <c r="BQ820" s="17">
        <v>1.3041746584039299E-2</v>
      </c>
      <c r="BR820" s="17">
        <v>1.9567175522542699E-2</v>
      </c>
      <c r="BS820" s="17"/>
      <c r="BT820" s="17">
        <v>1.25035815322327E-2</v>
      </c>
      <c r="BU820" s="17">
        <v>1.9531381770587199E-2</v>
      </c>
      <c r="BV820" s="17"/>
      <c r="BW820" s="17">
        <v>1.51918794810064E-2</v>
      </c>
      <c r="BX820" s="17">
        <v>2.09484435132678E-2</v>
      </c>
      <c r="BY820" s="17"/>
      <c r="BZ820" s="17">
        <v>1.6386565288932699E-2</v>
      </c>
      <c r="CA820" s="17">
        <v>1.9221234877296801E-2</v>
      </c>
    </row>
    <row r="821" spans="2:79" x14ac:dyDescent="0.35">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c r="BH821" s="17"/>
      <c r="BI821" s="17"/>
      <c r="BJ821" s="17"/>
      <c r="BK821" s="17"/>
      <c r="BL821" s="17"/>
      <c r="BM821" s="17"/>
      <c r="BN821" s="17"/>
      <c r="BO821" s="17"/>
      <c r="BP821" s="17"/>
      <c r="BQ821" s="17"/>
      <c r="BR821" s="17"/>
      <c r="BS821" s="17"/>
      <c r="BT821" s="17"/>
      <c r="BU821" s="17"/>
      <c r="BV821" s="17"/>
      <c r="BW821" s="17"/>
      <c r="BX821" s="17"/>
      <c r="BY821" s="17"/>
      <c r="BZ821" s="17"/>
      <c r="CA821" s="17"/>
    </row>
    <row r="822" spans="2:79" x14ac:dyDescent="0.35">
      <c r="B822" s="6" t="s">
        <v>378</v>
      </c>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c r="AY822" s="17"/>
      <c r="AZ822" s="17"/>
      <c r="BA822" s="17"/>
      <c r="BB822" s="17"/>
      <c r="BC822" s="17"/>
      <c r="BD822" s="17"/>
      <c r="BE822" s="17"/>
      <c r="BF822" s="17"/>
      <c r="BG822" s="17"/>
      <c r="BH822" s="17"/>
      <c r="BI822" s="17"/>
      <c r="BJ822" s="17"/>
      <c r="BK822" s="17"/>
      <c r="BL822" s="17"/>
      <c r="BM822" s="17"/>
      <c r="BN822" s="17"/>
      <c r="BO822" s="17"/>
      <c r="BP822" s="17"/>
      <c r="BQ822" s="17"/>
      <c r="BR822" s="17"/>
      <c r="BS822" s="17"/>
      <c r="BT822" s="17"/>
      <c r="BU822" s="17"/>
      <c r="BV822" s="17"/>
      <c r="BW822" s="17"/>
      <c r="BX822" s="17"/>
      <c r="BY822" s="17"/>
      <c r="BZ822" s="17"/>
      <c r="CA822" s="17"/>
    </row>
    <row r="823" spans="2:79" x14ac:dyDescent="0.35">
      <c r="B823" s="24" t="s">
        <v>77</v>
      </c>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c r="BP823" s="17"/>
      <c r="BQ823" s="17"/>
      <c r="BR823" s="17"/>
      <c r="BS823" s="17"/>
      <c r="BT823" s="17"/>
      <c r="BU823" s="17"/>
      <c r="BV823" s="17"/>
      <c r="BW823" s="17"/>
      <c r="BX823" s="17"/>
      <c r="BY823" s="17"/>
      <c r="BZ823" s="17"/>
      <c r="CA823" s="17"/>
    </row>
    <row r="824" spans="2:79" x14ac:dyDescent="0.35">
      <c r="B824" t="s">
        <v>370</v>
      </c>
      <c r="C824" s="17">
        <v>0.68211719233692303</v>
      </c>
      <c r="D824" s="17">
        <v>0.63110069515102696</v>
      </c>
      <c r="E824" s="17">
        <v>0.69547762201684304</v>
      </c>
      <c r="F824" s="17">
        <v>0.71207254463198399</v>
      </c>
      <c r="G824" s="17">
        <v>0.69868680417825402</v>
      </c>
      <c r="H824" s="17">
        <v>0.653116786000705</v>
      </c>
      <c r="I824" s="17">
        <v>0.73662514547416102</v>
      </c>
      <c r="J824" s="17">
        <v>0.62262284044192895</v>
      </c>
      <c r="K824" s="17">
        <v>0.68136052352156495</v>
      </c>
      <c r="L824" s="17">
        <v>0.66362587245688698</v>
      </c>
      <c r="M824" s="17"/>
      <c r="N824" s="17">
        <v>0.84990790913704195</v>
      </c>
      <c r="O824" s="17">
        <v>0.74109646055237</v>
      </c>
      <c r="P824" s="17">
        <v>0.62259556203978095</v>
      </c>
      <c r="Q824" s="17">
        <v>0.53981280290092604</v>
      </c>
      <c r="R824" s="17"/>
      <c r="S824" s="17">
        <v>0.75752790201337805</v>
      </c>
      <c r="T824" s="17">
        <v>0.68317654577110498</v>
      </c>
      <c r="U824" s="17">
        <v>0.629504050365293</v>
      </c>
      <c r="V824" s="17">
        <v>0.73545142488916904</v>
      </c>
      <c r="W824" s="17">
        <v>0.63882884790874395</v>
      </c>
      <c r="X824" s="17">
        <v>0.61897468574182302</v>
      </c>
      <c r="Y824" s="17">
        <v>0.67269572303788405</v>
      </c>
      <c r="Z824" s="17"/>
      <c r="AA824" s="17">
        <v>0.60744363352578001</v>
      </c>
      <c r="AB824" s="17">
        <v>0.79993824718553097</v>
      </c>
      <c r="AC824" s="17"/>
      <c r="AD824" s="17">
        <v>0.58374772039411305</v>
      </c>
      <c r="AE824" s="17">
        <v>0.55557680081879302</v>
      </c>
      <c r="AF824" s="17">
        <v>0.65229664186328895</v>
      </c>
      <c r="AG824" s="17"/>
      <c r="AH824" s="17">
        <v>0.50100915628556197</v>
      </c>
      <c r="AI824" s="17">
        <v>0.70777726019595799</v>
      </c>
      <c r="AJ824" s="17"/>
      <c r="AK824" s="17">
        <v>0.68250285260383603</v>
      </c>
      <c r="AL824" s="17">
        <v>0.68194341652099999</v>
      </c>
      <c r="AM824" s="17"/>
      <c r="AN824" s="17">
        <v>0.76178648688788297</v>
      </c>
      <c r="AO824" s="17">
        <v>0.53981280290092604</v>
      </c>
      <c r="AP824" s="17"/>
      <c r="AQ824" s="17">
        <v>0.57202013656405104</v>
      </c>
      <c r="AR824" s="17">
        <v>0.73703779507992895</v>
      </c>
      <c r="AS824" s="17"/>
      <c r="AT824" s="17">
        <v>0.87266022768806994</v>
      </c>
      <c r="AU824" s="17">
        <v>0.78681035010823597</v>
      </c>
      <c r="AV824" s="17">
        <v>0.66644755718312498</v>
      </c>
      <c r="AW824" s="17">
        <v>0.19235556465369699</v>
      </c>
      <c r="AX824" s="17"/>
      <c r="AY824" s="17">
        <v>0.54951826367210299</v>
      </c>
      <c r="AZ824" s="17">
        <v>0.71498210395336803</v>
      </c>
      <c r="BA824" s="17"/>
      <c r="BB824" s="17">
        <v>0.69433181538657696</v>
      </c>
      <c r="BC824" s="17">
        <v>0.67987329360969495</v>
      </c>
      <c r="BD824" s="17"/>
      <c r="BE824" s="17">
        <v>0.58777832740246105</v>
      </c>
      <c r="BF824" s="17">
        <v>0.69448062327007198</v>
      </c>
      <c r="BG824" s="17"/>
      <c r="BH824" s="17">
        <v>0.63007463153251697</v>
      </c>
      <c r="BI824" s="17">
        <v>0.68667194932355802</v>
      </c>
      <c r="BJ824" s="17"/>
      <c r="BK824" s="17">
        <v>0.54907581803697902</v>
      </c>
      <c r="BL824" s="17">
        <v>0.70516970197307804</v>
      </c>
      <c r="BM824" s="17"/>
      <c r="BN824" s="17">
        <v>0.49575894414393401</v>
      </c>
      <c r="BO824" s="17">
        <v>0.69060996544521003</v>
      </c>
      <c r="BP824" s="17"/>
      <c r="BQ824" s="17">
        <v>0.52561414996191802</v>
      </c>
      <c r="BR824" s="17">
        <v>0.69442918499095796</v>
      </c>
      <c r="BS824" s="17"/>
      <c r="BT824" s="17">
        <v>0.626398769015305</v>
      </c>
      <c r="BU824" s="17">
        <v>0.68583969609787299</v>
      </c>
      <c r="BV824" s="17"/>
      <c r="BW824" s="17">
        <v>0.68649825543047305</v>
      </c>
      <c r="BX824" s="17">
        <v>0.68003060121602099</v>
      </c>
      <c r="BY824" s="17"/>
      <c r="BZ824" s="17">
        <v>0.58480581579956503</v>
      </c>
      <c r="CA824" s="17">
        <v>0.686793370376521</v>
      </c>
    </row>
    <row r="825" spans="2:79" x14ac:dyDescent="0.35">
      <c r="B825" t="s">
        <v>371</v>
      </c>
      <c r="C825" s="17">
        <v>0.25213365440886498</v>
      </c>
      <c r="D825" s="17">
        <v>0.30413201998927702</v>
      </c>
      <c r="E825" s="17">
        <v>0.25157438268406501</v>
      </c>
      <c r="F825" s="17">
        <v>0.245519239455563</v>
      </c>
      <c r="G825" s="17">
        <v>0.25337019967434099</v>
      </c>
      <c r="H825" s="17">
        <v>0.23580007140776901</v>
      </c>
      <c r="I825" s="17">
        <v>0.198455673985478</v>
      </c>
      <c r="J825" s="17">
        <v>0.29543291764705498</v>
      </c>
      <c r="K825" s="17">
        <v>0.24278104146058899</v>
      </c>
      <c r="L825" s="17">
        <v>0.27110371103062098</v>
      </c>
      <c r="M825" s="17"/>
      <c r="N825" s="17">
        <v>0.104321218855361</v>
      </c>
      <c r="O825" s="17">
        <v>0.20229236671143</v>
      </c>
      <c r="P825" s="17">
        <v>0.313904163621264</v>
      </c>
      <c r="Q825" s="17">
        <v>0.37228669675460002</v>
      </c>
      <c r="R825" s="17"/>
      <c r="S825" s="17">
        <v>0.19075188241853899</v>
      </c>
      <c r="T825" s="17">
        <v>0.242340048935099</v>
      </c>
      <c r="U825" s="17">
        <v>0.33047386015297903</v>
      </c>
      <c r="V825" s="17">
        <v>0.208289610623073</v>
      </c>
      <c r="W825" s="17">
        <v>0.288121445813874</v>
      </c>
      <c r="X825" s="17">
        <v>0.33422018366471401</v>
      </c>
      <c r="Y825" s="17">
        <v>0.28131464037318399</v>
      </c>
      <c r="Z825" s="17"/>
      <c r="AA825" s="17">
        <v>0.33578581835420701</v>
      </c>
      <c r="AB825" s="17">
        <v>0.120146022463593</v>
      </c>
      <c r="AC825" s="17"/>
      <c r="AD825" s="17">
        <v>0.35855099691764297</v>
      </c>
      <c r="AE825" s="17">
        <v>0.39730538130973603</v>
      </c>
      <c r="AF825" s="17">
        <v>0.28805852900971601</v>
      </c>
      <c r="AG825" s="17"/>
      <c r="AH825" s="17">
        <v>0.466298686311027</v>
      </c>
      <c r="AI825" s="17">
        <v>0.221789947020402</v>
      </c>
      <c r="AJ825" s="17"/>
      <c r="AK825" s="17">
        <v>0.23916321890852199</v>
      </c>
      <c r="AL825" s="17">
        <v>0.25797804182786599</v>
      </c>
      <c r="AM825" s="17"/>
      <c r="AN825" s="17">
        <v>0.18486581987631501</v>
      </c>
      <c r="AO825" s="17">
        <v>0.37228669675460002</v>
      </c>
      <c r="AP825" s="17"/>
      <c r="AQ825" s="17">
        <v>0.364327428695775</v>
      </c>
      <c r="AR825" s="17">
        <v>0.196167128650344</v>
      </c>
      <c r="AS825" s="17"/>
      <c r="AT825" s="17">
        <v>4.4490247197561603E-2</v>
      </c>
      <c r="AU825" s="17">
        <v>0.13089018899431701</v>
      </c>
      <c r="AV825" s="17">
        <v>0.27557145140051298</v>
      </c>
      <c r="AW825" s="17">
        <v>0.78529087085861504</v>
      </c>
      <c r="AX825" s="17"/>
      <c r="AY825" s="17">
        <v>0.40071512826338601</v>
      </c>
      <c r="AZ825" s="17">
        <v>0.21530743676714301</v>
      </c>
      <c r="BA825" s="17"/>
      <c r="BB825" s="17">
        <v>0.24355171442596299</v>
      </c>
      <c r="BC825" s="17">
        <v>0.25371020770293701</v>
      </c>
      <c r="BD825" s="17"/>
      <c r="BE825" s="17">
        <v>0.34492373639891399</v>
      </c>
      <c r="BF825" s="17">
        <v>0.23997319677815099</v>
      </c>
      <c r="BG825" s="17"/>
      <c r="BH825" s="17">
        <v>0.27196214914456401</v>
      </c>
      <c r="BI825" s="17">
        <v>0.25039826757286199</v>
      </c>
      <c r="BJ825" s="17"/>
      <c r="BK825" s="17">
        <v>0.38159034066222303</v>
      </c>
      <c r="BL825" s="17">
        <v>0.22970227527569401</v>
      </c>
      <c r="BM825" s="17"/>
      <c r="BN825" s="17">
        <v>0.43231084356076699</v>
      </c>
      <c r="BO825" s="17">
        <v>0.243922566348136</v>
      </c>
      <c r="BP825" s="17"/>
      <c r="BQ825" s="17">
        <v>0.42229567162794601</v>
      </c>
      <c r="BR825" s="17">
        <v>0.23874711907891899</v>
      </c>
      <c r="BS825" s="17"/>
      <c r="BT825" s="17">
        <v>0.33866009232210198</v>
      </c>
      <c r="BU825" s="17">
        <v>0.246352891577613</v>
      </c>
      <c r="BV825" s="17"/>
      <c r="BW825" s="17">
        <v>0.26806619114076902</v>
      </c>
      <c r="BX825" s="17">
        <v>0.24454538440033799</v>
      </c>
      <c r="BY825" s="17"/>
      <c r="BZ825" s="17">
        <v>0.39201868013807301</v>
      </c>
      <c r="CA825" s="17">
        <v>0.245411652227215</v>
      </c>
    </row>
    <row r="826" spans="2:79" x14ac:dyDescent="0.35">
      <c r="B826" t="s">
        <v>103</v>
      </c>
      <c r="C826" s="17">
        <v>6.5749153254211601E-2</v>
      </c>
      <c r="D826" s="17">
        <v>6.4767284859695906E-2</v>
      </c>
      <c r="E826" s="17">
        <v>5.2947995299092103E-2</v>
      </c>
      <c r="F826" s="17">
        <v>4.2408215912453799E-2</v>
      </c>
      <c r="G826" s="17">
        <v>4.7942996147404902E-2</v>
      </c>
      <c r="H826" s="17">
        <v>0.111083142591526</v>
      </c>
      <c r="I826" s="17">
        <v>6.4919180540360999E-2</v>
      </c>
      <c r="J826" s="17">
        <v>8.1944241911015903E-2</v>
      </c>
      <c r="K826" s="17">
        <v>7.5858435017846101E-2</v>
      </c>
      <c r="L826" s="17">
        <v>6.5270416512491894E-2</v>
      </c>
      <c r="M826" s="17"/>
      <c r="N826" s="17">
        <v>4.5770872007597899E-2</v>
      </c>
      <c r="O826" s="17">
        <v>5.66111727361997E-2</v>
      </c>
      <c r="P826" s="17">
        <v>6.3500274338955304E-2</v>
      </c>
      <c r="Q826" s="17">
        <v>8.7900500344473997E-2</v>
      </c>
      <c r="R826" s="17"/>
      <c r="S826" s="17">
        <v>5.1720215568082803E-2</v>
      </c>
      <c r="T826" s="17">
        <v>7.4483405293796101E-2</v>
      </c>
      <c r="U826" s="17">
        <v>4.0022089481727197E-2</v>
      </c>
      <c r="V826" s="17">
        <v>5.6258964487757801E-2</v>
      </c>
      <c r="W826" s="17">
        <v>7.3049706277381707E-2</v>
      </c>
      <c r="X826" s="17">
        <v>4.68051305934628E-2</v>
      </c>
      <c r="Y826" s="17">
        <v>4.5989636588931598E-2</v>
      </c>
      <c r="Z826" s="17"/>
      <c r="AA826" s="17">
        <v>5.6770548120013302E-2</v>
      </c>
      <c r="AB826" s="17">
        <v>7.9915730350875902E-2</v>
      </c>
      <c r="AC826" s="17"/>
      <c r="AD826" s="17">
        <v>5.7701282688243698E-2</v>
      </c>
      <c r="AE826" s="17">
        <v>4.71178178714712E-2</v>
      </c>
      <c r="AF826" s="17">
        <v>5.9644829126994703E-2</v>
      </c>
      <c r="AG826" s="17"/>
      <c r="AH826" s="17">
        <v>3.2692157403411699E-2</v>
      </c>
      <c r="AI826" s="17">
        <v>7.0432792783640202E-2</v>
      </c>
      <c r="AJ826" s="17"/>
      <c r="AK826" s="17">
        <v>7.8333928487641993E-2</v>
      </c>
      <c r="AL826" s="17">
        <v>6.0078541651133403E-2</v>
      </c>
      <c r="AM826" s="17"/>
      <c r="AN826" s="17">
        <v>5.33476932358024E-2</v>
      </c>
      <c r="AO826" s="17">
        <v>8.7900500344473997E-2</v>
      </c>
      <c r="AP826" s="17"/>
      <c r="AQ826" s="17">
        <v>6.3652434740174305E-2</v>
      </c>
      <c r="AR826" s="17">
        <v>6.6795076269727097E-2</v>
      </c>
      <c r="AS826" s="17"/>
      <c r="AT826" s="17">
        <v>8.2849525114367897E-2</v>
      </c>
      <c r="AU826" s="17">
        <v>8.2299460897447593E-2</v>
      </c>
      <c r="AV826" s="17">
        <v>5.7980991416362301E-2</v>
      </c>
      <c r="AW826" s="17">
        <v>2.2353564487687601E-2</v>
      </c>
      <c r="AX826" s="17"/>
      <c r="AY826" s="17">
        <v>4.9766608064510699E-2</v>
      </c>
      <c r="AZ826" s="17">
        <v>6.9710459279489503E-2</v>
      </c>
      <c r="BA826" s="17"/>
      <c r="BB826" s="17">
        <v>6.2116470187459298E-2</v>
      </c>
      <c r="BC826" s="17">
        <v>6.6416498687367598E-2</v>
      </c>
      <c r="BD826" s="17"/>
      <c r="BE826" s="17">
        <v>6.72979361986243E-2</v>
      </c>
      <c r="BF826" s="17">
        <v>6.5546179951776903E-2</v>
      </c>
      <c r="BG826" s="17"/>
      <c r="BH826" s="17">
        <v>9.7963219322918904E-2</v>
      </c>
      <c r="BI826" s="17">
        <v>6.2929783103580203E-2</v>
      </c>
      <c r="BJ826" s="17"/>
      <c r="BK826" s="17">
        <v>6.9333841300797797E-2</v>
      </c>
      <c r="BL826" s="17">
        <v>6.5128022751228101E-2</v>
      </c>
      <c r="BM826" s="17"/>
      <c r="BN826" s="17">
        <v>7.1930212295299598E-2</v>
      </c>
      <c r="BO826" s="17">
        <v>6.5467468206654597E-2</v>
      </c>
      <c r="BP826" s="17"/>
      <c r="BQ826" s="17">
        <v>5.2090178410135697E-2</v>
      </c>
      <c r="BR826" s="17">
        <v>6.6823695930122898E-2</v>
      </c>
      <c r="BS826" s="17"/>
      <c r="BT826" s="17">
        <v>3.4941138662592498E-2</v>
      </c>
      <c r="BU826" s="17">
        <v>6.7807412324514302E-2</v>
      </c>
      <c r="BV826" s="17"/>
      <c r="BW826" s="17">
        <v>4.5435553428757901E-2</v>
      </c>
      <c r="BX826" s="17">
        <v>7.5424014383641796E-2</v>
      </c>
      <c r="BY826" s="17"/>
      <c r="BZ826" s="17">
        <v>2.3175504062361602E-2</v>
      </c>
      <c r="CA826" s="17">
        <v>6.7794977396263806E-2</v>
      </c>
    </row>
    <row r="827" spans="2:79" x14ac:dyDescent="0.35">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c r="BD827" s="17"/>
      <c r="BE827" s="17"/>
      <c r="BF827" s="17"/>
      <c r="BG827" s="17"/>
      <c r="BH827" s="17"/>
      <c r="BI827" s="17"/>
      <c r="BJ827" s="17"/>
      <c r="BK827" s="17"/>
      <c r="BL827" s="17"/>
      <c r="BM827" s="17"/>
      <c r="BN827" s="17"/>
      <c r="BO827" s="17"/>
      <c r="BP827" s="17"/>
      <c r="BQ827" s="17"/>
      <c r="BR827" s="17"/>
      <c r="BS827" s="17"/>
      <c r="BT827" s="17"/>
      <c r="BU827" s="17"/>
      <c r="BV827" s="17"/>
      <c r="BW827" s="17"/>
      <c r="BX827" s="17"/>
      <c r="BY827" s="17"/>
      <c r="BZ827" s="17"/>
      <c r="CA827" s="17"/>
    </row>
    <row r="828" spans="2:79" x14ac:dyDescent="0.35">
      <c r="B828" s="6" t="s">
        <v>379</v>
      </c>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17"/>
      <c r="BB828" s="17"/>
      <c r="BC828" s="17"/>
      <c r="BD828" s="17"/>
      <c r="BE828" s="17"/>
      <c r="BF828" s="17"/>
      <c r="BG828" s="17"/>
      <c r="BH828" s="17"/>
      <c r="BI828" s="17"/>
      <c r="BJ828" s="17"/>
      <c r="BK828" s="17"/>
      <c r="BL828" s="17"/>
      <c r="BM828" s="17"/>
      <c r="BN828" s="17"/>
      <c r="BO828" s="17"/>
      <c r="BP828" s="17"/>
      <c r="BQ828" s="17"/>
      <c r="BR828" s="17"/>
      <c r="BS828" s="17"/>
      <c r="BT828" s="17"/>
      <c r="BU828" s="17"/>
      <c r="BV828" s="17"/>
      <c r="BW828" s="17"/>
      <c r="BX828" s="17"/>
      <c r="BY828" s="17"/>
      <c r="BZ828" s="17"/>
      <c r="CA828" s="17"/>
    </row>
    <row r="829" spans="2:79" x14ac:dyDescent="0.35">
      <c r="B829" s="24" t="s">
        <v>77</v>
      </c>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c r="BP829" s="17"/>
      <c r="BQ829" s="17"/>
      <c r="BR829" s="17"/>
      <c r="BS829" s="17"/>
      <c r="BT829" s="17"/>
      <c r="BU829" s="17"/>
      <c r="BV829" s="17"/>
      <c r="BW829" s="17"/>
      <c r="BX829" s="17"/>
      <c r="BY829" s="17"/>
      <c r="BZ829" s="17"/>
      <c r="CA829" s="17"/>
    </row>
    <row r="830" spans="2:79" x14ac:dyDescent="0.35">
      <c r="B830" t="s">
        <v>370</v>
      </c>
      <c r="C830" s="17">
        <v>0.26436116532502502</v>
      </c>
      <c r="D830" s="17">
        <v>0.372948600894422</v>
      </c>
      <c r="E830" s="17">
        <v>0.328691470012964</v>
      </c>
      <c r="F830" s="17">
        <v>0.18047790530233801</v>
      </c>
      <c r="G830" s="17">
        <v>0.32109465752791699</v>
      </c>
      <c r="H830" s="17">
        <v>0.23312284347910001</v>
      </c>
      <c r="I830" s="17">
        <v>0.23233508566580599</v>
      </c>
      <c r="J830" s="17">
        <v>0.18863276340232699</v>
      </c>
      <c r="K830" s="17">
        <v>0.21806247513281601</v>
      </c>
      <c r="L830" s="17">
        <v>0.15658587116543499</v>
      </c>
      <c r="M830" s="17"/>
      <c r="N830" s="17">
        <v>0.45638501105851398</v>
      </c>
      <c r="O830" s="17">
        <v>0.23713794190691401</v>
      </c>
      <c r="P830" s="17">
        <v>0.191310485150545</v>
      </c>
      <c r="Q830" s="17">
        <v>0.15424901708873001</v>
      </c>
      <c r="R830" s="17"/>
      <c r="S830" s="17">
        <v>0.35839045694167398</v>
      </c>
      <c r="T830" s="17">
        <v>0.27353643977883002</v>
      </c>
      <c r="U830" s="17">
        <v>0.23007791340265299</v>
      </c>
      <c r="V830" s="17">
        <v>0.32905329733074101</v>
      </c>
      <c r="W830" s="17">
        <v>0.203511191998728</v>
      </c>
      <c r="X830" s="17">
        <v>0.20193785549944501</v>
      </c>
      <c r="Y830" s="17">
        <v>0.20922417533218199</v>
      </c>
      <c r="Z830" s="17"/>
      <c r="AA830" s="17">
        <v>0.16968693897634499</v>
      </c>
      <c r="AB830" s="17">
        <v>0.41373957172438097</v>
      </c>
      <c r="AC830" s="17"/>
      <c r="AD830" s="17">
        <v>0.17029597405227101</v>
      </c>
      <c r="AE830" s="17">
        <v>0.15479900068194</v>
      </c>
      <c r="AF830" s="17">
        <v>0.17497563742834099</v>
      </c>
      <c r="AG830" s="17"/>
      <c r="AH830" s="17">
        <v>0.15509371086240301</v>
      </c>
      <c r="AI830" s="17">
        <v>0.27984258932710299</v>
      </c>
      <c r="AJ830" s="17"/>
      <c r="AK830" s="17">
        <v>0.28255125611569298</v>
      </c>
      <c r="AL830" s="17">
        <v>0.25616483777961102</v>
      </c>
      <c r="AM830" s="17"/>
      <c r="AN830" s="17">
        <v>0.326007592439782</v>
      </c>
      <c r="AO830" s="17">
        <v>0.15424901708873001</v>
      </c>
      <c r="AP830" s="17"/>
      <c r="AQ830" s="17">
        <v>0.16446388108845</v>
      </c>
      <c r="AR830" s="17">
        <v>0.31419373372703802</v>
      </c>
      <c r="AS830" s="17"/>
      <c r="AT830" s="17">
        <v>0.66653420699728405</v>
      </c>
      <c r="AU830" s="17">
        <v>0.32082854291794399</v>
      </c>
      <c r="AV830" s="17">
        <v>9.6526817786298694E-2</v>
      </c>
      <c r="AW830" s="17">
        <v>1.49436772582994E-2</v>
      </c>
      <c r="AX830" s="17"/>
      <c r="AY830" s="17">
        <v>0.17882502367772801</v>
      </c>
      <c r="AZ830" s="17">
        <v>0.28556147036184698</v>
      </c>
      <c r="BA830" s="17"/>
      <c r="BB830" s="17">
        <v>0.248023979800926</v>
      </c>
      <c r="BC830" s="17">
        <v>0.26736240323920302</v>
      </c>
      <c r="BD830" s="17"/>
      <c r="BE830" s="17">
        <v>0.22057203740697801</v>
      </c>
      <c r="BF830" s="17">
        <v>0.27009988031818999</v>
      </c>
      <c r="BG830" s="17"/>
      <c r="BH830" s="17">
        <v>0.26067108991568799</v>
      </c>
      <c r="BI830" s="17">
        <v>0.26468412016222098</v>
      </c>
      <c r="BJ830" s="17"/>
      <c r="BK830" s="17">
        <v>0.19708170069127201</v>
      </c>
      <c r="BL830" s="17">
        <v>0.27601889597419998</v>
      </c>
      <c r="BM830" s="17"/>
      <c r="BN830" s="17">
        <v>0.19138513637521901</v>
      </c>
      <c r="BO830" s="17">
        <v>0.26768685046224799</v>
      </c>
      <c r="BP830" s="17"/>
      <c r="BQ830" s="17">
        <v>0.170504974872982</v>
      </c>
      <c r="BR830" s="17">
        <v>0.27174477084377502</v>
      </c>
      <c r="BS830" s="17"/>
      <c r="BT830" s="17">
        <v>0.27284883527755699</v>
      </c>
      <c r="BU830" s="17">
        <v>0.26379411081349202</v>
      </c>
      <c r="BV830" s="17"/>
      <c r="BW830" s="17">
        <v>0.20236927480818001</v>
      </c>
      <c r="BX830" s="17">
        <v>0.29388635716964301</v>
      </c>
      <c r="BY830" s="17"/>
      <c r="BZ830" s="17">
        <v>0.184271463392287</v>
      </c>
      <c r="CA830" s="17">
        <v>0.268209777056789</v>
      </c>
    </row>
    <row r="831" spans="2:79" x14ac:dyDescent="0.35">
      <c r="B831" t="s">
        <v>371</v>
      </c>
      <c r="C831" s="17">
        <v>0.677866792042224</v>
      </c>
      <c r="D831" s="17">
        <v>0.54828480930273005</v>
      </c>
      <c r="E831" s="17">
        <v>0.62711750840124403</v>
      </c>
      <c r="F831" s="17">
        <v>0.77713223054245895</v>
      </c>
      <c r="G831" s="17">
        <v>0.64159263163986302</v>
      </c>
      <c r="H831" s="17">
        <v>0.70056301565293599</v>
      </c>
      <c r="I831" s="17">
        <v>0.71976180370836496</v>
      </c>
      <c r="J831" s="17">
        <v>0.71633630752499999</v>
      </c>
      <c r="K831" s="17">
        <v>0.69772941756033802</v>
      </c>
      <c r="L831" s="17">
        <v>0.77182035050612596</v>
      </c>
      <c r="M831" s="17"/>
      <c r="N831" s="17">
        <v>0.49673629645113998</v>
      </c>
      <c r="O831" s="17">
        <v>0.70090976685065598</v>
      </c>
      <c r="P831" s="17">
        <v>0.75488242981291798</v>
      </c>
      <c r="Q831" s="17">
        <v>0.779598320848232</v>
      </c>
      <c r="R831" s="17"/>
      <c r="S831" s="17">
        <v>0.59872562932935502</v>
      </c>
      <c r="T831" s="17">
        <v>0.67460258273151397</v>
      </c>
      <c r="U831" s="17">
        <v>0.73391912228729395</v>
      </c>
      <c r="V831" s="17">
        <v>0.61459933592733396</v>
      </c>
      <c r="W831" s="17">
        <v>0.75340577130776398</v>
      </c>
      <c r="X831" s="17">
        <v>0.76104154684626202</v>
      </c>
      <c r="Y831" s="17">
        <v>0.75248656818624704</v>
      </c>
      <c r="Z831" s="17"/>
      <c r="AA831" s="17">
        <v>0.78757808586861799</v>
      </c>
      <c r="AB831" s="17">
        <v>0.50476267629861604</v>
      </c>
      <c r="AC831" s="17"/>
      <c r="AD831" s="17">
        <v>0.79022285604639797</v>
      </c>
      <c r="AE831" s="17">
        <v>0.817321361626833</v>
      </c>
      <c r="AF831" s="17">
        <v>0.77924525015403001</v>
      </c>
      <c r="AG831" s="17"/>
      <c r="AH831" s="17">
        <v>0.82043756749200103</v>
      </c>
      <c r="AI831" s="17">
        <v>0.657666828238746</v>
      </c>
      <c r="AJ831" s="17"/>
      <c r="AK831" s="17">
        <v>0.65232186097467404</v>
      </c>
      <c r="AL831" s="17">
        <v>0.68937715911868003</v>
      </c>
      <c r="AM831" s="17"/>
      <c r="AN831" s="17">
        <v>0.62091226544126799</v>
      </c>
      <c r="AO831" s="17">
        <v>0.779598320848232</v>
      </c>
      <c r="AP831" s="17"/>
      <c r="AQ831" s="17">
        <v>0.79187220073151598</v>
      </c>
      <c r="AR831" s="17">
        <v>0.62099655407604903</v>
      </c>
      <c r="AS831" s="17"/>
      <c r="AT831" s="17">
        <v>0.20427593436359101</v>
      </c>
      <c r="AU831" s="17">
        <v>0.60134698562345101</v>
      </c>
      <c r="AV831" s="17">
        <v>0.87975898164599597</v>
      </c>
      <c r="AW831" s="17">
        <v>0.98405902299661896</v>
      </c>
      <c r="AX831" s="17"/>
      <c r="AY831" s="17">
        <v>0.77184389346583504</v>
      </c>
      <c r="AZ831" s="17">
        <v>0.654574378118852</v>
      </c>
      <c r="BA831" s="17"/>
      <c r="BB831" s="17">
        <v>0.703128019782578</v>
      </c>
      <c r="BC831" s="17">
        <v>0.673226154623912</v>
      </c>
      <c r="BD831" s="17"/>
      <c r="BE831" s="17">
        <v>0.72885222035888098</v>
      </c>
      <c r="BF831" s="17">
        <v>0.67118497726707305</v>
      </c>
      <c r="BG831" s="17"/>
      <c r="BH831" s="17">
        <v>0.67506377275863405</v>
      </c>
      <c r="BI831" s="17">
        <v>0.67811211186254505</v>
      </c>
      <c r="BJ831" s="17"/>
      <c r="BK831" s="17">
        <v>0.74323774106639795</v>
      </c>
      <c r="BL831" s="17">
        <v>0.66653975607139204</v>
      </c>
      <c r="BM831" s="17"/>
      <c r="BN831" s="17">
        <v>0.76328818476660998</v>
      </c>
      <c r="BO831" s="17">
        <v>0.67397394311261405</v>
      </c>
      <c r="BP831" s="17"/>
      <c r="BQ831" s="17">
        <v>0.77924899721685303</v>
      </c>
      <c r="BR831" s="17">
        <v>0.66989111983536098</v>
      </c>
      <c r="BS831" s="17"/>
      <c r="BT831" s="17">
        <v>0.68374517817033398</v>
      </c>
      <c r="BU831" s="17">
        <v>0.67747406171775104</v>
      </c>
      <c r="BV831" s="17"/>
      <c r="BW831" s="17">
        <v>0.75385669976080205</v>
      </c>
      <c r="BX831" s="17">
        <v>0.64167469360902396</v>
      </c>
      <c r="BY831" s="17"/>
      <c r="BZ831" s="17">
        <v>0.78809993352430796</v>
      </c>
      <c r="CA831" s="17">
        <v>0.67256967454397898</v>
      </c>
    </row>
    <row r="832" spans="2:79" x14ac:dyDescent="0.35">
      <c r="B832" t="s">
        <v>103</v>
      </c>
      <c r="C832" s="17">
        <v>5.77720426327515E-2</v>
      </c>
      <c r="D832" s="17">
        <v>7.8766589802846995E-2</v>
      </c>
      <c r="E832" s="17">
        <v>4.4191021585791898E-2</v>
      </c>
      <c r="F832" s="17">
        <v>4.23898641552026E-2</v>
      </c>
      <c r="G832" s="17">
        <v>3.731271083222E-2</v>
      </c>
      <c r="H832" s="17">
        <v>6.6314140867964805E-2</v>
      </c>
      <c r="I832" s="17">
        <v>4.7903110625828901E-2</v>
      </c>
      <c r="J832" s="17">
        <v>9.5030929072673104E-2</v>
      </c>
      <c r="K832" s="17">
        <v>8.4208107306846802E-2</v>
      </c>
      <c r="L832" s="17">
        <v>7.1593778328438801E-2</v>
      </c>
      <c r="M832" s="17"/>
      <c r="N832" s="17">
        <v>4.6878692490345597E-2</v>
      </c>
      <c r="O832" s="17">
        <v>6.1952291242429999E-2</v>
      </c>
      <c r="P832" s="17">
        <v>5.3807085036537403E-2</v>
      </c>
      <c r="Q832" s="17">
        <v>6.6152662063038298E-2</v>
      </c>
      <c r="R832" s="17"/>
      <c r="S832" s="17">
        <v>4.2883913728970498E-2</v>
      </c>
      <c r="T832" s="17">
        <v>5.1860977489655603E-2</v>
      </c>
      <c r="U832" s="17">
        <v>3.60029643100526E-2</v>
      </c>
      <c r="V832" s="17">
        <v>5.6347366741924802E-2</v>
      </c>
      <c r="W832" s="17">
        <v>4.3083036693507798E-2</v>
      </c>
      <c r="X832" s="17">
        <v>3.7020597654292699E-2</v>
      </c>
      <c r="Y832" s="17">
        <v>3.8289256481571603E-2</v>
      </c>
      <c r="Z832" s="17"/>
      <c r="AA832" s="17">
        <v>4.2734975155036603E-2</v>
      </c>
      <c r="AB832" s="17">
        <v>8.1497751977002902E-2</v>
      </c>
      <c r="AC832" s="17"/>
      <c r="AD832" s="17">
        <v>3.9481169901331402E-2</v>
      </c>
      <c r="AE832" s="17">
        <v>2.7879637691227199E-2</v>
      </c>
      <c r="AF832" s="17">
        <v>4.5779112417629303E-2</v>
      </c>
      <c r="AG832" s="17"/>
      <c r="AH832" s="17">
        <v>2.4468721645595201E-2</v>
      </c>
      <c r="AI832" s="17">
        <v>6.2490582434150899E-2</v>
      </c>
      <c r="AJ832" s="17"/>
      <c r="AK832" s="17">
        <v>6.5126882909633102E-2</v>
      </c>
      <c r="AL832" s="17">
        <v>5.4458003101709097E-2</v>
      </c>
      <c r="AM832" s="17"/>
      <c r="AN832" s="17">
        <v>5.3080142118949597E-2</v>
      </c>
      <c r="AO832" s="17">
        <v>6.6152662063038298E-2</v>
      </c>
      <c r="AP832" s="17"/>
      <c r="AQ832" s="17">
        <v>4.36639181800339E-2</v>
      </c>
      <c r="AR832" s="17">
        <v>6.4809712196913394E-2</v>
      </c>
      <c r="AS832" s="17"/>
      <c r="AT832" s="17">
        <v>0.12918985863912499</v>
      </c>
      <c r="AU832" s="17">
        <v>7.7824471458605299E-2</v>
      </c>
      <c r="AV832" s="17">
        <v>2.3714200567705401E-2</v>
      </c>
      <c r="AW832" s="17">
        <v>9.9729974508125396E-4</v>
      </c>
      <c r="AX832" s="17"/>
      <c r="AY832" s="17">
        <v>4.9331082856437197E-2</v>
      </c>
      <c r="AZ832" s="17">
        <v>5.9864151519300399E-2</v>
      </c>
      <c r="BA832" s="17"/>
      <c r="BB832" s="17">
        <v>4.8848000416496298E-2</v>
      </c>
      <c r="BC832" s="17">
        <v>5.9411442136885498E-2</v>
      </c>
      <c r="BD832" s="17"/>
      <c r="BE832" s="17">
        <v>5.0575742234141498E-2</v>
      </c>
      <c r="BF832" s="17">
        <v>5.87151424147365E-2</v>
      </c>
      <c r="BG832" s="17"/>
      <c r="BH832" s="17">
        <v>6.4265137325677194E-2</v>
      </c>
      <c r="BI832" s="17">
        <v>5.7203767975233397E-2</v>
      </c>
      <c r="BJ832" s="17"/>
      <c r="BK832" s="17">
        <v>5.9680558242330303E-2</v>
      </c>
      <c r="BL832" s="17">
        <v>5.7441347954407397E-2</v>
      </c>
      <c r="BM832" s="17"/>
      <c r="BN832" s="17">
        <v>4.5326678858171501E-2</v>
      </c>
      <c r="BO832" s="17">
        <v>5.83392064251377E-2</v>
      </c>
      <c r="BP832" s="17"/>
      <c r="BQ832" s="17">
        <v>5.0246027910165199E-2</v>
      </c>
      <c r="BR832" s="17">
        <v>5.8364109320864901E-2</v>
      </c>
      <c r="BS832" s="17"/>
      <c r="BT832" s="17">
        <v>4.3405986552109102E-2</v>
      </c>
      <c r="BU832" s="17">
        <v>5.8731827468756499E-2</v>
      </c>
      <c r="BV832" s="17"/>
      <c r="BW832" s="17">
        <v>4.3774025431018597E-2</v>
      </c>
      <c r="BX832" s="17">
        <v>6.4438949221333794E-2</v>
      </c>
      <c r="BY832" s="17"/>
      <c r="BZ832" s="17">
        <v>2.7628603083404899E-2</v>
      </c>
      <c r="CA832" s="17">
        <v>5.92205483992327E-2</v>
      </c>
    </row>
    <row r="833" spans="2:79" x14ac:dyDescent="0.35">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c r="BH833" s="17"/>
      <c r="BI833" s="17"/>
      <c r="BJ833" s="17"/>
      <c r="BK833" s="17"/>
      <c r="BL833" s="17"/>
      <c r="BM833" s="17"/>
      <c r="BN833" s="17"/>
      <c r="BO833" s="17"/>
      <c r="BP833" s="17"/>
      <c r="BQ833" s="17"/>
      <c r="BR833" s="17"/>
      <c r="BS833" s="17"/>
      <c r="BT833" s="17"/>
      <c r="BU833" s="17"/>
      <c r="BV833" s="17"/>
      <c r="BW833" s="17"/>
      <c r="BX833" s="17"/>
      <c r="BY833" s="17"/>
      <c r="BZ833" s="17"/>
      <c r="CA833" s="17"/>
    </row>
    <row r="834" spans="2:79" x14ac:dyDescent="0.35">
      <c r="B834" s="6" t="s">
        <v>380</v>
      </c>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c r="AY834" s="17"/>
      <c r="AZ834" s="17"/>
      <c r="BA834" s="17"/>
      <c r="BB834" s="17"/>
      <c r="BC834" s="17"/>
      <c r="BD834" s="17"/>
      <c r="BE834" s="17"/>
      <c r="BF834" s="17"/>
      <c r="BG834" s="17"/>
      <c r="BH834" s="17"/>
      <c r="BI834" s="17"/>
      <c r="BJ834" s="17"/>
      <c r="BK834" s="17"/>
      <c r="BL834" s="17"/>
      <c r="BM834" s="17"/>
      <c r="BN834" s="17"/>
      <c r="BO834" s="17"/>
      <c r="BP834" s="17"/>
      <c r="BQ834" s="17"/>
      <c r="BR834" s="17"/>
      <c r="BS834" s="17"/>
      <c r="BT834" s="17"/>
      <c r="BU834" s="17"/>
      <c r="BV834" s="17"/>
      <c r="BW834" s="17"/>
      <c r="BX834" s="17"/>
      <c r="BY834" s="17"/>
      <c r="BZ834" s="17"/>
      <c r="CA834" s="17"/>
    </row>
    <row r="835" spans="2:79" x14ac:dyDescent="0.35">
      <c r="B835" s="24" t="s">
        <v>77</v>
      </c>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c r="BP835" s="17"/>
      <c r="BQ835" s="17"/>
      <c r="BR835" s="17"/>
      <c r="BS835" s="17"/>
      <c r="BT835" s="17"/>
      <c r="BU835" s="17"/>
      <c r="BV835" s="17"/>
      <c r="BW835" s="17"/>
      <c r="BX835" s="17"/>
      <c r="BY835" s="17"/>
      <c r="BZ835" s="17"/>
      <c r="CA835" s="17"/>
    </row>
    <row r="836" spans="2:79" x14ac:dyDescent="0.35">
      <c r="B836" t="s">
        <v>370</v>
      </c>
      <c r="C836" s="17">
        <v>0.64995790155034905</v>
      </c>
      <c r="D836" s="17">
        <v>0.57962028704263702</v>
      </c>
      <c r="E836" s="17">
        <v>0.65751046418840298</v>
      </c>
      <c r="F836" s="17">
        <v>0.73138622917039298</v>
      </c>
      <c r="G836" s="17">
        <v>0.650282676879957</v>
      </c>
      <c r="H836" s="17">
        <v>0.61267583271062898</v>
      </c>
      <c r="I836" s="17">
        <v>0.712896358848088</v>
      </c>
      <c r="J836" s="17">
        <v>0.592083452727314</v>
      </c>
      <c r="K836" s="17">
        <v>0.58957210359751799</v>
      </c>
      <c r="L836" s="17">
        <v>0.64877017101283396</v>
      </c>
      <c r="M836" s="17"/>
      <c r="N836" s="17">
        <v>0.87436469304674602</v>
      </c>
      <c r="O836" s="17">
        <v>0.71706375855415305</v>
      </c>
      <c r="P836" s="17">
        <v>0.59570719542128003</v>
      </c>
      <c r="Q836" s="17">
        <v>0.45485119106326</v>
      </c>
      <c r="R836" s="17"/>
      <c r="S836" s="17">
        <v>0.76888559247032195</v>
      </c>
      <c r="T836" s="17">
        <v>0.66768734637651195</v>
      </c>
      <c r="U836" s="17">
        <v>0.60225578496674403</v>
      </c>
      <c r="V836" s="17">
        <v>0.717315793849853</v>
      </c>
      <c r="W836" s="17">
        <v>0.58723795155195702</v>
      </c>
      <c r="X836" s="17">
        <v>0.54870447516669496</v>
      </c>
      <c r="Y836" s="17">
        <v>0.60448083373456296</v>
      </c>
      <c r="Z836" s="17"/>
      <c r="AA836" s="17">
        <v>0.55475775062312505</v>
      </c>
      <c r="AB836" s="17">
        <v>0.80016611959389905</v>
      </c>
      <c r="AC836" s="17"/>
      <c r="AD836" s="17">
        <v>0.54696551990515296</v>
      </c>
      <c r="AE836" s="17">
        <v>0.46173326972302697</v>
      </c>
      <c r="AF836" s="17">
        <v>0.61491461520595303</v>
      </c>
      <c r="AG836" s="17"/>
      <c r="AH836" s="17">
        <v>0.459437654976452</v>
      </c>
      <c r="AI836" s="17">
        <v>0.67695152680406101</v>
      </c>
      <c r="AJ836" s="17"/>
      <c r="AK836" s="17">
        <v>0.665784748704355</v>
      </c>
      <c r="AL836" s="17">
        <v>0.642826435040463</v>
      </c>
      <c r="AM836" s="17"/>
      <c r="AN836" s="17">
        <v>0.75918864311967804</v>
      </c>
      <c r="AO836" s="17">
        <v>0.45485119106326</v>
      </c>
      <c r="AP836" s="17"/>
      <c r="AQ836" s="17">
        <v>0.51721247803554105</v>
      </c>
      <c r="AR836" s="17">
        <v>0.71617637233169995</v>
      </c>
      <c r="AS836" s="17"/>
      <c r="AT836" s="17">
        <v>0.88039436305361896</v>
      </c>
      <c r="AU836" s="17">
        <v>0.77248975031933798</v>
      </c>
      <c r="AV836" s="17">
        <v>0.61433504272516204</v>
      </c>
      <c r="AW836" s="17">
        <v>0.114370518093057</v>
      </c>
      <c r="AX836" s="17"/>
      <c r="AY836" s="17">
        <v>0.52805805169289599</v>
      </c>
      <c r="AZ836" s="17">
        <v>0.68017102492896897</v>
      </c>
      <c r="BA836" s="17"/>
      <c r="BB836" s="17">
        <v>0.64922290181883002</v>
      </c>
      <c r="BC836" s="17">
        <v>0.65009292536200203</v>
      </c>
      <c r="BD836" s="17"/>
      <c r="BE836" s="17">
        <v>0.57385107600395402</v>
      </c>
      <c r="BF836" s="17">
        <v>0.65993196135950305</v>
      </c>
      <c r="BG836" s="17"/>
      <c r="BH836" s="17">
        <v>0.61598389578309298</v>
      </c>
      <c r="BI836" s="17">
        <v>0.65293130135505795</v>
      </c>
      <c r="BJ836" s="17"/>
      <c r="BK836" s="17">
        <v>0.43102292592026498</v>
      </c>
      <c r="BL836" s="17">
        <v>0.68789347356289499</v>
      </c>
      <c r="BM836" s="17"/>
      <c r="BN836" s="17">
        <v>0.41017803307411899</v>
      </c>
      <c r="BO836" s="17">
        <v>0.66088522051073295</v>
      </c>
      <c r="BP836" s="17"/>
      <c r="BQ836" s="17">
        <v>0.499154771920297</v>
      </c>
      <c r="BR836" s="17">
        <v>0.66182148577232003</v>
      </c>
      <c r="BS836" s="17"/>
      <c r="BT836" s="17">
        <v>0.65111727781548401</v>
      </c>
      <c r="BU836" s="17">
        <v>0.64988044453972205</v>
      </c>
      <c r="BV836" s="17"/>
      <c r="BW836" s="17">
        <v>0.66428036271401303</v>
      </c>
      <c r="BX836" s="17">
        <v>0.64313647039187605</v>
      </c>
      <c r="BY836" s="17"/>
      <c r="BZ836" s="17">
        <v>0.57246054418102399</v>
      </c>
      <c r="CA836" s="17">
        <v>0.65368194136514002</v>
      </c>
    </row>
    <row r="837" spans="2:79" x14ac:dyDescent="0.35">
      <c r="B837" t="s">
        <v>371</v>
      </c>
      <c r="C837" s="17">
        <v>0.28479952399224701</v>
      </c>
      <c r="D837" s="17">
        <v>0.34940361095442402</v>
      </c>
      <c r="E837" s="17">
        <v>0.28426709173011699</v>
      </c>
      <c r="F837" s="17">
        <v>0.21268741376589601</v>
      </c>
      <c r="G837" s="17">
        <v>0.29496675042027698</v>
      </c>
      <c r="H837" s="17">
        <v>0.31174448859299198</v>
      </c>
      <c r="I837" s="17">
        <v>0.22716346874417101</v>
      </c>
      <c r="J837" s="17">
        <v>0.30782064544548299</v>
      </c>
      <c r="K837" s="17">
        <v>0.35873379086183199</v>
      </c>
      <c r="L837" s="17">
        <v>0.277440446906767</v>
      </c>
      <c r="M837" s="17"/>
      <c r="N837" s="17">
        <v>8.0333758637953306E-2</v>
      </c>
      <c r="O837" s="17">
        <v>0.21472872945996599</v>
      </c>
      <c r="P837" s="17">
        <v>0.345287427340982</v>
      </c>
      <c r="Q837" s="17">
        <v>0.46250738349662601</v>
      </c>
      <c r="R837" s="17"/>
      <c r="S837" s="17">
        <v>0.177749545533569</v>
      </c>
      <c r="T837" s="17">
        <v>0.28252938905241398</v>
      </c>
      <c r="U837" s="17">
        <v>0.34079770055229303</v>
      </c>
      <c r="V837" s="17">
        <v>0.22009070379705101</v>
      </c>
      <c r="W837" s="17">
        <v>0.37311325948968799</v>
      </c>
      <c r="X837" s="17">
        <v>0.394422766260006</v>
      </c>
      <c r="Y837" s="17">
        <v>0.34215592583323501</v>
      </c>
      <c r="Z837" s="17"/>
      <c r="AA837" s="17">
        <v>0.38683443678020701</v>
      </c>
      <c r="AB837" s="17">
        <v>0.12380731674433</v>
      </c>
      <c r="AC837" s="17"/>
      <c r="AD837" s="17">
        <v>0.40052508730269298</v>
      </c>
      <c r="AE837" s="17">
        <v>0.49122479214709902</v>
      </c>
      <c r="AF837" s="17">
        <v>0.32398463075447098</v>
      </c>
      <c r="AG837" s="17"/>
      <c r="AH837" s="17">
        <v>0.50559237844225802</v>
      </c>
      <c r="AI837" s="17">
        <v>0.25351676177196403</v>
      </c>
      <c r="AJ837" s="17"/>
      <c r="AK837" s="17">
        <v>0.26106426258547499</v>
      </c>
      <c r="AL837" s="17">
        <v>0.29549446659064998</v>
      </c>
      <c r="AM837" s="17"/>
      <c r="AN837" s="17">
        <v>0.18530955141313399</v>
      </c>
      <c r="AO837" s="17">
        <v>0.46250738349662601</v>
      </c>
      <c r="AP837" s="17"/>
      <c r="AQ837" s="17">
        <v>0.41993734427402601</v>
      </c>
      <c r="AR837" s="17">
        <v>0.21738763462653801</v>
      </c>
      <c r="AS837" s="17"/>
      <c r="AT837" s="17">
        <v>3.4819488406336502E-2</v>
      </c>
      <c r="AU837" s="17">
        <v>0.14657835940955699</v>
      </c>
      <c r="AV837" s="17">
        <v>0.323770544691452</v>
      </c>
      <c r="AW837" s="17">
        <v>0.87809072136038302</v>
      </c>
      <c r="AX837" s="17"/>
      <c r="AY837" s="17">
        <v>0.42376868913129501</v>
      </c>
      <c r="AZ837" s="17">
        <v>0.25035573643155901</v>
      </c>
      <c r="BA837" s="17"/>
      <c r="BB837" s="17">
        <v>0.28543031508880001</v>
      </c>
      <c r="BC837" s="17">
        <v>0.28468364392513901</v>
      </c>
      <c r="BD837" s="17"/>
      <c r="BE837" s="17">
        <v>0.35513176181098999</v>
      </c>
      <c r="BF837" s="17">
        <v>0.27558224365661999</v>
      </c>
      <c r="BG837" s="17"/>
      <c r="BH837" s="17">
        <v>0.30064037593466397</v>
      </c>
      <c r="BI837" s="17">
        <v>0.28341313504551302</v>
      </c>
      <c r="BJ837" s="17"/>
      <c r="BK837" s="17">
        <v>0.50580468016955704</v>
      </c>
      <c r="BL837" s="17">
        <v>0.24650524509423299</v>
      </c>
      <c r="BM837" s="17"/>
      <c r="BN837" s="17">
        <v>0.53200160808754804</v>
      </c>
      <c r="BO837" s="17">
        <v>0.27353395763028698</v>
      </c>
      <c r="BP837" s="17"/>
      <c r="BQ837" s="17">
        <v>0.45205784076608702</v>
      </c>
      <c r="BR837" s="17">
        <v>0.27164142088961601</v>
      </c>
      <c r="BS837" s="17"/>
      <c r="BT837" s="17">
        <v>0.31235012330510697</v>
      </c>
      <c r="BU837" s="17">
        <v>0.28295889025847198</v>
      </c>
      <c r="BV837" s="17"/>
      <c r="BW837" s="17">
        <v>0.28286580203568601</v>
      </c>
      <c r="BX837" s="17">
        <v>0.28572050754776701</v>
      </c>
      <c r="BY837" s="17"/>
      <c r="BZ837" s="17">
        <v>0.40961438838632802</v>
      </c>
      <c r="CA837" s="17">
        <v>0.27880169980495001</v>
      </c>
    </row>
    <row r="838" spans="2:79" x14ac:dyDescent="0.35">
      <c r="B838" t="s">
        <v>103</v>
      </c>
      <c r="C838" s="17">
        <v>6.5242574457404098E-2</v>
      </c>
      <c r="D838" s="17">
        <v>7.0976102002938898E-2</v>
      </c>
      <c r="E838" s="17">
        <v>5.8222444081479002E-2</v>
      </c>
      <c r="F838" s="17">
        <v>5.5926357063711102E-2</v>
      </c>
      <c r="G838" s="17">
        <v>5.4750572699766097E-2</v>
      </c>
      <c r="H838" s="17">
        <v>7.5579678696379396E-2</v>
      </c>
      <c r="I838" s="17">
        <v>5.9940172407741701E-2</v>
      </c>
      <c r="J838" s="17">
        <v>0.100095901827203</v>
      </c>
      <c r="K838" s="17">
        <v>5.1694105540649897E-2</v>
      </c>
      <c r="L838" s="17">
        <v>7.3789382080399396E-2</v>
      </c>
      <c r="M838" s="17"/>
      <c r="N838" s="17">
        <v>4.5301548315300297E-2</v>
      </c>
      <c r="O838" s="17">
        <v>6.8207511985880306E-2</v>
      </c>
      <c r="P838" s="17">
        <v>5.9005377237738001E-2</v>
      </c>
      <c r="Q838" s="17">
        <v>8.26414254401142E-2</v>
      </c>
      <c r="R838" s="17"/>
      <c r="S838" s="17">
        <v>5.3364861996109202E-2</v>
      </c>
      <c r="T838" s="17">
        <v>4.9783264571074501E-2</v>
      </c>
      <c r="U838" s="17">
        <v>5.6946514480962801E-2</v>
      </c>
      <c r="V838" s="17">
        <v>6.2593502353096506E-2</v>
      </c>
      <c r="W838" s="17">
        <v>3.96487889583544E-2</v>
      </c>
      <c r="X838" s="17">
        <v>5.6872758573298397E-2</v>
      </c>
      <c r="Y838" s="17">
        <v>5.3363240432202703E-2</v>
      </c>
      <c r="Z838" s="17"/>
      <c r="AA838" s="17">
        <v>5.8407812596667698E-2</v>
      </c>
      <c r="AB838" s="17">
        <v>7.6026563661770602E-2</v>
      </c>
      <c r="AC838" s="17"/>
      <c r="AD838" s="17">
        <v>5.2509392792154101E-2</v>
      </c>
      <c r="AE838" s="17">
        <v>4.7041938129874103E-2</v>
      </c>
      <c r="AF838" s="17">
        <v>6.1100754039576197E-2</v>
      </c>
      <c r="AG838" s="17"/>
      <c r="AH838" s="17">
        <v>3.4969966581289799E-2</v>
      </c>
      <c r="AI838" s="17">
        <v>6.9531711423975504E-2</v>
      </c>
      <c r="AJ838" s="17"/>
      <c r="AK838" s="17">
        <v>7.3150988710170603E-2</v>
      </c>
      <c r="AL838" s="17">
        <v>6.1679098368887401E-2</v>
      </c>
      <c r="AM838" s="17"/>
      <c r="AN838" s="17">
        <v>5.5501805467188199E-2</v>
      </c>
      <c r="AO838" s="17">
        <v>8.26414254401142E-2</v>
      </c>
      <c r="AP838" s="17"/>
      <c r="AQ838" s="17">
        <v>6.2850177690433301E-2</v>
      </c>
      <c r="AR838" s="17">
        <v>6.6435993041762204E-2</v>
      </c>
      <c r="AS838" s="17"/>
      <c r="AT838" s="17">
        <v>8.4786148540044501E-2</v>
      </c>
      <c r="AU838" s="17">
        <v>8.0931890271105603E-2</v>
      </c>
      <c r="AV838" s="17">
        <v>6.1894412583386099E-2</v>
      </c>
      <c r="AW838" s="17">
        <v>7.5387605465603302E-3</v>
      </c>
      <c r="AX838" s="17"/>
      <c r="AY838" s="17">
        <v>4.8173259175808503E-2</v>
      </c>
      <c r="AZ838" s="17">
        <v>6.9473238639472301E-2</v>
      </c>
      <c r="BA838" s="17"/>
      <c r="BB838" s="17">
        <v>6.53467830923702E-2</v>
      </c>
      <c r="BC838" s="17">
        <v>6.5223430712859895E-2</v>
      </c>
      <c r="BD838" s="17"/>
      <c r="BE838" s="17">
        <v>7.1017162185055799E-2</v>
      </c>
      <c r="BF838" s="17">
        <v>6.4485794983877201E-2</v>
      </c>
      <c r="BG838" s="17"/>
      <c r="BH838" s="17">
        <v>8.3375728282243697E-2</v>
      </c>
      <c r="BI838" s="17">
        <v>6.3655563599429199E-2</v>
      </c>
      <c r="BJ838" s="17"/>
      <c r="BK838" s="17">
        <v>6.3172393910177399E-2</v>
      </c>
      <c r="BL838" s="17">
        <v>6.56012813428722E-2</v>
      </c>
      <c r="BM838" s="17"/>
      <c r="BN838" s="17">
        <v>5.7820358838333703E-2</v>
      </c>
      <c r="BO838" s="17">
        <v>6.5580821858980204E-2</v>
      </c>
      <c r="BP838" s="17"/>
      <c r="BQ838" s="17">
        <v>4.8787387313615302E-2</v>
      </c>
      <c r="BR838" s="17">
        <v>6.6537093338063596E-2</v>
      </c>
      <c r="BS838" s="17"/>
      <c r="BT838" s="17">
        <v>3.65325988794096E-2</v>
      </c>
      <c r="BU838" s="17">
        <v>6.7160665201805803E-2</v>
      </c>
      <c r="BV838" s="17"/>
      <c r="BW838" s="17">
        <v>5.2853835250301601E-2</v>
      </c>
      <c r="BX838" s="17">
        <v>7.1143022060357095E-2</v>
      </c>
      <c r="BY838" s="17"/>
      <c r="BZ838" s="17">
        <v>1.7925067432648299E-2</v>
      </c>
      <c r="CA838" s="17">
        <v>6.7516358829909903E-2</v>
      </c>
    </row>
    <row r="839" spans="2:79" x14ac:dyDescent="0.35">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c r="AY839" s="17"/>
      <c r="AZ839" s="17"/>
      <c r="BA839" s="17"/>
      <c r="BB839" s="17"/>
      <c r="BC839" s="17"/>
      <c r="BD839" s="17"/>
      <c r="BE839" s="17"/>
      <c r="BF839" s="17"/>
      <c r="BG839" s="17"/>
      <c r="BH839" s="17"/>
      <c r="BI839" s="17"/>
      <c r="BJ839" s="17"/>
      <c r="BK839" s="17"/>
      <c r="BL839" s="17"/>
      <c r="BM839" s="17"/>
      <c r="BN839" s="17"/>
      <c r="BO839" s="17"/>
      <c r="BP839" s="17"/>
      <c r="BQ839" s="17"/>
      <c r="BR839" s="17"/>
      <c r="BS839" s="17"/>
      <c r="BT839" s="17"/>
      <c r="BU839" s="17"/>
      <c r="BV839" s="17"/>
      <c r="BW839" s="17"/>
      <c r="BX839" s="17"/>
      <c r="BY839" s="17"/>
      <c r="BZ839" s="17"/>
      <c r="CA839" s="17"/>
    </row>
    <row r="840" spans="2:79" x14ac:dyDescent="0.35">
      <c r="B840" s="6" t="s">
        <v>381</v>
      </c>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c r="AX840" s="17"/>
      <c r="AY840" s="17"/>
      <c r="AZ840" s="17"/>
      <c r="BA840" s="17"/>
      <c r="BB840" s="17"/>
      <c r="BC840" s="17"/>
      <c r="BD840" s="17"/>
      <c r="BE840" s="17"/>
      <c r="BF840" s="17"/>
      <c r="BG840" s="17"/>
      <c r="BH840" s="17"/>
      <c r="BI840" s="17"/>
      <c r="BJ840" s="17"/>
      <c r="BK840" s="17"/>
      <c r="BL840" s="17"/>
      <c r="BM840" s="17"/>
      <c r="BN840" s="17"/>
      <c r="BO840" s="17"/>
      <c r="BP840" s="17"/>
      <c r="BQ840" s="17"/>
      <c r="BR840" s="17"/>
      <c r="BS840" s="17"/>
      <c r="BT840" s="17"/>
      <c r="BU840" s="17"/>
      <c r="BV840" s="17"/>
      <c r="BW840" s="17"/>
      <c r="BX840" s="17"/>
      <c r="BY840" s="17"/>
      <c r="BZ840" s="17"/>
      <c r="CA840" s="17"/>
    </row>
    <row r="841" spans="2:79" x14ac:dyDescent="0.35">
      <c r="B841" s="24" t="s">
        <v>77</v>
      </c>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c r="BP841" s="17"/>
      <c r="BQ841" s="17"/>
      <c r="BR841" s="17"/>
      <c r="BS841" s="17"/>
      <c r="BT841" s="17"/>
      <c r="BU841" s="17"/>
      <c r="BV841" s="17"/>
      <c r="BW841" s="17"/>
      <c r="BX841" s="17"/>
      <c r="BY841" s="17"/>
      <c r="BZ841" s="17"/>
      <c r="CA841" s="17"/>
    </row>
    <row r="842" spans="2:79" x14ac:dyDescent="0.35">
      <c r="B842" t="s">
        <v>370</v>
      </c>
      <c r="C842" s="17">
        <v>0.363666009310814</v>
      </c>
      <c r="D842" s="17">
        <v>0.36979181172015402</v>
      </c>
      <c r="E842" s="17">
        <v>0.40779168198522803</v>
      </c>
      <c r="F842" s="17">
        <v>0.398661362537097</v>
      </c>
      <c r="G842" s="17">
        <v>0.43145606231088701</v>
      </c>
      <c r="H842" s="17">
        <v>0.25751351657572802</v>
      </c>
      <c r="I842" s="17">
        <v>0.339926090574865</v>
      </c>
      <c r="J842" s="17">
        <v>0.35667686771964902</v>
      </c>
      <c r="K842" s="17">
        <v>0.39315677485599698</v>
      </c>
      <c r="L842" s="17">
        <v>0.26727727090779202</v>
      </c>
      <c r="M842" s="17"/>
      <c r="N842" s="17">
        <v>0.51171333932399998</v>
      </c>
      <c r="O842" s="17">
        <v>0.394311275096483</v>
      </c>
      <c r="P842" s="17">
        <v>0.29344773246608102</v>
      </c>
      <c r="Q842" s="17">
        <v>0.25726382352549299</v>
      </c>
      <c r="R842" s="17"/>
      <c r="S842" s="17">
        <v>0.41687245107391402</v>
      </c>
      <c r="T842" s="17">
        <v>0.338678748308751</v>
      </c>
      <c r="U842" s="17">
        <v>0.30749717259408599</v>
      </c>
      <c r="V842" s="17">
        <v>0.42254728496727001</v>
      </c>
      <c r="W842" s="17">
        <v>0.307251624056189</v>
      </c>
      <c r="X842" s="17">
        <v>0.29985943669585302</v>
      </c>
      <c r="Y842" s="17">
        <v>0.33526293153889197</v>
      </c>
      <c r="Z842" s="17"/>
      <c r="AA842" s="17">
        <v>0.26526941355299699</v>
      </c>
      <c r="AB842" s="17">
        <v>0.51891762568305999</v>
      </c>
      <c r="AC842" s="17"/>
      <c r="AD842" s="17">
        <v>0.26276962490645001</v>
      </c>
      <c r="AE842" s="17">
        <v>0.23769573890453999</v>
      </c>
      <c r="AF842" s="17">
        <v>0.27447051215913398</v>
      </c>
      <c r="AG842" s="17"/>
      <c r="AH842" s="17">
        <v>0.226961277105206</v>
      </c>
      <c r="AI842" s="17">
        <v>0.38303485003995902</v>
      </c>
      <c r="AJ842" s="17"/>
      <c r="AK842" s="17">
        <v>0.385448667220882</v>
      </c>
      <c r="AL842" s="17">
        <v>0.35385089617612803</v>
      </c>
      <c r="AM842" s="17"/>
      <c r="AN842" s="17">
        <v>0.42323540919927799</v>
      </c>
      <c r="AO842" s="17">
        <v>0.25726382352549299</v>
      </c>
      <c r="AP842" s="17"/>
      <c r="AQ842" s="17">
        <v>0.26020785551639702</v>
      </c>
      <c r="AR842" s="17">
        <v>0.41527487500827298</v>
      </c>
      <c r="AS842" s="17"/>
      <c r="AT842" s="17">
        <v>0.73205170990980895</v>
      </c>
      <c r="AU842" s="17">
        <v>0.48451764623420301</v>
      </c>
      <c r="AV842" s="17">
        <v>0.18377980319411</v>
      </c>
      <c r="AW842" s="17">
        <v>4.0322714808450101E-2</v>
      </c>
      <c r="AX842" s="17"/>
      <c r="AY842" s="17">
        <v>0.26985303772125002</v>
      </c>
      <c r="AZ842" s="17">
        <v>0.38691774332414403</v>
      </c>
      <c r="BA842" s="17"/>
      <c r="BB842" s="17">
        <v>0.24098339710080799</v>
      </c>
      <c r="BC842" s="17">
        <v>0.38620353308637401</v>
      </c>
      <c r="BD842" s="17"/>
      <c r="BE842" s="17">
        <v>0.28654707343554697</v>
      </c>
      <c r="BF842" s="17">
        <v>0.373772709640462</v>
      </c>
      <c r="BG842" s="17"/>
      <c r="BH842" s="17">
        <v>0.44679771187406098</v>
      </c>
      <c r="BI842" s="17">
        <v>0.35639033537762899</v>
      </c>
      <c r="BJ842" s="17"/>
      <c r="BK842" s="17">
        <v>0.28143017831181999</v>
      </c>
      <c r="BL842" s="17">
        <v>0.37791527798017899</v>
      </c>
      <c r="BM842" s="17"/>
      <c r="BN842" s="17">
        <v>0.31738370068698302</v>
      </c>
      <c r="BO842" s="17">
        <v>0.36577520034411198</v>
      </c>
      <c r="BP842" s="17"/>
      <c r="BQ842" s="17">
        <v>0.26911925714953899</v>
      </c>
      <c r="BR842" s="17">
        <v>0.371103940870529</v>
      </c>
      <c r="BS842" s="17"/>
      <c r="BT842" s="17">
        <v>0.29394631049686598</v>
      </c>
      <c r="BU842" s="17">
        <v>0.36832392720538698</v>
      </c>
      <c r="BV842" s="17"/>
      <c r="BW842" s="17">
        <v>0.303274752595801</v>
      </c>
      <c r="BX842" s="17">
        <v>0.392428859183311</v>
      </c>
      <c r="BY842" s="17"/>
      <c r="BZ842" s="17">
        <v>0.26722874470082703</v>
      </c>
      <c r="CA842" s="17">
        <v>0.36830018298109302</v>
      </c>
    </row>
    <row r="843" spans="2:79" x14ac:dyDescent="0.35">
      <c r="B843" t="s">
        <v>371</v>
      </c>
      <c r="C843" s="17">
        <v>0.54755348429823203</v>
      </c>
      <c r="D843" s="17">
        <v>0.52871209222406901</v>
      </c>
      <c r="E843" s="17">
        <v>0.51097552217193198</v>
      </c>
      <c r="F843" s="17">
        <v>0.53433222668702895</v>
      </c>
      <c r="G843" s="17">
        <v>0.47753937488572801</v>
      </c>
      <c r="H843" s="17">
        <v>0.63103546929773802</v>
      </c>
      <c r="I843" s="17">
        <v>0.59592667617656103</v>
      </c>
      <c r="J843" s="17">
        <v>0.53361396702036001</v>
      </c>
      <c r="K843" s="17">
        <v>0.50927058993678498</v>
      </c>
      <c r="L843" s="17">
        <v>0.63023724522490499</v>
      </c>
      <c r="M843" s="17"/>
      <c r="N843" s="17">
        <v>0.42674349223462699</v>
      </c>
      <c r="O843" s="17">
        <v>0.51839868693102698</v>
      </c>
      <c r="P843" s="17">
        <v>0.61725232070459202</v>
      </c>
      <c r="Q843" s="17">
        <v>0.63117960172328602</v>
      </c>
      <c r="R843" s="17"/>
      <c r="S843" s="17">
        <v>0.52632261634176802</v>
      </c>
      <c r="T843" s="17">
        <v>0.57091323008435202</v>
      </c>
      <c r="U843" s="17">
        <v>0.647285352999035</v>
      </c>
      <c r="V843" s="17">
        <v>0.48127473030291701</v>
      </c>
      <c r="W843" s="17">
        <v>0.63110609963447695</v>
      </c>
      <c r="X843" s="17">
        <v>0.64140238239570802</v>
      </c>
      <c r="Y843" s="17">
        <v>0.60267646610129499</v>
      </c>
      <c r="Z843" s="17"/>
      <c r="AA843" s="17">
        <v>0.66598065235476001</v>
      </c>
      <c r="AB843" s="17">
        <v>0.36069733219702599</v>
      </c>
      <c r="AC843" s="17"/>
      <c r="AD843" s="17">
        <v>0.68527312829532705</v>
      </c>
      <c r="AE843" s="17">
        <v>0.70604665171317504</v>
      </c>
      <c r="AF843" s="17">
        <v>0.64791207653426497</v>
      </c>
      <c r="AG843" s="17"/>
      <c r="AH843" s="17">
        <v>0.74147366166447304</v>
      </c>
      <c r="AI843" s="17">
        <v>0.52007814405964403</v>
      </c>
      <c r="AJ843" s="17"/>
      <c r="AK843" s="17">
        <v>0.51054664275594797</v>
      </c>
      <c r="AL843" s="17">
        <v>0.56422850797966495</v>
      </c>
      <c r="AM843" s="17"/>
      <c r="AN843" s="17">
        <v>0.50073529543072604</v>
      </c>
      <c r="AO843" s="17">
        <v>0.63117960172328602</v>
      </c>
      <c r="AP843" s="17"/>
      <c r="AQ843" s="17">
        <v>0.66713560139109596</v>
      </c>
      <c r="AR843" s="17">
        <v>0.48790137187868399</v>
      </c>
      <c r="AS843" s="17"/>
      <c r="AT843" s="17">
        <v>0.12027790868291301</v>
      </c>
      <c r="AU843" s="17">
        <v>0.399660889685933</v>
      </c>
      <c r="AV843" s="17">
        <v>0.75115631752729595</v>
      </c>
      <c r="AW843" s="17">
        <v>0.95448331355613703</v>
      </c>
      <c r="AX843" s="17"/>
      <c r="AY843" s="17">
        <v>0.66176614968916203</v>
      </c>
      <c r="AZ843" s="17">
        <v>0.519245645077</v>
      </c>
      <c r="BA843" s="17"/>
      <c r="BB843" s="17">
        <v>0.697388034887652</v>
      </c>
      <c r="BC843" s="17">
        <v>0.52002798834181396</v>
      </c>
      <c r="BD843" s="17"/>
      <c r="BE843" s="17">
        <v>0.62572486466014998</v>
      </c>
      <c r="BF843" s="17">
        <v>0.53730885751875102</v>
      </c>
      <c r="BG843" s="17"/>
      <c r="BH843" s="17">
        <v>0.41017178239512098</v>
      </c>
      <c r="BI843" s="17">
        <v>0.55957710990210596</v>
      </c>
      <c r="BJ843" s="17"/>
      <c r="BK843" s="17">
        <v>0.63139367062069596</v>
      </c>
      <c r="BL843" s="17">
        <v>0.53302622378799303</v>
      </c>
      <c r="BM843" s="17"/>
      <c r="BN843" s="17">
        <v>0.59718591727774795</v>
      </c>
      <c r="BO843" s="17">
        <v>0.54529162040868395</v>
      </c>
      <c r="BP843" s="17"/>
      <c r="BQ843" s="17">
        <v>0.67152792583299703</v>
      </c>
      <c r="BR843" s="17">
        <v>0.53780049553647602</v>
      </c>
      <c r="BS843" s="17"/>
      <c r="BT843" s="17">
        <v>0.66953308613850404</v>
      </c>
      <c r="BU843" s="17">
        <v>0.53940412364621704</v>
      </c>
      <c r="BV843" s="17"/>
      <c r="BW843" s="17">
        <v>0.63637249346980196</v>
      </c>
      <c r="BX843" s="17">
        <v>0.50525120470366403</v>
      </c>
      <c r="BY843" s="17"/>
      <c r="BZ843" s="17">
        <v>0.70612733530865002</v>
      </c>
      <c r="CA843" s="17">
        <v>0.539933413694621</v>
      </c>
    </row>
    <row r="844" spans="2:79" x14ac:dyDescent="0.35">
      <c r="B844" t="s">
        <v>103</v>
      </c>
      <c r="C844" s="17">
        <v>8.8780506390953695E-2</v>
      </c>
      <c r="D844" s="17">
        <v>0.101496096055777</v>
      </c>
      <c r="E844" s="17">
        <v>8.12327958428396E-2</v>
      </c>
      <c r="F844" s="17">
        <v>6.7006410775873895E-2</v>
      </c>
      <c r="G844" s="17">
        <v>9.1004562803384495E-2</v>
      </c>
      <c r="H844" s="17">
        <v>0.11145101412653401</v>
      </c>
      <c r="I844" s="17">
        <v>6.41472332485747E-2</v>
      </c>
      <c r="J844" s="17">
        <v>0.109709165259992</v>
      </c>
      <c r="K844" s="17">
        <v>9.75726352072184E-2</v>
      </c>
      <c r="L844" s="17">
        <v>0.102485483867303</v>
      </c>
      <c r="M844" s="17"/>
      <c r="N844" s="17">
        <v>6.1543168441373398E-2</v>
      </c>
      <c r="O844" s="17">
        <v>8.72900379724902E-2</v>
      </c>
      <c r="P844" s="17">
        <v>8.9299946829326501E-2</v>
      </c>
      <c r="Q844" s="17">
        <v>0.11155657475122099</v>
      </c>
      <c r="R844" s="17"/>
      <c r="S844" s="17">
        <v>5.6804932584318603E-2</v>
      </c>
      <c r="T844" s="17">
        <v>9.0408021606897093E-2</v>
      </c>
      <c r="U844" s="17">
        <v>4.5217474406878899E-2</v>
      </c>
      <c r="V844" s="17">
        <v>9.6177984729813107E-2</v>
      </c>
      <c r="W844" s="17">
        <v>6.1642276309333999E-2</v>
      </c>
      <c r="X844" s="17">
        <v>5.8738180908438499E-2</v>
      </c>
      <c r="Y844" s="17">
        <v>6.2060602359812901E-2</v>
      </c>
      <c r="Z844" s="17"/>
      <c r="AA844" s="17">
        <v>6.8749934092243503E-2</v>
      </c>
      <c r="AB844" s="17">
        <v>0.12038504211991299</v>
      </c>
      <c r="AC844" s="17"/>
      <c r="AD844" s="17">
        <v>5.1957246798223701E-2</v>
      </c>
      <c r="AE844" s="17">
        <v>5.62576093822846E-2</v>
      </c>
      <c r="AF844" s="17">
        <v>7.7617411306601602E-2</v>
      </c>
      <c r="AG844" s="17"/>
      <c r="AH844" s="17">
        <v>3.1565061230321101E-2</v>
      </c>
      <c r="AI844" s="17">
        <v>9.6887005900397602E-2</v>
      </c>
      <c r="AJ844" s="17"/>
      <c r="AK844" s="17">
        <v>0.10400469002317</v>
      </c>
      <c r="AL844" s="17">
        <v>8.1920595844207494E-2</v>
      </c>
      <c r="AM844" s="17"/>
      <c r="AN844" s="17">
        <v>7.6029295369996003E-2</v>
      </c>
      <c r="AO844" s="17">
        <v>0.11155657475122099</v>
      </c>
      <c r="AP844" s="17"/>
      <c r="AQ844" s="17">
        <v>7.2656543092506895E-2</v>
      </c>
      <c r="AR844" s="17">
        <v>9.6823753113042602E-2</v>
      </c>
      <c r="AS844" s="17"/>
      <c r="AT844" s="17">
        <v>0.14767038140727801</v>
      </c>
      <c r="AU844" s="17">
        <v>0.115821464079864</v>
      </c>
      <c r="AV844" s="17">
        <v>6.50638792785945E-2</v>
      </c>
      <c r="AW844" s="17">
        <v>5.1939716354123099E-3</v>
      </c>
      <c r="AX844" s="17"/>
      <c r="AY844" s="17">
        <v>6.8380812589587905E-2</v>
      </c>
      <c r="AZ844" s="17">
        <v>9.3836611598855701E-2</v>
      </c>
      <c r="BA844" s="17"/>
      <c r="BB844" s="17">
        <v>6.1628568011540097E-2</v>
      </c>
      <c r="BC844" s="17">
        <v>9.3768478571812405E-2</v>
      </c>
      <c r="BD844" s="17"/>
      <c r="BE844" s="17">
        <v>8.7728061904302601E-2</v>
      </c>
      <c r="BF844" s="17">
        <v>8.8918432840786696E-2</v>
      </c>
      <c r="BG844" s="17"/>
      <c r="BH844" s="17">
        <v>0.14303050573081799</v>
      </c>
      <c r="BI844" s="17">
        <v>8.4032554720265301E-2</v>
      </c>
      <c r="BJ844" s="17"/>
      <c r="BK844" s="17">
        <v>8.71761510674844E-2</v>
      </c>
      <c r="BL844" s="17">
        <v>8.9058498231828001E-2</v>
      </c>
      <c r="BM844" s="17"/>
      <c r="BN844" s="17">
        <v>8.5430382035269301E-2</v>
      </c>
      <c r="BO844" s="17">
        <v>8.8933179247203703E-2</v>
      </c>
      <c r="BP844" s="17"/>
      <c r="BQ844" s="17">
        <v>5.9352817017463998E-2</v>
      </c>
      <c r="BR844" s="17">
        <v>9.1095563592995005E-2</v>
      </c>
      <c r="BS844" s="17"/>
      <c r="BT844" s="17">
        <v>3.6520603364629999E-2</v>
      </c>
      <c r="BU844" s="17">
        <v>9.2271949148395496E-2</v>
      </c>
      <c r="BV844" s="17"/>
      <c r="BW844" s="17">
        <v>6.0352753934396597E-2</v>
      </c>
      <c r="BX844" s="17">
        <v>0.10231993611302501</v>
      </c>
      <c r="BY844" s="17"/>
      <c r="BZ844" s="17">
        <v>2.6643919990522999E-2</v>
      </c>
      <c r="CA844" s="17">
        <v>9.1766403324286094E-2</v>
      </c>
    </row>
    <row r="845" spans="2:79" x14ac:dyDescent="0.35">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17"/>
      <c r="BB845" s="17"/>
      <c r="BC845" s="17"/>
      <c r="BD845" s="17"/>
      <c r="BE845" s="17"/>
      <c r="BF845" s="17"/>
      <c r="BG845" s="17"/>
      <c r="BH845" s="17"/>
      <c r="BI845" s="17"/>
      <c r="BJ845" s="17"/>
      <c r="BK845" s="17"/>
      <c r="BL845" s="17"/>
      <c r="BM845" s="17"/>
      <c r="BN845" s="17"/>
      <c r="BO845" s="17"/>
      <c r="BP845" s="17"/>
      <c r="BQ845" s="17"/>
      <c r="BR845" s="17"/>
      <c r="BS845" s="17"/>
      <c r="BT845" s="17"/>
      <c r="BU845" s="17"/>
      <c r="BV845" s="17"/>
      <c r="BW845" s="17"/>
      <c r="BX845" s="17"/>
      <c r="BY845" s="17"/>
      <c r="BZ845" s="17"/>
      <c r="CA845" s="17"/>
    </row>
    <row r="846" spans="2:79" x14ac:dyDescent="0.35">
      <c r="B846" s="6" t="s">
        <v>382</v>
      </c>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c r="BA846" s="17"/>
      <c r="BB846" s="17"/>
      <c r="BC846" s="17"/>
      <c r="BD846" s="17"/>
      <c r="BE846" s="17"/>
      <c r="BF846" s="17"/>
      <c r="BG846" s="17"/>
      <c r="BH846" s="17"/>
      <c r="BI846" s="17"/>
      <c r="BJ846" s="17"/>
      <c r="BK846" s="17"/>
      <c r="BL846" s="17"/>
      <c r="BM846" s="17"/>
      <c r="BN846" s="17"/>
      <c r="BO846" s="17"/>
      <c r="BP846" s="17"/>
      <c r="BQ846" s="17"/>
      <c r="BR846" s="17"/>
      <c r="BS846" s="17"/>
      <c r="BT846" s="17"/>
      <c r="BU846" s="17"/>
      <c r="BV846" s="17"/>
      <c r="BW846" s="17"/>
      <c r="BX846" s="17"/>
      <c r="BY846" s="17"/>
      <c r="BZ846" s="17"/>
      <c r="CA846" s="17"/>
    </row>
    <row r="847" spans="2:79" x14ac:dyDescent="0.35">
      <c r="B847" s="24" t="s">
        <v>77</v>
      </c>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c r="BP847" s="17"/>
      <c r="BQ847" s="17"/>
      <c r="BR847" s="17"/>
      <c r="BS847" s="17"/>
      <c r="BT847" s="17"/>
      <c r="BU847" s="17"/>
      <c r="BV847" s="17"/>
      <c r="BW847" s="17"/>
      <c r="BX847" s="17"/>
      <c r="BY847" s="17"/>
      <c r="BZ847" s="17"/>
      <c r="CA847" s="17"/>
    </row>
    <row r="848" spans="2:79" x14ac:dyDescent="0.35">
      <c r="B848" t="s">
        <v>370</v>
      </c>
      <c r="C848" s="17">
        <v>0.44499531331831499</v>
      </c>
      <c r="D848" s="17">
        <v>0.40309258600039499</v>
      </c>
      <c r="E848" s="17">
        <v>0.45076619624001302</v>
      </c>
      <c r="F848" s="17">
        <v>0.52359576199943902</v>
      </c>
      <c r="G848" s="17">
        <v>0.48761397700429998</v>
      </c>
      <c r="H848" s="17">
        <v>0.40932972506587201</v>
      </c>
      <c r="I848" s="17">
        <v>0.45337538210657502</v>
      </c>
      <c r="J848" s="17">
        <v>0.369147943025675</v>
      </c>
      <c r="K848" s="17">
        <v>0.418614715085667</v>
      </c>
      <c r="L848" s="17">
        <v>0.39991826459875901</v>
      </c>
      <c r="M848" s="17"/>
      <c r="N848" s="17">
        <v>0.75949560533712801</v>
      </c>
      <c r="O848" s="17">
        <v>0.521724280684287</v>
      </c>
      <c r="P848" s="17">
        <v>0.33713249378787102</v>
      </c>
      <c r="Q848" s="17">
        <v>0.19471143623248799</v>
      </c>
      <c r="R848" s="17"/>
      <c r="S848" s="17">
        <v>0.60071932036396603</v>
      </c>
      <c r="T848" s="17">
        <v>0.45706231678039999</v>
      </c>
      <c r="U848" s="17">
        <v>0.37742841671997301</v>
      </c>
      <c r="V848" s="17">
        <v>0.55887347300232804</v>
      </c>
      <c r="W848" s="17">
        <v>0.33265510576261798</v>
      </c>
      <c r="X848" s="17">
        <v>0.33071812609886198</v>
      </c>
      <c r="Y848" s="17">
        <v>0.39694171338261702</v>
      </c>
      <c r="Z848" s="17"/>
      <c r="AA848" s="17">
        <v>0.31328917824747898</v>
      </c>
      <c r="AB848" s="17">
        <v>0.65280321763053495</v>
      </c>
      <c r="AC848" s="17"/>
      <c r="AD848" s="17">
        <v>0.30165581729294</v>
      </c>
      <c r="AE848" s="17">
        <v>0.250048145468246</v>
      </c>
      <c r="AF848" s="17">
        <v>0.35691582873488098</v>
      </c>
      <c r="AG848" s="17"/>
      <c r="AH848" s="17">
        <v>0.219572522635791</v>
      </c>
      <c r="AI848" s="17">
        <v>0.47693406232140201</v>
      </c>
      <c r="AJ848" s="17"/>
      <c r="AK848" s="17">
        <v>0.466782427906207</v>
      </c>
      <c r="AL848" s="17">
        <v>0.43517819203580599</v>
      </c>
      <c r="AM848" s="17"/>
      <c r="AN848" s="17">
        <v>0.58511706222525905</v>
      </c>
      <c r="AO848" s="17">
        <v>0.19471143623248799</v>
      </c>
      <c r="AP848" s="17"/>
      <c r="AQ848" s="17">
        <v>0.28770344775325901</v>
      </c>
      <c r="AR848" s="17">
        <v>0.52345848386145599</v>
      </c>
      <c r="AS848" s="17"/>
      <c r="AT848" s="17">
        <v>0.80066765252843397</v>
      </c>
      <c r="AU848" s="17">
        <v>0.61366120302443605</v>
      </c>
      <c r="AV848" s="17">
        <v>0.26421962925849601</v>
      </c>
      <c r="AW848" s="17">
        <v>3.05028351310404E-2</v>
      </c>
      <c r="AX848" s="17"/>
      <c r="AY848" s="17">
        <v>0.300751332307307</v>
      </c>
      <c r="AZ848" s="17">
        <v>0.480746474620032</v>
      </c>
      <c r="BA848" s="17"/>
      <c r="BB848" s="17">
        <v>0.44385018431263901</v>
      </c>
      <c r="BC848" s="17">
        <v>0.44520568031105001</v>
      </c>
      <c r="BD848" s="17"/>
      <c r="BE848" s="17">
        <v>0.29690217095766802</v>
      </c>
      <c r="BF848" s="17">
        <v>0.46440342617319003</v>
      </c>
      <c r="BG848" s="17"/>
      <c r="BH848" s="17">
        <v>0.41180974058532299</v>
      </c>
      <c r="BI848" s="17">
        <v>0.44789970958407799</v>
      </c>
      <c r="BJ848" s="17"/>
      <c r="BK848" s="17">
        <v>0.33985140835343502</v>
      </c>
      <c r="BL848" s="17">
        <v>0.463213938126874</v>
      </c>
      <c r="BM848" s="17"/>
      <c r="BN848" s="17">
        <v>0.26561615835149799</v>
      </c>
      <c r="BO848" s="17">
        <v>0.45317003312954401</v>
      </c>
      <c r="BP848" s="17"/>
      <c r="BQ848" s="17">
        <v>0.25635504232086398</v>
      </c>
      <c r="BR848" s="17">
        <v>0.45983552086655299</v>
      </c>
      <c r="BS848" s="17"/>
      <c r="BT848" s="17">
        <v>0.45912724845010899</v>
      </c>
      <c r="BU848" s="17">
        <v>0.44405116991759502</v>
      </c>
      <c r="BV848" s="17"/>
      <c r="BW848" s="17">
        <v>0.43125344473277999</v>
      </c>
      <c r="BX848" s="17">
        <v>0.45154022270741001</v>
      </c>
      <c r="BY848" s="17"/>
      <c r="BZ848" s="17">
        <v>0.308629338637044</v>
      </c>
      <c r="CA848" s="17">
        <v>0.45154821184717397</v>
      </c>
    </row>
    <row r="849" spans="2:79" x14ac:dyDescent="0.35">
      <c r="B849" t="s">
        <v>371</v>
      </c>
      <c r="C849" s="17">
        <v>0.420306847992372</v>
      </c>
      <c r="D849" s="17">
        <v>0.44292499954944797</v>
      </c>
      <c r="E849" s="17">
        <v>0.44758468980326699</v>
      </c>
      <c r="F849" s="17">
        <v>0.36584821615125002</v>
      </c>
      <c r="G849" s="17">
        <v>0.44505226419511301</v>
      </c>
      <c r="H849" s="17">
        <v>0.37447729699207</v>
      </c>
      <c r="I849" s="17">
        <v>0.432568984221402</v>
      </c>
      <c r="J849" s="17">
        <v>0.41613112671861402</v>
      </c>
      <c r="K849" s="17">
        <v>0.45424308211914399</v>
      </c>
      <c r="L849" s="17">
        <v>0.44054345050351901</v>
      </c>
      <c r="M849" s="17"/>
      <c r="N849" s="17">
        <v>0.14425330380316101</v>
      </c>
      <c r="O849" s="17">
        <v>0.32094702934254898</v>
      </c>
      <c r="P849" s="17">
        <v>0.51231187236436004</v>
      </c>
      <c r="Q849" s="17">
        <v>0.65825813545025103</v>
      </c>
      <c r="R849" s="17"/>
      <c r="S849" s="17">
        <v>0.26846851307953901</v>
      </c>
      <c r="T849" s="17">
        <v>0.435982916386153</v>
      </c>
      <c r="U849" s="17">
        <v>0.53031263633491399</v>
      </c>
      <c r="V849" s="17">
        <v>0.31407479353305401</v>
      </c>
      <c r="W849" s="17">
        <v>0.55734682371315902</v>
      </c>
      <c r="X849" s="17">
        <v>0.56739555659448404</v>
      </c>
      <c r="Y849" s="17">
        <v>0.48985452776465699</v>
      </c>
      <c r="Z849" s="17"/>
      <c r="AA849" s="17">
        <v>0.58473486817905096</v>
      </c>
      <c r="AB849" s="17">
        <v>0.16086986529734501</v>
      </c>
      <c r="AC849" s="17"/>
      <c r="AD849" s="17">
        <v>0.607432698509905</v>
      </c>
      <c r="AE849" s="17">
        <v>0.70045499609100303</v>
      </c>
      <c r="AF849" s="17">
        <v>0.51968095885495902</v>
      </c>
      <c r="AG849" s="17"/>
      <c r="AH849" s="17">
        <v>0.74092412847719902</v>
      </c>
      <c r="AI849" s="17">
        <v>0.37488058556143999</v>
      </c>
      <c r="AJ849" s="17"/>
      <c r="AK849" s="17">
        <v>0.37872649181141699</v>
      </c>
      <c r="AL849" s="17">
        <v>0.43904266534678099</v>
      </c>
      <c r="AM849" s="17"/>
      <c r="AN849" s="17">
        <v>0.28708951517223402</v>
      </c>
      <c r="AO849" s="17">
        <v>0.65825813545025103</v>
      </c>
      <c r="AP849" s="17"/>
      <c r="AQ849" s="17">
        <v>0.60571011343113601</v>
      </c>
      <c r="AR849" s="17">
        <v>0.32782064100946701</v>
      </c>
      <c r="AS849" s="17"/>
      <c r="AT849" s="17">
        <v>4.3666305615126501E-2</v>
      </c>
      <c r="AU849" s="17">
        <v>0.17910214305990799</v>
      </c>
      <c r="AV849" s="17">
        <v>0.62939262152087605</v>
      </c>
      <c r="AW849" s="17">
        <v>0.95964234672186299</v>
      </c>
      <c r="AX849" s="17"/>
      <c r="AY849" s="17">
        <v>0.62175768118621999</v>
      </c>
      <c r="AZ849" s="17">
        <v>0.37037685312257601</v>
      </c>
      <c r="BA849" s="17"/>
      <c r="BB849" s="17">
        <v>0.42175250951482002</v>
      </c>
      <c r="BC849" s="17">
        <v>0.420041271393156</v>
      </c>
      <c r="BD849" s="17"/>
      <c r="BE849" s="17">
        <v>0.60544114314134101</v>
      </c>
      <c r="BF849" s="17">
        <v>0.39604436536634502</v>
      </c>
      <c r="BG849" s="17"/>
      <c r="BH849" s="17">
        <v>0.43347266103361098</v>
      </c>
      <c r="BI849" s="17">
        <v>0.41915457804240303</v>
      </c>
      <c r="BJ849" s="17"/>
      <c r="BK849" s="17">
        <v>0.50732404474022497</v>
      </c>
      <c r="BL849" s="17">
        <v>0.40522909660039802</v>
      </c>
      <c r="BM849" s="17"/>
      <c r="BN849" s="17">
        <v>0.58765012753916301</v>
      </c>
      <c r="BO849" s="17">
        <v>0.41268063064933402</v>
      </c>
      <c r="BP849" s="17"/>
      <c r="BQ849" s="17">
        <v>0.65491666232133705</v>
      </c>
      <c r="BR849" s="17">
        <v>0.40185024633946997</v>
      </c>
      <c r="BS849" s="17"/>
      <c r="BT849" s="17">
        <v>0.476873921388342</v>
      </c>
      <c r="BU849" s="17">
        <v>0.41652764659166203</v>
      </c>
      <c r="BV849" s="17"/>
      <c r="BW849" s="17">
        <v>0.46287374613564802</v>
      </c>
      <c r="BX849" s="17">
        <v>0.40003329570299501</v>
      </c>
      <c r="BY849" s="17"/>
      <c r="BZ849" s="17">
        <v>0.62929179866365803</v>
      </c>
      <c r="CA849" s="17">
        <v>0.41026433424208802</v>
      </c>
    </row>
    <row r="850" spans="2:79" x14ac:dyDescent="0.35">
      <c r="B850" t="s">
        <v>103</v>
      </c>
      <c r="C850" s="17">
        <v>0.13469783868931401</v>
      </c>
      <c r="D850" s="17">
        <v>0.15398241445015801</v>
      </c>
      <c r="E850" s="17">
        <v>0.10164911395671999</v>
      </c>
      <c r="F850" s="17">
        <v>0.110556021849311</v>
      </c>
      <c r="G850" s="17">
        <v>6.7333758800587395E-2</v>
      </c>
      <c r="H850" s="17">
        <v>0.216192977942058</v>
      </c>
      <c r="I850" s="17">
        <v>0.114055633672022</v>
      </c>
      <c r="J850" s="17">
        <v>0.21472093025571101</v>
      </c>
      <c r="K850" s="17">
        <v>0.12714220279518901</v>
      </c>
      <c r="L850" s="17">
        <v>0.15953828489772301</v>
      </c>
      <c r="M850" s="17"/>
      <c r="N850" s="17">
        <v>9.6251090859711799E-2</v>
      </c>
      <c r="O850" s="17">
        <v>0.15732868997316399</v>
      </c>
      <c r="P850" s="17">
        <v>0.15055563384776999</v>
      </c>
      <c r="Q850" s="17">
        <v>0.14703042831726101</v>
      </c>
      <c r="R850" s="17"/>
      <c r="S850" s="17">
        <v>0.130812166556495</v>
      </c>
      <c r="T850" s="17">
        <v>0.106954766833447</v>
      </c>
      <c r="U850" s="17">
        <v>9.2258946945112996E-2</v>
      </c>
      <c r="V850" s="17">
        <v>0.12705173346461801</v>
      </c>
      <c r="W850" s="17">
        <v>0.109998070524224</v>
      </c>
      <c r="X850" s="17">
        <v>0.101886317306655</v>
      </c>
      <c r="Y850" s="17">
        <v>0.113203758852727</v>
      </c>
      <c r="Z850" s="17"/>
      <c r="AA850" s="17">
        <v>0.10197595357347</v>
      </c>
      <c r="AB850" s="17">
        <v>0.18632691707212001</v>
      </c>
      <c r="AC850" s="17"/>
      <c r="AD850" s="17">
        <v>9.0911484197155307E-2</v>
      </c>
      <c r="AE850" s="17">
        <v>4.9496858440751003E-2</v>
      </c>
      <c r="AF850" s="17">
        <v>0.12340321241016</v>
      </c>
      <c r="AG850" s="17"/>
      <c r="AH850" s="17">
        <v>3.9503348887010001E-2</v>
      </c>
      <c r="AI850" s="17">
        <v>0.148185352117158</v>
      </c>
      <c r="AJ850" s="17"/>
      <c r="AK850" s="17">
        <v>0.15449108028237599</v>
      </c>
      <c r="AL850" s="17">
        <v>0.12577914261741299</v>
      </c>
      <c r="AM850" s="17"/>
      <c r="AN850" s="17">
        <v>0.12779342260250801</v>
      </c>
      <c r="AO850" s="17">
        <v>0.14703042831726101</v>
      </c>
      <c r="AP850" s="17"/>
      <c r="AQ850" s="17">
        <v>0.10658643881560501</v>
      </c>
      <c r="AR850" s="17">
        <v>0.148720875129077</v>
      </c>
      <c r="AS850" s="17"/>
      <c r="AT850" s="17">
        <v>0.15566604185644001</v>
      </c>
      <c r="AU850" s="17">
        <v>0.20723665391565599</v>
      </c>
      <c r="AV850" s="17">
        <v>0.10638774922062801</v>
      </c>
      <c r="AW850" s="17">
        <v>9.8548181470962792E-3</v>
      </c>
      <c r="AX850" s="17"/>
      <c r="AY850" s="17">
        <v>7.74909865064735E-2</v>
      </c>
      <c r="AZ850" s="17">
        <v>0.14887667225739201</v>
      </c>
      <c r="BA850" s="17"/>
      <c r="BB850" s="17">
        <v>0.134397306172542</v>
      </c>
      <c r="BC850" s="17">
        <v>0.13475304829579399</v>
      </c>
      <c r="BD850" s="17"/>
      <c r="BE850" s="17">
        <v>9.7656685900991094E-2</v>
      </c>
      <c r="BF850" s="17">
        <v>0.13955220846046601</v>
      </c>
      <c r="BG850" s="17"/>
      <c r="BH850" s="17">
        <v>0.154717598381066</v>
      </c>
      <c r="BI850" s="17">
        <v>0.13294571237351899</v>
      </c>
      <c r="BJ850" s="17"/>
      <c r="BK850" s="17">
        <v>0.15282454690634001</v>
      </c>
      <c r="BL850" s="17">
        <v>0.131556965272728</v>
      </c>
      <c r="BM850" s="17"/>
      <c r="BN850" s="17">
        <v>0.146733714109339</v>
      </c>
      <c r="BO850" s="17">
        <v>0.13414933622112099</v>
      </c>
      <c r="BP850" s="17"/>
      <c r="BQ850" s="17">
        <v>8.8728295357799206E-2</v>
      </c>
      <c r="BR850" s="17">
        <v>0.138314232793978</v>
      </c>
      <c r="BS850" s="17"/>
      <c r="BT850" s="17">
        <v>6.3998830161549794E-2</v>
      </c>
      <c r="BU850" s="17">
        <v>0.13942118349074301</v>
      </c>
      <c r="BV850" s="17"/>
      <c r="BW850" s="17">
        <v>0.105872809131572</v>
      </c>
      <c r="BX850" s="17">
        <v>0.14842648158959501</v>
      </c>
      <c r="BY850" s="17"/>
      <c r="BZ850" s="17">
        <v>6.2078862699297598E-2</v>
      </c>
      <c r="CA850" s="17">
        <v>0.138187453910739</v>
      </c>
    </row>
    <row r="851" spans="2:79" x14ac:dyDescent="0.35">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c r="BH851" s="17"/>
      <c r="BI851" s="17"/>
      <c r="BJ851" s="17"/>
      <c r="BK851" s="17"/>
      <c r="BL851" s="17"/>
      <c r="BM851" s="17"/>
      <c r="BN851" s="17"/>
      <c r="BO851" s="17"/>
      <c r="BP851" s="17"/>
      <c r="BQ851" s="17"/>
      <c r="BR851" s="17"/>
      <c r="BS851" s="17"/>
      <c r="BT851" s="17"/>
      <c r="BU851" s="17"/>
      <c r="BV851" s="17"/>
      <c r="BW851" s="17"/>
      <c r="BX851" s="17"/>
      <c r="BY851" s="17"/>
      <c r="BZ851" s="17"/>
      <c r="CA851" s="17"/>
    </row>
    <row r="852" spans="2:79" x14ac:dyDescent="0.35">
      <c r="B852" s="6" t="s">
        <v>387</v>
      </c>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c r="BH852" s="17"/>
      <c r="BI852" s="17"/>
      <c r="BJ852" s="17"/>
      <c r="BK852" s="17"/>
      <c r="BL852" s="17"/>
      <c r="BM852" s="17"/>
      <c r="BN852" s="17"/>
      <c r="BO852" s="17"/>
      <c r="BP852" s="17"/>
      <c r="BQ852" s="17"/>
      <c r="BR852" s="17"/>
      <c r="BS852" s="17"/>
      <c r="BT852" s="17"/>
      <c r="BU852" s="17"/>
      <c r="BV852" s="17"/>
      <c r="BW852" s="17"/>
      <c r="BX852" s="17"/>
      <c r="BY852" s="17"/>
      <c r="BZ852" s="17"/>
      <c r="CA852" s="17"/>
    </row>
    <row r="853" spans="2:79" x14ac:dyDescent="0.35">
      <c r="B853" s="24" t="s">
        <v>703</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c r="BP853" s="17"/>
      <c r="BQ853" s="17"/>
      <c r="BR853" s="17"/>
      <c r="BS853" s="17"/>
      <c r="BT853" s="17"/>
      <c r="BU853" s="17"/>
      <c r="BV853" s="17"/>
      <c r="BW853" s="17"/>
      <c r="BX853" s="17"/>
      <c r="BY853" s="17"/>
      <c r="BZ853" s="17"/>
      <c r="CA853" s="17"/>
    </row>
    <row r="854" spans="2:79" x14ac:dyDescent="0.35">
      <c r="B854" t="s">
        <v>383</v>
      </c>
      <c r="C854" s="17">
        <v>0.57683597320746405</v>
      </c>
      <c r="D854" s="17">
        <v>0.54569741366093205</v>
      </c>
      <c r="E854" s="17">
        <v>0.53814159700488495</v>
      </c>
      <c r="F854" s="17">
        <v>0.54195526203113498</v>
      </c>
      <c r="G854" s="17">
        <v>0.476204940240194</v>
      </c>
      <c r="H854" s="17">
        <v>0.71258529514791202</v>
      </c>
      <c r="I854" s="17">
        <v>0.62821810244843901</v>
      </c>
      <c r="J854" s="17">
        <v>0.59092247908914997</v>
      </c>
      <c r="K854" s="17">
        <v>0.55363956405889603</v>
      </c>
      <c r="L854" s="17">
        <v>0.61070662533874398</v>
      </c>
      <c r="M854" s="17"/>
      <c r="N854" s="17">
        <v>0.59117749922339502</v>
      </c>
      <c r="O854" s="17">
        <v>0.55825920564758502</v>
      </c>
      <c r="P854" s="17">
        <v>0.58220947524697597</v>
      </c>
      <c r="Q854" s="17">
        <v>0.57585252072839999</v>
      </c>
      <c r="R854" s="17"/>
      <c r="S854" s="17">
        <v>0.61947389404451303</v>
      </c>
      <c r="T854" s="17">
        <v>0.59762783991586099</v>
      </c>
      <c r="U854" s="17">
        <v>0.61297629432008904</v>
      </c>
      <c r="V854" s="17">
        <v>0.51804016842323997</v>
      </c>
      <c r="W854" s="17">
        <v>0.61583414921734103</v>
      </c>
      <c r="X854" s="17">
        <v>0.60184857925184998</v>
      </c>
      <c r="Y854" s="17">
        <v>0.61413648113322605</v>
      </c>
      <c r="Z854" s="17"/>
      <c r="AA854" s="17">
        <v>0.61237395513446802</v>
      </c>
      <c r="AB854" s="17">
        <v>0.50710936982279298</v>
      </c>
      <c r="AC854" s="17"/>
      <c r="AD854" s="17">
        <v>0.59299169348785796</v>
      </c>
      <c r="AE854" s="17">
        <v>0.6569720196312</v>
      </c>
      <c r="AF854" s="17">
        <v>0.60996925690744896</v>
      </c>
      <c r="AG854" s="17"/>
      <c r="AH854" s="17">
        <v>0.62362305650162797</v>
      </c>
      <c r="AI854" s="17">
        <v>0.56954134686621105</v>
      </c>
      <c r="AJ854" s="17"/>
      <c r="AK854" s="17">
        <v>0.58150766490295103</v>
      </c>
      <c r="AL854" s="17">
        <v>0.57486594349568099</v>
      </c>
      <c r="AM854" s="17"/>
      <c r="AN854" s="17">
        <v>0.57747585240420296</v>
      </c>
      <c r="AO854" s="17">
        <v>0.57585252072839999</v>
      </c>
      <c r="AP854" s="17"/>
      <c r="AQ854" s="17">
        <v>0.62699477830474903</v>
      </c>
      <c r="AR854" s="17">
        <v>0.54855662647768599</v>
      </c>
      <c r="AS854" s="17"/>
      <c r="AT854" s="17">
        <v>0.25429106706685201</v>
      </c>
      <c r="AU854" s="17">
        <v>0.54555793000270603</v>
      </c>
      <c r="AV854" s="17">
        <v>0.66422199685297301</v>
      </c>
      <c r="AW854" s="17">
        <v>0.66012112802829503</v>
      </c>
      <c r="AX854" s="17"/>
      <c r="AY854" s="17">
        <v>0.60386747230736204</v>
      </c>
      <c r="AZ854" s="17">
        <v>0.56943460743653096</v>
      </c>
      <c r="BA854" s="17"/>
      <c r="BB854" s="17">
        <v>0.73183626941254398</v>
      </c>
      <c r="BC854" s="17">
        <v>0.54875238002706495</v>
      </c>
      <c r="BD854" s="17"/>
      <c r="BE854" s="17">
        <v>0.56674990963307603</v>
      </c>
      <c r="BF854" s="17">
        <v>0.57818635364260595</v>
      </c>
      <c r="BG854" s="17"/>
      <c r="BH854" s="17">
        <v>0.518410559961617</v>
      </c>
      <c r="BI854" s="17">
        <v>0.58172803154005504</v>
      </c>
      <c r="BJ854" s="17"/>
      <c r="BK854" s="17">
        <v>0.579829893943969</v>
      </c>
      <c r="BL854" s="17">
        <v>0.576268989807461</v>
      </c>
      <c r="BM854" s="17"/>
      <c r="BN854" s="17">
        <v>0.65549677201651202</v>
      </c>
      <c r="BO854" s="17">
        <v>0.57320027207179403</v>
      </c>
      <c r="BP854" s="17"/>
      <c r="BQ854" s="17">
        <v>0.64780714116381899</v>
      </c>
      <c r="BR854" s="17">
        <v>0.57096614182524796</v>
      </c>
      <c r="BS854" s="17"/>
      <c r="BT854" s="17">
        <v>0.64032219170821802</v>
      </c>
      <c r="BU854" s="17">
        <v>0.57259950164131501</v>
      </c>
      <c r="BV854" s="17"/>
      <c r="BW854" s="17">
        <v>0.61180097237753195</v>
      </c>
      <c r="BX854" s="17">
        <v>0.55865900406440205</v>
      </c>
      <c r="BY854" s="17"/>
      <c r="BZ854" s="17">
        <v>0.65483012095233595</v>
      </c>
      <c r="CA854" s="17">
        <v>0.57275968700440505</v>
      </c>
    </row>
    <row r="855" spans="2:79" x14ac:dyDescent="0.35">
      <c r="B855" t="s">
        <v>384</v>
      </c>
      <c r="C855" s="17">
        <v>0.39219062708586699</v>
      </c>
      <c r="D855" s="17">
        <v>0.426705501470101</v>
      </c>
      <c r="E855" s="17">
        <v>0.39124844108106199</v>
      </c>
      <c r="F855" s="17">
        <v>0.39898401714307402</v>
      </c>
      <c r="G855" s="17">
        <v>0.313216159992938</v>
      </c>
      <c r="H855" s="17">
        <v>0.38296898027916998</v>
      </c>
      <c r="I855" s="17">
        <v>0.46600686005196701</v>
      </c>
      <c r="J855" s="17">
        <v>0.34740246210053899</v>
      </c>
      <c r="K855" s="17">
        <v>0.414202079577767</v>
      </c>
      <c r="L855" s="17">
        <v>0.36186220372713301</v>
      </c>
      <c r="M855" s="17"/>
      <c r="N855" s="17">
        <v>0.28663678505369899</v>
      </c>
      <c r="O855" s="17">
        <v>0.32465642746032602</v>
      </c>
      <c r="P855" s="17">
        <v>0.40159477307098601</v>
      </c>
      <c r="Q855" s="17">
        <v>0.48542777141527998</v>
      </c>
      <c r="R855" s="17"/>
      <c r="S855" s="17">
        <v>0.36261501075540598</v>
      </c>
      <c r="T855" s="17">
        <v>0.41018799110579202</v>
      </c>
      <c r="U855" s="17">
        <v>0.474161773756265</v>
      </c>
      <c r="V855" s="17">
        <v>0.342641321438174</v>
      </c>
      <c r="W855" s="17">
        <v>0.43791404121208799</v>
      </c>
      <c r="X855" s="17">
        <v>0.435944764018734</v>
      </c>
      <c r="Y855" s="17">
        <v>0.42417785196940699</v>
      </c>
      <c r="Z855" s="17"/>
      <c r="AA855" s="17">
        <v>0.46294554324748299</v>
      </c>
      <c r="AB855" s="17">
        <v>0.25336732567133902</v>
      </c>
      <c r="AC855" s="17"/>
      <c r="AD855" s="17">
        <v>0.48150798722708499</v>
      </c>
      <c r="AE855" s="17">
        <v>0.51756730845181897</v>
      </c>
      <c r="AF855" s="17">
        <v>0.42542075610987401</v>
      </c>
      <c r="AG855" s="17"/>
      <c r="AH855" s="17">
        <v>0.55319936905149503</v>
      </c>
      <c r="AI855" s="17">
        <v>0.36708757454185598</v>
      </c>
      <c r="AJ855" s="17"/>
      <c r="AK855" s="17">
        <v>0.37894934457573998</v>
      </c>
      <c r="AL855" s="17">
        <v>0.39777441164772998</v>
      </c>
      <c r="AM855" s="17"/>
      <c r="AN855" s="17">
        <v>0.33152627340346802</v>
      </c>
      <c r="AO855" s="17">
        <v>0.48542777141527998</v>
      </c>
      <c r="AP855" s="17"/>
      <c r="AQ855" s="17">
        <v>0.50159579931767095</v>
      </c>
      <c r="AR855" s="17">
        <v>0.33050840013541499</v>
      </c>
      <c r="AS855" s="17"/>
      <c r="AT855" s="17">
        <v>8.4377949349958195E-2</v>
      </c>
      <c r="AU855" s="17">
        <v>0.28397933030345002</v>
      </c>
      <c r="AV855" s="17">
        <v>0.48228719635888401</v>
      </c>
      <c r="AW855" s="17">
        <v>0.60069131325501901</v>
      </c>
      <c r="AX855" s="17"/>
      <c r="AY855" s="17">
        <v>0.44820041049216303</v>
      </c>
      <c r="AZ855" s="17">
        <v>0.37685485557690701</v>
      </c>
      <c r="BA855" s="17"/>
      <c r="BB855" s="17">
        <v>0.42257234252681902</v>
      </c>
      <c r="BC855" s="17">
        <v>0.38668594253069999</v>
      </c>
      <c r="BD855" s="17"/>
      <c r="BE855" s="17">
        <v>0.48252148557729302</v>
      </c>
      <c r="BF855" s="17">
        <v>0.38009661011910501</v>
      </c>
      <c r="BG855" s="17"/>
      <c r="BH855" s="17">
        <v>0.406777215440567</v>
      </c>
      <c r="BI855" s="17">
        <v>0.39096926745586402</v>
      </c>
      <c r="BJ855" s="17"/>
      <c r="BK855" s="17">
        <v>0.388004017021857</v>
      </c>
      <c r="BL855" s="17">
        <v>0.39298347987573301</v>
      </c>
      <c r="BM855" s="17"/>
      <c r="BN855" s="17">
        <v>0.48141419079419701</v>
      </c>
      <c r="BO855" s="17">
        <v>0.38806671508885898</v>
      </c>
      <c r="BP855" s="17"/>
      <c r="BQ855" s="17">
        <v>0.53432876501953697</v>
      </c>
      <c r="BR855" s="17">
        <v>0.38043477007128601</v>
      </c>
      <c r="BS855" s="17"/>
      <c r="BT855" s="17">
        <v>0.50411382869182997</v>
      </c>
      <c r="BU855" s="17">
        <v>0.384721928013951</v>
      </c>
      <c r="BV855" s="17"/>
      <c r="BW855" s="17">
        <v>0.415308052536837</v>
      </c>
      <c r="BX855" s="17">
        <v>0.380172759530788</v>
      </c>
      <c r="BY855" s="17"/>
      <c r="BZ855" s="17">
        <v>0.52817318779912104</v>
      </c>
      <c r="CA855" s="17">
        <v>0.38508363441886401</v>
      </c>
    </row>
    <row r="856" spans="2:79" x14ac:dyDescent="0.35">
      <c r="B856" t="s">
        <v>385</v>
      </c>
      <c r="C856" s="17">
        <v>0.38306893479044701</v>
      </c>
      <c r="D856" s="17">
        <v>0.418823996700802</v>
      </c>
      <c r="E856" s="17">
        <v>0.39609565961027499</v>
      </c>
      <c r="F856" s="17">
        <v>0.35809301415620498</v>
      </c>
      <c r="G856" s="17">
        <v>0.30847771226354298</v>
      </c>
      <c r="H856" s="17">
        <v>0.47300909861583401</v>
      </c>
      <c r="I856" s="17">
        <v>0.39877648724178799</v>
      </c>
      <c r="J856" s="17">
        <v>0.34229138919129298</v>
      </c>
      <c r="K856" s="17">
        <v>0.32311546503914301</v>
      </c>
      <c r="L856" s="17">
        <v>0.329565019673006</v>
      </c>
      <c r="M856" s="17"/>
      <c r="N856" s="17">
        <v>0.25216313126476197</v>
      </c>
      <c r="O856" s="17">
        <v>0.31391961713899103</v>
      </c>
      <c r="P856" s="17">
        <v>0.45377068100630302</v>
      </c>
      <c r="Q856" s="17">
        <v>0.46584277531873403</v>
      </c>
      <c r="R856" s="17"/>
      <c r="S856" s="17">
        <v>0.36405507848115898</v>
      </c>
      <c r="T856" s="17">
        <v>0.42979083031964599</v>
      </c>
      <c r="U856" s="17">
        <v>0.44494407490177101</v>
      </c>
      <c r="V856" s="17">
        <v>0.30406275466764798</v>
      </c>
      <c r="W856" s="17">
        <v>0.43966239797317402</v>
      </c>
      <c r="X856" s="17">
        <v>0.46023163180786703</v>
      </c>
      <c r="Y856" s="17">
        <v>0.431948977759126</v>
      </c>
      <c r="Z856" s="17"/>
      <c r="AA856" s="17">
        <v>0.46899059894997103</v>
      </c>
      <c r="AB856" s="17">
        <v>0.214488011672541</v>
      </c>
      <c r="AC856" s="17"/>
      <c r="AD856" s="17">
        <v>0.46524041949573403</v>
      </c>
      <c r="AE856" s="17">
        <v>0.55171249930438604</v>
      </c>
      <c r="AF856" s="17">
        <v>0.43303215960679498</v>
      </c>
      <c r="AG856" s="17"/>
      <c r="AH856" s="17">
        <v>0.55150772540279003</v>
      </c>
      <c r="AI856" s="17">
        <v>0.35680745507468198</v>
      </c>
      <c r="AJ856" s="17"/>
      <c r="AK856" s="17">
        <v>0.36407286503084102</v>
      </c>
      <c r="AL856" s="17">
        <v>0.39107948520190799</v>
      </c>
      <c r="AM856" s="17"/>
      <c r="AN856" s="17">
        <v>0.32921248547967302</v>
      </c>
      <c r="AO856" s="17">
        <v>0.46584277531873403</v>
      </c>
      <c r="AP856" s="17"/>
      <c r="AQ856" s="17">
        <v>0.49406026146381499</v>
      </c>
      <c r="AR856" s="17">
        <v>0.320492439897748</v>
      </c>
      <c r="AS856" s="17"/>
      <c r="AT856" s="17">
        <v>7.2159073736534504E-2</v>
      </c>
      <c r="AU856" s="17">
        <v>0.23819047530929699</v>
      </c>
      <c r="AV856" s="17">
        <v>0.47064312657361901</v>
      </c>
      <c r="AW856" s="17">
        <v>0.66510673775236495</v>
      </c>
      <c r="AX856" s="17"/>
      <c r="AY856" s="17">
        <v>0.47991634871674099</v>
      </c>
      <c r="AZ856" s="17">
        <v>0.35655160655096102</v>
      </c>
      <c r="BA856" s="17"/>
      <c r="BB856" s="17">
        <v>0.60163305735563899</v>
      </c>
      <c r="BC856" s="17">
        <v>0.34346858529285401</v>
      </c>
      <c r="BD856" s="17"/>
      <c r="BE856" s="17">
        <v>0.43385899324937599</v>
      </c>
      <c r="BF856" s="17">
        <v>0.37626886846755903</v>
      </c>
      <c r="BG856" s="17"/>
      <c r="BH856" s="17">
        <v>0.31378876067398098</v>
      </c>
      <c r="BI856" s="17">
        <v>0.38886988054745403</v>
      </c>
      <c r="BJ856" s="17"/>
      <c r="BK856" s="17">
        <v>0.45780796709861499</v>
      </c>
      <c r="BL856" s="17">
        <v>0.36891498938557798</v>
      </c>
      <c r="BM856" s="17"/>
      <c r="BN856" s="17">
        <v>0.460809279769758</v>
      </c>
      <c r="BO856" s="17">
        <v>0.379475777019259</v>
      </c>
      <c r="BP856" s="17"/>
      <c r="BQ856" s="17">
        <v>0.54135381920118097</v>
      </c>
      <c r="BR856" s="17">
        <v>0.36997762449362598</v>
      </c>
      <c r="BS856" s="17"/>
      <c r="BT856" s="17">
        <v>0.40050234525616102</v>
      </c>
      <c r="BU856" s="17">
        <v>0.38190559336795998</v>
      </c>
      <c r="BV856" s="17"/>
      <c r="BW856" s="17">
        <v>0.421570901868633</v>
      </c>
      <c r="BX856" s="17">
        <v>0.363053230968368</v>
      </c>
      <c r="BY856" s="17"/>
      <c r="BZ856" s="17">
        <v>0.50396569648363598</v>
      </c>
      <c r="CA856" s="17">
        <v>0.376750386336063</v>
      </c>
    </row>
    <row r="857" spans="2:79" x14ac:dyDescent="0.35">
      <c r="B857" t="s">
        <v>386</v>
      </c>
      <c r="C857" s="17">
        <v>0.30637782851011502</v>
      </c>
      <c r="D857" s="17">
        <v>0.339618365205126</v>
      </c>
      <c r="E857" s="17">
        <v>0.392784080909166</v>
      </c>
      <c r="F857" s="17">
        <v>0.289654874075922</v>
      </c>
      <c r="G857" s="17">
        <v>0.31243455898931699</v>
      </c>
      <c r="H857" s="17">
        <v>0.28917233533375603</v>
      </c>
      <c r="I857" s="17">
        <v>0.26847054272929999</v>
      </c>
      <c r="J857" s="17">
        <v>0.28011171671014101</v>
      </c>
      <c r="K857" s="17">
        <v>0.272888400626349</v>
      </c>
      <c r="L857" s="17">
        <v>0.218553396101972</v>
      </c>
      <c r="M857" s="17"/>
      <c r="N857" s="17">
        <v>0.16260251614638299</v>
      </c>
      <c r="O857" s="17">
        <v>0.25104876653400698</v>
      </c>
      <c r="P857" s="17">
        <v>0.34805876018992499</v>
      </c>
      <c r="Q857" s="17">
        <v>0.40185997914086002</v>
      </c>
      <c r="R857" s="17"/>
      <c r="S857" s="17">
        <v>0.283733073448315</v>
      </c>
      <c r="T857" s="17">
        <v>0.33126785763096001</v>
      </c>
      <c r="U857" s="17">
        <v>0.36671436182987599</v>
      </c>
      <c r="V857" s="17">
        <v>0.22702913451132001</v>
      </c>
      <c r="W857" s="17">
        <v>0.36043464421309601</v>
      </c>
      <c r="X857" s="17">
        <v>0.400014093613833</v>
      </c>
      <c r="Y857" s="17">
        <v>0.34351332582953298</v>
      </c>
      <c r="Z857" s="17"/>
      <c r="AA857" s="17">
        <v>0.37902550165836202</v>
      </c>
      <c r="AB857" s="17">
        <v>0.163840880215429</v>
      </c>
      <c r="AC857" s="17"/>
      <c r="AD857" s="17">
        <v>0.38191004469981599</v>
      </c>
      <c r="AE857" s="17">
        <v>0.47885490301508998</v>
      </c>
      <c r="AF857" s="17">
        <v>0.33186406514225503</v>
      </c>
      <c r="AG857" s="17"/>
      <c r="AH857" s="17">
        <v>0.52031265102839097</v>
      </c>
      <c r="AI857" s="17">
        <v>0.27302301171503601</v>
      </c>
      <c r="AJ857" s="17"/>
      <c r="AK857" s="17">
        <v>0.30702654680965702</v>
      </c>
      <c r="AL857" s="17">
        <v>0.30610426715205102</v>
      </c>
      <c r="AM857" s="17"/>
      <c r="AN857" s="17">
        <v>0.24425277097130099</v>
      </c>
      <c r="AO857" s="17">
        <v>0.40185997914086002</v>
      </c>
      <c r="AP857" s="17"/>
      <c r="AQ857" s="17">
        <v>0.40538088170164599</v>
      </c>
      <c r="AR857" s="17">
        <v>0.25056027737268899</v>
      </c>
      <c r="AS857" s="17"/>
      <c r="AT857" s="17">
        <v>4.4766546340197999E-2</v>
      </c>
      <c r="AU857" s="17">
        <v>0.19544051988012401</v>
      </c>
      <c r="AV857" s="17">
        <v>0.35716960243662399</v>
      </c>
      <c r="AW857" s="17">
        <v>0.58444052000889402</v>
      </c>
      <c r="AX857" s="17"/>
      <c r="AY857" s="17">
        <v>0.39353114375423598</v>
      </c>
      <c r="AZ857" s="17">
        <v>0.282514795169373</v>
      </c>
      <c r="BA857" s="17"/>
      <c r="BB857" s="17">
        <v>0.33785955539958901</v>
      </c>
      <c r="BC857" s="17">
        <v>0.300673839342181</v>
      </c>
      <c r="BD857" s="17"/>
      <c r="BE857" s="17">
        <v>0.439947947915516</v>
      </c>
      <c r="BF857" s="17">
        <v>0.28849468959923502</v>
      </c>
      <c r="BG857" s="17"/>
      <c r="BH857" s="17">
        <v>0.29619589945330199</v>
      </c>
      <c r="BI857" s="17">
        <v>0.30723037859263902</v>
      </c>
      <c r="BJ857" s="17"/>
      <c r="BK857" s="17">
        <v>0.33968582522114299</v>
      </c>
      <c r="BL857" s="17">
        <v>0.30007001915757298</v>
      </c>
      <c r="BM857" s="17"/>
      <c r="BN857" s="17">
        <v>0.43381660561144098</v>
      </c>
      <c r="BO857" s="17">
        <v>0.300487609828757</v>
      </c>
      <c r="BP857" s="17"/>
      <c r="BQ857" s="17">
        <v>0.49496485039775001</v>
      </c>
      <c r="BR857" s="17">
        <v>0.29078031121921599</v>
      </c>
      <c r="BS857" s="17"/>
      <c r="BT857" s="17">
        <v>0.41984930616137101</v>
      </c>
      <c r="BU857" s="17">
        <v>0.29880581209473001</v>
      </c>
      <c r="BV857" s="17"/>
      <c r="BW857" s="17">
        <v>0.31427084264549199</v>
      </c>
      <c r="BX857" s="17">
        <v>0.30227455158204602</v>
      </c>
      <c r="BY857" s="17"/>
      <c r="BZ857" s="17">
        <v>0.42886530351778301</v>
      </c>
      <c r="CA857" s="17">
        <v>0.29997614301373099</v>
      </c>
    </row>
    <row r="858" spans="2:79" x14ac:dyDescent="0.35">
      <c r="B858" t="s">
        <v>115</v>
      </c>
      <c r="C858" s="17">
        <v>0.18128641356295899</v>
      </c>
      <c r="D858" s="17">
        <v>0.17022422490656</v>
      </c>
      <c r="E858" s="17">
        <v>0.20099564469226699</v>
      </c>
      <c r="F858" s="17">
        <v>0.17393133439783001</v>
      </c>
      <c r="G858" s="17">
        <v>0.29139029973839897</v>
      </c>
      <c r="H858" s="17">
        <v>0.106755686822905</v>
      </c>
      <c r="I858" s="17">
        <v>0.136793337221018</v>
      </c>
      <c r="J858" s="17">
        <v>0.184982401706136</v>
      </c>
      <c r="K858" s="17">
        <v>0.202294880419749</v>
      </c>
      <c r="L858" s="17">
        <v>0.18435530324076599</v>
      </c>
      <c r="M858" s="17"/>
      <c r="N858" s="17">
        <v>0.26088608397018298</v>
      </c>
      <c r="O858" s="17">
        <v>0.22918709066517701</v>
      </c>
      <c r="P858" s="17">
        <v>0.15059003302416399</v>
      </c>
      <c r="Q858" s="17">
        <v>0.122640138807284</v>
      </c>
      <c r="R858" s="17"/>
      <c r="S858" s="17">
        <v>0.167436430354129</v>
      </c>
      <c r="T858" s="17">
        <v>0.13943390272464401</v>
      </c>
      <c r="U858" s="17">
        <v>0.105668336827584</v>
      </c>
      <c r="V858" s="17">
        <v>0.25165429630700198</v>
      </c>
      <c r="W858" s="17">
        <v>0.12029665170253701</v>
      </c>
      <c r="X858" s="17">
        <v>0.11919495030720401</v>
      </c>
      <c r="Y858" s="17">
        <v>0.163425130294338</v>
      </c>
      <c r="Z858" s="17"/>
      <c r="AA858" s="17">
        <v>0.112562493844844</v>
      </c>
      <c r="AB858" s="17">
        <v>0.31612483807078301</v>
      </c>
      <c r="AC858" s="17"/>
      <c r="AD858" s="17">
        <v>0.10186048756355399</v>
      </c>
      <c r="AE858" s="17">
        <v>8.6148900485603197E-2</v>
      </c>
      <c r="AF858" s="17">
        <v>0.12641645380362701</v>
      </c>
      <c r="AG858" s="17"/>
      <c r="AH858" s="17">
        <v>4.6615588547491198E-2</v>
      </c>
      <c r="AI858" s="17">
        <v>0.20228309209877501</v>
      </c>
      <c r="AJ858" s="17"/>
      <c r="AK858" s="17">
        <v>0.18158053314453501</v>
      </c>
      <c r="AL858" s="17">
        <v>0.18116238476305199</v>
      </c>
      <c r="AM858" s="17"/>
      <c r="AN858" s="17">
        <v>0.21944436423295699</v>
      </c>
      <c r="AO858" s="17">
        <v>0.122640138807284</v>
      </c>
      <c r="AP858" s="17"/>
      <c r="AQ858" s="17">
        <v>9.8855965657039802E-2</v>
      </c>
      <c r="AR858" s="17">
        <v>0.22776039181864299</v>
      </c>
      <c r="AS858" s="17"/>
      <c r="AT858" s="17">
        <v>0.66673470902501297</v>
      </c>
      <c r="AU858" s="17">
        <v>0.24919634586186601</v>
      </c>
      <c r="AV858" s="17">
        <v>5.3399310993949803E-2</v>
      </c>
      <c r="AW858" s="17">
        <v>8.7552484582310193E-3</v>
      </c>
      <c r="AX858" s="17"/>
      <c r="AY858" s="17">
        <v>0.13222684414795599</v>
      </c>
      <c r="AZ858" s="17">
        <v>0.19471918014623099</v>
      </c>
      <c r="BA858" s="17"/>
      <c r="BB858" s="17">
        <v>8.0450335325763997E-2</v>
      </c>
      <c r="BC858" s="17">
        <v>0.199556310256404</v>
      </c>
      <c r="BD858" s="17"/>
      <c r="BE858" s="17">
        <v>0.138512303586419</v>
      </c>
      <c r="BF858" s="17">
        <v>0.18701325841347499</v>
      </c>
      <c r="BG858" s="17"/>
      <c r="BH858" s="17">
        <v>0.19624118144234101</v>
      </c>
      <c r="BI858" s="17">
        <v>0.180034225640753</v>
      </c>
      <c r="BJ858" s="17"/>
      <c r="BK858" s="17">
        <v>0.160971611378593</v>
      </c>
      <c r="BL858" s="17">
        <v>0.185133594776687</v>
      </c>
      <c r="BM858" s="17"/>
      <c r="BN858" s="17">
        <v>7.86699137849865E-2</v>
      </c>
      <c r="BO858" s="17">
        <v>0.18602934689734801</v>
      </c>
      <c r="BP858" s="17"/>
      <c r="BQ858" s="17">
        <v>7.2457610227737695E-2</v>
      </c>
      <c r="BR858" s="17">
        <v>0.19028734652631099</v>
      </c>
      <c r="BS858" s="17"/>
      <c r="BT858" s="17">
        <v>9.8958470882536606E-2</v>
      </c>
      <c r="BU858" s="17">
        <v>0.186780204128875</v>
      </c>
      <c r="BV858" s="17"/>
      <c r="BW858" s="17">
        <v>0.14396821451831401</v>
      </c>
      <c r="BX858" s="17">
        <v>0.20068672154551401</v>
      </c>
      <c r="BY858" s="17"/>
      <c r="BZ858" s="17">
        <v>6.5616244694811601E-2</v>
      </c>
      <c r="CA858" s="17">
        <v>0.18733179936555699</v>
      </c>
    </row>
    <row r="859" spans="2:79" x14ac:dyDescent="0.3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c r="BP859" s="17"/>
      <c r="BQ859" s="17"/>
      <c r="BR859" s="17"/>
      <c r="BS859" s="17"/>
      <c r="BT859" s="17"/>
      <c r="BU859" s="17"/>
      <c r="BV859" s="17"/>
      <c r="BW859" s="17"/>
      <c r="BX859" s="17"/>
      <c r="BY859" s="17"/>
      <c r="BZ859" s="17"/>
      <c r="CA859" s="17"/>
    </row>
    <row r="860" spans="2:79" x14ac:dyDescent="0.35">
      <c r="B860" s="6" t="s">
        <v>394</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c r="BP860" s="17"/>
      <c r="BQ860" s="17"/>
      <c r="BR860" s="17"/>
      <c r="BS860" s="17"/>
      <c r="BT860" s="17"/>
      <c r="BU860" s="17"/>
      <c r="BV860" s="17"/>
      <c r="BW860" s="17"/>
      <c r="BX860" s="17"/>
      <c r="BY860" s="17"/>
      <c r="BZ860" s="17"/>
      <c r="CA860" s="17"/>
    </row>
    <row r="861" spans="2:79" x14ac:dyDescent="0.35">
      <c r="B861" s="24" t="s">
        <v>77</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c r="BP861" s="17"/>
      <c r="BQ861" s="17"/>
      <c r="BR861" s="17"/>
      <c r="BS861" s="17"/>
      <c r="BT861" s="17"/>
      <c r="BU861" s="17"/>
      <c r="BV861" s="17"/>
      <c r="BW861" s="17"/>
      <c r="BX861" s="17"/>
      <c r="BY861" s="17"/>
      <c r="BZ861" s="17"/>
      <c r="CA861" s="17"/>
    </row>
    <row r="862" spans="2:79" x14ac:dyDescent="0.35">
      <c r="B862" t="s">
        <v>388</v>
      </c>
      <c r="C862" s="17">
        <v>6.8243155740465605E-2</v>
      </c>
      <c r="D862" s="17">
        <v>8.60383674325923E-2</v>
      </c>
      <c r="E862" s="17">
        <v>6.2118222682744903E-2</v>
      </c>
      <c r="F862" s="17">
        <v>6.9837719865226106E-2</v>
      </c>
      <c r="G862" s="17">
        <v>6.9839415244598593E-2</v>
      </c>
      <c r="H862" s="17">
        <v>4.7902322730394901E-2</v>
      </c>
      <c r="I862" s="17">
        <v>6.6494562714711394E-2</v>
      </c>
      <c r="J862" s="17">
        <v>8.1157224659965499E-2</v>
      </c>
      <c r="K862" s="17">
        <v>7.8472335034045396E-2</v>
      </c>
      <c r="L862" s="17">
        <v>6.0656453970828701E-2</v>
      </c>
      <c r="M862" s="17"/>
      <c r="N862" s="17">
        <v>4.42083627286241E-2</v>
      </c>
      <c r="O862" s="17">
        <v>5.9305346965580201E-2</v>
      </c>
      <c r="P862" s="17">
        <v>6.7153307566031106E-2</v>
      </c>
      <c r="Q862" s="17">
        <v>9.3088667418366702E-2</v>
      </c>
      <c r="R862" s="17"/>
      <c r="S862" s="17">
        <v>7.3661245885334098E-2</v>
      </c>
      <c r="T862" s="17">
        <v>8.2527185593277694E-2</v>
      </c>
      <c r="U862" s="17">
        <v>6.2312495855357898E-2</v>
      </c>
      <c r="V862" s="17">
        <v>4.0077162099311399E-2</v>
      </c>
      <c r="W862" s="17">
        <v>6.0220024510216998E-2</v>
      </c>
      <c r="X862" s="17">
        <v>8.1648699191115004E-2</v>
      </c>
      <c r="Y862" s="17">
        <v>0.119253603625137</v>
      </c>
      <c r="Z862" s="17"/>
      <c r="AA862" s="17">
        <v>9.1174050973200901E-2</v>
      </c>
      <c r="AB862" s="17">
        <v>3.20624472278749E-2</v>
      </c>
      <c r="AC862" s="17"/>
      <c r="AD862" s="17">
        <v>8.56007209236858E-2</v>
      </c>
      <c r="AE862" s="17">
        <v>0.1176648765885</v>
      </c>
      <c r="AF862" s="17">
        <v>8.2074415082506902E-2</v>
      </c>
      <c r="AG862" s="17"/>
      <c r="AH862" s="17">
        <v>0.13349339508525301</v>
      </c>
      <c r="AI862" s="17">
        <v>5.89982563648761E-2</v>
      </c>
      <c r="AJ862" s="17"/>
      <c r="AK862" s="17">
        <v>7.3651081335061097E-2</v>
      </c>
      <c r="AL862" s="17">
        <v>6.5806382333195398E-2</v>
      </c>
      <c r="AM862" s="17"/>
      <c r="AN862" s="17">
        <v>5.4333364229598301E-2</v>
      </c>
      <c r="AO862" s="17">
        <v>9.3088667418366702E-2</v>
      </c>
      <c r="AP862" s="17"/>
      <c r="AQ862" s="17">
        <v>0.107202152159964</v>
      </c>
      <c r="AR862" s="17">
        <v>4.8808925182697797E-2</v>
      </c>
      <c r="AS862" s="17"/>
      <c r="AT862" s="17">
        <v>4.3262880188076801E-2</v>
      </c>
      <c r="AU862" s="17">
        <v>4.9177727369856601E-2</v>
      </c>
      <c r="AV862" s="17">
        <v>6.9414489615638494E-2</v>
      </c>
      <c r="AW862" s="17">
        <v>0.148375612551674</v>
      </c>
      <c r="AX862" s="17"/>
      <c r="AY862" s="17">
        <v>0.102837903039931</v>
      </c>
      <c r="AZ862" s="17">
        <v>5.9668777924305999E-2</v>
      </c>
      <c r="BA862" s="17"/>
      <c r="BB862" s="17">
        <v>8.2820998911420404E-2</v>
      </c>
      <c r="BC862" s="17">
        <v>6.5565119455263499E-2</v>
      </c>
      <c r="BD862" s="17"/>
      <c r="BE862" s="17">
        <v>0.111011259666666</v>
      </c>
      <c r="BF862" s="17">
        <v>6.2638249433816295E-2</v>
      </c>
      <c r="BG862" s="17"/>
      <c r="BH862" s="17">
        <v>0.101389747993804</v>
      </c>
      <c r="BI862" s="17">
        <v>6.5342171040338196E-2</v>
      </c>
      <c r="BJ862" s="17"/>
      <c r="BK862" s="17">
        <v>8.0987891388865904E-2</v>
      </c>
      <c r="BL862" s="17">
        <v>6.6034834134567205E-2</v>
      </c>
      <c r="BM862" s="17"/>
      <c r="BN862" s="17">
        <v>0.12730475591802401</v>
      </c>
      <c r="BO862" s="17">
        <v>6.5551583059438603E-2</v>
      </c>
      <c r="BP862" s="17"/>
      <c r="BQ862" s="17">
        <v>0.147508910345273</v>
      </c>
      <c r="BR862" s="17">
        <v>6.2007370329518398E-2</v>
      </c>
      <c r="BS862" s="17"/>
      <c r="BT862" s="17">
        <v>9.9912535468818106E-2</v>
      </c>
      <c r="BU862" s="17">
        <v>6.61273495471488E-2</v>
      </c>
      <c r="BV862" s="17"/>
      <c r="BW862" s="17">
        <v>7.9116355308374797E-2</v>
      </c>
      <c r="BX862" s="17">
        <v>6.3064521881572397E-2</v>
      </c>
      <c r="BY862" s="17"/>
      <c r="BZ862" s="17">
        <v>0.115687645985371</v>
      </c>
      <c r="CA862" s="17">
        <v>6.5963269346114198E-2</v>
      </c>
    </row>
    <row r="863" spans="2:79" x14ac:dyDescent="0.35">
      <c r="B863" t="s">
        <v>389</v>
      </c>
      <c r="C863" s="17">
        <v>0.13427364890330301</v>
      </c>
      <c r="D863" s="17">
        <v>0.154926280580963</v>
      </c>
      <c r="E863" s="17">
        <v>0.141643618975763</v>
      </c>
      <c r="F863" s="17">
        <v>0.13652902191670299</v>
      </c>
      <c r="G863" s="17">
        <v>0.175951436835521</v>
      </c>
      <c r="H863" s="17">
        <v>9.6518701756801994E-2</v>
      </c>
      <c r="I863" s="17">
        <v>0.105288926747096</v>
      </c>
      <c r="J863" s="17">
        <v>0.134321987137654</v>
      </c>
      <c r="K863" s="17">
        <v>0.174206231556848</v>
      </c>
      <c r="L863" s="17">
        <v>7.9076616375399297E-2</v>
      </c>
      <c r="M863" s="17"/>
      <c r="N863" s="17">
        <v>6.6914857290744104E-2</v>
      </c>
      <c r="O863" s="17">
        <v>0.117692742038148</v>
      </c>
      <c r="P863" s="17">
        <v>0.18051132647099599</v>
      </c>
      <c r="Q863" s="17">
        <v>0.177852114087866</v>
      </c>
      <c r="R863" s="17"/>
      <c r="S863" s="17">
        <v>0.103186678161727</v>
      </c>
      <c r="T863" s="17">
        <v>0.17223732457861099</v>
      </c>
      <c r="U863" s="17">
        <v>0.173569388409853</v>
      </c>
      <c r="V863" s="17">
        <v>9.9947299100566503E-2</v>
      </c>
      <c r="W863" s="17">
        <v>0.18005004177549999</v>
      </c>
      <c r="X863" s="17">
        <v>0.183904165950591</v>
      </c>
      <c r="Y863" s="17">
        <v>0.12582079523946199</v>
      </c>
      <c r="Z863" s="17"/>
      <c r="AA863" s="17">
        <v>0.182308402133672</v>
      </c>
      <c r="AB863" s="17">
        <v>5.8483698817917699E-2</v>
      </c>
      <c r="AC863" s="17"/>
      <c r="AD863" s="17">
        <v>0.187286894554588</v>
      </c>
      <c r="AE863" s="17">
        <v>0.213988273566909</v>
      </c>
      <c r="AF863" s="17">
        <v>0.165041134371118</v>
      </c>
      <c r="AG863" s="17"/>
      <c r="AH863" s="17">
        <v>0.24914497156146401</v>
      </c>
      <c r="AI863" s="17">
        <v>0.117998247774059</v>
      </c>
      <c r="AJ863" s="17"/>
      <c r="AK863" s="17">
        <v>0.114677346070357</v>
      </c>
      <c r="AL863" s="17">
        <v>0.14310360574883699</v>
      </c>
      <c r="AM863" s="17"/>
      <c r="AN863" s="17">
        <v>0.109876189396763</v>
      </c>
      <c r="AO863" s="17">
        <v>0.177852114087866</v>
      </c>
      <c r="AP863" s="17"/>
      <c r="AQ863" s="17">
        <v>0.15976610785588599</v>
      </c>
      <c r="AR863" s="17">
        <v>0.121557039896379</v>
      </c>
      <c r="AS863" s="17"/>
      <c r="AT863" s="17">
        <v>5.16039460350338E-2</v>
      </c>
      <c r="AU863" s="17">
        <v>0.120182766458097</v>
      </c>
      <c r="AV863" s="17">
        <v>0.16150742331794599</v>
      </c>
      <c r="AW863" s="17">
        <v>0.21091142968155299</v>
      </c>
      <c r="AX863" s="17"/>
      <c r="AY863" s="17">
        <v>0.200184084108534</v>
      </c>
      <c r="AZ863" s="17">
        <v>0.117937614748029</v>
      </c>
      <c r="BA863" s="17"/>
      <c r="BB863" s="17">
        <v>0.14322071282040799</v>
      </c>
      <c r="BC863" s="17">
        <v>0.13263002017612799</v>
      </c>
      <c r="BD863" s="17"/>
      <c r="BE863" s="17">
        <v>0.174502124859198</v>
      </c>
      <c r="BF863" s="17">
        <v>0.12900156952889</v>
      </c>
      <c r="BG863" s="17"/>
      <c r="BH863" s="17">
        <v>0.14009533422665699</v>
      </c>
      <c r="BI863" s="17">
        <v>0.13376413589144001</v>
      </c>
      <c r="BJ863" s="17"/>
      <c r="BK863" s="17">
        <v>0.186760106340492</v>
      </c>
      <c r="BL863" s="17">
        <v>0.125179150502298</v>
      </c>
      <c r="BM863" s="17"/>
      <c r="BN863" s="17">
        <v>0.19185005524800899</v>
      </c>
      <c r="BO863" s="17">
        <v>0.131649759914125</v>
      </c>
      <c r="BP863" s="17"/>
      <c r="BQ863" s="17">
        <v>0.24408206662558499</v>
      </c>
      <c r="BR863" s="17">
        <v>0.12563509203034201</v>
      </c>
      <c r="BS863" s="17"/>
      <c r="BT863" s="17">
        <v>0.16985812460862501</v>
      </c>
      <c r="BU863" s="17">
        <v>0.131896278246566</v>
      </c>
      <c r="BV863" s="17"/>
      <c r="BW863" s="17">
        <v>0.16867175857279701</v>
      </c>
      <c r="BX863" s="17">
        <v>0.117890686896231</v>
      </c>
      <c r="BY863" s="17"/>
      <c r="BZ863" s="17">
        <v>0.240593675833361</v>
      </c>
      <c r="CA863" s="17">
        <v>0.129164571292949</v>
      </c>
    </row>
    <row r="864" spans="2:79" x14ac:dyDescent="0.35">
      <c r="B864" t="s">
        <v>390</v>
      </c>
      <c r="C864" s="17">
        <v>0.25330642418701899</v>
      </c>
      <c r="D864" s="17">
        <v>0.25431567633110203</v>
      </c>
      <c r="E864" s="17">
        <v>0.3293733575776</v>
      </c>
      <c r="F864" s="17">
        <v>0.22941707484682</v>
      </c>
      <c r="G864" s="17">
        <v>0.32938646450280401</v>
      </c>
      <c r="H864" s="17">
        <v>0.19853640165769901</v>
      </c>
      <c r="I864" s="17">
        <v>0.21508541299554501</v>
      </c>
      <c r="J864" s="17">
        <v>0.228296269466049</v>
      </c>
      <c r="K864" s="17">
        <v>0.20941745257210101</v>
      </c>
      <c r="L864" s="17">
        <v>0.21503847343577401</v>
      </c>
      <c r="M864" s="17"/>
      <c r="N864" s="17">
        <v>0.36018979467353202</v>
      </c>
      <c r="O864" s="17">
        <v>0.27024311149638702</v>
      </c>
      <c r="P864" s="17">
        <v>0.21461383216730001</v>
      </c>
      <c r="Q864" s="17">
        <v>0.17401757977278001</v>
      </c>
      <c r="R864" s="17"/>
      <c r="S864" s="17">
        <v>0.296824299943582</v>
      </c>
      <c r="T864" s="17">
        <v>0.20807583436879001</v>
      </c>
      <c r="U864" s="17">
        <v>0.22610650322336201</v>
      </c>
      <c r="V864" s="17">
        <v>0.34297796620701199</v>
      </c>
      <c r="W864" s="17">
        <v>0.23129661901989301</v>
      </c>
      <c r="X864" s="17">
        <v>0.20798312633673799</v>
      </c>
      <c r="Y864" s="17">
        <v>0.188296971685745</v>
      </c>
      <c r="Z864" s="17"/>
      <c r="AA864" s="17">
        <v>0.185506267524639</v>
      </c>
      <c r="AB864" s="17">
        <v>0.36028252260849097</v>
      </c>
      <c r="AC864" s="17"/>
      <c r="AD864" s="17">
        <v>0.19018600630996901</v>
      </c>
      <c r="AE864" s="17">
        <v>0.143122121730312</v>
      </c>
      <c r="AF864" s="17">
        <v>0.200853002128076</v>
      </c>
      <c r="AG864" s="17"/>
      <c r="AH864" s="17">
        <v>0.156476498245079</v>
      </c>
      <c r="AI864" s="17">
        <v>0.267025652359483</v>
      </c>
      <c r="AJ864" s="17"/>
      <c r="AK864" s="17">
        <v>0.25905757741743701</v>
      </c>
      <c r="AL864" s="17">
        <v>0.25071499481028597</v>
      </c>
      <c r="AM864" s="17"/>
      <c r="AN864" s="17">
        <v>0.29769638520845498</v>
      </c>
      <c r="AO864" s="17">
        <v>0.17401757977278001</v>
      </c>
      <c r="AP864" s="17"/>
      <c r="AQ864" s="17">
        <v>0.18486662133349799</v>
      </c>
      <c r="AR864" s="17">
        <v>0.28744680330925498</v>
      </c>
      <c r="AS864" s="17"/>
      <c r="AT864" s="17">
        <v>0.45144772270887201</v>
      </c>
      <c r="AU864" s="17">
        <v>0.27193045716252001</v>
      </c>
      <c r="AV864" s="17">
        <v>0.17919557478994499</v>
      </c>
      <c r="AW864" s="17">
        <v>0.12960672157435099</v>
      </c>
      <c r="AX864" s="17"/>
      <c r="AY864" s="17">
        <v>0.194682666902465</v>
      </c>
      <c r="AZ864" s="17">
        <v>0.26783644053919398</v>
      </c>
      <c r="BA864" s="17"/>
      <c r="BB864" s="17">
        <v>0.23975369567094701</v>
      </c>
      <c r="BC864" s="17">
        <v>0.25579614082780699</v>
      </c>
      <c r="BD864" s="17"/>
      <c r="BE864" s="17">
        <v>0.21024897874126</v>
      </c>
      <c r="BF864" s="17">
        <v>0.25894924968949101</v>
      </c>
      <c r="BG864" s="17"/>
      <c r="BH864" s="17">
        <v>0.28834119537052399</v>
      </c>
      <c r="BI864" s="17">
        <v>0.25024018635481499</v>
      </c>
      <c r="BJ864" s="17"/>
      <c r="BK864" s="17">
        <v>0.23126511181689899</v>
      </c>
      <c r="BL864" s="17">
        <v>0.25712559373844102</v>
      </c>
      <c r="BM864" s="17"/>
      <c r="BN864" s="17">
        <v>0.179147382324473</v>
      </c>
      <c r="BO864" s="17">
        <v>0.25668602193798201</v>
      </c>
      <c r="BP864" s="17"/>
      <c r="BQ864" s="17">
        <v>0.170570304809748</v>
      </c>
      <c r="BR864" s="17">
        <v>0.25981522093970699</v>
      </c>
      <c r="BS864" s="17"/>
      <c r="BT864" s="17">
        <v>0.225051303436856</v>
      </c>
      <c r="BU864" s="17">
        <v>0.25519412644039102</v>
      </c>
      <c r="BV864" s="17"/>
      <c r="BW864" s="17">
        <v>0.20684071600051901</v>
      </c>
      <c r="BX864" s="17">
        <v>0.275436882493169</v>
      </c>
      <c r="BY864" s="17"/>
      <c r="BZ864" s="17">
        <v>0.17604437119876601</v>
      </c>
      <c r="CA864" s="17">
        <v>0.25701915674033099</v>
      </c>
    </row>
    <row r="865" spans="2:79" x14ac:dyDescent="0.35">
      <c r="B865" t="s">
        <v>391</v>
      </c>
      <c r="C865" s="17">
        <v>0.13174097295946199</v>
      </c>
      <c r="D865" s="17">
        <v>0.113787570944744</v>
      </c>
      <c r="E865" s="17">
        <v>0.139619087507204</v>
      </c>
      <c r="F865" s="17">
        <v>0.101216028620707</v>
      </c>
      <c r="G865" s="17">
        <v>0.11548693834688099</v>
      </c>
      <c r="H865" s="17">
        <v>0.14044818302527701</v>
      </c>
      <c r="I865" s="17">
        <v>0.154726929244002</v>
      </c>
      <c r="J865" s="17">
        <v>0.14658051439918299</v>
      </c>
      <c r="K865" s="17">
        <v>0.18011884359068001</v>
      </c>
      <c r="L865" s="17">
        <v>0.146528497370226</v>
      </c>
      <c r="M865" s="17"/>
      <c r="N865" s="17">
        <v>0.120314035796106</v>
      </c>
      <c r="O865" s="17">
        <v>0.138157374134556</v>
      </c>
      <c r="P865" s="17">
        <v>0.151272414873241</v>
      </c>
      <c r="Q865" s="17">
        <v>0.12909954455137199</v>
      </c>
      <c r="R865" s="17"/>
      <c r="S865" s="17">
        <v>0.11814961242785001</v>
      </c>
      <c r="T865" s="17">
        <v>0.157104545062829</v>
      </c>
      <c r="U865" s="17">
        <v>0.15127654302576299</v>
      </c>
      <c r="V865" s="17">
        <v>0.12508421937933001</v>
      </c>
      <c r="W865" s="17">
        <v>0.146693690803536</v>
      </c>
      <c r="X865" s="17">
        <v>0.14012452004689399</v>
      </c>
      <c r="Y865" s="17">
        <v>0.122384095408217</v>
      </c>
      <c r="Z865" s="17"/>
      <c r="AA865" s="17">
        <v>0.132040793891572</v>
      </c>
      <c r="AB865" s="17">
        <v>0.13126791102094701</v>
      </c>
      <c r="AC865" s="17"/>
      <c r="AD865" s="17">
        <v>0.14249468819386499</v>
      </c>
      <c r="AE865" s="17">
        <v>0.12648210244526001</v>
      </c>
      <c r="AF865" s="17">
        <v>0.12388292251536299</v>
      </c>
      <c r="AG865" s="17"/>
      <c r="AH865" s="17">
        <v>0.12126721316725</v>
      </c>
      <c r="AI865" s="17">
        <v>0.133224934648114</v>
      </c>
      <c r="AJ865" s="17"/>
      <c r="AK865" s="17">
        <v>0.12646237518724601</v>
      </c>
      <c r="AL865" s="17">
        <v>0.13411947215550599</v>
      </c>
      <c r="AM865" s="17"/>
      <c r="AN865" s="17">
        <v>0.13321978003430601</v>
      </c>
      <c r="AO865" s="17">
        <v>0.12909954455137199</v>
      </c>
      <c r="AP865" s="17"/>
      <c r="AQ865" s="17">
        <v>0.124959356448338</v>
      </c>
      <c r="AR865" s="17">
        <v>0.13512390144695199</v>
      </c>
      <c r="AS865" s="17"/>
      <c r="AT865" s="17">
        <v>0.1067908243771</v>
      </c>
      <c r="AU865" s="17">
        <v>0.14468348868500699</v>
      </c>
      <c r="AV865" s="17">
        <v>0.13657503269259999</v>
      </c>
      <c r="AW865" s="17">
        <v>0.122299518284628</v>
      </c>
      <c r="AX865" s="17"/>
      <c r="AY865" s="17">
        <v>0.127222922195635</v>
      </c>
      <c r="AZ865" s="17">
        <v>0.13286078094378601</v>
      </c>
      <c r="BA865" s="17"/>
      <c r="BB865" s="17">
        <v>0.12579909820549601</v>
      </c>
      <c r="BC865" s="17">
        <v>0.13283253060668301</v>
      </c>
      <c r="BD865" s="17"/>
      <c r="BE865" s="17">
        <v>0.118735951330863</v>
      </c>
      <c r="BF865" s="17">
        <v>0.133445325527208</v>
      </c>
      <c r="BG865" s="17"/>
      <c r="BH865" s="17">
        <v>0.128351298076952</v>
      </c>
      <c r="BI865" s="17">
        <v>0.13203763678835301</v>
      </c>
      <c r="BJ865" s="17"/>
      <c r="BK865" s="17">
        <v>0.13962238461237</v>
      </c>
      <c r="BL865" s="17">
        <v>0.13037533524689901</v>
      </c>
      <c r="BM865" s="17"/>
      <c r="BN865" s="17">
        <v>0.153269511115666</v>
      </c>
      <c r="BO865" s="17">
        <v>0.13075986806237999</v>
      </c>
      <c r="BP865" s="17"/>
      <c r="BQ865" s="17">
        <v>0.123246491242194</v>
      </c>
      <c r="BR865" s="17">
        <v>0.13240922831677401</v>
      </c>
      <c r="BS865" s="17"/>
      <c r="BT865" s="17">
        <v>0.11327773985797999</v>
      </c>
      <c r="BU865" s="17">
        <v>0.13297448694931099</v>
      </c>
      <c r="BV865" s="17"/>
      <c r="BW865" s="17">
        <v>0.13342257705468899</v>
      </c>
      <c r="BX865" s="17">
        <v>0.13094006685538401</v>
      </c>
      <c r="BY865" s="17"/>
      <c r="BZ865" s="17">
        <v>0.121221672437283</v>
      </c>
      <c r="CA865" s="17">
        <v>0.132246464956842</v>
      </c>
    </row>
    <row r="866" spans="2:79" x14ac:dyDescent="0.35">
      <c r="B866" t="s">
        <v>392</v>
      </c>
      <c r="C866" s="17">
        <v>0.20804615636621801</v>
      </c>
      <c r="D866" s="17">
        <v>0.187170191758843</v>
      </c>
      <c r="E866" s="17">
        <v>0.17150951578881299</v>
      </c>
      <c r="F866" s="17">
        <v>0.230509127126476</v>
      </c>
      <c r="G866" s="17">
        <v>0.151276556091753</v>
      </c>
      <c r="H866" s="17">
        <v>0.28199354040166102</v>
      </c>
      <c r="I866" s="17">
        <v>0.22704485535949401</v>
      </c>
      <c r="J866" s="17">
        <v>0.203257383009874</v>
      </c>
      <c r="K866" s="17">
        <v>0.146613429202785</v>
      </c>
      <c r="L866" s="17">
        <v>0.270255877939656</v>
      </c>
      <c r="M866" s="17"/>
      <c r="N866" s="17">
        <v>0.17873232599062799</v>
      </c>
      <c r="O866" s="17">
        <v>0.20394501454553501</v>
      </c>
      <c r="P866" s="17">
        <v>0.22959823735361701</v>
      </c>
      <c r="Q866" s="17">
        <v>0.224722923910606</v>
      </c>
      <c r="R866" s="17"/>
      <c r="S866" s="17">
        <v>0.198386463494684</v>
      </c>
      <c r="T866" s="17">
        <v>0.20670641588330699</v>
      </c>
      <c r="U866" s="17">
        <v>0.22416619508677399</v>
      </c>
      <c r="V866" s="17">
        <v>0.190458956713845</v>
      </c>
      <c r="W866" s="17">
        <v>0.23508809262323699</v>
      </c>
      <c r="X866" s="17">
        <v>0.20386933441563501</v>
      </c>
      <c r="Y866" s="17">
        <v>0.21781406585416499</v>
      </c>
      <c r="Z866" s="17"/>
      <c r="AA866" s="17">
        <v>0.22497167683278299</v>
      </c>
      <c r="AB866" s="17">
        <v>0.18134081772987801</v>
      </c>
      <c r="AC866" s="17"/>
      <c r="AD866" s="17">
        <v>0.21871009645940401</v>
      </c>
      <c r="AE866" s="17">
        <v>0.20957389663859499</v>
      </c>
      <c r="AF866" s="17">
        <v>0.24361420062526501</v>
      </c>
      <c r="AG866" s="17"/>
      <c r="AH866" s="17">
        <v>0.166052929878301</v>
      </c>
      <c r="AI866" s="17">
        <v>0.21399591466956699</v>
      </c>
      <c r="AJ866" s="17"/>
      <c r="AK866" s="17">
        <v>0.19775674974450599</v>
      </c>
      <c r="AL866" s="17">
        <v>0.212682490944755</v>
      </c>
      <c r="AM866" s="17"/>
      <c r="AN866" s="17">
        <v>0.19870964671309099</v>
      </c>
      <c r="AO866" s="17">
        <v>0.224722923910606</v>
      </c>
      <c r="AP866" s="17"/>
      <c r="AQ866" s="17">
        <v>0.215090525935693</v>
      </c>
      <c r="AR866" s="17">
        <v>0.20453215665038499</v>
      </c>
      <c r="AS866" s="17"/>
      <c r="AT866" s="17">
        <v>9.7191887587360706E-2</v>
      </c>
      <c r="AU866" s="17">
        <v>0.21711515593227801</v>
      </c>
      <c r="AV866" s="17">
        <v>0.251804632875961</v>
      </c>
      <c r="AW866" s="17">
        <v>0.22422255841202299</v>
      </c>
      <c r="AX866" s="17"/>
      <c r="AY866" s="17">
        <v>0.185352181760912</v>
      </c>
      <c r="AZ866" s="17">
        <v>0.21367090369366101</v>
      </c>
      <c r="BA866" s="17"/>
      <c r="BB866" s="17">
        <v>0.212124045424126</v>
      </c>
      <c r="BC866" s="17">
        <v>0.20729702395094701</v>
      </c>
      <c r="BD866" s="17"/>
      <c r="BE866" s="17">
        <v>0.184260731187986</v>
      </c>
      <c r="BF866" s="17">
        <v>0.211163317693217</v>
      </c>
      <c r="BG866" s="17"/>
      <c r="BH866" s="17">
        <v>0.163606147751576</v>
      </c>
      <c r="BI866" s="17">
        <v>0.21193553914437199</v>
      </c>
      <c r="BJ866" s="17"/>
      <c r="BK866" s="17">
        <v>0.22005538951494799</v>
      </c>
      <c r="BL866" s="17">
        <v>0.20596527765957101</v>
      </c>
      <c r="BM866" s="17"/>
      <c r="BN866" s="17">
        <v>0.191848166170767</v>
      </c>
      <c r="BO866" s="17">
        <v>0.20878433595780699</v>
      </c>
      <c r="BP866" s="17"/>
      <c r="BQ866" s="17">
        <v>0.156142271161341</v>
      </c>
      <c r="BR866" s="17">
        <v>0.21212940129015501</v>
      </c>
      <c r="BS866" s="17"/>
      <c r="BT866" s="17">
        <v>0.12937027098393999</v>
      </c>
      <c r="BU866" s="17">
        <v>0.21330242999659499</v>
      </c>
      <c r="BV866" s="17"/>
      <c r="BW866" s="17">
        <v>0.22606051050843701</v>
      </c>
      <c r="BX866" s="17">
        <v>0.199466368629928</v>
      </c>
      <c r="BY866" s="17"/>
      <c r="BZ866" s="17">
        <v>0.16657473999361999</v>
      </c>
      <c r="CA866" s="17">
        <v>0.210039014071177</v>
      </c>
    </row>
    <row r="867" spans="2:79" x14ac:dyDescent="0.35">
      <c r="B867" t="s">
        <v>393</v>
      </c>
      <c r="C867" s="17">
        <v>0.165294803377462</v>
      </c>
      <c r="D867" s="17">
        <v>0.164166658027561</v>
      </c>
      <c r="E867" s="17">
        <v>0.114866991929506</v>
      </c>
      <c r="F867" s="17">
        <v>0.19873680676064001</v>
      </c>
      <c r="G867" s="17">
        <v>9.7972538566798995E-2</v>
      </c>
      <c r="H867" s="17">
        <v>0.20259583801124401</v>
      </c>
      <c r="I867" s="17">
        <v>0.207526626362879</v>
      </c>
      <c r="J867" s="17">
        <v>0.16867757896855201</v>
      </c>
      <c r="K867" s="17">
        <v>0.15620277272630601</v>
      </c>
      <c r="L867" s="17">
        <v>0.18606014543251601</v>
      </c>
      <c r="M867" s="17"/>
      <c r="N867" s="17">
        <v>0.16834644965215301</v>
      </c>
      <c r="O867" s="17">
        <v>0.168482093645654</v>
      </c>
      <c r="P867" s="17">
        <v>0.130447788427834</v>
      </c>
      <c r="Q867" s="17">
        <v>0.176324926944227</v>
      </c>
      <c r="R867" s="17"/>
      <c r="S867" s="17">
        <v>0.17437933982680501</v>
      </c>
      <c r="T867" s="17">
        <v>0.13588010544071799</v>
      </c>
      <c r="U867" s="17">
        <v>0.13889570463902601</v>
      </c>
      <c r="V867" s="17">
        <v>0.15691517505643801</v>
      </c>
      <c r="W867" s="17">
        <v>0.12746877677572299</v>
      </c>
      <c r="X867" s="17">
        <v>0.17123538428273799</v>
      </c>
      <c r="Y867" s="17">
        <v>0.20613103075254399</v>
      </c>
      <c r="Z867" s="17"/>
      <c r="AA867" s="17">
        <v>0.16976694465726</v>
      </c>
      <c r="AB867" s="17">
        <v>0.158238592164195</v>
      </c>
      <c r="AC867" s="17"/>
      <c r="AD867" s="17">
        <v>0.16125536251903599</v>
      </c>
      <c r="AE867" s="17">
        <v>0.18431308477244901</v>
      </c>
      <c r="AF867" s="17">
        <v>0.16998499079221899</v>
      </c>
      <c r="AG867" s="17"/>
      <c r="AH867" s="17">
        <v>0.16780443110791801</v>
      </c>
      <c r="AI867" s="17">
        <v>0.16493922987963</v>
      </c>
      <c r="AJ867" s="17"/>
      <c r="AK867" s="17">
        <v>0.181768034796394</v>
      </c>
      <c r="AL867" s="17">
        <v>0.157872080643707</v>
      </c>
      <c r="AM867" s="17"/>
      <c r="AN867" s="17">
        <v>0.15911957458194201</v>
      </c>
      <c r="AO867" s="17">
        <v>0.176324926944227</v>
      </c>
      <c r="AP867" s="17"/>
      <c r="AQ867" s="17">
        <v>0.19244354485159601</v>
      </c>
      <c r="AR867" s="17">
        <v>0.15175197759518699</v>
      </c>
      <c r="AS867" s="17"/>
      <c r="AT867" s="17">
        <v>0.124051979108597</v>
      </c>
      <c r="AU867" s="17">
        <v>0.16681781365425999</v>
      </c>
      <c r="AV867" s="17">
        <v>0.18774803631912701</v>
      </c>
      <c r="AW867" s="17">
        <v>0.15966286243504299</v>
      </c>
      <c r="AX867" s="17"/>
      <c r="AY867" s="17">
        <v>0.17633268809312699</v>
      </c>
      <c r="AZ867" s="17">
        <v>0.16255904141267499</v>
      </c>
      <c r="BA867" s="17"/>
      <c r="BB867" s="17">
        <v>0.15998425888471801</v>
      </c>
      <c r="BC867" s="17">
        <v>0.16627038190982599</v>
      </c>
      <c r="BD867" s="17"/>
      <c r="BE867" s="17">
        <v>0.18094582691268099</v>
      </c>
      <c r="BF867" s="17">
        <v>0.16324368320927701</v>
      </c>
      <c r="BG867" s="17"/>
      <c r="BH867" s="17">
        <v>0.122717788707031</v>
      </c>
      <c r="BI867" s="17">
        <v>0.16902113720966999</v>
      </c>
      <c r="BJ867" s="17"/>
      <c r="BK867" s="17">
        <v>0.12016012133826</v>
      </c>
      <c r="BL867" s="17">
        <v>0.17311543585445199</v>
      </c>
      <c r="BM867" s="17"/>
      <c r="BN867" s="17">
        <v>0.142314409563117</v>
      </c>
      <c r="BO867" s="17">
        <v>0.16634207266925199</v>
      </c>
      <c r="BP867" s="17"/>
      <c r="BQ867" s="17">
        <v>0.14692452484687901</v>
      </c>
      <c r="BR867" s="17">
        <v>0.166739981253169</v>
      </c>
      <c r="BS867" s="17"/>
      <c r="BT867" s="17">
        <v>0.243539281389521</v>
      </c>
      <c r="BU867" s="17">
        <v>0.16006735173203099</v>
      </c>
      <c r="BV867" s="17"/>
      <c r="BW867" s="17">
        <v>0.16774305040303</v>
      </c>
      <c r="BX867" s="17">
        <v>0.16412876435993501</v>
      </c>
      <c r="BY867" s="17"/>
      <c r="BZ867" s="17">
        <v>0.17274236486106201</v>
      </c>
      <c r="CA867" s="17">
        <v>0.16493692000660301</v>
      </c>
    </row>
    <row r="868" spans="2:79" x14ac:dyDescent="0.35">
      <c r="B868" t="s">
        <v>75</v>
      </c>
      <c r="C868" s="17">
        <v>3.9094838466070203E-2</v>
      </c>
      <c r="D868" s="17">
        <v>3.9595254924194398E-2</v>
      </c>
      <c r="E868" s="17">
        <v>4.0869205538369903E-2</v>
      </c>
      <c r="F868" s="17">
        <v>3.3754220863426297E-2</v>
      </c>
      <c r="G868" s="17">
        <v>6.00866504116431E-2</v>
      </c>
      <c r="H868" s="17">
        <v>3.2005012416922302E-2</v>
      </c>
      <c r="I868" s="17">
        <v>2.3832686576272601E-2</v>
      </c>
      <c r="J868" s="17">
        <v>3.7709042358722501E-2</v>
      </c>
      <c r="K868" s="17">
        <v>5.4968935317234201E-2</v>
      </c>
      <c r="L868" s="17">
        <v>4.2383935475600397E-2</v>
      </c>
      <c r="M868" s="17"/>
      <c r="N868" s="17">
        <v>6.1294173868212599E-2</v>
      </c>
      <c r="O868" s="17">
        <v>4.2174317174140399E-2</v>
      </c>
      <c r="P868" s="17">
        <v>2.6403093140981701E-2</v>
      </c>
      <c r="Q868" s="17">
        <v>2.4894243314782499E-2</v>
      </c>
      <c r="R868" s="17"/>
      <c r="S868" s="17">
        <v>3.5412360260019198E-2</v>
      </c>
      <c r="T868" s="17">
        <v>3.74685890724673E-2</v>
      </c>
      <c r="U868" s="17">
        <v>2.3673169759863E-2</v>
      </c>
      <c r="V868" s="17">
        <v>4.45392214434975E-2</v>
      </c>
      <c r="W868" s="17">
        <v>1.9182754491894001E-2</v>
      </c>
      <c r="X868" s="17">
        <v>1.1234769776289901E-2</v>
      </c>
      <c r="Y868" s="17">
        <v>2.0299437434729201E-2</v>
      </c>
      <c r="Z868" s="17"/>
      <c r="AA868" s="17">
        <v>1.42318639868731E-2</v>
      </c>
      <c r="AB868" s="17">
        <v>7.8324010430696894E-2</v>
      </c>
      <c r="AC868" s="17"/>
      <c r="AD868" s="17">
        <v>1.44662310394519E-2</v>
      </c>
      <c r="AE868" s="17">
        <v>4.8556442579759497E-3</v>
      </c>
      <c r="AF868" s="17">
        <v>1.4549334485452699E-2</v>
      </c>
      <c r="AG868" s="17"/>
      <c r="AH868" s="17">
        <v>5.7605609547342696E-3</v>
      </c>
      <c r="AI868" s="17">
        <v>4.3817764304270902E-2</v>
      </c>
      <c r="AJ868" s="17"/>
      <c r="AK868" s="17">
        <v>4.6626835448999197E-2</v>
      </c>
      <c r="AL868" s="17">
        <v>3.5700973363713098E-2</v>
      </c>
      <c r="AM868" s="17"/>
      <c r="AN868" s="17">
        <v>4.7045059835845199E-2</v>
      </c>
      <c r="AO868" s="17">
        <v>2.4894243314782499E-2</v>
      </c>
      <c r="AP868" s="17"/>
      <c r="AQ868" s="17">
        <v>1.5671691415024901E-2</v>
      </c>
      <c r="AR868" s="17">
        <v>5.07791959191458E-2</v>
      </c>
      <c r="AS868" s="17"/>
      <c r="AT868" s="17">
        <v>0.12565075999496</v>
      </c>
      <c r="AU868" s="17">
        <v>3.0092590737981501E-2</v>
      </c>
      <c r="AV868" s="17">
        <v>1.37548103887814E-2</v>
      </c>
      <c r="AW868" s="17">
        <v>4.9212970607283597E-3</v>
      </c>
      <c r="AX868" s="17"/>
      <c r="AY868" s="17">
        <v>1.33875538993974E-2</v>
      </c>
      <c r="AZ868" s="17">
        <v>4.5466440738348803E-2</v>
      </c>
      <c r="BA868" s="17"/>
      <c r="BB868" s="17">
        <v>3.62971900828837E-2</v>
      </c>
      <c r="BC868" s="17">
        <v>3.9608783073344998E-2</v>
      </c>
      <c r="BD868" s="17"/>
      <c r="BE868" s="17">
        <v>2.0295127301346801E-2</v>
      </c>
      <c r="BF868" s="17">
        <v>4.1558604918101101E-2</v>
      </c>
      <c r="BG868" s="17"/>
      <c r="BH868" s="17">
        <v>5.5498487873455099E-2</v>
      </c>
      <c r="BI868" s="17">
        <v>3.7659193571012099E-2</v>
      </c>
      <c r="BJ868" s="17"/>
      <c r="BK868" s="17">
        <v>2.1148994988164801E-2</v>
      </c>
      <c r="BL868" s="17">
        <v>4.2204372863773001E-2</v>
      </c>
      <c r="BM868" s="17"/>
      <c r="BN868" s="17">
        <v>1.4265719659942701E-2</v>
      </c>
      <c r="BO868" s="17">
        <v>4.0226358399015401E-2</v>
      </c>
      <c r="BP868" s="17"/>
      <c r="BQ868" s="17">
        <v>1.15254309689805E-2</v>
      </c>
      <c r="BR868" s="17">
        <v>4.1263705840334501E-2</v>
      </c>
      <c r="BS868" s="17"/>
      <c r="BT868" s="17">
        <v>1.8990744254260301E-2</v>
      </c>
      <c r="BU868" s="17">
        <v>4.0437977087957697E-2</v>
      </c>
      <c r="BV868" s="17"/>
      <c r="BW868" s="17">
        <v>1.8145032152153601E-2</v>
      </c>
      <c r="BX868" s="17">
        <v>4.9072708883780701E-2</v>
      </c>
      <c r="BY868" s="17"/>
      <c r="BZ868" s="17">
        <v>7.1355296905377501E-3</v>
      </c>
      <c r="CA868" s="17">
        <v>4.0630603585983902E-2</v>
      </c>
    </row>
    <row r="869" spans="2:79" x14ac:dyDescent="0.35">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c r="BA869" s="17"/>
      <c r="BB869" s="17"/>
      <c r="BC869" s="17"/>
      <c r="BD869" s="17"/>
      <c r="BE869" s="17"/>
      <c r="BF869" s="17"/>
      <c r="BG869" s="17"/>
      <c r="BH869" s="17"/>
      <c r="BI869" s="17"/>
      <c r="BJ869" s="17"/>
      <c r="BK869" s="17"/>
      <c r="BL869" s="17"/>
      <c r="BM869" s="17"/>
      <c r="BN869" s="17"/>
      <c r="BO869" s="17"/>
      <c r="BP869" s="17"/>
      <c r="BQ869" s="17"/>
      <c r="BR869" s="17"/>
      <c r="BS869" s="17"/>
      <c r="BT869" s="17"/>
      <c r="BU869" s="17"/>
      <c r="BV869" s="17"/>
      <c r="BW869" s="17"/>
      <c r="BX869" s="17"/>
      <c r="BY869" s="17"/>
      <c r="BZ869" s="17"/>
      <c r="CA869" s="17"/>
    </row>
    <row r="870" spans="2:79" x14ac:dyDescent="0.35">
      <c r="B870" s="6" t="s">
        <v>400</v>
      </c>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17"/>
      <c r="BB870" s="17"/>
      <c r="BC870" s="17"/>
      <c r="BD870" s="17"/>
      <c r="BE870" s="17"/>
      <c r="BF870" s="17"/>
      <c r="BG870" s="17"/>
      <c r="BH870" s="17"/>
      <c r="BI870" s="17"/>
      <c r="BJ870" s="17"/>
      <c r="BK870" s="17"/>
      <c r="BL870" s="17"/>
      <c r="BM870" s="17"/>
      <c r="BN870" s="17"/>
      <c r="BO870" s="17"/>
      <c r="BP870" s="17"/>
      <c r="BQ870" s="17"/>
      <c r="BR870" s="17"/>
      <c r="BS870" s="17"/>
      <c r="BT870" s="17"/>
      <c r="BU870" s="17"/>
      <c r="BV870" s="17"/>
      <c r="BW870" s="17"/>
      <c r="BX870" s="17"/>
      <c r="BY870" s="17"/>
      <c r="BZ870" s="17"/>
      <c r="CA870" s="17"/>
    </row>
    <row r="871" spans="2:79" x14ac:dyDescent="0.35">
      <c r="B871" s="24" t="s">
        <v>704</v>
      </c>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c r="BP871" s="17"/>
      <c r="BQ871" s="17"/>
      <c r="BR871" s="17"/>
      <c r="BS871" s="17"/>
      <c r="BT871" s="17"/>
      <c r="BU871" s="17"/>
      <c r="BV871" s="17"/>
      <c r="BW871" s="17"/>
      <c r="BX871" s="17"/>
      <c r="BY871" s="17"/>
      <c r="BZ871" s="17"/>
      <c r="CA871" s="17"/>
    </row>
    <row r="872" spans="2:79" x14ac:dyDescent="0.35">
      <c r="B872" t="s">
        <v>395</v>
      </c>
      <c r="C872" s="17">
        <v>3.2463128083926603E-2</v>
      </c>
      <c r="D872" s="17">
        <v>3.5539624032447502E-2</v>
      </c>
      <c r="E872" s="17">
        <v>1.55383070123502E-2</v>
      </c>
      <c r="F872" s="17">
        <v>3.4742527067337103E-2</v>
      </c>
      <c r="G872" s="17">
        <v>2.2829004245677E-2</v>
      </c>
      <c r="H872" s="17">
        <v>1.85405253803189E-2</v>
      </c>
      <c r="I872" s="17">
        <v>1.78130014839325E-2</v>
      </c>
      <c r="J872" s="17">
        <v>2.11717410524166E-2</v>
      </c>
      <c r="K872" s="17">
        <v>0</v>
      </c>
      <c r="L872" s="17">
        <v>0.12028892625786</v>
      </c>
      <c r="M872" s="17"/>
      <c r="N872" s="17">
        <v>0.12727088656725299</v>
      </c>
      <c r="O872" s="17">
        <v>3.6795856692895201E-2</v>
      </c>
      <c r="P872" s="17">
        <v>7.9440772257034706E-3</v>
      </c>
      <c r="Q872" s="17">
        <v>5.53067131685386E-3</v>
      </c>
      <c r="R872" s="17"/>
      <c r="S872" s="17">
        <v>5.9101346471253098E-2</v>
      </c>
      <c r="T872" s="17">
        <v>2.2110042135195698E-2</v>
      </c>
      <c r="U872" s="17">
        <v>1.5750498606145899E-2</v>
      </c>
      <c r="V872" s="17">
        <v>7.1110195298598605E-2</v>
      </c>
      <c r="W872" s="17">
        <v>1.6430380371052801E-2</v>
      </c>
      <c r="X872" s="17">
        <v>1.5864374956176899E-2</v>
      </c>
      <c r="Y872" s="17">
        <v>1.94243270341719E-2</v>
      </c>
      <c r="Z872" s="17"/>
      <c r="AA872" s="17">
        <v>2.3231681741185801E-2</v>
      </c>
      <c r="AB872" s="17">
        <v>0.35128433332699199</v>
      </c>
      <c r="AC872" s="17"/>
      <c r="AD872" s="17">
        <v>3.0771557619577901E-2</v>
      </c>
      <c r="AE872" s="17">
        <v>4.5834126626508997E-3</v>
      </c>
      <c r="AF872" s="17">
        <v>4.1093053779350998E-2</v>
      </c>
      <c r="AG872" s="17"/>
      <c r="AH872" s="17">
        <v>0</v>
      </c>
      <c r="AI872" s="17">
        <v>3.8864676173061503E-2</v>
      </c>
      <c r="AJ872" s="17"/>
      <c r="AK872" s="17">
        <v>4.0621120100081003E-2</v>
      </c>
      <c r="AL872" s="17">
        <v>2.9451627032705902E-2</v>
      </c>
      <c r="AM872" s="17"/>
      <c r="AN872" s="17">
        <v>5.5479271211810302E-2</v>
      </c>
      <c r="AO872" s="17">
        <v>5.53067131685386E-3</v>
      </c>
      <c r="AP872" s="17"/>
      <c r="AQ872" s="17">
        <v>1.42807790565993E-2</v>
      </c>
      <c r="AR872" s="17">
        <v>4.6808952194216602E-2</v>
      </c>
      <c r="AS872" s="17"/>
      <c r="AT872" s="17">
        <v>0.19666537036144</v>
      </c>
      <c r="AU872" s="17">
        <v>5.16559528011327E-2</v>
      </c>
      <c r="AV872" s="17">
        <v>1.2187095352984101E-2</v>
      </c>
      <c r="AW872" s="17">
        <v>3.6414649261936201E-3</v>
      </c>
      <c r="AX872" s="17"/>
      <c r="AY872" s="17">
        <v>1.62540514507921E-2</v>
      </c>
      <c r="AZ872" s="17">
        <v>3.85593915011887E-2</v>
      </c>
      <c r="BA872" s="17"/>
      <c r="BB872" s="17">
        <v>2.4461981718225698E-2</v>
      </c>
      <c r="BC872" s="17">
        <v>3.4052953477906898E-2</v>
      </c>
      <c r="BD872" s="17"/>
      <c r="BE872" s="17">
        <v>1.0085024091707201E-2</v>
      </c>
      <c r="BF872" s="17">
        <v>3.6352524644440498E-2</v>
      </c>
      <c r="BG872" s="17"/>
      <c r="BH872" s="17">
        <v>3.6356362344331802E-2</v>
      </c>
      <c r="BI872" s="17">
        <v>3.2106074947969E-2</v>
      </c>
      <c r="BJ872" s="17"/>
      <c r="BK872" s="17">
        <v>1.08172071963682E-2</v>
      </c>
      <c r="BL872" s="17">
        <v>3.68902093340846E-2</v>
      </c>
      <c r="BM872" s="17"/>
      <c r="BN872" s="17">
        <v>3.1864232538842699E-2</v>
      </c>
      <c r="BO872" s="17">
        <v>3.2497527203937601E-2</v>
      </c>
      <c r="BP872" s="17"/>
      <c r="BQ872" s="17">
        <v>2.0314963214619502E-3</v>
      </c>
      <c r="BR872" s="17">
        <v>3.6211536363598799E-2</v>
      </c>
      <c r="BS872" s="17"/>
      <c r="BT872" s="17">
        <v>2.61987118610758E-2</v>
      </c>
      <c r="BU872" s="17">
        <v>3.29936708208153E-2</v>
      </c>
      <c r="BV872" s="17"/>
      <c r="BW872" s="17">
        <v>3.9317938503999401E-2</v>
      </c>
      <c r="BX872" s="17">
        <v>2.5115015365082701E-2</v>
      </c>
      <c r="BY872" s="17"/>
      <c r="BZ872" s="17">
        <v>0</v>
      </c>
      <c r="CA872" s="17">
        <v>3.4265115055481597E-2</v>
      </c>
    </row>
    <row r="873" spans="2:79" x14ac:dyDescent="0.35">
      <c r="B873" t="s">
        <v>146</v>
      </c>
      <c r="C873" s="17">
        <v>0.27023302407201799</v>
      </c>
      <c r="D873" s="17">
        <v>0.221723634028657</v>
      </c>
      <c r="E873" s="17">
        <v>0.209429228281341</v>
      </c>
      <c r="F873" s="17">
        <v>0.36105543772006299</v>
      </c>
      <c r="G873" s="17">
        <v>0.20500795602859301</v>
      </c>
      <c r="H873" s="17">
        <v>0.29434164442931798</v>
      </c>
      <c r="I873" s="17">
        <v>0.35565531011613999</v>
      </c>
      <c r="J873" s="17">
        <v>0.26002893947896699</v>
      </c>
      <c r="K873" s="17">
        <v>0.201480375470423</v>
      </c>
      <c r="L873" s="17">
        <v>0.262161920480245</v>
      </c>
      <c r="M873" s="17"/>
      <c r="N873" s="17">
        <v>0.45344517982031202</v>
      </c>
      <c r="O873" s="17">
        <v>0.32343673952573399</v>
      </c>
      <c r="P873" s="17">
        <v>0.27842905161029302</v>
      </c>
      <c r="Q873" s="17">
        <v>0.178023791101247</v>
      </c>
      <c r="R873" s="17"/>
      <c r="S873" s="17">
        <v>0.36209001723020401</v>
      </c>
      <c r="T873" s="17">
        <v>0.33817257623388403</v>
      </c>
      <c r="U873" s="17">
        <v>0.25808513680482198</v>
      </c>
      <c r="V873" s="17">
        <v>0.31244970830310598</v>
      </c>
      <c r="W873" s="17">
        <v>0.29894024007404002</v>
      </c>
      <c r="X873" s="17">
        <v>0.23645785038617201</v>
      </c>
      <c r="Y873" s="17">
        <v>0.18561854744301201</v>
      </c>
      <c r="Z873" s="17"/>
      <c r="AA873" s="17">
        <v>0.27266704343771297</v>
      </c>
      <c r="AB873" s="17">
        <v>0.18617068335699399</v>
      </c>
      <c r="AC873" s="17"/>
      <c r="AD873" s="17">
        <v>0.32031371182481799</v>
      </c>
      <c r="AE873" s="17">
        <v>0.19172965908040199</v>
      </c>
      <c r="AF873" s="17">
        <v>0.31363121689316298</v>
      </c>
      <c r="AG873" s="17"/>
      <c r="AH873" s="17">
        <v>0.13548586535797399</v>
      </c>
      <c r="AI873" s="17">
        <v>0.29680441343881497</v>
      </c>
      <c r="AJ873" s="17"/>
      <c r="AK873" s="17">
        <v>0.25727644851681197</v>
      </c>
      <c r="AL873" s="17">
        <v>0.27501590947169102</v>
      </c>
      <c r="AM873" s="17"/>
      <c r="AN873" s="17">
        <v>0.34903388958987602</v>
      </c>
      <c r="AO873" s="17">
        <v>0.178023791101247</v>
      </c>
      <c r="AP873" s="17"/>
      <c r="AQ873" s="17">
        <v>0.214930299537367</v>
      </c>
      <c r="AR873" s="17">
        <v>0.31386672386523601</v>
      </c>
      <c r="AS873" s="17"/>
      <c r="AT873" s="17">
        <v>0.23132068964974101</v>
      </c>
      <c r="AU873" s="17">
        <v>0.33373791872638398</v>
      </c>
      <c r="AV873" s="17">
        <v>0.28769342322257202</v>
      </c>
      <c r="AW873" s="17">
        <v>0.162842304919811</v>
      </c>
      <c r="AX873" s="17"/>
      <c r="AY873" s="17">
        <v>0.18909558110069699</v>
      </c>
      <c r="AZ873" s="17">
        <v>0.30074896501988901</v>
      </c>
      <c r="BA873" s="17"/>
      <c r="BB873" s="17">
        <v>0.28230828207550301</v>
      </c>
      <c r="BC873" s="17">
        <v>0.26783367391200802</v>
      </c>
      <c r="BD873" s="17"/>
      <c r="BE873" s="17">
        <v>0.181545449848909</v>
      </c>
      <c r="BF873" s="17">
        <v>0.28564724979299999</v>
      </c>
      <c r="BG873" s="17"/>
      <c r="BH873" s="17">
        <v>0.240561426039614</v>
      </c>
      <c r="BI873" s="17">
        <v>0.27295424155283798</v>
      </c>
      <c r="BJ873" s="17"/>
      <c r="BK873" s="17">
        <v>0.28336563850260299</v>
      </c>
      <c r="BL873" s="17">
        <v>0.26754710687712402</v>
      </c>
      <c r="BM873" s="17"/>
      <c r="BN873" s="17">
        <v>0.18600919779306499</v>
      </c>
      <c r="BO873" s="17">
        <v>0.27507063812965998</v>
      </c>
      <c r="BP873" s="17"/>
      <c r="BQ873" s="17">
        <v>0.19633199047202099</v>
      </c>
      <c r="BR873" s="17">
        <v>0.279335764548926</v>
      </c>
      <c r="BS873" s="17"/>
      <c r="BT873" s="17">
        <v>0.17986964921741</v>
      </c>
      <c r="BU873" s="17">
        <v>0.277886032828842</v>
      </c>
      <c r="BV873" s="17"/>
      <c r="BW873" s="17">
        <v>0.35442672074557802</v>
      </c>
      <c r="BX873" s="17">
        <v>0.179980378781951</v>
      </c>
      <c r="BY873" s="17"/>
      <c r="BZ873" s="17">
        <v>0.215667002949744</v>
      </c>
      <c r="CA873" s="17">
        <v>0.27326191453807902</v>
      </c>
    </row>
    <row r="874" spans="2:79" x14ac:dyDescent="0.35">
      <c r="B874" t="s">
        <v>396</v>
      </c>
      <c r="C874" s="17">
        <v>0.31926979224212798</v>
      </c>
      <c r="D874" s="17">
        <v>0.37434647389241998</v>
      </c>
      <c r="E874" s="17">
        <v>0.33908461553154401</v>
      </c>
      <c r="F874" s="17">
        <v>0.342071163572298</v>
      </c>
      <c r="G874" s="17">
        <v>0.293390971683337</v>
      </c>
      <c r="H874" s="17">
        <v>0.31169077130774098</v>
      </c>
      <c r="I874" s="17">
        <v>0.34712279522470002</v>
      </c>
      <c r="J874" s="17">
        <v>0.29289626477177899</v>
      </c>
      <c r="K874" s="17">
        <v>0.222127050377142</v>
      </c>
      <c r="L874" s="17">
        <v>0.243653384394767</v>
      </c>
      <c r="M874" s="17"/>
      <c r="N874" s="17">
        <v>0.17758053837000401</v>
      </c>
      <c r="O874" s="17">
        <v>0.35672102063967898</v>
      </c>
      <c r="P874" s="17">
        <v>0.34491403517620001</v>
      </c>
      <c r="Q874" s="17">
        <v>0.34714530503834801</v>
      </c>
      <c r="R874" s="17"/>
      <c r="S874" s="17">
        <v>0.302671435699432</v>
      </c>
      <c r="T874" s="17">
        <v>0.32384976841541302</v>
      </c>
      <c r="U874" s="17">
        <v>0.41678397203019801</v>
      </c>
      <c r="V874" s="17">
        <v>0.27767898287952802</v>
      </c>
      <c r="W874" s="17">
        <v>0.35214229627902099</v>
      </c>
      <c r="X874" s="17">
        <v>0.350570367581169</v>
      </c>
      <c r="Y874" s="17">
        <v>0.29785359294491698</v>
      </c>
      <c r="Z874" s="17"/>
      <c r="AA874" s="17">
        <v>0.32629817608967099</v>
      </c>
      <c r="AB874" s="17">
        <v>7.65345018023358E-2</v>
      </c>
      <c r="AC874" s="17"/>
      <c r="AD874" s="17">
        <v>0.32787216404130698</v>
      </c>
      <c r="AE874" s="17">
        <v>0.35582291201307698</v>
      </c>
      <c r="AF874" s="17">
        <v>0.30520069218832002</v>
      </c>
      <c r="AG874" s="17"/>
      <c r="AH874" s="17">
        <v>0.36408718788476901</v>
      </c>
      <c r="AI874" s="17">
        <v>0.31043205138442598</v>
      </c>
      <c r="AJ874" s="17"/>
      <c r="AK874" s="17">
        <v>0.322962190242013</v>
      </c>
      <c r="AL874" s="17">
        <v>0.31790675334283103</v>
      </c>
      <c r="AM874" s="17"/>
      <c r="AN874" s="17">
        <v>0.29544772514183498</v>
      </c>
      <c r="AO874" s="17">
        <v>0.34714530503834801</v>
      </c>
      <c r="AP874" s="17"/>
      <c r="AQ874" s="17">
        <v>0.36077482360497098</v>
      </c>
      <c r="AR874" s="17">
        <v>0.28652243497115598</v>
      </c>
      <c r="AS874" s="17"/>
      <c r="AT874" s="17">
        <v>0.148220712285692</v>
      </c>
      <c r="AU874" s="17">
        <v>0.20999209033130101</v>
      </c>
      <c r="AV874" s="17">
        <v>0.353146544284895</v>
      </c>
      <c r="AW874" s="17">
        <v>0.42441748035545201</v>
      </c>
      <c r="AX874" s="17"/>
      <c r="AY874" s="17">
        <v>0.36279517259091099</v>
      </c>
      <c r="AZ874" s="17">
        <v>0.30289981695307999</v>
      </c>
      <c r="BA874" s="17"/>
      <c r="BB874" s="17">
        <v>0.32576014320804397</v>
      </c>
      <c r="BC874" s="17">
        <v>0.31798016144301</v>
      </c>
      <c r="BD874" s="17"/>
      <c r="BE874" s="17">
        <v>0.35932324214900002</v>
      </c>
      <c r="BF874" s="17">
        <v>0.31230835572549298</v>
      </c>
      <c r="BG874" s="17"/>
      <c r="BH874" s="17">
        <v>0.30091058818052502</v>
      </c>
      <c r="BI874" s="17">
        <v>0.32095353664213699</v>
      </c>
      <c r="BJ874" s="17"/>
      <c r="BK874" s="17">
        <v>0.30595157816648</v>
      </c>
      <c r="BL874" s="17">
        <v>0.321993668769543</v>
      </c>
      <c r="BM874" s="17"/>
      <c r="BN874" s="17">
        <v>0.32997689885780201</v>
      </c>
      <c r="BO874" s="17">
        <v>0.31865480178433198</v>
      </c>
      <c r="BP874" s="17"/>
      <c r="BQ874" s="17">
        <v>0.33423676263510499</v>
      </c>
      <c r="BR874" s="17">
        <v>0.317426239580196</v>
      </c>
      <c r="BS874" s="17"/>
      <c r="BT874" s="17">
        <v>0.31344804324743403</v>
      </c>
      <c r="BU874" s="17">
        <v>0.31976284483238498</v>
      </c>
      <c r="BV874" s="17"/>
      <c r="BW874" s="17">
        <v>0.30440511763669897</v>
      </c>
      <c r="BX874" s="17">
        <v>0.335204194192878</v>
      </c>
      <c r="BY874" s="17"/>
      <c r="BZ874" s="17">
        <v>0.40409213150140699</v>
      </c>
      <c r="CA874" s="17">
        <v>0.314561412019283</v>
      </c>
    </row>
    <row r="875" spans="2:79" x14ac:dyDescent="0.35">
      <c r="B875" t="s">
        <v>397</v>
      </c>
      <c r="C875" s="17">
        <v>0.17018811097764799</v>
      </c>
      <c r="D875" s="17">
        <v>0.16839995388426399</v>
      </c>
      <c r="E875" s="17">
        <v>0.21662876420389701</v>
      </c>
      <c r="F875" s="17">
        <v>0.13207276144439101</v>
      </c>
      <c r="G875" s="17">
        <v>0.27429821900746998</v>
      </c>
      <c r="H875" s="17">
        <v>0.14702561791075999</v>
      </c>
      <c r="I875" s="17">
        <v>0.119754052588643</v>
      </c>
      <c r="J875" s="17">
        <v>0.12674051586992699</v>
      </c>
      <c r="K875" s="17">
        <v>0.346802524731877</v>
      </c>
      <c r="L875" s="17">
        <v>9.3743666290346001E-2</v>
      </c>
      <c r="M875" s="17"/>
      <c r="N875" s="17">
        <v>5.8295212889924099E-2</v>
      </c>
      <c r="O875" s="17">
        <v>0.10794565811906801</v>
      </c>
      <c r="P875" s="17">
        <v>0.19852500321541899</v>
      </c>
      <c r="Q875" s="17">
        <v>0.224211719048517</v>
      </c>
      <c r="R875" s="17"/>
      <c r="S875" s="17">
        <v>0.106324123362211</v>
      </c>
      <c r="T875" s="17">
        <v>0.15745250935511601</v>
      </c>
      <c r="U875" s="17">
        <v>0.182630652341531</v>
      </c>
      <c r="V875" s="17">
        <v>0.115386133843127</v>
      </c>
      <c r="W875" s="17">
        <v>0.18566097748045901</v>
      </c>
      <c r="X875" s="17">
        <v>0.23317332390892401</v>
      </c>
      <c r="Y875" s="17">
        <v>0.20446945658502</v>
      </c>
      <c r="Z875" s="17"/>
      <c r="AA875" s="17">
        <v>0.17383273015602599</v>
      </c>
      <c r="AB875" s="17">
        <v>4.4315973940702601E-2</v>
      </c>
      <c r="AC875" s="17"/>
      <c r="AD875" s="17">
        <v>0.117951655587473</v>
      </c>
      <c r="AE875" s="17">
        <v>0.247162173177604</v>
      </c>
      <c r="AF875" s="17">
        <v>0.13271176243631599</v>
      </c>
      <c r="AG875" s="17"/>
      <c r="AH875" s="17">
        <v>0.30353886567473398</v>
      </c>
      <c r="AI875" s="17">
        <v>0.143892084707201</v>
      </c>
      <c r="AJ875" s="17"/>
      <c r="AK875" s="17">
        <v>0.15382073550415101</v>
      </c>
      <c r="AL875" s="17">
        <v>0.17623008409389401</v>
      </c>
      <c r="AM875" s="17"/>
      <c r="AN875" s="17">
        <v>0.124020206341336</v>
      </c>
      <c r="AO875" s="17">
        <v>0.224211719048517</v>
      </c>
      <c r="AP875" s="17"/>
      <c r="AQ875" s="17">
        <v>0.199620292460225</v>
      </c>
      <c r="AR875" s="17">
        <v>0.14696619954603901</v>
      </c>
      <c r="AS875" s="17"/>
      <c r="AT875" s="17">
        <v>0.100810015978904</v>
      </c>
      <c r="AU875" s="17">
        <v>0.142626897258917</v>
      </c>
      <c r="AV875" s="17">
        <v>0.16984792586719599</v>
      </c>
      <c r="AW875" s="17">
        <v>0.22726640532827</v>
      </c>
      <c r="AX875" s="17"/>
      <c r="AY875" s="17">
        <v>0.230169392117029</v>
      </c>
      <c r="AZ875" s="17">
        <v>0.147629041253525</v>
      </c>
      <c r="BA875" s="17"/>
      <c r="BB875" s="17">
        <v>0.181559012182992</v>
      </c>
      <c r="BC875" s="17">
        <v>0.16792871630313</v>
      </c>
      <c r="BD875" s="17"/>
      <c r="BE875" s="17">
        <v>0.235469709475116</v>
      </c>
      <c r="BF875" s="17">
        <v>0.158841929694855</v>
      </c>
      <c r="BG875" s="17"/>
      <c r="BH875" s="17">
        <v>0.14698850385946899</v>
      </c>
      <c r="BI875" s="17">
        <v>0.17231577448836299</v>
      </c>
      <c r="BJ875" s="17"/>
      <c r="BK875" s="17">
        <v>0.182908806322818</v>
      </c>
      <c r="BL875" s="17">
        <v>0.16758644056851599</v>
      </c>
      <c r="BM875" s="17"/>
      <c r="BN875" s="17">
        <v>0.18021239464320901</v>
      </c>
      <c r="BO875" s="17">
        <v>0.16961234022819599</v>
      </c>
      <c r="BP875" s="17"/>
      <c r="BQ875" s="17">
        <v>0.25367377351884302</v>
      </c>
      <c r="BR875" s="17">
        <v>0.15990478633879901</v>
      </c>
      <c r="BS875" s="17"/>
      <c r="BT875" s="17">
        <v>0.25821200532871402</v>
      </c>
      <c r="BU875" s="17">
        <v>0.162733236307879</v>
      </c>
      <c r="BV875" s="17"/>
      <c r="BW875" s="17">
        <v>0.12744823611526299</v>
      </c>
      <c r="BX875" s="17">
        <v>0.21600373516448801</v>
      </c>
      <c r="BY875" s="17"/>
      <c r="BZ875" s="17">
        <v>0.22673059207596999</v>
      </c>
      <c r="CA875" s="17">
        <v>0.16704950973086799</v>
      </c>
    </row>
    <row r="876" spans="2:79" x14ac:dyDescent="0.35">
      <c r="B876" t="s">
        <v>398</v>
      </c>
      <c r="C876" s="17">
        <v>6.4642928776477093E-2</v>
      </c>
      <c r="D876" s="17">
        <v>4.55997418394401E-2</v>
      </c>
      <c r="E876" s="17">
        <v>9.9658668532254996E-2</v>
      </c>
      <c r="F876" s="17">
        <v>3.1966880912823001E-2</v>
      </c>
      <c r="G876" s="17">
        <v>7.2587594895019994E-2</v>
      </c>
      <c r="H876" s="17">
        <v>7.9041295891370295E-2</v>
      </c>
      <c r="I876" s="17">
        <v>4.3994450002600799E-2</v>
      </c>
      <c r="J876" s="17">
        <v>0.116329333504173</v>
      </c>
      <c r="K876" s="17">
        <v>0.101067154205775</v>
      </c>
      <c r="L876" s="17">
        <v>3.9723520072222802E-2</v>
      </c>
      <c r="M876" s="17"/>
      <c r="N876" s="17">
        <v>2.08562160591306E-2</v>
      </c>
      <c r="O876" s="17">
        <v>3.0849238247441201E-2</v>
      </c>
      <c r="P876" s="17">
        <v>6.6610922761834696E-2</v>
      </c>
      <c r="Q876" s="17">
        <v>9.3175445342737903E-2</v>
      </c>
      <c r="R876" s="17"/>
      <c r="S876" s="17">
        <v>4.1929281248324797E-2</v>
      </c>
      <c r="T876" s="17">
        <v>5.9124232973272801E-2</v>
      </c>
      <c r="U876" s="17">
        <v>5.7236199228403603E-2</v>
      </c>
      <c r="V876" s="17">
        <v>4.5542571708875899E-2</v>
      </c>
      <c r="W876" s="17">
        <v>5.1412791019747002E-2</v>
      </c>
      <c r="X876" s="17">
        <v>7.5999012542922503E-2</v>
      </c>
      <c r="Y876" s="17">
        <v>0.13098610581755099</v>
      </c>
      <c r="Z876" s="17"/>
      <c r="AA876" s="17">
        <v>6.6514660388503094E-2</v>
      </c>
      <c r="AB876" s="17">
        <v>0</v>
      </c>
      <c r="AC876" s="17"/>
      <c r="AD876" s="17">
        <v>3.1484087895373797E-2</v>
      </c>
      <c r="AE876" s="17">
        <v>0.101380080614291</v>
      </c>
      <c r="AF876" s="17">
        <v>4.7363754666429198E-2</v>
      </c>
      <c r="AG876" s="17"/>
      <c r="AH876" s="17">
        <v>0.14000337503197999</v>
      </c>
      <c r="AI876" s="17">
        <v>4.97822684150954E-2</v>
      </c>
      <c r="AJ876" s="17"/>
      <c r="AK876" s="17">
        <v>6.9519921497841294E-2</v>
      </c>
      <c r="AL876" s="17">
        <v>6.2842599886953801E-2</v>
      </c>
      <c r="AM876" s="17"/>
      <c r="AN876" s="17">
        <v>4.02593944124435E-2</v>
      </c>
      <c r="AO876" s="17">
        <v>9.3175445342737903E-2</v>
      </c>
      <c r="AP876" s="17"/>
      <c r="AQ876" s="17">
        <v>8.9464126248973305E-2</v>
      </c>
      <c r="AR876" s="17">
        <v>4.5059071233536502E-2</v>
      </c>
      <c r="AS876" s="17"/>
      <c r="AT876" s="17">
        <v>2.3498633487985501E-2</v>
      </c>
      <c r="AU876" s="17">
        <v>4.7671344080588103E-2</v>
      </c>
      <c r="AV876" s="17">
        <v>5.8480172225065803E-2</v>
      </c>
      <c r="AW876" s="17">
        <v>0.115291336903938</v>
      </c>
      <c r="AX876" s="17"/>
      <c r="AY876" s="17">
        <v>8.9963720264621003E-2</v>
      </c>
      <c r="AZ876" s="17">
        <v>5.5119732709296702E-2</v>
      </c>
      <c r="BA876" s="17"/>
      <c r="BB876" s="17">
        <v>6.09950772055275E-2</v>
      </c>
      <c r="BC876" s="17">
        <v>6.5367755794493901E-2</v>
      </c>
      <c r="BD876" s="17"/>
      <c r="BE876" s="17">
        <v>8.8498941190601796E-2</v>
      </c>
      <c r="BF876" s="17">
        <v>6.0496666311018299E-2</v>
      </c>
      <c r="BG876" s="17"/>
      <c r="BH876" s="17">
        <v>7.7028630242270704E-2</v>
      </c>
      <c r="BI876" s="17">
        <v>6.3507021391100496E-2</v>
      </c>
      <c r="BJ876" s="17"/>
      <c r="BK876" s="17">
        <v>7.39470586230912E-2</v>
      </c>
      <c r="BL876" s="17">
        <v>6.2740023420454399E-2</v>
      </c>
      <c r="BM876" s="17"/>
      <c r="BN876" s="17">
        <v>0.108573735884371</v>
      </c>
      <c r="BO876" s="17">
        <v>6.2119648851805299E-2</v>
      </c>
      <c r="BP876" s="17"/>
      <c r="BQ876" s="17">
        <v>0.10649372081598101</v>
      </c>
      <c r="BR876" s="17">
        <v>5.9487968417591297E-2</v>
      </c>
      <c r="BS876" s="17"/>
      <c r="BT876" s="17">
        <v>9.3686571652360995E-2</v>
      </c>
      <c r="BU876" s="17">
        <v>6.2183179418766298E-2</v>
      </c>
      <c r="BV876" s="17"/>
      <c r="BW876" s="17">
        <v>4.1958680026480399E-2</v>
      </c>
      <c r="BX876" s="17">
        <v>8.8959635810295007E-2</v>
      </c>
      <c r="BY876" s="17"/>
      <c r="BZ876" s="17">
        <v>0.115865155565989</v>
      </c>
      <c r="CA876" s="17">
        <v>6.1799648083066802E-2</v>
      </c>
    </row>
    <row r="877" spans="2:79" x14ac:dyDescent="0.35">
      <c r="B877" t="s">
        <v>399</v>
      </c>
      <c r="C877" s="17">
        <v>1.37926498656265E-2</v>
      </c>
      <c r="D877" s="17">
        <v>8.1385007695159595E-3</v>
      </c>
      <c r="E877" s="17">
        <v>4.5423226724884698E-2</v>
      </c>
      <c r="F877" s="17">
        <v>1.43883297660476E-2</v>
      </c>
      <c r="G877" s="17">
        <v>1.8168207830288101E-2</v>
      </c>
      <c r="H877" s="17">
        <v>0</v>
      </c>
      <c r="I877" s="17">
        <v>6.7736342547361399E-3</v>
      </c>
      <c r="J877" s="17">
        <v>1.09225905718566E-2</v>
      </c>
      <c r="K877" s="17">
        <v>9.6044654565094097E-3</v>
      </c>
      <c r="L877" s="17">
        <v>6.8998578277142501E-3</v>
      </c>
      <c r="M877" s="17"/>
      <c r="N877" s="17">
        <v>1.23923679106486E-2</v>
      </c>
      <c r="O877" s="17">
        <v>1.11810107082448E-2</v>
      </c>
      <c r="P877" s="17">
        <v>1.5138834169491099E-3</v>
      </c>
      <c r="Q877" s="17">
        <v>2.0381136628678E-2</v>
      </c>
      <c r="R877" s="17"/>
      <c r="S877" s="17">
        <v>3.30857561159425E-2</v>
      </c>
      <c r="T877" s="17">
        <v>1.8893139762118701E-2</v>
      </c>
      <c r="U877" s="17">
        <v>0</v>
      </c>
      <c r="V877" s="17">
        <v>1.1727459625852201E-2</v>
      </c>
      <c r="W877" s="17">
        <v>3.46243507729502E-3</v>
      </c>
      <c r="X877" s="17">
        <v>7.0704063161214402E-3</v>
      </c>
      <c r="Y877" s="17">
        <v>3.3665995217142503E-2</v>
      </c>
      <c r="Z877" s="17"/>
      <c r="AA877" s="17">
        <v>1.41920151056571E-2</v>
      </c>
      <c r="AB877" s="17">
        <v>0</v>
      </c>
      <c r="AC877" s="17"/>
      <c r="AD877" s="17">
        <v>0</v>
      </c>
      <c r="AE877" s="17">
        <v>2.0983361472998601E-2</v>
      </c>
      <c r="AF877" s="17">
        <v>1.0687892071445999E-2</v>
      </c>
      <c r="AG877" s="17"/>
      <c r="AH877" s="17">
        <v>2.35927532665119E-2</v>
      </c>
      <c r="AI877" s="17">
        <v>1.18601240462701E-2</v>
      </c>
      <c r="AJ877" s="17"/>
      <c r="AK877" s="17">
        <v>1.27009866621553E-2</v>
      </c>
      <c r="AL877" s="17">
        <v>1.4195634433192E-2</v>
      </c>
      <c r="AM877" s="17"/>
      <c r="AN877" s="17">
        <v>8.1622108883715998E-3</v>
      </c>
      <c r="AO877" s="17">
        <v>2.0381136628678E-2</v>
      </c>
      <c r="AP877" s="17"/>
      <c r="AQ877" s="17">
        <v>2.4317773636325899E-2</v>
      </c>
      <c r="AR877" s="17">
        <v>5.4883557325334396E-3</v>
      </c>
      <c r="AS877" s="17"/>
      <c r="AT877" s="17">
        <v>1.81556427356576E-2</v>
      </c>
      <c r="AU877" s="17">
        <v>1.3375890502672899E-2</v>
      </c>
      <c r="AV877" s="17">
        <v>8.5757651318475302E-3</v>
      </c>
      <c r="AW877" s="17">
        <v>2.5864303894885601E-2</v>
      </c>
      <c r="AX877" s="17"/>
      <c r="AY877" s="17">
        <v>2.0722769062735399E-2</v>
      </c>
      <c r="AZ877" s="17">
        <v>1.1186219339396701E-2</v>
      </c>
      <c r="BA877" s="17"/>
      <c r="BB877" s="17">
        <v>2.4482087820804799E-2</v>
      </c>
      <c r="BC877" s="17">
        <v>1.16686617354543E-2</v>
      </c>
      <c r="BD877" s="17"/>
      <c r="BE877" s="17">
        <v>2.99519436661961E-2</v>
      </c>
      <c r="BF877" s="17">
        <v>1.09841053280678E-2</v>
      </c>
      <c r="BG877" s="17"/>
      <c r="BH877" s="17">
        <v>3.5241342103870602E-2</v>
      </c>
      <c r="BI877" s="17">
        <v>1.18255648371863E-2</v>
      </c>
      <c r="BJ877" s="17"/>
      <c r="BK877" s="17">
        <v>2.2200676836628599E-2</v>
      </c>
      <c r="BL877" s="17">
        <v>1.2073017850546E-2</v>
      </c>
      <c r="BM877" s="17"/>
      <c r="BN877" s="17">
        <v>5.88892187828709E-2</v>
      </c>
      <c r="BO877" s="17">
        <v>1.12024113858054E-2</v>
      </c>
      <c r="BP877" s="17"/>
      <c r="BQ877" s="17">
        <v>2.4585075784431799E-2</v>
      </c>
      <c r="BR877" s="17">
        <v>1.2463295626998499E-2</v>
      </c>
      <c r="BS877" s="17"/>
      <c r="BT877" s="17">
        <v>4.6339478643915799E-2</v>
      </c>
      <c r="BU877" s="17">
        <v>1.1036210478011101E-2</v>
      </c>
      <c r="BV877" s="17"/>
      <c r="BW877" s="17">
        <v>8.5067249513317306E-3</v>
      </c>
      <c r="BX877" s="17">
        <v>1.9458973179229001E-2</v>
      </c>
      <c r="BY877" s="17"/>
      <c r="BZ877" s="17">
        <v>0</v>
      </c>
      <c r="CA877" s="17">
        <v>1.4558262325917601E-2</v>
      </c>
    </row>
    <row r="878" spans="2:79" x14ac:dyDescent="0.35">
      <c r="B878" t="s">
        <v>103</v>
      </c>
      <c r="C878" s="17">
        <v>0.12941036598217601</v>
      </c>
      <c r="D878" s="17">
        <v>0.14625207155325601</v>
      </c>
      <c r="E878" s="17">
        <v>7.4237189713727794E-2</v>
      </c>
      <c r="F878" s="17">
        <v>8.37028995170397E-2</v>
      </c>
      <c r="G878" s="17">
        <v>0.113718046309614</v>
      </c>
      <c r="H878" s="17">
        <v>0.149360145080492</v>
      </c>
      <c r="I878" s="17">
        <v>0.10888675632924701</v>
      </c>
      <c r="J878" s="17">
        <v>0.17191061475088101</v>
      </c>
      <c r="K878" s="17">
        <v>0.11891842975827301</v>
      </c>
      <c r="L878" s="17">
        <v>0.23352872467684499</v>
      </c>
      <c r="M878" s="17"/>
      <c r="N878" s="17">
        <v>0.15015959838272699</v>
      </c>
      <c r="O878" s="17">
        <v>0.133070476066938</v>
      </c>
      <c r="P878" s="17">
        <v>0.102063026593601</v>
      </c>
      <c r="Q878" s="17">
        <v>0.131531931523618</v>
      </c>
      <c r="R878" s="17"/>
      <c r="S878" s="17">
        <v>9.4798039872633494E-2</v>
      </c>
      <c r="T878" s="17">
        <v>8.0397731124999094E-2</v>
      </c>
      <c r="U878" s="17">
        <v>6.9513540988898698E-2</v>
      </c>
      <c r="V878" s="17">
        <v>0.166104948340912</v>
      </c>
      <c r="W878" s="17">
        <v>9.1950879698385501E-2</v>
      </c>
      <c r="X878" s="17">
        <v>8.0864664308513898E-2</v>
      </c>
      <c r="Y878" s="17">
        <v>0.127981974958186</v>
      </c>
      <c r="Z878" s="17"/>
      <c r="AA878" s="17">
        <v>0.12326369308124301</v>
      </c>
      <c r="AB878" s="17">
        <v>0.34169450757297598</v>
      </c>
      <c r="AC878" s="17"/>
      <c r="AD878" s="17">
        <v>0.17160682303145</v>
      </c>
      <c r="AE878" s="17">
        <v>7.8338400978976E-2</v>
      </c>
      <c r="AF878" s="17">
        <v>0.14931162796497599</v>
      </c>
      <c r="AG878" s="17"/>
      <c r="AH878" s="17">
        <v>3.3291952784030701E-2</v>
      </c>
      <c r="AI878" s="17">
        <v>0.14836438183513101</v>
      </c>
      <c r="AJ878" s="17"/>
      <c r="AK878" s="17">
        <v>0.14309859747694501</v>
      </c>
      <c r="AL878" s="17">
        <v>0.124357391738732</v>
      </c>
      <c r="AM878" s="17"/>
      <c r="AN878" s="17">
        <v>0.12759730241432801</v>
      </c>
      <c r="AO878" s="17">
        <v>0.131531931523618</v>
      </c>
      <c r="AP878" s="17"/>
      <c r="AQ878" s="17">
        <v>9.6611905455537994E-2</v>
      </c>
      <c r="AR878" s="17">
        <v>0.155288262457283</v>
      </c>
      <c r="AS878" s="17"/>
      <c r="AT878" s="17">
        <v>0.28132893550058102</v>
      </c>
      <c r="AU878" s="17">
        <v>0.20093990629900399</v>
      </c>
      <c r="AV878" s="17">
        <v>0.11006907391544</v>
      </c>
      <c r="AW878" s="17">
        <v>4.0676703671449703E-2</v>
      </c>
      <c r="AX878" s="17"/>
      <c r="AY878" s="17">
        <v>9.0999313413213601E-2</v>
      </c>
      <c r="AZ878" s="17">
        <v>0.143856833223624</v>
      </c>
      <c r="BA878" s="17"/>
      <c r="BB878" s="17">
        <v>0.100433415788903</v>
      </c>
      <c r="BC878" s="17">
        <v>0.135168077333996</v>
      </c>
      <c r="BD878" s="17"/>
      <c r="BE878" s="17">
        <v>9.5125689578470493E-2</v>
      </c>
      <c r="BF878" s="17">
        <v>0.135369168503125</v>
      </c>
      <c r="BG878" s="17"/>
      <c r="BH878" s="17">
        <v>0.16291314722991901</v>
      </c>
      <c r="BI878" s="17">
        <v>0.126337786140407</v>
      </c>
      <c r="BJ878" s="17"/>
      <c r="BK878" s="17">
        <v>0.120809034352011</v>
      </c>
      <c r="BL878" s="17">
        <v>0.13116953317973201</v>
      </c>
      <c r="BM878" s="17"/>
      <c r="BN878" s="17">
        <v>0.104474321499839</v>
      </c>
      <c r="BO878" s="17">
        <v>0.13084263241626301</v>
      </c>
      <c r="BP878" s="17"/>
      <c r="BQ878" s="17">
        <v>8.2647180452156493E-2</v>
      </c>
      <c r="BR878" s="17">
        <v>0.135170409123891</v>
      </c>
      <c r="BS878" s="17"/>
      <c r="BT878" s="17">
        <v>8.2245540049089905E-2</v>
      </c>
      <c r="BU878" s="17">
        <v>0.133404825313302</v>
      </c>
      <c r="BV878" s="17"/>
      <c r="BW878" s="17">
        <v>0.123936582020648</v>
      </c>
      <c r="BX878" s="17">
        <v>0.13527806750607599</v>
      </c>
      <c r="BY878" s="17"/>
      <c r="BZ878" s="17">
        <v>3.7645117906889299E-2</v>
      </c>
      <c r="CA878" s="17">
        <v>0.13450413824730301</v>
      </c>
    </row>
    <row r="879" spans="2:79" x14ac:dyDescent="0.35">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c r="BP879" s="17"/>
      <c r="BQ879" s="17"/>
      <c r="BR879" s="17"/>
      <c r="BS879" s="17"/>
      <c r="BT879" s="17"/>
      <c r="BU879" s="17"/>
      <c r="BV879" s="17"/>
      <c r="BW879" s="17"/>
      <c r="BX879" s="17"/>
      <c r="BY879" s="17"/>
      <c r="BZ879" s="17"/>
      <c r="CA879" s="17"/>
    </row>
    <row r="880" spans="2:79" x14ac:dyDescent="0.35">
      <c r="B880" s="6" t="s">
        <v>401</v>
      </c>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c r="AV880" s="17"/>
      <c r="AW880" s="17"/>
      <c r="AX880" s="17"/>
      <c r="AY880" s="17"/>
      <c r="AZ880" s="17"/>
      <c r="BA880" s="17"/>
      <c r="BB880" s="17"/>
      <c r="BC880" s="17"/>
      <c r="BD880" s="17"/>
      <c r="BE880" s="17"/>
      <c r="BF880" s="17"/>
      <c r="BG880" s="17"/>
      <c r="BH880" s="17"/>
      <c r="BI880" s="17"/>
      <c r="BJ880" s="17"/>
      <c r="BK880" s="17"/>
      <c r="BL880" s="17"/>
      <c r="BM880" s="17"/>
      <c r="BN880" s="17"/>
      <c r="BO880" s="17"/>
      <c r="BP880" s="17"/>
      <c r="BQ880" s="17"/>
      <c r="BR880" s="17"/>
      <c r="BS880" s="17"/>
      <c r="BT880" s="17"/>
      <c r="BU880" s="17"/>
      <c r="BV880" s="17"/>
      <c r="BW880" s="17"/>
      <c r="BX880" s="17"/>
      <c r="BY880" s="17"/>
      <c r="BZ880" s="17"/>
      <c r="CA880" s="17"/>
    </row>
    <row r="881" spans="2:79" x14ac:dyDescent="0.35">
      <c r="B881" s="24" t="s">
        <v>705</v>
      </c>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c r="AQ881" s="17"/>
      <c r="AR881" s="17"/>
      <c r="AS881" s="17"/>
      <c r="AT881" s="17"/>
      <c r="AU881" s="17"/>
      <c r="AV881" s="17"/>
      <c r="AW881" s="17"/>
      <c r="AX881" s="17"/>
      <c r="AY881" s="17"/>
      <c r="AZ881" s="17"/>
      <c r="BA881" s="17"/>
      <c r="BB881" s="17"/>
      <c r="BC881" s="17"/>
      <c r="BD881" s="17"/>
      <c r="BE881" s="17"/>
      <c r="BF881" s="17"/>
      <c r="BG881" s="17"/>
      <c r="BH881" s="17"/>
      <c r="BI881" s="17"/>
      <c r="BJ881" s="17"/>
      <c r="BK881" s="17"/>
      <c r="BL881" s="17"/>
      <c r="BM881" s="17"/>
      <c r="BN881" s="17"/>
      <c r="BO881" s="17"/>
      <c r="BP881" s="17"/>
      <c r="BQ881" s="17"/>
      <c r="BR881" s="17"/>
      <c r="BS881" s="17"/>
      <c r="BT881" s="17"/>
      <c r="BU881" s="17"/>
      <c r="BV881" s="17"/>
      <c r="BW881" s="17"/>
      <c r="BX881" s="17"/>
      <c r="BY881" s="17"/>
      <c r="BZ881" s="17"/>
      <c r="CA881" s="17"/>
    </row>
    <row r="882" spans="2:79" x14ac:dyDescent="0.35">
      <c r="B882" t="s">
        <v>395</v>
      </c>
      <c r="C882" s="17">
        <v>2.57055377255649E-2</v>
      </c>
      <c r="D882" s="17">
        <v>6.0622928090568297E-3</v>
      </c>
      <c r="E882" s="17">
        <v>8.1888208889221402E-3</v>
      </c>
      <c r="F882" s="17">
        <v>2.1531139585374701E-2</v>
      </c>
      <c r="G882" s="17">
        <v>6.8714589585217103E-3</v>
      </c>
      <c r="H882" s="17">
        <v>8.2191713555343302E-3</v>
      </c>
      <c r="I882" s="17">
        <v>1.43395845789261E-2</v>
      </c>
      <c r="J882" s="17">
        <v>2.4667138051091098E-2</v>
      </c>
      <c r="K882" s="17">
        <v>0</v>
      </c>
      <c r="L882" s="17">
        <v>0.13833111955594701</v>
      </c>
      <c r="M882" s="17"/>
      <c r="N882" s="17">
        <v>0.127362058082297</v>
      </c>
      <c r="O882" s="17">
        <v>3.7954496494361702E-2</v>
      </c>
      <c r="P882" s="17">
        <v>9.1170828861154695E-3</v>
      </c>
      <c r="Q882" s="17">
        <v>4.8466935059996901E-3</v>
      </c>
      <c r="R882" s="17"/>
      <c r="S882" s="17">
        <v>5.3563207448963798E-2</v>
      </c>
      <c r="T882" s="17">
        <v>1.56961786376856E-2</v>
      </c>
      <c r="U882" s="17">
        <v>1.20775319649558E-2</v>
      </c>
      <c r="V882" s="17">
        <v>5.1536811697426799E-2</v>
      </c>
      <c r="W882" s="17">
        <v>1.40478209330527E-2</v>
      </c>
      <c r="X882" s="17">
        <v>6.2784806593049296E-3</v>
      </c>
      <c r="Y882" s="17">
        <v>3.2017122498099002E-2</v>
      </c>
      <c r="Z882" s="17"/>
      <c r="AA882" s="17">
        <v>1.3640930025142601E-2</v>
      </c>
      <c r="AB882" s="17">
        <v>0.38191910912101301</v>
      </c>
      <c r="AC882" s="17"/>
      <c r="AD882" s="17">
        <v>1.33991999361842E-2</v>
      </c>
      <c r="AE882" s="17">
        <v>8.8902444625134705E-3</v>
      </c>
      <c r="AF882" s="17">
        <v>0.182487669140553</v>
      </c>
      <c r="AG882" s="17"/>
      <c r="AH882" s="17">
        <v>3.0336565680004301E-3</v>
      </c>
      <c r="AI882" s="17">
        <v>3.7535769179346999E-2</v>
      </c>
      <c r="AJ882" s="17"/>
      <c r="AK882" s="17">
        <v>3.2054927789838997E-2</v>
      </c>
      <c r="AL882" s="17">
        <v>2.3446794197212701E-2</v>
      </c>
      <c r="AM882" s="17"/>
      <c r="AN882" s="17">
        <v>4.9664724526104299E-2</v>
      </c>
      <c r="AO882" s="17">
        <v>4.8466935059996901E-3</v>
      </c>
      <c r="AP882" s="17"/>
      <c r="AQ882" s="17">
        <v>1.05890221139559E-2</v>
      </c>
      <c r="AR882" s="17">
        <v>3.9086023457777501E-2</v>
      </c>
      <c r="AS882" s="17"/>
      <c r="AT882" s="17">
        <v>0.16697506984080099</v>
      </c>
      <c r="AU882" s="17">
        <v>4.8640425767164798E-2</v>
      </c>
      <c r="AV882" s="17">
        <v>1.15543753574124E-2</v>
      </c>
      <c r="AW882" s="17">
        <v>1.7097812723437E-3</v>
      </c>
      <c r="AX882" s="17"/>
      <c r="AY882" s="17">
        <v>9.2293826663090404E-3</v>
      </c>
      <c r="AZ882" s="17">
        <v>3.3222151057015203E-2</v>
      </c>
      <c r="BA882" s="17"/>
      <c r="BB882" s="17">
        <v>1.37900919712099E-2</v>
      </c>
      <c r="BC882" s="17">
        <v>2.77586232968784E-2</v>
      </c>
      <c r="BD882" s="17"/>
      <c r="BE882" s="17">
        <v>1.0784254821372701E-2</v>
      </c>
      <c r="BF882" s="17">
        <v>2.8448046164372302E-2</v>
      </c>
      <c r="BG882" s="17"/>
      <c r="BH882" s="17">
        <v>2.6886247971710901E-2</v>
      </c>
      <c r="BI882" s="17">
        <v>2.5597908917264298E-2</v>
      </c>
      <c r="BJ882" s="17"/>
      <c r="BK882" s="17">
        <v>9.7136674425010502E-3</v>
      </c>
      <c r="BL882" s="17">
        <v>2.9294166996744898E-2</v>
      </c>
      <c r="BM882" s="17"/>
      <c r="BN882" s="17">
        <v>1.6436831189072201E-2</v>
      </c>
      <c r="BO882" s="17">
        <v>2.6296896732713598E-2</v>
      </c>
      <c r="BP882" s="17"/>
      <c r="BQ882" s="17">
        <v>6.4325256341192603E-3</v>
      </c>
      <c r="BR882" s="17">
        <v>2.8435725910191001E-2</v>
      </c>
      <c r="BS882" s="17"/>
      <c r="BT882" s="17">
        <v>1.3639525632297599E-2</v>
      </c>
      <c r="BU882" s="17">
        <v>2.67304374175747E-2</v>
      </c>
      <c r="BV882" s="17"/>
      <c r="BW882" s="17">
        <v>2.4924881187415301E-2</v>
      </c>
      <c r="BX882" s="17">
        <v>2.63188857516269E-2</v>
      </c>
      <c r="BY882" s="17"/>
      <c r="BZ882" s="17">
        <v>2.9383683243962202E-3</v>
      </c>
      <c r="CA882" s="17">
        <v>2.90081235359495E-2</v>
      </c>
    </row>
    <row r="883" spans="2:79" x14ac:dyDescent="0.35">
      <c r="B883" t="s">
        <v>146</v>
      </c>
      <c r="C883" s="17">
        <v>0.26297680914522098</v>
      </c>
      <c r="D883" s="17">
        <v>0.19924293584112199</v>
      </c>
      <c r="E883" s="17">
        <v>0.25697221158598499</v>
      </c>
      <c r="F883" s="17">
        <v>0.29992147959550203</v>
      </c>
      <c r="G883" s="17">
        <v>0.25012472614930198</v>
      </c>
      <c r="H883" s="17">
        <v>0.28417152857417899</v>
      </c>
      <c r="I883" s="17">
        <v>0.310592637730708</v>
      </c>
      <c r="J883" s="17">
        <v>0.23248547845484999</v>
      </c>
      <c r="K883" s="17">
        <v>0.14904733677759399</v>
      </c>
      <c r="L883" s="17">
        <v>0.30858730461538297</v>
      </c>
      <c r="M883" s="17"/>
      <c r="N883" s="17">
        <v>0.38664651091764402</v>
      </c>
      <c r="O883" s="17">
        <v>0.35881556884690202</v>
      </c>
      <c r="P883" s="17">
        <v>0.26742177402456802</v>
      </c>
      <c r="Q883" s="17">
        <v>0.20485254913322201</v>
      </c>
      <c r="R883" s="17"/>
      <c r="S883" s="17">
        <v>0.29141103438335197</v>
      </c>
      <c r="T883" s="17">
        <v>0.31139998494640297</v>
      </c>
      <c r="U883" s="17">
        <v>0.30501002694354901</v>
      </c>
      <c r="V883" s="17">
        <v>0.30528943595144697</v>
      </c>
      <c r="W883" s="17">
        <v>0.29672862482422402</v>
      </c>
      <c r="X883" s="17">
        <v>0.212579924480962</v>
      </c>
      <c r="Y883" s="17">
        <v>0.206118550759571</v>
      </c>
      <c r="Z883" s="17"/>
      <c r="AA883" s="17">
        <v>0.265629705271755</v>
      </c>
      <c r="AB883" s="17">
        <v>0.18464872527884399</v>
      </c>
      <c r="AC883" s="17"/>
      <c r="AD883" s="17">
        <v>0.26859551180734498</v>
      </c>
      <c r="AE883" s="17">
        <v>0.25869675256097702</v>
      </c>
      <c r="AF883" s="17">
        <v>0.27975369703291297</v>
      </c>
      <c r="AG883" s="17"/>
      <c r="AH883" s="17">
        <v>0.20303436489874299</v>
      </c>
      <c r="AI883" s="17">
        <v>0.29425489253022802</v>
      </c>
      <c r="AJ883" s="17"/>
      <c r="AK883" s="17">
        <v>0.259447736183609</v>
      </c>
      <c r="AL883" s="17">
        <v>0.26423224795626199</v>
      </c>
      <c r="AM883" s="17"/>
      <c r="AN883" s="17">
        <v>0.32974033585895901</v>
      </c>
      <c r="AO883" s="17">
        <v>0.20485254913322201</v>
      </c>
      <c r="AP883" s="17"/>
      <c r="AQ883" s="17">
        <v>0.235102115094902</v>
      </c>
      <c r="AR883" s="17">
        <v>0.28765028255754999</v>
      </c>
      <c r="AS883" s="17"/>
      <c r="AT883" s="17">
        <v>0.222038512840598</v>
      </c>
      <c r="AU883" s="17">
        <v>0.28269445265167797</v>
      </c>
      <c r="AV883" s="17">
        <v>0.28296317088741801</v>
      </c>
      <c r="AW883" s="17">
        <v>0.20430550466455699</v>
      </c>
      <c r="AX883" s="17"/>
      <c r="AY883" s="17">
        <v>0.23406705333050001</v>
      </c>
      <c r="AZ883" s="17">
        <v>0.276165775574852</v>
      </c>
      <c r="BA883" s="17"/>
      <c r="BB883" s="17">
        <v>0.23879029073930699</v>
      </c>
      <c r="BC883" s="17">
        <v>0.26714425642190798</v>
      </c>
      <c r="BD883" s="17"/>
      <c r="BE883" s="17">
        <v>0.20557005968254699</v>
      </c>
      <c r="BF883" s="17">
        <v>0.27352807982729199</v>
      </c>
      <c r="BG883" s="17"/>
      <c r="BH883" s="17">
        <v>0.224205523964358</v>
      </c>
      <c r="BI883" s="17">
        <v>0.26651104392798902</v>
      </c>
      <c r="BJ883" s="17"/>
      <c r="BK883" s="17">
        <v>0.24261959938465699</v>
      </c>
      <c r="BL883" s="17">
        <v>0.26754503522092199</v>
      </c>
      <c r="BM883" s="17"/>
      <c r="BN883" s="17">
        <v>0.20069232999143199</v>
      </c>
      <c r="BO883" s="17">
        <v>0.26695066327558398</v>
      </c>
      <c r="BP883" s="17"/>
      <c r="BQ883" s="17">
        <v>0.215748033730426</v>
      </c>
      <c r="BR883" s="17">
        <v>0.26966717202155999</v>
      </c>
      <c r="BS883" s="17"/>
      <c r="BT883" s="17">
        <v>0.178556777844675</v>
      </c>
      <c r="BU883" s="17">
        <v>0.27014753493354199</v>
      </c>
      <c r="BV883" s="17"/>
      <c r="BW883" s="17">
        <v>0.33612105753171401</v>
      </c>
      <c r="BX883" s="17">
        <v>0.20550866768575701</v>
      </c>
      <c r="BY883" s="17"/>
      <c r="BZ883" s="17">
        <v>0.29283166498202601</v>
      </c>
      <c r="CA883" s="17">
        <v>0.25864608969914699</v>
      </c>
    </row>
    <row r="884" spans="2:79" x14ac:dyDescent="0.35">
      <c r="B884" t="s">
        <v>396</v>
      </c>
      <c r="C884" s="17">
        <v>0.32286107137516401</v>
      </c>
      <c r="D884" s="17">
        <v>0.39969879827568</v>
      </c>
      <c r="E884" s="17">
        <v>0.36358355548419702</v>
      </c>
      <c r="F884" s="17">
        <v>0.39506876685764603</v>
      </c>
      <c r="G884" s="17">
        <v>0.295772450347974</v>
      </c>
      <c r="H884" s="17">
        <v>0.35470632254979101</v>
      </c>
      <c r="I884" s="17">
        <v>0.33802654320277498</v>
      </c>
      <c r="J884" s="17">
        <v>0.25772094991219402</v>
      </c>
      <c r="K884" s="17">
        <v>0.17600855446576899</v>
      </c>
      <c r="L884" s="17">
        <v>0.19779927082798199</v>
      </c>
      <c r="M884" s="17"/>
      <c r="N884" s="17">
        <v>0.18257048637708001</v>
      </c>
      <c r="O884" s="17">
        <v>0.274847514939212</v>
      </c>
      <c r="P884" s="17">
        <v>0.33991091484594499</v>
      </c>
      <c r="Q884" s="17">
        <v>0.36298262453897701</v>
      </c>
      <c r="R884" s="17"/>
      <c r="S884" s="17">
        <v>0.30974627122980702</v>
      </c>
      <c r="T884" s="17">
        <v>0.328208903818552</v>
      </c>
      <c r="U884" s="17">
        <v>0.36817777063222801</v>
      </c>
      <c r="V884" s="17">
        <v>0.29598666437835902</v>
      </c>
      <c r="W884" s="17">
        <v>0.335243831480526</v>
      </c>
      <c r="X884" s="17">
        <v>0.396300654864357</v>
      </c>
      <c r="Y884" s="17">
        <v>0.281459130584919</v>
      </c>
      <c r="Z884" s="17"/>
      <c r="AA884" s="17">
        <v>0.333372250172836</v>
      </c>
      <c r="AB884" s="17">
        <v>1.25132646276834E-2</v>
      </c>
      <c r="AC884" s="17"/>
      <c r="AD884" s="17">
        <v>0.34473405657065997</v>
      </c>
      <c r="AE884" s="17">
        <v>0.319698786016272</v>
      </c>
      <c r="AF884" s="17">
        <v>0.20100533576596999</v>
      </c>
      <c r="AG884" s="17"/>
      <c r="AH884" s="17">
        <v>0.37547006780625902</v>
      </c>
      <c r="AI884" s="17">
        <v>0.29540959524904697</v>
      </c>
      <c r="AJ884" s="17"/>
      <c r="AK884" s="17">
        <v>0.32588204801653597</v>
      </c>
      <c r="AL884" s="17">
        <v>0.32178638366989898</v>
      </c>
      <c r="AM884" s="17"/>
      <c r="AN884" s="17">
        <v>0.276776073718491</v>
      </c>
      <c r="AO884" s="17">
        <v>0.36298262453897701</v>
      </c>
      <c r="AP884" s="17"/>
      <c r="AQ884" s="17">
        <v>0.34087626301537799</v>
      </c>
      <c r="AR884" s="17">
        <v>0.30691480300893798</v>
      </c>
      <c r="AS884" s="17"/>
      <c r="AT884" s="17">
        <v>0.14647610697364799</v>
      </c>
      <c r="AU884" s="17">
        <v>0.225064622239385</v>
      </c>
      <c r="AV884" s="17">
        <v>0.36682351757845799</v>
      </c>
      <c r="AW884" s="17">
        <v>0.36662175219285598</v>
      </c>
      <c r="AX884" s="17"/>
      <c r="AY884" s="17">
        <v>0.34224754727029799</v>
      </c>
      <c r="AZ884" s="17">
        <v>0.31401673587096801</v>
      </c>
      <c r="BA884" s="17"/>
      <c r="BB884" s="17">
        <v>0.30638158755897399</v>
      </c>
      <c r="BC884" s="17">
        <v>0.32570056149103699</v>
      </c>
      <c r="BD884" s="17"/>
      <c r="BE884" s="17">
        <v>0.363390943129559</v>
      </c>
      <c r="BF884" s="17">
        <v>0.315411744395445</v>
      </c>
      <c r="BG884" s="17"/>
      <c r="BH884" s="17">
        <v>0.28648672559148503</v>
      </c>
      <c r="BI884" s="17">
        <v>0.32617681078048399</v>
      </c>
      <c r="BJ884" s="17"/>
      <c r="BK884" s="17">
        <v>0.35697203921819498</v>
      </c>
      <c r="BL884" s="17">
        <v>0.315206455904738</v>
      </c>
      <c r="BM884" s="17"/>
      <c r="BN884" s="17">
        <v>0.31422404684375199</v>
      </c>
      <c r="BO884" s="17">
        <v>0.323412128011978</v>
      </c>
      <c r="BP884" s="17"/>
      <c r="BQ884" s="17">
        <v>0.30209604971271597</v>
      </c>
      <c r="BR884" s="17">
        <v>0.32580261556801399</v>
      </c>
      <c r="BS884" s="17"/>
      <c r="BT884" s="17">
        <v>0.288213563875934</v>
      </c>
      <c r="BU884" s="17">
        <v>0.32580406691423502</v>
      </c>
      <c r="BV884" s="17"/>
      <c r="BW884" s="17">
        <v>0.291836074175294</v>
      </c>
      <c r="BX884" s="17">
        <v>0.34723686259856301</v>
      </c>
      <c r="BY884" s="17"/>
      <c r="BZ884" s="17">
        <v>0.36253036509330699</v>
      </c>
      <c r="CA884" s="17">
        <v>0.31710667809802701</v>
      </c>
    </row>
    <row r="885" spans="2:79" x14ac:dyDescent="0.35">
      <c r="B885" t="s">
        <v>397</v>
      </c>
      <c r="C885" s="17">
        <v>0.183176508219283</v>
      </c>
      <c r="D885" s="17">
        <v>0.173932986836739</v>
      </c>
      <c r="E885" s="17">
        <v>0.19680895244069799</v>
      </c>
      <c r="F885" s="17">
        <v>0.155449008343505</v>
      </c>
      <c r="G885" s="17">
        <v>0.24370225563849199</v>
      </c>
      <c r="H885" s="17">
        <v>0.17123253238806599</v>
      </c>
      <c r="I885" s="17">
        <v>0.174514208826309</v>
      </c>
      <c r="J885" s="17">
        <v>0.18991784047612101</v>
      </c>
      <c r="K885" s="17">
        <v>0.35928329245475399</v>
      </c>
      <c r="L885" s="17">
        <v>8.0885088969091606E-2</v>
      </c>
      <c r="M885" s="17"/>
      <c r="N885" s="17">
        <v>9.9940966627319203E-2</v>
      </c>
      <c r="O885" s="17">
        <v>0.12158627822496799</v>
      </c>
      <c r="P885" s="17">
        <v>0.216174582914052</v>
      </c>
      <c r="Q885" s="17">
        <v>0.20898498295982301</v>
      </c>
      <c r="R885" s="17"/>
      <c r="S885" s="17">
        <v>0.16228700685751199</v>
      </c>
      <c r="T885" s="17">
        <v>0.18413142226673099</v>
      </c>
      <c r="U885" s="17">
        <v>0.21624608759084801</v>
      </c>
      <c r="V885" s="17">
        <v>0.136252536531448</v>
      </c>
      <c r="W885" s="17">
        <v>0.173839671439558</v>
      </c>
      <c r="X885" s="17">
        <v>0.228542914212403</v>
      </c>
      <c r="Y885" s="17">
        <v>0.235898592402289</v>
      </c>
      <c r="Z885" s="17"/>
      <c r="AA885" s="17">
        <v>0.18771220542296899</v>
      </c>
      <c r="AB885" s="17">
        <v>4.9257781658715603E-2</v>
      </c>
      <c r="AC885" s="17"/>
      <c r="AD885" s="17">
        <v>0.17770964347583701</v>
      </c>
      <c r="AE885" s="17">
        <v>0.214636136516208</v>
      </c>
      <c r="AF885" s="17">
        <v>5.2076662482728499E-2</v>
      </c>
      <c r="AG885" s="17"/>
      <c r="AH885" s="17">
        <v>0.24378567161641801</v>
      </c>
      <c r="AI885" s="17">
        <v>0.15155052949148901</v>
      </c>
      <c r="AJ885" s="17"/>
      <c r="AK885" s="17">
        <v>0.17896514647626899</v>
      </c>
      <c r="AL885" s="17">
        <v>0.18467466567791899</v>
      </c>
      <c r="AM885" s="17"/>
      <c r="AN885" s="17">
        <v>0.15353200534861999</v>
      </c>
      <c r="AO885" s="17">
        <v>0.20898498295982301</v>
      </c>
      <c r="AP885" s="17"/>
      <c r="AQ885" s="17">
        <v>0.21892361496870499</v>
      </c>
      <c r="AR885" s="17">
        <v>0.15153471561853299</v>
      </c>
      <c r="AS885" s="17"/>
      <c r="AT885" s="17">
        <v>0.103959851241991</v>
      </c>
      <c r="AU885" s="17">
        <v>0.17381988441290999</v>
      </c>
      <c r="AV885" s="17">
        <v>0.16189320967264301</v>
      </c>
      <c r="AW885" s="17">
        <v>0.25705021633728597</v>
      </c>
      <c r="AX885" s="17"/>
      <c r="AY885" s="17">
        <v>0.211293561841395</v>
      </c>
      <c r="AZ885" s="17">
        <v>0.170349181738257</v>
      </c>
      <c r="BA885" s="17"/>
      <c r="BB885" s="17">
        <v>0.229170075705357</v>
      </c>
      <c r="BC885" s="17">
        <v>0.175251607067819</v>
      </c>
      <c r="BD885" s="17"/>
      <c r="BE885" s="17">
        <v>0.22501217827732201</v>
      </c>
      <c r="BF885" s="17">
        <v>0.17548717755555701</v>
      </c>
      <c r="BG885" s="17"/>
      <c r="BH885" s="17">
        <v>0.204582056491523</v>
      </c>
      <c r="BI885" s="17">
        <v>0.18122526433105299</v>
      </c>
      <c r="BJ885" s="17"/>
      <c r="BK885" s="17">
        <v>0.20219359137316201</v>
      </c>
      <c r="BL885" s="17">
        <v>0.17890901104412399</v>
      </c>
      <c r="BM885" s="17"/>
      <c r="BN885" s="17">
        <v>0.222292596820407</v>
      </c>
      <c r="BO885" s="17">
        <v>0.18068083622582501</v>
      </c>
      <c r="BP885" s="17"/>
      <c r="BQ885" s="17">
        <v>0.28659145430119898</v>
      </c>
      <c r="BR885" s="17">
        <v>0.16852689026818299</v>
      </c>
      <c r="BS885" s="17"/>
      <c r="BT885" s="17">
        <v>0.26924967763524799</v>
      </c>
      <c r="BU885" s="17">
        <v>0.17586536314974099</v>
      </c>
      <c r="BV885" s="17"/>
      <c r="BW885" s="17">
        <v>0.160451289406605</v>
      </c>
      <c r="BX885" s="17">
        <v>0.20103131045230899</v>
      </c>
      <c r="BY885" s="17"/>
      <c r="BZ885" s="17">
        <v>0.19625391211752899</v>
      </c>
      <c r="CA885" s="17">
        <v>0.18127951137307799</v>
      </c>
    </row>
    <row r="886" spans="2:79" x14ac:dyDescent="0.35">
      <c r="B886" t="s">
        <v>398</v>
      </c>
      <c r="C886" s="17">
        <v>6.6994916958998105E-2</v>
      </c>
      <c r="D886" s="17">
        <v>6.7334859255912705E-2</v>
      </c>
      <c r="E886" s="17">
        <v>9.0315894806460698E-2</v>
      </c>
      <c r="F886" s="17">
        <v>4.74705756363826E-2</v>
      </c>
      <c r="G886" s="17">
        <v>9.8305089421881597E-2</v>
      </c>
      <c r="H886" s="17">
        <v>4.8130416687204601E-2</v>
      </c>
      <c r="I886" s="17">
        <v>3.5177515851138E-2</v>
      </c>
      <c r="J886" s="17">
        <v>9.4168378487394899E-2</v>
      </c>
      <c r="K886" s="17">
        <v>0.14632205376344801</v>
      </c>
      <c r="L886" s="17">
        <v>2.4228799962730498E-2</v>
      </c>
      <c r="M886" s="17"/>
      <c r="N886" s="17">
        <v>4.2769599425785801E-2</v>
      </c>
      <c r="O886" s="17">
        <v>4.7973427717687797E-2</v>
      </c>
      <c r="P886" s="17">
        <v>6.2637307558631103E-2</v>
      </c>
      <c r="Q886" s="17">
        <v>7.96601497226537E-2</v>
      </c>
      <c r="R886" s="17"/>
      <c r="S886" s="17">
        <v>3.4997479966038497E-2</v>
      </c>
      <c r="T886" s="17">
        <v>7.4893656328751598E-2</v>
      </c>
      <c r="U886" s="17">
        <v>4.7742679500921703E-2</v>
      </c>
      <c r="V886" s="17">
        <v>4.30801669351751E-2</v>
      </c>
      <c r="W886" s="17">
        <v>6.9163743288978494E-2</v>
      </c>
      <c r="X886" s="17">
        <v>8.4465030925242296E-2</v>
      </c>
      <c r="Y886" s="17">
        <v>0.118188754546832</v>
      </c>
      <c r="Z886" s="17"/>
      <c r="AA886" s="17">
        <v>6.8856939803041001E-2</v>
      </c>
      <c r="AB886" s="17">
        <v>1.2017761980870401E-2</v>
      </c>
      <c r="AC886" s="17"/>
      <c r="AD886" s="17">
        <v>5.6747441385780799E-2</v>
      </c>
      <c r="AE886" s="17">
        <v>8.9719208892863403E-2</v>
      </c>
      <c r="AF886" s="17">
        <v>2.2637165003047299E-2</v>
      </c>
      <c r="AG886" s="17"/>
      <c r="AH886" s="17">
        <v>0.11061780264241999</v>
      </c>
      <c r="AI886" s="17">
        <v>4.4232410807426799E-2</v>
      </c>
      <c r="AJ886" s="17"/>
      <c r="AK886" s="17">
        <v>7.54999004400424E-2</v>
      </c>
      <c r="AL886" s="17">
        <v>6.3969338722020194E-2</v>
      </c>
      <c r="AM886" s="17"/>
      <c r="AN886" s="17">
        <v>5.2447194445585502E-2</v>
      </c>
      <c r="AO886" s="17">
        <v>7.96601497226537E-2</v>
      </c>
      <c r="AP886" s="17"/>
      <c r="AQ886" s="17">
        <v>8.7295974357332495E-2</v>
      </c>
      <c r="AR886" s="17">
        <v>4.9025299102179697E-2</v>
      </c>
      <c r="AS886" s="17"/>
      <c r="AT886" s="17">
        <v>5.96952449825848E-2</v>
      </c>
      <c r="AU886" s="17">
        <v>5.9456045377231502E-2</v>
      </c>
      <c r="AV886" s="17">
        <v>5.4884323666093797E-2</v>
      </c>
      <c r="AW886" s="17">
        <v>0.105340050929308</v>
      </c>
      <c r="AX886" s="17"/>
      <c r="AY886" s="17">
        <v>0.106760727895734</v>
      </c>
      <c r="AZ886" s="17">
        <v>4.8853292074551101E-2</v>
      </c>
      <c r="BA886" s="17"/>
      <c r="BB886" s="17">
        <v>8.7222672717817598E-2</v>
      </c>
      <c r="BC886" s="17">
        <v>6.3509582516238602E-2</v>
      </c>
      <c r="BD886" s="17"/>
      <c r="BE886" s="17">
        <v>7.4792613699302193E-2</v>
      </c>
      <c r="BF886" s="17">
        <v>6.5561712505275302E-2</v>
      </c>
      <c r="BG886" s="17"/>
      <c r="BH886" s="17">
        <v>7.0060245966756501E-2</v>
      </c>
      <c r="BI886" s="17">
        <v>6.67154938666423E-2</v>
      </c>
      <c r="BJ886" s="17"/>
      <c r="BK886" s="17">
        <v>7.0993650661598795E-2</v>
      </c>
      <c r="BL886" s="17">
        <v>6.6097587718652498E-2</v>
      </c>
      <c r="BM886" s="17"/>
      <c r="BN886" s="17">
        <v>9.7795207157064398E-2</v>
      </c>
      <c r="BO886" s="17">
        <v>6.5029806837137202E-2</v>
      </c>
      <c r="BP886" s="17"/>
      <c r="BQ886" s="17">
        <v>0.112261587826401</v>
      </c>
      <c r="BR886" s="17">
        <v>6.0582503093788299E-2</v>
      </c>
      <c r="BS886" s="17"/>
      <c r="BT886" s="17">
        <v>0.120880013084053</v>
      </c>
      <c r="BU886" s="17">
        <v>6.2417860513538398E-2</v>
      </c>
      <c r="BV886" s="17"/>
      <c r="BW886" s="17">
        <v>5.4582725416809599E-2</v>
      </c>
      <c r="BX886" s="17">
        <v>7.6746956184274795E-2</v>
      </c>
      <c r="BY886" s="17"/>
      <c r="BZ886" s="17">
        <v>8.6924236851457601E-2</v>
      </c>
      <c r="CA886" s="17">
        <v>6.4103987132470203E-2</v>
      </c>
    </row>
    <row r="887" spans="2:79" x14ac:dyDescent="0.35">
      <c r="B887" t="s">
        <v>399</v>
      </c>
      <c r="C887" s="17">
        <v>1.26540768149567E-2</v>
      </c>
      <c r="D887" s="17">
        <v>5.4829710681339999E-3</v>
      </c>
      <c r="E887" s="17">
        <v>3.0907709384328401E-2</v>
      </c>
      <c r="F887" s="17">
        <v>2.9016392029008399E-3</v>
      </c>
      <c r="G887" s="17">
        <v>2.2024341106989301E-3</v>
      </c>
      <c r="H887" s="17">
        <v>5.9477923060384198E-3</v>
      </c>
      <c r="I887" s="17">
        <v>1.3863771788745601E-2</v>
      </c>
      <c r="J887" s="17">
        <v>1.6779074803132898E-2</v>
      </c>
      <c r="K887" s="17">
        <v>6.3977700691845593E-2</v>
      </c>
      <c r="L887" s="17">
        <v>0</v>
      </c>
      <c r="M887" s="17"/>
      <c r="N887" s="17">
        <v>1.13368351320594E-2</v>
      </c>
      <c r="O887" s="17">
        <v>7.7169725933451802E-3</v>
      </c>
      <c r="P887" s="17">
        <v>2.2350434458996999E-3</v>
      </c>
      <c r="Q887" s="17">
        <v>1.8030757088149701E-2</v>
      </c>
      <c r="R887" s="17"/>
      <c r="S887" s="17">
        <v>2.2786501507918701E-2</v>
      </c>
      <c r="T887" s="17">
        <v>1.4631731831731399E-2</v>
      </c>
      <c r="U887" s="17">
        <v>6.8480107285946203E-3</v>
      </c>
      <c r="V887" s="17">
        <v>1.20649047538831E-2</v>
      </c>
      <c r="W887" s="17">
        <v>6.9596867524480896E-3</v>
      </c>
      <c r="X887" s="17">
        <v>8.7443761139594598E-3</v>
      </c>
      <c r="Y887" s="17">
        <v>2.7234786148535702E-2</v>
      </c>
      <c r="Z887" s="17"/>
      <c r="AA887" s="17">
        <v>1.30826581067514E-2</v>
      </c>
      <c r="AB887" s="17">
        <v>0</v>
      </c>
      <c r="AC887" s="17"/>
      <c r="AD887" s="17">
        <v>9.3059808058887101E-3</v>
      </c>
      <c r="AE887" s="17">
        <v>1.9503906029166702E-2</v>
      </c>
      <c r="AF887" s="17">
        <v>0</v>
      </c>
      <c r="AG887" s="17"/>
      <c r="AH887" s="17">
        <v>2.32801691065775E-2</v>
      </c>
      <c r="AI887" s="17">
        <v>7.1093612977274996E-3</v>
      </c>
      <c r="AJ887" s="17"/>
      <c r="AK887" s="17">
        <v>1.19315394241066E-2</v>
      </c>
      <c r="AL887" s="17">
        <v>1.2911113575819399E-2</v>
      </c>
      <c r="AM887" s="17"/>
      <c r="AN887" s="17">
        <v>6.4782366928384004E-3</v>
      </c>
      <c r="AO887" s="17">
        <v>1.8030757088149701E-2</v>
      </c>
      <c r="AP887" s="17"/>
      <c r="AQ887" s="17">
        <v>2.0084868136889401E-2</v>
      </c>
      <c r="AR887" s="17">
        <v>6.0766617666228899E-3</v>
      </c>
      <c r="AS887" s="17"/>
      <c r="AT887" s="17">
        <v>5.1667082894591302E-3</v>
      </c>
      <c r="AU887" s="17">
        <v>5.2483849036420198E-3</v>
      </c>
      <c r="AV887" s="17">
        <v>1.05983947712208E-2</v>
      </c>
      <c r="AW887" s="17">
        <v>2.7003818442168301E-2</v>
      </c>
      <c r="AX887" s="17"/>
      <c r="AY887" s="17">
        <v>1.73824008605146E-2</v>
      </c>
      <c r="AZ887" s="17">
        <v>1.04969604593242E-2</v>
      </c>
      <c r="BA887" s="17"/>
      <c r="BB887" s="17">
        <v>2.89508868237098E-2</v>
      </c>
      <c r="BC887" s="17">
        <v>9.8460622280765499E-3</v>
      </c>
      <c r="BD887" s="17"/>
      <c r="BE887" s="17">
        <v>2.5861625652931299E-2</v>
      </c>
      <c r="BF887" s="17">
        <v>1.02265500147021E-2</v>
      </c>
      <c r="BG887" s="17"/>
      <c r="BH887" s="17">
        <v>3.9498128880076998E-2</v>
      </c>
      <c r="BI887" s="17">
        <v>1.02070807436012E-2</v>
      </c>
      <c r="BJ887" s="17"/>
      <c r="BK887" s="17">
        <v>1.84241330742324E-2</v>
      </c>
      <c r="BL887" s="17">
        <v>1.1359256858199E-2</v>
      </c>
      <c r="BM887" s="17"/>
      <c r="BN887" s="17">
        <v>5.4126560145645597E-2</v>
      </c>
      <c r="BO887" s="17">
        <v>1.0008062889511201E-2</v>
      </c>
      <c r="BP887" s="17"/>
      <c r="BQ887" s="17">
        <v>3.2664102150599998E-2</v>
      </c>
      <c r="BR887" s="17">
        <v>9.8194843554993295E-3</v>
      </c>
      <c r="BS887" s="17"/>
      <c r="BT887" s="17">
        <v>6.9150836705330898E-2</v>
      </c>
      <c r="BU887" s="17">
        <v>7.8551829166568204E-3</v>
      </c>
      <c r="BV887" s="17"/>
      <c r="BW887" s="17">
        <v>6.8525387994631398E-3</v>
      </c>
      <c r="BX887" s="17">
        <v>1.7212242558832299E-2</v>
      </c>
      <c r="BY887" s="17"/>
      <c r="BZ887" s="17">
        <v>1.9515390002549399E-2</v>
      </c>
      <c r="CA887" s="17">
        <v>1.1658780685926899E-2</v>
      </c>
    </row>
    <row r="888" spans="2:79" x14ac:dyDescent="0.35">
      <c r="B888" t="s">
        <v>96</v>
      </c>
      <c r="C888" s="17">
        <v>0.125631079760813</v>
      </c>
      <c r="D888" s="17">
        <v>0.14824515591335499</v>
      </c>
      <c r="E888" s="17">
        <v>5.3222855409409901E-2</v>
      </c>
      <c r="F888" s="17">
        <v>7.7657390778688204E-2</v>
      </c>
      <c r="G888" s="17">
        <v>0.103021585373129</v>
      </c>
      <c r="H888" s="17">
        <v>0.12759223613918599</v>
      </c>
      <c r="I888" s="17">
        <v>0.113485738021399</v>
      </c>
      <c r="J888" s="17">
        <v>0.184261139815215</v>
      </c>
      <c r="K888" s="17">
        <v>0.10536106184659</v>
      </c>
      <c r="L888" s="17">
        <v>0.25016841606886497</v>
      </c>
      <c r="M888" s="17"/>
      <c r="N888" s="17">
        <v>0.149373543437815</v>
      </c>
      <c r="O888" s="17">
        <v>0.15110574118352399</v>
      </c>
      <c r="P888" s="17">
        <v>0.102503294324789</v>
      </c>
      <c r="Q888" s="17">
        <v>0.120642243051175</v>
      </c>
      <c r="R888" s="17"/>
      <c r="S888" s="17">
        <v>0.12520849860640901</v>
      </c>
      <c r="T888" s="17">
        <v>7.1038122170145199E-2</v>
      </c>
      <c r="U888" s="17">
        <v>4.3897892638902002E-2</v>
      </c>
      <c r="V888" s="17">
        <v>0.15578947975226001</v>
      </c>
      <c r="W888" s="17">
        <v>0.104016621281212</v>
      </c>
      <c r="X888" s="17">
        <v>6.3088618743771099E-2</v>
      </c>
      <c r="Y888" s="17">
        <v>9.9083063059754006E-2</v>
      </c>
      <c r="Z888" s="17"/>
      <c r="AA888" s="17">
        <v>0.117705311197506</v>
      </c>
      <c r="AB888" s="17">
        <v>0.359643357332874</v>
      </c>
      <c r="AC888" s="17"/>
      <c r="AD888" s="17">
        <v>0.12950816601830401</v>
      </c>
      <c r="AE888" s="17">
        <v>8.8854965521999299E-2</v>
      </c>
      <c r="AF888" s="17">
        <v>0.26203947057478899</v>
      </c>
      <c r="AG888" s="17"/>
      <c r="AH888" s="17">
        <v>4.0778267361583097E-2</v>
      </c>
      <c r="AI888" s="17">
        <v>0.16990744144473499</v>
      </c>
      <c r="AJ888" s="17"/>
      <c r="AK888" s="17">
        <v>0.116218701669598</v>
      </c>
      <c r="AL888" s="17">
        <v>0.12897945620086801</v>
      </c>
      <c r="AM888" s="17"/>
      <c r="AN888" s="17">
        <v>0.13136142940940301</v>
      </c>
      <c r="AO888" s="17">
        <v>0.120642243051175</v>
      </c>
      <c r="AP888" s="17"/>
      <c r="AQ888" s="17">
        <v>8.7128142312837498E-2</v>
      </c>
      <c r="AR888" s="17">
        <v>0.15971221448839901</v>
      </c>
      <c r="AS888" s="17"/>
      <c r="AT888" s="17">
        <v>0.29568850583091999</v>
      </c>
      <c r="AU888" s="17">
        <v>0.20507618464798899</v>
      </c>
      <c r="AV888" s="17">
        <v>0.11128300806675299</v>
      </c>
      <c r="AW888" s="17">
        <v>3.7968876161481702E-2</v>
      </c>
      <c r="AX888" s="17"/>
      <c r="AY888" s="17">
        <v>7.9019326135248896E-2</v>
      </c>
      <c r="AZ888" s="17">
        <v>0.14689590322503299</v>
      </c>
      <c r="BA888" s="17"/>
      <c r="BB888" s="17">
        <v>9.5694394483624698E-2</v>
      </c>
      <c r="BC888" s="17">
        <v>0.130789306978043</v>
      </c>
      <c r="BD888" s="17"/>
      <c r="BE888" s="17">
        <v>9.4588324736965906E-2</v>
      </c>
      <c r="BF888" s="17">
        <v>0.131336689537356</v>
      </c>
      <c r="BG888" s="17"/>
      <c r="BH888" s="17">
        <v>0.148281071134089</v>
      </c>
      <c r="BI888" s="17">
        <v>0.123566397432966</v>
      </c>
      <c r="BJ888" s="17"/>
      <c r="BK888" s="17">
        <v>9.9083318845653495E-2</v>
      </c>
      <c r="BL888" s="17">
        <v>0.13158848625662001</v>
      </c>
      <c r="BM888" s="17"/>
      <c r="BN888" s="17">
        <v>9.4432427852627093E-2</v>
      </c>
      <c r="BO888" s="17">
        <v>0.12762160602725101</v>
      </c>
      <c r="BP888" s="17"/>
      <c r="BQ888" s="17">
        <v>4.4206246644539399E-2</v>
      </c>
      <c r="BR888" s="17">
        <v>0.13716560878276399</v>
      </c>
      <c r="BS888" s="17"/>
      <c r="BT888" s="17">
        <v>6.0309605222461697E-2</v>
      </c>
      <c r="BU888" s="17">
        <v>0.131179554154712</v>
      </c>
      <c r="BV888" s="17"/>
      <c r="BW888" s="17">
        <v>0.12523143348269899</v>
      </c>
      <c r="BX888" s="17">
        <v>0.12594507476863601</v>
      </c>
      <c r="BY888" s="17"/>
      <c r="BZ888" s="17">
        <v>3.90060626287351E-2</v>
      </c>
      <c r="CA888" s="17">
        <v>0.13819682947540099</v>
      </c>
    </row>
    <row r="889" spans="2:79" x14ac:dyDescent="0.35">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7"/>
      <c r="BN889" s="17"/>
      <c r="BO889" s="17"/>
      <c r="BP889" s="17"/>
      <c r="BQ889" s="17"/>
      <c r="BR889" s="17"/>
      <c r="BS889" s="17"/>
      <c r="BT889" s="17"/>
      <c r="BU889" s="17"/>
      <c r="BV889" s="17"/>
      <c r="BW889" s="17"/>
      <c r="BX889" s="17"/>
      <c r="BY889" s="17"/>
      <c r="BZ889" s="17"/>
      <c r="CA889" s="17"/>
    </row>
    <row r="890" spans="2:79" x14ac:dyDescent="0.35">
      <c r="B890" s="6" t="s">
        <v>406</v>
      </c>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c r="BK890" s="17"/>
      <c r="BL890" s="17"/>
      <c r="BM890" s="17"/>
      <c r="BN890" s="17"/>
      <c r="BO890" s="17"/>
      <c r="BP890" s="17"/>
      <c r="BQ890" s="17"/>
      <c r="BR890" s="17"/>
      <c r="BS890" s="17"/>
      <c r="BT890" s="17"/>
      <c r="BU890" s="17"/>
      <c r="BV890" s="17"/>
      <c r="BW890" s="17"/>
      <c r="BX890" s="17"/>
      <c r="BY890" s="17"/>
      <c r="BZ890" s="17"/>
      <c r="CA890" s="17"/>
    </row>
    <row r="891" spans="2:79" x14ac:dyDescent="0.35">
      <c r="B891" s="24" t="s">
        <v>705</v>
      </c>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c r="BP891" s="17"/>
      <c r="BQ891" s="17"/>
      <c r="BR891" s="17"/>
      <c r="BS891" s="17"/>
      <c r="BT891" s="17"/>
      <c r="BU891" s="17"/>
      <c r="BV891" s="17"/>
      <c r="BW891" s="17"/>
      <c r="BX891" s="17"/>
      <c r="BY891" s="17"/>
      <c r="BZ891" s="17"/>
      <c r="CA891" s="17"/>
    </row>
    <row r="892" spans="2:79" x14ac:dyDescent="0.35">
      <c r="B892" t="s">
        <v>402</v>
      </c>
      <c r="C892" s="17">
        <v>0.486898679654928</v>
      </c>
      <c r="D892" s="17">
        <v>0.37244035644504297</v>
      </c>
      <c r="E892" s="17">
        <v>0.42197288968205299</v>
      </c>
      <c r="F892" s="17">
        <v>0.44495638469496401</v>
      </c>
      <c r="G892" s="17">
        <v>0.61333046614377196</v>
      </c>
      <c r="H892" s="17">
        <v>0.65636328266757704</v>
      </c>
      <c r="I892" s="17">
        <v>0.47540983721952002</v>
      </c>
      <c r="J892" s="17">
        <v>0.51747626236034405</v>
      </c>
      <c r="K892" s="17">
        <v>0.58860254684808599</v>
      </c>
      <c r="L892" s="17">
        <v>0.37321045433350503</v>
      </c>
      <c r="M892" s="17"/>
      <c r="N892" s="17">
        <v>0.47834686775958402</v>
      </c>
      <c r="O892" s="17">
        <v>0.50538852040258098</v>
      </c>
      <c r="P892" s="17">
        <v>0.52732458309058705</v>
      </c>
      <c r="Q892" s="17">
        <v>0.46931767168080601</v>
      </c>
      <c r="R892" s="17"/>
      <c r="S892" s="17">
        <v>0.49164688668333001</v>
      </c>
      <c r="T892" s="17">
        <v>0.53780936429239501</v>
      </c>
      <c r="U892" s="17">
        <v>0.54126339039916804</v>
      </c>
      <c r="V892" s="17">
        <v>0.43550861527020901</v>
      </c>
      <c r="W892" s="17">
        <v>0.496767311790971</v>
      </c>
      <c r="X892" s="17">
        <v>0.50862111026935097</v>
      </c>
      <c r="Y892" s="17">
        <v>0.50411080585227497</v>
      </c>
      <c r="Z892" s="17"/>
      <c r="AA892" s="17">
        <v>0.49565666533053299</v>
      </c>
      <c r="AB892" s="17">
        <v>0.22831477595879099</v>
      </c>
      <c r="AC892" s="17"/>
      <c r="AD892" s="17">
        <v>0.46839536744370902</v>
      </c>
      <c r="AE892" s="17">
        <v>0.53610085081637704</v>
      </c>
      <c r="AF892" s="17">
        <v>0.426163017293337</v>
      </c>
      <c r="AG892" s="17"/>
      <c r="AH892" s="17">
        <v>0.45012197165080198</v>
      </c>
      <c r="AI892" s="17">
        <v>0.50608883704739505</v>
      </c>
      <c r="AJ892" s="17"/>
      <c r="AK892" s="17">
        <v>0.52959653490269398</v>
      </c>
      <c r="AL892" s="17">
        <v>0.47170926724851903</v>
      </c>
      <c r="AM892" s="17"/>
      <c r="AN892" s="17">
        <v>0.50709283086291501</v>
      </c>
      <c r="AO892" s="17">
        <v>0.46931767168080601</v>
      </c>
      <c r="AP892" s="17"/>
      <c r="AQ892" s="17">
        <v>0.53199275476722896</v>
      </c>
      <c r="AR892" s="17">
        <v>0.44698335497626401</v>
      </c>
      <c r="AS892" s="17"/>
      <c r="AT892" s="17">
        <v>0.336613096610966</v>
      </c>
      <c r="AU892" s="17">
        <v>0.442528606057007</v>
      </c>
      <c r="AV892" s="17">
        <v>0.47772559240366802</v>
      </c>
      <c r="AW892" s="17">
        <v>0.58758175260530698</v>
      </c>
      <c r="AX892" s="17"/>
      <c r="AY892" s="17">
        <v>0.55136114075199805</v>
      </c>
      <c r="AZ892" s="17">
        <v>0.45749015608145399</v>
      </c>
      <c r="BA892" s="17"/>
      <c r="BB892" s="17">
        <v>0.58318237050130906</v>
      </c>
      <c r="BC892" s="17">
        <v>0.47030856120658798</v>
      </c>
      <c r="BD892" s="17"/>
      <c r="BE892" s="17">
        <v>0.55597446967601405</v>
      </c>
      <c r="BF892" s="17">
        <v>0.47420265758587998</v>
      </c>
      <c r="BG892" s="17"/>
      <c r="BH892" s="17">
        <v>0.53747595491896405</v>
      </c>
      <c r="BI892" s="17">
        <v>0.48228825818909499</v>
      </c>
      <c r="BJ892" s="17"/>
      <c r="BK892" s="17">
        <v>0.52504156142021596</v>
      </c>
      <c r="BL892" s="17">
        <v>0.47833928919169699</v>
      </c>
      <c r="BM892" s="17"/>
      <c r="BN892" s="17">
        <v>0.57815975821737797</v>
      </c>
      <c r="BO892" s="17">
        <v>0.48107606993074098</v>
      </c>
      <c r="BP892" s="17"/>
      <c r="BQ892" s="17">
        <v>0.60827018918156495</v>
      </c>
      <c r="BR892" s="17">
        <v>0.46970535981018302</v>
      </c>
      <c r="BS892" s="17"/>
      <c r="BT892" s="17">
        <v>0.66167530771668304</v>
      </c>
      <c r="BU892" s="17">
        <v>0.47205296999655999</v>
      </c>
      <c r="BV892" s="17"/>
      <c r="BW892" s="17">
        <v>0.52307499006248104</v>
      </c>
      <c r="BX892" s="17">
        <v>0.45847559281155098</v>
      </c>
      <c r="BY892" s="17"/>
      <c r="BZ892" s="17">
        <v>0.43830381664974799</v>
      </c>
      <c r="CA892" s="17">
        <v>0.49394780825719697</v>
      </c>
    </row>
    <row r="893" spans="2:79" x14ac:dyDescent="0.35">
      <c r="B893" t="s">
        <v>403</v>
      </c>
      <c r="C893" s="17">
        <v>0.434972668544574</v>
      </c>
      <c r="D893" s="17">
        <v>0.51231890285323001</v>
      </c>
      <c r="E893" s="17">
        <v>0.49902672438789403</v>
      </c>
      <c r="F893" s="17">
        <v>0.35250096975683498</v>
      </c>
      <c r="G893" s="17">
        <v>0.483568315103098</v>
      </c>
      <c r="H893" s="17">
        <v>0.39658549986532099</v>
      </c>
      <c r="I893" s="17">
        <v>0.42483954574600102</v>
      </c>
      <c r="J893" s="17">
        <v>0.41968681955815601</v>
      </c>
      <c r="K893" s="17">
        <v>0.44545423409765</v>
      </c>
      <c r="L893" s="17">
        <v>0.34363321748626102</v>
      </c>
      <c r="M893" s="17"/>
      <c r="N893" s="17">
        <v>0.18116365370689799</v>
      </c>
      <c r="O893" s="17">
        <v>0.27974555493053999</v>
      </c>
      <c r="P893" s="17">
        <v>0.42579731228773698</v>
      </c>
      <c r="Q893" s="17">
        <v>0.54186355200726799</v>
      </c>
      <c r="R893" s="17"/>
      <c r="S893" s="17">
        <v>0.28479531605286101</v>
      </c>
      <c r="T893" s="17">
        <v>0.43185703066700898</v>
      </c>
      <c r="U893" s="17">
        <v>0.54775535633989203</v>
      </c>
      <c r="V893" s="17">
        <v>0.33985697748513899</v>
      </c>
      <c r="W893" s="17">
        <v>0.44550912541555099</v>
      </c>
      <c r="X893" s="17">
        <v>0.48728511325328</v>
      </c>
      <c r="Y893" s="17">
        <v>0.52446169078497695</v>
      </c>
      <c r="Z893" s="17"/>
      <c r="AA893" s="17">
        <v>0.44617125079749398</v>
      </c>
      <c r="AB893" s="17">
        <v>0.104328931265108</v>
      </c>
      <c r="AC893" s="17"/>
      <c r="AD893" s="17">
        <v>0.35067391369649797</v>
      </c>
      <c r="AE893" s="17">
        <v>0.58786771187828002</v>
      </c>
      <c r="AF893" s="17">
        <v>0.26343615211482901</v>
      </c>
      <c r="AG893" s="17"/>
      <c r="AH893" s="17">
        <v>0.42721719725065199</v>
      </c>
      <c r="AI893" s="17">
        <v>0.43901948847110001</v>
      </c>
      <c r="AJ893" s="17"/>
      <c r="AK893" s="17">
        <v>0.38435097929484402</v>
      </c>
      <c r="AL893" s="17">
        <v>0.45298092001906598</v>
      </c>
      <c r="AM893" s="17"/>
      <c r="AN893" s="17">
        <v>0.31219411872659403</v>
      </c>
      <c r="AO893" s="17">
        <v>0.54186355200726799</v>
      </c>
      <c r="AP893" s="17"/>
      <c r="AQ893" s="17">
        <v>0.49183221957714601</v>
      </c>
      <c r="AR893" s="17">
        <v>0.384643053514304</v>
      </c>
      <c r="AS893" s="17"/>
      <c r="AT893" s="17">
        <v>0.28190365444953902</v>
      </c>
      <c r="AU893" s="17">
        <v>0.323106114379135</v>
      </c>
      <c r="AV893" s="17">
        <v>0.45834622176121398</v>
      </c>
      <c r="AW893" s="17">
        <v>0.535360465576735</v>
      </c>
      <c r="AX893" s="17"/>
      <c r="AY893" s="17">
        <v>0.48868558743576501</v>
      </c>
      <c r="AZ893" s="17">
        <v>0.410468210996281</v>
      </c>
      <c r="BA893" s="17"/>
      <c r="BB893" s="17">
        <v>0.47484623062970999</v>
      </c>
      <c r="BC893" s="17">
        <v>0.42810227219671199</v>
      </c>
      <c r="BD893" s="17"/>
      <c r="BE893" s="17">
        <v>0.49317353038616701</v>
      </c>
      <c r="BF893" s="17">
        <v>0.42427544125042599</v>
      </c>
      <c r="BG893" s="17"/>
      <c r="BH893" s="17">
        <v>0.41585452151890601</v>
      </c>
      <c r="BI893" s="17">
        <v>0.43671540211363102</v>
      </c>
      <c r="BJ893" s="17"/>
      <c r="BK893" s="17">
        <v>0.49704261269757</v>
      </c>
      <c r="BL893" s="17">
        <v>0.42104396511556702</v>
      </c>
      <c r="BM893" s="17"/>
      <c r="BN893" s="17">
        <v>0.52458257440256595</v>
      </c>
      <c r="BO893" s="17">
        <v>0.42925540640554399</v>
      </c>
      <c r="BP893" s="17"/>
      <c r="BQ893" s="17">
        <v>0.52166291693700695</v>
      </c>
      <c r="BR893" s="17">
        <v>0.42269224809133499</v>
      </c>
      <c r="BS893" s="17"/>
      <c r="BT893" s="17">
        <v>0.45070379930235899</v>
      </c>
      <c r="BU893" s="17">
        <v>0.43363644983834398</v>
      </c>
      <c r="BV893" s="17"/>
      <c r="BW893" s="17">
        <v>0.32443077729855502</v>
      </c>
      <c r="BX893" s="17">
        <v>0.52182347613993996</v>
      </c>
      <c r="BY893" s="17"/>
      <c r="BZ893" s="17">
        <v>0.33527408282497401</v>
      </c>
      <c r="CA893" s="17">
        <v>0.44943485875852601</v>
      </c>
    </row>
    <row r="894" spans="2:79" x14ac:dyDescent="0.35">
      <c r="B894" t="s">
        <v>404</v>
      </c>
      <c r="C894" s="17">
        <v>0.342884262973842</v>
      </c>
      <c r="D894" s="17">
        <v>0.42131883563834699</v>
      </c>
      <c r="E894" s="17">
        <v>0.46537745836683903</v>
      </c>
      <c r="F894" s="17">
        <v>0.43021775506617999</v>
      </c>
      <c r="G894" s="17">
        <v>0.32909503147968699</v>
      </c>
      <c r="H894" s="17">
        <v>0.22713944761833199</v>
      </c>
      <c r="I894" s="17">
        <v>0.313488502184184</v>
      </c>
      <c r="J894" s="17">
        <v>0.29832675545875897</v>
      </c>
      <c r="K894" s="17">
        <v>0.43356397518554601</v>
      </c>
      <c r="L894" s="17">
        <v>0.17232372968868301</v>
      </c>
      <c r="M894" s="17"/>
      <c r="N894" s="17">
        <v>0.225029025818028</v>
      </c>
      <c r="O894" s="17">
        <v>0.24738783731666</v>
      </c>
      <c r="P894" s="17">
        <v>0.32446009826331701</v>
      </c>
      <c r="Q894" s="17">
        <v>0.404426512671965</v>
      </c>
      <c r="R894" s="17"/>
      <c r="S894" s="17">
        <v>0.30654909372040801</v>
      </c>
      <c r="T894" s="17">
        <v>0.34959965987240599</v>
      </c>
      <c r="U894" s="17">
        <v>0.313746238931982</v>
      </c>
      <c r="V894" s="17">
        <v>0.24138761222940999</v>
      </c>
      <c r="W894" s="17">
        <v>0.33980654604008698</v>
      </c>
      <c r="X894" s="17">
        <v>0.44578605645509101</v>
      </c>
      <c r="Y894" s="17">
        <v>0.43993576516836103</v>
      </c>
      <c r="Z894" s="17"/>
      <c r="AA894" s="17">
        <v>0.35393491943879002</v>
      </c>
      <c r="AB894" s="17">
        <v>1.6608108507144E-2</v>
      </c>
      <c r="AC894" s="17"/>
      <c r="AD894" s="17">
        <v>0.29053973936545902</v>
      </c>
      <c r="AE894" s="17">
        <v>0.462901172926723</v>
      </c>
      <c r="AF894" s="17">
        <v>7.2091485289034196E-2</v>
      </c>
      <c r="AG894" s="17"/>
      <c r="AH894" s="17">
        <v>1</v>
      </c>
      <c r="AI894" s="17">
        <v>0</v>
      </c>
      <c r="AJ894" s="17"/>
      <c r="AK894" s="17">
        <v>0.32343484863404198</v>
      </c>
      <c r="AL894" s="17">
        <v>0.34980323287891202</v>
      </c>
      <c r="AM894" s="17"/>
      <c r="AN894" s="17">
        <v>0.27219471559903202</v>
      </c>
      <c r="AO894" s="17">
        <v>0.404426512671965</v>
      </c>
      <c r="AP894" s="17"/>
      <c r="AQ894" s="17">
        <v>0.40705422923101198</v>
      </c>
      <c r="AR894" s="17">
        <v>0.28608378460955403</v>
      </c>
      <c r="AS894" s="17"/>
      <c r="AT894" s="17">
        <v>0.193992488152022</v>
      </c>
      <c r="AU894" s="17">
        <v>0.21707212680851201</v>
      </c>
      <c r="AV894" s="17">
        <v>0.36108538598748602</v>
      </c>
      <c r="AW894" s="17">
        <v>0.46602222299339002</v>
      </c>
      <c r="AX894" s="17"/>
      <c r="AY894" s="17">
        <v>0.446736946173866</v>
      </c>
      <c r="AZ894" s="17">
        <v>0.29550546250487902</v>
      </c>
      <c r="BA894" s="17"/>
      <c r="BB894" s="17">
        <v>0.41702755982196699</v>
      </c>
      <c r="BC894" s="17">
        <v>0.33010903524785801</v>
      </c>
      <c r="BD894" s="17"/>
      <c r="BE894" s="17">
        <v>0.44170364296340497</v>
      </c>
      <c r="BF894" s="17">
        <v>0.324721415631611</v>
      </c>
      <c r="BG894" s="17"/>
      <c r="BH894" s="17">
        <v>0.36111789774015102</v>
      </c>
      <c r="BI894" s="17">
        <v>0.34122215799313899</v>
      </c>
      <c r="BJ894" s="17"/>
      <c r="BK894" s="17">
        <v>0.35372190756274402</v>
      </c>
      <c r="BL894" s="17">
        <v>0.34045225921731098</v>
      </c>
      <c r="BM894" s="17"/>
      <c r="BN894" s="17">
        <v>0.43459955304786502</v>
      </c>
      <c r="BO894" s="17">
        <v>0.33703267379416701</v>
      </c>
      <c r="BP894" s="17"/>
      <c r="BQ894" s="17">
        <v>0.44952829507561998</v>
      </c>
      <c r="BR894" s="17">
        <v>0.32777721717198799</v>
      </c>
      <c r="BS894" s="17"/>
      <c r="BT894" s="17">
        <v>0.56175160147904202</v>
      </c>
      <c r="BU894" s="17">
        <v>0.32429344223779</v>
      </c>
      <c r="BV894" s="17"/>
      <c r="BW894" s="17">
        <v>0.28668513054163902</v>
      </c>
      <c r="BX894" s="17">
        <v>0.38703892672057399</v>
      </c>
      <c r="BY894" s="17"/>
      <c r="BZ894" s="17">
        <v>1</v>
      </c>
      <c r="CA894" s="17">
        <v>0.24756362514472399</v>
      </c>
    </row>
    <row r="895" spans="2:79" x14ac:dyDescent="0.35">
      <c r="B895" t="s">
        <v>96</v>
      </c>
      <c r="C895" s="17">
        <v>7.5322364976895595E-2</v>
      </c>
      <c r="D895" s="17">
        <v>5.3994361819775197E-2</v>
      </c>
      <c r="E895" s="17">
        <v>3.9047327803951697E-2</v>
      </c>
      <c r="F895" s="17">
        <v>3.1369435959312998E-2</v>
      </c>
      <c r="G895" s="17">
        <v>5.6914418552608197E-2</v>
      </c>
      <c r="H895" s="17">
        <v>6.5189567343725996E-2</v>
      </c>
      <c r="I895" s="17">
        <v>5.1553753546976298E-2</v>
      </c>
      <c r="J895" s="17">
        <v>0.12433055891926501</v>
      </c>
      <c r="K895" s="17">
        <v>3.9602563843752603E-2</v>
      </c>
      <c r="L895" s="17">
        <v>0.22874063729521499</v>
      </c>
      <c r="M895" s="17"/>
      <c r="N895" s="17">
        <v>0.14947150229971001</v>
      </c>
      <c r="O895" s="17">
        <v>0.110555827612683</v>
      </c>
      <c r="P895" s="17">
        <v>5.9524221212478301E-2</v>
      </c>
      <c r="Q895" s="17">
        <v>5.3510692170893402E-2</v>
      </c>
      <c r="R895" s="17"/>
      <c r="S895" s="17">
        <v>8.9465837338789406E-2</v>
      </c>
      <c r="T895" s="17">
        <v>8.4655693659262496E-2</v>
      </c>
      <c r="U895" s="17">
        <v>1.8244241898170602E-2</v>
      </c>
      <c r="V895" s="17">
        <v>0.115354553750236</v>
      </c>
      <c r="W895" s="17">
        <v>4.0962918236422501E-2</v>
      </c>
      <c r="X895" s="17">
        <v>4.3345863437871598E-2</v>
      </c>
      <c r="Y895" s="17">
        <v>6.9680523860771601E-2</v>
      </c>
      <c r="Z895" s="17"/>
      <c r="AA895" s="17">
        <v>5.9761359486036197E-2</v>
      </c>
      <c r="AB895" s="17">
        <v>0.53476882838814899</v>
      </c>
      <c r="AC895" s="17"/>
      <c r="AD895" s="17">
        <v>8.2364664924257897E-2</v>
      </c>
      <c r="AE895" s="17">
        <v>2.1528017292580699E-2</v>
      </c>
      <c r="AF895" s="17">
        <v>0.21115423880020101</v>
      </c>
      <c r="AG895" s="17"/>
      <c r="AH895" s="17">
        <v>0</v>
      </c>
      <c r="AI895" s="17">
        <v>0.114625720756247</v>
      </c>
      <c r="AJ895" s="17"/>
      <c r="AK895" s="17">
        <v>7.9663313203514496E-2</v>
      </c>
      <c r="AL895" s="17">
        <v>7.3778108187734406E-2</v>
      </c>
      <c r="AM895" s="17"/>
      <c r="AN895" s="17">
        <v>0.100376003505011</v>
      </c>
      <c r="AO895" s="17">
        <v>5.3510692170893402E-2</v>
      </c>
      <c r="AP895" s="17"/>
      <c r="AQ895" s="17">
        <v>3.8904255246531697E-2</v>
      </c>
      <c r="AR895" s="17">
        <v>0.107558100391151</v>
      </c>
      <c r="AS895" s="17"/>
      <c r="AT895" s="17">
        <v>0.26233595487365302</v>
      </c>
      <c r="AU895" s="17">
        <v>0.14061740413257701</v>
      </c>
      <c r="AV895" s="17">
        <v>5.3880822116830998E-2</v>
      </c>
      <c r="AW895" s="17">
        <v>1.4086148928082401E-2</v>
      </c>
      <c r="AX895" s="17"/>
      <c r="AY895" s="17">
        <v>3.75955550217386E-2</v>
      </c>
      <c r="AZ895" s="17">
        <v>9.2533773927718693E-2</v>
      </c>
      <c r="BA895" s="17"/>
      <c r="BB895" s="17">
        <v>5.59342228357428E-2</v>
      </c>
      <c r="BC895" s="17">
        <v>7.8663030169385501E-2</v>
      </c>
      <c r="BD895" s="17"/>
      <c r="BE895" s="17">
        <v>4.2327101385773301E-2</v>
      </c>
      <c r="BF895" s="17">
        <v>8.1386842771489498E-2</v>
      </c>
      <c r="BG895" s="17"/>
      <c r="BH895" s="17">
        <v>0.10529190028914</v>
      </c>
      <c r="BI895" s="17">
        <v>7.2590462394099595E-2</v>
      </c>
      <c r="BJ895" s="17"/>
      <c r="BK895" s="17">
        <v>7.4551369603603798E-2</v>
      </c>
      <c r="BL895" s="17">
        <v>7.5495378921829198E-2</v>
      </c>
      <c r="BM895" s="17"/>
      <c r="BN895" s="17">
        <v>6.7663405315159006E-2</v>
      </c>
      <c r="BO895" s="17">
        <v>7.5811019436234001E-2</v>
      </c>
      <c r="BP895" s="17"/>
      <c r="BQ895" s="17">
        <v>1.6030176593694798E-2</v>
      </c>
      <c r="BR895" s="17">
        <v>8.3721614217043702E-2</v>
      </c>
      <c r="BS895" s="17"/>
      <c r="BT895" s="17">
        <v>2.7922105574032598E-2</v>
      </c>
      <c r="BU895" s="17">
        <v>7.9348592606012805E-2</v>
      </c>
      <c r="BV895" s="17"/>
      <c r="BW895" s="17">
        <v>7.4657492062119302E-2</v>
      </c>
      <c r="BX895" s="17">
        <v>7.5844743859197206E-2</v>
      </c>
      <c r="BY895" s="17"/>
      <c r="BZ895" s="17">
        <v>0</v>
      </c>
      <c r="CA895" s="17">
        <v>8.6248561791003403E-2</v>
      </c>
    </row>
    <row r="896" spans="2:79" x14ac:dyDescent="0.35">
      <c r="B896" t="s">
        <v>405</v>
      </c>
      <c r="C896" s="17">
        <v>0.10531816111105501</v>
      </c>
      <c r="D896" s="17">
        <v>0.117485668336786</v>
      </c>
      <c r="E896" s="17">
        <v>6.9815646090409203E-2</v>
      </c>
      <c r="F896" s="17">
        <v>0.12350955351119899</v>
      </c>
      <c r="G896" s="17">
        <v>9.2971434643232306E-2</v>
      </c>
      <c r="H896" s="17">
        <v>7.0864479985991893E-2</v>
      </c>
      <c r="I896" s="17">
        <v>0.12824354620378101</v>
      </c>
      <c r="J896" s="17">
        <v>9.7373054261159206E-2</v>
      </c>
      <c r="K896" s="17">
        <v>6.0282189694568798E-2</v>
      </c>
      <c r="L896" s="17">
        <v>0.16852407242813999</v>
      </c>
      <c r="M896" s="17"/>
      <c r="N896" s="17">
        <v>0.20003215738049901</v>
      </c>
      <c r="O896" s="17">
        <v>0.15046363336341601</v>
      </c>
      <c r="P896" s="17">
        <v>9.2715266182594402E-2</v>
      </c>
      <c r="Q896" s="17">
        <v>7.4796349149452296E-2</v>
      </c>
      <c r="R896" s="17"/>
      <c r="S896" s="17">
        <v>0.16884177029089101</v>
      </c>
      <c r="T896" s="17">
        <v>7.4476369343895801E-2</v>
      </c>
      <c r="U896" s="17">
        <v>5.5479950353679197E-2</v>
      </c>
      <c r="V896" s="17">
        <v>0.12810326004269801</v>
      </c>
      <c r="W896" s="17">
        <v>0.107597759206919</v>
      </c>
      <c r="X896" s="17">
        <v>8.7396035817349393E-2</v>
      </c>
      <c r="Y896" s="17">
        <v>9.8299572839143104E-2</v>
      </c>
      <c r="Z896" s="17"/>
      <c r="AA896" s="17">
        <v>0.101461168422427</v>
      </c>
      <c r="AB896" s="17">
        <v>0.21919779769585301</v>
      </c>
      <c r="AC896" s="17"/>
      <c r="AD896" s="17">
        <v>0.111664607972045</v>
      </c>
      <c r="AE896" s="17">
        <v>8.0808344737881094E-2</v>
      </c>
      <c r="AF896" s="17">
        <v>0.20425183584223899</v>
      </c>
      <c r="AG896" s="17"/>
      <c r="AH896" s="17">
        <v>3.7653187826148501E-2</v>
      </c>
      <c r="AI896" s="17">
        <v>0.14062587508993399</v>
      </c>
      <c r="AJ896" s="17"/>
      <c r="AK896" s="17">
        <v>0.10445167235191199</v>
      </c>
      <c r="AL896" s="17">
        <v>0.10562640739255499</v>
      </c>
      <c r="AM896" s="17"/>
      <c r="AN896" s="17">
        <v>0.14037656543017099</v>
      </c>
      <c r="AO896" s="17">
        <v>7.4796349149452296E-2</v>
      </c>
      <c r="AP896" s="17"/>
      <c r="AQ896" s="17">
        <v>9.6861286851290099E-2</v>
      </c>
      <c r="AR896" s="17">
        <v>0.11280382039122699</v>
      </c>
      <c r="AS896" s="17"/>
      <c r="AT896" s="17">
        <v>0.171187075327244</v>
      </c>
      <c r="AU896" s="17">
        <v>0.151738863976147</v>
      </c>
      <c r="AV896" s="17">
        <v>9.9154409695303203E-2</v>
      </c>
      <c r="AW896" s="17">
        <v>5.725030803305E-2</v>
      </c>
      <c r="AX896" s="17"/>
      <c r="AY896" s="17">
        <v>8.3404488390424594E-2</v>
      </c>
      <c r="AZ896" s="17">
        <v>0.11531543316394199</v>
      </c>
      <c r="BA896" s="17"/>
      <c r="BB896" s="17">
        <v>8.5796684406045404E-2</v>
      </c>
      <c r="BC896" s="17">
        <v>0.108681800456158</v>
      </c>
      <c r="BD896" s="17"/>
      <c r="BE896" s="17">
        <v>8.4494803697642701E-2</v>
      </c>
      <c r="BF896" s="17">
        <v>0.10914546160507201</v>
      </c>
      <c r="BG896" s="17"/>
      <c r="BH896" s="17">
        <v>9.7673266458629296E-2</v>
      </c>
      <c r="BI896" s="17">
        <v>0.106015039031536</v>
      </c>
      <c r="BJ896" s="17"/>
      <c r="BK896" s="17">
        <v>8.0103777563902204E-2</v>
      </c>
      <c r="BL896" s="17">
        <v>0.11097635325809201</v>
      </c>
      <c r="BM896" s="17"/>
      <c r="BN896" s="17">
        <v>0.10315610190622</v>
      </c>
      <c r="BO896" s="17">
        <v>0.105456104110948</v>
      </c>
      <c r="BP896" s="17"/>
      <c r="BQ896" s="17">
        <v>6.8994536182112806E-2</v>
      </c>
      <c r="BR896" s="17">
        <v>0.11046371548176</v>
      </c>
      <c r="BS896" s="17"/>
      <c r="BT896" s="17">
        <v>8.2131485654624595E-2</v>
      </c>
      <c r="BU896" s="17">
        <v>0.10728766158481</v>
      </c>
      <c r="BV896" s="17"/>
      <c r="BW896" s="17">
        <v>0.134896665127925</v>
      </c>
      <c r="BX896" s="17">
        <v>8.2078853981682201E-2</v>
      </c>
      <c r="BY896" s="17"/>
      <c r="BZ896" s="17">
        <v>3.7042611704926003E-2</v>
      </c>
      <c r="CA896" s="17">
        <v>0.115222152981618</v>
      </c>
    </row>
    <row r="897" spans="2:79" x14ac:dyDescent="0.35">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c r="BI897" s="17"/>
      <c r="BJ897" s="17"/>
      <c r="BK897" s="17"/>
      <c r="BL897" s="17"/>
      <c r="BM897" s="17"/>
      <c r="BN897" s="17"/>
      <c r="BO897" s="17"/>
      <c r="BP897" s="17"/>
      <c r="BQ897" s="17"/>
      <c r="BR897" s="17"/>
      <c r="BS897" s="17"/>
      <c r="BT897" s="17"/>
      <c r="BU897" s="17"/>
      <c r="BV897" s="17"/>
      <c r="BW897" s="17"/>
      <c r="BX897" s="17"/>
      <c r="BY897" s="17"/>
      <c r="BZ897" s="17"/>
      <c r="CA897" s="17"/>
    </row>
    <row r="898" spans="2:79" x14ac:dyDescent="0.35">
      <c r="B898" s="6" t="s">
        <v>420</v>
      </c>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c r="BI898" s="17"/>
      <c r="BJ898" s="17"/>
      <c r="BK898" s="17"/>
      <c r="BL898" s="17"/>
      <c r="BM898" s="17"/>
      <c r="BN898" s="17"/>
      <c r="BO898" s="17"/>
      <c r="BP898" s="17"/>
      <c r="BQ898" s="17"/>
      <c r="BR898" s="17"/>
      <c r="BS898" s="17"/>
      <c r="BT898" s="17"/>
      <c r="BU898" s="17"/>
      <c r="BV898" s="17"/>
      <c r="BW898" s="17"/>
      <c r="BX898" s="17"/>
      <c r="BY898" s="17"/>
      <c r="BZ898" s="17"/>
      <c r="CA898" s="17"/>
    </row>
    <row r="899" spans="2:79" x14ac:dyDescent="0.35">
      <c r="B899" s="24" t="s">
        <v>706</v>
      </c>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c r="BK899" s="17"/>
      <c r="BL899" s="17"/>
      <c r="BM899" s="17"/>
      <c r="BN899" s="17"/>
      <c r="BO899" s="17"/>
      <c r="BP899" s="17"/>
      <c r="BQ899" s="17"/>
      <c r="BR899" s="17"/>
      <c r="BS899" s="17"/>
      <c r="BT899" s="17"/>
      <c r="BU899" s="17"/>
      <c r="BV899" s="17"/>
      <c r="BW899" s="17"/>
      <c r="BX899" s="17"/>
      <c r="BY899" s="17"/>
      <c r="BZ899" s="17"/>
      <c r="CA899" s="17"/>
    </row>
    <row r="900" spans="2:79" x14ac:dyDescent="0.35">
      <c r="B900" t="s">
        <v>407</v>
      </c>
      <c r="C900" s="17">
        <v>0.27547059204443902</v>
      </c>
      <c r="D900" s="17">
        <v>0.31369983398329598</v>
      </c>
      <c r="E900" s="17">
        <v>0.47741916206837898</v>
      </c>
      <c r="F900" s="17">
        <v>0.268839625358956</v>
      </c>
      <c r="G900" s="17">
        <v>0.35820770593134399</v>
      </c>
      <c r="H900" s="17">
        <v>0.19616614918681699</v>
      </c>
      <c r="I900" s="17">
        <v>0.261398878750353</v>
      </c>
      <c r="J900" s="17">
        <v>0.201110684839969</v>
      </c>
      <c r="K900" s="17">
        <v>0.23603407235917301</v>
      </c>
      <c r="L900" s="17">
        <v>0.188864754192241</v>
      </c>
      <c r="M900" s="17"/>
      <c r="N900" s="17">
        <v>4.2685962599248999E-2</v>
      </c>
      <c r="O900" s="17">
        <v>0.20851009947820001</v>
      </c>
      <c r="P900" s="17">
        <v>0.31608564066409001</v>
      </c>
      <c r="Q900" s="17">
        <v>0.443876713406404</v>
      </c>
      <c r="R900" s="17"/>
      <c r="S900" s="17">
        <v>0.288948389849984</v>
      </c>
      <c r="T900" s="17">
        <v>0.46253328173997399</v>
      </c>
      <c r="U900" s="17">
        <v>0.239710773579423</v>
      </c>
      <c r="V900" s="17">
        <v>0.12813281140462701</v>
      </c>
      <c r="W900" s="17">
        <v>0.38347244187653301</v>
      </c>
      <c r="X900" s="17">
        <v>0.349447505354398</v>
      </c>
      <c r="Y900" s="17">
        <v>0.27723072930922099</v>
      </c>
      <c r="Z900" s="17"/>
      <c r="AA900" s="17">
        <v>0.28343597991859998</v>
      </c>
      <c r="AB900" s="17">
        <v>0.170215380539539</v>
      </c>
      <c r="AC900" s="17"/>
      <c r="AD900" s="17">
        <v>0.27391489570171301</v>
      </c>
      <c r="AE900" s="17">
        <v>0.36073713159399401</v>
      </c>
      <c r="AF900" s="17">
        <v>0.10048527226801</v>
      </c>
      <c r="AG900" s="17"/>
      <c r="AH900" s="17">
        <v>0.49080128920728699</v>
      </c>
      <c r="AI900" s="17">
        <v>0.24504638471816201</v>
      </c>
      <c r="AJ900" s="17"/>
      <c r="AK900" s="17">
        <v>0.32329242731151497</v>
      </c>
      <c r="AL900" s="17">
        <v>0.25845380993996298</v>
      </c>
      <c r="AM900" s="17"/>
      <c r="AN900" s="17">
        <v>0.175601189849797</v>
      </c>
      <c r="AO900" s="17">
        <v>0.443876713406404</v>
      </c>
      <c r="AP900" s="17"/>
      <c r="AQ900" s="17">
        <v>0.32659246428093203</v>
      </c>
      <c r="AR900" s="17">
        <v>0.237919234419777</v>
      </c>
      <c r="AS900" s="17"/>
      <c r="AT900" s="17">
        <v>9.1514264221448094E-2</v>
      </c>
      <c r="AU900" s="17">
        <v>0.133013437113394</v>
      </c>
      <c r="AV900" s="17">
        <v>0.350868590725601</v>
      </c>
      <c r="AW900" s="17">
        <v>0.48598402042597799</v>
      </c>
      <c r="AX900" s="17"/>
      <c r="AY900" s="17">
        <v>0.30492386877851801</v>
      </c>
      <c r="AZ900" s="17">
        <v>0.26566046200879001</v>
      </c>
      <c r="BA900" s="17"/>
      <c r="BB900" s="17">
        <v>0.26500845686719299</v>
      </c>
      <c r="BC900" s="17">
        <v>0.27694537108809297</v>
      </c>
      <c r="BD900" s="17"/>
      <c r="BE900" s="17">
        <v>0.29360989815154698</v>
      </c>
      <c r="BF900" s="17">
        <v>0.27306893556738898</v>
      </c>
      <c r="BG900" s="17"/>
      <c r="BH900" s="17">
        <v>0.19036423540026601</v>
      </c>
      <c r="BI900" s="17">
        <v>0.28286544529098201</v>
      </c>
      <c r="BJ900" s="17"/>
      <c r="BK900" s="17">
        <v>0.29693960971280903</v>
      </c>
      <c r="BL900" s="17">
        <v>0.27196533096518</v>
      </c>
      <c r="BM900" s="17"/>
      <c r="BN900" s="17">
        <v>0.338563253420264</v>
      </c>
      <c r="BO900" s="17">
        <v>0.271717885204736</v>
      </c>
      <c r="BP900" s="17"/>
      <c r="BQ900" s="17">
        <v>0.29558606464317799</v>
      </c>
      <c r="BR900" s="17">
        <v>0.27371142433572399</v>
      </c>
      <c r="BS900" s="17"/>
      <c r="BT900" s="17">
        <v>6.3241765265026006E-2</v>
      </c>
      <c r="BU900" s="17">
        <v>0.289739582275578</v>
      </c>
      <c r="BV900" s="17"/>
      <c r="BW900" s="17">
        <v>0.17889573945022799</v>
      </c>
      <c r="BX900" s="17">
        <v>0.40304540620479901</v>
      </c>
      <c r="BY900" s="17"/>
      <c r="BZ900" s="17">
        <v>0.30622575111783401</v>
      </c>
      <c r="CA900" s="17">
        <v>0.27398846545305899</v>
      </c>
    </row>
    <row r="901" spans="2:79" x14ac:dyDescent="0.35">
      <c r="B901" t="s">
        <v>408</v>
      </c>
      <c r="C901" s="17">
        <v>0.16170177491344401</v>
      </c>
      <c r="D901" s="17">
        <v>0.26388218346658299</v>
      </c>
      <c r="E901" s="17">
        <v>0.26349211956395702</v>
      </c>
      <c r="F901" s="17">
        <v>9.5709235747885896E-2</v>
      </c>
      <c r="G901" s="17">
        <v>0.27168222482390503</v>
      </c>
      <c r="H901" s="17">
        <v>0.12297590278336799</v>
      </c>
      <c r="I901" s="17">
        <v>0.112753881916035</v>
      </c>
      <c r="J901" s="17">
        <v>3.5636462292368297E-2</v>
      </c>
      <c r="K901" s="17">
        <v>0.12194605899139301</v>
      </c>
      <c r="L901" s="17">
        <v>0.12856408482065801</v>
      </c>
      <c r="M901" s="17"/>
      <c r="N901" s="17">
        <v>4.5535435492899103E-2</v>
      </c>
      <c r="O901" s="17">
        <v>5.60886232551676E-2</v>
      </c>
      <c r="P901" s="17">
        <v>0.23429234460571</v>
      </c>
      <c r="Q901" s="17">
        <v>0.26606595708602898</v>
      </c>
      <c r="R901" s="17"/>
      <c r="S901" s="17">
        <v>0.12794424626019099</v>
      </c>
      <c r="T901" s="17">
        <v>0.23938438105257101</v>
      </c>
      <c r="U901" s="17">
        <v>0.13587549865280099</v>
      </c>
      <c r="V901" s="17">
        <v>0.11121231617706499</v>
      </c>
      <c r="W901" s="17">
        <v>0.26094074424967401</v>
      </c>
      <c r="X901" s="17">
        <v>0.12189312318659699</v>
      </c>
      <c r="Y901" s="17">
        <v>0.19268867942647699</v>
      </c>
      <c r="Z901" s="17"/>
      <c r="AA901" s="17">
        <v>0.16894535721749299</v>
      </c>
      <c r="AB901" s="17">
        <v>6.5984554420126698E-2</v>
      </c>
      <c r="AC901" s="17"/>
      <c r="AD901" s="17">
        <v>0.120072457626206</v>
      </c>
      <c r="AE901" s="17">
        <v>0.26722599526409602</v>
      </c>
      <c r="AF901" s="17">
        <v>7.7775558132726297E-2</v>
      </c>
      <c r="AG901" s="17"/>
      <c r="AH901" s="17">
        <v>0.246295832356454</v>
      </c>
      <c r="AI901" s="17">
        <v>0.14974942823864201</v>
      </c>
      <c r="AJ901" s="17"/>
      <c r="AK901" s="17">
        <v>8.8811469362002807E-2</v>
      </c>
      <c r="AL901" s="17">
        <v>0.18763884822253599</v>
      </c>
      <c r="AM901" s="17"/>
      <c r="AN901" s="17">
        <v>9.9810981397058393E-2</v>
      </c>
      <c r="AO901" s="17">
        <v>0.26606595708602898</v>
      </c>
      <c r="AP901" s="17"/>
      <c r="AQ901" s="17">
        <v>0.193293518341669</v>
      </c>
      <c r="AR901" s="17">
        <v>0.13849619179293701</v>
      </c>
      <c r="AS901" s="17"/>
      <c r="AT901" s="17">
        <v>0</v>
      </c>
      <c r="AU901" s="17">
        <v>0.109208852647619</v>
      </c>
      <c r="AV901" s="17">
        <v>0.186075083427656</v>
      </c>
      <c r="AW901" s="17">
        <v>0.31940094896913002</v>
      </c>
      <c r="AX901" s="17"/>
      <c r="AY901" s="17">
        <v>0.22935201132617999</v>
      </c>
      <c r="AZ901" s="17">
        <v>0.139169218616121</v>
      </c>
      <c r="BA901" s="17"/>
      <c r="BB901" s="17">
        <v>0.18735460938548301</v>
      </c>
      <c r="BC901" s="17">
        <v>0.158085661945224</v>
      </c>
      <c r="BD901" s="17"/>
      <c r="BE901" s="17">
        <v>0.231375498181595</v>
      </c>
      <c r="BF901" s="17">
        <v>0.15247692652183401</v>
      </c>
      <c r="BG901" s="17"/>
      <c r="BH901" s="17">
        <v>0.20933875401552501</v>
      </c>
      <c r="BI901" s="17">
        <v>0.15756261911523001</v>
      </c>
      <c r="BJ901" s="17"/>
      <c r="BK901" s="17">
        <v>0.15595613101691999</v>
      </c>
      <c r="BL901" s="17">
        <v>0.16263987009026401</v>
      </c>
      <c r="BM901" s="17"/>
      <c r="BN901" s="17">
        <v>0.119350499587182</v>
      </c>
      <c r="BO901" s="17">
        <v>0.164220798792311</v>
      </c>
      <c r="BP901" s="17"/>
      <c r="BQ901" s="17">
        <v>0.14981686573222799</v>
      </c>
      <c r="BR901" s="17">
        <v>0.16274115136110001</v>
      </c>
      <c r="BS901" s="17"/>
      <c r="BT901" s="17">
        <v>0.10759841597344701</v>
      </c>
      <c r="BU901" s="17">
        <v>0.16533935945792699</v>
      </c>
      <c r="BV901" s="17"/>
      <c r="BW901" s="17">
        <v>0.11008503921123999</v>
      </c>
      <c r="BX901" s="17">
        <v>0.22988718020152701</v>
      </c>
      <c r="BY901" s="17"/>
      <c r="BZ901" s="17">
        <v>0.15915516944847399</v>
      </c>
      <c r="CA901" s="17">
        <v>0.16182449876827301</v>
      </c>
    </row>
    <row r="902" spans="2:79" x14ac:dyDescent="0.35">
      <c r="B902" t="s">
        <v>409</v>
      </c>
      <c r="C902" s="17">
        <v>9.5800339733341303E-2</v>
      </c>
      <c r="D902" s="17">
        <v>0.117514499033683</v>
      </c>
      <c r="E902" s="17">
        <v>8.8380046220040906E-2</v>
      </c>
      <c r="F902" s="17">
        <v>2.3493236923066999E-2</v>
      </c>
      <c r="G902" s="17">
        <v>8.6359507902138699E-2</v>
      </c>
      <c r="H902" s="17">
        <v>0.49003033353943098</v>
      </c>
      <c r="I902" s="17">
        <v>7.7754539467622702E-2</v>
      </c>
      <c r="J902" s="17">
        <v>4.84403379448003E-2</v>
      </c>
      <c r="K902" s="17">
        <v>0.12194605899139301</v>
      </c>
      <c r="L902" s="17">
        <v>0</v>
      </c>
      <c r="M902" s="17"/>
      <c r="N902" s="17">
        <v>7.7902933317761505E-2</v>
      </c>
      <c r="O902" s="17">
        <v>7.7069886245558106E-2</v>
      </c>
      <c r="P902" s="17">
        <v>9.3348600275049598E-2</v>
      </c>
      <c r="Q902" s="17">
        <v>0.119522884865021</v>
      </c>
      <c r="R902" s="17"/>
      <c r="S902" s="17">
        <v>5.8670157770444299E-2</v>
      </c>
      <c r="T902" s="17">
        <v>0.18209244269050601</v>
      </c>
      <c r="U902" s="17">
        <v>0.208439971389493</v>
      </c>
      <c r="V902" s="17">
        <v>0.12323828756151101</v>
      </c>
      <c r="W902" s="17">
        <v>3.6931254421358001E-2</v>
      </c>
      <c r="X902" s="17">
        <v>0.13491543613631801</v>
      </c>
      <c r="Y902" s="17">
        <v>8.6756842310005397E-2</v>
      </c>
      <c r="Z902" s="17"/>
      <c r="AA902" s="17">
        <v>0.103050212243616</v>
      </c>
      <c r="AB902" s="17">
        <v>0</v>
      </c>
      <c r="AC902" s="17"/>
      <c r="AD902" s="17">
        <v>9.6580314426907093E-2</v>
      </c>
      <c r="AE902" s="17">
        <v>0.135896158391346</v>
      </c>
      <c r="AF902" s="17">
        <v>0</v>
      </c>
      <c r="AG902" s="17"/>
      <c r="AH902" s="17">
        <v>0.17448873717841301</v>
      </c>
      <c r="AI902" s="17">
        <v>8.4682407410711397E-2</v>
      </c>
      <c r="AJ902" s="17"/>
      <c r="AK902" s="17">
        <v>0.120488376043332</v>
      </c>
      <c r="AL902" s="17">
        <v>8.7015421042366106E-2</v>
      </c>
      <c r="AM902" s="17"/>
      <c r="AN902" s="17">
        <v>8.1732226403041799E-2</v>
      </c>
      <c r="AO902" s="17">
        <v>0.119522884865021</v>
      </c>
      <c r="AP902" s="17"/>
      <c r="AQ902" s="17">
        <v>0.120040181217651</v>
      </c>
      <c r="AR902" s="17">
        <v>7.7995065463815294E-2</v>
      </c>
      <c r="AS902" s="17"/>
      <c r="AT902" s="17">
        <v>4.5937110038886501E-2</v>
      </c>
      <c r="AU902" s="17">
        <v>5.1846482810144E-2</v>
      </c>
      <c r="AV902" s="17">
        <v>0.12678983408965899</v>
      </c>
      <c r="AW902" s="17">
        <v>0.124423289994645</v>
      </c>
      <c r="AX902" s="17"/>
      <c r="AY902" s="17">
        <v>0.10842403116039501</v>
      </c>
      <c r="AZ902" s="17">
        <v>9.1595712331528106E-2</v>
      </c>
      <c r="BA902" s="17"/>
      <c r="BB902" s="17">
        <v>0.119924185059439</v>
      </c>
      <c r="BC902" s="17">
        <v>9.2399758404907203E-2</v>
      </c>
      <c r="BD902" s="17"/>
      <c r="BE902" s="17">
        <v>0.18898042523360201</v>
      </c>
      <c r="BF902" s="17">
        <v>8.3463232980068705E-2</v>
      </c>
      <c r="BG902" s="17"/>
      <c r="BH902" s="17">
        <v>0.170682676903222</v>
      </c>
      <c r="BI902" s="17">
        <v>8.9293846964009493E-2</v>
      </c>
      <c r="BJ902" s="17"/>
      <c r="BK902" s="17">
        <v>0.17282590079409499</v>
      </c>
      <c r="BL902" s="17">
        <v>8.3224324124946805E-2</v>
      </c>
      <c r="BM902" s="17"/>
      <c r="BN902" s="17">
        <v>0.26494193583582498</v>
      </c>
      <c r="BO902" s="17">
        <v>8.5739917320802606E-2</v>
      </c>
      <c r="BP902" s="17"/>
      <c r="BQ902" s="17">
        <v>0.16584586250806699</v>
      </c>
      <c r="BR902" s="17">
        <v>8.9674616303257806E-2</v>
      </c>
      <c r="BS902" s="17"/>
      <c r="BT902" s="17">
        <v>0.262622759060816</v>
      </c>
      <c r="BU902" s="17">
        <v>8.4584203321330695E-2</v>
      </c>
      <c r="BV902" s="17"/>
      <c r="BW902" s="17">
        <v>9.0145344955659998E-2</v>
      </c>
      <c r="BX902" s="17">
        <v>0.103270554685383</v>
      </c>
      <c r="BY902" s="17"/>
      <c r="BZ902" s="17">
        <v>0.160377101560472</v>
      </c>
      <c r="CA902" s="17">
        <v>9.2688311092528994E-2</v>
      </c>
    </row>
    <row r="903" spans="2:79" x14ac:dyDescent="0.35">
      <c r="B903" t="s">
        <v>410</v>
      </c>
      <c r="C903" s="17">
        <v>5.6526386282117598E-2</v>
      </c>
      <c r="D903" s="17">
        <v>5.4756020502323602E-2</v>
      </c>
      <c r="E903" s="17">
        <v>0.110515786255758</v>
      </c>
      <c r="F903" s="17">
        <v>0</v>
      </c>
      <c r="G903" s="17">
        <v>0.110136806983335</v>
      </c>
      <c r="H903" s="17">
        <v>0</v>
      </c>
      <c r="I903" s="17">
        <v>6.0339316248585698E-2</v>
      </c>
      <c r="J903" s="17">
        <v>0</v>
      </c>
      <c r="K903" s="17">
        <v>0</v>
      </c>
      <c r="L903" s="17">
        <v>8.9381421082789805E-2</v>
      </c>
      <c r="M903" s="17"/>
      <c r="N903" s="17">
        <v>4.3896507604190699E-2</v>
      </c>
      <c r="O903" s="17">
        <v>4.4828973317985799E-2</v>
      </c>
      <c r="P903" s="17">
        <v>7.8175729537951794E-2</v>
      </c>
      <c r="Q903" s="17">
        <v>6.1801221571286501E-2</v>
      </c>
      <c r="R903" s="17"/>
      <c r="S903" s="17">
        <v>2.6201012397725099E-2</v>
      </c>
      <c r="T903" s="17">
        <v>0.23559120944701401</v>
      </c>
      <c r="U903" s="17">
        <v>0.16361357284331501</v>
      </c>
      <c r="V903" s="17">
        <v>7.3644686486593405E-2</v>
      </c>
      <c r="W903" s="17">
        <v>4.4852661038943198E-2</v>
      </c>
      <c r="X903" s="17">
        <v>2.0645359334899398E-2</v>
      </c>
      <c r="Y903" s="17">
        <v>0</v>
      </c>
      <c r="Z903" s="17"/>
      <c r="AA903" s="17">
        <v>5.2978838855803297E-2</v>
      </c>
      <c r="AB903" s="17">
        <v>0.103403934567196</v>
      </c>
      <c r="AC903" s="17"/>
      <c r="AD903" s="17">
        <v>3.6874710049210502E-2</v>
      </c>
      <c r="AE903" s="17">
        <v>7.5606569963440201E-2</v>
      </c>
      <c r="AF903" s="17">
        <v>0.113349468283462</v>
      </c>
      <c r="AG903" s="17"/>
      <c r="AH903" s="17">
        <v>0.165656159380038</v>
      </c>
      <c r="AI903" s="17">
        <v>4.1107373173690898E-2</v>
      </c>
      <c r="AJ903" s="17"/>
      <c r="AK903" s="17">
        <v>6.3790855431959698E-2</v>
      </c>
      <c r="AL903" s="17">
        <v>5.3941418809891499E-2</v>
      </c>
      <c r="AM903" s="17"/>
      <c r="AN903" s="17">
        <v>5.33982657438372E-2</v>
      </c>
      <c r="AO903" s="17">
        <v>6.1801221571286501E-2</v>
      </c>
      <c r="AP903" s="17"/>
      <c r="AQ903" s="17">
        <v>8.35196548057585E-2</v>
      </c>
      <c r="AR903" s="17">
        <v>3.6698593686794997E-2</v>
      </c>
      <c r="AS903" s="17"/>
      <c r="AT903" s="17">
        <v>3.9270988116754203E-2</v>
      </c>
      <c r="AU903" s="17">
        <v>4.1146995587126298E-2</v>
      </c>
      <c r="AV903" s="17">
        <v>5.0766616612557797E-2</v>
      </c>
      <c r="AW903" s="17">
        <v>0.13402449380193501</v>
      </c>
      <c r="AX903" s="17"/>
      <c r="AY903" s="17">
        <v>0.100155577091669</v>
      </c>
      <c r="AZ903" s="17">
        <v>4.1994623345989898E-2</v>
      </c>
      <c r="BA903" s="17"/>
      <c r="BB903" s="17">
        <v>4.4387855859452797E-2</v>
      </c>
      <c r="BC903" s="17">
        <v>5.82374758431706E-2</v>
      </c>
      <c r="BD903" s="17"/>
      <c r="BE903" s="17">
        <v>6.4112832782578802E-2</v>
      </c>
      <c r="BF903" s="17">
        <v>5.5521935600926497E-2</v>
      </c>
      <c r="BG903" s="17"/>
      <c r="BH903" s="17">
        <v>0.14110311244801099</v>
      </c>
      <c r="BI903" s="17">
        <v>4.9177552390839402E-2</v>
      </c>
      <c r="BJ903" s="17"/>
      <c r="BK903" s="17">
        <v>5.7246444902453897E-2</v>
      </c>
      <c r="BL903" s="17">
        <v>5.6408821822688797E-2</v>
      </c>
      <c r="BM903" s="17"/>
      <c r="BN903" s="17">
        <v>0.18745195590121899</v>
      </c>
      <c r="BO903" s="17">
        <v>4.8739026074328499E-2</v>
      </c>
      <c r="BP903" s="17"/>
      <c r="BQ903" s="17">
        <v>5.3504077223184898E-2</v>
      </c>
      <c r="BR903" s="17">
        <v>5.6790697671080997E-2</v>
      </c>
      <c r="BS903" s="17"/>
      <c r="BT903" s="17">
        <v>4.4977834215423999E-2</v>
      </c>
      <c r="BU903" s="17">
        <v>5.73028414843825E-2</v>
      </c>
      <c r="BV903" s="17"/>
      <c r="BW903" s="17">
        <v>4.6113033417030602E-2</v>
      </c>
      <c r="BX903" s="17">
        <v>7.0282364374382997E-2</v>
      </c>
      <c r="BY903" s="17"/>
      <c r="BZ903" s="17">
        <v>0.15952813512851499</v>
      </c>
      <c r="CA903" s="17">
        <v>5.1562613194178798E-2</v>
      </c>
    </row>
    <row r="904" spans="2:79" x14ac:dyDescent="0.35">
      <c r="B904" t="s">
        <v>411</v>
      </c>
      <c r="C904" s="17">
        <v>5.4943383213236399E-2</v>
      </c>
      <c r="D904" s="17">
        <v>0.12686216572780001</v>
      </c>
      <c r="E904" s="17">
        <v>0</v>
      </c>
      <c r="F904" s="17">
        <v>0.11757509382268901</v>
      </c>
      <c r="G904" s="17">
        <v>6.8444711010182194E-2</v>
      </c>
      <c r="H904" s="17">
        <v>0</v>
      </c>
      <c r="I904" s="17">
        <v>4.2447415023636102E-2</v>
      </c>
      <c r="J904" s="17">
        <v>0</v>
      </c>
      <c r="K904" s="17">
        <v>0</v>
      </c>
      <c r="L904" s="17">
        <v>3.64128277669084E-2</v>
      </c>
      <c r="M904" s="17"/>
      <c r="N904" s="17">
        <v>4.5189276575480303E-2</v>
      </c>
      <c r="O904" s="17">
        <v>6.6546971802914801E-2</v>
      </c>
      <c r="P904" s="17">
        <v>4.2533992695878799E-2</v>
      </c>
      <c r="Q904" s="17">
        <v>5.9597561894036602E-2</v>
      </c>
      <c r="R904" s="17"/>
      <c r="S904" s="17">
        <v>5.2163866714848302E-2</v>
      </c>
      <c r="T904" s="17">
        <v>5.7185996983189401E-2</v>
      </c>
      <c r="U904" s="17">
        <v>0</v>
      </c>
      <c r="V904" s="17">
        <v>3.0537700288510501E-2</v>
      </c>
      <c r="W904" s="17">
        <v>5.1314351694561298E-2</v>
      </c>
      <c r="X904" s="17">
        <v>1.7572522290634201E-2</v>
      </c>
      <c r="Y904" s="17">
        <v>0.16128169641203899</v>
      </c>
      <c r="Z904" s="17"/>
      <c r="AA904" s="17">
        <v>5.5269194751530699E-2</v>
      </c>
      <c r="AB904" s="17">
        <v>5.0638085980297801E-2</v>
      </c>
      <c r="AC904" s="17"/>
      <c r="AD904" s="17">
        <v>3.5765384537474798E-2</v>
      </c>
      <c r="AE904" s="17">
        <v>0.10356013707596801</v>
      </c>
      <c r="AF904" s="17">
        <v>2.90207129995185E-2</v>
      </c>
      <c r="AG904" s="17"/>
      <c r="AH904" s="17">
        <v>0.124196178532538</v>
      </c>
      <c r="AI904" s="17">
        <v>4.5158612948339297E-2</v>
      </c>
      <c r="AJ904" s="17"/>
      <c r="AK904" s="17">
        <v>5.1672799976826098E-2</v>
      </c>
      <c r="AL904" s="17">
        <v>5.61071779939619E-2</v>
      </c>
      <c r="AM904" s="17"/>
      <c r="AN904" s="17">
        <v>5.2183328894548499E-2</v>
      </c>
      <c r="AO904" s="17">
        <v>5.9597561894036602E-2</v>
      </c>
      <c r="AP904" s="17"/>
      <c r="AQ904" s="17">
        <v>7.7161423295721995E-2</v>
      </c>
      <c r="AR904" s="17">
        <v>3.8623214714772897E-2</v>
      </c>
      <c r="AS904" s="17"/>
      <c r="AT904" s="17">
        <v>8.9350894451243598E-2</v>
      </c>
      <c r="AU904" s="17">
        <v>4.7367663555861902E-2</v>
      </c>
      <c r="AV904" s="17">
        <v>5.6377001860753499E-2</v>
      </c>
      <c r="AW904" s="17">
        <v>4.54605137293752E-2</v>
      </c>
      <c r="AX904" s="17"/>
      <c r="AY904" s="17">
        <v>0.106843052164361</v>
      </c>
      <c r="AZ904" s="17">
        <v>3.7656936417708099E-2</v>
      </c>
      <c r="BA904" s="17"/>
      <c r="BB904" s="17">
        <v>0.108000076711461</v>
      </c>
      <c r="BC904" s="17">
        <v>4.7464326751896498E-2</v>
      </c>
      <c r="BD904" s="17"/>
      <c r="BE904" s="17">
        <v>2.1460970350663699E-2</v>
      </c>
      <c r="BF904" s="17">
        <v>5.9376477469643203E-2</v>
      </c>
      <c r="BG904" s="17"/>
      <c r="BH904" s="17">
        <v>0</v>
      </c>
      <c r="BI904" s="17">
        <v>5.9717389195295102E-2</v>
      </c>
      <c r="BJ904" s="17"/>
      <c r="BK904" s="17">
        <v>0</v>
      </c>
      <c r="BL904" s="17">
        <v>6.3914026663956097E-2</v>
      </c>
      <c r="BM904" s="17"/>
      <c r="BN904" s="17">
        <v>6.1728697478448502E-2</v>
      </c>
      <c r="BO904" s="17">
        <v>5.4539797523596202E-2</v>
      </c>
      <c r="BP904" s="17"/>
      <c r="BQ904" s="17">
        <v>0</v>
      </c>
      <c r="BR904" s="17">
        <v>5.9748372262426797E-2</v>
      </c>
      <c r="BS904" s="17"/>
      <c r="BT904" s="17">
        <v>5.1724403572114601E-2</v>
      </c>
      <c r="BU904" s="17">
        <v>5.5159808049345699E-2</v>
      </c>
      <c r="BV904" s="17"/>
      <c r="BW904" s="17">
        <v>5.7554827405982202E-2</v>
      </c>
      <c r="BX904" s="17">
        <v>5.1493680742764503E-2</v>
      </c>
      <c r="BY904" s="17"/>
      <c r="BZ904" s="17">
        <v>0.14926794008367</v>
      </c>
      <c r="CA904" s="17">
        <v>5.0397774015635E-2</v>
      </c>
    </row>
    <row r="905" spans="2:79" x14ac:dyDescent="0.35">
      <c r="B905" t="s">
        <v>412</v>
      </c>
      <c r="C905" s="17">
        <v>4.0986145600906097E-2</v>
      </c>
      <c r="D905" s="17">
        <v>0</v>
      </c>
      <c r="E905" s="17">
        <v>0</v>
      </c>
      <c r="F905" s="17">
        <v>2.11271177962183E-2</v>
      </c>
      <c r="G905" s="17">
        <v>0.10929331091644801</v>
      </c>
      <c r="H905" s="17">
        <v>9.5576234927037595E-2</v>
      </c>
      <c r="I905" s="17">
        <v>2.4349154573734599E-2</v>
      </c>
      <c r="J905" s="17">
        <v>0.12443434970888501</v>
      </c>
      <c r="K905" s="17">
        <v>0</v>
      </c>
      <c r="L905" s="17">
        <v>2.4781338313901499E-2</v>
      </c>
      <c r="M905" s="17"/>
      <c r="N905" s="17">
        <v>2.9978497423457099E-2</v>
      </c>
      <c r="O905" s="17">
        <v>0</v>
      </c>
      <c r="P905" s="17">
        <v>1.4950024878171601E-2</v>
      </c>
      <c r="Q905" s="17">
        <v>8.4558406274884604E-2</v>
      </c>
      <c r="R905" s="17"/>
      <c r="S905" s="17">
        <v>2.6346403939562502E-2</v>
      </c>
      <c r="T905" s="17">
        <v>0</v>
      </c>
      <c r="U905" s="17">
        <v>0.175392681436814</v>
      </c>
      <c r="V905" s="17">
        <v>2.9675163486826701E-2</v>
      </c>
      <c r="W905" s="17">
        <v>3.8245154536772602E-2</v>
      </c>
      <c r="X905" s="17">
        <v>3.9003834068812901E-2</v>
      </c>
      <c r="Y905" s="17">
        <v>6.4803754303218594E-2</v>
      </c>
      <c r="Z905" s="17"/>
      <c r="AA905" s="17">
        <v>4.4087849948940799E-2</v>
      </c>
      <c r="AB905" s="17">
        <v>0</v>
      </c>
      <c r="AC905" s="17"/>
      <c r="AD905" s="17">
        <v>1.90086528481553E-2</v>
      </c>
      <c r="AE905" s="17">
        <v>8.4187903995988703E-2</v>
      </c>
      <c r="AF905" s="17">
        <v>4.1343489930649097E-2</v>
      </c>
      <c r="AG905" s="17"/>
      <c r="AH905" s="17">
        <v>0.115108429729013</v>
      </c>
      <c r="AI905" s="17">
        <v>3.05133622517435E-2</v>
      </c>
      <c r="AJ905" s="17"/>
      <c r="AK905" s="17">
        <v>6.12686495662692E-2</v>
      </c>
      <c r="AL905" s="17">
        <v>3.3768878664491499E-2</v>
      </c>
      <c r="AM905" s="17"/>
      <c r="AN905" s="17">
        <v>1.51466120341522E-2</v>
      </c>
      <c r="AO905" s="17">
        <v>8.4558406274884604E-2</v>
      </c>
      <c r="AP905" s="17"/>
      <c r="AQ905" s="17">
        <v>5.9218502689342901E-2</v>
      </c>
      <c r="AR905" s="17">
        <v>2.75936438904603E-2</v>
      </c>
      <c r="AS905" s="17"/>
      <c r="AT905" s="17">
        <v>0</v>
      </c>
      <c r="AU905" s="17">
        <v>2.40558128830805E-2</v>
      </c>
      <c r="AV905" s="17">
        <v>2.9743214631659701E-2</v>
      </c>
      <c r="AW905" s="17">
        <v>0.161775779185589</v>
      </c>
      <c r="AX905" s="17"/>
      <c r="AY905" s="17">
        <v>8.3927531417351806E-2</v>
      </c>
      <c r="AZ905" s="17">
        <v>2.66834728431804E-2</v>
      </c>
      <c r="BA905" s="17"/>
      <c r="BB905" s="17">
        <v>5.0361965281088501E-2</v>
      </c>
      <c r="BC905" s="17">
        <v>3.9664497376412498E-2</v>
      </c>
      <c r="BD905" s="17"/>
      <c r="BE905" s="17">
        <v>0.13722569592970599</v>
      </c>
      <c r="BF905" s="17">
        <v>2.8243963621581401E-2</v>
      </c>
      <c r="BG905" s="17"/>
      <c r="BH905" s="17">
        <v>5.8323389566619803E-2</v>
      </c>
      <c r="BI905" s="17">
        <v>3.9479720230566201E-2</v>
      </c>
      <c r="BJ905" s="17"/>
      <c r="BK905" s="17">
        <v>0.106440774579571</v>
      </c>
      <c r="BL905" s="17">
        <v>3.0299323923254198E-2</v>
      </c>
      <c r="BM905" s="17"/>
      <c r="BN905" s="17">
        <v>8.3052284585248201E-2</v>
      </c>
      <c r="BO905" s="17">
        <v>3.84840814298276E-2</v>
      </c>
      <c r="BP905" s="17"/>
      <c r="BQ905" s="17">
        <v>0.12778985650163999</v>
      </c>
      <c r="BR905" s="17">
        <v>3.3394860610530097E-2</v>
      </c>
      <c r="BS905" s="17"/>
      <c r="BT905" s="17">
        <v>0.204081738921504</v>
      </c>
      <c r="BU905" s="17">
        <v>3.0020578561078599E-2</v>
      </c>
      <c r="BV905" s="17"/>
      <c r="BW905" s="17">
        <v>1.6705730735818901E-2</v>
      </c>
      <c r="BX905" s="17">
        <v>7.3060431307200302E-2</v>
      </c>
      <c r="BY905" s="17"/>
      <c r="BZ905" s="17">
        <v>0</v>
      </c>
      <c r="CA905" s="17">
        <v>4.2961315234341199E-2</v>
      </c>
    </row>
    <row r="906" spans="2:79" x14ac:dyDescent="0.35">
      <c r="B906" t="s">
        <v>413</v>
      </c>
      <c r="C906" s="17">
        <v>3.7295626061096702E-2</v>
      </c>
      <c r="D906" s="17">
        <v>4.7784305349587199E-2</v>
      </c>
      <c r="E906" s="17">
        <v>4.0420801833163197E-2</v>
      </c>
      <c r="F906" s="17">
        <v>0</v>
      </c>
      <c r="G906" s="17">
        <v>7.1156026088056698E-2</v>
      </c>
      <c r="H906" s="17">
        <v>4.8408667822627503E-2</v>
      </c>
      <c r="I906" s="17">
        <v>0</v>
      </c>
      <c r="J906" s="17">
        <v>0.16506625997733501</v>
      </c>
      <c r="K906" s="17">
        <v>0</v>
      </c>
      <c r="L906" s="17">
        <v>1.64532578720522E-2</v>
      </c>
      <c r="M906" s="17"/>
      <c r="N906" s="17">
        <v>1.07946444753463E-2</v>
      </c>
      <c r="O906" s="17">
        <v>1.6919289224514401E-2</v>
      </c>
      <c r="P906" s="17">
        <v>3.8455374444095101E-2</v>
      </c>
      <c r="Q906" s="17">
        <v>6.5786654488021401E-2</v>
      </c>
      <c r="R906" s="17"/>
      <c r="S906" s="17">
        <v>4.1999626575479197E-2</v>
      </c>
      <c r="T906" s="17">
        <v>0.244286365880347</v>
      </c>
      <c r="U906" s="17">
        <v>0</v>
      </c>
      <c r="V906" s="17">
        <v>0</v>
      </c>
      <c r="W906" s="17">
        <v>1.46576955151779E-2</v>
      </c>
      <c r="X906" s="17">
        <v>2.41634894158607E-2</v>
      </c>
      <c r="Y906" s="17">
        <v>7.1520018745258304E-2</v>
      </c>
      <c r="Z906" s="17"/>
      <c r="AA906" s="17">
        <v>3.68026675903824E-2</v>
      </c>
      <c r="AB906" s="17">
        <v>4.3809614948753101E-2</v>
      </c>
      <c r="AC906" s="17"/>
      <c r="AD906" s="17">
        <v>2.9569043804730199E-2</v>
      </c>
      <c r="AE906" s="17">
        <v>6.7767930966256495E-2</v>
      </c>
      <c r="AF906" s="17">
        <v>0</v>
      </c>
      <c r="AG906" s="17"/>
      <c r="AH906" s="17">
        <v>0.181290545256517</v>
      </c>
      <c r="AI906" s="17">
        <v>1.6950494905836201E-2</v>
      </c>
      <c r="AJ906" s="17"/>
      <c r="AK906" s="17">
        <v>0</v>
      </c>
      <c r="AL906" s="17">
        <v>5.0566792644044602E-2</v>
      </c>
      <c r="AM906" s="17"/>
      <c r="AN906" s="17">
        <v>2.0399672672372901E-2</v>
      </c>
      <c r="AO906" s="17">
        <v>6.5786654488021401E-2</v>
      </c>
      <c r="AP906" s="17"/>
      <c r="AQ906" s="17">
        <v>3.9622606374978601E-2</v>
      </c>
      <c r="AR906" s="17">
        <v>3.5586352395455101E-2</v>
      </c>
      <c r="AS906" s="17"/>
      <c r="AT906" s="17">
        <v>0</v>
      </c>
      <c r="AU906" s="17">
        <v>2.86690389516094E-2</v>
      </c>
      <c r="AV906" s="17">
        <v>3.4405394716852097E-2</v>
      </c>
      <c r="AW906" s="17">
        <v>9.8857925486069698E-2</v>
      </c>
      <c r="AX906" s="17"/>
      <c r="AY906" s="17">
        <v>9.4938013643955196E-2</v>
      </c>
      <c r="AZ906" s="17">
        <v>1.8096427178794301E-2</v>
      </c>
      <c r="BA906" s="17"/>
      <c r="BB906" s="17">
        <v>7.6855107246145193E-2</v>
      </c>
      <c r="BC906" s="17">
        <v>3.1719183696210303E-2</v>
      </c>
      <c r="BD906" s="17"/>
      <c r="BE906" s="17">
        <v>9.21341766735157E-2</v>
      </c>
      <c r="BF906" s="17">
        <v>3.0034964628260101E-2</v>
      </c>
      <c r="BG906" s="17"/>
      <c r="BH906" s="17">
        <v>0</v>
      </c>
      <c r="BI906" s="17">
        <v>4.05362263209912E-2</v>
      </c>
      <c r="BJ906" s="17"/>
      <c r="BK906" s="17">
        <v>2.4026608729399102E-2</v>
      </c>
      <c r="BL906" s="17">
        <v>3.9462067522521002E-2</v>
      </c>
      <c r="BM906" s="17"/>
      <c r="BN906" s="17">
        <v>0.105373120159526</v>
      </c>
      <c r="BO906" s="17">
        <v>3.3246424899471501E-2</v>
      </c>
      <c r="BP906" s="17"/>
      <c r="BQ906" s="17">
        <v>8.6801463844296503E-2</v>
      </c>
      <c r="BR906" s="17">
        <v>3.2966169181892997E-2</v>
      </c>
      <c r="BS906" s="17"/>
      <c r="BT906" s="17">
        <v>0.19180341169928899</v>
      </c>
      <c r="BU906" s="17">
        <v>2.6907451573387101E-2</v>
      </c>
      <c r="BV906" s="17"/>
      <c r="BW906" s="17">
        <v>1.7084196637838198E-2</v>
      </c>
      <c r="BX906" s="17">
        <v>6.3994805850908998E-2</v>
      </c>
      <c r="BY906" s="17"/>
      <c r="BZ906" s="17">
        <v>7.3348807994659496E-2</v>
      </c>
      <c r="CA906" s="17">
        <v>3.5558181636893199E-2</v>
      </c>
    </row>
    <row r="907" spans="2:79" x14ac:dyDescent="0.35">
      <c r="B907" t="s">
        <v>414</v>
      </c>
      <c r="C907" s="17">
        <v>3.6512877010616097E-2</v>
      </c>
      <c r="D907" s="17">
        <v>2.57934594591053E-2</v>
      </c>
      <c r="E907" s="17">
        <v>8.5158523134211003E-2</v>
      </c>
      <c r="F907" s="17">
        <v>0</v>
      </c>
      <c r="G907" s="17">
        <v>4.74666625846265E-2</v>
      </c>
      <c r="H907" s="17">
        <v>3.5519352804929703E-2</v>
      </c>
      <c r="I907" s="17">
        <v>4.5171758180202901E-2</v>
      </c>
      <c r="J907" s="17">
        <v>4.84403379448003E-2</v>
      </c>
      <c r="K907" s="17">
        <v>0</v>
      </c>
      <c r="L907" s="17">
        <v>3.4790101568980797E-2</v>
      </c>
      <c r="M907" s="17"/>
      <c r="N907" s="17">
        <v>4.3317704014002298E-2</v>
      </c>
      <c r="O907" s="17">
        <v>1.7825901247832499E-2</v>
      </c>
      <c r="P907" s="17">
        <v>4.2329735334215399E-2</v>
      </c>
      <c r="Q907" s="17">
        <v>4.0989178176366797E-2</v>
      </c>
      <c r="R907" s="17"/>
      <c r="S907" s="17">
        <v>2.15482920872468E-2</v>
      </c>
      <c r="T907" s="17">
        <v>0.133574261190086</v>
      </c>
      <c r="U907" s="17">
        <v>0</v>
      </c>
      <c r="V907" s="17">
        <v>3.3429829722249997E-2</v>
      </c>
      <c r="W907" s="17">
        <v>5.0796945883226301E-2</v>
      </c>
      <c r="X907" s="17">
        <v>5.6733541250694103E-2</v>
      </c>
      <c r="Y907" s="17">
        <v>0</v>
      </c>
      <c r="Z907" s="17"/>
      <c r="AA907" s="17">
        <v>3.5770908713164101E-2</v>
      </c>
      <c r="AB907" s="17">
        <v>4.63172997596418E-2</v>
      </c>
      <c r="AC907" s="17"/>
      <c r="AD907" s="17">
        <v>2.5964498468192002E-2</v>
      </c>
      <c r="AE907" s="17">
        <v>5.0463359123305601E-2</v>
      </c>
      <c r="AF907" s="17">
        <v>5.8041425999037E-2</v>
      </c>
      <c r="AG907" s="17"/>
      <c r="AH907" s="17">
        <v>7.31009913648656E-2</v>
      </c>
      <c r="AI907" s="17">
        <v>3.1343319713593401E-2</v>
      </c>
      <c r="AJ907" s="17"/>
      <c r="AK907" s="17">
        <v>2.7826938325580201E-2</v>
      </c>
      <c r="AL907" s="17">
        <v>3.9603656048070597E-2</v>
      </c>
      <c r="AM907" s="17"/>
      <c r="AN907" s="17">
        <v>3.3858308887727999E-2</v>
      </c>
      <c r="AO907" s="17">
        <v>4.0989178176366797E-2</v>
      </c>
      <c r="AP907" s="17"/>
      <c r="AQ907" s="17">
        <v>5.35265314274877E-2</v>
      </c>
      <c r="AR907" s="17">
        <v>2.4015568254887699E-2</v>
      </c>
      <c r="AS907" s="17"/>
      <c r="AT907" s="17">
        <v>0</v>
      </c>
      <c r="AU907" s="17">
        <v>1.12277721737145E-2</v>
      </c>
      <c r="AV907" s="17">
        <v>4.1712939634797198E-2</v>
      </c>
      <c r="AW907" s="17">
        <v>0.109926126265593</v>
      </c>
      <c r="AX907" s="17"/>
      <c r="AY907" s="17">
        <v>8.7609513459989394E-2</v>
      </c>
      <c r="AZ907" s="17">
        <v>1.94938997172475E-2</v>
      </c>
      <c r="BA907" s="17"/>
      <c r="BB907" s="17">
        <v>5.91118066906937E-2</v>
      </c>
      <c r="BC907" s="17">
        <v>3.3327253107219103E-2</v>
      </c>
      <c r="BD907" s="17"/>
      <c r="BE907" s="17">
        <v>2.9541459008442801E-2</v>
      </c>
      <c r="BF907" s="17">
        <v>3.7435897499948599E-2</v>
      </c>
      <c r="BG907" s="17"/>
      <c r="BH907" s="17">
        <v>0</v>
      </c>
      <c r="BI907" s="17">
        <v>3.9685464555768601E-2</v>
      </c>
      <c r="BJ907" s="17"/>
      <c r="BK907" s="17">
        <v>8.9241708581485293E-2</v>
      </c>
      <c r="BL907" s="17">
        <v>2.79038049088936E-2</v>
      </c>
      <c r="BM907" s="17"/>
      <c r="BN907" s="17">
        <v>0</v>
      </c>
      <c r="BO907" s="17">
        <v>3.8684637090267301E-2</v>
      </c>
      <c r="BP907" s="17"/>
      <c r="BQ907" s="17">
        <v>0.16348185244719099</v>
      </c>
      <c r="BR907" s="17">
        <v>2.5409000604026299E-2</v>
      </c>
      <c r="BS907" s="17"/>
      <c r="BT907" s="17">
        <v>5.4826789676785101E-2</v>
      </c>
      <c r="BU907" s="17">
        <v>3.5281559640148202E-2</v>
      </c>
      <c r="BV907" s="17"/>
      <c r="BW907" s="17">
        <v>3.1618223868133399E-2</v>
      </c>
      <c r="BX907" s="17">
        <v>4.2978685119642202E-2</v>
      </c>
      <c r="BY907" s="17"/>
      <c r="BZ907" s="17">
        <v>7.3348807994659496E-2</v>
      </c>
      <c r="CA907" s="17">
        <v>3.4737711006780199E-2</v>
      </c>
    </row>
    <row r="908" spans="2:79" x14ac:dyDescent="0.35">
      <c r="B908" t="s">
        <v>415</v>
      </c>
      <c r="C908" s="17">
        <v>3.3139454261765199E-2</v>
      </c>
      <c r="D908" s="17">
        <v>3.4001755321581797E-2</v>
      </c>
      <c r="E908" s="17">
        <v>0</v>
      </c>
      <c r="F908" s="17">
        <v>0</v>
      </c>
      <c r="G908" s="17">
        <v>0.107381524116577</v>
      </c>
      <c r="H908" s="17">
        <v>0</v>
      </c>
      <c r="I908" s="17">
        <v>1.6931428816808598E-2</v>
      </c>
      <c r="J908" s="17">
        <v>0.12443434970888501</v>
      </c>
      <c r="K908" s="17">
        <v>0</v>
      </c>
      <c r="L908" s="17">
        <v>2.1059463707811601E-2</v>
      </c>
      <c r="M908" s="17"/>
      <c r="N908" s="17">
        <v>1.6897786221744201E-2</v>
      </c>
      <c r="O908" s="17">
        <v>2.09346154181081E-2</v>
      </c>
      <c r="P908" s="17">
        <v>3.1259432869557499E-2</v>
      </c>
      <c r="Q908" s="17">
        <v>5.1596593671044202E-2</v>
      </c>
      <c r="R908" s="17"/>
      <c r="S908" s="17">
        <v>0</v>
      </c>
      <c r="T908" s="17">
        <v>5.70800556043135E-2</v>
      </c>
      <c r="U908" s="17">
        <v>9.5099432310988899E-2</v>
      </c>
      <c r="V908" s="17">
        <v>0</v>
      </c>
      <c r="W908" s="17">
        <v>0</v>
      </c>
      <c r="X908" s="17">
        <v>8.0422426703795805E-2</v>
      </c>
      <c r="Y908" s="17">
        <v>6.4803754303218594E-2</v>
      </c>
      <c r="Z908" s="17"/>
      <c r="AA908" s="17">
        <v>3.5647345351991197E-2</v>
      </c>
      <c r="AB908" s="17">
        <v>0</v>
      </c>
      <c r="AC908" s="17"/>
      <c r="AD908" s="17">
        <v>1.3269600234791E-2</v>
      </c>
      <c r="AE908" s="17">
        <v>7.1327866752681199E-2</v>
      </c>
      <c r="AF908" s="17">
        <v>0</v>
      </c>
      <c r="AG908" s="17"/>
      <c r="AH908" s="17">
        <v>0.115347289019493</v>
      </c>
      <c r="AI908" s="17">
        <v>2.15242584654044E-2</v>
      </c>
      <c r="AJ908" s="17"/>
      <c r="AK908" s="17">
        <v>1.77656544137542E-2</v>
      </c>
      <c r="AL908" s="17">
        <v>3.8610022270507603E-2</v>
      </c>
      <c r="AM908" s="17"/>
      <c r="AN908" s="17">
        <v>2.2193869480640002E-2</v>
      </c>
      <c r="AO908" s="17">
        <v>5.1596593671044202E-2</v>
      </c>
      <c r="AP908" s="17"/>
      <c r="AQ908" s="17">
        <v>3.86696284483138E-2</v>
      </c>
      <c r="AR908" s="17">
        <v>2.9077287922373601E-2</v>
      </c>
      <c r="AS908" s="17"/>
      <c r="AT908" s="17">
        <v>0</v>
      </c>
      <c r="AU908" s="17">
        <v>2.7118443707436199E-2</v>
      </c>
      <c r="AV908" s="17">
        <v>2.7284413409395501E-2</v>
      </c>
      <c r="AW908" s="17">
        <v>9.6751361416631598E-2</v>
      </c>
      <c r="AX908" s="17"/>
      <c r="AY908" s="17">
        <v>9.1677340861466602E-2</v>
      </c>
      <c r="AZ908" s="17">
        <v>1.3641987655931101E-2</v>
      </c>
      <c r="BA908" s="17"/>
      <c r="BB908" s="17">
        <v>5.8677762145632299E-2</v>
      </c>
      <c r="BC908" s="17">
        <v>2.9539485360632799E-2</v>
      </c>
      <c r="BD908" s="17"/>
      <c r="BE908" s="17">
        <v>0.16146039676841101</v>
      </c>
      <c r="BF908" s="17">
        <v>1.61496741184468E-2</v>
      </c>
      <c r="BG908" s="17"/>
      <c r="BH908" s="17">
        <v>5.8323389566619803E-2</v>
      </c>
      <c r="BI908" s="17">
        <v>3.09512333921011E-2</v>
      </c>
      <c r="BJ908" s="17"/>
      <c r="BK908" s="17">
        <v>9.82429982829571E-2</v>
      </c>
      <c r="BL908" s="17">
        <v>2.2509954463295401E-2</v>
      </c>
      <c r="BM908" s="17"/>
      <c r="BN908" s="17">
        <v>0.133524740860966</v>
      </c>
      <c r="BO908" s="17">
        <v>2.7168608470645901E-2</v>
      </c>
      <c r="BP908" s="17"/>
      <c r="BQ908" s="17">
        <v>0.113482573921338</v>
      </c>
      <c r="BR908" s="17">
        <v>2.6113170338844301E-2</v>
      </c>
      <c r="BS908" s="17"/>
      <c r="BT908" s="17">
        <v>0.24843838962992601</v>
      </c>
      <c r="BU908" s="17">
        <v>1.8664048388951401E-2</v>
      </c>
      <c r="BV908" s="17"/>
      <c r="BW908" s="17">
        <v>2.4478398647399702E-2</v>
      </c>
      <c r="BX908" s="17">
        <v>4.4580657957699901E-2</v>
      </c>
      <c r="BY908" s="17"/>
      <c r="BZ908" s="17">
        <v>8.58063614538149E-2</v>
      </c>
      <c r="CA908" s="17">
        <v>3.06013752536629E-2</v>
      </c>
    </row>
    <row r="909" spans="2:79" x14ac:dyDescent="0.35">
      <c r="B909" t="s">
        <v>416</v>
      </c>
      <c r="C909" s="17">
        <v>3.2497902583984301E-2</v>
      </c>
      <c r="D909" s="17">
        <v>0</v>
      </c>
      <c r="E909" s="17">
        <v>0</v>
      </c>
      <c r="F909" s="17">
        <v>2.11271177962183E-2</v>
      </c>
      <c r="G909" s="17">
        <v>0.16008674788819099</v>
      </c>
      <c r="H909" s="17">
        <v>3.5519352804929703E-2</v>
      </c>
      <c r="I909" s="17">
        <v>0</v>
      </c>
      <c r="J909" s="17">
        <v>0</v>
      </c>
      <c r="K909" s="17">
        <v>0</v>
      </c>
      <c r="L909" s="17">
        <v>4.1234596185953799E-2</v>
      </c>
      <c r="M909" s="17"/>
      <c r="N909" s="17">
        <v>0</v>
      </c>
      <c r="O909" s="17">
        <v>3.4463403035902798E-2</v>
      </c>
      <c r="P909" s="17">
        <v>1.8363412058862098E-2</v>
      </c>
      <c r="Q909" s="17">
        <v>5.80558757319641E-2</v>
      </c>
      <c r="R909" s="17"/>
      <c r="S909" s="17">
        <v>0</v>
      </c>
      <c r="T909" s="17">
        <v>0.23343409000278201</v>
      </c>
      <c r="U909" s="17">
        <v>0</v>
      </c>
      <c r="V909" s="17">
        <v>0</v>
      </c>
      <c r="W909" s="17">
        <v>5.2902850051950501E-2</v>
      </c>
      <c r="X909" s="17">
        <v>6.6098101978924198E-2</v>
      </c>
      <c r="Y909" s="17">
        <v>0</v>
      </c>
      <c r="Z909" s="17"/>
      <c r="AA909" s="17">
        <v>3.1641867284467197E-2</v>
      </c>
      <c r="AB909" s="17">
        <v>4.3809614948753101E-2</v>
      </c>
      <c r="AC909" s="17"/>
      <c r="AD909" s="17">
        <v>1.9317503829039202E-2</v>
      </c>
      <c r="AE909" s="17">
        <v>5.5737001367864601E-2</v>
      </c>
      <c r="AF909" s="17">
        <v>4.1343489930649097E-2</v>
      </c>
      <c r="AG909" s="17"/>
      <c r="AH909" s="17">
        <v>0.17700553014655501</v>
      </c>
      <c r="AI909" s="17">
        <v>1.2080330546556901E-2</v>
      </c>
      <c r="AJ909" s="17"/>
      <c r="AK909" s="17">
        <v>4.7422077510814897E-2</v>
      </c>
      <c r="AL909" s="17">
        <v>2.7187327793188099E-2</v>
      </c>
      <c r="AM909" s="17"/>
      <c r="AN909" s="17">
        <v>1.73413306081397E-2</v>
      </c>
      <c r="AO909" s="17">
        <v>5.80558757319641E-2</v>
      </c>
      <c r="AP909" s="17"/>
      <c r="AQ909" s="17">
        <v>5.6242103725028803E-2</v>
      </c>
      <c r="AR909" s="17">
        <v>1.50566988574358E-2</v>
      </c>
      <c r="AS909" s="17"/>
      <c r="AT909" s="17">
        <v>0</v>
      </c>
      <c r="AU909" s="17">
        <v>1.44945558769808E-2</v>
      </c>
      <c r="AV909" s="17">
        <v>5.2215260101503999E-2</v>
      </c>
      <c r="AW909" s="17">
        <v>2.4130980521426901E-2</v>
      </c>
      <c r="AX909" s="17"/>
      <c r="AY909" s="17">
        <v>5.6578586188450297E-2</v>
      </c>
      <c r="AZ909" s="17">
        <v>2.4477245336236499E-2</v>
      </c>
      <c r="BA909" s="17"/>
      <c r="BB909" s="17">
        <v>2.2934690017072101E-2</v>
      </c>
      <c r="BC909" s="17">
        <v>3.3845966363008302E-2</v>
      </c>
      <c r="BD909" s="17"/>
      <c r="BE909" s="17">
        <v>4.8469401677409998E-2</v>
      </c>
      <c r="BF909" s="17">
        <v>3.0383265231297599E-2</v>
      </c>
      <c r="BG909" s="17"/>
      <c r="BH909" s="17">
        <v>9.7614698023020599E-2</v>
      </c>
      <c r="BI909" s="17">
        <v>2.6839933365889999E-2</v>
      </c>
      <c r="BJ909" s="17"/>
      <c r="BK909" s="17">
        <v>9.61679725381685E-2</v>
      </c>
      <c r="BL909" s="17">
        <v>2.2102447068901101E-2</v>
      </c>
      <c r="BM909" s="17"/>
      <c r="BN909" s="17">
        <v>0.15584557643524399</v>
      </c>
      <c r="BO909" s="17">
        <v>2.5161270252598199E-2</v>
      </c>
      <c r="BP909" s="17"/>
      <c r="BQ909" s="17">
        <v>7.3559172461156105E-2</v>
      </c>
      <c r="BR909" s="17">
        <v>2.8906952399137799E-2</v>
      </c>
      <c r="BS909" s="17"/>
      <c r="BT909" s="17">
        <v>8.9955668430847902E-2</v>
      </c>
      <c r="BU909" s="17">
        <v>2.8634787888334699E-2</v>
      </c>
      <c r="BV909" s="17"/>
      <c r="BW909" s="17">
        <v>1.37110436906373E-2</v>
      </c>
      <c r="BX909" s="17">
        <v>5.7315233054539401E-2</v>
      </c>
      <c r="BY909" s="17"/>
      <c r="BZ909" s="17">
        <v>0.16973465815557801</v>
      </c>
      <c r="CA909" s="17">
        <v>2.5884305032372101E-2</v>
      </c>
    </row>
    <row r="910" spans="2:79" x14ac:dyDescent="0.35">
      <c r="B910" t="s">
        <v>417</v>
      </c>
      <c r="C910" s="17">
        <v>2.8671205219057399E-2</v>
      </c>
      <c r="D910" s="17">
        <v>0</v>
      </c>
      <c r="E910" s="17">
        <v>0</v>
      </c>
      <c r="F910" s="17">
        <v>0</v>
      </c>
      <c r="G910" s="17">
        <v>9.2090106724729295E-2</v>
      </c>
      <c r="H910" s="17">
        <v>4.94721742921687E-2</v>
      </c>
      <c r="I910" s="17">
        <v>6.0707293893021402E-2</v>
      </c>
      <c r="J910" s="17">
        <v>0</v>
      </c>
      <c r="K910" s="17">
        <v>0</v>
      </c>
      <c r="L910" s="17">
        <v>2.05906416415375E-2</v>
      </c>
      <c r="M910" s="17"/>
      <c r="N910" s="17">
        <v>1.6971234089974498E-2</v>
      </c>
      <c r="O910" s="17">
        <v>1.7034511673285201E-2</v>
      </c>
      <c r="P910" s="17">
        <v>1.4950024878171601E-2</v>
      </c>
      <c r="Q910" s="17">
        <v>4.9273241330115902E-2</v>
      </c>
      <c r="R910" s="17"/>
      <c r="S910" s="17">
        <v>5.25474163372876E-2</v>
      </c>
      <c r="T910" s="17">
        <v>0.177468463081178</v>
      </c>
      <c r="U910" s="17">
        <v>0</v>
      </c>
      <c r="V910" s="17">
        <v>1.18698414998821E-2</v>
      </c>
      <c r="W910" s="17">
        <v>0</v>
      </c>
      <c r="X910" s="17">
        <v>1.7595328603904999E-2</v>
      </c>
      <c r="Y910" s="17">
        <v>5.2039708997398001E-2</v>
      </c>
      <c r="Z910" s="17"/>
      <c r="AA910" s="17">
        <v>2.66918833682026E-2</v>
      </c>
      <c r="AB910" s="17">
        <v>5.4826107320410301E-2</v>
      </c>
      <c r="AC910" s="17"/>
      <c r="AD910" s="17">
        <v>7.0310744559093702E-3</v>
      </c>
      <c r="AE910" s="17">
        <v>6.8487136527256701E-2</v>
      </c>
      <c r="AF910" s="17">
        <v>3.4352018223929602E-2</v>
      </c>
      <c r="AG910" s="17"/>
      <c r="AH910" s="17">
        <v>0.132893791581979</v>
      </c>
      <c r="AI910" s="17">
        <v>1.39455315581943E-2</v>
      </c>
      <c r="AJ910" s="17"/>
      <c r="AK910" s="17">
        <v>0</v>
      </c>
      <c r="AL910" s="17">
        <v>3.8873483094019799E-2</v>
      </c>
      <c r="AM910" s="17"/>
      <c r="AN910" s="17">
        <v>1.6453638459821299E-2</v>
      </c>
      <c r="AO910" s="17">
        <v>4.9273241330115902E-2</v>
      </c>
      <c r="AP910" s="17"/>
      <c r="AQ910" s="17">
        <v>5.4613396203599202E-2</v>
      </c>
      <c r="AR910" s="17">
        <v>9.6154772378665501E-3</v>
      </c>
      <c r="AS910" s="17"/>
      <c r="AT910" s="17">
        <v>0</v>
      </c>
      <c r="AU910" s="17">
        <v>9.8126322929191993E-3</v>
      </c>
      <c r="AV910" s="17">
        <v>4.8045780796534099E-2</v>
      </c>
      <c r="AW910" s="17">
        <v>2.1329533207948299E-2</v>
      </c>
      <c r="AX910" s="17"/>
      <c r="AY910" s="17">
        <v>6.4548868547447805E-2</v>
      </c>
      <c r="AZ910" s="17">
        <v>1.67212770054854E-2</v>
      </c>
      <c r="BA910" s="17"/>
      <c r="BB910" s="17">
        <v>4.3244439484742797E-2</v>
      </c>
      <c r="BC910" s="17">
        <v>2.6616911317364499E-2</v>
      </c>
      <c r="BD910" s="17"/>
      <c r="BE910" s="17">
        <v>9.6809444796650199E-2</v>
      </c>
      <c r="BF910" s="17">
        <v>1.9649655913369399E-2</v>
      </c>
      <c r="BG910" s="17"/>
      <c r="BH910" s="17">
        <v>0</v>
      </c>
      <c r="BI910" s="17">
        <v>3.1162433411129099E-2</v>
      </c>
      <c r="BJ910" s="17"/>
      <c r="BK910" s="17">
        <v>9.6281794777727095E-2</v>
      </c>
      <c r="BL910" s="17">
        <v>1.7632378394908301E-2</v>
      </c>
      <c r="BM910" s="17"/>
      <c r="BN910" s="17">
        <v>0.10094491255143601</v>
      </c>
      <c r="BO910" s="17">
        <v>2.4372416264486101E-2</v>
      </c>
      <c r="BP910" s="17"/>
      <c r="BQ910" s="17">
        <v>0.120074552029464</v>
      </c>
      <c r="BR910" s="17">
        <v>2.0677666146684599E-2</v>
      </c>
      <c r="BS910" s="17"/>
      <c r="BT910" s="17">
        <v>0.15319743369587399</v>
      </c>
      <c r="BU910" s="17">
        <v>2.0298810362899499E-2</v>
      </c>
      <c r="BV910" s="17"/>
      <c r="BW910" s="17">
        <v>1.13702249844564E-2</v>
      </c>
      <c r="BX910" s="17">
        <v>5.1525698691549798E-2</v>
      </c>
      <c r="BY910" s="17"/>
      <c r="BZ910" s="17">
        <v>8.6179327133855704E-2</v>
      </c>
      <c r="CA910" s="17">
        <v>2.58998224891945E-2</v>
      </c>
    </row>
    <row r="911" spans="2:79" x14ac:dyDescent="0.35">
      <c r="B911" t="s">
        <v>418</v>
      </c>
      <c r="C911" s="17">
        <v>2.68009201273255E-2</v>
      </c>
      <c r="D911" s="17">
        <v>0</v>
      </c>
      <c r="E911" s="17">
        <v>0</v>
      </c>
      <c r="F911" s="17">
        <v>0</v>
      </c>
      <c r="G911" s="17">
        <v>0.11009283919445199</v>
      </c>
      <c r="H911" s="17">
        <v>0</v>
      </c>
      <c r="I911" s="17">
        <v>0</v>
      </c>
      <c r="J911" s="17">
        <v>4.84403379448003E-2</v>
      </c>
      <c r="K911" s="17">
        <v>0.12194605899139301</v>
      </c>
      <c r="L911" s="17">
        <v>3.7512721579863802E-2</v>
      </c>
      <c r="M911" s="17"/>
      <c r="N911" s="17">
        <v>1.6897786221744201E-2</v>
      </c>
      <c r="O911" s="17">
        <v>0</v>
      </c>
      <c r="P911" s="17">
        <v>1.8363412058862098E-2</v>
      </c>
      <c r="Q911" s="17">
        <v>5.3117626967817202E-2</v>
      </c>
      <c r="R911" s="17"/>
      <c r="S911" s="17">
        <v>0</v>
      </c>
      <c r="T911" s="17">
        <v>0.17624809301959199</v>
      </c>
      <c r="U911" s="17">
        <v>9.5099432310988899E-2</v>
      </c>
      <c r="V911" s="17">
        <v>0</v>
      </c>
      <c r="W911" s="17">
        <v>1.6271748712975102E-2</v>
      </c>
      <c r="X911" s="17">
        <v>6.3455622595654196E-2</v>
      </c>
      <c r="Y911" s="17">
        <v>0</v>
      </c>
      <c r="Z911" s="17"/>
      <c r="AA911" s="17">
        <v>2.5513754869198602E-2</v>
      </c>
      <c r="AB911" s="17">
        <v>4.3809614948753101E-2</v>
      </c>
      <c r="AC911" s="17"/>
      <c r="AD911" s="17">
        <v>1.10617751560567E-2</v>
      </c>
      <c r="AE911" s="17">
        <v>5.4595585009126001E-2</v>
      </c>
      <c r="AF911" s="17">
        <v>0</v>
      </c>
      <c r="AG911" s="17"/>
      <c r="AH911" s="17">
        <v>0.13823543850018799</v>
      </c>
      <c r="AI911" s="17">
        <v>1.10562681341371E-2</v>
      </c>
      <c r="AJ911" s="17"/>
      <c r="AK911" s="17">
        <v>1.77656544137542E-2</v>
      </c>
      <c r="AL911" s="17">
        <v>3.0016002673723102E-2</v>
      </c>
      <c r="AM911" s="17"/>
      <c r="AN911" s="17">
        <v>1.1194398472198001E-2</v>
      </c>
      <c r="AO911" s="17">
        <v>5.3117626967817202E-2</v>
      </c>
      <c r="AP911" s="17"/>
      <c r="AQ911" s="17">
        <v>2.8992386949273901E-2</v>
      </c>
      <c r="AR911" s="17">
        <v>2.5191187330903801E-2</v>
      </c>
      <c r="AS911" s="17"/>
      <c r="AT911" s="17">
        <v>0</v>
      </c>
      <c r="AU911" s="17">
        <v>1.23176387645251E-2</v>
      </c>
      <c r="AV911" s="17">
        <v>4.0495671303109097E-2</v>
      </c>
      <c r="AW911" s="17">
        <v>2.93605331276337E-2</v>
      </c>
      <c r="AX911" s="17"/>
      <c r="AY911" s="17">
        <v>5.2315733716510097E-2</v>
      </c>
      <c r="AZ911" s="17">
        <v>1.8302591014232001E-2</v>
      </c>
      <c r="BA911" s="17"/>
      <c r="BB911" s="17">
        <v>2.2934690017072101E-2</v>
      </c>
      <c r="BC911" s="17">
        <v>2.7345917400630599E-2</v>
      </c>
      <c r="BD911" s="17"/>
      <c r="BE911" s="17">
        <v>0.117888992629727</v>
      </c>
      <c r="BF911" s="17">
        <v>1.4740797319123001E-2</v>
      </c>
      <c r="BG911" s="17"/>
      <c r="BH911" s="17">
        <v>9.7743646927416106E-2</v>
      </c>
      <c r="BI911" s="17">
        <v>2.06367383401799E-2</v>
      </c>
      <c r="BJ911" s="17"/>
      <c r="BK911" s="17">
        <v>9.82429982829571E-2</v>
      </c>
      <c r="BL911" s="17">
        <v>1.51365235606753E-2</v>
      </c>
      <c r="BM911" s="17"/>
      <c r="BN911" s="17">
        <v>0.23889786102049199</v>
      </c>
      <c r="BO911" s="17">
        <v>1.4185544211754501E-2</v>
      </c>
      <c r="BP911" s="17"/>
      <c r="BQ911" s="17">
        <v>0.19099418005989299</v>
      </c>
      <c r="BR911" s="17">
        <v>1.2441651189245201E-2</v>
      </c>
      <c r="BS911" s="17"/>
      <c r="BT911" s="17">
        <v>0.25742634485842603</v>
      </c>
      <c r="BU911" s="17">
        <v>1.1295053264286301E-2</v>
      </c>
      <c r="BV911" s="17"/>
      <c r="BW911" s="17">
        <v>6.9313762057334402E-3</v>
      </c>
      <c r="BX911" s="17">
        <v>5.3048471173550799E-2</v>
      </c>
      <c r="BY911" s="17"/>
      <c r="BZ911" s="17">
        <v>8.58063614538149E-2</v>
      </c>
      <c r="CA911" s="17">
        <v>2.3957379847876902E-2</v>
      </c>
    </row>
    <row r="912" spans="2:79" x14ac:dyDescent="0.35">
      <c r="B912" t="s">
        <v>419</v>
      </c>
      <c r="C912" s="17">
        <v>1.37737742025694E-2</v>
      </c>
      <c r="D912" s="17">
        <v>0</v>
      </c>
      <c r="E912" s="17">
        <v>0</v>
      </c>
      <c r="F912" s="17">
        <v>0</v>
      </c>
      <c r="G912" s="17">
        <v>4.74666625846265E-2</v>
      </c>
      <c r="H912" s="17">
        <v>0</v>
      </c>
      <c r="I912" s="17">
        <v>0</v>
      </c>
      <c r="J912" s="17">
        <v>4.84403379448003E-2</v>
      </c>
      <c r="K912" s="17">
        <v>0</v>
      </c>
      <c r="L912" s="17">
        <v>2.4781338313901499E-2</v>
      </c>
      <c r="M912" s="17"/>
      <c r="N912" s="17">
        <v>0</v>
      </c>
      <c r="O912" s="17">
        <v>0</v>
      </c>
      <c r="P912" s="17">
        <v>0</v>
      </c>
      <c r="Q912" s="17">
        <v>3.69999860251796E-2</v>
      </c>
      <c r="R912" s="17"/>
      <c r="S912" s="17">
        <v>0</v>
      </c>
      <c r="T912" s="17">
        <v>5.7185996983189401E-2</v>
      </c>
      <c r="U912" s="17">
        <v>0</v>
      </c>
      <c r="V912" s="17">
        <v>0</v>
      </c>
      <c r="W912" s="17">
        <v>3.8627053090312502E-2</v>
      </c>
      <c r="X912" s="17">
        <v>2.1408505464907902E-2</v>
      </c>
      <c r="Y912" s="17">
        <v>0</v>
      </c>
      <c r="Z912" s="17"/>
      <c r="AA912" s="17">
        <v>1.48161307039334E-2</v>
      </c>
      <c r="AB912" s="17">
        <v>0</v>
      </c>
      <c r="AC912" s="17"/>
      <c r="AD912" s="17">
        <v>0</v>
      </c>
      <c r="AE912" s="17">
        <v>2.99922612096125E-2</v>
      </c>
      <c r="AF912" s="17">
        <v>4.1343489930649097E-2</v>
      </c>
      <c r="AG912" s="17"/>
      <c r="AH912" s="17">
        <v>4.5861260410366297E-2</v>
      </c>
      <c r="AI912" s="17">
        <v>9.2401134387873306E-3</v>
      </c>
      <c r="AJ912" s="17"/>
      <c r="AK912" s="17">
        <v>1.76880547856939E-2</v>
      </c>
      <c r="AL912" s="17">
        <v>1.2380928039162801E-2</v>
      </c>
      <c r="AM912" s="17"/>
      <c r="AN912" s="17">
        <v>0</v>
      </c>
      <c r="AO912" s="17">
        <v>3.69999860251796E-2</v>
      </c>
      <c r="AP912" s="17"/>
      <c r="AQ912" s="17">
        <v>3.2525190117705702E-2</v>
      </c>
      <c r="AR912" s="17">
        <v>0</v>
      </c>
      <c r="AS912" s="17"/>
      <c r="AT912" s="17">
        <v>0</v>
      </c>
      <c r="AU912" s="17">
        <v>1.44945558769808E-2</v>
      </c>
      <c r="AV912" s="17">
        <v>5.9251147586463796E-3</v>
      </c>
      <c r="AW912" s="17">
        <v>5.3491513649060601E-2</v>
      </c>
      <c r="AX912" s="17"/>
      <c r="AY912" s="17">
        <v>3.6547603815823101E-2</v>
      </c>
      <c r="AZ912" s="17">
        <v>6.1883964555422997E-3</v>
      </c>
      <c r="BA912" s="17"/>
      <c r="BB912" s="17">
        <v>0</v>
      </c>
      <c r="BC912" s="17">
        <v>1.5715373426995399E-2</v>
      </c>
      <c r="BD912" s="17"/>
      <c r="BE912" s="17">
        <v>2.9541459008442801E-2</v>
      </c>
      <c r="BF912" s="17">
        <v>1.1686122000302701E-2</v>
      </c>
      <c r="BG912" s="17"/>
      <c r="BH912" s="17">
        <v>0</v>
      </c>
      <c r="BI912" s="17">
        <v>1.49705712797241E-2</v>
      </c>
      <c r="BJ912" s="17"/>
      <c r="BK912" s="17">
        <v>2.4609037102206702E-2</v>
      </c>
      <c r="BL912" s="17">
        <v>1.20046934783223E-2</v>
      </c>
      <c r="BM912" s="17"/>
      <c r="BN912" s="17">
        <v>0</v>
      </c>
      <c r="BO912" s="17">
        <v>1.45930285426361E-2</v>
      </c>
      <c r="BP912" s="17"/>
      <c r="BQ912" s="17">
        <v>4.2949262716013403E-2</v>
      </c>
      <c r="BR912" s="17">
        <v>1.1222276740758401E-2</v>
      </c>
      <c r="BS912" s="17"/>
      <c r="BT912" s="17">
        <v>5.4826789676785101E-2</v>
      </c>
      <c r="BU912" s="17">
        <v>1.10136162841106E-2</v>
      </c>
      <c r="BV912" s="17"/>
      <c r="BW912" s="17">
        <v>0</v>
      </c>
      <c r="BX912" s="17">
        <v>3.196884918304E-2</v>
      </c>
      <c r="BY912" s="17"/>
      <c r="BZ912" s="17">
        <v>0</v>
      </c>
      <c r="CA912" s="17">
        <v>1.4437548269241001E-2</v>
      </c>
    </row>
    <row r="913" spans="2:79" x14ac:dyDescent="0.35">
      <c r="B913" t="s">
        <v>97</v>
      </c>
      <c r="C913" s="17">
        <v>0.41549185753846901</v>
      </c>
      <c r="D913" s="17">
        <v>0.12138399050200301</v>
      </c>
      <c r="E913" s="17">
        <v>0.22037389127785401</v>
      </c>
      <c r="F913" s="17">
        <v>0.56454760338098797</v>
      </c>
      <c r="G913" s="17">
        <v>0.30304485972594303</v>
      </c>
      <c r="H913" s="17">
        <v>0.37560575018766701</v>
      </c>
      <c r="I913" s="17">
        <v>0.52246202964770905</v>
      </c>
      <c r="J913" s="17">
        <v>0.58538271723789603</v>
      </c>
      <c r="K913" s="17">
        <v>0.64201986864943394</v>
      </c>
      <c r="L913" s="17">
        <v>0.51784942679893597</v>
      </c>
      <c r="M913" s="17"/>
      <c r="N913" s="17">
        <v>0.74556034580575903</v>
      </c>
      <c r="O913" s="17">
        <v>0.49765167891216699</v>
      </c>
      <c r="P913" s="17">
        <v>0.34214671931024399</v>
      </c>
      <c r="Q913" s="17">
        <v>0.191586777791977</v>
      </c>
      <c r="R913" s="17"/>
      <c r="S913" s="17">
        <v>0.492755181451007</v>
      </c>
      <c r="T913" s="17">
        <v>0.302897191866487</v>
      </c>
      <c r="U913" s="17">
        <v>0.431383059934424</v>
      </c>
      <c r="V913" s="17">
        <v>0.50196765731785997</v>
      </c>
      <c r="W913" s="17">
        <v>0.27338159038708598</v>
      </c>
      <c r="X913" s="17">
        <v>0.386107103158357</v>
      </c>
      <c r="Y913" s="17">
        <v>0.41253693208609099</v>
      </c>
      <c r="Z913" s="17"/>
      <c r="AA913" s="17">
        <v>0.40844461445175001</v>
      </c>
      <c r="AB913" s="17">
        <v>0.50861463741278801</v>
      </c>
      <c r="AC913" s="17"/>
      <c r="AD913" s="17">
        <v>0.42924189792884399</v>
      </c>
      <c r="AE913" s="17">
        <v>0.30699812193046</v>
      </c>
      <c r="AF913" s="17">
        <v>0.57308154428072</v>
      </c>
      <c r="AG913" s="17"/>
      <c r="AH913" s="17">
        <v>0.20887899730852799</v>
      </c>
      <c r="AI913" s="17">
        <v>0.444684316294857</v>
      </c>
      <c r="AJ913" s="17"/>
      <c r="AK913" s="17">
        <v>0.37254849081895702</v>
      </c>
      <c r="AL913" s="17">
        <v>0.430772699652063</v>
      </c>
      <c r="AM913" s="17"/>
      <c r="AN913" s="17">
        <v>0.54827364885212004</v>
      </c>
      <c r="AO913" s="17">
        <v>0.191586777791977</v>
      </c>
      <c r="AP913" s="17"/>
      <c r="AQ913" s="17">
        <v>0.29935266870365002</v>
      </c>
      <c r="AR913" s="17">
        <v>0.50080141337788098</v>
      </c>
      <c r="AS913" s="17"/>
      <c r="AT913" s="17">
        <v>0.73392674317166795</v>
      </c>
      <c r="AU913" s="17">
        <v>0.57260369384846099</v>
      </c>
      <c r="AV913" s="17">
        <v>0.32403277623438798</v>
      </c>
      <c r="AW913" s="17">
        <v>0.135640759205398</v>
      </c>
      <c r="AX913" s="17"/>
      <c r="AY913" s="17">
        <v>0.37685200042146599</v>
      </c>
      <c r="AZ913" s="17">
        <v>0.428361801561983</v>
      </c>
      <c r="BA913" s="17"/>
      <c r="BB913" s="17">
        <v>0.32990411516346901</v>
      </c>
      <c r="BC913" s="17">
        <v>0.42755660404670498</v>
      </c>
      <c r="BD913" s="17"/>
      <c r="BE913" s="17">
        <v>0.40012166097098001</v>
      </c>
      <c r="BF913" s="17">
        <v>0.41752688202738097</v>
      </c>
      <c r="BG913" s="17"/>
      <c r="BH913" s="17">
        <v>0.36279505815201002</v>
      </c>
      <c r="BI913" s="17">
        <v>0.42007065885709099</v>
      </c>
      <c r="BJ913" s="17"/>
      <c r="BK913" s="17">
        <v>0.42689930444209501</v>
      </c>
      <c r="BL913" s="17">
        <v>0.41362935594372202</v>
      </c>
      <c r="BM913" s="17"/>
      <c r="BN913" s="17">
        <v>0.34977737399273801</v>
      </c>
      <c r="BO913" s="17">
        <v>0.41940050850503202</v>
      </c>
      <c r="BP913" s="17"/>
      <c r="BQ913" s="17">
        <v>0.28154530070346601</v>
      </c>
      <c r="BR913" s="17">
        <v>0.42720594759133501</v>
      </c>
      <c r="BS913" s="17"/>
      <c r="BT913" s="17">
        <v>0.48078190882056798</v>
      </c>
      <c r="BU913" s="17">
        <v>0.41110214706382597</v>
      </c>
      <c r="BV913" s="17"/>
      <c r="BW913" s="17">
        <v>0.54184027242889099</v>
      </c>
      <c r="BX913" s="17">
        <v>0.248586342115834</v>
      </c>
      <c r="BY913" s="17"/>
      <c r="BZ913" s="17">
        <v>0.36146513075180597</v>
      </c>
      <c r="CA913" s="17">
        <v>0.41809546782136803</v>
      </c>
    </row>
    <row r="914" spans="2:79" x14ac:dyDescent="0.35">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c r="BI914" s="17"/>
      <c r="BJ914" s="17"/>
      <c r="BK914" s="17"/>
      <c r="BL914" s="17"/>
      <c r="BM914" s="17"/>
      <c r="BN914" s="17"/>
      <c r="BO914" s="17"/>
      <c r="BP914" s="17"/>
      <c r="BQ914" s="17"/>
      <c r="BR914" s="17"/>
      <c r="BS914" s="17"/>
      <c r="BT914" s="17"/>
      <c r="BU914" s="17"/>
      <c r="BV914" s="17"/>
      <c r="BW914" s="17"/>
      <c r="BX914" s="17"/>
      <c r="BY914" s="17"/>
      <c r="BZ914" s="17"/>
      <c r="CA914" s="17"/>
    </row>
    <row r="915" spans="2:79" x14ac:dyDescent="0.35">
      <c r="B915" s="6" t="s">
        <v>424</v>
      </c>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c r="BI915" s="17"/>
      <c r="BJ915" s="17"/>
      <c r="BK915" s="17"/>
      <c r="BL915" s="17"/>
      <c r="BM915" s="17"/>
      <c r="BN915" s="17"/>
      <c r="BO915" s="17"/>
      <c r="BP915" s="17"/>
      <c r="BQ915" s="17"/>
      <c r="BR915" s="17"/>
      <c r="BS915" s="17"/>
      <c r="BT915" s="17"/>
      <c r="BU915" s="17"/>
      <c r="BV915" s="17"/>
      <c r="BW915" s="17"/>
      <c r="BX915" s="17"/>
      <c r="BY915" s="17"/>
      <c r="BZ915" s="17"/>
      <c r="CA915" s="17"/>
    </row>
    <row r="916" spans="2:79" x14ac:dyDescent="0.35">
      <c r="B916" s="24" t="s">
        <v>705</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c r="BH916" s="17"/>
      <c r="BI916" s="17"/>
      <c r="BJ916" s="17"/>
      <c r="BK916" s="17"/>
      <c r="BL916" s="17"/>
      <c r="BM916" s="17"/>
      <c r="BN916" s="17"/>
      <c r="BO916" s="17"/>
      <c r="BP916" s="17"/>
      <c r="BQ916" s="17"/>
      <c r="BR916" s="17"/>
      <c r="BS916" s="17"/>
      <c r="BT916" s="17"/>
      <c r="BU916" s="17"/>
      <c r="BV916" s="17"/>
      <c r="BW916" s="17"/>
      <c r="BX916" s="17"/>
      <c r="BY916" s="17"/>
      <c r="BZ916" s="17"/>
      <c r="CA916" s="17"/>
    </row>
    <row r="917" spans="2:79" x14ac:dyDescent="0.35">
      <c r="B917" t="s">
        <v>404</v>
      </c>
      <c r="C917" s="17">
        <v>0.214327442715566</v>
      </c>
      <c r="D917" s="17">
        <v>0.27831487651806103</v>
      </c>
      <c r="E917" s="17">
        <v>0.30793114437916302</v>
      </c>
      <c r="F917" s="17">
        <v>0.30370092770221602</v>
      </c>
      <c r="G917" s="17">
        <v>0.183289018887828</v>
      </c>
      <c r="H917" s="17">
        <v>0.116555657841921</v>
      </c>
      <c r="I917" s="17">
        <v>0.20393615717240801</v>
      </c>
      <c r="J917" s="17">
        <v>0.163145839171741</v>
      </c>
      <c r="K917" s="17">
        <v>0.28681754887029998</v>
      </c>
      <c r="L917" s="17">
        <v>8.7863274274574896E-2</v>
      </c>
      <c r="M917" s="17"/>
      <c r="N917" s="17">
        <v>0.13751388119234101</v>
      </c>
      <c r="O917" s="17">
        <v>0.158130872444805</v>
      </c>
      <c r="P917" s="17">
        <v>0.18496171796545</v>
      </c>
      <c r="Q917" s="17">
        <v>0.25862772165886699</v>
      </c>
      <c r="R917" s="17"/>
      <c r="S917" s="17">
        <v>0.20021973599861601</v>
      </c>
      <c r="T917" s="17">
        <v>0.20486980794711299</v>
      </c>
      <c r="U917" s="17">
        <v>0.22175257035371701</v>
      </c>
      <c r="V917" s="17">
        <v>0.159651165890663</v>
      </c>
      <c r="W917" s="17">
        <v>0.217575178042754</v>
      </c>
      <c r="X917" s="17">
        <v>0.277565302775655</v>
      </c>
      <c r="Y917" s="17">
        <v>0.24073546462959999</v>
      </c>
      <c r="Z917" s="17"/>
      <c r="AA917" s="17">
        <v>0.22158650504064401</v>
      </c>
      <c r="AB917" s="17">
        <v>0</v>
      </c>
      <c r="AC917" s="17"/>
      <c r="AD917" s="17">
        <v>0.19221802393616499</v>
      </c>
      <c r="AE917" s="17">
        <v>0.27856890432763398</v>
      </c>
      <c r="AF917" s="17">
        <v>2.88772009687457E-2</v>
      </c>
      <c r="AG917" s="17"/>
      <c r="AH917" s="17">
        <v>0.62507226449152198</v>
      </c>
      <c r="AI917" s="17">
        <v>0</v>
      </c>
      <c r="AJ917" s="17"/>
      <c r="AK917" s="17">
        <v>0.19218290851158801</v>
      </c>
      <c r="AL917" s="17">
        <v>0.222205179445437</v>
      </c>
      <c r="AM917" s="17"/>
      <c r="AN917" s="17">
        <v>0.163442616723003</v>
      </c>
      <c r="AO917" s="17">
        <v>0.25862772165886699</v>
      </c>
      <c r="AP917" s="17"/>
      <c r="AQ917" s="17">
        <v>0.23994450187109201</v>
      </c>
      <c r="AR917" s="17">
        <v>0.19165233005478</v>
      </c>
      <c r="AS917" s="17"/>
      <c r="AT917" s="17">
        <v>0.12814336261525</v>
      </c>
      <c r="AU917" s="17">
        <v>0.13995278879763401</v>
      </c>
      <c r="AV917" s="17">
        <v>0.229334862329615</v>
      </c>
      <c r="AW917" s="17">
        <v>0.27656513868284699</v>
      </c>
      <c r="AX917" s="17"/>
      <c r="AY917" s="17">
        <v>0.259954250027427</v>
      </c>
      <c r="AZ917" s="17">
        <v>0.193511963201177</v>
      </c>
      <c r="BA917" s="17"/>
      <c r="BB917" s="17">
        <v>0.24336991376765801</v>
      </c>
      <c r="BC917" s="17">
        <v>0.209323292681939</v>
      </c>
      <c r="BD917" s="17"/>
      <c r="BE917" s="17">
        <v>0.23840651010882299</v>
      </c>
      <c r="BF917" s="17">
        <v>0.209901747824005</v>
      </c>
      <c r="BG917" s="17"/>
      <c r="BH917" s="17">
        <v>0.212440810536796</v>
      </c>
      <c r="BI917" s="17">
        <v>0.21449942053465099</v>
      </c>
      <c r="BJ917" s="17"/>
      <c r="BK917" s="17">
        <v>0.207213502293734</v>
      </c>
      <c r="BL917" s="17">
        <v>0.215923834780993</v>
      </c>
      <c r="BM917" s="17"/>
      <c r="BN917" s="17">
        <v>0.18902965839195701</v>
      </c>
      <c r="BO917" s="17">
        <v>0.215941483742949</v>
      </c>
      <c r="BP917" s="17"/>
      <c r="BQ917" s="17">
        <v>0.26395067294990698</v>
      </c>
      <c r="BR917" s="17">
        <v>0.20729788468769</v>
      </c>
      <c r="BS917" s="17"/>
      <c r="BT917" s="17">
        <v>0.324334308500973</v>
      </c>
      <c r="BU917" s="17">
        <v>0.204983344434301</v>
      </c>
      <c r="BV917" s="17"/>
      <c r="BW917" s="17">
        <v>0.17288606849118399</v>
      </c>
      <c r="BX917" s="17">
        <v>0.246887197019381</v>
      </c>
      <c r="BY917" s="17"/>
      <c r="BZ917" s="17">
        <v>0.60046212272456301</v>
      </c>
      <c r="CA917" s="17">
        <v>0.15831508155530499</v>
      </c>
    </row>
    <row r="918" spans="2:79" x14ac:dyDescent="0.35">
      <c r="B918" t="s">
        <v>403</v>
      </c>
      <c r="C918" s="17">
        <v>0.27654214713991498</v>
      </c>
      <c r="D918" s="17">
        <v>0.34482308544019102</v>
      </c>
      <c r="E918" s="17">
        <v>0.33858140338023901</v>
      </c>
      <c r="F918" s="17">
        <v>0.22744144121220999</v>
      </c>
      <c r="G918" s="17">
        <v>0.246353306704993</v>
      </c>
      <c r="H918" s="17">
        <v>0.22356634511075099</v>
      </c>
      <c r="I918" s="17">
        <v>0.30630141486194101</v>
      </c>
      <c r="J918" s="17">
        <v>0.25054043587374902</v>
      </c>
      <c r="K918" s="17">
        <v>0.263849366989444</v>
      </c>
      <c r="L918" s="17">
        <v>0.24224972901147601</v>
      </c>
      <c r="M918" s="17"/>
      <c r="N918" s="17">
        <v>0.115403086130774</v>
      </c>
      <c r="O918" s="17">
        <v>0.17331277687051899</v>
      </c>
      <c r="P918" s="17">
        <v>0.27034164730711902</v>
      </c>
      <c r="Q918" s="17">
        <v>0.34593599235216699</v>
      </c>
      <c r="R918" s="17"/>
      <c r="S918" s="17">
        <v>0.19595085869975701</v>
      </c>
      <c r="T918" s="17">
        <v>0.27699499741081401</v>
      </c>
      <c r="U918" s="17">
        <v>0.35625937615554198</v>
      </c>
      <c r="V918" s="17">
        <v>0.250802376489829</v>
      </c>
      <c r="W918" s="17">
        <v>0.29735265503345598</v>
      </c>
      <c r="X918" s="17">
        <v>0.27634707551125798</v>
      </c>
      <c r="Y918" s="17">
        <v>0.28986676706033099</v>
      </c>
      <c r="Z918" s="17"/>
      <c r="AA918" s="17">
        <v>0.28305015228714198</v>
      </c>
      <c r="AB918" s="17">
        <v>8.4390042925841999E-2</v>
      </c>
      <c r="AC918" s="17"/>
      <c r="AD918" s="17">
        <v>0.24922597761004101</v>
      </c>
      <c r="AE918" s="17">
        <v>0.33211831458261398</v>
      </c>
      <c r="AF918" s="17">
        <v>0.206527213434751</v>
      </c>
      <c r="AG918" s="17"/>
      <c r="AH918" s="17">
        <v>0.151525915831869</v>
      </c>
      <c r="AI918" s="17">
        <v>0.34177585851901299</v>
      </c>
      <c r="AJ918" s="17"/>
      <c r="AK918" s="17">
        <v>0.226648134241456</v>
      </c>
      <c r="AL918" s="17">
        <v>0.29429153371045103</v>
      </c>
      <c r="AM918" s="17"/>
      <c r="AN918" s="17">
        <v>0.196833986766938</v>
      </c>
      <c r="AO918" s="17">
        <v>0.34593599235216699</v>
      </c>
      <c r="AP918" s="17"/>
      <c r="AQ918" s="17">
        <v>0.30481278375340898</v>
      </c>
      <c r="AR918" s="17">
        <v>0.25151820249774498</v>
      </c>
      <c r="AS918" s="17"/>
      <c r="AT918" s="17">
        <v>0.168415140616019</v>
      </c>
      <c r="AU918" s="17">
        <v>0.22221149977753701</v>
      </c>
      <c r="AV918" s="17">
        <v>0.30801001483023799</v>
      </c>
      <c r="AW918" s="17">
        <v>0.285959798594078</v>
      </c>
      <c r="AX918" s="17"/>
      <c r="AY918" s="17">
        <v>0.272648181573591</v>
      </c>
      <c r="AZ918" s="17">
        <v>0.27831861946508901</v>
      </c>
      <c r="BA918" s="17"/>
      <c r="BB918" s="17">
        <v>0.262407750487966</v>
      </c>
      <c r="BC918" s="17">
        <v>0.27897756805689899</v>
      </c>
      <c r="BD918" s="17"/>
      <c r="BE918" s="17">
        <v>0.31468446840033298</v>
      </c>
      <c r="BF918" s="17">
        <v>0.26953164820332498</v>
      </c>
      <c r="BG918" s="17"/>
      <c r="BH918" s="17">
        <v>0.210657438659308</v>
      </c>
      <c r="BI918" s="17">
        <v>0.28254793279490298</v>
      </c>
      <c r="BJ918" s="17"/>
      <c r="BK918" s="17">
        <v>0.29402990315303101</v>
      </c>
      <c r="BL918" s="17">
        <v>0.27261783609904999</v>
      </c>
      <c r="BM918" s="17"/>
      <c r="BN918" s="17">
        <v>0.28260908229382897</v>
      </c>
      <c r="BO918" s="17">
        <v>0.27615506651168198</v>
      </c>
      <c r="BP918" s="17"/>
      <c r="BQ918" s="17">
        <v>0.27973468124123002</v>
      </c>
      <c r="BR918" s="17">
        <v>0.27608989718328902</v>
      </c>
      <c r="BS918" s="17"/>
      <c r="BT918" s="17">
        <v>0.15409376061105301</v>
      </c>
      <c r="BU918" s="17">
        <v>0.28694304121083603</v>
      </c>
      <c r="BV918" s="17"/>
      <c r="BW918" s="17">
        <v>0.20388987417076099</v>
      </c>
      <c r="BX918" s="17">
        <v>0.33362375222089702</v>
      </c>
      <c r="BY918" s="17"/>
      <c r="BZ918" s="17">
        <v>0.11363116240028399</v>
      </c>
      <c r="CA918" s="17">
        <v>0.30017387302891702</v>
      </c>
    </row>
    <row r="919" spans="2:79" x14ac:dyDescent="0.35">
      <c r="B919" t="s">
        <v>402</v>
      </c>
      <c r="C919" s="17">
        <v>0.33702450282667801</v>
      </c>
      <c r="D919" s="17">
        <v>0.20882664917813201</v>
      </c>
      <c r="E919" s="17">
        <v>0.25322050732437601</v>
      </c>
      <c r="F919" s="17">
        <v>0.31249773305595002</v>
      </c>
      <c r="G919" s="17">
        <v>0.43265414970358901</v>
      </c>
      <c r="H919" s="17">
        <v>0.51800367641142198</v>
      </c>
      <c r="I919" s="17">
        <v>0.33214672248069499</v>
      </c>
      <c r="J919" s="17">
        <v>0.37723736382323098</v>
      </c>
      <c r="K919" s="17">
        <v>0.35827831001169702</v>
      </c>
      <c r="L919" s="17">
        <v>0.28788680001437</v>
      </c>
      <c r="M919" s="17"/>
      <c r="N919" s="17">
        <v>0.40711787909930103</v>
      </c>
      <c r="O919" s="17">
        <v>0.41651399075524698</v>
      </c>
      <c r="P919" s="17">
        <v>0.38721508630069601</v>
      </c>
      <c r="Q919" s="17">
        <v>0.28006669085360902</v>
      </c>
      <c r="R919" s="17"/>
      <c r="S919" s="17">
        <v>0.35355368213858601</v>
      </c>
      <c r="T919" s="17">
        <v>0.38181059474336798</v>
      </c>
      <c r="U919" s="17">
        <v>0.34350698874378199</v>
      </c>
      <c r="V919" s="17">
        <v>0.35062942113601397</v>
      </c>
      <c r="W919" s="17">
        <v>0.34750752994858403</v>
      </c>
      <c r="X919" s="17">
        <v>0.33773804999593199</v>
      </c>
      <c r="Y919" s="17">
        <v>0.31206748374519799</v>
      </c>
      <c r="Z919" s="17"/>
      <c r="AA919" s="17">
        <v>0.34293960792241301</v>
      </c>
      <c r="AB919" s="17">
        <v>0.162378068922548</v>
      </c>
      <c r="AC919" s="17"/>
      <c r="AD919" s="17">
        <v>0.36130339451056698</v>
      </c>
      <c r="AE919" s="17">
        <v>0.31208864306726702</v>
      </c>
      <c r="AF919" s="17">
        <v>0.357023184130218</v>
      </c>
      <c r="AG919" s="17"/>
      <c r="AH919" s="17">
        <v>0.201900187860033</v>
      </c>
      <c r="AI919" s="17">
        <v>0.40753263181604599</v>
      </c>
      <c r="AJ919" s="17"/>
      <c r="AK919" s="17">
        <v>0.39528916282715898</v>
      </c>
      <c r="AL919" s="17">
        <v>0.31629732708609398</v>
      </c>
      <c r="AM919" s="17"/>
      <c r="AN919" s="17">
        <v>0.40244820715314999</v>
      </c>
      <c r="AO919" s="17">
        <v>0.28006669085360902</v>
      </c>
      <c r="AP919" s="17"/>
      <c r="AQ919" s="17">
        <v>0.34021332175220698</v>
      </c>
      <c r="AR919" s="17">
        <v>0.33420189825086699</v>
      </c>
      <c r="AS919" s="17"/>
      <c r="AT919" s="17">
        <v>0.25837511510250499</v>
      </c>
      <c r="AU919" s="17">
        <v>0.342025873314937</v>
      </c>
      <c r="AV919" s="17">
        <v>0.32427522037098599</v>
      </c>
      <c r="AW919" s="17">
        <v>0.38077718006976502</v>
      </c>
      <c r="AX919" s="17"/>
      <c r="AY919" s="17">
        <v>0.36176869404921003</v>
      </c>
      <c r="AZ919" s="17">
        <v>0.32573591535282198</v>
      </c>
      <c r="BA919" s="17"/>
      <c r="BB919" s="17">
        <v>0.35631766101694001</v>
      </c>
      <c r="BC919" s="17">
        <v>0.33370020380152299</v>
      </c>
      <c r="BD919" s="17"/>
      <c r="BE919" s="17">
        <v>0.33744648016287498</v>
      </c>
      <c r="BF919" s="17">
        <v>0.336946944052883</v>
      </c>
      <c r="BG919" s="17"/>
      <c r="BH919" s="17">
        <v>0.398966046542369</v>
      </c>
      <c r="BI919" s="17">
        <v>0.33137816024924999</v>
      </c>
      <c r="BJ919" s="17"/>
      <c r="BK919" s="17">
        <v>0.35522367888975498</v>
      </c>
      <c r="BL919" s="17">
        <v>0.33294054674303702</v>
      </c>
      <c r="BM919" s="17"/>
      <c r="BN919" s="17">
        <v>0.37357676075624202</v>
      </c>
      <c r="BO919" s="17">
        <v>0.33469240752587598</v>
      </c>
      <c r="BP919" s="17"/>
      <c r="BQ919" s="17">
        <v>0.39388803433694503</v>
      </c>
      <c r="BR919" s="17">
        <v>0.32896929375355399</v>
      </c>
      <c r="BS919" s="17"/>
      <c r="BT919" s="17">
        <v>0.43452647829236402</v>
      </c>
      <c r="BU919" s="17">
        <v>0.32874258301318199</v>
      </c>
      <c r="BV919" s="17"/>
      <c r="BW919" s="17">
        <v>0.41646705865270101</v>
      </c>
      <c r="BX919" s="17">
        <v>0.274607892678636</v>
      </c>
      <c r="BY919" s="17"/>
      <c r="BZ919" s="17">
        <v>0.25459822354044798</v>
      </c>
      <c r="CA919" s="17">
        <v>0.34898118727773397</v>
      </c>
    </row>
    <row r="920" spans="2:79" x14ac:dyDescent="0.35">
      <c r="B920" t="s">
        <v>408</v>
      </c>
      <c r="C920" s="17">
        <v>0</v>
      </c>
      <c r="D920" s="17">
        <v>0</v>
      </c>
      <c r="E920" s="17">
        <v>0</v>
      </c>
      <c r="F920" s="17">
        <v>0</v>
      </c>
      <c r="G920" s="17">
        <v>0</v>
      </c>
      <c r="H920" s="17">
        <v>0</v>
      </c>
      <c r="I920" s="17">
        <v>0</v>
      </c>
      <c r="J920" s="17">
        <v>0</v>
      </c>
      <c r="K920" s="17">
        <v>0</v>
      </c>
      <c r="L920" s="17">
        <v>0</v>
      </c>
      <c r="M920" s="17"/>
      <c r="N920" s="17">
        <v>0</v>
      </c>
      <c r="O920" s="17">
        <v>0</v>
      </c>
      <c r="P920" s="17">
        <v>0</v>
      </c>
      <c r="Q920" s="17">
        <v>0</v>
      </c>
      <c r="R920" s="17"/>
      <c r="S920" s="17">
        <v>0</v>
      </c>
      <c r="T920" s="17">
        <v>0</v>
      </c>
      <c r="U920" s="17">
        <v>0</v>
      </c>
      <c r="V920" s="17">
        <v>0</v>
      </c>
      <c r="W920" s="17">
        <v>0</v>
      </c>
      <c r="X920" s="17">
        <v>0</v>
      </c>
      <c r="Y920" s="17">
        <v>0</v>
      </c>
      <c r="Z920" s="17"/>
      <c r="AA920" s="17">
        <v>0</v>
      </c>
      <c r="AB920" s="17">
        <v>0</v>
      </c>
      <c r="AC920" s="17"/>
      <c r="AD920" s="17">
        <v>0</v>
      </c>
      <c r="AE920" s="17">
        <v>0</v>
      </c>
      <c r="AF920" s="17">
        <v>0</v>
      </c>
      <c r="AG920" s="17"/>
      <c r="AH920" s="17">
        <v>0</v>
      </c>
      <c r="AI920" s="17">
        <v>0</v>
      </c>
      <c r="AJ920" s="17"/>
      <c r="AK920" s="17">
        <v>0</v>
      </c>
      <c r="AL920" s="17">
        <v>0</v>
      </c>
      <c r="AM920" s="17"/>
      <c r="AN920" s="17">
        <v>0</v>
      </c>
      <c r="AO920" s="17">
        <v>0</v>
      </c>
      <c r="AP920" s="17"/>
      <c r="AQ920" s="17">
        <v>0</v>
      </c>
      <c r="AR920" s="17">
        <v>0</v>
      </c>
      <c r="AS920" s="17"/>
      <c r="AT920" s="17">
        <v>0</v>
      </c>
      <c r="AU920" s="17">
        <v>0</v>
      </c>
      <c r="AV920" s="17">
        <v>0</v>
      </c>
      <c r="AW920" s="17">
        <v>0</v>
      </c>
      <c r="AX920" s="17"/>
      <c r="AY920" s="17">
        <v>0</v>
      </c>
      <c r="AZ920" s="17">
        <v>0</v>
      </c>
      <c r="BA920" s="17"/>
      <c r="BB920" s="17">
        <v>0</v>
      </c>
      <c r="BC920" s="17">
        <v>0</v>
      </c>
      <c r="BD920" s="17"/>
      <c r="BE920" s="17">
        <v>0</v>
      </c>
      <c r="BF920" s="17">
        <v>0</v>
      </c>
      <c r="BG920" s="17"/>
      <c r="BH920" s="17">
        <v>0</v>
      </c>
      <c r="BI920" s="17">
        <v>0</v>
      </c>
      <c r="BJ920" s="17"/>
      <c r="BK920" s="17">
        <v>0</v>
      </c>
      <c r="BL920" s="17">
        <v>0</v>
      </c>
      <c r="BM920" s="17"/>
      <c r="BN920" s="17">
        <v>0</v>
      </c>
      <c r="BO920" s="17">
        <v>0</v>
      </c>
      <c r="BP920" s="17"/>
      <c r="BQ920" s="17">
        <v>0</v>
      </c>
      <c r="BR920" s="17">
        <v>0</v>
      </c>
      <c r="BS920" s="17"/>
      <c r="BT920" s="17">
        <v>0</v>
      </c>
      <c r="BU920" s="17">
        <v>0</v>
      </c>
      <c r="BV920" s="17"/>
      <c r="BW920" s="17">
        <v>0</v>
      </c>
      <c r="BX920" s="17">
        <v>0</v>
      </c>
      <c r="BY920" s="17"/>
      <c r="BZ920" s="17">
        <v>0</v>
      </c>
      <c r="CA920" s="17">
        <v>0</v>
      </c>
    </row>
    <row r="921" spans="2:79" x14ac:dyDescent="0.35">
      <c r="B921" t="s">
        <v>407</v>
      </c>
      <c r="C921" s="17">
        <v>0</v>
      </c>
      <c r="D921" s="17">
        <v>0</v>
      </c>
      <c r="E921" s="17">
        <v>0</v>
      </c>
      <c r="F921" s="17">
        <v>0</v>
      </c>
      <c r="G921" s="17">
        <v>0</v>
      </c>
      <c r="H921" s="17">
        <v>0</v>
      </c>
      <c r="I921" s="17">
        <v>0</v>
      </c>
      <c r="J921" s="17">
        <v>0</v>
      </c>
      <c r="K921" s="17">
        <v>0</v>
      </c>
      <c r="L921" s="17">
        <v>0</v>
      </c>
      <c r="M921" s="17"/>
      <c r="N921" s="17">
        <v>0</v>
      </c>
      <c r="O921" s="17">
        <v>0</v>
      </c>
      <c r="P921" s="17">
        <v>0</v>
      </c>
      <c r="Q921" s="17">
        <v>0</v>
      </c>
      <c r="R921" s="17"/>
      <c r="S921" s="17">
        <v>0</v>
      </c>
      <c r="T921" s="17">
        <v>0</v>
      </c>
      <c r="U921" s="17">
        <v>0</v>
      </c>
      <c r="V921" s="17">
        <v>0</v>
      </c>
      <c r="W921" s="17">
        <v>0</v>
      </c>
      <c r="X921" s="17">
        <v>0</v>
      </c>
      <c r="Y921" s="17">
        <v>0</v>
      </c>
      <c r="Z921" s="17"/>
      <c r="AA921" s="17">
        <v>0</v>
      </c>
      <c r="AB921" s="17">
        <v>0</v>
      </c>
      <c r="AC921" s="17"/>
      <c r="AD921" s="17">
        <v>0</v>
      </c>
      <c r="AE921" s="17">
        <v>0</v>
      </c>
      <c r="AF921" s="17">
        <v>0</v>
      </c>
      <c r="AG921" s="17"/>
      <c r="AH921" s="17">
        <v>0</v>
      </c>
      <c r="AI921" s="17">
        <v>0</v>
      </c>
      <c r="AJ921" s="17"/>
      <c r="AK921" s="17">
        <v>0</v>
      </c>
      <c r="AL921" s="17">
        <v>0</v>
      </c>
      <c r="AM921" s="17"/>
      <c r="AN921" s="17">
        <v>0</v>
      </c>
      <c r="AO921" s="17">
        <v>0</v>
      </c>
      <c r="AP921" s="17"/>
      <c r="AQ921" s="17">
        <v>0</v>
      </c>
      <c r="AR921" s="17">
        <v>0</v>
      </c>
      <c r="AS921" s="17"/>
      <c r="AT921" s="17">
        <v>0</v>
      </c>
      <c r="AU921" s="17">
        <v>0</v>
      </c>
      <c r="AV921" s="17">
        <v>0</v>
      </c>
      <c r="AW921" s="17">
        <v>0</v>
      </c>
      <c r="AX921" s="17"/>
      <c r="AY921" s="17">
        <v>0</v>
      </c>
      <c r="AZ921" s="17">
        <v>0</v>
      </c>
      <c r="BA921" s="17"/>
      <c r="BB921" s="17">
        <v>0</v>
      </c>
      <c r="BC921" s="17">
        <v>0</v>
      </c>
      <c r="BD921" s="17"/>
      <c r="BE921" s="17">
        <v>0</v>
      </c>
      <c r="BF921" s="17">
        <v>0</v>
      </c>
      <c r="BG921" s="17"/>
      <c r="BH921" s="17">
        <v>0</v>
      </c>
      <c r="BI921" s="17">
        <v>0</v>
      </c>
      <c r="BJ921" s="17"/>
      <c r="BK921" s="17">
        <v>0</v>
      </c>
      <c r="BL921" s="17">
        <v>0</v>
      </c>
      <c r="BM921" s="17"/>
      <c r="BN921" s="17">
        <v>0</v>
      </c>
      <c r="BO921" s="17">
        <v>0</v>
      </c>
      <c r="BP921" s="17"/>
      <c r="BQ921" s="17">
        <v>0</v>
      </c>
      <c r="BR921" s="17">
        <v>0</v>
      </c>
      <c r="BS921" s="17"/>
      <c r="BT921" s="17">
        <v>0</v>
      </c>
      <c r="BU921" s="17">
        <v>0</v>
      </c>
      <c r="BV921" s="17"/>
      <c r="BW921" s="17">
        <v>0</v>
      </c>
      <c r="BX921" s="17">
        <v>0</v>
      </c>
      <c r="BY921" s="17"/>
      <c r="BZ921" s="17">
        <v>0</v>
      </c>
      <c r="CA921" s="17">
        <v>0</v>
      </c>
    </row>
    <row r="922" spans="2:79" x14ac:dyDescent="0.35">
      <c r="B922" t="s">
        <v>421</v>
      </c>
      <c r="C922" s="17">
        <v>0</v>
      </c>
      <c r="D922" s="17">
        <v>0</v>
      </c>
      <c r="E922" s="17">
        <v>0</v>
      </c>
      <c r="F922" s="17">
        <v>0</v>
      </c>
      <c r="G922" s="17">
        <v>0</v>
      </c>
      <c r="H922" s="17">
        <v>0</v>
      </c>
      <c r="I922" s="17">
        <v>0</v>
      </c>
      <c r="J922" s="17">
        <v>0</v>
      </c>
      <c r="K922" s="17">
        <v>0</v>
      </c>
      <c r="L922" s="17">
        <v>0</v>
      </c>
      <c r="M922" s="17"/>
      <c r="N922" s="17">
        <v>0</v>
      </c>
      <c r="O922" s="17">
        <v>0</v>
      </c>
      <c r="P922" s="17">
        <v>0</v>
      </c>
      <c r="Q922" s="17">
        <v>0</v>
      </c>
      <c r="R922" s="17"/>
      <c r="S922" s="17">
        <v>0</v>
      </c>
      <c r="T922" s="17">
        <v>0</v>
      </c>
      <c r="U922" s="17">
        <v>0</v>
      </c>
      <c r="V922" s="17">
        <v>0</v>
      </c>
      <c r="W922" s="17">
        <v>0</v>
      </c>
      <c r="X922" s="17">
        <v>0</v>
      </c>
      <c r="Y922" s="17">
        <v>0</v>
      </c>
      <c r="Z922" s="17"/>
      <c r="AA922" s="17">
        <v>0</v>
      </c>
      <c r="AB922" s="17">
        <v>0</v>
      </c>
      <c r="AC922" s="17"/>
      <c r="AD922" s="17">
        <v>0</v>
      </c>
      <c r="AE922" s="17">
        <v>0</v>
      </c>
      <c r="AF922" s="17">
        <v>0</v>
      </c>
      <c r="AG922" s="17"/>
      <c r="AH922" s="17">
        <v>0</v>
      </c>
      <c r="AI922" s="17">
        <v>0</v>
      </c>
      <c r="AJ922" s="17"/>
      <c r="AK922" s="17">
        <v>0</v>
      </c>
      <c r="AL922" s="17">
        <v>0</v>
      </c>
      <c r="AM922" s="17"/>
      <c r="AN922" s="17">
        <v>0</v>
      </c>
      <c r="AO922" s="17">
        <v>0</v>
      </c>
      <c r="AP922" s="17"/>
      <c r="AQ922" s="17">
        <v>0</v>
      </c>
      <c r="AR922" s="17">
        <v>0</v>
      </c>
      <c r="AS922" s="17"/>
      <c r="AT922" s="17">
        <v>0</v>
      </c>
      <c r="AU922" s="17">
        <v>0</v>
      </c>
      <c r="AV922" s="17">
        <v>0</v>
      </c>
      <c r="AW922" s="17">
        <v>0</v>
      </c>
      <c r="AX922" s="17"/>
      <c r="AY922" s="17">
        <v>0</v>
      </c>
      <c r="AZ922" s="17">
        <v>0</v>
      </c>
      <c r="BA922" s="17"/>
      <c r="BB922" s="17">
        <v>0</v>
      </c>
      <c r="BC922" s="17">
        <v>0</v>
      </c>
      <c r="BD922" s="17"/>
      <c r="BE922" s="17">
        <v>0</v>
      </c>
      <c r="BF922" s="17">
        <v>0</v>
      </c>
      <c r="BG922" s="17"/>
      <c r="BH922" s="17">
        <v>0</v>
      </c>
      <c r="BI922" s="17">
        <v>0</v>
      </c>
      <c r="BJ922" s="17"/>
      <c r="BK922" s="17">
        <v>0</v>
      </c>
      <c r="BL922" s="17">
        <v>0</v>
      </c>
      <c r="BM922" s="17"/>
      <c r="BN922" s="17">
        <v>0</v>
      </c>
      <c r="BO922" s="17">
        <v>0</v>
      </c>
      <c r="BP922" s="17"/>
      <c r="BQ922" s="17">
        <v>0</v>
      </c>
      <c r="BR922" s="17">
        <v>0</v>
      </c>
      <c r="BS922" s="17"/>
      <c r="BT922" s="17">
        <v>0</v>
      </c>
      <c r="BU922" s="17">
        <v>0</v>
      </c>
      <c r="BV922" s="17"/>
      <c r="BW922" s="17">
        <v>0</v>
      </c>
      <c r="BX922" s="17">
        <v>0</v>
      </c>
      <c r="BY922" s="17"/>
      <c r="BZ922" s="17">
        <v>0</v>
      </c>
      <c r="CA922" s="17">
        <v>0</v>
      </c>
    </row>
    <row r="923" spans="2:79" x14ac:dyDescent="0.35">
      <c r="B923" t="s">
        <v>422</v>
      </c>
      <c r="C923" s="17">
        <v>0</v>
      </c>
      <c r="D923" s="17">
        <v>0</v>
      </c>
      <c r="E923" s="17">
        <v>0</v>
      </c>
      <c r="F923" s="17">
        <v>0</v>
      </c>
      <c r="G923" s="17">
        <v>0</v>
      </c>
      <c r="H923" s="17">
        <v>0</v>
      </c>
      <c r="I923" s="17">
        <v>0</v>
      </c>
      <c r="J923" s="17">
        <v>0</v>
      </c>
      <c r="K923" s="17">
        <v>0</v>
      </c>
      <c r="L923" s="17">
        <v>0</v>
      </c>
      <c r="M923" s="17"/>
      <c r="N923" s="17">
        <v>0</v>
      </c>
      <c r="O923" s="17">
        <v>0</v>
      </c>
      <c r="P923" s="17">
        <v>0</v>
      </c>
      <c r="Q923" s="17">
        <v>0</v>
      </c>
      <c r="R923" s="17"/>
      <c r="S923" s="17">
        <v>0</v>
      </c>
      <c r="T923" s="17">
        <v>0</v>
      </c>
      <c r="U923" s="17">
        <v>0</v>
      </c>
      <c r="V923" s="17">
        <v>0</v>
      </c>
      <c r="W923" s="17">
        <v>0</v>
      </c>
      <c r="X923" s="17">
        <v>0</v>
      </c>
      <c r="Y923" s="17">
        <v>0</v>
      </c>
      <c r="Z923" s="17"/>
      <c r="AA923" s="17">
        <v>0</v>
      </c>
      <c r="AB923" s="17">
        <v>0</v>
      </c>
      <c r="AC923" s="17"/>
      <c r="AD923" s="17">
        <v>0</v>
      </c>
      <c r="AE923" s="17">
        <v>0</v>
      </c>
      <c r="AF923" s="17">
        <v>0</v>
      </c>
      <c r="AG923" s="17"/>
      <c r="AH923" s="17">
        <v>0</v>
      </c>
      <c r="AI923" s="17">
        <v>0</v>
      </c>
      <c r="AJ923" s="17"/>
      <c r="AK923" s="17">
        <v>0</v>
      </c>
      <c r="AL923" s="17">
        <v>0</v>
      </c>
      <c r="AM923" s="17"/>
      <c r="AN923" s="17">
        <v>0</v>
      </c>
      <c r="AO923" s="17">
        <v>0</v>
      </c>
      <c r="AP923" s="17"/>
      <c r="AQ923" s="17">
        <v>0</v>
      </c>
      <c r="AR923" s="17">
        <v>0</v>
      </c>
      <c r="AS923" s="17"/>
      <c r="AT923" s="17">
        <v>0</v>
      </c>
      <c r="AU923" s="17">
        <v>0</v>
      </c>
      <c r="AV923" s="17">
        <v>0</v>
      </c>
      <c r="AW923" s="17">
        <v>0</v>
      </c>
      <c r="AX923" s="17"/>
      <c r="AY923" s="17">
        <v>0</v>
      </c>
      <c r="AZ923" s="17">
        <v>0</v>
      </c>
      <c r="BA923" s="17"/>
      <c r="BB923" s="17">
        <v>0</v>
      </c>
      <c r="BC923" s="17">
        <v>0</v>
      </c>
      <c r="BD923" s="17"/>
      <c r="BE923" s="17">
        <v>0</v>
      </c>
      <c r="BF923" s="17">
        <v>0</v>
      </c>
      <c r="BG923" s="17"/>
      <c r="BH923" s="17">
        <v>0</v>
      </c>
      <c r="BI923" s="17">
        <v>0</v>
      </c>
      <c r="BJ923" s="17"/>
      <c r="BK923" s="17">
        <v>0</v>
      </c>
      <c r="BL923" s="17">
        <v>0</v>
      </c>
      <c r="BM923" s="17"/>
      <c r="BN923" s="17">
        <v>0</v>
      </c>
      <c r="BO923" s="17">
        <v>0</v>
      </c>
      <c r="BP923" s="17"/>
      <c r="BQ923" s="17">
        <v>0</v>
      </c>
      <c r="BR923" s="17">
        <v>0</v>
      </c>
      <c r="BS923" s="17"/>
      <c r="BT923" s="17">
        <v>0</v>
      </c>
      <c r="BU923" s="17">
        <v>0</v>
      </c>
      <c r="BV923" s="17"/>
      <c r="BW923" s="17">
        <v>0</v>
      </c>
      <c r="BX923" s="17">
        <v>0</v>
      </c>
      <c r="BY923" s="17"/>
      <c r="BZ923" s="17">
        <v>0</v>
      </c>
      <c r="CA923" s="17">
        <v>0</v>
      </c>
    </row>
    <row r="924" spans="2:79" x14ac:dyDescent="0.35">
      <c r="B924" t="s">
        <v>415</v>
      </c>
      <c r="C924" s="17">
        <v>0</v>
      </c>
      <c r="D924" s="17">
        <v>0</v>
      </c>
      <c r="E924" s="17">
        <v>0</v>
      </c>
      <c r="F924" s="17">
        <v>0</v>
      </c>
      <c r="G924" s="17">
        <v>0</v>
      </c>
      <c r="H924" s="17">
        <v>0</v>
      </c>
      <c r="I924" s="17">
        <v>0</v>
      </c>
      <c r="J924" s="17">
        <v>0</v>
      </c>
      <c r="K924" s="17">
        <v>0</v>
      </c>
      <c r="L924" s="17">
        <v>0</v>
      </c>
      <c r="M924" s="17"/>
      <c r="N924" s="17">
        <v>0</v>
      </c>
      <c r="O924" s="17">
        <v>0</v>
      </c>
      <c r="P924" s="17">
        <v>0</v>
      </c>
      <c r="Q924" s="17">
        <v>0</v>
      </c>
      <c r="R924" s="17"/>
      <c r="S924" s="17">
        <v>0</v>
      </c>
      <c r="T924" s="17">
        <v>0</v>
      </c>
      <c r="U924" s="17">
        <v>0</v>
      </c>
      <c r="V924" s="17">
        <v>0</v>
      </c>
      <c r="W924" s="17">
        <v>0</v>
      </c>
      <c r="X924" s="17">
        <v>0</v>
      </c>
      <c r="Y924" s="17">
        <v>0</v>
      </c>
      <c r="Z924" s="17"/>
      <c r="AA924" s="17">
        <v>0</v>
      </c>
      <c r="AB924" s="17">
        <v>0</v>
      </c>
      <c r="AC924" s="17"/>
      <c r="AD924" s="17">
        <v>0</v>
      </c>
      <c r="AE924" s="17">
        <v>0</v>
      </c>
      <c r="AF924" s="17">
        <v>0</v>
      </c>
      <c r="AG924" s="17"/>
      <c r="AH924" s="17">
        <v>0</v>
      </c>
      <c r="AI924" s="17">
        <v>0</v>
      </c>
      <c r="AJ924" s="17"/>
      <c r="AK924" s="17">
        <v>0</v>
      </c>
      <c r="AL924" s="17">
        <v>0</v>
      </c>
      <c r="AM924" s="17"/>
      <c r="AN924" s="17">
        <v>0</v>
      </c>
      <c r="AO924" s="17">
        <v>0</v>
      </c>
      <c r="AP924" s="17"/>
      <c r="AQ924" s="17">
        <v>0</v>
      </c>
      <c r="AR924" s="17">
        <v>0</v>
      </c>
      <c r="AS924" s="17"/>
      <c r="AT924" s="17">
        <v>0</v>
      </c>
      <c r="AU924" s="17">
        <v>0</v>
      </c>
      <c r="AV924" s="17">
        <v>0</v>
      </c>
      <c r="AW924" s="17">
        <v>0</v>
      </c>
      <c r="AX924" s="17"/>
      <c r="AY924" s="17">
        <v>0</v>
      </c>
      <c r="AZ924" s="17">
        <v>0</v>
      </c>
      <c r="BA924" s="17"/>
      <c r="BB924" s="17">
        <v>0</v>
      </c>
      <c r="BC924" s="17">
        <v>0</v>
      </c>
      <c r="BD924" s="17"/>
      <c r="BE924" s="17">
        <v>0</v>
      </c>
      <c r="BF924" s="17">
        <v>0</v>
      </c>
      <c r="BG924" s="17"/>
      <c r="BH924" s="17">
        <v>0</v>
      </c>
      <c r="BI924" s="17">
        <v>0</v>
      </c>
      <c r="BJ924" s="17"/>
      <c r="BK924" s="17">
        <v>0</v>
      </c>
      <c r="BL924" s="17">
        <v>0</v>
      </c>
      <c r="BM924" s="17"/>
      <c r="BN924" s="17">
        <v>0</v>
      </c>
      <c r="BO924" s="17">
        <v>0</v>
      </c>
      <c r="BP924" s="17"/>
      <c r="BQ924" s="17">
        <v>0</v>
      </c>
      <c r="BR924" s="17">
        <v>0</v>
      </c>
      <c r="BS924" s="17"/>
      <c r="BT924" s="17">
        <v>0</v>
      </c>
      <c r="BU924" s="17">
        <v>0</v>
      </c>
      <c r="BV924" s="17"/>
      <c r="BW924" s="17">
        <v>0</v>
      </c>
      <c r="BX924" s="17">
        <v>0</v>
      </c>
      <c r="BY924" s="17"/>
      <c r="BZ924" s="17">
        <v>0</v>
      </c>
      <c r="CA924" s="17">
        <v>0</v>
      </c>
    </row>
    <row r="925" spans="2:79" x14ac:dyDescent="0.35">
      <c r="B925" t="s">
        <v>417</v>
      </c>
      <c r="C925" s="17">
        <v>0</v>
      </c>
      <c r="D925" s="17">
        <v>0</v>
      </c>
      <c r="E925" s="17">
        <v>0</v>
      </c>
      <c r="F925" s="17">
        <v>0</v>
      </c>
      <c r="G925" s="17">
        <v>0</v>
      </c>
      <c r="H925" s="17">
        <v>0</v>
      </c>
      <c r="I925" s="17">
        <v>0</v>
      </c>
      <c r="J925" s="17">
        <v>0</v>
      </c>
      <c r="K925" s="17">
        <v>0</v>
      </c>
      <c r="L925" s="17">
        <v>0</v>
      </c>
      <c r="M925" s="17"/>
      <c r="N925" s="17">
        <v>0</v>
      </c>
      <c r="O925" s="17">
        <v>0</v>
      </c>
      <c r="P925" s="17">
        <v>0</v>
      </c>
      <c r="Q925" s="17">
        <v>0</v>
      </c>
      <c r="R925" s="17"/>
      <c r="S925" s="17">
        <v>0</v>
      </c>
      <c r="T925" s="17">
        <v>0</v>
      </c>
      <c r="U925" s="17">
        <v>0</v>
      </c>
      <c r="V925" s="17">
        <v>0</v>
      </c>
      <c r="W925" s="17">
        <v>0</v>
      </c>
      <c r="X925" s="17">
        <v>0</v>
      </c>
      <c r="Y925" s="17">
        <v>0</v>
      </c>
      <c r="Z925" s="17"/>
      <c r="AA925" s="17">
        <v>0</v>
      </c>
      <c r="AB925" s="17">
        <v>0</v>
      </c>
      <c r="AC925" s="17"/>
      <c r="AD925" s="17">
        <v>0</v>
      </c>
      <c r="AE925" s="17">
        <v>0</v>
      </c>
      <c r="AF925" s="17">
        <v>0</v>
      </c>
      <c r="AG925" s="17"/>
      <c r="AH925" s="17">
        <v>0</v>
      </c>
      <c r="AI925" s="17">
        <v>0</v>
      </c>
      <c r="AJ925" s="17"/>
      <c r="AK925" s="17">
        <v>0</v>
      </c>
      <c r="AL925" s="17">
        <v>0</v>
      </c>
      <c r="AM925" s="17"/>
      <c r="AN925" s="17">
        <v>0</v>
      </c>
      <c r="AO925" s="17">
        <v>0</v>
      </c>
      <c r="AP925" s="17"/>
      <c r="AQ925" s="17">
        <v>0</v>
      </c>
      <c r="AR925" s="17">
        <v>0</v>
      </c>
      <c r="AS925" s="17"/>
      <c r="AT925" s="17">
        <v>0</v>
      </c>
      <c r="AU925" s="17">
        <v>0</v>
      </c>
      <c r="AV925" s="17">
        <v>0</v>
      </c>
      <c r="AW925" s="17">
        <v>0</v>
      </c>
      <c r="AX925" s="17"/>
      <c r="AY925" s="17">
        <v>0</v>
      </c>
      <c r="AZ925" s="17">
        <v>0</v>
      </c>
      <c r="BA925" s="17"/>
      <c r="BB925" s="17">
        <v>0</v>
      </c>
      <c r="BC925" s="17">
        <v>0</v>
      </c>
      <c r="BD925" s="17"/>
      <c r="BE925" s="17">
        <v>0</v>
      </c>
      <c r="BF925" s="17">
        <v>0</v>
      </c>
      <c r="BG925" s="17"/>
      <c r="BH925" s="17">
        <v>0</v>
      </c>
      <c r="BI925" s="17">
        <v>0</v>
      </c>
      <c r="BJ925" s="17"/>
      <c r="BK925" s="17">
        <v>0</v>
      </c>
      <c r="BL925" s="17">
        <v>0</v>
      </c>
      <c r="BM925" s="17"/>
      <c r="BN925" s="17">
        <v>0</v>
      </c>
      <c r="BO925" s="17">
        <v>0</v>
      </c>
      <c r="BP925" s="17"/>
      <c r="BQ925" s="17">
        <v>0</v>
      </c>
      <c r="BR925" s="17">
        <v>0</v>
      </c>
      <c r="BS925" s="17"/>
      <c r="BT925" s="17">
        <v>0</v>
      </c>
      <c r="BU925" s="17">
        <v>0</v>
      </c>
      <c r="BV925" s="17"/>
      <c r="BW925" s="17">
        <v>0</v>
      </c>
      <c r="BX925" s="17">
        <v>0</v>
      </c>
      <c r="BY925" s="17"/>
      <c r="BZ925" s="17">
        <v>0</v>
      </c>
      <c r="CA925" s="17">
        <v>0</v>
      </c>
    </row>
    <row r="926" spans="2:79" x14ac:dyDescent="0.35">
      <c r="B926" t="s">
        <v>410</v>
      </c>
      <c r="C926" s="17">
        <v>0</v>
      </c>
      <c r="D926" s="17">
        <v>0</v>
      </c>
      <c r="E926" s="17">
        <v>0</v>
      </c>
      <c r="F926" s="17">
        <v>0</v>
      </c>
      <c r="G926" s="17">
        <v>0</v>
      </c>
      <c r="H926" s="17">
        <v>0</v>
      </c>
      <c r="I926" s="17">
        <v>0</v>
      </c>
      <c r="J926" s="17">
        <v>0</v>
      </c>
      <c r="K926" s="17">
        <v>0</v>
      </c>
      <c r="L926" s="17">
        <v>0</v>
      </c>
      <c r="M926" s="17"/>
      <c r="N926" s="17">
        <v>0</v>
      </c>
      <c r="O926" s="17">
        <v>0</v>
      </c>
      <c r="P926" s="17">
        <v>0</v>
      </c>
      <c r="Q926" s="17">
        <v>0</v>
      </c>
      <c r="R926" s="17"/>
      <c r="S926" s="17">
        <v>0</v>
      </c>
      <c r="T926" s="17">
        <v>0</v>
      </c>
      <c r="U926" s="17">
        <v>0</v>
      </c>
      <c r="V926" s="17">
        <v>0</v>
      </c>
      <c r="W926" s="17">
        <v>0</v>
      </c>
      <c r="X926" s="17">
        <v>0</v>
      </c>
      <c r="Y926" s="17">
        <v>0</v>
      </c>
      <c r="Z926" s="17"/>
      <c r="AA926" s="17">
        <v>0</v>
      </c>
      <c r="AB926" s="17">
        <v>0</v>
      </c>
      <c r="AC926" s="17"/>
      <c r="AD926" s="17">
        <v>0</v>
      </c>
      <c r="AE926" s="17">
        <v>0</v>
      </c>
      <c r="AF926" s="17">
        <v>0</v>
      </c>
      <c r="AG926" s="17"/>
      <c r="AH926" s="17">
        <v>0</v>
      </c>
      <c r="AI926" s="17">
        <v>0</v>
      </c>
      <c r="AJ926" s="17"/>
      <c r="AK926" s="17">
        <v>0</v>
      </c>
      <c r="AL926" s="17">
        <v>0</v>
      </c>
      <c r="AM926" s="17"/>
      <c r="AN926" s="17">
        <v>0</v>
      </c>
      <c r="AO926" s="17">
        <v>0</v>
      </c>
      <c r="AP926" s="17"/>
      <c r="AQ926" s="17">
        <v>0</v>
      </c>
      <c r="AR926" s="17">
        <v>0</v>
      </c>
      <c r="AS926" s="17"/>
      <c r="AT926" s="17">
        <v>0</v>
      </c>
      <c r="AU926" s="17">
        <v>0</v>
      </c>
      <c r="AV926" s="17">
        <v>0</v>
      </c>
      <c r="AW926" s="17">
        <v>0</v>
      </c>
      <c r="AX926" s="17"/>
      <c r="AY926" s="17">
        <v>0</v>
      </c>
      <c r="AZ926" s="17">
        <v>0</v>
      </c>
      <c r="BA926" s="17"/>
      <c r="BB926" s="17">
        <v>0</v>
      </c>
      <c r="BC926" s="17">
        <v>0</v>
      </c>
      <c r="BD926" s="17"/>
      <c r="BE926" s="17">
        <v>0</v>
      </c>
      <c r="BF926" s="17">
        <v>0</v>
      </c>
      <c r="BG926" s="17"/>
      <c r="BH926" s="17">
        <v>0</v>
      </c>
      <c r="BI926" s="17">
        <v>0</v>
      </c>
      <c r="BJ926" s="17"/>
      <c r="BK926" s="17">
        <v>0</v>
      </c>
      <c r="BL926" s="17">
        <v>0</v>
      </c>
      <c r="BM926" s="17"/>
      <c r="BN926" s="17">
        <v>0</v>
      </c>
      <c r="BO926" s="17">
        <v>0</v>
      </c>
      <c r="BP926" s="17"/>
      <c r="BQ926" s="17">
        <v>0</v>
      </c>
      <c r="BR926" s="17">
        <v>0</v>
      </c>
      <c r="BS926" s="17"/>
      <c r="BT926" s="17">
        <v>0</v>
      </c>
      <c r="BU926" s="17">
        <v>0</v>
      </c>
      <c r="BV926" s="17"/>
      <c r="BW926" s="17">
        <v>0</v>
      </c>
      <c r="BX926" s="17">
        <v>0</v>
      </c>
      <c r="BY926" s="17"/>
      <c r="BZ926" s="17">
        <v>0</v>
      </c>
      <c r="CA926" s="17">
        <v>0</v>
      </c>
    </row>
    <row r="927" spans="2:79" x14ac:dyDescent="0.35">
      <c r="B927" t="s">
        <v>423</v>
      </c>
      <c r="C927" s="17">
        <v>0</v>
      </c>
      <c r="D927" s="17">
        <v>0</v>
      </c>
      <c r="E927" s="17">
        <v>0</v>
      </c>
      <c r="F927" s="17">
        <v>0</v>
      </c>
      <c r="G927" s="17">
        <v>0</v>
      </c>
      <c r="H927" s="17">
        <v>0</v>
      </c>
      <c r="I927" s="17">
        <v>0</v>
      </c>
      <c r="J927" s="17">
        <v>0</v>
      </c>
      <c r="K927" s="17">
        <v>0</v>
      </c>
      <c r="L927" s="17">
        <v>0</v>
      </c>
      <c r="M927" s="17"/>
      <c r="N927" s="17">
        <v>0</v>
      </c>
      <c r="O927" s="17">
        <v>0</v>
      </c>
      <c r="P927" s="17">
        <v>0</v>
      </c>
      <c r="Q927" s="17">
        <v>0</v>
      </c>
      <c r="R927" s="17"/>
      <c r="S927" s="17">
        <v>0</v>
      </c>
      <c r="T927" s="17">
        <v>0</v>
      </c>
      <c r="U927" s="17">
        <v>0</v>
      </c>
      <c r="V927" s="17">
        <v>0</v>
      </c>
      <c r="W927" s="17">
        <v>0</v>
      </c>
      <c r="X927" s="17">
        <v>0</v>
      </c>
      <c r="Y927" s="17">
        <v>0</v>
      </c>
      <c r="Z927" s="17"/>
      <c r="AA927" s="17">
        <v>0</v>
      </c>
      <c r="AB927" s="17">
        <v>0</v>
      </c>
      <c r="AC927" s="17"/>
      <c r="AD927" s="17">
        <v>0</v>
      </c>
      <c r="AE927" s="17">
        <v>0</v>
      </c>
      <c r="AF927" s="17">
        <v>0</v>
      </c>
      <c r="AG927" s="17"/>
      <c r="AH927" s="17">
        <v>0</v>
      </c>
      <c r="AI927" s="17">
        <v>0</v>
      </c>
      <c r="AJ927" s="17"/>
      <c r="AK927" s="17">
        <v>0</v>
      </c>
      <c r="AL927" s="17">
        <v>0</v>
      </c>
      <c r="AM927" s="17"/>
      <c r="AN927" s="17">
        <v>0</v>
      </c>
      <c r="AO927" s="17">
        <v>0</v>
      </c>
      <c r="AP927" s="17"/>
      <c r="AQ927" s="17">
        <v>0</v>
      </c>
      <c r="AR927" s="17">
        <v>0</v>
      </c>
      <c r="AS927" s="17"/>
      <c r="AT927" s="17">
        <v>0</v>
      </c>
      <c r="AU927" s="17">
        <v>0</v>
      </c>
      <c r="AV927" s="17">
        <v>0</v>
      </c>
      <c r="AW927" s="17">
        <v>0</v>
      </c>
      <c r="AX927" s="17"/>
      <c r="AY927" s="17">
        <v>0</v>
      </c>
      <c r="AZ927" s="17">
        <v>0</v>
      </c>
      <c r="BA927" s="17"/>
      <c r="BB927" s="17">
        <v>0</v>
      </c>
      <c r="BC927" s="17">
        <v>0</v>
      </c>
      <c r="BD927" s="17"/>
      <c r="BE927" s="17">
        <v>0</v>
      </c>
      <c r="BF927" s="17">
        <v>0</v>
      </c>
      <c r="BG927" s="17"/>
      <c r="BH927" s="17">
        <v>0</v>
      </c>
      <c r="BI927" s="17">
        <v>0</v>
      </c>
      <c r="BJ927" s="17"/>
      <c r="BK927" s="17">
        <v>0</v>
      </c>
      <c r="BL927" s="17">
        <v>0</v>
      </c>
      <c r="BM927" s="17"/>
      <c r="BN927" s="17">
        <v>0</v>
      </c>
      <c r="BO927" s="17">
        <v>0</v>
      </c>
      <c r="BP927" s="17"/>
      <c r="BQ927" s="17">
        <v>0</v>
      </c>
      <c r="BR927" s="17">
        <v>0</v>
      </c>
      <c r="BS927" s="17"/>
      <c r="BT927" s="17">
        <v>0</v>
      </c>
      <c r="BU927" s="17">
        <v>0</v>
      </c>
      <c r="BV927" s="17"/>
      <c r="BW927" s="17">
        <v>0</v>
      </c>
      <c r="BX927" s="17">
        <v>0</v>
      </c>
      <c r="BY927" s="17"/>
      <c r="BZ927" s="17">
        <v>0</v>
      </c>
      <c r="CA927" s="17">
        <v>0</v>
      </c>
    </row>
    <row r="928" spans="2:79" x14ac:dyDescent="0.35">
      <c r="B928" t="s">
        <v>405</v>
      </c>
      <c r="C928" s="17">
        <v>5.9310474925611902E-2</v>
      </c>
      <c r="D928" s="17">
        <v>6.7469788256491497E-2</v>
      </c>
      <c r="E928" s="17">
        <v>4.1675018935515201E-2</v>
      </c>
      <c r="F928" s="17">
        <v>9.2906917436913594E-2</v>
      </c>
      <c r="G928" s="17">
        <v>4.2819318084312802E-2</v>
      </c>
      <c r="H928" s="17">
        <v>1.8979627016832E-2</v>
      </c>
      <c r="I928" s="17">
        <v>7.4175400855969395E-2</v>
      </c>
      <c r="J928" s="17">
        <v>5.8957694867534799E-2</v>
      </c>
      <c r="K928" s="17">
        <v>3.0227009080214001E-2</v>
      </c>
      <c r="L928" s="17">
        <v>9.6786569169385397E-2</v>
      </c>
      <c r="M928" s="17"/>
      <c r="N928" s="17">
        <v>0.14289110912453301</v>
      </c>
      <c r="O928" s="17">
        <v>7.4040834461352706E-2</v>
      </c>
      <c r="P928" s="17">
        <v>6.2132759836535698E-2</v>
      </c>
      <c r="Q928" s="17">
        <v>3.5075779184025498E-2</v>
      </c>
      <c r="R928" s="17"/>
      <c r="S928" s="17">
        <v>9.4632556938747003E-2</v>
      </c>
      <c r="T928" s="17">
        <v>3.0199811954069799E-2</v>
      </c>
      <c r="U928" s="17">
        <v>3.8209745612502302E-2</v>
      </c>
      <c r="V928" s="17">
        <v>7.68534189471895E-2</v>
      </c>
      <c r="W928" s="17">
        <v>6.8423892670194303E-2</v>
      </c>
      <c r="X928" s="17">
        <v>4.8715869995579503E-2</v>
      </c>
      <c r="Y928" s="17">
        <v>4.7145026393889601E-2</v>
      </c>
      <c r="Z928" s="17"/>
      <c r="AA928" s="17">
        <v>5.6947585658798199E-2</v>
      </c>
      <c r="AB928" s="17">
        <v>0.12907596133377799</v>
      </c>
      <c r="AC928" s="17"/>
      <c r="AD928" s="17">
        <v>7.2002056435807302E-2</v>
      </c>
      <c r="AE928" s="17">
        <v>3.05664037652662E-2</v>
      </c>
      <c r="AF928" s="17">
        <v>0.12570031657676001</v>
      </c>
      <c r="AG928" s="17"/>
      <c r="AH928" s="17">
        <v>5.3522701925470097E-3</v>
      </c>
      <c r="AI928" s="17">
        <v>8.7465970554157696E-2</v>
      </c>
      <c r="AJ928" s="17"/>
      <c r="AK928" s="17">
        <v>5.7620558145971598E-2</v>
      </c>
      <c r="AL928" s="17">
        <v>5.9911648983407499E-2</v>
      </c>
      <c r="AM928" s="17"/>
      <c r="AN928" s="17">
        <v>8.71472810407979E-2</v>
      </c>
      <c r="AO928" s="17">
        <v>3.5075779184025498E-2</v>
      </c>
      <c r="AP928" s="17"/>
      <c r="AQ928" s="17">
        <v>4.7753289278132001E-2</v>
      </c>
      <c r="AR928" s="17">
        <v>6.9540395737646005E-2</v>
      </c>
      <c r="AS928" s="17"/>
      <c r="AT928" s="17">
        <v>0.12836980144139401</v>
      </c>
      <c r="AU928" s="17">
        <v>0.102790575407452</v>
      </c>
      <c r="AV928" s="17">
        <v>4.8905356301969599E-2</v>
      </c>
      <c r="AW928" s="17">
        <v>2.27435046250615E-2</v>
      </c>
      <c r="AX928" s="17"/>
      <c r="AY928" s="17">
        <v>3.73509861344535E-2</v>
      </c>
      <c r="AZ928" s="17">
        <v>6.9328648802090997E-2</v>
      </c>
      <c r="BA928" s="17"/>
      <c r="BB928" s="17">
        <v>3.8651414234610097E-2</v>
      </c>
      <c r="BC928" s="17">
        <v>6.2870125172526298E-2</v>
      </c>
      <c r="BD928" s="17"/>
      <c r="BE928" s="17">
        <v>3.5766440997054602E-2</v>
      </c>
      <c r="BF928" s="17">
        <v>6.3637831503945794E-2</v>
      </c>
      <c r="BG928" s="17"/>
      <c r="BH928" s="17">
        <v>3.6626415581091601E-2</v>
      </c>
      <c r="BI928" s="17">
        <v>6.1378262753015202E-2</v>
      </c>
      <c r="BJ928" s="17"/>
      <c r="BK928" s="17">
        <v>3.8805553635788997E-2</v>
      </c>
      <c r="BL928" s="17">
        <v>6.3911847963375304E-2</v>
      </c>
      <c r="BM928" s="17"/>
      <c r="BN928" s="17">
        <v>3.2936879241840501E-2</v>
      </c>
      <c r="BO928" s="17">
        <v>6.0993154520341902E-2</v>
      </c>
      <c r="BP928" s="17"/>
      <c r="BQ928" s="17">
        <v>2.5847098511697201E-2</v>
      </c>
      <c r="BR928" s="17">
        <v>6.4050850455367098E-2</v>
      </c>
      <c r="BS928" s="17"/>
      <c r="BT928" s="17">
        <v>4.17533934964055E-2</v>
      </c>
      <c r="BU928" s="17">
        <v>6.0801791792385498E-2</v>
      </c>
      <c r="BV928" s="17"/>
      <c r="BW928" s="17">
        <v>8.4475474909575604E-2</v>
      </c>
      <c r="BX928" s="17">
        <v>3.9538779805248801E-2</v>
      </c>
      <c r="BY928" s="17"/>
      <c r="BZ928" s="17">
        <v>9.1192784286122305E-3</v>
      </c>
      <c r="CA928" s="17">
        <v>6.6591166277111494E-2</v>
      </c>
    </row>
    <row r="929" spans="2:79" x14ac:dyDescent="0.35">
      <c r="B929" t="s">
        <v>103</v>
      </c>
      <c r="C929" s="17">
        <v>0.112795432392228</v>
      </c>
      <c r="D929" s="17">
        <v>0.10056560060712399</v>
      </c>
      <c r="E929" s="17">
        <v>5.8591925980707803E-2</v>
      </c>
      <c r="F929" s="17">
        <v>6.3452980592710095E-2</v>
      </c>
      <c r="G929" s="17">
        <v>9.4884206619276906E-2</v>
      </c>
      <c r="H929" s="17">
        <v>0.122894693619073</v>
      </c>
      <c r="I929" s="17">
        <v>8.3440304628986398E-2</v>
      </c>
      <c r="J929" s="17">
        <v>0.15011866626374401</v>
      </c>
      <c r="K929" s="17">
        <v>6.0827765048344397E-2</v>
      </c>
      <c r="L929" s="17">
        <v>0.28521362753019402</v>
      </c>
      <c r="M929" s="17"/>
      <c r="N929" s="17">
        <v>0.19707404445305099</v>
      </c>
      <c r="O929" s="17">
        <v>0.17800152546807599</v>
      </c>
      <c r="P929" s="17">
        <v>9.5348788590199601E-2</v>
      </c>
      <c r="Q929" s="17">
        <v>8.0293815951330297E-2</v>
      </c>
      <c r="R929" s="17"/>
      <c r="S929" s="17">
        <v>0.155643166224294</v>
      </c>
      <c r="T929" s="17">
        <v>0.10612478794463499</v>
      </c>
      <c r="U929" s="17">
        <v>4.0271319134456501E-2</v>
      </c>
      <c r="V929" s="17">
        <v>0.16206361753630499</v>
      </c>
      <c r="W929" s="17">
        <v>6.9140744305011395E-2</v>
      </c>
      <c r="X929" s="17">
        <v>5.9633701721576102E-2</v>
      </c>
      <c r="Y929" s="17">
        <v>0.110185258170981</v>
      </c>
      <c r="Z929" s="17"/>
      <c r="AA929" s="17">
        <v>9.5476149091002993E-2</v>
      </c>
      <c r="AB929" s="17">
        <v>0.62415592681783205</v>
      </c>
      <c r="AC929" s="17"/>
      <c r="AD929" s="17">
        <v>0.12525054750742001</v>
      </c>
      <c r="AE929" s="17">
        <v>4.6657734257218898E-2</v>
      </c>
      <c r="AF929" s="17">
        <v>0.28187208488952498</v>
      </c>
      <c r="AG929" s="17"/>
      <c r="AH929" s="17">
        <v>1.6149361624029301E-2</v>
      </c>
      <c r="AI929" s="17">
        <v>0.163225539110784</v>
      </c>
      <c r="AJ929" s="17"/>
      <c r="AK929" s="17">
        <v>0.12825923627382499</v>
      </c>
      <c r="AL929" s="17">
        <v>0.10729431077461</v>
      </c>
      <c r="AM929" s="17"/>
      <c r="AN929" s="17">
        <v>0.150127908316111</v>
      </c>
      <c r="AO929" s="17">
        <v>8.0293815951330297E-2</v>
      </c>
      <c r="AP929" s="17"/>
      <c r="AQ929" s="17">
        <v>6.7276103345160099E-2</v>
      </c>
      <c r="AR929" s="17">
        <v>0.153087173458961</v>
      </c>
      <c r="AS929" s="17"/>
      <c r="AT929" s="17">
        <v>0.31669658022483099</v>
      </c>
      <c r="AU929" s="17">
        <v>0.19301926270243899</v>
      </c>
      <c r="AV929" s="17">
        <v>8.9474546167191901E-2</v>
      </c>
      <c r="AW929" s="17">
        <v>3.3954378028249001E-2</v>
      </c>
      <c r="AX929" s="17"/>
      <c r="AY929" s="17">
        <v>6.8277888215317897E-2</v>
      </c>
      <c r="AZ929" s="17">
        <v>0.13310485317882201</v>
      </c>
      <c r="BA929" s="17"/>
      <c r="BB929" s="17">
        <v>9.9253260492825193E-2</v>
      </c>
      <c r="BC929" s="17">
        <v>0.115128810287113</v>
      </c>
      <c r="BD929" s="17"/>
      <c r="BE929" s="17">
        <v>7.3696100330915199E-2</v>
      </c>
      <c r="BF929" s="17">
        <v>0.11998182841584</v>
      </c>
      <c r="BG929" s="17"/>
      <c r="BH929" s="17">
        <v>0.14130928868043599</v>
      </c>
      <c r="BI929" s="17">
        <v>0.11019622366818101</v>
      </c>
      <c r="BJ929" s="17"/>
      <c r="BK929" s="17">
        <v>0.10472736202768999</v>
      </c>
      <c r="BL929" s="17">
        <v>0.114605934413545</v>
      </c>
      <c r="BM929" s="17"/>
      <c r="BN929" s="17">
        <v>0.121847619316132</v>
      </c>
      <c r="BO929" s="17">
        <v>0.112217887699151</v>
      </c>
      <c r="BP929" s="17"/>
      <c r="BQ929" s="17">
        <v>3.6579512960221001E-2</v>
      </c>
      <c r="BR929" s="17">
        <v>0.12359207392010001</v>
      </c>
      <c r="BS929" s="17"/>
      <c r="BT929" s="17">
        <v>4.5292059099204099E-2</v>
      </c>
      <c r="BU929" s="17">
        <v>0.11852923954929501</v>
      </c>
      <c r="BV929" s="17"/>
      <c r="BW929" s="17">
        <v>0.122281523775778</v>
      </c>
      <c r="BX929" s="17">
        <v>0.10534237827583701</v>
      </c>
      <c r="BY929" s="17"/>
      <c r="BZ929" s="17">
        <v>2.2189212906092499E-2</v>
      </c>
      <c r="CA929" s="17">
        <v>0.12593869186093201</v>
      </c>
    </row>
    <row r="930" spans="2:79" x14ac:dyDescent="0.35">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c r="BP930" s="17"/>
      <c r="BQ930" s="17"/>
      <c r="BR930" s="17"/>
      <c r="BS930" s="17"/>
      <c r="BT930" s="17"/>
      <c r="BU930" s="17"/>
      <c r="BV930" s="17"/>
      <c r="BW930" s="17"/>
      <c r="BX930" s="17"/>
      <c r="BY930" s="17"/>
      <c r="BZ930" s="17"/>
      <c r="CA930" s="17"/>
    </row>
    <row r="931" spans="2:79" x14ac:dyDescent="0.35">
      <c r="B931" s="6" t="s">
        <v>440</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c r="BQ931" s="17"/>
      <c r="BR931" s="17"/>
      <c r="BS931" s="17"/>
      <c r="BT931" s="17"/>
      <c r="BU931" s="17"/>
      <c r="BV931" s="17"/>
      <c r="BW931" s="17"/>
      <c r="BX931" s="17"/>
      <c r="BY931" s="17"/>
      <c r="BZ931" s="17"/>
      <c r="CA931" s="17"/>
    </row>
    <row r="932" spans="2:79" x14ac:dyDescent="0.35">
      <c r="B932" s="24" t="s">
        <v>705</v>
      </c>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c r="BI932" s="17"/>
      <c r="BJ932" s="17"/>
      <c r="BK932" s="17"/>
      <c r="BL932" s="17"/>
      <c r="BM932" s="17"/>
      <c r="BN932" s="17"/>
      <c r="BO932" s="17"/>
      <c r="BP932" s="17"/>
      <c r="BQ932" s="17"/>
      <c r="BR932" s="17"/>
      <c r="BS932" s="17"/>
      <c r="BT932" s="17"/>
      <c r="BU932" s="17"/>
      <c r="BV932" s="17"/>
      <c r="BW932" s="17"/>
      <c r="BX932" s="17"/>
      <c r="BY932" s="17"/>
      <c r="BZ932" s="17"/>
      <c r="CA932" s="17"/>
    </row>
    <row r="933" spans="2:79" x14ac:dyDescent="0.35">
      <c r="B933" t="s">
        <v>425</v>
      </c>
      <c r="C933" s="17">
        <v>0.40720133529303298</v>
      </c>
      <c r="D933" s="17">
        <v>0.43792821220378803</v>
      </c>
      <c r="E933" s="17">
        <v>0.45495480242487002</v>
      </c>
      <c r="F933" s="17">
        <v>0.491481422863569</v>
      </c>
      <c r="G933" s="17">
        <v>0.33083978055507202</v>
      </c>
      <c r="H933" s="17">
        <v>0.35236949842693099</v>
      </c>
      <c r="I933" s="17">
        <v>0.48873574794345498</v>
      </c>
      <c r="J933" s="17">
        <v>0.316309990092424</v>
      </c>
      <c r="K933" s="17">
        <v>0.28936141808481602</v>
      </c>
      <c r="L933" s="17">
        <v>0.38686900097185001</v>
      </c>
      <c r="M933" s="17"/>
      <c r="N933" s="17">
        <v>0.43883644071370798</v>
      </c>
      <c r="O933" s="17">
        <v>0.40390482493729202</v>
      </c>
      <c r="P933" s="17">
        <v>0.408522538257518</v>
      </c>
      <c r="Q933" s="17">
        <v>0.40059785198874298</v>
      </c>
      <c r="R933" s="17"/>
      <c r="S933" s="17">
        <v>0.37766625961669398</v>
      </c>
      <c r="T933" s="17">
        <v>0.34281697956548701</v>
      </c>
      <c r="U933" s="17">
        <v>0.42725906752289899</v>
      </c>
      <c r="V933" s="17">
        <v>0.404361929614039</v>
      </c>
      <c r="W933" s="17">
        <v>0.41289676537728098</v>
      </c>
      <c r="X933" s="17">
        <v>0.44445858986466902</v>
      </c>
      <c r="Y933" s="17">
        <v>0.41786089425299999</v>
      </c>
      <c r="Z933" s="17"/>
      <c r="AA933" s="17">
        <v>0.412958976032192</v>
      </c>
      <c r="AB933" s="17">
        <v>0.237204115206373</v>
      </c>
      <c r="AC933" s="17"/>
      <c r="AD933" s="17">
        <v>0.40842484700043802</v>
      </c>
      <c r="AE933" s="17">
        <v>0.423002609144083</v>
      </c>
      <c r="AF933" s="17">
        <v>0.34652819729947598</v>
      </c>
      <c r="AG933" s="17"/>
      <c r="AH933" s="17">
        <v>0.397599879992106</v>
      </c>
      <c r="AI933" s="17">
        <v>0.412211393246041</v>
      </c>
      <c r="AJ933" s="17"/>
      <c r="AK933" s="17">
        <v>0.382380014427399</v>
      </c>
      <c r="AL933" s="17">
        <v>0.41603131696101497</v>
      </c>
      <c r="AM933" s="17"/>
      <c r="AN933" s="17">
        <v>0.41478632362490397</v>
      </c>
      <c r="AO933" s="17">
        <v>0.40059785198874298</v>
      </c>
      <c r="AP933" s="17"/>
      <c r="AQ933" s="17">
        <v>0.40714825714756703</v>
      </c>
      <c r="AR933" s="17">
        <v>0.407248317771426</v>
      </c>
      <c r="AS933" s="17"/>
      <c r="AT933" s="17">
        <v>0.33014648332665603</v>
      </c>
      <c r="AU933" s="17">
        <v>0.36975441404429699</v>
      </c>
      <c r="AV933" s="17">
        <v>0.43081564801966798</v>
      </c>
      <c r="AW933" s="17">
        <v>0.41308036407439103</v>
      </c>
      <c r="AX933" s="17"/>
      <c r="AY933" s="17">
        <v>0.40280697648271302</v>
      </c>
      <c r="AZ933" s="17">
        <v>0.40920609282887999</v>
      </c>
      <c r="BA933" s="17"/>
      <c r="BB933" s="17">
        <v>0.41064052150054198</v>
      </c>
      <c r="BC933" s="17">
        <v>0.40660874784601098</v>
      </c>
      <c r="BD933" s="17"/>
      <c r="BE933" s="17">
        <v>0.40965674075210601</v>
      </c>
      <c r="BF933" s="17">
        <v>0.406750035613546</v>
      </c>
      <c r="BG933" s="17"/>
      <c r="BH933" s="17">
        <v>0.37873986019295097</v>
      </c>
      <c r="BI933" s="17">
        <v>0.40979576915815602</v>
      </c>
      <c r="BJ933" s="17"/>
      <c r="BK933" s="17">
        <v>0.373763750698625</v>
      </c>
      <c r="BL933" s="17">
        <v>0.414704841306343</v>
      </c>
      <c r="BM933" s="17"/>
      <c r="BN933" s="17">
        <v>0.29059761662620898</v>
      </c>
      <c r="BO933" s="17">
        <v>0.41464084791857297</v>
      </c>
      <c r="BP933" s="17"/>
      <c r="BQ933" s="17">
        <v>0.311960497726403</v>
      </c>
      <c r="BR933" s="17">
        <v>0.42069302035941197</v>
      </c>
      <c r="BS933" s="17"/>
      <c r="BT933" s="17">
        <v>0.359920255316593</v>
      </c>
      <c r="BU933" s="17">
        <v>0.411217439696971</v>
      </c>
      <c r="BV933" s="17"/>
      <c r="BW933" s="17">
        <v>0.42459996523488103</v>
      </c>
      <c r="BX933" s="17">
        <v>0.39353153966651</v>
      </c>
      <c r="BY933" s="17"/>
      <c r="BZ933" s="17">
        <v>0.42740691126700198</v>
      </c>
      <c r="CA933" s="17">
        <v>0.40427033199936702</v>
      </c>
    </row>
    <row r="934" spans="2:79" x14ac:dyDescent="0.35">
      <c r="B934" t="s">
        <v>426</v>
      </c>
      <c r="C934" s="17">
        <v>0.34309453040715099</v>
      </c>
      <c r="D934" s="17">
        <v>0.40865253633154303</v>
      </c>
      <c r="E934" s="17">
        <v>0.37174422872763002</v>
      </c>
      <c r="F934" s="17">
        <v>0.43281244498013399</v>
      </c>
      <c r="G934" s="17">
        <v>0.29152201343531597</v>
      </c>
      <c r="H934" s="17">
        <v>0.36482278278818198</v>
      </c>
      <c r="I934" s="17">
        <v>0.23618585087008301</v>
      </c>
      <c r="J934" s="17">
        <v>0.35002758555638402</v>
      </c>
      <c r="K934" s="17">
        <v>0.26870411850216702</v>
      </c>
      <c r="L934" s="17">
        <v>0.33239138422719899</v>
      </c>
      <c r="M934" s="17"/>
      <c r="N934" s="17">
        <v>0.30796581264886702</v>
      </c>
      <c r="O934" s="17">
        <v>0.33856472908197</v>
      </c>
      <c r="P934" s="17">
        <v>0.32642858145539799</v>
      </c>
      <c r="Q934" s="17">
        <v>0.35813317381103599</v>
      </c>
      <c r="R934" s="17"/>
      <c r="S934" s="17">
        <v>0.33000382107154702</v>
      </c>
      <c r="T934" s="17">
        <v>0.269107375846172</v>
      </c>
      <c r="U934" s="17">
        <v>0.35466015652235</v>
      </c>
      <c r="V934" s="17">
        <v>0.33972187677690802</v>
      </c>
      <c r="W934" s="17">
        <v>0.36505264546332</v>
      </c>
      <c r="X934" s="17">
        <v>0.34541268828911698</v>
      </c>
      <c r="Y934" s="17">
        <v>0.37213237795776899</v>
      </c>
      <c r="Z934" s="17"/>
      <c r="AA934" s="17">
        <v>0.34466839415678902</v>
      </c>
      <c r="AB934" s="17">
        <v>0.29662541669294001</v>
      </c>
      <c r="AC934" s="17"/>
      <c r="AD934" s="17">
        <v>0.36415439319547399</v>
      </c>
      <c r="AE934" s="17">
        <v>0.32433650169005801</v>
      </c>
      <c r="AF934" s="17">
        <v>0.32770304238710801</v>
      </c>
      <c r="AG934" s="17"/>
      <c r="AH934" s="17">
        <v>0.33835130551202203</v>
      </c>
      <c r="AI934" s="17">
        <v>0.34556955433466502</v>
      </c>
      <c r="AJ934" s="17"/>
      <c r="AK934" s="17">
        <v>0.34613446830435202</v>
      </c>
      <c r="AL934" s="17">
        <v>0.342013097390375</v>
      </c>
      <c r="AM934" s="17"/>
      <c r="AN934" s="17">
        <v>0.325820626697643</v>
      </c>
      <c r="AO934" s="17">
        <v>0.35813317381103599</v>
      </c>
      <c r="AP934" s="17"/>
      <c r="AQ934" s="17">
        <v>0.34715073160077697</v>
      </c>
      <c r="AR934" s="17">
        <v>0.33950415656751998</v>
      </c>
      <c r="AS934" s="17"/>
      <c r="AT934" s="17">
        <v>0.30133602031632201</v>
      </c>
      <c r="AU934" s="17">
        <v>0.312910477832126</v>
      </c>
      <c r="AV934" s="17">
        <v>0.36272263850478598</v>
      </c>
      <c r="AW934" s="17">
        <v>0.33528622386650597</v>
      </c>
      <c r="AX934" s="17"/>
      <c r="AY934" s="17">
        <v>0.32679609708456198</v>
      </c>
      <c r="AZ934" s="17">
        <v>0.350530065017849</v>
      </c>
      <c r="BA934" s="17"/>
      <c r="BB934" s="17">
        <v>0.33610452911874</v>
      </c>
      <c r="BC934" s="17">
        <v>0.34429893946448298</v>
      </c>
      <c r="BD934" s="17"/>
      <c r="BE934" s="17">
        <v>0.38013022861754597</v>
      </c>
      <c r="BF934" s="17">
        <v>0.336287427054758</v>
      </c>
      <c r="BG934" s="17"/>
      <c r="BH934" s="17">
        <v>0.31278894583175798</v>
      </c>
      <c r="BI934" s="17">
        <v>0.345857065892338</v>
      </c>
      <c r="BJ934" s="17"/>
      <c r="BK934" s="17">
        <v>0.32019363027543102</v>
      </c>
      <c r="BL934" s="17">
        <v>0.34823356912459802</v>
      </c>
      <c r="BM934" s="17"/>
      <c r="BN934" s="17">
        <v>0.32325044599341901</v>
      </c>
      <c r="BO934" s="17">
        <v>0.34436061624237302</v>
      </c>
      <c r="BP934" s="17"/>
      <c r="BQ934" s="17">
        <v>0.32121730417170502</v>
      </c>
      <c r="BR934" s="17">
        <v>0.34619362795853598</v>
      </c>
      <c r="BS934" s="17"/>
      <c r="BT934" s="17">
        <v>0.31274191412698199</v>
      </c>
      <c r="BU934" s="17">
        <v>0.34567271339228101</v>
      </c>
      <c r="BV934" s="17"/>
      <c r="BW934" s="17">
        <v>0.327785698915185</v>
      </c>
      <c r="BX934" s="17">
        <v>0.35512240837659498</v>
      </c>
      <c r="BY934" s="17"/>
      <c r="BZ934" s="17">
        <v>0.32575279699200799</v>
      </c>
      <c r="CA934" s="17">
        <v>0.34561010718769603</v>
      </c>
    </row>
    <row r="935" spans="2:79" x14ac:dyDescent="0.35">
      <c r="B935" t="s">
        <v>427</v>
      </c>
      <c r="C935" s="17">
        <v>0.25765729926890002</v>
      </c>
      <c r="D935" s="17">
        <v>0.32441367263022802</v>
      </c>
      <c r="E935" s="17">
        <v>0.21605431197345601</v>
      </c>
      <c r="F935" s="17">
        <v>0.23719685142462801</v>
      </c>
      <c r="G935" s="17">
        <v>0.21774127693866399</v>
      </c>
      <c r="H935" s="17">
        <v>0.26298442491317697</v>
      </c>
      <c r="I935" s="17">
        <v>0.25957856998684598</v>
      </c>
      <c r="J935" s="17">
        <v>0.240623955107373</v>
      </c>
      <c r="K935" s="17">
        <v>0.23359350964438599</v>
      </c>
      <c r="L935" s="17">
        <v>0.32005500922597901</v>
      </c>
      <c r="M935" s="17"/>
      <c r="N935" s="17">
        <v>0.33167919792143002</v>
      </c>
      <c r="O935" s="17">
        <v>0.32777241393098899</v>
      </c>
      <c r="P935" s="17">
        <v>0.26195271293497602</v>
      </c>
      <c r="Q935" s="17">
        <v>0.21848379237872201</v>
      </c>
      <c r="R935" s="17"/>
      <c r="S935" s="17">
        <v>0.32656882255230102</v>
      </c>
      <c r="T935" s="17">
        <v>0.23009881281741701</v>
      </c>
      <c r="U935" s="17">
        <v>0.27471333502930101</v>
      </c>
      <c r="V935" s="17">
        <v>0.261672601395815</v>
      </c>
      <c r="W935" s="17">
        <v>0.25748514601307898</v>
      </c>
      <c r="X935" s="17">
        <v>0.234717864690343</v>
      </c>
      <c r="Y935" s="17">
        <v>0.225708095161715</v>
      </c>
      <c r="Z935" s="17"/>
      <c r="AA935" s="17">
        <v>0.25564833133325998</v>
      </c>
      <c r="AB935" s="17">
        <v>0.31697308150923997</v>
      </c>
      <c r="AC935" s="17"/>
      <c r="AD935" s="17">
        <v>0.26359669365120902</v>
      </c>
      <c r="AE935" s="17">
        <v>0.24003979023560101</v>
      </c>
      <c r="AF935" s="17">
        <v>0.34015800025513399</v>
      </c>
      <c r="AG935" s="17"/>
      <c r="AH935" s="17">
        <v>0.21922134873731799</v>
      </c>
      <c r="AI935" s="17">
        <v>0.27771325262251201</v>
      </c>
      <c r="AJ935" s="17"/>
      <c r="AK935" s="17">
        <v>0.21047552089310101</v>
      </c>
      <c r="AL935" s="17">
        <v>0.27444183061500999</v>
      </c>
      <c r="AM935" s="17"/>
      <c r="AN935" s="17">
        <v>0.302653338327174</v>
      </c>
      <c r="AO935" s="17">
        <v>0.21848379237872201</v>
      </c>
      <c r="AP935" s="17"/>
      <c r="AQ935" s="17">
        <v>0.22823796587055301</v>
      </c>
      <c r="AR935" s="17">
        <v>0.28369802061645</v>
      </c>
      <c r="AS935" s="17"/>
      <c r="AT935" s="17">
        <v>0.28168013626328497</v>
      </c>
      <c r="AU935" s="17">
        <v>0.277375857900165</v>
      </c>
      <c r="AV935" s="17">
        <v>0.26874257272722502</v>
      </c>
      <c r="AW935" s="17">
        <v>0.20236842595664001</v>
      </c>
      <c r="AX935" s="17"/>
      <c r="AY935" s="17">
        <v>0.25261532502471601</v>
      </c>
      <c r="AZ935" s="17">
        <v>0.25995750648862898</v>
      </c>
      <c r="BA935" s="17"/>
      <c r="BB935" s="17">
        <v>0.28134039649308601</v>
      </c>
      <c r="BC935" s="17">
        <v>0.253576593754613</v>
      </c>
      <c r="BD935" s="17"/>
      <c r="BE935" s="17">
        <v>0.176490189936898</v>
      </c>
      <c r="BF935" s="17">
        <v>0.27257568689856398</v>
      </c>
      <c r="BG935" s="17"/>
      <c r="BH935" s="17">
        <v>0.269247234831819</v>
      </c>
      <c r="BI935" s="17">
        <v>0.25660080724895701</v>
      </c>
      <c r="BJ935" s="17"/>
      <c r="BK935" s="17">
        <v>0.24350830220300099</v>
      </c>
      <c r="BL935" s="17">
        <v>0.26083238161572903</v>
      </c>
      <c r="BM935" s="17"/>
      <c r="BN935" s="17">
        <v>0.18044064406548299</v>
      </c>
      <c r="BO935" s="17">
        <v>0.26258385125073902</v>
      </c>
      <c r="BP935" s="17"/>
      <c r="BQ935" s="17">
        <v>0.19680197227365101</v>
      </c>
      <c r="BR935" s="17">
        <v>0.26627798055865698</v>
      </c>
      <c r="BS935" s="17"/>
      <c r="BT935" s="17">
        <v>0.219507742653091</v>
      </c>
      <c r="BU935" s="17">
        <v>0.26089776252416802</v>
      </c>
      <c r="BV935" s="17"/>
      <c r="BW935" s="17">
        <v>0.30093842097170498</v>
      </c>
      <c r="BX935" s="17">
        <v>0.22365208793091099</v>
      </c>
      <c r="BY935" s="17"/>
      <c r="BZ935" s="17">
        <v>0.26369498156527599</v>
      </c>
      <c r="CA935" s="17">
        <v>0.25678147832127701</v>
      </c>
    </row>
    <row r="936" spans="2:79" x14ac:dyDescent="0.35">
      <c r="B936" t="s">
        <v>428</v>
      </c>
      <c r="C936" s="17">
        <v>0.196369236133738</v>
      </c>
      <c r="D936" s="17">
        <v>0.19369290276439199</v>
      </c>
      <c r="E936" s="17">
        <v>0.20379790081461699</v>
      </c>
      <c r="F936" s="17">
        <v>0.123969771541127</v>
      </c>
      <c r="G936" s="17">
        <v>0.166713066683954</v>
      </c>
      <c r="H936" s="17">
        <v>0.262055548527654</v>
      </c>
      <c r="I936" s="17">
        <v>0.26804581922496001</v>
      </c>
      <c r="J936" s="17">
        <v>0.14406194053652299</v>
      </c>
      <c r="K936" s="17">
        <v>0.181204198441485</v>
      </c>
      <c r="L936" s="17">
        <v>0.184359274402663</v>
      </c>
      <c r="M936" s="17"/>
      <c r="N936" s="17">
        <v>0.152370508429331</v>
      </c>
      <c r="O936" s="17">
        <v>0.15394804723823199</v>
      </c>
      <c r="P936" s="17">
        <v>0.22743842829812699</v>
      </c>
      <c r="Q936" s="17">
        <v>0.20825591151539399</v>
      </c>
      <c r="R936" s="17"/>
      <c r="S936" s="17">
        <v>0.18248349361491001</v>
      </c>
      <c r="T936" s="17">
        <v>0.19952662049373601</v>
      </c>
      <c r="U936" s="17">
        <v>0.20795349525969101</v>
      </c>
      <c r="V936" s="17">
        <v>0.20233803197550301</v>
      </c>
      <c r="W936" s="17">
        <v>0.20642212488502901</v>
      </c>
      <c r="X936" s="17">
        <v>0.20385535664867099</v>
      </c>
      <c r="Y936" s="17">
        <v>0.190776332205254</v>
      </c>
      <c r="Z936" s="17"/>
      <c r="AA936" s="17">
        <v>0.19923985544023201</v>
      </c>
      <c r="AB936" s="17">
        <v>0.11161276657633699</v>
      </c>
      <c r="AC936" s="17"/>
      <c r="AD936" s="17">
        <v>0.19262092392640201</v>
      </c>
      <c r="AE936" s="17">
        <v>0.212018840805338</v>
      </c>
      <c r="AF936" s="17">
        <v>0.16135460516714401</v>
      </c>
      <c r="AG936" s="17"/>
      <c r="AH936" s="17">
        <v>0.20986508636749199</v>
      </c>
      <c r="AI936" s="17">
        <v>0.18932707536987001</v>
      </c>
      <c r="AJ936" s="17"/>
      <c r="AK936" s="17">
        <v>0.19216107049155401</v>
      </c>
      <c r="AL936" s="17">
        <v>0.197866256605673</v>
      </c>
      <c r="AM936" s="17"/>
      <c r="AN936" s="17">
        <v>0.18271579144099101</v>
      </c>
      <c r="AO936" s="17">
        <v>0.20825591151539399</v>
      </c>
      <c r="AP936" s="17"/>
      <c r="AQ936" s="17">
        <v>0.21726843296328999</v>
      </c>
      <c r="AR936" s="17">
        <v>0.17787017112580999</v>
      </c>
      <c r="AS936" s="17"/>
      <c r="AT936" s="17">
        <v>9.8292896067252805E-2</v>
      </c>
      <c r="AU936" s="17">
        <v>0.16954476272262001</v>
      </c>
      <c r="AV936" s="17">
        <v>0.207771123553529</v>
      </c>
      <c r="AW936" s="17">
        <v>0.22344472462832701</v>
      </c>
      <c r="AX936" s="17"/>
      <c r="AY936" s="17">
        <v>0.18350837483874399</v>
      </c>
      <c r="AZ936" s="17">
        <v>0.20223651045327601</v>
      </c>
      <c r="BA936" s="17"/>
      <c r="BB936" s="17">
        <v>0.22463022332170099</v>
      </c>
      <c r="BC936" s="17">
        <v>0.191499739329099</v>
      </c>
      <c r="BD936" s="17"/>
      <c r="BE936" s="17">
        <v>0.19710622083016299</v>
      </c>
      <c r="BF936" s="17">
        <v>0.19623377950027099</v>
      </c>
      <c r="BG936" s="17"/>
      <c r="BH936" s="17">
        <v>0.16450466654639601</v>
      </c>
      <c r="BI936" s="17">
        <v>0.199273882437005</v>
      </c>
      <c r="BJ936" s="17"/>
      <c r="BK936" s="17">
        <v>0.18573984300979199</v>
      </c>
      <c r="BL936" s="17">
        <v>0.198754507563802</v>
      </c>
      <c r="BM936" s="17"/>
      <c r="BN936" s="17">
        <v>0.221391439885192</v>
      </c>
      <c r="BO936" s="17">
        <v>0.19477277760860601</v>
      </c>
      <c r="BP936" s="17"/>
      <c r="BQ936" s="17">
        <v>0.189386576218673</v>
      </c>
      <c r="BR936" s="17">
        <v>0.19735839006084199</v>
      </c>
      <c r="BS936" s="17"/>
      <c r="BT936" s="17">
        <v>0.157218417449866</v>
      </c>
      <c r="BU936" s="17">
        <v>0.1996947476367</v>
      </c>
      <c r="BV936" s="17"/>
      <c r="BW936" s="17">
        <v>0.185852187741256</v>
      </c>
      <c r="BX936" s="17">
        <v>0.204632294926298</v>
      </c>
      <c r="BY936" s="17"/>
      <c r="BZ936" s="17">
        <v>0.22021841136952999</v>
      </c>
      <c r="CA936" s="17">
        <v>0.192909695497165</v>
      </c>
    </row>
    <row r="937" spans="2:79" x14ac:dyDescent="0.35">
      <c r="B937" t="s">
        <v>429</v>
      </c>
      <c r="C937" s="17">
        <v>0.19339727145513499</v>
      </c>
      <c r="D937" s="17">
        <v>0.28426184893982298</v>
      </c>
      <c r="E937" s="17">
        <v>9.1542553051009501E-2</v>
      </c>
      <c r="F937" s="17">
        <v>0.23304800787537899</v>
      </c>
      <c r="G937" s="17">
        <v>0.215991133232074</v>
      </c>
      <c r="H937" s="17">
        <v>0.21007630913160899</v>
      </c>
      <c r="I937" s="17">
        <v>0.26679635016730302</v>
      </c>
      <c r="J937" s="17">
        <v>0.11986272951107101</v>
      </c>
      <c r="K937" s="17">
        <v>0.13698046690551499</v>
      </c>
      <c r="L937" s="17">
        <v>0.13840158378216799</v>
      </c>
      <c r="M937" s="17"/>
      <c r="N937" s="17">
        <v>0.21019865103666199</v>
      </c>
      <c r="O937" s="17">
        <v>0.19433605870884499</v>
      </c>
      <c r="P937" s="17">
        <v>0.20665974343426399</v>
      </c>
      <c r="Q937" s="17">
        <v>0.18474330723987001</v>
      </c>
      <c r="R937" s="17"/>
      <c r="S937" s="17">
        <v>0.217572820867867</v>
      </c>
      <c r="T937" s="17">
        <v>0.19721788564350801</v>
      </c>
      <c r="U937" s="17">
        <v>0.18013302207281801</v>
      </c>
      <c r="V937" s="17">
        <v>0.23982501301647999</v>
      </c>
      <c r="W937" s="17">
        <v>0.17583286391411501</v>
      </c>
      <c r="X937" s="17">
        <v>0.17660312388742699</v>
      </c>
      <c r="Y937" s="17">
        <v>0.18023586464601099</v>
      </c>
      <c r="Z937" s="17"/>
      <c r="AA937" s="17">
        <v>0.197742211073721</v>
      </c>
      <c r="AB937" s="17">
        <v>6.5110757921841594E-2</v>
      </c>
      <c r="AC937" s="17"/>
      <c r="AD937" s="17">
        <v>0.21542987898475</v>
      </c>
      <c r="AE937" s="17">
        <v>0.176325215398101</v>
      </c>
      <c r="AF937" s="17">
        <v>0.12367571856958</v>
      </c>
      <c r="AG937" s="17"/>
      <c r="AH937" s="17">
        <v>0.183775136112205</v>
      </c>
      <c r="AI937" s="17">
        <v>0.19841812029407299</v>
      </c>
      <c r="AJ937" s="17"/>
      <c r="AK937" s="17">
        <v>0.161432455127175</v>
      </c>
      <c r="AL937" s="17">
        <v>0.20476849314491599</v>
      </c>
      <c r="AM937" s="17"/>
      <c r="AN937" s="17">
        <v>0.20333751277513301</v>
      </c>
      <c r="AO937" s="17">
        <v>0.18474330723987001</v>
      </c>
      <c r="AP937" s="17"/>
      <c r="AQ937" s="17">
        <v>0.177345311040326</v>
      </c>
      <c r="AR937" s="17">
        <v>0.207605772463096</v>
      </c>
      <c r="AS937" s="17"/>
      <c r="AT937" s="17">
        <v>0.21678480710436299</v>
      </c>
      <c r="AU937" s="17">
        <v>0.15346548839964</v>
      </c>
      <c r="AV937" s="17">
        <v>0.21018112623772001</v>
      </c>
      <c r="AW937" s="17">
        <v>0.18977005247090201</v>
      </c>
      <c r="AX937" s="17"/>
      <c r="AY937" s="17">
        <v>0.20986359810852101</v>
      </c>
      <c r="AZ937" s="17">
        <v>0.18588514195661399</v>
      </c>
      <c r="BA937" s="17"/>
      <c r="BB937" s="17">
        <v>0.18821628593500001</v>
      </c>
      <c r="BC937" s="17">
        <v>0.19428997885659299</v>
      </c>
      <c r="BD937" s="17"/>
      <c r="BE937" s="17">
        <v>0.21193925433399399</v>
      </c>
      <c r="BF937" s="17">
        <v>0.18998928402912099</v>
      </c>
      <c r="BG937" s="17"/>
      <c r="BH937" s="17">
        <v>0.20741136246703601</v>
      </c>
      <c r="BI937" s="17">
        <v>0.19211980315167099</v>
      </c>
      <c r="BJ937" s="17"/>
      <c r="BK937" s="17">
        <v>0.211214907810087</v>
      </c>
      <c r="BL937" s="17">
        <v>0.18939893416032</v>
      </c>
      <c r="BM937" s="17"/>
      <c r="BN937" s="17">
        <v>0.13746918595866001</v>
      </c>
      <c r="BO937" s="17">
        <v>0.19696557701974801</v>
      </c>
      <c r="BP937" s="17"/>
      <c r="BQ937" s="17">
        <v>0.186565257398808</v>
      </c>
      <c r="BR937" s="17">
        <v>0.194365085098653</v>
      </c>
      <c r="BS937" s="17"/>
      <c r="BT937" s="17">
        <v>0.181752679701005</v>
      </c>
      <c r="BU937" s="17">
        <v>0.194386375262602</v>
      </c>
      <c r="BV937" s="17"/>
      <c r="BW937" s="17">
        <v>0.210238199651159</v>
      </c>
      <c r="BX937" s="17">
        <v>0.180165652220171</v>
      </c>
      <c r="BY937" s="17"/>
      <c r="BZ937" s="17">
        <v>0.17379592969389901</v>
      </c>
      <c r="CA937" s="17">
        <v>0.196240625058936</v>
      </c>
    </row>
    <row r="938" spans="2:79" x14ac:dyDescent="0.35">
      <c r="B938" t="s">
        <v>430</v>
      </c>
      <c r="C938" s="17">
        <v>0.17885478152418699</v>
      </c>
      <c r="D938" s="17">
        <v>0.190320215439093</v>
      </c>
      <c r="E938" s="17">
        <v>0.244337626917004</v>
      </c>
      <c r="F938" s="17">
        <v>0.16671590544360401</v>
      </c>
      <c r="G938" s="17">
        <v>0.17305743251981301</v>
      </c>
      <c r="H938" s="17">
        <v>0.155813353505832</v>
      </c>
      <c r="I938" s="17">
        <v>0.174818339071562</v>
      </c>
      <c r="J938" s="17">
        <v>0.18497819954126299</v>
      </c>
      <c r="K938" s="17">
        <v>0.27590225778572602</v>
      </c>
      <c r="L938" s="17">
        <v>8.2580513929148502E-2</v>
      </c>
      <c r="M938" s="17"/>
      <c r="N938" s="17">
        <v>0.10508023223726801</v>
      </c>
      <c r="O938" s="17">
        <v>0.15135592904294301</v>
      </c>
      <c r="P938" s="17">
        <v>0.13907742704319201</v>
      </c>
      <c r="Q938" s="17">
        <v>0.217474707125384</v>
      </c>
      <c r="R938" s="17"/>
      <c r="S938" s="17">
        <v>0.12599346072687501</v>
      </c>
      <c r="T938" s="17">
        <v>0.19864219448791801</v>
      </c>
      <c r="U938" s="17">
        <v>0.184825039002254</v>
      </c>
      <c r="V938" s="17">
        <v>0.128482745151274</v>
      </c>
      <c r="W938" s="17">
        <v>0.19705599918543801</v>
      </c>
      <c r="X938" s="17">
        <v>0.220680893140103</v>
      </c>
      <c r="Y938" s="17">
        <v>0.21689072735384399</v>
      </c>
      <c r="Z938" s="17"/>
      <c r="AA938" s="17">
        <v>0.18353480503462499</v>
      </c>
      <c r="AB938" s="17">
        <v>4.0674748632648E-2</v>
      </c>
      <c r="AC938" s="17"/>
      <c r="AD938" s="17">
        <v>0.165782681074718</v>
      </c>
      <c r="AE938" s="17">
        <v>0.213777015075064</v>
      </c>
      <c r="AF938" s="17">
        <v>9.3129628868455105E-2</v>
      </c>
      <c r="AG938" s="17"/>
      <c r="AH938" s="17">
        <v>0.22525812785303301</v>
      </c>
      <c r="AI938" s="17">
        <v>0.15464142562817201</v>
      </c>
      <c r="AJ938" s="17"/>
      <c r="AK938" s="17">
        <v>0.21027746908271999</v>
      </c>
      <c r="AL938" s="17">
        <v>0.16767641770533301</v>
      </c>
      <c r="AM938" s="17"/>
      <c r="AN938" s="17">
        <v>0.13449460499848601</v>
      </c>
      <c r="AO938" s="17">
        <v>0.217474707125384</v>
      </c>
      <c r="AP938" s="17"/>
      <c r="AQ938" s="17">
        <v>0.22086146996035799</v>
      </c>
      <c r="AR938" s="17">
        <v>0.14167227798176699</v>
      </c>
      <c r="AS938" s="17"/>
      <c r="AT938" s="17">
        <v>7.0416659975988796E-2</v>
      </c>
      <c r="AU938" s="17">
        <v>0.12553279246405</v>
      </c>
      <c r="AV938" s="17">
        <v>0.174258558082999</v>
      </c>
      <c r="AW938" s="17">
        <v>0.271093083666893</v>
      </c>
      <c r="AX938" s="17"/>
      <c r="AY938" s="17">
        <v>0.19607662200423601</v>
      </c>
      <c r="AZ938" s="17">
        <v>0.17099797784159901</v>
      </c>
      <c r="BA938" s="17"/>
      <c r="BB938" s="17">
        <v>0.194453895528995</v>
      </c>
      <c r="BC938" s="17">
        <v>0.17616698313638099</v>
      </c>
      <c r="BD938" s="17"/>
      <c r="BE938" s="17">
        <v>0.18160268356852199</v>
      </c>
      <c r="BF938" s="17">
        <v>0.17834972143022601</v>
      </c>
      <c r="BG938" s="17"/>
      <c r="BH938" s="17">
        <v>0.18867670166125</v>
      </c>
      <c r="BI938" s="17">
        <v>0.177959454696096</v>
      </c>
      <c r="BJ938" s="17"/>
      <c r="BK938" s="17">
        <v>0.182433628272854</v>
      </c>
      <c r="BL938" s="17">
        <v>0.17805167632310601</v>
      </c>
      <c r="BM938" s="17"/>
      <c r="BN938" s="17">
        <v>0.23499698113468001</v>
      </c>
      <c r="BO938" s="17">
        <v>0.17527281512034301</v>
      </c>
      <c r="BP938" s="17"/>
      <c r="BQ938" s="17">
        <v>0.25048855157225097</v>
      </c>
      <c r="BR938" s="17">
        <v>0.16870724092817099</v>
      </c>
      <c r="BS938" s="17"/>
      <c r="BT938" s="17">
        <v>0.17836548895851501</v>
      </c>
      <c r="BU938" s="17">
        <v>0.178896342546667</v>
      </c>
      <c r="BV938" s="17"/>
      <c r="BW938" s="17">
        <v>0.14031393865429001</v>
      </c>
      <c r="BX938" s="17">
        <v>0.209135639676025</v>
      </c>
      <c r="BY938" s="17"/>
      <c r="BZ938" s="17">
        <v>0.19454448500435101</v>
      </c>
      <c r="CA938" s="17">
        <v>0.17657884677051999</v>
      </c>
    </row>
    <row r="939" spans="2:79" x14ac:dyDescent="0.35">
      <c r="B939" t="s">
        <v>431</v>
      </c>
      <c r="C939" s="17">
        <v>0.135785092149488</v>
      </c>
      <c r="D939" s="17">
        <v>0.11514065166453499</v>
      </c>
      <c r="E939" s="17">
        <v>0.13937125452611099</v>
      </c>
      <c r="F939" s="17">
        <v>0.110436669595637</v>
      </c>
      <c r="G939" s="17">
        <v>0.12880142234353401</v>
      </c>
      <c r="H939" s="17">
        <v>0.21243185050508201</v>
      </c>
      <c r="I939" s="17">
        <v>0.17798811001728601</v>
      </c>
      <c r="J939" s="17">
        <v>0.123275932086337</v>
      </c>
      <c r="K939" s="17">
        <v>0.101285472226604</v>
      </c>
      <c r="L939" s="17">
        <v>8.0432740974529099E-2</v>
      </c>
      <c r="M939" s="17"/>
      <c r="N939" s="17">
        <v>0.12856130719744399</v>
      </c>
      <c r="O939" s="17">
        <v>0.11289516208915901</v>
      </c>
      <c r="P939" s="17">
        <v>0.13482316574754799</v>
      </c>
      <c r="Q939" s="17">
        <v>0.14460108813537401</v>
      </c>
      <c r="R939" s="17"/>
      <c r="S939" s="17">
        <v>0.11308752937529901</v>
      </c>
      <c r="T939" s="17">
        <v>0.17677564519463701</v>
      </c>
      <c r="U939" s="17">
        <v>0.12872894396002901</v>
      </c>
      <c r="V939" s="17">
        <v>0.12306871898706399</v>
      </c>
      <c r="W939" s="17">
        <v>0.15369897010608199</v>
      </c>
      <c r="X939" s="17">
        <v>0.12931568370909499</v>
      </c>
      <c r="Y939" s="17">
        <v>0.158598236956938</v>
      </c>
      <c r="Z939" s="17"/>
      <c r="AA939" s="17">
        <v>0.138941590997678</v>
      </c>
      <c r="AB939" s="17">
        <v>4.2587886261062503E-2</v>
      </c>
      <c r="AC939" s="17"/>
      <c r="AD939" s="17">
        <v>0.13394836000736901</v>
      </c>
      <c r="AE939" s="17">
        <v>0.14992625993343001</v>
      </c>
      <c r="AF939" s="17">
        <v>8.14961458954679E-2</v>
      </c>
      <c r="AG939" s="17"/>
      <c r="AH939" s="17">
        <v>0.156602693617618</v>
      </c>
      <c r="AI939" s="17">
        <v>0.12492242742533</v>
      </c>
      <c r="AJ939" s="17"/>
      <c r="AK939" s="17">
        <v>0.15935303469349901</v>
      </c>
      <c r="AL939" s="17">
        <v>0.12740098955711601</v>
      </c>
      <c r="AM939" s="17"/>
      <c r="AN939" s="17">
        <v>0.125658735557759</v>
      </c>
      <c r="AO939" s="17">
        <v>0.14460108813537401</v>
      </c>
      <c r="AP939" s="17"/>
      <c r="AQ939" s="17">
        <v>0.14573782769701699</v>
      </c>
      <c r="AR939" s="17">
        <v>0.12697536116307401</v>
      </c>
      <c r="AS939" s="17"/>
      <c r="AT939" s="17">
        <v>0.126997090648131</v>
      </c>
      <c r="AU939" s="17">
        <v>0.114293200636414</v>
      </c>
      <c r="AV939" s="17">
        <v>0.13878519495238301</v>
      </c>
      <c r="AW939" s="17">
        <v>0.152002555975323</v>
      </c>
      <c r="AX939" s="17"/>
      <c r="AY939" s="17">
        <v>0.14852730041543499</v>
      </c>
      <c r="AZ939" s="17">
        <v>0.12997194872012099</v>
      </c>
      <c r="BA939" s="17"/>
      <c r="BB939" s="17">
        <v>0.136028496460564</v>
      </c>
      <c r="BC939" s="17">
        <v>0.13574315247812599</v>
      </c>
      <c r="BD939" s="17"/>
      <c r="BE939" s="17">
        <v>0.13374124944316701</v>
      </c>
      <c r="BF939" s="17">
        <v>0.13616074723931301</v>
      </c>
      <c r="BG939" s="17"/>
      <c r="BH939" s="17">
        <v>0.15064717328344401</v>
      </c>
      <c r="BI939" s="17">
        <v>0.13443032446915701</v>
      </c>
      <c r="BJ939" s="17"/>
      <c r="BK939" s="17">
        <v>0.13441855348926701</v>
      </c>
      <c r="BL939" s="17">
        <v>0.13609174800333501</v>
      </c>
      <c r="BM939" s="17"/>
      <c r="BN939" s="17">
        <v>0.149750462141712</v>
      </c>
      <c r="BO939" s="17">
        <v>0.13489407814439999</v>
      </c>
      <c r="BP939" s="17"/>
      <c r="BQ939" s="17">
        <v>0.173668951684263</v>
      </c>
      <c r="BR939" s="17">
        <v>0.13041851710666999</v>
      </c>
      <c r="BS939" s="17"/>
      <c r="BT939" s="17">
        <v>0.159789017991535</v>
      </c>
      <c r="BU939" s="17">
        <v>0.13374617357287999</v>
      </c>
      <c r="BV939" s="17"/>
      <c r="BW939" s="17">
        <v>0.13082510402492101</v>
      </c>
      <c r="BX939" s="17">
        <v>0.139682067037708</v>
      </c>
      <c r="BY939" s="17"/>
      <c r="BZ939" s="17">
        <v>0.14564547815136</v>
      </c>
      <c r="CA939" s="17">
        <v>0.13435475312398601</v>
      </c>
    </row>
    <row r="940" spans="2:79" x14ac:dyDescent="0.35">
      <c r="B940" t="s">
        <v>432</v>
      </c>
      <c r="C940" s="17">
        <v>0.132469318337428</v>
      </c>
      <c r="D940" s="17">
        <v>7.4250287917713403E-2</v>
      </c>
      <c r="E940" s="17">
        <v>0.19152909626067399</v>
      </c>
      <c r="F940" s="17">
        <v>0.15318471179722901</v>
      </c>
      <c r="G940" s="17">
        <v>0.106927858116804</v>
      </c>
      <c r="H940" s="17">
        <v>0.22119921948275301</v>
      </c>
      <c r="I940" s="17">
        <v>0.10430047939392199</v>
      </c>
      <c r="J940" s="17">
        <v>9.9916426115544896E-2</v>
      </c>
      <c r="K940" s="17">
        <v>9.5794112388646505E-2</v>
      </c>
      <c r="L940" s="17">
        <v>0.104561101962598</v>
      </c>
      <c r="M940" s="17"/>
      <c r="N940" s="17">
        <v>7.8058871238470495E-2</v>
      </c>
      <c r="O940" s="17">
        <v>9.2116863997719706E-2</v>
      </c>
      <c r="P940" s="17">
        <v>0.141598401711272</v>
      </c>
      <c r="Q940" s="17">
        <v>0.15366772261013001</v>
      </c>
      <c r="R940" s="17"/>
      <c r="S940" s="17">
        <v>8.7195461444150899E-2</v>
      </c>
      <c r="T940" s="17">
        <v>0.152110476223558</v>
      </c>
      <c r="U940" s="17">
        <v>0.190967883344169</v>
      </c>
      <c r="V940" s="17">
        <v>0.10628510955498501</v>
      </c>
      <c r="W940" s="17">
        <v>0.13361790855233099</v>
      </c>
      <c r="X940" s="17">
        <v>0.15099365679200299</v>
      </c>
      <c r="Y940" s="17">
        <v>0.15590019919922199</v>
      </c>
      <c r="Z940" s="17"/>
      <c r="AA940" s="17">
        <v>0.135656792214849</v>
      </c>
      <c r="AB940" s="17">
        <v>3.8357559231807899E-2</v>
      </c>
      <c r="AC940" s="17"/>
      <c r="AD940" s="17">
        <v>0.12971528955741199</v>
      </c>
      <c r="AE940" s="17">
        <v>0.143009038319521</v>
      </c>
      <c r="AF940" s="17">
        <v>0.106842750281922</v>
      </c>
      <c r="AG940" s="17"/>
      <c r="AH940" s="17">
        <v>0.14606678468282999</v>
      </c>
      <c r="AI940" s="17">
        <v>0.12537413408989401</v>
      </c>
      <c r="AJ940" s="17"/>
      <c r="AK940" s="17">
        <v>0.130576716352683</v>
      </c>
      <c r="AL940" s="17">
        <v>0.13314259599740999</v>
      </c>
      <c r="AM940" s="17"/>
      <c r="AN940" s="17">
        <v>0.108120101166199</v>
      </c>
      <c r="AO940" s="17">
        <v>0.15366772261013001</v>
      </c>
      <c r="AP940" s="17"/>
      <c r="AQ940" s="17">
        <v>0.16662752470944001</v>
      </c>
      <c r="AR940" s="17">
        <v>0.102233951620532</v>
      </c>
      <c r="AS940" s="17"/>
      <c r="AT940" s="17">
        <v>6.9643843950061901E-2</v>
      </c>
      <c r="AU940" s="17">
        <v>0.10926531580754301</v>
      </c>
      <c r="AV940" s="17">
        <v>0.13935762951768499</v>
      </c>
      <c r="AW940" s="17">
        <v>0.15710531961615401</v>
      </c>
      <c r="AX940" s="17"/>
      <c r="AY940" s="17">
        <v>0.144527110920669</v>
      </c>
      <c r="AZ940" s="17">
        <v>0.126968413292951</v>
      </c>
      <c r="BA940" s="17"/>
      <c r="BB940" s="17">
        <v>0.13822192986412099</v>
      </c>
      <c r="BC940" s="17">
        <v>0.131478117171621</v>
      </c>
      <c r="BD940" s="17"/>
      <c r="BE940" s="17">
        <v>0.12185948126399</v>
      </c>
      <c r="BF940" s="17">
        <v>0.134419389782029</v>
      </c>
      <c r="BG940" s="17"/>
      <c r="BH940" s="17">
        <v>7.3626825078380004E-2</v>
      </c>
      <c r="BI940" s="17">
        <v>0.13783316391053099</v>
      </c>
      <c r="BJ940" s="17"/>
      <c r="BK940" s="17">
        <v>0.16222553297696199</v>
      </c>
      <c r="BL940" s="17">
        <v>0.12579192407616799</v>
      </c>
      <c r="BM940" s="17"/>
      <c r="BN940" s="17">
        <v>0.21624972775780399</v>
      </c>
      <c r="BO940" s="17">
        <v>0.127123987838692</v>
      </c>
      <c r="BP940" s="17"/>
      <c r="BQ940" s="17">
        <v>0.171388916681321</v>
      </c>
      <c r="BR940" s="17">
        <v>0.12695602197022199</v>
      </c>
      <c r="BS940" s="17"/>
      <c r="BT940" s="17">
        <v>0.15501053953272401</v>
      </c>
      <c r="BU940" s="17">
        <v>0.13055464342396</v>
      </c>
      <c r="BV940" s="17"/>
      <c r="BW940" s="17">
        <v>0.11436710687991899</v>
      </c>
      <c r="BX940" s="17">
        <v>0.14669190550890801</v>
      </c>
      <c r="BY940" s="17"/>
      <c r="BZ940" s="17">
        <v>0.130114497226169</v>
      </c>
      <c r="CA940" s="17">
        <v>0.132810906641666</v>
      </c>
    </row>
    <row r="941" spans="2:79" x14ac:dyDescent="0.35">
      <c r="B941" t="s">
        <v>433</v>
      </c>
      <c r="C941" s="17">
        <v>0.13231701577660299</v>
      </c>
      <c r="D941" s="17">
        <v>0.14348938918677101</v>
      </c>
      <c r="E941" s="17">
        <v>0.137519605957693</v>
      </c>
      <c r="F941" s="17">
        <v>0.163963588279952</v>
      </c>
      <c r="G941" s="17">
        <v>0.136596798130796</v>
      </c>
      <c r="H941" s="17">
        <v>9.7205089903097799E-2</v>
      </c>
      <c r="I941" s="17">
        <v>0.16499378909290399</v>
      </c>
      <c r="J941" s="17">
        <v>8.7991530952282695E-2</v>
      </c>
      <c r="K941" s="17">
        <v>0.115653653041132</v>
      </c>
      <c r="L941" s="17">
        <v>0.11302732497430799</v>
      </c>
      <c r="M941" s="17"/>
      <c r="N941" s="17">
        <v>7.8642732858983294E-2</v>
      </c>
      <c r="O941" s="17">
        <v>9.9912757762105994E-2</v>
      </c>
      <c r="P941" s="17">
        <v>0.11621741623964101</v>
      </c>
      <c r="Q941" s="17">
        <v>0.15968922459430801</v>
      </c>
      <c r="R941" s="17"/>
      <c r="S941" s="17">
        <v>0.117555152445706</v>
      </c>
      <c r="T941" s="17">
        <v>0.165402573808417</v>
      </c>
      <c r="U941" s="17">
        <v>0.12764884730937401</v>
      </c>
      <c r="V941" s="17">
        <v>0.10879655243096301</v>
      </c>
      <c r="W941" s="17">
        <v>0.122900405374694</v>
      </c>
      <c r="X941" s="17">
        <v>0.169554617140418</v>
      </c>
      <c r="Y941" s="17">
        <v>0.143865270158822</v>
      </c>
      <c r="Z941" s="17"/>
      <c r="AA941" s="17">
        <v>0.13414464604207499</v>
      </c>
      <c r="AB941" s="17">
        <v>7.83553188677443E-2</v>
      </c>
      <c r="AC941" s="17"/>
      <c r="AD941" s="17">
        <v>0.112937546491685</v>
      </c>
      <c r="AE941" s="17">
        <v>0.16489597022027599</v>
      </c>
      <c r="AF941" s="17">
        <v>0.12229877953266199</v>
      </c>
      <c r="AG941" s="17"/>
      <c r="AH941" s="17">
        <v>0.161758309066103</v>
      </c>
      <c r="AI941" s="17">
        <v>0.116954491974855</v>
      </c>
      <c r="AJ941" s="17"/>
      <c r="AK941" s="17">
        <v>0.126006621117005</v>
      </c>
      <c r="AL941" s="17">
        <v>0.13456188700902399</v>
      </c>
      <c r="AM941" s="17"/>
      <c r="AN941" s="17">
        <v>0.100876354093553</v>
      </c>
      <c r="AO941" s="17">
        <v>0.15968922459430801</v>
      </c>
      <c r="AP941" s="17"/>
      <c r="AQ941" s="17">
        <v>0.135645192714893</v>
      </c>
      <c r="AR941" s="17">
        <v>0.12937105751603101</v>
      </c>
      <c r="AS941" s="17"/>
      <c r="AT941" s="17">
        <v>3.2114682292007299E-2</v>
      </c>
      <c r="AU941" s="17">
        <v>9.3416487332116604E-2</v>
      </c>
      <c r="AV941" s="17">
        <v>0.14387980735641001</v>
      </c>
      <c r="AW941" s="17">
        <v>0.16976744954565801</v>
      </c>
      <c r="AX941" s="17"/>
      <c r="AY941" s="17">
        <v>0.15203906410493401</v>
      </c>
      <c r="AZ941" s="17">
        <v>0.123319588230243</v>
      </c>
      <c r="BA941" s="17"/>
      <c r="BB941" s="17">
        <v>0.15943979127268801</v>
      </c>
      <c r="BC941" s="17">
        <v>0.127643638030358</v>
      </c>
      <c r="BD941" s="17"/>
      <c r="BE941" s="17">
        <v>0.16761747439571001</v>
      </c>
      <c r="BF941" s="17">
        <v>0.12582884674460401</v>
      </c>
      <c r="BG941" s="17"/>
      <c r="BH941" s="17">
        <v>0.13067495441653099</v>
      </c>
      <c r="BI941" s="17">
        <v>0.132466699501223</v>
      </c>
      <c r="BJ941" s="17"/>
      <c r="BK941" s="17">
        <v>0.13273288313447301</v>
      </c>
      <c r="BL941" s="17">
        <v>0.13222369374816201</v>
      </c>
      <c r="BM941" s="17"/>
      <c r="BN941" s="17">
        <v>0.19500304160762899</v>
      </c>
      <c r="BO941" s="17">
        <v>0.128317542295423</v>
      </c>
      <c r="BP941" s="17"/>
      <c r="BQ941" s="17">
        <v>0.19805496973797701</v>
      </c>
      <c r="BR941" s="17">
        <v>0.123004668317095</v>
      </c>
      <c r="BS941" s="17"/>
      <c r="BT941" s="17">
        <v>0.170017082988345</v>
      </c>
      <c r="BU941" s="17">
        <v>0.12911473262162201</v>
      </c>
      <c r="BV941" s="17"/>
      <c r="BW941" s="17">
        <v>0.10194776867041901</v>
      </c>
      <c r="BX941" s="17">
        <v>0.15617759575677601</v>
      </c>
      <c r="BY941" s="17"/>
      <c r="BZ941" s="17">
        <v>0.153179281320411</v>
      </c>
      <c r="CA941" s="17">
        <v>0.12929075366454901</v>
      </c>
    </row>
    <row r="942" spans="2:79" x14ac:dyDescent="0.35">
      <c r="B942" t="s">
        <v>434</v>
      </c>
      <c r="C942" s="17">
        <v>0.128159752406029</v>
      </c>
      <c r="D942" s="17">
        <v>0.13063231223576</v>
      </c>
      <c r="E942" s="17">
        <v>0.141798221568465</v>
      </c>
      <c r="F942" s="17">
        <v>0.122707039789375</v>
      </c>
      <c r="G942" s="17">
        <v>0.18495313731031901</v>
      </c>
      <c r="H942" s="17">
        <v>6.9873968144075205E-2</v>
      </c>
      <c r="I942" s="17">
        <v>0.114075699517492</v>
      </c>
      <c r="J942" s="17">
        <v>9.0402880184726503E-2</v>
      </c>
      <c r="K942" s="17">
        <v>0.23940304511517899</v>
      </c>
      <c r="L942" s="17">
        <v>0.105550952388833</v>
      </c>
      <c r="M942" s="17"/>
      <c r="N942" s="17">
        <v>9.4951552800605798E-2</v>
      </c>
      <c r="O942" s="17">
        <v>0.10872784431174901</v>
      </c>
      <c r="P942" s="17">
        <v>0.12500153951801499</v>
      </c>
      <c r="Q942" s="17">
        <v>0.14255904816192699</v>
      </c>
      <c r="R942" s="17"/>
      <c r="S942" s="17">
        <v>0.104207799472784</v>
      </c>
      <c r="T942" s="17">
        <v>0.10674873754019799</v>
      </c>
      <c r="U942" s="17">
        <v>0.133460338973592</v>
      </c>
      <c r="V942" s="17">
        <v>0.12530551449016999</v>
      </c>
      <c r="W942" s="17">
        <v>0.11932111926377501</v>
      </c>
      <c r="X942" s="17">
        <v>0.16104520246190401</v>
      </c>
      <c r="Y942" s="17">
        <v>0.13003831009316699</v>
      </c>
      <c r="Z942" s="17"/>
      <c r="AA942" s="17">
        <v>0.13114566278947501</v>
      </c>
      <c r="AB942" s="17">
        <v>3.9999256187244703E-2</v>
      </c>
      <c r="AC942" s="17"/>
      <c r="AD942" s="17">
        <v>0.11175047219719</v>
      </c>
      <c r="AE942" s="17">
        <v>0.160962100456184</v>
      </c>
      <c r="AF942" s="17">
        <v>8.70657756665663E-2</v>
      </c>
      <c r="AG942" s="17"/>
      <c r="AH942" s="17">
        <v>0.16361323332689001</v>
      </c>
      <c r="AI942" s="17">
        <v>0.109660057465802</v>
      </c>
      <c r="AJ942" s="17"/>
      <c r="AK942" s="17">
        <v>0.12560510223280399</v>
      </c>
      <c r="AL942" s="17">
        <v>0.129068548288399</v>
      </c>
      <c r="AM942" s="17"/>
      <c r="AN942" s="17">
        <v>0.11162022542264199</v>
      </c>
      <c r="AO942" s="17">
        <v>0.14255904816192699</v>
      </c>
      <c r="AP942" s="17"/>
      <c r="AQ942" s="17">
        <v>0.147246612702152</v>
      </c>
      <c r="AR942" s="17">
        <v>0.11126488930220101</v>
      </c>
      <c r="AS942" s="17"/>
      <c r="AT942" s="17">
        <v>6.6875533155728598E-2</v>
      </c>
      <c r="AU942" s="17">
        <v>0.12003992668722099</v>
      </c>
      <c r="AV942" s="17">
        <v>0.12875794732555801</v>
      </c>
      <c r="AW942" s="17">
        <v>0.15124275265095699</v>
      </c>
      <c r="AX942" s="17"/>
      <c r="AY942" s="17">
        <v>0.15257149709725901</v>
      </c>
      <c r="AZ942" s="17">
        <v>0.11702283090158</v>
      </c>
      <c r="BA942" s="17"/>
      <c r="BB942" s="17">
        <v>0.14075086321768801</v>
      </c>
      <c r="BC942" s="17">
        <v>0.125990246668085</v>
      </c>
      <c r="BD942" s="17"/>
      <c r="BE942" s="17">
        <v>0.13662273855885601</v>
      </c>
      <c r="BF942" s="17">
        <v>0.12660426879978201</v>
      </c>
      <c r="BG942" s="17"/>
      <c r="BH942" s="17">
        <v>0.14078476329918299</v>
      </c>
      <c r="BI942" s="17">
        <v>0.127008907072343</v>
      </c>
      <c r="BJ942" s="17"/>
      <c r="BK942" s="17">
        <v>0.15227052343599601</v>
      </c>
      <c r="BL942" s="17">
        <v>0.122749214605426</v>
      </c>
      <c r="BM942" s="17"/>
      <c r="BN942" s="17">
        <v>0.128056352501767</v>
      </c>
      <c r="BO942" s="17">
        <v>0.12816634949317199</v>
      </c>
      <c r="BP942" s="17"/>
      <c r="BQ942" s="17">
        <v>0.168031142766566</v>
      </c>
      <c r="BR942" s="17">
        <v>0.122511626500724</v>
      </c>
      <c r="BS942" s="17"/>
      <c r="BT942" s="17">
        <v>0.17928391951191699</v>
      </c>
      <c r="BU942" s="17">
        <v>0.123817212160249</v>
      </c>
      <c r="BV942" s="17"/>
      <c r="BW942" s="17">
        <v>0.115917747633523</v>
      </c>
      <c r="BX942" s="17">
        <v>0.13777807889831001</v>
      </c>
      <c r="BY942" s="17"/>
      <c r="BZ942" s="17">
        <v>0.13038577665357501</v>
      </c>
      <c r="CA942" s="17">
        <v>0.12783684726292699</v>
      </c>
    </row>
    <row r="943" spans="2:79" x14ac:dyDescent="0.35">
      <c r="B943" t="s">
        <v>435</v>
      </c>
      <c r="C943" s="17">
        <v>0.120544978400761</v>
      </c>
      <c r="D943" s="17">
        <v>0.11989430477664501</v>
      </c>
      <c r="E943" s="17">
        <v>0.151532807621475</v>
      </c>
      <c r="F943" s="17">
        <v>9.2572410188248105E-2</v>
      </c>
      <c r="G943" s="17">
        <v>0.12853801560015701</v>
      </c>
      <c r="H943" s="17">
        <v>8.7463103379960605E-2</v>
      </c>
      <c r="I943" s="17">
        <v>9.5225964805708593E-2</v>
      </c>
      <c r="J943" s="17">
        <v>0.12864946393867799</v>
      </c>
      <c r="K943" s="17">
        <v>8.2958253768230295E-2</v>
      </c>
      <c r="L943" s="17">
        <v>0.16879539075974201</v>
      </c>
      <c r="M943" s="17"/>
      <c r="N943" s="17">
        <v>7.3309528991511594E-2</v>
      </c>
      <c r="O943" s="17">
        <v>0.134145645688689</v>
      </c>
      <c r="P943" s="17">
        <v>0.14145782964949399</v>
      </c>
      <c r="Q943" s="17">
        <v>0.11989595512255399</v>
      </c>
      <c r="R943" s="17"/>
      <c r="S943" s="17">
        <v>0.103779104918941</v>
      </c>
      <c r="T943" s="17">
        <v>0.108947102939653</v>
      </c>
      <c r="U943" s="17">
        <v>0.161375799502189</v>
      </c>
      <c r="V943" s="17">
        <v>9.9207518416382603E-2</v>
      </c>
      <c r="W943" s="17">
        <v>0.146835051648947</v>
      </c>
      <c r="X943" s="17">
        <v>0.108235807389839</v>
      </c>
      <c r="Y943" s="17">
        <v>0.12614547601331699</v>
      </c>
      <c r="Z943" s="17"/>
      <c r="AA943" s="17">
        <v>0.119821029273274</v>
      </c>
      <c r="AB943" s="17">
        <v>0.14191993816857101</v>
      </c>
      <c r="AC943" s="17"/>
      <c r="AD943" s="17">
        <v>0.10847807285925901</v>
      </c>
      <c r="AE943" s="17">
        <v>0.12926953629339</v>
      </c>
      <c r="AF943" s="17">
        <v>0.17236733755963199</v>
      </c>
      <c r="AG943" s="17"/>
      <c r="AH943" s="17">
        <v>0.13083688374170399</v>
      </c>
      <c r="AI943" s="17">
        <v>0.11517464228098399</v>
      </c>
      <c r="AJ943" s="17"/>
      <c r="AK943" s="17">
        <v>0.12891914807069299</v>
      </c>
      <c r="AL943" s="17">
        <v>0.11756593610601999</v>
      </c>
      <c r="AM943" s="17"/>
      <c r="AN943" s="17">
        <v>0.121290468888958</v>
      </c>
      <c r="AO943" s="17">
        <v>0.11989595512255399</v>
      </c>
      <c r="AP943" s="17"/>
      <c r="AQ943" s="17">
        <v>0.124274188385168</v>
      </c>
      <c r="AR943" s="17">
        <v>0.117244043035044</v>
      </c>
      <c r="AS943" s="17"/>
      <c r="AT943" s="17">
        <v>7.6567246675513095E-2</v>
      </c>
      <c r="AU943" s="17">
        <v>0.12128537512986701</v>
      </c>
      <c r="AV943" s="17">
        <v>0.118205549566248</v>
      </c>
      <c r="AW943" s="17">
        <v>0.135587244628734</v>
      </c>
      <c r="AX943" s="17"/>
      <c r="AY943" s="17">
        <v>0.11603791710563</v>
      </c>
      <c r="AZ943" s="17">
        <v>0.122601152119375</v>
      </c>
      <c r="BA943" s="17"/>
      <c r="BB943" s="17">
        <v>9.5436781816996899E-2</v>
      </c>
      <c r="BC943" s="17">
        <v>0.124871235025192</v>
      </c>
      <c r="BD943" s="17"/>
      <c r="BE943" s="17">
        <v>0.142253535007519</v>
      </c>
      <c r="BF943" s="17">
        <v>0.116554979680769</v>
      </c>
      <c r="BG943" s="17"/>
      <c r="BH943" s="17">
        <v>0.11597056163249</v>
      </c>
      <c r="BI943" s="17">
        <v>0.120961963877974</v>
      </c>
      <c r="BJ943" s="17"/>
      <c r="BK943" s="17">
        <v>0.12823690410703201</v>
      </c>
      <c r="BL943" s="17">
        <v>0.118818884501006</v>
      </c>
      <c r="BM943" s="17"/>
      <c r="BN943" s="17">
        <v>0.13269148475308801</v>
      </c>
      <c r="BO943" s="17">
        <v>0.119770010943484</v>
      </c>
      <c r="BP943" s="17"/>
      <c r="BQ943" s="17">
        <v>0.15881755309372</v>
      </c>
      <c r="BR943" s="17">
        <v>0.115123338507311</v>
      </c>
      <c r="BS943" s="17"/>
      <c r="BT943" s="17">
        <v>0.15102838473080299</v>
      </c>
      <c r="BU943" s="17">
        <v>0.117955685971948</v>
      </c>
      <c r="BV943" s="17"/>
      <c r="BW943" s="17">
        <v>0.118808668238156</v>
      </c>
      <c r="BX943" s="17">
        <v>0.121909166566519</v>
      </c>
      <c r="BY943" s="17"/>
      <c r="BZ943" s="17">
        <v>0.12597687642980901</v>
      </c>
      <c r="CA943" s="17">
        <v>0.11975703199257599</v>
      </c>
    </row>
    <row r="944" spans="2:79" x14ac:dyDescent="0.35">
      <c r="B944" t="s">
        <v>436</v>
      </c>
      <c r="C944" s="17">
        <v>0.102450083132839</v>
      </c>
      <c r="D944" s="17">
        <v>5.4008147182497399E-2</v>
      </c>
      <c r="E944" s="17">
        <v>0.118611342927573</v>
      </c>
      <c r="F944" s="17">
        <v>0.10839170015702</v>
      </c>
      <c r="G944" s="17">
        <v>0.14145152280071999</v>
      </c>
      <c r="H944" s="17">
        <v>0.14550196340378899</v>
      </c>
      <c r="I944" s="17">
        <v>7.1093109235934898E-2</v>
      </c>
      <c r="J944" s="17">
        <v>8.6372089149791303E-2</v>
      </c>
      <c r="K944" s="17">
        <v>0.179545024643889</v>
      </c>
      <c r="L944" s="17">
        <v>5.6414694907606998E-2</v>
      </c>
      <c r="M944" s="17"/>
      <c r="N944" s="17">
        <v>0.12525306769921701</v>
      </c>
      <c r="O944" s="17">
        <v>9.92841372842133E-2</v>
      </c>
      <c r="P944" s="17">
        <v>0.109268076154602</v>
      </c>
      <c r="Q944" s="17">
        <v>9.5899331220940201E-2</v>
      </c>
      <c r="R944" s="17"/>
      <c r="S944" s="17">
        <v>0.12312616415437</v>
      </c>
      <c r="T944" s="17">
        <v>0.10836126059394099</v>
      </c>
      <c r="U944" s="17">
        <v>0.12814057177598601</v>
      </c>
      <c r="V944" s="17">
        <v>7.7755329733454906E-2</v>
      </c>
      <c r="W944" s="17">
        <v>0.12209863098405201</v>
      </c>
      <c r="X944" s="17">
        <v>0.101577279030945</v>
      </c>
      <c r="Y944" s="17">
        <v>9.3339663601929204E-2</v>
      </c>
      <c r="Z944" s="17"/>
      <c r="AA944" s="17">
        <v>0.104496473297222</v>
      </c>
      <c r="AB944" s="17">
        <v>4.2029390887883301E-2</v>
      </c>
      <c r="AC944" s="17"/>
      <c r="AD944" s="17">
        <v>0.103772025978583</v>
      </c>
      <c r="AE944" s="17">
        <v>0.108851908047696</v>
      </c>
      <c r="AF944" s="17">
        <v>6.91710607397924E-2</v>
      </c>
      <c r="AG944" s="17"/>
      <c r="AH944" s="17">
        <v>0.121091240124368</v>
      </c>
      <c r="AI944" s="17">
        <v>9.2723091347576697E-2</v>
      </c>
      <c r="AJ944" s="17"/>
      <c r="AK944" s="17">
        <v>9.9846904937358899E-2</v>
      </c>
      <c r="AL944" s="17">
        <v>0.103376142461793</v>
      </c>
      <c r="AM944" s="17"/>
      <c r="AN944" s="17">
        <v>0.109974502371464</v>
      </c>
      <c r="AO944" s="17">
        <v>9.5899331220940201E-2</v>
      </c>
      <c r="AP944" s="17"/>
      <c r="AQ944" s="17">
        <v>0.10109010863628699</v>
      </c>
      <c r="AR944" s="17">
        <v>0.10365387372948399</v>
      </c>
      <c r="AS944" s="17"/>
      <c r="AT944" s="17">
        <v>0.101561938474288</v>
      </c>
      <c r="AU944" s="17">
        <v>0.11477920779475401</v>
      </c>
      <c r="AV944" s="17">
        <v>9.3139948958072802E-2</v>
      </c>
      <c r="AW944" s="17">
        <v>0.112664026890441</v>
      </c>
      <c r="AX944" s="17"/>
      <c r="AY944" s="17">
        <v>0.118621856930585</v>
      </c>
      <c r="AZ944" s="17">
        <v>9.5072332068700693E-2</v>
      </c>
      <c r="BA944" s="17"/>
      <c r="BB944" s="17">
        <v>0.108052161144145</v>
      </c>
      <c r="BC944" s="17">
        <v>0.101484819577325</v>
      </c>
      <c r="BD944" s="17"/>
      <c r="BE944" s="17">
        <v>0.109069780253608</v>
      </c>
      <c r="BF944" s="17">
        <v>0.10123339316505101</v>
      </c>
      <c r="BG944" s="17"/>
      <c r="BH944" s="17">
        <v>0.13828595117768799</v>
      </c>
      <c r="BI944" s="17">
        <v>9.9183429197485795E-2</v>
      </c>
      <c r="BJ944" s="17"/>
      <c r="BK944" s="17">
        <v>0.119050800988394</v>
      </c>
      <c r="BL944" s="17">
        <v>9.8724826426490497E-2</v>
      </c>
      <c r="BM944" s="17"/>
      <c r="BN944" s="17">
        <v>0.13926441487118399</v>
      </c>
      <c r="BO944" s="17">
        <v>0.100101267083921</v>
      </c>
      <c r="BP944" s="17"/>
      <c r="BQ944" s="17">
        <v>0.12510911095166899</v>
      </c>
      <c r="BR944" s="17">
        <v>9.9240236652561195E-2</v>
      </c>
      <c r="BS944" s="17"/>
      <c r="BT944" s="17">
        <v>0.14987525886261099</v>
      </c>
      <c r="BU944" s="17">
        <v>9.8421739084844098E-2</v>
      </c>
      <c r="BV944" s="17"/>
      <c r="BW944" s="17">
        <v>0.113199349977124</v>
      </c>
      <c r="BX944" s="17">
        <v>9.4004574412471495E-2</v>
      </c>
      <c r="BY944" s="17"/>
      <c r="BZ944" s="17">
        <v>0.13525359713280599</v>
      </c>
      <c r="CA944" s="17">
        <v>9.7691633895777702E-2</v>
      </c>
    </row>
    <row r="945" spans="2:79" x14ac:dyDescent="0.35">
      <c r="B945" t="s">
        <v>437</v>
      </c>
      <c r="C945" s="17">
        <v>9.4396791721635703E-2</v>
      </c>
      <c r="D945" s="17">
        <v>8.0621769601365606E-2</v>
      </c>
      <c r="E945" s="17">
        <v>0.109116306025468</v>
      </c>
      <c r="F945" s="17">
        <v>9.0563940035974497E-2</v>
      </c>
      <c r="G945" s="17">
        <v>0.12548431775942701</v>
      </c>
      <c r="H945" s="17">
        <v>0.115368093705722</v>
      </c>
      <c r="I945" s="17">
        <v>7.4774122691769099E-2</v>
      </c>
      <c r="J945" s="17">
        <v>9.4348999006311801E-2</v>
      </c>
      <c r="K945" s="17">
        <v>7.4928032840793704E-2</v>
      </c>
      <c r="L945" s="17">
        <v>6.6045304683223005E-2</v>
      </c>
      <c r="M945" s="17"/>
      <c r="N945" s="17">
        <v>0.12869733257313801</v>
      </c>
      <c r="O945" s="17">
        <v>7.3848673422814398E-2</v>
      </c>
      <c r="P945" s="17">
        <v>9.6526517572458101E-2</v>
      </c>
      <c r="Q945" s="17">
        <v>9.2078849239677699E-2</v>
      </c>
      <c r="R945" s="17"/>
      <c r="S945" s="17">
        <v>9.7044142002741293E-2</v>
      </c>
      <c r="T945" s="17">
        <v>0.123924943868733</v>
      </c>
      <c r="U945" s="17">
        <v>0.12097987842852</v>
      </c>
      <c r="V945" s="17">
        <v>8.9378859851332607E-2</v>
      </c>
      <c r="W945" s="17">
        <v>9.0715967745533893E-2</v>
      </c>
      <c r="X945" s="17">
        <v>8.2934834589900794E-2</v>
      </c>
      <c r="Y945" s="17">
        <v>0.104868881796518</v>
      </c>
      <c r="Z945" s="17"/>
      <c r="AA945" s="17">
        <v>9.5619783276250203E-2</v>
      </c>
      <c r="AB945" s="17">
        <v>5.8287354906672098E-2</v>
      </c>
      <c r="AC945" s="17"/>
      <c r="AD945" s="17">
        <v>9.6210260943571796E-2</v>
      </c>
      <c r="AE945" s="17">
        <v>9.6463878094337596E-2</v>
      </c>
      <c r="AF945" s="17">
        <v>7.0798406199962E-2</v>
      </c>
      <c r="AG945" s="17"/>
      <c r="AH945" s="17">
        <v>0.108505628397167</v>
      </c>
      <c r="AI945" s="17">
        <v>8.70347734464363E-2</v>
      </c>
      <c r="AJ945" s="17"/>
      <c r="AK945" s="17">
        <v>8.2428997119885203E-2</v>
      </c>
      <c r="AL945" s="17">
        <v>9.8654236662284997E-2</v>
      </c>
      <c r="AM945" s="17"/>
      <c r="AN945" s="17">
        <v>9.7059260280945595E-2</v>
      </c>
      <c r="AO945" s="17">
        <v>9.2078849239677699E-2</v>
      </c>
      <c r="AP945" s="17"/>
      <c r="AQ945" s="17">
        <v>0.10317618971834699</v>
      </c>
      <c r="AR945" s="17">
        <v>8.6625648380759104E-2</v>
      </c>
      <c r="AS945" s="17"/>
      <c r="AT945" s="17">
        <v>0.13560852194901299</v>
      </c>
      <c r="AU945" s="17">
        <v>0.10023406691351699</v>
      </c>
      <c r="AV945" s="17">
        <v>8.3172664540806102E-2</v>
      </c>
      <c r="AW945" s="17">
        <v>0.10577162598772601</v>
      </c>
      <c r="AX945" s="17"/>
      <c r="AY945" s="17">
        <v>0.105890896092104</v>
      </c>
      <c r="AZ945" s="17">
        <v>8.9153047787846301E-2</v>
      </c>
      <c r="BA945" s="17"/>
      <c r="BB945" s="17">
        <v>0.13444754513298701</v>
      </c>
      <c r="BC945" s="17">
        <v>8.7495864501264897E-2</v>
      </c>
      <c r="BD945" s="17"/>
      <c r="BE945" s="17">
        <v>0.110140590339477</v>
      </c>
      <c r="BF945" s="17">
        <v>9.1503106182292293E-2</v>
      </c>
      <c r="BG945" s="17"/>
      <c r="BH945" s="17">
        <v>0.10356692522397699</v>
      </c>
      <c r="BI945" s="17">
        <v>9.3560879147796303E-2</v>
      </c>
      <c r="BJ945" s="17"/>
      <c r="BK945" s="17">
        <v>0.103260698690907</v>
      </c>
      <c r="BL945" s="17">
        <v>9.2407701299821093E-2</v>
      </c>
      <c r="BM945" s="17"/>
      <c r="BN945" s="17">
        <v>0.14243500748518401</v>
      </c>
      <c r="BO945" s="17">
        <v>9.1331873065803898E-2</v>
      </c>
      <c r="BP945" s="17"/>
      <c r="BQ945" s="17">
        <v>0.12045902437757</v>
      </c>
      <c r="BR945" s="17">
        <v>9.0704851960242999E-2</v>
      </c>
      <c r="BS945" s="17"/>
      <c r="BT945" s="17">
        <v>0.118222868487686</v>
      </c>
      <c r="BU945" s="17">
        <v>9.2372979831628496E-2</v>
      </c>
      <c r="BV945" s="17"/>
      <c r="BW945" s="17">
        <v>0.10029380251271</v>
      </c>
      <c r="BX945" s="17">
        <v>8.9763614707651498E-2</v>
      </c>
      <c r="BY945" s="17"/>
      <c r="BZ945" s="17">
        <v>0.102941669089503</v>
      </c>
      <c r="CA945" s="17">
        <v>9.3157279235505194E-2</v>
      </c>
    </row>
    <row r="946" spans="2:79" x14ac:dyDescent="0.35">
      <c r="B946" t="s">
        <v>438</v>
      </c>
      <c r="C946" s="17">
        <v>7.3657500334369394E-2</v>
      </c>
      <c r="D946" s="17">
        <v>6.7357943907376899E-2</v>
      </c>
      <c r="E946" s="17">
        <v>0.10685259812073999</v>
      </c>
      <c r="F946" s="17">
        <v>4.6973121817297098E-2</v>
      </c>
      <c r="G946" s="17">
        <v>7.1285527039659E-2</v>
      </c>
      <c r="H946" s="17">
        <v>7.3446145808332794E-2</v>
      </c>
      <c r="I946" s="17">
        <v>5.6030521228470298E-2</v>
      </c>
      <c r="J946" s="17">
        <v>9.8115403501807502E-2</v>
      </c>
      <c r="K946" s="17">
        <v>0.129849533129206</v>
      </c>
      <c r="L946" s="17">
        <v>4.5885015439864701E-2</v>
      </c>
      <c r="M946" s="17"/>
      <c r="N946" s="17">
        <v>3.0360073772860999E-2</v>
      </c>
      <c r="O946" s="17">
        <v>6.2591666209640601E-2</v>
      </c>
      <c r="P946" s="17">
        <v>7.5278557559028195E-2</v>
      </c>
      <c r="Q946" s="17">
        <v>8.6174854906173201E-2</v>
      </c>
      <c r="R946" s="17"/>
      <c r="S946" s="17">
        <v>6.2709598596456195E-2</v>
      </c>
      <c r="T946" s="17">
        <v>8.3343672986583503E-2</v>
      </c>
      <c r="U946" s="17">
        <v>7.5837274174190603E-2</v>
      </c>
      <c r="V946" s="17">
        <v>5.6030433569688197E-2</v>
      </c>
      <c r="W946" s="17">
        <v>8.0046851485886805E-2</v>
      </c>
      <c r="X946" s="17">
        <v>9.8896531944568197E-2</v>
      </c>
      <c r="Y946" s="17">
        <v>7.34178739821571E-2</v>
      </c>
      <c r="Z946" s="17"/>
      <c r="AA946" s="17">
        <v>7.5469596459787402E-2</v>
      </c>
      <c r="AB946" s="17">
        <v>2.0154456673496302E-2</v>
      </c>
      <c r="AC946" s="17"/>
      <c r="AD946" s="17">
        <v>6.98947635735854E-2</v>
      </c>
      <c r="AE946" s="17">
        <v>8.5054739990153796E-2</v>
      </c>
      <c r="AF946" s="17">
        <v>3.5139797463131298E-2</v>
      </c>
      <c r="AG946" s="17"/>
      <c r="AH946" s="17">
        <v>0.111756320052563</v>
      </c>
      <c r="AI946" s="17">
        <v>5.3777462491468003E-2</v>
      </c>
      <c r="AJ946" s="17"/>
      <c r="AK946" s="17">
        <v>9.1898632080016099E-2</v>
      </c>
      <c r="AL946" s="17">
        <v>6.7168367069092502E-2</v>
      </c>
      <c r="AM946" s="17"/>
      <c r="AN946" s="17">
        <v>5.9279635804697903E-2</v>
      </c>
      <c r="AO946" s="17">
        <v>8.6174854906173201E-2</v>
      </c>
      <c r="AP946" s="17"/>
      <c r="AQ946" s="17">
        <v>8.9068222274080094E-2</v>
      </c>
      <c r="AR946" s="17">
        <v>6.0016595886850002E-2</v>
      </c>
      <c r="AS946" s="17"/>
      <c r="AT946" s="17">
        <v>4.1207902002718101E-2</v>
      </c>
      <c r="AU946" s="17">
        <v>7.9685884755282099E-2</v>
      </c>
      <c r="AV946" s="17">
        <v>5.6017890490826998E-2</v>
      </c>
      <c r="AW946" s="17">
        <v>0.11336525528668</v>
      </c>
      <c r="AX946" s="17"/>
      <c r="AY946" s="17">
        <v>7.3534823103190497E-2</v>
      </c>
      <c r="AZ946" s="17">
        <v>7.3713467112299605E-2</v>
      </c>
      <c r="BA946" s="17"/>
      <c r="BB946" s="17">
        <v>7.2282504197711206E-2</v>
      </c>
      <c r="BC946" s="17">
        <v>7.3894418431013298E-2</v>
      </c>
      <c r="BD946" s="17"/>
      <c r="BE946" s="17">
        <v>0.11658084702315499</v>
      </c>
      <c r="BF946" s="17">
        <v>6.5768256408649195E-2</v>
      </c>
      <c r="BG946" s="17"/>
      <c r="BH946" s="17">
        <v>8.3807063559879894E-2</v>
      </c>
      <c r="BI946" s="17">
        <v>7.2732306877042296E-2</v>
      </c>
      <c r="BJ946" s="17"/>
      <c r="BK946" s="17">
        <v>8.6359411493658403E-2</v>
      </c>
      <c r="BL946" s="17">
        <v>7.0807148913346094E-2</v>
      </c>
      <c r="BM946" s="17"/>
      <c r="BN946" s="17">
        <v>0.109811727978832</v>
      </c>
      <c r="BO946" s="17">
        <v>7.1350800032673703E-2</v>
      </c>
      <c r="BP946" s="17"/>
      <c r="BQ946" s="17">
        <v>0.101076446903042</v>
      </c>
      <c r="BR946" s="17">
        <v>6.9773370360211903E-2</v>
      </c>
      <c r="BS946" s="17"/>
      <c r="BT946" s="17">
        <v>9.6915226831942106E-2</v>
      </c>
      <c r="BU946" s="17">
        <v>7.1681964710838098E-2</v>
      </c>
      <c r="BV946" s="17"/>
      <c r="BW946" s="17">
        <v>6.2030549348894598E-2</v>
      </c>
      <c r="BX946" s="17">
        <v>8.2792589951325796E-2</v>
      </c>
      <c r="BY946" s="17"/>
      <c r="BZ946" s="17">
        <v>0.10344393345693199</v>
      </c>
      <c r="CA946" s="17">
        <v>6.9336706227768996E-2</v>
      </c>
    </row>
    <row r="947" spans="2:79" x14ac:dyDescent="0.35">
      <c r="B947" t="s">
        <v>439</v>
      </c>
      <c r="C947" s="17">
        <v>6.5563782144836796E-2</v>
      </c>
      <c r="D947" s="17">
        <v>6.2860201452906106E-2</v>
      </c>
      <c r="E947" s="17">
        <v>7.0984193616542998E-2</v>
      </c>
      <c r="F947" s="17">
        <v>7.74779954235114E-2</v>
      </c>
      <c r="G947" s="17">
        <v>0.127010557203521</v>
      </c>
      <c r="H947" s="17">
        <v>7.0410501454801003E-2</v>
      </c>
      <c r="I947" s="17">
        <v>1.9811027392691E-2</v>
      </c>
      <c r="J947" s="17">
        <v>5.94822888067097E-2</v>
      </c>
      <c r="K947" s="17">
        <v>6.3002730723519001E-2</v>
      </c>
      <c r="L947" s="17">
        <v>3.1949509931672102E-2</v>
      </c>
      <c r="M947" s="17"/>
      <c r="N947" s="17">
        <v>4.0824935732441302E-2</v>
      </c>
      <c r="O947" s="17">
        <v>7.9698191050113706E-2</v>
      </c>
      <c r="P947" s="17">
        <v>8.4284755490586102E-2</v>
      </c>
      <c r="Q947" s="17">
        <v>6.04393454207095E-2</v>
      </c>
      <c r="R947" s="17"/>
      <c r="S947" s="17">
        <v>7.4804864492687903E-2</v>
      </c>
      <c r="T947" s="17">
        <v>7.7386847451992605E-2</v>
      </c>
      <c r="U947" s="17">
        <v>7.8819434283180903E-2</v>
      </c>
      <c r="V947" s="17">
        <v>5.56494048169194E-2</v>
      </c>
      <c r="W947" s="17">
        <v>6.9561340558787405E-2</v>
      </c>
      <c r="X947" s="17">
        <v>7.5963914184486198E-2</v>
      </c>
      <c r="Y947" s="17">
        <v>5.06621461235899E-2</v>
      </c>
      <c r="Z947" s="17"/>
      <c r="AA947" s="17">
        <v>6.7024205903406506E-2</v>
      </c>
      <c r="AB947" s="17">
        <v>2.24440408562183E-2</v>
      </c>
      <c r="AC947" s="17"/>
      <c r="AD947" s="17">
        <v>6.1130927318986401E-2</v>
      </c>
      <c r="AE947" s="17">
        <v>7.8247744868125205E-2</v>
      </c>
      <c r="AF947" s="17">
        <v>3.5064708373004898E-2</v>
      </c>
      <c r="AG947" s="17"/>
      <c r="AH947" s="17">
        <v>7.78214821469735E-2</v>
      </c>
      <c r="AI947" s="17">
        <v>5.9167690567410801E-2</v>
      </c>
      <c r="AJ947" s="17"/>
      <c r="AK947" s="17">
        <v>6.0009505230133001E-2</v>
      </c>
      <c r="AL947" s="17">
        <v>6.7539670680391406E-2</v>
      </c>
      <c r="AM947" s="17"/>
      <c r="AN947" s="17">
        <v>7.1449886639818702E-2</v>
      </c>
      <c r="AO947" s="17">
        <v>6.04393454207095E-2</v>
      </c>
      <c r="AP947" s="17"/>
      <c r="AQ947" s="17">
        <v>6.9160233259057E-2</v>
      </c>
      <c r="AR947" s="17">
        <v>6.2380359188327801E-2</v>
      </c>
      <c r="AS947" s="17"/>
      <c r="AT947" s="17">
        <v>4.3247637424896401E-2</v>
      </c>
      <c r="AU947" s="17">
        <v>8.4082324716862597E-2</v>
      </c>
      <c r="AV947" s="17">
        <v>5.9379865288264402E-2</v>
      </c>
      <c r="AW947" s="17">
        <v>6.2255905926718799E-2</v>
      </c>
      <c r="AX947" s="17"/>
      <c r="AY947" s="17">
        <v>7.2252131014504797E-2</v>
      </c>
      <c r="AZ947" s="17">
        <v>6.2512479696035503E-2</v>
      </c>
      <c r="BA947" s="17"/>
      <c r="BB947" s="17">
        <v>7.5082377354457899E-2</v>
      </c>
      <c r="BC947" s="17">
        <v>6.3923684838623707E-2</v>
      </c>
      <c r="BD947" s="17"/>
      <c r="BE947" s="17">
        <v>7.7670099890143701E-2</v>
      </c>
      <c r="BF947" s="17">
        <v>6.3338659895458393E-2</v>
      </c>
      <c r="BG947" s="17"/>
      <c r="BH947" s="17">
        <v>0.11297804734785701</v>
      </c>
      <c r="BI947" s="17">
        <v>6.12416879842183E-2</v>
      </c>
      <c r="BJ947" s="17"/>
      <c r="BK947" s="17">
        <v>7.1980064136818206E-2</v>
      </c>
      <c r="BL947" s="17">
        <v>6.4123946968525095E-2</v>
      </c>
      <c r="BM947" s="17"/>
      <c r="BN947" s="17">
        <v>4.5836666139667102E-2</v>
      </c>
      <c r="BO947" s="17">
        <v>6.6822405199606499E-2</v>
      </c>
      <c r="BP947" s="17"/>
      <c r="BQ947" s="17">
        <v>9.3008226858251303E-2</v>
      </c>
      <c r="BR947" s="17">
        <v>6.1676040138830102E-2</v>
      </c>
      <c r="BS947" s="17"/>
      <c r="BT947" s="17">
        <v>0.103464386654463</v>
      </c>
      <c r="BU947" s="17">
        <v>6.2344465141949502E-2</v>
      </c>
      <c r="BV947" s="17"/>
      <c r="BW947" s="17">
        <v>7.3907073013197197E-2</v>
      </c>
      <c r="BX947" s="17">
        <v>5.90086061680892E-2</v>
      </c>
      <c r="BY947" s="17"/>
      <c r="BZ947" s="17">
        <v>8.6397991096754001E-2</v>
      </c>
      <c r="CA947" s="17">
        <v>6.2541589897624206E-2</v>
      </c>
    </row>
    <row r="948" spans="2:79" x14ac:dyDescent="0.35">
      <c r="B948" t="s">
        <v>96</v>
      </c>
      <c r="C948" s="17">
        <v>4.6088333547109499E-2</v>
      </c>
      <c r="D948" s="17">
        <v>1.89583411219418E-2</v>
      </c>
      <c r="E948" s="17">
        <v>9.7191229190598302E-3</v>
      </c>
      <c r="F948" s="17">
        <v>1.89895805746855E-2</v>
      </c>
      <c r="G948" s="17">
        <v>2.99575169838814E-2</v>
      </c>
      <c r="H948" s="17">
        <v>2.73178804235806E-2</v>
      </c>
      <c r="I948" s="17">
        <v>4.1792431061036299E-2</v>
      </c>
      <c r="J948" s="17">
        <v>0.12538989199494799</v>
      </c>
      <c r="K948" s="17">
        <v>7.6416974517725306E-2</v>
      </c>
      <c r="L948" s="17">
        <v>0.12714936575584501</v>
      </c>
      <c r="M948" s="17"/>
      <c r="N948" s="17">
        <v>6.3732251998619094E-2</v>
      </c>
      <c r="O948" s="17">
        <v>5.2085168444828502E-2</v>
      </c>
      <c r="P948" s="17">
        <v>3.8475489236997701E-2</v>
      </c>
      <c r="Q948" s="17">
        <v>4.2944973825424698E-2</v>
      </c>
      <c r="R948" s="17"/>
      <c r="S948" s="17">
        <v>5.0418318744187798E-2</v>
      </c>
      <c r="T948" s="17">
        <v>4.3785826219935403E-2</v>
      </c>
      <c r="U948" s="17">
        <v>0</v>
      </c>
      <c r="V948" s="17">
        <v>5.7003095826305403E-2</v>
      </c>
      <c r="W948" s="17">
        <v>3.3660080412474098E-2</v>
      </c>
      <c r="X948" s="17">
        <v>2.9930587233864402E-2</v>
      </c>
      <c r="Y948" s="17">
        <v>3.07404810268707E-2</v>
      </c>
      <c r="Z948" s="17"/>
      <c r="AA948" s="17">
        <v>3.7537245824277601E-2</v>
      </c>
      <c r="AB948" s="17">
        <v>0.29856347179458997</v>
      </c>
      <c r="AC948" s="17"/>
      <c r="AD948" s="17">
        <v>4.1203011357833198E-2</v>
      </c>
      <c r="AE948" s="17">
        <v>2.7815723407473E-2</v>
      </c>
      <c r="AF948" s="17">
        <v>0.128151564328912</v>
      </c>
      <c r="AG948" s="17"/>
      <c r="AH948" s="17">
        <v>1.12408892349233E-2</v>
      </c>
      <c r="AI948" s="17">
        <v>6.4271797412365203E-2</v>
      </c>
      <c r="AJ948" s="17"/>
      <c r="AK948" s="17">
        <v>4.7848255329911903E-2</v>
      </c>
      <c r="AL948" s="17">
        <v>4.5462255782620198E-2</v>
      </c>
      <c r="AM948" s="17"/>
      <c r="AN948" s="17">
        <v>4.9698904773414397E-2</v>
      </c>
      <c r="AO948" s="17">
        <v>4.2944973825424698E-2</v>
      </c>
      <c r="AP948" s="17"/>
      <c r="AQ948" s="17">
        <v>2.4409483091129801E-2</v>
      </c>
      <c r="AR948" s="17">
        <v>6.5277514220084196E-2</v>
      </c>
      <c r="AS948" s="17"/>
      <c r="AT948" s="17">
        <v>0.12896117115234201</v>
      </c>
      <c r="AU948" s="17">
        <v>7.6779960611013207E-2</v>
      </c>
      <c r="AV948" s="17">
        <v>4.0846494851776903E-2</v>
      </c>
      <c r="AW948" s="17">
        <v>7.4612306375428398E-3</v>
      </c>
      <c r="AX948" s="17"/>
      <c r="AY948" s="17">
        <v>3.0159393468794801E-2</v>
      </c>
      <c r="AZ948" s="17">
        <v>5.3355301047592701E-2</v>
      </c>
      <c r="BA948" s="17"/>
      <c r="BB948" s="17">
        <v>2.0226984534506401E-2</v>
      </c>
      <c r="BC948" s="17">
        <v>5.0544361765195403E-2</v>
      </c>
      <c r="BD948" s="17"/>
      <c r="BE948" s="17">
        <v>2.9127174226622699E-2</v>
      </c>
      <c r="BF948" s="17">
        <v>4.9205768077844297E-2</v>
      </c>
      <c r="BG948" s="17"/>
      <c r="BH948" s="17">
        <v>4.4009498181063103E-2</v>
      </c>
      <c r="BI948" s="17">
        <v>4.6277831837508103E-2</v>
      </c>
      <c r="BJ948" s="17"/>
      <c r="BK948" s="17">
        <v>4.7481361542519099E-2</v>
      </c>
      <c r="BL948" s="17">
        <v>4.5775733397695202E-2</v>
      </c>
      <c r="BM948" s="17"/>
      <c r="BN948" s="17">
        <v>3.4823710689646299E-2</v>
      </c>
      <c r="BO948" s="17">
        <v>4.6807035359780598E-2</v>
      </c>
      <c r="BP948" s="17"/>
      <c r="BQ948" s="17">
        <v>1.46587500681936E-2</v>
      </c>
      <c r="BR948" s="17">
        <v>5.0540604788092199E-2</v>
      </c>
      <c r="BS948" s="17"/>
      <c r="BT948" s="17">
        <v>2.0703091044876099E-2</v>
      </c>
      <c r="BU948" s="17">
        <v>4.8244582606121203E-2</v>
      </c>
      <c r="BV948" s="17"/>
      <c r="BW948" s="17">
        <v>3.7859795883098103E-2</v>
      </c>
      <c r="BX948" s="17">
        <v>5.2553349962087999E-2</v>
      </c>
      <c r="BY948" s="17"/>
      <c r="BZ948" s="17">
        <v>6.0169932793145801E-3</v>
      </c>
      <c r="CA948" s="17">
        <v>5.1901047347390601E-2</v>
      </c>
    </row>
    <row r="949" spans="2:79" x14ac:dyDescent="0.35">
      <c r="B949" t="s">
        <v>97</v>
      </c>
      <c r="C949" s="17">
        <v>7.57862653060785E-3</v>
      </c>
      <c r="D949" s="17">
        <v>5.2299702129983798E-3</v>
      </c>
      <c r="E949" s="17">
        <v>4.0271669405257202E-3</v>
      </c>
      <c r="F949" s="17">
        <v>6.5062254238771704E-3</v>
      </c>
      <c r="G949" s="17">
        <v>5.1324181472980597E-3</v>
      </c>
      <c r="H949" s="17">
        <v>3.6395956222295802E-3</v>
      </c>
      <c r="I949" s="17">
        <v>8.2446012159367501E-3</v>
      </c>
      <c r="J949" s="17">
        <v>1.86521556306187E-2</v>
      </c>
      <c r="K949" s="17">
        <v>8.6471828952525698E-3</v>
      </c>
      <c r="L949" s="17">
        <v>1.3999556491482301E-2</v>
      </c>
      <c r="M949" s="17"/>
      <c r="N949" s="17">
        <v>2.54944731029201E-2</v>
      </c>
      <c r="O949" s="17">
        <v>1.19392882260382E-2</v>
      </c>
      <c r="P949" s="17">
        <v>5.0512083746844802E-3</v>
      </c>
      <c r="Q949" s="17">
        <v>3.1061982252737698E-3</v>
      </c>
      <c r="R949" s="17"/>
      <c r="S949" s="17">
        <v>1.1451499616869301E-2</v>
      </c>
      <c r="T949" s="17">
        <v>8.3625753800036801E-3</v>
      </c>
      <c r="U949" s="17">
        <v>1.2202924579756001E-2</v>
      </c>
      <c r="V949" s="17">
        <v>6.9207931364527299E-3</v>
      </c>
      <c r="W949" s="17">
        <v>5.5330645263676403E-3</v>
      </c>
      <c r="X949" s="17">
        <v>0</v>
      </c>
      <c r="Y949" s="17">
        <v>9.7894594208491892E-3</v>
      </c>
      <c r="Z949" s="17"/>
      <c r="AA949" s="17">
        <v>6.1931724947188503E-3</v>
      </c>
      <c r="AB949" s="17">
        <v>4.8484849292495198E-2</v>
      </c>
      <c r="AC949" s="17"/>
      <c r="AD949" s="17">
        <v>7.0474290230844901E-3</v>
      </c>
      <c r="AE949" s="17">
        <v>6.62337960025747E-3</v>
      </c>
      <c r="AF949" s="17">
        <v>0</v>
      </c>
      <c r="AG949" s="17"/>
      <c r="AH949" s="17">
        <v>2.41067122829421E-3</v>
      </c>
      <c r="AI949" s="17">
        <v>1.02752756063627E-2</v>
      </c>
      <c r="AJ949" s="17"/>
      <c r="AK949" s="17">
        <v>6.6554113981947098E-3</v>
      </c>
      <c r="AL949" s="17">
        <v>7.9070527549389598E-3</v>
      </c>
      <c r="AM949" s="17"/>
      <c r="AN949" s="17">
        <v>1.2715811702114501E-2</v>
      </c>
      <c r="AO949" s="17">
        <v>3.1061982252737698E-3</v>
      </c>
      <c r="AP949" s="17"/>
      <c r="AQ949" s="17">
        <v>6.8489676475200403E-3</v>
      </c>
      <c r="AR949" s="17">
        <v>8.2244890114457399E-3</v>
      </c>
      <c r="AS949" s="17"/>
      <c r="AT949" s="17">
        <v>2.3767552970906599E-2</v>
      </c>
      <c r="AU949" s="17">
        <v>1.5642981784945199E-2</v>
      </c>
      <c r="AV949" s="17">
        <v>5.0166114056391297E-3</v>
      </c>
      <c r="AW949" s="17">
        <v>1.4174777012204199E-3</v>
      </c>
      <c r="AX949" s="17"/>
      <c r="AY949" s="17">
        <v>9.3733562939479504E-3</v>
      </c>
      <c r="AZ949" s="17">
        <v>6.7598499642939503E-3</v>
      </c>
      <c r="BA949" s="17"/>
      <c r="BB949" s="17">
        <v>4.7344365271642904E-3</v>
      </c>
      <c r="BC949" s="17">
        <v>8.0686934218116204E-3</v>
      </c>
      <c r="BD949" s="17"/>
      <c r="BE949" s="17">
        <v>0</v>
      </c>
      <c r="BF949" s="17">
        <v>8.9715662227386299E-3</v>
      </c>
      <c r="BG949" s="17"/>
      <c r="BH949" s="17">
        <v>4.8199205936868298E-3</v>
      </c>
      <c r="BI949" s="17">
        <v>7.8300990941870992E-3</v>
      </c>
      <c r="BJ949" s="17"/>
      <c r="BK949" s="17">
        <v>7.5813473782832402E-3</v>
      </c>
      <c r="BL949" s="17">
        <v>7.5780159632734701E-3</v>
      </c>
      <c r="BM949" s="17"/>
      <c r="BN949" s="17">
        <v>0</v>
      </c>
      <c r="BO949" s="17">
        <v>8.0621556015786199E-3</v>
      </c>
      <c r="BP949" s="17"/>
      <c r="BQ949" s="17">
        <v>2.7498504203774098E-3</v>
      </c>
      <c r="BR949" s="17">
        <v>8.2626642627383305E-3</v>
      </c>
      <c r="BS949" s="17"/>
      <c r="BT949" s="17">
        <v>4.6544200799198097E-3</v>
      </c>
      <c r="BU949" s="17">
        <v>7.8270116861602207E-3</v>
      </c>
      <c r="BV949" s="17"/>
      <c r="BW949" s="17">
        <v>9.8405666499416806E-3</v>
      </c>
      <c r="BX949" s="17">
        <v>5.8014602103819103E-3</v>
      </c>
      <c r="BY949" s="17"/>
      <c r="BZ949" s="17">
        <v>6.5248176724609103E-3</v>
      </c>
      <c r="CA949" s="17">
        <v>7.7314911278904101E-3</v>
      </c>
    </row>
    <row r="950" spans="2:79" x14ac:dyDescent="0.35">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c r="BH950" s="17"/>
      <c r="BI950" s="17"/>
      <c r="BJ950" s="17"/>
      <c r="BK950" s="17"/>
      <c r="BL950" s="17"/>
      <c r="BM950" s="17"/>
      <c r="BN950" s="17"/>
      <c r="BO950" s="17"/>
      <c r="BP950" s="17"/>
      <c r="BQ950" s="17"/>
      <c r="BR950" s="17"/>
      <c r="BS950" s="17"/>
      <c r="BT950" s="17"/>
      <c r="BU950" s="17"/>
      <c r="BV950" s="17"/>
      <c r="BW950" s="17"/>
      <c r="BX950" s="17"/>
      <c r="BY950" s="17"/>
      <c r="BZ950" s="17"/>
      <c r="CA950" s="17"/>
    </row>
    <row r="951" spans="2:79" x14ac:dyDescent="0.35">
      <c r="B951" s="6" t="s">
        <v>447</v>
      </c>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c r="BH951" s="17"/>
      <c r="BI951" s="17"/>
      <c r="BJ951" s="17"/>
      <c r="BK951" s="17"/>
      <c r="BL951" s="17"/>
      <c r="BM951" s="17"/>
      <c r="BN951" s="17"/>
      <c r="BO951" s="17"/>
      <c r="BP951" s="17"/>
      <c r="BQ951" s="17"/>
      <c r="BR951" s="17"/>
      <c r="BS951" s="17"/>
      <c r="BT951" s="17"/>
      <c r="BU951" s="17"/>
      <c r="BV951" s="17"/>
      <c r="BW951" s="17"/>
      <c r="BX951" s="17"/>
      <c r="BY951" s="17"/>
      <c r="BZ951" s="17"/>
      <c r="CA951" s="17"/>
    </row>
    <row r="952" spans="2:79" x14ac:dyDescent="0.35">
      <c r="B952" s="24" t="s">
        <v>705</v>
      </c>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c r="BD952" s="17"/>
      <c r="BE952" s="17"/>
      <c r="BF952" s="17"/>
      <c r="BG952" s="17"/>
      <c r="BH952" s="17"/>
      <c r="BI952" s="17"/>
      <c r="BJ952" s="17"/>
      <c r="BK952" s="17"/>
      <c r="BL952" s="17"/>
      <c r="BM952" s="17"/>
      <c r="BN952" s="17"/>
      <c r="BO952" s="17"/>
      <c r="BP952" s="17"/>
      <c r="BQ952" s="17"/>
      <c r="BR952" s="17"/>
      <c r="BS952" s="17"/>
      <c r="BT952" s="17"/>
      <c r="BU952" s="17"/>
      <c r="BV952" s="17"/>
      <c r="BW952" s="17"/>
      <c r="BX952" s="17"/>
      <c r="BY952" s="17"/>
      <c r="BZ952" s="17"/>
      <c r="CA952" s="17"/>
    </row>
    <row r="953" spans="2:79" x14ac:dyDescent="0.35">
      <c r="B953" t="s">
        <v>441</v>
      </c>
      <c r="C953" s="17">
        <v>2.52921361181799E-2</v>
      </c>
      <c r="D953" s="17">
        <v>1.9677417338164301E-2</v>
      </c>
      <c r="E953" s="17">
        <v>2.2011540683871299E-2</v>
      </c>
      <c r="F953" s="17">
        <v>3.6439742916647401E-2</v>
      </c>
      <c r="G953" s="17">
        <v>2.1550261123391899E-2</v>
      </c>
      <c r="H953" s="17">
        <v>4.1582528652418398E-2</v>
      </c>
      <c r="I953" s="17">
        <v>2.0383193597455301E-2</v>
      </c>
      <c r="J953" s="17">
        <v>1.8635718857933001E-2</v>
      </c>
      <c r="K953" s="17">
        <v>1.6524165629725401E-2</v>
      </c>
      <c r="L953" s="17">
        <v>2.65843465569565E-2</v>
      </c>
      <c r="M953" s="17"/>
      <c r="N953" s="17">
        <v>8.7428191909892303E-2</v>
      </c>
      <c r="O953" s="17">
        <v>2.65872828131597E-2</v>
      </c>
      <c r="P953" s="17">
        <v>2.1185586899251398E-2</v>
      </c>
      <c r="Q953" s="17">
        <v>1.2311464463563499E-2</v>
      </c>
      <c r="R953" s="17"/>
      <c r="S953" s="17">
        <v>5.2910761893972001E-2</v>
      </c>
      <c r="T953" s="17">
        <v>1.01829444257626E-2</v>
      </c>
      <c r="U953" s="17">
        <v>2.4010471562357E-2</v>
      </c>
      <c r="V953" s="17">
        <v>4.3400666806495E-2</v>
      </c>
      <c r="W953" s="17">
        <v>1.3912511265104399E-2</v>
      </c>
      <c r="X953" s="17">
        <v>1.34276437710075E-2</v>
      </c>
      <c r="Y953" s="17">
        <v>1.92142723686353E-2</v>
      </c>
      <c r="Z953" s="17"/>
      <c r="AA953" s="17">
        <v>2.4509264899705299E-2</v>
      </c>
      <c r="AB953" s="17">
        <v>4.8406800067494697E-2</v>
      </c>
      <c r="AC953" s="17"/>
      <c r="AD953" s="17">
        <v>3.0681557073030202E-2</v>
      </c>
      <c r="AE953" s="17">
        <v>1.54947278042254E-2</v>
      </c>
      <c r="AF953" s="17">
        <v>3.1419855333644803E-2</v>
      </c>
      <c r="AG953" s="17"/>
      <c r="AH953" s="17">
        <v>1.8993262563956101E-2</v>
      </c>
      <c r="AI953" s="17">
        <v>2.8578900525892698E-2</v>
      </c>
      <c r="AJ953" s="17"/>
      <c r="AK953" s="17">
        <v>3.1256354542527801E-2</v>
      </c>
      <c r="AL953" s="17">
        <v>2.3170414247054801E-2</v>
      </c>
      <c r="AM953" s="17"/>
      <c r="AN953" s="17">
        <v>4.0202182604729901E-2</v>
      </c>
      <c r="AO953" s="17">
        <v>1.2311464463563499E-2</v>
      </c>
      <c r="AP953" s="17"/>
      <c r="AQ953" s="17">
        <v>1.9734515775043801E-2</v>
      </c>
      <c r="AR953" s="17">
        <v>3.0211501242857101E-2</v>
      </c>
      <c r="AS953" s="17"/>
      <c r="AT953" s="17">
        <v>3.7589664463452598E-2</v>
      </c>
      <c r="AU953" s="17">
        <v>4.5114321778012702E-2</v>
      </c>
      <c r="AV953" s="17">
        <v>2.40802607918911E-2</v>
      </c>
      <c r="AW953" s="17">
        <v>4.9554460462854404E-3</v>
      </c>
      <c r="AX953" s="17"/>
      <c r="AY953" s="17">
        <v>2.3282306868890199E-2</v>
      </c>
      <c r="AZ953" s="17">
        <v>2.6209043568663298E-2</v>
      </c>
      <c r="BA953" s="17"/>
      <c r="BB953" s="17">
        <v>2.0001985896999499E-2</v>
      </c>
      <c r="BC953" s="17">
        <v>2.6203653094808099E-2</v>
      </c>
      <c r="BD953" s="17"/>
      <c r="BE953" s="17">
        <v>1.43223329178236E-2</v>
      </c>
      <c r="BF953" s="17">
        <v>2.7308368773388301E-2</v>
      </c>
      <c r="BG953" s="17"/>
      <c r="BH953" s="17">
        <v>1.6274437545867701E-2</v>
      </c>
      <c r="BI953" s="17">
        <v>2.61141533354609E-2</v>
      </c>
      <c r="BJ953" s="17"/>
      <c r="BK953" s="17">
        <v>2.0975960399161199E-2</v>
      </c>
      <c r="BL953" s="17">
        <v>2.6260700410577299E-2</v>
      </c>
      <c r="BM953" s="17"/>
      <c r="BN953" s="17">
        <v>1.82324982632345E-2</v>
      </c>
      <c r="BO953" s="17">
        <v>2.57425528420554E-2</v>
      </c>
      <c r="BP953" s="17"/>
      <c r="BQ953" s="17">
        <v>1.8286233104364301E-2</v>
      </c>
      <c r="BR953" s="17">
        <v>2.6284582630442799E-2</v>
      </c>
      <c r="BS953" s="17"/>
      <c r="BT953" s="17">
        <v>2.0432705715632899E-2</v>
      </c>
      <c r="BU953" s="17">
        <v>2.5704901221050399E-2</v>
      </c>
      <c r="BV953" s="17"/>
      <c r="BW953" s="17">
        <v>3.8920867059839603E-2</v>
      </c>
      <c r="BX953" s="17">
        <v>1.45842834169016E-2</v>
      </c>
      <c r="BY953" s="17"/>
      <c r="BZ953" s="17">
        <v>3.8933027074828201E-2</v>
      </c>
      <c r="CA953" s="17">
        <v>2.33134003289115E-2</v>
      </c>
    </row>
    <row r="954" spans="2:79" x14ac:dyDescent="0.35">
      <c r="B954" t="s">
        <v>442</v>
      </c>
      <c r="C954" s="17">
        <v>0.13996097201326499</v>
      </c>
      <c r="D954" s="17">
        <v>0.120629562911701</v>
      </c>
      <c r="E954" s="17">
        <v>0.115598081868818</v>
      </c>
      <c r="F954" s="17">
        <v>0.100980417823386</v>
      </c>
      <c r="G954" s="17">
        <v>0.12233332211034401</v>
      </c>
      <c r="H954" s="17">
        <v>0.188261524781386</v>
      </c>
      <c r="I954" s="17">
        <v>0.16772600148369701</v>
      </c>
      <c r="J954" s="17">
        <v>0.109854889305389</v>
      </c>
      <c r="K954" s="17">
        <v>0.17845050347991601</v>
      </c>
      <c r="L954" s="17">
        <v>0.176015032797354</v>
      </c>
      <c r="M954" s="17"/>
      <c r="N954" s="17">
        <v>0.242860816100363</v>
      </c>
      <c r="O954" s="17">
        <v>0.21704639467140399</v>
      </c>
      <c r="P954" s="17">
        <v>0.14828311841151801</v>
      </c>
      <c r="Q954" s="17">
        <v>9.0796170189851103E-2</v>
      </c>
      <c r="R954" s="17"/>
      <c r="S954" s="17">
        <v>0.19066988734037699</v>
      </c>
      <c r="T954" s="17">
        <v>0.167715835235065</v>
      </c>
      <c r="U954" s="17">
        <v>0.131857696169873</v>
      </c>
      <c r="V954" s="17">
        <v>0.12863053733313801</v>
      </c>
      <c r="W954" s="17">
        <v>0.16952914587221199</v>
      </c>
      <c r="X954" s="17">
        <v>0.11942632967813301</v>
      </c>
      <c r="Y954" s="17">
        <v>0.13242322019800801</v>
      </c>
      <c r="Z954" s="17"/>
      <c r="AA954" s="17">
        <v>0.14078466988364699</v>
      </c>
      <c r="AB954" s="17">
        <v>0.11564088076410001</v>
      </c>
      <c r="AC954" s="17"/>
      <c r="AD954" s="17">
        <v>0.168608779603345</v>
      </c>
      <c r="AE954" s="17">
        <v>9.51734284598902E-2</v>
      </c>
      <c r="AF954" s="17">
        <v>0.19370847932047</v>
      </c>
      <c r="AG954" s="17"/>
      <c r="AH954" s="17">
        <v>0.13280828717491</v>
      </c>
      <c r="AI954" s="17">
        <v>0.14369325680099901</v>
      </c>
      <c r="AJ954" s="17"/>
      <c r="AK954" s="17">
        <v>0.16448364323120099</v>
      </c>
      <c r="AL954" s="17">
        <v>0.13123723251219299</v>
      </c>
      <c r="AM954" s="17"/>
      <c r="AN954" s="17">
        <v>0.19643335650874799</v>
      </c>
      <c r="AO954" s="17">
        <v>9.0796170189851103E-2</v>
      </c>
      <c r="AP954" s="17"/>
      <c r="AQ954" s="17">
        <v>0.128487469060246</v>
      </c>
      <c r="AR954" s="17">
        <v>0.15011682052398101</v>
      </c>
      <c r="AS954" s="17"/>
      <c r="AT954" s="17">
        <v>0.13261721351879199</v>
      </c>
      <c r="AU954" s="17">
        <v>0.14064912344024999</v>
      </c>
      <c r="AV954" s="17">
        <v>0.14777302226250699</v>
      </c>
      <c r="AW954" s="17">
        <v>0.121462377081717</v>
      </c>
      <c r="AX954" s="17"/>
      <c r="AY954" s="17">
        <v>0.13127466572615101</v>
      </c>
      <c r="AZ954" s="17">
        <v>0.143923765844954</v>
      </c>
      <c r="BA954" s="17"/>
      <c r="BB954" s="17">
        <v>0.17565935614347</v>
      </c>
      <c r="BC954" s="17">
        <v>0.133809977842514</v>
      </c>
      <c r="BD954" s="17"/>
      <c r="BE954" s="17">
        <v>0.134624494432908</v>
      </c>
      <c r="BF954" s="17">
        <v>0.14094180823838101</v>
      </c>
      <c r="BG954" s="17"/>
      <c r="BH954" s="17">
        <v>0.16976280593047199</v>
      </c>
      <c r="BI954" s="17">
        <v>0.137244356416719</v>
      </c>
      <c r="BJ954" s="17"/>
      <c r="BK954" s="17">
        <v>0.12199731150309</v>
      </c>
      <c r="BL954" s="17">
        <v>0.14399207761775601</v>
      </c>
      <c r="BM954" s="17"/>
      <c r="BN954" s="17">
        <v>0.13933905628428001</v>
      </c>
      <c r="BO954" s="17">
        <v>0.140000651278821</v>
      </c>
      <c r="BP954" s="17"/>
      <c r="BQ954" s="17">
        <v>0.13025534729222901</v>
      </c>
      <c r="BR954" s="17">
        <v>0.141335857361339</v>
      </c>
      <c r="BS954" s="17"/>
      <c r="BT954" s="17">
        <v>0.160178932398989</v>
      </c>
      <c r="BU954" s="17">
        <v>0.138243637303816</v>
      </c>
      <c r="BV954" s="17"/>
      <c r="BW954" s="17">
        <v>0.20006241803889399</v>
      </c>
      <c r="BX954" s="17">
        <v>9.2740329538838207E-2</v>
      </c>
      <c r="BY954" s="17"/>
      <c r="BZ954" s="17">
        <v>0.21813739352940401</v>
      </c>
      <c r="CA954" s="17">
        <v>0.12862076823753399</v>
      </c>
    </row>
    <row r="955" spans="2:79" x14ac:dyDescent="0.35">
      <c r="B955" t="s">
        <v>443</v>
      </c>
      <c r="C955" s="17">
        <v>0.275506234130523</v>
      </c>
      <c r="D955" s="17">
        <v>0.25392814457416402</v>
      </c>
      <c r="E955" s="17">
        <v>0.25935436236183501</v>
      </c>
      <c r="F955" s="17">
        <v>0.35578808231223502</v>
      </c>
      <c r="G955" s="17">
        <v>0.32949072751236202</v>
      </c>
      <c r="H955" s="17">
        <v>0.31190901280991001</v>
      </c>
      <c r="I955" s="17">
        <v>0.26284373798504501</v>
      </c>
      <c r="J955" s="17">
        <v>0.24873521061569301</v>
      </c>
      <c r="K955" s="17">
        <v>0.34248288499726298</v>
      </c>
      <c r="L955" s="17">
        <v>0.15205105229764701</v>
      </c>
      <c r="M955" s="17"/>
      <c r="N955" s="17">
        <v>0.25140300213764899</v>
      </c>
      <c r="O955" s="17">
        <v>0.27267762199675899</v>
      </c>
      <c r="P955" s="17">
        <v>0.34192794795311698</v>
      </c>
      <c r="Q955" s="17">
        <v>0.25883102504413502</v>
      </c>
      <c r="R955" s="17"/>
      <c r="S955" s="17">
        <v>0.30416914652095101</v>
      </c>
      <c r="T955" s="17">
        <v>0.30767035842031198</v>
      </c>
      <c r="U955" s="17">
        <v>0.33368520987086098</v>
      </c>
      <c r="V955" s="17">
        <v>0.227892263683243</v>
      </c>
      <c r="W955" s="17">
        <v>0.29765385675380901</v>
      </c>
      <c r="X955" s="17">
        <v>0.29765679734739803</v>
      </c>
      <c r="Y955" s="17">
        <v>0.23562098061592801</v>
      </c>
      <c r="Z955" s="17"/>
      <c r="AA955" s="17">
        <v>0.28005979053538499</v>
      </c>
      <c r="AB955" s="17">
        <v>0.141060205730485</v>
      </c>
      <c r="AC955" s="17"/>
      <c r="AD955" s="17">
        <v>0.30625009783550899</v>
      </c>
      <c r="AE955" s="17">
        <v>0.25572129116172798</v>
      </c>
      <c r="AF955" s="17">
        <v>0.18297188972644199</v>
      </c>
      <c r="AG955" s="17"/>
      <c r="AH955" s="17">
        <v>0.285685961545873</v>
      </c>
      <c r="AI955" s="17">
        <v>0.27019443266936299</v>
      </c>
      <c r="AJ955" s="17"/>
      <c r="AK955" s="17">
        <v>0.29342486088382502</v>
      </c>
      <c r="AL955" s="17">
        <v>0.26913182937569302</v>
      </c>
      <c r="AM955" s="17"/>
      <c r="AN955" s="17">
        <v>0.294659953542459</v>
      </c>
      <c r="AO955" s="17">
        <v>0.25883102504413502</v>
      </c>
      <c r="AP955" s="17"/>
      <c r="AQ955" s="17">
        <v>0.24950491225441901</v>
      </c>
      <c r="AR955" s="17">
        <v>0.29852147952971497</v>
      </c>
      <c r="AS955" s="17"/>
      <c r="AT955" s="17">
        <v>0.16191079691520099</v>
      </c>
      <c r="AU955" s="17">
        <v>0.28519364083764598</v>
      </c>
      <c r="AV955" s="17">
        <v>0.28228987541566802</v>
      </c>
      <c r="AW955" s="17">
        <v>0.27818115395402898</v>
      </c>
      <c r="AX955" s="17"/>
      <c r="AY955" s="17">
        <v>0.28012437869941897</v>
      </c>
      <c r="AZ955" s="17">
        <v>0.27339938293203198</v>
      </c>
      <c r="BA955" s="17"/>
      <c r="BB955" s="17">
        <v>0.31679521560519902</v>
      </c>
      <c r="BC955" s="17">
        <v>0.26839195457544202</v>
      </c>
      <c r="BD955" s="17"/>
      <c r="BE955" s="17">
        <v>0.25705970751541002</v>
      </c>
      <c r="BF955" s="17">
        <v>0.27889667684469599</v>
      </c>
      <c r="BG955" s="17"/>
      <c r="BH955" s="17">
        <v>0.26469467818973003</v>
      </c>
      <c r="BI955" s="17">
        <v>0.27649177218745302</v>
      </c>
      <c r="BJ955" s="17"/>
      <c r="BK955" s="17">
        <v>0.27390457662267398</v>
      </c>
      <c r="BL955" s="17">
        <v>0.27586565144152803</v>
      </c>
      <c r="BM955" s="17"/>
      <c r="BN955" s="17">
        <v>0.273263210161592</v>
      </c>
      <c r="BO955" s="17">
        <v>0.275649342818025</v>
      </c>
      <c r="BP955" s="17"/>
      <c r="BQ955" s="17">
        <v>0.26014877649324503</v>
      </c>
      <c r="BR955" s="17">
        <v>0.27768175029728798</v>
      </c>
      <c r="BS955" s="17"/>
      <c r="BT955" s="17">
        <v>0.28407230744072598</v>
      </c>
      <c r="BU955" s="17">
        <v>0.27477862290077398</v>
      </c>
      <c r="BV955" s="17"/>
      <c r="BW955" s="17">
        <v>0.30118228070321001</v>
      </c>
      <c r="BX955" s="17">
        <v>0.25533301874983999</v>
      </c>
      <c r="BY955" s="17"/>
      <c r="BZ955" s="17">
        <v>0.31715214603882502</v>
      </c>
      <c r="CA955" s="17">
        <v>0.26946511433625397</v>
      </c>
    </row>
    <row r="956" spans="2:79" x14ac:dyDescent="0.35">
      <c r="B956" t="s">
        <v>444</v>
      </c>
      <c r="C956" s="17">
        <v>0.32560997103564499</v>
      </c>
      <c r="D956" s="17">
        <v>0.34698608294251498</v>
      </c>
      <c r="E956" s="17">
        <v>0.41965183027875902</v>
      </c>
      <c r="F956" s="17">
        <v>0.337002563429387</v>
      </c>
      <c r="G956" s="17">
        <v>0.32812849270859501</v>
      </c>
      <c r="H956" s="17">
        <v>0.29586264901132803</v>
      </c>
      <c r="I956" s="17">
        <v>0.29647754226704298</v>
      </c>
      <c r="J956" s="17">
        <v>0.31039522283323001</v>
      </c>
      <c r="K956" s="17">
        <v>0.21164407786071601</v>
      </c>
      <c r="L956" s="17">
        <v>0.279856049516091</v>
      </c>
      <c r="M956" s="17"/>
      <c r="N956" s="17">
        <v>0.207253162114794</v>
      </c>
      <c r="O956" s="17">
        <v>0.250174894283338</v>
      </c>
      <c r="P956" s="17">
        <v>0.29663674151615199</v>
      </c>
      <c r="Q956" s="17">
        <v>0.384904001978778</v>
      </c>
      <c r="R956" s="17"/>
      <c r="S956" s="17">
        <v>0.245548033684025</v>
      </c>
      <c r="T956" s="17">
        <v>0.31251574427188999</v>
      </c>
      <c r="U956" s="17">
        <v>0.31470416948573998</v>
      </c>
      <c r="V956" s="17">
        <v>0.33629213761341897</v>
      </c>
      <c r="W956" s="17">
        <v>0.34024008722698501</v>
      </c>
      <c r="X956" s="17">
        <v>0.36603917721444201</v>
      </c>
      <c r="Y956" s="17">
        <v>0.333966703410084</v>
      </c>
      <c r="Z956" s="17"/>
      <c r="AA956" s="17">
        <v>0.33016540800822203</v>
      </c>
      <c r="AB956" s="17">
        <v>0.19110841793403899</v>
      </c>
      <c r="AC956" s="17"/>
      <c r="AD956" s="17">
        <v>0.290791762501664</v>
      </c>
      <c r="AE956" s="17">
        <v>0.38389994122681098</v>
      </c>
      <c r="AF956" s="17">
        <v>0.28964539089536501</v>
      </c>
      <c r="AG956" s="17"/>
      <c r="AH956" s="17">
        <v>0.36999176234287401</v>
      </c>
      <c r="AI956" s="17">
        <v>0.302451466461233</v>
      </c>
      <c r="AJ956" s="17"/>
      <c r="AK956" s="17">
        <v>0.25433003279350502</v>
      </c>
      <c r="AL956" s="17">
        <v>0.35096722544527598</v>
      </c>
      <c r="AM956" s="17"/>
      <c r="AN956" s="17">
        <v>0.25750280514622598</v>
      </c>
      <c r="AO956" s="17">
        <v>0.384904001978778</v>
      </c>
      <c r="AP956" s="17"/>
      <c r="AQ956" s="17">
        <v>0.36176556910345398</v>
      </c>
      <c r="AR956" s="17">
        <v>0.29360659958975399</v>
      </c>
      <c r="AS956" s="17"/>
      <c r="AT956" s="17">
        <v>0.30899642403682698</v>
      </c>
      <c r="AU956" s="17">
        <v>0.28973082905784497</v>
      </c>
      <c r="AV956" s="17">
        <v>0.332527186262709</v>
      </c>
      <c r="AW956" s="17">
        <v>0.35495077069784597</v>
      </c>
      <c r="AX956" s="17"/>
      <c r="AY956" s="17">
        <v>0.34181872413569803</v>
      </c>
      <c r="AZ956" s="17">
        <v>0.31821534958422798</v>
      </c>
      <c r="BA956" s="17"/>
      <c r="BB956" s="17">
        <v>0.31237226857250799</v>
      </c>
      <c r="BC956" s="17">
        <v>0.32789088745998202</v>
      </c>
      <c r="BD956" s="17"/>
      <c r="BE956" s="17">
        <v>0.36322344015000801</v>
      </c>
      <c r="BF956" s="17">
        <v>0.31869667429559201</v>
      </c>
      <c r="BG956" s="17"/>
      <c r="BH956" s="17">
        <v>0.30447703380727897</v>
      </c>
      <c r="BI956" s="17">
        <v>0.32753636479499898</v>
      </c>
      <c r="BJ956" s="17"/>
      <c r="BK956" s="17">
        <v>0.359030389744805</v>
      </c>
      <c r="BL956" s="17">
        <v>0.318110317104497</v>
      </c>
      <c r="BM956" s="17"/>
      <c r="BN956" s="17">
        <v>0.33298549514327003</v>
      </c>
      <c r="BO956" s="17">
        <v>0.325139400239567</v>
      </c>
      <c r="BP956" s="17"/>
      <c r="BQ956" s="17">
        <v>0.37353042871521702</v>
      </c>
      <c r="BR956" s="17">
        <v>0.31882162540820103</v>
      </c>
      <c r="BS956" s="17"/>
      <c r="BT956" s="17">
        <v>0.32459849409397201</v>
      </c>
      <c r="BU956" s="17">
        <v>0.32569588694539098</v>
      </c>
      <c r="BV956" s="17"/>
      <c r="BW956" s="17">
        <v>0.26158379635016898</v>
      </c>
      <c r="BX956" s="17">
        <v>0.37591420335875397</v>
      </c>
      <c r="BY956" s="17"/>
      <c r="BZ956" s="17">
        <v>0.26516592580896697</v>
      </c>
      <c r="CA956" s="17">
        <v>0.33437793171492097</v>
      </c>
    </row>
    <row r="957" spans="2:79" x14ac:dyDescent="0.35">
      <c r="B957" t="s">
        <v>445</v>
      </c>
      <c r="C957" s="17">
        <v>0.15065058563544301</v>
      </c>
      <c r="D957" s="17">
        <v>0.174041501999707</v>
      </c>
      <c r="E957" s="17">
        <v>0.123446726600053</v>
      </c>
      <c r="F957" s="17">
        <v>0.121387391080441</v>
      </c>
      <c r="G957" s="17">
        <v>0.14164098092256799</v>
      </c>
      <c r="H957" s="17">
        <v>9.3497070421035694E-2</v>
      </c>
      <c r="I957" s="17">
        <v>0.18184236045007601</v>
      </c>
      <c r="J957" s="17">
        <v>0.18293717861171299</v>
      </c>
      <c r="K957" s="17">
        <v>0.164371057958274</v>
      </c>
      <c r="L957" s="17">
        <v>0.194915209189193</v>
      </c>
      <c r="M957" s="17"/>
      <c r="N957" s="17">
        <v>0.100320808663863</v>
      </c>
      <c r="O957" s="17">
        <v>0.17938713438435799</v>
      </c>
      <c r="P957" s="17">
        <v>0.130289406838455</v>
      </c>
      <c r="Q957" s="17">
        <v>0.160432638483295</v>
      </c>
      <c r="R957" s="17"/>
      <c r="S957" s="17">
        <v>0.13013827219597199</v>
      </c>
      <c r="T957" s="17">
        <v>0.127886088448465</v>
      </c>
      <c r="U957" s="17">
        <v>0.147232107326115</v>
      </c>
      <c r="V957" s="17">
        <v>0.16614869372105401</v>
      </c>
      <c r="W957" s="17">
        <v>0.113460739768847</v>
      </c>
      <c r="X957" s="17">
        <v>0.15217944772382</v>
      </c>
      <c r="Y957" s="17">
        <v>0.19308844102928699</v>
      </c>
      <c r="Z957" s="17"/>
      <c r="AA957" s="17">
        <v>0.15157755798616801</v>
      </c>
      <c r="AB957" s="17">
        <v>0.123281263744854</v>
      </c>
      <c r="AC957" s="17"/>
      <c r="AD957" s="17">
        <v>0.13628920836185601</v>
      </c>
      <c r="AE957" s="17">
        <v>0.16875415879827901</v>
      </c>
      <c r="AF957" s="17">
        <v>0.16478214372729799</v>
      </c>
      <c r="AG957" s="17"/>
      <c r="AH957" s="17">
        <v>0.15502881094534299</v>
      </c>
      <c r="AI957" s="17">
        <v>0.14836601919770601</v>
      </c>
      <c r="AJ957" s="17"/>
      <c r="AK957" s="17">
        <v>0.15068572996594201</v>
      </c>
      <c r="AL957" s="17">
        <v>0.15063808332761999</v>
      </c>
      <c r="AM957" s="17"/>
      <c r="AN957" s="17">
        <v>0.13941458286331401</v>
      </c>
      <c r="AO957" s="17">
        <v>0.160432638483295</v>
      </c>
      <c r="AP957" s="17"/>
      <c r="AQ957" s="17">
        <v>0.16568752554874999</v>
      </c>
      <c r="AR957" s="17">
        <v>0.137340536869203</v>
      </c>
      <c r="AS957" s="17"/>
      <c r="AT957" s="17">
        <v>0.15005469355040801</v>
      </c>
      <c r="AU957" s="17">
        <v>0.136940593435108</v>
      </c>
      <c r="AV957" s="17">
        <v>0.146704586766781</v>
      </c>
      <c r="AW957" s="17">
        <v>0.17014481274886001</v>
      </c>
      <c r="AX957" s="17"/>
      <c r="AY957" s="17">
        <v>0.14764413649720001</v>
      </c>
      <c r="AZ957" s="17">
        <v>0.15202216265638999</v>
      </c>
      <c r="BA957" s="17"/>
      <c r="BB957" s="17">
        <v>0.117441066148894</v>
      </c>
      <c r="BC957" s="17">
        <v>0.15637273709277899</v>
      </c>
      <c r="BD957" s="17"/>
      <c r="BE957" s="17">
        <v>0.14600796457815299</v>
      </c>
      <c r="BF957" s="17">
        <v>0.15150389211783799</v>
      </c>
      <c r="BG957" s="17"/>
      <c r="BH957" s="17">
        <v>0.117215610908075</v>
      </c>
      <c r="BI957" s="17">
        <v>0.15369838376983999</v>
      </c>
      <c r="BJ957" s="17"/>
      <c r="BK957" s="17">
        <v>0.145499914994939</v>
      </c>
      <c r="BL957" s="17">
        <v>0.151806413384139</v>
      </c>
      <c r="BM957" s="17"/>
      <c r="BN957" s="17">
        <v>0.112863242944464</v>
      </c>
      <c r="BO957" s="17">
        <v>0.15306148141346201</v>
      </c>
      <c r="BP957" s="17"/>
      <c r="BQ957" s="17">
        <v>0.15876597737200501</v>
      </c>
      <c r="BR957" s="17">
        <v>0.149500970488228</v>
      </c>
      <c r="BS957" s="17"/>
      <c r="BT957" s="17">
        <v>0.137354444657213</v>
      </c>
      <c r="BU957" s="17">
        <v>0.151779973762039</v>
      </c>
      <c r="BV957" s="17"/>
      <c r="BW957" s="17">
        <v>0.14019414222481699</v>
      </c>
      <c r="BX957" s="17">
        <v>0.15886602816633799</v>
      </c>
      <c r="BY957" s="17"/>
      <c r="BZ957" s="17">
        <v>0.13865300255596699</v>
      </c>
      <c r="CA957" s="17">
        <v>0.15239094461195901</v>
      </c>
    </row>
    <row r="958" spans="2:79" x14ac:dyDescent="0.35">
      <c r="B958" t="s">
        <v>446</v>
      </c>
      <c r="C958" s="17">
        <v>3.4260659947994501E-2</v>
      </c>
      <c r="D958" s="17">
        <v>4.6429273712056497E-2</v>
      </c>
      <c r="E958" s="17">
        <v>4.1650243080768402E-2</v>
      </c>
      <c r="F958" s="17">
        <v>1.69834809372751E-2</v>
      </c>
      <c r="G958" s="17">
        <v>1.19117700910054E-2</v>
      </c>
      <c r="H958" s="17">
        <v>2.6738685606688101E-2</v>
      </c>
      <c r="I958" s="17">
        <v>4.66020576583384E-2</v>
      </c>
      <c r="J958" s="17">
        <v>4.4339276549178901E-2</v>
      </c>
      <c r="K958" s="17">
        <v>3.2109728064932098E-2</v>
      </c>
      <c r="L958" s="17">
        <v>4.0557640613112803E-2</v>
      </c>
      <c r="M958" s="17"/>
      <c r="N958" s="17">
        <v>2.8957679135793401E-2</v>
      </c>
      <c r="O958" s="17">
        <v>8.5219900435370803E-3</v>
      </c>
      <c r="P958" s="17">
        <v>2.48886345631712E-2</v>
      </c>
      <c r="Q958" s="17">
        <v>4.6403399245995597E-2</v>
      </c>
      <c r="R958" s="17"/>
      <c r="S958" s="17">
        <v>3.8347180586685299E-2</v>
      </c>
      <c r="T958" s="17">
        <v>3.0022884678045099E-2</v>
      </c>
      <c r="U958" s="17">
        <v>3.1663542981558102E-2</v>
      </c>
      <c r="V958" s="17">
        <v>3.3156837716469503E-2</v>
      </c>
      <c r="W958" s="17">
        <v>2.82683686283411E-2</v>
      </c>
      <c r="X958" s="17">
        <v>3.250602141009E-2</v>
      </c>
      <c r="Y958" s="17">
        <v>5.05477265803062E-2</v>
      </c>
      <c r="Z958" s="17"/>
      <c r="AA958" s="17">
        <v>3.5066561016311899E-2</v>
      </c>
      <c r="AB958" s="17">
        <v>1.0466028173378401E-2</v>
      </c>
      <c r="AC958" s="17"/>
      <c r="AD958" s="17">
        <v>2.3084605844570599E-2</v>
      </c>
      <c r="AE958" s="17">
        <v>5.0575802198507498E-2</v>
      </c>
      <c r="AF958" s="17">
        <v>3.5851098849086903E-2</v>
      </c>
      <c r="AG958" s="17"/>
      <c r="AH958" s="17">
        <v>2.7824854783621799E-2</v>
      </c>
      <c r="AI958" s="17">
        <v>3.76188755348194E-2</v>
      </c>
      <c r="AJ958" s="17"/>
      <c r="AK958" s="17">
        <v>3.9964619938243698E-2</v>
      </c>
      <c r="AL958" s="17">
        <v>3.2231522883877303E-2</v>
      </c>
      <c r="AM958" s="17"/>
      <c r="AN958" s="17">
        <v>2.03130914226889E-2</v>
      </c>
      <c r="AO958" s="17">
        <v>4.6403399245995597E-2</v>
      </c>
      <c r="AP958" s="17"/>
      <c r="AQ958" s="17">
        <v>4.7893520696797101E-2</v>
      </c>
      <c r="AR958" s="17">
        <v>2.2193441322658099E-2</v>
      </c>
      <c r="AS958" s="17"/>
      <c r="AT958" s="17">
        <v>1.50308260251046E-2</v>
      </c>
      <c r="AU958" s="17">
        <v>2.71124107939575E-2</v>
      </c>
      <c r="AV958" s="17">
        <v>3.2018064521791699E-2</v>
      </c>
      <c r="AW958" s="17">
        <v>5.1809804556814699E-2</v>
      </c>
      <c r="AX958" s="17"/>
      <c r="AY958" s="17">
        <v>4.6762032087050702E-2</v>
      </c>
      <c r="AZ958" s="17">
        <v>2.8557388757361701E-2</v>
      </c>
      <c r="BA958" s="17"/>
      <c r="BB958" s="17">
        <v>2.6198165030671499E-2</v>
      </c>
      <c r="BC958" s="17">
        <v>3.5649864542165302E-2</v>
      </c>
      <c r="BD958" s="17"/>
      <c r="BE958" s="17">
        <v>5.3489329835556397E-2</v>
      </c>
      <c r="BF958" s="17">
        <v>3.0726460524775599E-2</v>
      </c>
      <c r="BG958" s="17"/>
      <c r="BH958" s="17">
        <v>4.5643154432961498E-2</v>
      </c>
      <c r="BI958" s="17">
        <v>3.3223077424336202E-2</v>
      </c>
      <c r="BJ958" s="17"/>
      <c r="BK958" s="17">
        <v>3.8437422908416799E-2</v>
      </c>
      <c r="BL958" s="17">
        <v>3.3323380345718898E-2</v>
      </c>
      <c r="BM958" s="17"/>
      <c r="BN958" s="17">
        <v>7.0280964812046598E-2</v>
      </c>
      <c r="BO958" s="17">
        <v>3.1962504144082297E-2</v>
      </c>
      <c r="BP958" s="17"/>
      <c r="BQ958" s="17">
        <v>4.7420922048906897E-2</v>
      </c>
      <c r="BR958" s="17">
        <v>3.2396395456071002E-2</v>
      </c>
      <c r="BS958" s="17"/>
      <c r="BT958" s="17">
        <v>5.0904611289057003E-2</v>
      </c>
      <c r="BU958" s="17">
        <v>3.2846905306326397E-2</v>
      </c>
      <c r="BV958" s="17"/>
      <c r="BW958" s="17">
        <v>2.14867492052115E-2</v>
      </c>
      <c r="BX958" s="17">
        <v>4.4296895547516799E-2</v>
      </c>
      <c r="BY958" s="17"/>
      <c r="BZ958" s="17">
        <v>1.0789893779655099E-2</v>
      </c>
      <c r="CA958" s="17">
        <v>3.7665308894052403E-2</v>
      </c>
    </row>
    <row r="959" spans="2:79" x14ac:dyDescent="0.35">
      <c r="B959" t="s">
        <v>96</v>
      </c>
      <c r="C959" s="17">
        <v>4.8719441118949498E-2</v>
      </c>
      <c r="D959" s="17">
        <v>3.83080165216911E-2</v>
      </c>
      <c r="E959" s="17">
        <v>1.8287215125894901E-2</v>
      </c>
      <c r="F959" s="17">
        <v>3.1418321500628899E-2</v>
      </c>
      <c r="G959" s="17">
        <v>4.4944445531732297E-2</v>
      </c>
      <c r="H959" s="17">
        <v>4.2148528717233701E-2</v>
      </c>
      <c r="I959" s="17">
        <v>2.41251065583451E-2</v>
      </c>
      <c r="J959" s="17">
        <v>8.5102503226863593E-2</v>
      </c>
      <c r="K959" s="17">
        <v>5.4417582009172502E-2</v>
      </c>
      <c r="L959" s="17">
        <v>0.13002066902964601</v>
      </c>
      <c r="M959" s="17"/>
      <c r="N959" s="17">
        <v>8.1776339937645603E-2</v>
      </c>
      <c r="O959" s="17">
        <v>4.5604681807444897E-2</v>
      </c>
      <c r="P959" s="17">
        <v>3.6788563818335403E-2</v>
      </c>
      <c r="Q959" s="17">
        <v>4.6321300594381901E-2</v>
      </c>
      <c r="R959" s="17"/>
      <c r="S959" s="17">
        <v>3.8216717778017599E-2</v>
      </c>
      <c r="T959" s="17">
        <v>4.4006144520459797E-2</v>
      </c>
      <c r="U959" s="17">
        <v>1.6846802603496101E-2</v>
      </c>
      <c r="V959" s="17">
        <v>6.4478863126181604E-2</v>
      </c>
      <c r="W959" s="17">
        <v>3.6935290484700699E-2</v>
      </c>
      <c r="X959" s="17">
        <v>1.87645828551096E-2</v>
      </c>
      <c r="Y959" s="17">
        <v>3.5138655797751599E-2</v>
      </c>
      <c r="Z959" s="17"/>
      <c r="AA959" s="17">
        <v>3.78367476705617E-2</v>
      </c>
      <c r="AB959" s="17">
        <v>0.37003640358564899</v>
      </c>
      <c r="AC959" s="17"/>
      <c r="AD959" s="17">
        <v>4.4293988780026099E-2</v>
      </c>
      <c r="AE959" s="17">
        <v>3.03806503505584E-2</v>
      </c>
      <c r="AF959" s="17">
        <v>0.10162114214769299</v>
      </c>
      <c r="AG959" s="17"/>
      <c r="AH959" s="17">
        <v>9.6670606434216301E-3</v>
      </c>
      <c r="AI959" s="17">
        <v>6.90970488099861E-2</v>
      </c>
      <c r="AJ959" s="17"/>
      <c r="AK959" s="17">
        <v>6.5854758644754902E-2</v>
      </c>
      <c r="AL959" s="17">
        <v>4.26236922082864E-2</v>
      </c>
      <c r="AM959" s="17"/>
      <c r="AN959" s="17">
        <v>5.1474027911834398E-2</v>
      </c>
      <c r="AO959" s="17">
        <v>4.6321300594381901E-2</v>
      </c>
      <c r="AP959" s="17"/>
      <c r="AQ959" s="17">
        <v>2.6926487561290499E-2</v>
      </c>
      <c r="AR959" s="17">
        <v>6.80096209218327E-2</v>
      </c>
      <c r="AS959" s="17"/>
      <c r="AT959" s="17">
        <v>0.193800381490215</v>
      </c>
      <c r="AU959" s="17">
        <v>7.5259080657181093E-2</v>
      </c>
      <c r="AV959" s="17">
        <v>3.4607003978652802E-2</v>
      </c>
      <c r="AW959" s="17">
        <v>1.84956349144473E-2</v>
      </c>
      <c r="AX959" s="17"/>
      <c r="AY959" s="17">
        <v>2.9093755985591298E-2</v>
      </c>
      <c r="AZ959" s="17">
        <v>5.7672906656370197E-2</v>
      </c>
      <c r="BA959" s="17"/>
      <c r="BB959" s="17">
        <v>3.1531942602257897E-2</v>
      </c>
      <c r="BC959" s="17">
        <v>5.1680925392309E-2</v>
      </c>
      <c r="BD959" s="17"/>
      <c r="BE959" s="17">
        <v>3.1272730570140697E-2</v>
      </c>
      <c r="BF959" s="17">
        <v>5.1926119205328698E-2</v>
      </c>
      <c r="BG959" s="17"/>
      <c r="BH959" s="17">
        <v>8.1932279185614701E-2</v>
      </c>
      <c r="BI959" s="17">
        <v>4.5691892071192397E-2</v>
      </c>
      <c r="BJ959" s="17"/>
      <c r="BK959" s="17">
        <v>4.0154423826913997E-2</v>
      </c>
      <c r="BL959" s="17">
        <v>5.0641459695783E-2</v>
      </c>
      <c r="BM959" s="17"/>
      <c r="BN959" s="17">
        <v>5.3035532391112701E-2</v>
      </c>
      <c r="BO959" s="17">
        <v>4.8444067263987103E-2</v>
      </c>
      <c r="BP959" s="17"/>
      <c r="BQ959" s="17">
        <v>1.15923149740325E-2</v>
      </c>
      <c r="BR959" s="17">
        <v>5.39788183584297E-2</v>
      </c>
      <c r="BS959" s="17"/>
      <c r="BT959" s="17">
        <v>2.2458504404409801E-2</v>
      </c>
      <c r="BU959" s="17">
        <v>5.09500725606035E-2</v>
      </c>
      <c r="BV959" s="17"/>
      <c r="BW959" s="17">
        <v>3.6569746417858401E-2</v>
      </c>
      <c r="BX959" s="17">
        <v>5.82652412218123E-2</v>
      </c>
      <c r="BY959" s="17"/>
      <c r="BZ959" s="17">
        <v>1.1168611212353701E-2</v>
      </c>
      <c r="CA959" s="17">
        <v>5.4166531876368003E-2</v>
      </c>
    </row>
    <row r="960" spans="2:79" x14ac:dyDescent="0.35">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c r="BP960" s="17"/>
      <c r="BQ960" s="17"/>
      <c r="BR960" s="17"/>
      <c r="BS960" s="17"/>
      <c r="BT960" s="17"/>
      <c r="BU960" s="17"/>
      <c r="BV960" s="17"/>
      <c r="BW960" s="17"/>
      <c r="BX960" s="17"/>
      <c r="BY960" s="17"/>
      <c r="BZ960" s="17"/>
      <c r="CA960" s="17"/>
    </row>
    <row r="961" spans="2:79" x14ac:dyDescent="0.35">
      <c r="B961" s="6" t="s">
        <v>458</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c r="BQ961" s="17"/>
      <c r="BR961" s="17"/>
      <c r="BS961" s="17"/>
      <c r="BT961" s="17"/>
      <c r="BU961" s="17"/>
      <c r="BV961" s="17"/>
      <c r="BW961" s="17"/>
      <c r="BX961" s="17"/>
      <c r="BY961" s="17"/>
      <c r="BZ961" s="17"/>
      <c r="CA961" s="17"/>
    </row>
    <row r="962" spans="2:79" x14ac:dyDescent="0.35">
      <c r="B962" s="24" t="s">
        <v>705</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c r="BD962" s="17"/>
      <c r="BE962" s="17"/>
      <c r="BF962" s="17"/>
      <c r="BG962" s="17"/>
      <c r="BH962" s="17"/>
      <c r="BI962" s="17"/>
      <c r="BJ962" s="17"/>
      <c r="BK962" s="17"/>
      <c r="BL962" s="17"/>
      <c r="BM962" s="17"/>
      <c r="BN962" s="17"/>
      <c r="BO962" s="17"/>
      <c r="BP962" s="17"/>
      <c r="BQ962" s="17"/>
      <c r="BR962" s="17"/>
      <c r="BS962" s="17"/>
      <c r="BT962" s="17"/>
      <c r="BU962" s="17"/>
      <c r="BV962" s="17"/>
      <c r="BW962" s="17"/>
      <c r="BX962" s="17"/>
      <c r="BY962" s="17"/>
      <c r="BZ962" s="17"/>
      <c r="CA962" s="17"/>
    </row>
    <row r="963" spans="2:79" x14ac:dyDescent="0.35">
      <c r="B963" t="s">
        <v>448</v>
      </c>
      <c r="C963" s="17">
        <v>0.471258282738655</v>
      </c>
      <c r="D963" s="17">
        <v>0.512107769424197</v>
      </c>
      <c r="E963" s="17">
        <v>0.489017924707004</v>
      </c>
      <c r="F963" s="17">
        <v>0.36982441928841903</v>
      </c>
      <c r="G963" s="17">
        <v>0.36720148741039899</v>
      </c>
      <c r="H963" s="17">
        <v>0.44813687906863398</v>
      </c>
      <c r="I963" s="17">
        <v>0.60169987160691096</v>
      </c>
      <c r="J963" s="17">
        <v>0.476142272550857</v>
      </c>
      <c r="K963" s="17">
        <v>0.284429411784555</v>
      </c>
      <c r="L963" s="17">
        <v>0.56089704845352695</v>
      </c>
      <c r="M963" s="17"/>
      <c r="N963" s="17">
        <v>0.47656072796758803</v>
      </c>
      <c r="O963" s="17">
        <v>0.45583309268451999</v>
      </c>
      <c r="P963" s="17">
        <v>0.39713657161219701</v>
      </c>
      <c r="Q963" s="17">
        <v>0.50030080910924601</v>
      </c>
      <c r="R963" s="17"/>
      <c r="S963" s="17">
        <v>0.42791861089982303</v>
      </c>
      <c r="T963" s="17">
        <v>0.47829126155311502</v>
      </c>
      <c r="U963" s="17">
        <v>0.408318832296582</v>
      </c>
      <c r="V963" s="17">
        <v>0.49869794824771202</v>
      </c>
      <c r="W963" s="17">
        <v>0.48399548288251698</v>
      </c>
      <c r="X963" s="17">
        <v>0.44317645558935198</v>
      </c>
      <c r="Y963" s="17">
        <v>0.49358071414374399</v>
      </c>
      <c r="Z963" s="17"/>
      <c r="AA963" s="17">
        <v>0.47234565551022401</v>
      </c>
      <c r="AB963" s="17">
        <v>0.43915305826580903</v>
      </c>
      <c r="AC963" s="17"/>
      <c r="AD963" s="17">
        <v>0.43163861466796899</v>
      </c>
      <c r="AE963" s="17">
        <v>0.51477620096547305</v>
      </c>
      <c r="AF963" s="17">
        <v>0.61382334268545502</v>
      </c>
      <c r="AG963" s="17"/>
      <c r="AH963" s="17">
        <v>0.44935809386352699</v>
      </c>
      <c r="AI963" s="17">
        <v>0.48268584366638401</v>
      </c>
      <c r="AJ963" s="17"/>
      <c r="AK963" s="17">
        <v>0.47136671060777202</v>
      </c>
      <c r="AL963" s="17">
        <v>0.47121971041199301</v>
      </c>
      <c r="AM963" s="17"/>
      <c r="AN963" s="17">
        <v>0.43789903679252101</v>
      </c>
      <c r="AO963" s="17">
        <v>0.50030080910924601</v>
      </c>
      <c r="AP963" s="17"/>
      <c r="AQ963" s="17">
        <v>0.48500970458877102</v>
      </c>
      <c r="AR963" s="17">
        <v>0.45908611895497198</v>
      </c>
      <c r="AS963" s="17"/>
      <c r="AT963" s="17">
        <v>0.26142825205161402</v>
      </c>
      <c r="AU963" s="17">
        <v>0.43752048114354197</v>
      </c>
      <c r="AV963" s="17">
        <v>0.48848380327679403</v>
      </c>
      <c r="AW963" s="17">
        <v>0.51378449955313599</v>
      </c>
      <c r="AX963" s="17"/>
      <c r="AY963" s="17">
        <v>0.48502484259127598</v>
      </c>
      <c r="AZ963" s="17">
        <v>0.464977818216182</v>
      </c>
      <c r="BA963" s="17"/>
      <c r="BB963" s="17">
        <v>0.41338713542919597</v>
      </c>
      <c r="BC963" s="17">
        <v>0.48122974498906901</v>
      </c>
      <c r="BD963" s="17"/>
      <c r="BE963" s="17">
        <v>0.46793504227101901</v>
      </c>
      <c r="BF963" s="17">
        <v>0.471869089134137</v>
      </c>
      <c r="BG963" s="17"/>
      <c r="BH963" s="17">
        <v>0.467336369824986</v>
      </c>
      <c r="BI963" s="17">
        <v>0.47161578858273001</v>
      </c>
      <c r="BJ963" s="17"/>
      <c r="BK963" s="17">
        <v>0.46504119721559101</v>
      </c>
      <c r="BL963" s="17">
        <v>0.472653417559948</v>
      </c>
      <c r="BM963" s="17"/>
      <c r="BN963" s="17">
        <v>0.45323627502639402</v>
      </c>
      <c r="BO963" s="17">
        <v>0.47240811702735402</v>
      </c>
      <c r="BP963" s="17"/>
      <c r="BQ963" s="17">
        <v>0.43192032320171397</v>
      </c>
      <c r="BR963" s="17">
        <v>0.47683084357270999</v>
      </c>
      <c r="BS963" s="17"/>
      <c r="BT963" s="17">
        <v>0.44624703610361499</v>
      </c>
      <c r="BU963" s="17">
        <v>0.473382764197391</v>
      </c>
      <c r="BV963" s="17"/>
      <c r="BW963" s="17">
        <v>0.44098807393369099</v>
      </c>
      <c r="BX963" s="17">
        <v>0.49504105007832799</v>
      </c>
      <c r="BY963" s="17"/>
      <c r="BZ963" s="17">
        <v>0.40827895720592799</v>
      </c>
      <c r="CA963" s="17">
        <v>0.48039400897616003</v>
      </c>
    </row>
    <row r="964" spans="2:79" x14ac:dyDescent="0.35">
      <c r="B964" t="s">
        <v>449</v>
      </c>
      <c r="C964" s="17">
        <v>0.44943745381700601</v>
      </c>
      <c r="D964" s="17">
        <v>0.48127718067249398</v>
      </c>
      <c r="E964" s="17">
        <v>0.46786621371853798</v>
      </c>
      <c r="F964" s="17">
        <v>0.49349847036389999</v>
      </c>
      <c r="G964" s="17">
        <v>0.34440556520567001</v>
      </c>
      <c r="H964" s="17">
        <v>0.47940635506150697</v>
      </c>
      <c r="I964" s="17">
        <v>0.56642240642434305</v>
      </c>
      <c r="J964" s="17">
        <v>0.429961927127121</v>
      </c>
      <c r="K964" s="17">
        <v>0.35530983152234202</v>
      </c>
      <c r="L964" s="17">
        <v>0.35284596890262299</v>
      </c>
      <c r="M964" s="17"/>
      <c r="N964" s="17">
        <v>0.41546897114890402</v>
      </c>
      <c r="O964" s="17">
        <v>0.41469326930341499</v>
      </c>
      <c r="P964" s="17">
        <v>0.45317143503484197</v>
      </c>
      <c r="Q964" s="17">
        <v>0.46621134156451799</v>
      </c>
      <c r="R964" s="17"/>
      <c r="S964" s="17">
        <v>0.445848493231148</v>
      </c>
      <c r="T964" s="17">
        <v>0.35691852078828601</v>
      </c>
      <c r="U964" s="17">
        <v>0.44163267212199597</v>
      </c>
      <c r="V964" s="17">
        <v>0.49504535990444098</v>
      </c>
      <c r="W964" s="17">
        <v>0.46677002043263099</v>
      </c>
      <c r="X964" s="17">
        <v>0.43448961452081603</v>
      </c>
      <c r="Y964" s="17">
        <v>0.48009534975568502</v>
      </c>
      <c r="Z964" s="17"/>
      <c r="AA964" s="17">
        <v>0.45789387259792103</v>
      </c>
      <c r="AB964" s="17">
        <v>0.19975746338848299</v>
      </c>
      <c r="AC964" s="17"/>
      <c r="AD964" s="17">
        <v>0.439214078684525</v>
      </c>
      <c r="AE964" s="17">
        <v>0.483555212522291</v>
      </c>
      <c r="AF964" s="17">
        <v>0.38221260640647398</v>
      </c>
      <c r="AG964" s="17"/>
      <c r="AH964" s="17">
        <v>0.461336207301282</v>
      </c>
      <c r="AI964" s="17">
        <v>0.44322866122709298</v>
      </c>
      <c r="AJ964" s="17"/>
      <c r="AK964" s="17">
        <v>0.41402109965127198</v>
      </c>
      <c r="AL964" s="17">
        <v>0.46203653183235699</v>
      </c>
      <c r="AM964" s="17"/>
      <c r="AN964" s="17">
        <v>0.43017038869664098</v>
      </c>
      <c r="AO964" s="17">
        <v>0.46621134156451799</v>
      </c>
      <c r="AP964" s="17"/>
      <c r="AQ964" s="17">
        <v>0.46259928262170402</v>
      </c>
      <c r="AR964" s="17">
        <v>0.43778717229340902</v>
      </c>
      <c r="AS964" s="17"/>
      <c r="AT964" s="17">
        <v>0.312806519678619</v>
      </c>
      <c r="AU964" s="17">
        <v>0.37490343167717699</v>
      </c>
      <c r="AV964" s="17">
        <v>0.46611762308023302</v>
      </c>
      <c r="AW964" s="17">
        <v>0.51478891585073605</v>
      </c>
      <c r="AX964" s="17"/>
      <c r="AY964" s="17">
        <v>0.428855251495465</v>
      </c>
      <c r="AZ964" s="17">
        <v>0.45882729360695101</v>
      </c>
      <c r="BA964" s="17"/>
      <c r="BB964" s="17">
        <v>0.46342661101856703</v>
      </c>
      <c r="BC964" s="17">
        <v>0.44702705831880502</v>
      </c>
      <c r="BD964" s="17"/>
      <c r="BE964" s="17">
        <v>0.54253369163159704</v>
      </c>
      <c r="BF964" s="17">
        <v>0.43232651104706399</v>
      </c>
      <c r="BG964" s="17"/>
      <c r="BH964" s="17">
        <v>0.44356517710780602</v>
      </c>
      <c r="BI964" s="17">
        <v>0.449972746998619</v>
      </c>
      <c r="BJ964" s="17"/>
      <c r="BK964" s="17">
        <v>0.46959554160384498</v>
      </c>
      <c r="BL964" s="17">
        <v>0.44491391137935399</v>
      </c>
      <c r="BM964" s="17"/>
      <c r="BN964" s="17">
        <v>0.46556092345917499</v>
      </c>
      <c r="BO964" s="17">
        <v>0.44840874943826198</v>
      </c>
      <c r="BP964" s="17"/>
      <c r="BQ964" s="17">
        <v>0.380353692771501</v>
      </c>
      <c r="BR964" s="17">
        <v>0.45922376367148299</v>
      </c>
      <c r="BS964" s="17"/>
      <c r="BT964" s="17">
        <v>0.39770026621469801</v>
      </c>
      <c r="BU964" s="17">
        <v>0.45383206466516202</v>
      </c>
      <c r="BV964" s="17"/>
      <c r="BW964" s="17">
        <v>0.44420909615520698</v>
      </c>
      <c r="BX964" s="17">
        <v>0.45354528190105903</v>
      </c>
      <c r="BY964" s="17"/>
      <c r="BZ964" s="17">
        <v>0.45129985820712598</v>
      </c>
      <c r="CA964" s="17">
        <v>0.44916729505446401</v>
      </c>
    </row>
    <row r="965" spans="2:79" x14ac:dyDescent="0.35">
      <c r="B965" t="s">
        <v>450</v>
      </c>
      <c r="C965" s="17">
        <v>0.38279784654349303</v>
      </c>
      <c r="D965" s="17">
        <v>0.39397079859273898</v>
      </c>
      <c r="E965" s="17">
        <v>0.36720294208578103</v>
      </c>
      <c r="F965" s="17">
        <v>0.46968869790602602</v>
      </c>
      <c r="G965" s="17">
        <v>0.29932856632428501</v>
      </c>
      <c r="H965" s="17">
        <v>0.29771225038462401</v>
      </c>
      <c r="I965" s="17">
        <v>0.44084649142715798</v>
      </c>
      <c r="J965" s="17">
        <v>0.37571112584487698</v>
      </c>
      <c r="K965" s="17">
        <v>0.34312845864428498</v>
      </c>
      <c r="L965" s="17">
        <v>0.445397667723824</v>
      </c>
      <c r="M965" s="17"/>
      <c r="N965" s="17">
        <v>0.34878205687476999</v>
      </c>
      <c r="O965" s="17">
        <v>0.35988038849585502</v>
      </c>
      <c r="P965" s="17">
        <v>0.36584721015348198</v>
      </c>
      <c r="Q965" s="17">
        <v>0.40319018211889801</v>
      </c>
      <c r="R965" s="17"/>
      <c r="S965" s="17">
        <v>0.37964398757892398</v>
      </c>
      <c r="T965" s="17">
        <v>0.39557227121203897</v>
      </c>
      <c r="U965" s="17">
        <v>0.44387005379202599</v>
      </c>
      <c r="V965" s="17">
        <v>0.36927145265803102</v>
      </c>
      <c r="W965" s="17">
        <v>0.36989458299380901</v>
      </c>
      <c r="X965" s="17">
        <v>0.38414323961529301</v>
      </c>
      <c r="Y965" s="17">
        <v>0.37206694927379003</v>
      </c>
      <c r="Z965" s="17"/>
      <c r="AA965" s="17">
        <v>0.384917445806081</v>
      </c>
      <c r="AB965" s="17">
        <v>0.32021561908927598</v>
      </c>
      <c r="AC965" s="17"/>
      <c r="AD965" s="17">
        <v>0.36497039456309999</v>
      </c>
      <c r="AE965" s="17">
        <v>0.404938857964108</v>
      </c>
      <c r="AF965" s="17">
        <v>0.42181721103620501</v>
      </c>
      <c r="AG965" s="17"/>
      <c r="AH965" s="17">
        <v>0.35861104011714501</v>
      </c>
      <c r="AI965" s="17">
        <v>0.39541856893361799</v>
      </c>
      <c r="AJ965" s="17"/>
      <c r="AK965" s="17">
        <v>0.37763536464925801</v>
      </c>
      <c r="AL965" s="17">
        <v>0.38463435720842298</v>
      </c>
      <c r="AM965" s="17"/>
      <c r="AN965" s="17">
        <v>0.35937450763710599</v>
      </c>
      <c r="AO965" s="17">
        <v>0.40319018211889801</v>
      </c>
      <c r="AP965" s="17"/>
      <c r="AQ965" s="17">
        <v>0.39997638381815098</v>
      </c>
      <c r="AR965" s="17">
        <v>0.36759214843093901</v>
      </c>
      <c r="AS965" s="17"/>
      <c r="AT965" s="17">
        <v>0.28528084856819402</v>
      </c>
      <c r="AU965" s="17">
        <v>0.34910520725342298</v>
      </c>
      <c r="AV965" s="17">
        <v>0.387605080442948</v>
      </c>
      <c r="AW965" s="17">
        <v>0.43151249743853198</v>
      </c>
      <c r="AX965" s="17"/>
      <c r="AY965" s="17">
        <v>0.37411403901982399</v>
      </c>
      <c r="AZ965" s="17">
        <v>0.38675950041027302</v>
      </c>
      <c r="BA965" s="17"/>
      <c r="BB965" s="17">
        <v>0.41690817584724799</v>
      </c>
      <c r="BC965" s="17">
        <v>0.37692048145199503</v>
      </c>
      <c r="BD965" s="17"/>
      <c r="BE965" s="17">
        <v>0.39022564957071199</v>
      </c>
      <c r="BF965" s="17">
        <v>0.38143262797517402</v>
      </c>
      <c r="BG965" s="17"/>
      <c r="BH965" s="17">
        <v>0.38426784743190101</v>
      </c>
      <c r="BI965" s="17">
        <v>0.382663847161057</v>
      </c>
      <c r="BJ965" s="17"/>
      <c r="BK965" s="17">
        <v>0.42196362627460099</v>
      </c>
      <c r="BL965" s="17">
        <v>0.374008914349584</v>
      </c>
      <c r="BM965" s="17"/>
      <c r="BN965" s="17">
        <v>0.37864858820452202</v>
      </c>
      <c r="BO965" s="17">
        <v>0.383062576177782</v>
      </c>
      <c r="BP965" s="17"/>
      <c r="BQ965" s="17">
        <v>0.35739267925530499</v>
      </c>
      <c r="BR965" s="17">
        <v>0.38639670733544201</v>
      </c>
      <c r="BS965" s="17"/>
      <c r="BT965" s="17">
        <v>0.397771228398272</v>
      </c>
      <c r="BU965" s="17">
        <v>0.38152599182192598</v>
      </c>
      <c r="BV965" s="17"/>
      <c r="BW965" s="17">
        <v>0.36314685738570901</v>
      </c>
      <c r="BX965" s="17">
        <v>0.39823728094400401</v>
      </c>
      <c r="BY965" s="17"/>
      <c r="BZ965" s="17">
        <v>0.33645942334564999</v>
      </c>
      <c r="CA965" s="17">
        <v>0.38951965794798599</v>
      </c>
    </row>
    <row r="966" spans="2:79" x14ac:dyDescent="0.35">
      <c r="B966" t="s">
        <v>451</v>
      </c>
      <c r="C966" s="17">
        <v>0.35764625425344498</v>
      </c>
      <c r="D966" s="17">
        <v>0.38455976367522199</v>
      </c>
      <c r="E966" s="17">
        <v>0.42065876539172398</v>
      </c>
      <c r="F966" s="17">
        <v>0.41746056624483002</v>
      </c>
      <c r="G966" s="17">
        <v>0.32401939134785102</v>
      </c>
      <c r="H966" s="17">
        <v>0.35451301244942002</v>
      </c>
      <c r="I966" s="17">
        <v>0.39087272560484998</v>
      </c>
      <c r="J966" s="17">
        <v>0.32010200227017699</v>
      </c>
      <c r="K966" s="17">
        <v>0.30653557556830802</v>
      </c>
      <c r="L966" s="17">
        <v>0.23522751346875601</v>
      </c>
      <c r="M966" s="17"/>
      <c r="N966" s="17">
        <v>0.28778284299416501</v>
      </c>
      <c r="O966" s="17">
        <v>0.29981551159795899</v>
      </c>
      <c r="P966" s="17">
        <v>0.337924458856315</v>
      </c>
      <c r="Q966" s="17">
        <v>0.397535287403532</v>
      </c>
      <c r="R966" s="17"/>
      <c r="S966" s="17">
        <v>0.35618222639684899</v>
      </c>
      <c r="T966" s="17">
        <v>0.35760037175299397</v>
      </c>
      <c r="U966" s="17">
        <v>0.38739261010619502</v>
      </c>
      <c r="V966" s="17">
        <v>0.33507296257216901</v>
      </c>
      <c r="W966" s="17">
        <v>0.33856560455846202</v>
      </c>
      <c r="X966" s="17">
        <v>0.39234911785107301</v>
      </c>
      <c r="Y966" s="17">
        <v>0.37228188074103002</v>
      </c>
      <c r="Z966" s="17"/>
      <c r="AA966" s="17">
        <v>0.36524883510484102</v>
      </c>
      <c r="AB966" s="17">
        <v>0.133176255382007</v>
      </c>
      <c r="AC966" s="17"/>
      <c r="AD966" s="17">
        <v>0.33656616855083898</v>
      </c>
      <c r="AE966" s="17">
        <v>0.41962629366009702</v>
      </c>
      <c r="AF966" s="17">
        <v>0.18422228820297701</v>
      </c>
      <c r="AG966" s="17"/>
      <c r="AH966" s="17">
        <v>0.399121691647777</v>
      </c>
      <c r="AI966" s="17">
        <v>0.33600429077402399</v>
      </c>
      <c r="AJ966" s="17"/>
      <c r="AK966" s="17">
        <v>0.34040922349053099</v>
      </c>
      <c r="AL966" s="17">
        <v>0.36377818681541102</v>
      </c>
      <c r="AM966" s="17"/>
      <c r="AN966" s="17">
        <v>0.31182833709198599</v>
      </c>
      <c r="AO966" s="17">
        <v>0.397535287403532</v>
      </c>
      <c r="AP966" s="17"/>
      <c r="AQ966" s="17">
        <v>0.40992714223291998</v>
      </c>
      <c r="AR966" s="17">
        <v>0.31136947370095203</v>
      </c>
      <c r="AS966" s="17"/>
      <c r="AT966" s="17">
        <v>0.13044435404824201</v>
      </c>
      <c r="AU966" s="17">
        <v>0.241237101446658</v>
      </c>
      <c r="AV966" s="17">
        <v>0.37771900923201401</v>
      </c>
      <c r="AW966" s="17">
        <v>0.48379156106314603</v>
      </c>
      <c r="AX966" s="17"/>
      <c r="AY966" s="17">
        <v>0.35031231167013099</v>
      </c>
      <c r="AZ966" s="17">
        <v>0.36099208405388</v>
      </c>
      <c r="BA966" s="17"/>
      <c r="BB966" s="17">
        <v>0.37541267496277703</v>
      </c>
      <c r="BC966" s="17">
        <v>0.35458501904964401</v>
      </c>
      <c r="BD966" s="17"/>
      <c r="BE966" s="17">
        <v>0.39736756607037799</v>
      </c>
      <c r="BF966" s="17">
        <v>0.35034553932444701</v>
      </c>
      <c r="BG966" s="17"/>
      <c r="BH966" s="17">
        <v>0.33987911973831197</v>
      </c>
      <c r="BI966" s="17">
        <v>0.35926583494313802</v>
      </c>
      <c r="BJ966" s="17"/>
      <c r="BK966" s="17">
        <v>0.42599613022611399</v>
      </c>
      <c r="BL966" s="17">
        <v>0.34230831308362503</v>
      </c>
      <c r="BM966" s="17"/>
      <c r="BN966" s="17">
        <v>0.38448563593066898</v>
      </c>
      <c r="BO966" s="17">
        <v>0.35593385673188799</v>
      </c>
      <c r="BP966" s="17"/>
      <c r="BQ966" s="17">
        <v>0.36226324301885798</v>
      </c>
      <c r="BR966" s="17">
        <v>0.35699221802309</v>
      </c>
      <c r="BS966" s="17"/>
      <c r="BT966" s="17">
        <v>0.422189261650602</v>
      </c>
      <c r="BU966" s="17">
        <v>0.35216390367303801</v>
      </c>
      <c r="BV966" s="17"/>
      <c r="BW966" s="17">
        <v>0.32290984745451901</v>
      </c>
      <c r="BX966" s="17">
        <v>0.38493803431475898</v>
      </c>
      <c r="BY966" s="17"/>
      <c r="BZ966" s="17">
        <v>0.39278704936354503</v>
      </c>
      <c r="CA966" s="17">
        <v>0.35254876104946897</v>
      </c>
    </row>
    <row r="967" spans="2:79" x14ac:dyDescent="0.35">
      <c r="B967" t="s">
        <v>452</v>
      </c>
      <c r="C967" s="17">
        <v>0.32550247994071901</v>
      </c>
      <c r="D967" s="17">
        <v>0.27555576128341902</v>
      </c>
      <c r="E967" s="17">
        <v>0.37098266136395103</v>
      </c>
      <c r="F967" s="17">
        <v>0.32771777773293498</v>
      </c>
      <c r="G967" s="17">
        <v>0.28588047490656299</v>
      </c>
      <c r="H967" s="17">
        <v>0.36870478698134201</v>
      </c>
      <c r="I967" s="17">
        <v>0.359934667887715</v>
      </c>
      <c r="J967" s="17">
        <v>0.32568344051146197</v>
      </c>
      <c r="K967" s="17">
        <v>0.24191243380609501</v>
      </c>
      <c r="L967" s="17">
        <v>0.31036019882800098</v>
      </c>
      <c r="M967" s="17"/>
      <c r="N967" s="17">
        <v>0.25597000224600103</v>
      </c>
      <c r="O967" s="17">
        <v>0.27126133815791498</v>
      </c>
      <c r="P967" s="17">
        <v>0.36652853604676</v>
      </c>
      <c r="Q967" s="17">
        <v>0.34324532074085801</v>
      </c>
      <c r="R967" s="17"/>
      <c r="S967" s="17">
        <v>0.309481725275361</v>
      </c>
      <c r="T967" s="17">
        <v>0.35825211769506898</v>
      </c>
      <c r="U967" s="17">
        <v>0.33873822601133802</v>
      </c>
      <c r="V967" s="17">
        <v>0.26564651203114598</v>
      </c>
      <c r="W967" s="17">
        <v>0.34909251436474997</v>
      </c>
      <c r="X967" s="17">
        <v>0.34685340322538699</v>
      </c>
      <c r="Y967" s="17">
        <v>0.39954520696005302</v>
      </c>
      <c r="Z967" s="17"/>
      <c r="AA967" s="17">
        <v>0.33014396196649798</v>
      </c>
      <c r="AB967" s="17">
        <v>0.18846040364403599</v>
      </c>
      <c r="AC967" s="17"/>
      <c r="AD967" s="17">
        <v>0.30019587183464203</v>
      </c>
      <c r="AE967" s="17">
        <v>0.37330527564483101</v>
      </c>
      <c r="AF967" s="17">
        <v>0.28699960292983301</v>
      </c>
      <c r="AG967" s="17"/>
      <c r="AH967" s="17">
        <v>0.371003678402825</v>
      </c>
      <c r="AI967" s="17">
        <v>0.301759866547053</v>
      </c>
      <c r="AJ967" s="17"/>
      <c r="AK967" s="17">
        <v>0.31276740812323101</v>
      </c>
      <c r="AL967" s="17">
        <v>0.33003287746861698</v>
      </c>
      <c r="AM967" s="17"/>
      <c r="AN967" s="17">
        <v>0.30512244197562199</v>
      </c>
      <c r="AO967" s="17">
        <v>0.34324532074085801</v>
      </c>
      <c r="AP967" s="17"/>
      <c r="AQ967" s="17">
        <v>0.37965872861673899</v>
      </c>
      <c r="AR967" s="17">
        <v>0.27756571122113699</v>
      </c>
      <c r="AS967" s="17"/>
      <c r="AT967" s="17">
        <v>0.16074870583810699</v>
      </c>
      <c r="AU967" s="17">
        <v>0.21677008086983701</v>
      </c>
      <c r="AV967" s="17">
        <v>0.32827281058070401</v>
      </c>
      <c r="AW967" s="17">
        <v>0.46853189104883203</v>
      </c>
      <c r="AX967" s="17"/>
      <c r="AY967" s="17">
        <v>0.36617600356936397</v>
      </c>
      <c r="AZ967" s="17">
        <v>0.30694674598187899</v>
      </c>
      <c r="BA967" s="17"/>
      <c r="BB967" s="17">
        <v>0.39956569289456501</v>
      </c>
      <c r="BC967" s="17">
        <v>0.31274105103445299</v>
      </c>
      <c r="BD967" s="17"/>
      <c r="BE967" s="17">
        <v>0.37485448338894001</v>
      </c>
      <c r="BF967" s="17">
        <v>0.31643165896655301</v>
      </c>
      <c r="BG967" s="17"/>
      <c r="BH967" s="17">
        <v>0.33463650258059902</v>
      </c>
      <c r="BI967" s="17">
        <v>0.32466985908820201</v>
      </c>
      <c r="BJ967" s="17"/>
      <c r="BK967" s="17">
        <v>0.36242161419920299</v>
      </c>
      <c r="BL967" s="17">
        <v>0.317217702518097</v>
      </c>
      <c r="BM967" s="17"/>
      <c r="BN967" s="17">
        <v>0.39255462482398901</v>
      </c>
      <c r="BO967" s="17">
        <v>0.32122444074838402</v>
      </c>
      <c r="BP967" s="17"/>
      <c r="BQ967" s="17">
        <v>0.38438675055448401</v>
      </c>
      <c r="BR967" s="17">
        <v>0.31716101576650202</v>
      </c>
      <c r="BS967" s="17"/>
      <c r="BT967" s="17">
        <v>0.386189170875886</v>
      </c>
      <c r="BU967" s="17">
        <v>0.32034768891550103</v>
      </c>
      <c r="BV967" s="17"/>
      <c r="BW967" s="17">
        <v>0.311700309800443</v>
      </c>
      <c r="BX967" s="17">
        <v>0.33634660075084399</v>
      </c>
      <c r="BY967" s="17"/>
      <c r="BZ967" s="17">
        <v>0.36704637122275502</v>
      </c>
      <c r="CA967" s="17">
        <v>0.31947615916984701</v>
      </c>
    </row>
    <row r="968" spans="2:79" x14ac:dyDescent="0.35">
      <c r="B968" t="s">
        <v>453</v>
      </c>
      <c r="C968" s="17">
        <v>0.31770714903807801</v>
      </c>
      <c r="D968" s="17">
        <v>0.38574462535045001</v>
      </c>
      <c r="E968" s="17">
        <v>0.352688933527179</v>
      </c>
      <c r="F968" s="17">
        <v>0.28048803491767299</v>
      </c>
      <c r="G968" s="17">
        <v>0.29992190638516603</v>
      </c>
      <c r="H968" s="17">
        <v>0.25600949259868699</v>
      </c>
      <c r="I968" s="17">
        <v>0.378104497339736</v>
      </c>
      <c r="J968" s="17">
        <v>0.296517445092636</v>
      </c>
      <c r="K968" s="17">
        <v>0.22209598992329499</v>
      </c>
      <c r="L968" s="17">
        <v>0.29668393608878602</v>
      </c>
      <c r="M968" s="17"/>
      <c r="N968" s="17">
        <v>0.16949237634110001</v>
      </c>
      <c r="O968" s="17">
        <v>0.268786210645934</v>
      </c>
      <c r="P968" s="17">
        <v>0.29739437177357497</v>
      </c>
      <c r="Q968" s="17">
        <v>0.37280125811951798</v>
      </c>
      <c r="R968" s="17"/>
      <c r="S968" s="17">
        <v>0.252497960391314</v>
      </c>
      <c r="T968" s="17">
        <v>0.32877459860363001</v>
      </c>
      <c r="U968" s="17">
        <v>0.32763248257188798</v>
      </c>
      <c r="V968" s="17">
        <v>0.27755302956164302</v>
      </c>
      <c r="W968" s="17">
        <v>0.33917679769687398</v>
      </c>
      <c r="X968" s="17">
        <v>0.337134728911826</v>
      </c>
      <c r="Y968" s="17">
        <v>0.36314824205371998</v>
      </c>
      <c r="Z968" s="17"/>
      <c r="AA968" s="17">
        <v>0.32540057034015801</v>
      </c>
      <c r="AB968" s="17">
        <v>9.0555040464493697E-2</v>
      </c>
      <c r="AC968" s="17"/>
      <c r="AD968" s="17">
        <v>0.27473835087202902</v>
      </c>
      <c r="AE968" s="17">
        <v>0.39843299744621102</v>
      </c>
      <c r="AF968" s="17">
        <v>0.20863585260359599</v>
      </c>
      <c r="AG968" s="17"/>
      <c r="AH968" s="17">
        <v>0.38202581396447799</v>
      </c>
      <c r="AI968" s="17">
        <v>0.28414554523513502</v>
      </c>
      <c r="AJ968" s="17"/>
      <c r="AK968" s="17">
        <v>0.29304670657326698</v>
      </c>
      <c r="AL968" s="17">
        <v>0.32647989953219297</v>
      </c>
      <c r="AM968" s="17"/>
      <c r="AN968" s="17">
        <v>0.25442415803451202</v>
      </c>
      <c r="AO968" s="17">
        <v>0.37280125811951798</v>
      </c>
      <c r="AP968" s="17"/>
      <c r="AQ968" s="17">
        <v>0.38283281575128703</v>
      </c>
      <c r="AR968" s="17">
        <v>0.26006072597033603</v>
      </c>
      <c r="AS968" s="17"/>
      <c r="AT968" s="17">
        <v>0.13819672200656599</v>
      </c>
      <c r="AU968" s="17">
        <v>0.231316541064957</v>
      </c>
      <c r="AV968" s="17">
        <v>0.32901448293854502</v>
      </c>
      <c r="AW968" s="17">
        <v>0.42304883416276801</v>
      </c>
      <c r="AX968" s="17"/>
      <c r="AY968" s="17">
        <v>0.35420982963518599</v>
      </c>
      <c r="AZ968" s="17">
        <v>0.30105420212035799</v>
      </c>
      <c r="BA968" s="17"/>
      <c r="BB968" s="17">
        <v>0.33346019383664599</v>
      </c>
      <c r="BC968" s="17">
        <v>0.314992827673442</v>
      </c>
      <c r="BD968" s="17"/>
      <c r="BE968" s="17">
        <v>0.36233807300135201</v>
      </c>
      <c r="BF968" s="17">
        <v>0.30950405508248602</v>
      </c>
      <c r="BG968" s="17"/>
      <c r="BH968" s="17">
        <v>0.32383860325368102</v>
      </c>
      <c r="BI968" s="17">
        <v>0.31714823027496097</v>
      </c>
      <c r="BJ968" s="17"/>
      <c r="BK968" s="17">
        <v>0.35962755196775897</v>
      </c>
      <c r="BL968" s="17">
        <v>0.308300070169233</v>
      </c>
      <c r="BM968" s="17"/>
      <c r="BN968" s="17">
        <v>0.31256546269615298</v>
      </c>
      <c r="BO968" s="17">
        <v>0.31803519724181101</v>
      </c>
      <c r="BP968" s="17"/>
      <c r="BQ968" s="17">
        <v>0.34760766831027101</v>
      </c>
      <c r="BR968" s="17">
        <v>0.313471482913665</v>
      </c>
      <c r="BS968" s="17"/>
      <c r="BT968" s="17">
        <v>0.31789158750053098</v>
      </c>
      <c r="BU968" s="17">
        <v>0.31769148264209701</v>
      </c>
      <c r="BV968" s="17"/>
      <c r="BW968" s="17">
        <v>0.26453588042364701</v>
      </c>
      <c r="BX968" s="17">
        <v>0.35948287376994198</v>
      </c>
      <c r="BY968" s="17"/>
      <c r="BZ968" s="17">
        <v>0.34473885513004299</v>
      </c>
      <c r="CA968" s="17">
        <v>0.31378595324088598</v>
      </c>
    </row>
    <row r="969" spans="2:79" x14ac:dyDescent="0.35">
      <c r="B969" t="s">
        <v>454</v>
      </c>
      <c r="C969" s="17">
        <v>0.25209446400269597</v>
      </c>
      <c r="D969" s="17">
        <v>0.222539610791472</v>
      </c>
      <c r="E969" s="17">
        <v>0.24595901575437301</v>
      </c>
      <c r="F969" s="17">
        <v>0.230702794169939</v>
      </c>
      <c r="G969" s="17">
        <v>0.21404723777634799</v>
      </c>
      <c r="H969" s="17">
        <v>0.35603712473521598</v>
      </c>
      <c r="I969" s="17">
        <v>0.30945188469278401</v>
      </c>
      <c r="J969" s="17">
        <v>0.15441620246136101</v>
      </c>
      <c r="K969" s="17">
        <v>0.29642624582891502</v>
      </c>
      <c r="L969" s="17">
        <v>0.23477599285301401</v>
      </c>
      <c r="M969" s="17"/>
      <c r="N969" s="17">
        <v>0.24471551017429999</v>
      </c>
      <c r="O969" s="17">
        <v>0.20784092453720901</v>
      </c>
      <c r="P969" s="17">
        <v>0.25716613541866801</v>
      </c>
      <c r="Q969" s="17">
        <v>0.26525745494915298</v>
      </c>
      <c r="R969" s="17"/>
      <c r="S969" s="17">
        <v>0.29924908886715901</v>
      </c>
      <c r="T969" s="17">
        <v>0.31786157132135401</v>
      </c>
      <c r="U969" s="17">
        <v>0.27019165452792798</v>
      </c>
      <c r="V969" s="17">
        <v>0.21118441530696</v>
      </c>
      <c r="W969" s="17">
        <v>0.21588969905000199</v>
      </c>
      <c r="X969" s="17">
        <v>0.28948970556415798</v>
      </c>
      <c r="Y969" s="17">
        <v>0.27757977294618702</v>
      </c>
      <c r="Z969" s="17"/>
      <c r="AA969" s="17">
        <v>0.25479645278225199</v>
      </c>
      <c r="AB969" s="17">
        <v>0.17231689502280101</v>
      </c>
      <c r="AC969" s="17"/>
      <c r="AD969" s="17">
        <v>0.22377398776392199</v>
      </c>
      <c r="AE969" s="17">
        <v>0.29653849838365798</v>
      </c>
      <c r="AF969" s="17">
        <v>0.25396656613255297</v>
      </c>
      <c r="AG969" s="17"/>
      <c r="AH969" s="17">
        <v>0.30236168562260102</v>
      </c>
      <c r="AI969" s="17">
        <v>0.22586493050394599</v>
      </c>
      <c r="AJ969" s="17"/>
      <c r="AK969" s="17">
        <v>0.23958892269708401</v>
      </c>
      <c r="AL969" s="17">
        <v>0.25654320793032598</v>
      </c>
      <c r="AM969" s="17"/>
      <c r="AN969" s="17">
        <v>0.23697499929888699</v>
      </c>
      <c r="AO969" s="17">
        <v>0.26525745494915298</v>
      </c>
      <c r="AP969" s="17"/>
      <c r="AQ969" s="17">
        <v>0.29483730761108501</v>
      </c>
      <c r="AR969" s="17">
        <v>0.214260347745309</v>
      </c>
      <c r="AS969" s="17"/>
      <c r="AT969" s="17">
        <v>8.9964298321383293E-2</v>
      </c>
      <c r="AU969" s="17">
        <v>0.186314024601543</v>
      </c>
      <c r="AV969" s="17">
        <v>0.250296141490573</v>
      </c>
      <c r="AW969" s="17">
        <v>0.35955907769665302</v>
      </c>
      <c r="AX969" s="17"/>
      <c r="AY969" s="17">
        <v>0.27649834161146197</v>
      </c>
      <c r="AZ969" s="17">
        <v>0.240961131552655</v>
      </c>
      <c r="BA969" s="17"/>
      <c r="BB969" s="17">
        <v>0.36396820537850999</v>
      </c>
      <c r="BC969" s="17">
        <v>0.232818108844637</v>
      </c>
      <c r="BD969" s="17"/>
      <c r="BE969" s="17">
        <v>0.27678261150870598</v>
      </c>
      <c r="BF969" s="17">
        <v>0.24755682113991501</v>
      </c>
      <c r="BG969" s="17"/>
      <c r="BH969" s="17">
        <v>0.28897275365629599</v>
      </c>
      <c r="BI969" s="17">
        <v>0.24873278709632801</v>
      </c>
      <c r="BJ969" s="17"/>
      <c r="BK969" s="17">
        <v>0.30308652985017598</v>
      </c>
      <c r="BL969" s="17">
        <v>0.240651673581116</v>
      </c>
      <c r="BM969" s="17"/>
      <c r="BN969" s="17">
        <v>0.30320904179265401</v>
      </c>
      <c r="BO969" s="17">
        <v>0.24883326829500099</v>
      </c>
      <c r="BP969" s="17"/>
      <c r="BQ969" s="17">
        <v>0.300504293584201</v>
      </c>
      <c r="BR969" s="17">
        <v>0.24523679462978901</v>
      </c>
      <c r="BS969" s="17"/>
      <c r="BT969" s="17">
        <v>0.34747340654136899</v>
      </c>
      <c r="BU969" s="17">
        <v>0.243992876827374</v>
      </c>
      <c r="BV969" s="17"/>
      <c r="BW969" s="17">
        <v>0.239616184565308</v>
      </c>
      <c r="BX969" s="17">
        <v>0.26189842731761598</v>
      </c>
      <c r="BY969" s="17"/>
      <c r="BZ969" s="17">
        <v>0.30626588023692602</v>
      </c>
      <c r="CA969" s="17">
        <v>0.24423640543462399</v>
      </c>
    </row>
    <row r="970" spans="2:79" x14ac:dyDescent="0.35">
      <c r="B970" t="s">
        <v>455</v>
      </c>
      <c r="C970" s="17">
        <v>0.247059438062739</v>
      </c>
      <c r="D970" s="17">
        <v>0.24196388738726299</v>
      </c>
      <c r="E970" s="17">
        <v>0.27136611990750997</v>
      </c>
      <c r="F970" s="17">
        <v>0.23721855065796299</v>
      </c>
      <c r="G970" s="17">
        <v>0.21623123263615199</v>
      </c>
      <c r="H970" s="17">
        <v>0.30304071617205902</v>
      </c>
      <c r="I970" s="17">
        <v>0.267995051892574</v>
      </c>
      <c r="J970" s="17">
        <v>0.23489900379960299</v>
      </c>
      <c r="K970" s="17">
        <v>0.20988172416838</v>
      </c>
      <c r="L970" s="17">
        <v>0.20605167442583899</v>
      </c>
      <c r="M970" s="17"/>
      <c r="N970" s="17">
        <v>0.154030173529452</v>
      </c>
      <c r="O970" s="17">
        <v>0.20383943526936699</v>
      </c>
      <c r="P970" s="17">
        <v>0.238496573195291</v>
      </c>
      <c r="Q970" s="17">
        <v>0.28394038562535101</v>
      </c>
      <c r="R970" s="17"/>
      <c r="S970" s="17">
        <v>0.24659190736191799</v>
      </c>
      <c r="T970" s="17">
        <v>0.20076314105304199</v>
      </c>
      <c r="U970" s="17">
        <v>0.33862824751394099</v>
      </c>
      <c r="V970" s="17">
        <v>0.206704223177092</v>
      </c>
      <c r="W970" s="17">
        <v>0.23470485073673999</v>
      </c>
      <c r="X970" s="17">
        <v>0.258910318101228</v>
      </c>
      <c r="Y970" s="17">
        <v>0.29843870065209699</v>
      </c>
      <c r="Z970" s="17"/>
      <c r="AA970" s="17">
        <v>0.25226418092987102</v>
      </c>
      <c r="AB970" s="17">
        <v>9.3386803947083E-2</v>
      </c>
      <c r="AC970" s="17"/>
      <c r="AD970" s="17">
        <v>0.222569717160602</v>
      </c>
      <c r="AE970" s="17">
        <v>0.30143794922046202</v>
      </c>
      <c r="AF970" s="17">
        <v>0.15383001995377199</v>
      </c>
      <c r="AG970" s="17"/>
      <c r="AH970" s="17">
        <v>0.27994416774222602</v>
      </c>
      <c r="AI970" s="17">
        <v>0.229900122490305</v>
      </c>
      <c r="AJ970" s="17"/>
      <c r="AK970" s="17">
        <v>0.246411420329671</v>
      </c>
      <c r="AL970" s="17">
        <v>0.247289965065492</v>
      </c>
      <c r="AM970" s="17"/>
      <c r="AN970" s="17">
        <v>0.204696711598506</v>
      </c>
      <c r="AO970" s="17">
        <v>0.28394038562535101</v>
      </c>
      <c r="AP970" s="17"/>
      <c r="AQ970" s="17">
        <v>0.28630754945567599</v>
      </c>
      <c r="AR970" s="17">
        <v>0.21231870759267199</v>
      </c>
      <c r="AS970" s="17"/>
      <c r="AT970" s="17">
        <v>7.9314295983734906E-2</v>
      </c>
      <c r="AU970" s="17">
        <v>0.15288929963133899</v>
      </c>
      <c r="AV970" s="17">
        <v>0.26150064148281799</v>
      </c>
      <c r="AW970" s="17">
        <v>0.34925608221078902</v>
      </c>
      <c r="AX970" s="17"/>
      <c r="AY970" s="17">
        <v>0.279098095672833</v>
      </c>
      <c r="AZ970" s="17">
        <v>0.232443030287522</v>
      </c>
      <c r="BA970" s="17"/>
      <c r="BB970" s="17">
        <v>0.32175705106033498</v>
      </c>
      <c r="BC970" s="17">
        <v>0.23418869913961801</v>
      </c>
      <c r="BD970" s="17"/>
      <c r="BE970" s="17">
        <v>0.29365893473830901</v>
      </c>
      <c r="BF970" s="17">
        <v>0.23849452352439099</v>
      </c>
      <c r="BG970" s="17"/>
      <c r="BH970" s="17">
        <v>0.23925501573767399</v>
      </c>
      <c r="BI970" s="17">
        <v>0.247770857885734</v>
      </c>
      <c r="BJ970" s="17"/>
      <c r="BK970" s="17">
        <v>0.30173874315949401</v>
      </c>
      <c r="BL970" s="17">
        <v>0.23478921879978101</v>
      </c>
      <c r="BM970" s="17"/>
      <c r="BN970" s="17">
        <v>0.30886819186658998</v>
      </c>
      <c r="BO970" s="17">
        <v>0.24311593600680201</v>
      </c>
      <c r="BP970" s="17"/>
      <c r="BQ970" s="17">
        <v>0.29816122218103203</v>
      </c>
      <c r="BR970" s="17">
        <v>0.23982043014061999</v>
      </c>
      <c r="BS970" s="17"/>
      <c r="BT970" s="17">
        <v>0.32607743322647698</v>
      </c>
      <c r="BU970" s="17">
        <v>0.24034756687609199</v>
      </c>
      <c r="BV970" s="17"/>
      <c r="BW970" s="17">
        <v>0.21344036727375501</v>
      </c>
      <c r="BX970" s="17">
        <v>0.27347334699551501</v>
      </c>
      <c r="BY970" s="17"/>
      <c r="BZ970" s="17">
        <v>0.23611124264158501</v>
      </c>
      <c r="CA970" s="17">
        <v>0.24864757377737801</v>
      </c>
    </row>
    <row r="971" spans="2:79" x14ac:dyDescent="0.35">
      <c r="B971" t="s">
        <v>456</v>
      </c>
      <c r="C971" s="17">
        <v>0.223200135006768</v>
      </c>
      <c r="D971" s="17">
        <v>0.30058499154573998</v>
      </c>
      <c r="E971" s="17">
        <v>0.24068392883613099</v>
      </c>
      <c r="F971" s="17">
        <v>0.25907785780076797</v>
      </c>
      <c r="G971" s="17">
        <v>0.195693518647479</v>
      </c>
      <c r="H971" s="17">
        <v>0.19998041935904001</v>
      </c>
      <c r="I971" s="17">
        <v>0.27286668373716999</v>
      </c>
      <c r="J971" s="17">
        <v>0.176729600495318</v>
      </c>
      <c r="K971" s="17">
        <v>0.17780344853525001</v>
      </c>
      <c r="L971" s="17">
        <v>0.12839881924664401</v>
      </c>
      <c r="M971" s="17"/>
      <c r="N971" s="17">
        <v>0.159449697628538</v>
      </c>
      <c r="O971" s="17">
        <v>0.175851991740272</v>
      </c>
      <c r="P971" s="17">
        <v>0.18645904931629201</v>
      </c>
      <c r="Q971" s="17">
        <v>0.26445405680692302</v>
      </c>
      <c r="R971" s="17"/>
      <c r="S971" s="17">
        <v>0.199888612734578</v>
      </c>
      <c r="T971" s="17">
        <v>0.23441730194739299</v>
      </c>
      <c r="U971" s="17">
        <v>0.25444412181270498</v>
      </c>
      <c r="V971" s="17">
        <v>0.20111772722189999</v>
      </c>
      <c r="W971" s="17">
        <v>0.22279841083885599</v>
      </c>
      <c r="X971" s="17">
        <v>0.26353075148685501</v>
      </c>
      <c r="Y971" s="17">
        <v>0.22569765316897999</v>
      </c>
      <c r="Z971" s="17"/>
      <c r="AA971" s="17">
        <v>0.22938209257044301</v>
      </c>
      <c r="AB971" s="17">
        <v>4.0674748632648E-2</v>
      </c>
      <c r="AC971" s="17"/>
      <c r="AD971" s="17">
        <v>0.195889736855309</v>
      </c>
      <c r="AE971" s="17">
        <v>0.29107077459654002</v>
      </c>
      <c r="AF971" s="17">
        <v>6.4484638518250606E-2</v>
      </c>
      <c r="AG971" s="17"/>
      <c r="AH971" s="17">
        <v>0.278724689009615</v>
      </c>
      <c r="AI971" s="17">
        <v>0.19422731529866299</v>
      </c>
      <c r="AJ971" s="17"/>
      <c r="AK971" s="17">
        <v>0.21757690805965099</v>
      </c>
      <c r="AL971" s="17">
        <v>0.22520055195181099</v>
      </c>
      <c r="AM971" s="17"/>
      <c r="AN971" s="17">
        <v>0.17581445973825899</v>
      </c>
      <c r="AO971" s="17">
        <v>0.26445405680692302</v>
      </c>
      <c r="AP971" s="17"/>
      <c r="AQ971" s="17">
        <v>0.25858621379395402</v>
      </c>
      <c r="AR971" s="17">
        <v>0.19187790874139299</v>
      </c>
      <c r="AS971" s="17"/>
      <c r="AT971" s="17">
        <v>0.12332905409002699</v>
      </c>
      <c r="AU971" s="17">
        <v>0.140027412252967</v>
      </c>
      <c r="AV971" s="17">
        <v>0.227296537246301</v>
      </c>
      <c r="AW971" s="17">
        <v>0.32637140121059099</v>
      </c>
      <c r="AX971" s="17"/>
      <c r="AY971" s="17">
        <v>0.25291864366935402</v>
      </c>
      <c r="AZ971" s="17">
        <v>0.20964220613315501</v>
      </c>
      <c r="BA971" s="17"/>
      <c r="BB971" s="17">
        <v>0.245221918638965</v>
      </c>
      <c r="BC971" s="17">
        <v>0.219405681390686</v>
      </c>
      <c r="BD971" s="17"/>
      <c r="BE971" s="17">
        <v>0.27753138910202102</v>
      </c>
      <c r="BF971" s="17">
        <v>0.2132141355586</v>
      </c>
      <c r="BG971" s="17"/>
      <c r="BH971" s="17">
        <v>0.20466415020938</v>
      </c>
      <c r="BI971" s="17">
        <v>0.22488980100309</v>
      </c>
      <c r="BJ971" s="17"/>
      <c r="BK971" s="17">
        <v>0.26058656285003901</v>
      </c>
      <c r="BL971" s="17">
        <v>0.21481049533808599</v>
      </c>
      <c r="BM971" s="17"/>
      <c r="BN971" s="17">
        <v>0.27973074721917002</v>
      </c>
      <c r="BO971" s="17">
        <v>0.219593387228121</v>
      </c>
      <c r="BP971" s="17"/>
      <c r="BQ971" s="17">
        <v>0.24993536373216901</v>
      </c>
      <c r="BR971" s="17">
        <v>0.219412859554803</v>
      </c>
      <c r="BS971" s="17"/>
      <c r="BT971" s="17">
        <v>0.30698353051160698</v>
      </c>
      <c r="BU971" s="17">
        <v>0.216083485729054</v>
      </c>
      <c r="BV971" s="17"/>
      <c r="BW971" s="17">
        <v>0.184021188206547</v>
      </c>
      <c r="BX971" s="17">
        <v>0.25398234012357901</v>
      </c>
      <c r="BY971" s="17"/>
      <c r="BZ971" s="17">
        <v>0.229074335097047</v>
      </c>
      <c r="CA971" s="17">
        <v>0.222348028645908</v>
      </c>
    </row>
    <row r="972" spans="2:79" x14ac:dyDescent="0.35">
      <c r="B972" t="s">
        <v>457</v>
      </c>
      <c r="C972" s="17">
        <v>0.21539110669801401</v>
      </c>
      <c r="D972" s="17">
        <v>0.24449983770952399</v>
      </c>
      <c r="E972" s="17">
        <v>0.23889403900196399</v>
      </c>
      <c r="F972" s="17">
        <v>0.18596473754906401</v>
      </c>
      <c r="G972" s="17">
        <v>0.17580344907506201</v>
      </c>
      <c r="H972" s="17">
        <v>0.18731119232027299</v>
      </c>
      <c r="I972" s="17">
        <v>0.22940066333142201</v>
      </c>
      <c r="J972" s="17">
        <v>0.21250324889557301</v>
      </c>
      <c r="K972" s="17">
        <v>0.28990674204525302</v>
      </c>
      <c r="L972" s="17">
        <v>0.21137685601232301</v>
      </c>
      <c r="M972" s="17"/>
      <c r="N972" s="17">
        <v>0.18596953995482801</v>
      </c>
      <c r="O972" s="17">
        <v>0.156906925456851</v>
      </c>
      <c r="P972" s="17">
        <v>0.222711768721779</v>
      </c>
      <c r="Q972" s="17">
        <v>0.23700899223295499</v>
      </c>
      <c r="R972" s="17"/>
      <c r="S972" s="17">
        <v>0.22287310573455699</v>
      </c>
      <c r="T972" s="17">
        <v>0.20553263425989399</v>
      </c>
      <c r="U972" s="17">
        <v>0.286258718972418</v>
      </c>
      <c r="V972" s="17">
        <v>0.17832896349534</v>
      </c>
      <c r="W972" s="17">
        <v>0.21208477660012701</v>
      </c>
      <c r="X972" s="17">
        <v>0.233043550349669</v>
      </c>
      <c r="Y972" s="17">
        <v>0.22504070828877601</v>
      </c>
      <c r="Z972" s="17"/>
      <c r="AA972" s="17">
        <v>0.21918146753382001</v>
      </c>
      <c r="AB972" s="17">
        <v>0.10347880886566101</v>
      </c>
      <c r="AC972" s="17"/>
      <c r="AD972" s="17">
        <v>0.18649674427134399</v>
      </c>
      <c r="AE972" s="17">
        <v>0.26177619257064</v>
      </c>
      <c r="AF972" s="17">
        <v>0.21198285144186901</v>
      </c>
      <c r="AG972" s="17"/>
      <c r="AH972" s="17">
        <v>0.27206454014095199</v>
      </c>
      <c r="AI972" s="17">
        <v>0.18581879947520599</v>
      </c>
      <c r="AJ972" s="17"/>
      <c r="AK972" s="17">
        <v>0.223628768012999</v>
      </c>
      <c r="AL972" s="17">
        <v>0.21246062613285299</v>
      </c>
      <c r="AM972" s="17"/>
      <c r="AN972" s="17">
        <v>0.190560058903021</v>
      </c>
      <c r="AO972" s="17">
        <v>0.23700899223295499</v>
      </c>
      <c r="AP972" s="17"/>
      <c r="AQ972" s="17">
        <v>0.25420650728765798</v>
      </c>
      <c r="AR972" s="17">
        <v>0.18103339311347599</v>
      </c>
      <c r="AS972" s="17"/>
      <c r="AT972" s="17">
        <v>9.7422235228943402E-2</v>
      </c>
      <c r="AU972" s="17">
        <v>0.160694149648683</v>
      </c>
      <c r="AV972" s="17">
        <v>0.197784213325846</v>
      </c>
      <c r="AW972" s="17">
        <v>0.33666021289496201</v>
      </c>
      <c r="AX972" s="17"/>
      <c r="AY972" s="17">
        <v>0.26707249113211701</v>
      </c>
      <c r="AZ972" s="17">
        <v>0.19181345876813699</v>
      </c>
      <c r="BA972" s="17"/>
      <c r="BB972" s="17">
        <v>0.2475011685197</v>
      </c>
      <c r="BC972" s="17">
        <v>0.20985839680371601</v>
      </c>
      <c r="BD972" s="17"/>
      <c r="BE972" s="17">
        <v>0.25506735673553999</v>
      </c>
      <c r="BF972" s="17">
        <v>0.208098674053527</v>
      </c>
      <c r="BG972" s="17"/>
      <c r="BH972" s="17">
        <v>0.29779041630832098</v>
      </c>
      <c r="BI972" s="17">
        <v>0.20787991627081201</v>
      </c>
      <c r="BJ972" s="17"/>
      <c r="BK972" s="17">
        <v>0.232100798152447</v>
      </c>
      <c r="BL972" s="17">
        <v>0.21164139595096801</v>
      </c>
      <c r="BM972" s="17"/>
      <c r="BN972" s="17">
        <v>0.29192758136188002</v>
      </c>
      <c r="BO972" s="17">
        <v>0.210507951374271</v>
      </c>
      <c r="BP972" s="17"/>
      <c r="BQ972" s="17">
        <v>0.31174024484915103</v>
      </c>
      <c r="BR972" s="17">
        <v>0.201742421306699</v>
      </c>
      <c r="BS972" s="17"/>
      <c r="BT972" s="17">
        <v>0.32347718215847698</v>
      </c>
      <c r="BU972" s="17">
        <v>0.20621016235669501</v>
      </c>
      <c r="BV972" s="17"/>
      <c r="BW972" s="17">
        <v>0.19475529899366401</v>
      </c>
      <c r="BX972" s="17">
        <v>0.231604295601365</v>
      </c>
      <c r="BY972" s="17"/>
      <c r="BZ972" s="17">
        <v>0.239250613016568</v>
      </c>
      <c r="CA972" s="17">
        <v>0.211930067443551</v>
      </c>
    </row>
    <row r="973" spans="2:79" x14ac:dyDescent="0.35">
      <c r="B973" t="s">
        <v>97</v>
      </c>
      <c r="C973" s="17">
        <v>6.3741483537058698E-3</v>
      </c>
      <c r="D973" s="17">
        <v>6.6849199430336704E-3</v>
      </c>
      <c r="E973" s="17">
        <v>0</v>
      </c>
      <c r="F973" s="17">
        <v>1.0364361300226801E-2</v>
      </c>
      <c r="G973" s="17">
        <v>8.4103781248687608E-3</v>
      </c>
      <c r="H973" s="17">
        <v>3.2671402821326202E-3</v>
      </c>
      <c r="I973" s="17">
        <v>2.2386035843163302E-3</v>
      </c>
      <c r="J973" s="17">
        <v>4.8981234256959896E-3</v>
      </c>
      <c r="K973" s="17">
        <v>0</v>
      </c>
      <c r="L973" s="17">
        <v>1.9944040660760901E-2</v>
      </c>
      <c r="M973" s="17"/>
      <c r="N973" s="17">
        <v>1.3469533183908399E-2</v>
      </c>
      <c r="O973" s="17">
        <v>1.09889146911115E-2</v>
      </c>
      <c r="P973" s="17">
        <v>0</v>
      </c>
      <c r="Q973" s="17">
        <v>5.5953009504776203E-3</v>
      </c>
      <c r="R973" s="17"/>
      <c r="S973" s="17">
        <v>1.38312608459719E-2</v>
      </c>
      <c r="T973" s="17">
        <v>0</v>
      </c>
      <c r="U973" s="17">
        <v>3.4258662014424101E-3</v>
      </c>
      <c r="V973" s="17">
        <v>0</v>
      </c>
      <c r="W973" s="17">
        <v>3.8854782711958301E-3</v>
      </c>
      <c r="X973" s="17">
        <v>3.3827890555244598E-3</v>
      </c>
      <c r="Y973" s="17">
        <v>1.1450887238337299E-2</v>
      </c>
      <c r="Z973" s="17"/>
      <c r="AA973" s="17">
        <v>5.3291994548896604E-3</v>
      </c>
      <c r="AB973" s="17">
        <v>3.7226786783054598E-2</v>
      </c>
      <c r="AC973" s="17"/>
      <c r="AD973" s="17">
        <v>4.8731139990752298E-3</v>
      </c>
      <c r="AE973" s="17">
        <v>3.7902600743004401E-3</v>
      </c>
      <c r="AF973" s="17">
        <v>1.2482314432686201E-2</v>
      </c>
      <c r="AG973" s="17"/>
      <c r="AH973" s="17">
        <v>5.4471028494952698E-3</v>
      </c>
      <c r="AI973" s="17">
        <v>6.8578824914591599E-3</v>
      </c>
      <c r="AJ973" s="17"/>
      <c r="AK973" s="17">
        <v>4.2808036211166699E-3</v>
      </c>
      <c r="AL973" s="17">
        <v>7.1188386026088098E-3</v>
      </c>
      <c r="AM973" s="17"/>
      <c r="AN973" s="17">
        <v>7.2687593027419397E-3</v>
      </c>
      <c r="AO973" s="17">
        <v>5.5953009504776203E-3</v>
      </c>
      <c r="AP973" s="17"/>
      <c r="AQ973" s="17">
        <v>3.8531186458561199E-3</v>
      </c>
      <c r="AR973" s="17">
        <v>8.6056548002352608E-3</v>
      </c>
      <c r="AS973" s="17"/>
      <c r="AT973" s="17">
        <v>2.33222154252259E-2</v>
      </c>
      <c r="AU973" s="17">
        <v>9.0366582706356401E-3</v>
      </c>
      <c r="AV973" s="17">
        <v>6.2492816891962198E-3</v>
      </c>
      <c r="AW973" s="17">
        <v>0</v>
      </c>
      <c r="AX973" s="17"/>
      <c r="AY973" s="17">
        <v>7.6274316456174402E-3</v>
      </c>
      <c r="AZ973" s="17">
        <v>5.80238595731022E-3</v>
      </c>
      <c r="BA973" s="17"/>
      <c r="BB973" s="17">
        <v>2.1024076673755799E-3</v>
      </c>
      <c r="BC973" s="17">
        <v>7.1101887292236701E-3</v>
      </c>
      <c r="BD973" s="17"/>
      <c r="BE973" s="17">
        <v>3.6803432700393602E-3</v>
      </c>
      <c r="BF973" s="17">
        <v>6.8692655109834199E-3</v>
      </c>
      <c r="BG973" s="17"/>
      <c r="BH973" s="17">
        <v>3.4683796891811299E-3</v>
      </c>
      <c r="BI973" s="17">
        <v>6.6390265654270803E-3</v>
      </c>
      <c r="BJ973" s="17"/>
      <c r="BK973" s="17">
        <v>1.0585817814936499E-2</v>
      </c>
      <c r="BL973" s="17">
        <v>5.4290356156971604E-3</v>
      </c>
      <c r="BM973" s="17"/>
      <c r="BN973" s="17">
        <v>5.1523080653470502E-3</v>
      </c>
      <c r="BO973" s="17">
        <v>6.4521038113496496E-3</v>
      </c>
      <c r="BP973" s="17"/>
      <c r="BQ973" s="17">
        <v>5.6187285545349699E-3</v>
      </c>
      <c r="BR973" s="17">
        <v>6.4811600756071097E-3</v>
      </c>
      <c r="BS973" s="17"/>
      <c r="BT973" s="17">
        <v>4.9989940472284803E-3</v>
      </c>
      <c r="BU973" s="17">
        <v>6.4909553993378697E-3</v>
      </c>
      <c r="BV973" s="17"/>
      <c r="BW973" s="17">
        <v>5.6962616227034003E-3</v>
      </c>
      <c r="BX973" s="17">
        <v>6.9067519610995299E-3</v>
      </c>
      <c r="BY973" s="17"/>
      <c r="BZ973" s="17">
        <v>4.8531850889451502E-3</v>
      </c>
      <c r="CA973" s="17">
        <v>6.5947779632899699E-3</v>
      </c>
    </row>
    <row r="974" spans="2:79" x14ac:dyDescent="0.35">
      <c r="B974" t="s">
        <v>115</v>
      </c>
      <c r="C974" s="17">
        <v>3.2244988788778899E-2</v>
      </c>
      <c r="D974" s="17">
        <v>1.1994467889870099E-2</v>
      </c>
      <c r="E974" s="17">
        <v>1.30468904740871E-2</v>
      </c>
      <c r="F974" s="17">
        <v>1.937144260807E-2</v>
      </c>
      <c r="G974" s="17">
        <v>3.7950058113617603E-2</v>
      </c>
      <c r="H974" s="17">
        <v>2.46478911053719E-2</v>
      </c>
      <c r="I974" s="17">
        <v>1.7483779927133E-2</v>
      </c>
      <c r="J974" s="17">
        <v>5.7550650750379503E-2</v>
      </c>
      <c r="K974" s="17">
        <v>3.4980151732017802E-2</v>
      </c>
      <c r="L974" s="17">
        <v>9.2358611437136195E-2</v>
      </c>
      <c r="M974" s="17"/>
      <c r="N974" s="17">
        <v>9.0696363101925498E-2</v>
      </c>
      <c r="O974" s="17">
        <v>3.6736945295370103E-2</v>
      </c>
      <c r="P974" s="17">
        <v>2.6886404269234301E-2</v>
      </c>
      <c r="Q974" s="17">
        <v>1.9570692875678301E-2</v>
      </c>
      <c r="R974" s="17"/>
      <c r="S974" s="17">
        <v>4.6976605540995801E-2</v>
      </c>
      <c r="T974" s="17">
        <v>2.1804998399217099E-2</v>
      </c>
      <c r="U974" s="17">
        <v>7.8762794856350998E-3</v>
      </c>
      <c r="V974" s="17">
        <v>4.1208160778198999E-2</v>
      </c>
      <c r="W974" s="17">
        <v>1.7080708172391199E-2</v>
      </c>
      <c r="X974" s="17">
        <v>2.4463365471074399E-2</v>
      </c>
      <c r="Y974" s="17">
        <v>3.3823823097695098E-2</v>
      </c>
      <c r="Z974" s="17"/>
      <c r="AA974" s="17">
        <v>2.5181311476358499E-2</v>
      </c>
      <c r="AB974" s="17">
        <v>0.240803591365985</v>
      </c>
      <c r="AC974" s="17"/>
      <c r="AD974" s="17">
        <v>2.98415985966737E-2</v>
      </c>
      <c r="AE974" s="17">
        <v>1.7365800116282099E-2</v>
      </c>
      <c r="AF974" s="17">
        <v>8.5598184385913004E-2</v>
      </c>
      <c r="AG974" s="17"/>
      <c r="AH974" s="17">
        <v>5.3031345109875103E-3</v>
      </c>
      <c r="AI974" s="17">
        <v>4.63033004782787E-2</v>
      </c>
      <c r="AJ974" s="17"/>
      <c r="AK974" s="17">
        <v>3.2010543499287003E-2</v>
      </c>
      <c r="AL974" s="17">
        <v>3.2328390780943697E-2</v>
      </c>
      <c r="AM974" s="17"/>
      <c r="AN974" s="17">
        <v>4.6803121547757703E-2</v>
      </c>
      <c r="AO974" s="17">
        <v>1.9570692875678301E-2</v>
      </c>
      <c r="AP974" s="17"/>
      <c r="AQ974" s="17">
        <v>1.9275606203172799E-2</v>
      </c>
      <c r="AR974" s="17">
        <v>4.3724925243780299E-2</v>
      </c>
      <c r="AS974" s="17"/>
      <c r="AT974" s="17">
        <v>0.19244532930873201</v>
      </c>
      <c r="AU974" s="17">
        <v>5.1451074398918398E-2</v>
      </c>
      <c r="AV974" s="17">
        <v>1.92290779236188E-2</v>
      </c>
      <c r="AW974" s="17">
        <v>5.1353330147185499E-3</v>
      </c>
      <c r="AX974" s="17"/>
      <c r="AY974" s="17">
        <v>1.1702454665469E-2</v>
      </c>
      <c r="AZ974" s="17">
        <v>4.1616731485889499E-2</v>
      </c>
      <c r="BA974" s="17"/>
      <c r="BB974" s="17">
        <v>2.43381657566283E-2</v>
      </c>
      <c r="BC974" s="17">
        <v>3.3607370408140803E-2</v>
      </c>
      <c r="BD974" s="17"/>
      <c r="BE974" s="17">
        <v>1.67744734037884E-2</v>
      </c>
      <c r="BF974" s="17">
        <v>3.5088445297744103E-2</v>
      </c>
      <c r="BG974" s="17"/>
      <c r="BH974" s="17">
        <v>3.8556439489154201E-2</v>
      </c>
      <c r="BI974" s="17">
        <v>3.1669662268367302E-2</v>
      </c>
      <c r="BJ974" s="17"/>
      <c r="BK974" s="17">
        <v>2.98816793024301E-2</v>
      </c>
      <c r="BL974" s="17">
        <v>3.2775323355621201E-2</v>
      </c>
      <c r="BM974" s="17"/>
      <c r="BN974" s="17">
        <v>1.4362463194949601E-2</v>
      </c>
      <c r="BO974" s="17">
        <v>3.33859238846137E-2</v>
      </c>
      <c r="BP974" s="17"/>
      <c r="BQ974" s="17">
        <v>6.3418731235947903E-3</v>
      </c>
      <c r="BR974" s="17">
        <v>3.5914388257763698E-2</v>
      </c>
      <c r="BS974" s="17"/>
      <c r="BT974" s="17">
        <v>1.38340463067055E-2</v>
      </c>
      <c r="BU974" s="17">
        <v>3.3808833506787601E-2</v>
      </c>
      <c r="BV974" s="17"/>
      <c r="BW974" s="17">
        <v>3.5087285680423297E-2</v>
      </c>
      <c r="BX974" s="17">
        <v>3.00118464236304E-2</v>
      </c>
      <c r="BY974" s="17"/>
      <c r="BZ974" s="17">
        <v>6.2323815699481004E-3</v>
      </c>
      <c r="CA974" s="17">
        <v>3.6018354988953401E-2</v>
      </c>
    </row>
    <row r="975" spans="2:79" x14ac:dyDescent="0.35">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c r="BD975" s="17"/>
      <c r="BE975" s="17"/>
      <c r="BF975" s="17"/>
      <c r="BG975" s="17"/>
      <c r="BH975" s="17"/>
      <c r="BI975" s="17"/>
      <c r="BJ975" s="17"/>
      <c r="BK975" s="17"/>
      <c r="BL975" s="17"/>
      <c r="BM975" s="17"/>
      <c r="BN975" s="17"/>
      <c r="BO975" s="17"/>
      <c r="BP975" s="17"/>
      <c r="BQ975" s="17"/>
      <c r="BR975" s="17"/>
      <c r="BS975" s="17"/>
      <c r="BT975" s="17"/>
      <c r="BU975" s="17"/>
      <c r="BV975" s="17"/>
      <c r="BW975" s="17"/>
      <c r="BX975" s="17"/>
      <c r="BY975" s="17"/>
      <c r="BZ975" s="17"/>
      <c r="CA975" s="17"/>
    </row>
    <row r="976" spans="2:79" x14ac:dyDescent="0.35">
      <c r="B976" s="6" t="s">
        <v>469</v>
      </c>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c r="BD976" s="17"/>
      <c r="BE976" s="17"/>
      <c r="BF976" s="17"/>
      <c r="BG976" s="17"/>
      <c r="BH976" s="17"/>
      <c r="BI976" s="17"/>
      <c r="BJ976" s="17"/>
      <c r="BK976" s="17"/>
      <c r="BL976" s="17"/>
      <c r="BM976" s="17"/>
      <c r="BN976" s="17"/>
      <c r="BO976" s="17"/>
      <c r="BP976" s="17"/>
      <c r="BQ976" s="17"/>
      <c r="BR976" s="17"/>
      <c r="BS976" s="17"/>
      <c r="BT976" s="17"/>
      <c r="BU976" s="17"/>
      <c r="BV976" s="17"/>
      <c r="BW976" s="17"/>
      <c r="BX976" s="17"/>
      <c r="BY976" s="17"/>
      <c r="BZ976" s="17"/>
      <c r="CA976" s="17"/>
    </row>
    <row r="977" spans="2:79" x14ac:dyDescent="0.35">
      <c r="B977" s="24" t="s">
        <v>705</v>
      </c>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c r="BP977" s="17"/>
      <c r="BQ977" s="17"/>
      <c r="BR977" s="17"/>
      <c r="BS977" s="17"/>
      <c r="BT977" s="17"/>
      <c r="BU977" s="17"/>
      <c r="BV977" s="17"/>
      <c r="BW977" s="17"/>
      <c r="BX977" s="17"/>
      <c r="BY977" s="17"/>
      <c r="BZ977" s="17"/>
      <c r="CA977" s="17"/>
    </row>
    <row r="978" spans="2:79" x14ac:dyDescent="0.35">
      <c r="B978" t="s">
        <v>463</v>
      </c>
      <c r="C978" s="17">
        <v>9.1061872314997405E-2</v>
      </c>
      <c r="D978" s="17">
        <v>9.1563590465590899E-2</v>
      </c>
      <c r="E978" s="17">
        <v>8.7524752432382794E-2</v>
      </c>
      <c r="F978" s="17">
        <v>0.149597446485737</v>
      </c>
      <c r="G978" s="17">
        <v>0.10722331207272499</v>
      </c>
      <c r="H978" s="17">
        <v>4.4710720582170002E-2</v>
      </c>
      <c r="I978" s="17">
        <v>8.9740394283867597E-2</v>
      </c>
      <c r="J978" s="17">
        <v>9.2266399668395796E-2</v>
      </c>
      <c r="K978" s="17">
        <v>0.13777016668560699</v>
      </c>
      <c r="L978" s="17">
        <v>5.0870224133347602E-2</v>
      </c>
      <c r="M978" s="17"/>
      <c r="N978" s="17">
        <v>0.10105430522711099</v>
      </c>
      <c r="O978" s="17">
        <v>4.7496927879612301E-2</v>
      </c>
      <c r="P978" s="17">
        <v>8.1746069868076393E-2</v>
      </c>
      <c r="Q978" s="17">
        <v>0.105074094194548</v>
      </c>
      <c r="R978" s="17"/>
      <c r="S978" s="17">
        <v>0.13305890605494999</v>
      </c>
      <c r="T978" s="17">
        <v>8.9874991469883994E-2</v>
      </c>
      <c r="U978" s="17">
        <v>6.1365670711025402E-2</v>
      </c>
      <c r="V978" s="17">
        <v>6.8383831340173507E-2</v>
      </c>
      <c r="W978" s="17">
        <v>6.6268941703150994E-2</v>
      </c>
      <c r="X978" s="17">
        <v>0.11143839864569199</v>
      </c>
      <c r="Y978" s="17">
        <v>0.13384439827776301</v>
      </c>
      <c r="Z978" s="17"/>
      <c r="AA978" s="17">
        <v>9.1297306387143701E-2</v>
      </c>
      <c r="AB978" s="17">
        <v>8.4110563681523795E-2</v>
      </c>
      <c r="AC978" s="17"/>
      <c r="AD978" s="17">
        <v>7.0829034864911503E-2</v>
      </c>
      <c r="AE978" s="17">
        <v>0.124281885491453</v>
      </c>
      <c r="AF978" s="17">
        <v>6.3631421505226396E-2</v>
      </c>
      <c r="AG978" s="17"/>
      <c r="AH978" s="17">
        <v>0.12521825550319901</v>
      </c>
      <c r="AI978" s="17">
        <v>7.3239005481308295E-2</v>
      </c>
      <c r="AJ978" s="17"/>
      <c r="AK978" s="17">
        <v>7.3902813562662498E-2</v>
      </c>
      <c r="AL978" s="17">
        <v>9.7166066972611903E-2</v>
      </c>
      <c r="AM978" s="17"/>
      <c r="AN978" s="17">
        <v>7.4966951715904603E-2</v>
      </c>
      <c r="AO978" s="17">
        <v>0.105074094194548</v>
      </c>
      <c r="AP978" s="17"/>
      <c r="AQ978" s="17">
        <v>0.116409541340542</v>
      </c>
      <c r="AR978" s="17">
        <v>6.8625212144403397E-2</v>
      </c>
      <c r="AS978" s="17"/>
      <c r="AT978" s="17">
        <v>4.9778439410573E-2</v>
      </c>
      <c r="AU978" s="17">
        <v>0.107312167800711</v>
      </c>
      <c r="AV978" s="17">
        <v>8.2444241651018796E-2</v>
      </c>
      <c r="AW978" s="17">
        <v>0.10495193909539401</v>
      </c>
      <c r="AX978" s="17"/>
      <c r="AY978" s="17">
        <v>0.10331065315535699</v>
      </c>
      <c r="AZ978" s="17">
        <v>8.5473836209028695E-2</v>
      </c>
      <c r="BA978" s="17"/>
      <c r="BB978" s="17">
        <v>0.128411941450853</v>
      </c>
      <c r="BC978" s="17">
        <v>8.4626285295320902E-2</v>
      </c>
      <c r="BD978" s="17"/>
      <c r="BE978" s="17">
        <v>0.14008435052168799</v>
      </c>
      <c r="BF978" s="17">
        <v>8.2051617564359997E-2</v>
      </c>
      <c r="BG978" s="17"/>
      <c r="BH978" s="17">
        <v>0.15750698632758101</v>
      </c>
      <c r="BI978" s="17">
        <v>8.5005002340407296E-2</v>
      </c>
      <c r="BJ978" s="17"/>
      <c r="BK978" s="17">
        <v>0.107024315524739</v>
      </c>
      <c r="BL978" s="17">
        <v>8.74798465776645E-2</v>
      </c>
      <c r="BM978" s="17"/>
      <c r="BN978" s="17">
        <v>0.16550963638355601</v>
      </c>
      <c r="BO978" s="17">
        <v>8.6311980226960502E-2</v>
      </c>
      <c r="BP978" s="17"/>
      <c r="BQ978" s="17">
        <v>0.148481854499212</v>
      </c>
      <c r="BR978" s="17">
        <v>8.2927837210522798E-2</v>
      </c>
      <c r="BS978" s="17"/>
      <c r="BT978" s="17">
        <v>0.16561519345728301</v>
      </c>
      <c r="BU978" s="17">
        <v>8.4729235211171899E-2</v>
      </c>
      <c r="BV978" s="17"/>
      <c r="BW978" s="17">
        <v>7.4939288830346604E-2</v>
      </c>
      <c r="BX978" s="17">
        <v>0.103729100823412</v>
      </c>
      <c r="BY978" s="17"/>
      <c r="BZ978" s="17">
        <v>0.12659082604086999</v>
      </c>
      <c r="CA978" s="17">
        <v>8.5908073159497098E-2</v>
      </c>
    </row>
    <row r="979" spans="2:79" x14ac:dyDescent="0.35">
      <c r="B979" t="s">
        <v>464</v>
      </c>
      <c r="C979" s="17">
        <v>0.18366862105415999</v>
      </c>
      <c r="D979" s="17">
        <v>0.262325712681652</v>
      </c>
      <c r="E979" s="17">
        <v>0.177572397390237</v>
      </c>
      <c r="F979" s="17">
        <v>0.27058152131672902</v>
      </c>
      <c r="G979" s="17">
        <v>0.23565033412317199</v>
      </c>
      <c r="H979" s="17">
        <v>0.18168669256428199</v>
      </c>
      <c r="I979" s="17">
        <v>0.11036347861589101</v>
      </c>
      <c r="J979" s="17">
        <v>0.125843092241372</v>
      </c>
      <c r="K979" s="17">
        <v>0.15622697116467499</v>
      </c>
      <c r="L979" s="17">
        <v>0.100408663770459</v>
      </c>
      <c r="M979" s="17"/>
      <c r="N979" s="17">
        <v>0.12942645245532899</v>
      </c>
      <c r="O979" s="17">
        <v>0.21715241298816601</v>
      </c>
      <c r="P979" s="17">
        <v>0.19312305896412801</v>
      </c>
      <c r="Q979" s="17">
        <v>0.182606018294482</v>
      </c>
      <c r="R979" s="17"/>
      <c r="S979" s="17">
        <v>0.19159200559169401</v>
      </c>
      <c r="T979" s="17">
        <v>0.17917174091603799</v>
      </c>
      <c r="U979" s="17">
        <v>0.226108800042845</v>
      </c>
      <c r="V979" s="17">
        <v>0.16586580303199699</v>
      </c>
      <c r="W979" s="17">
        <v>0.195626830873949</v>
      </c>
      <c r="X979" s="17">
        <v>0.217744416611513</v>
      </c>
      <c r="Y979" s="17">
        <v>0.14503365156711101</v>
      </c>
      <c r="Z979" s="17"/>
      <c r="AA979" s="17">
        <v>0.18777459097903701</v>
      </c>
      <c r="AB979" s="17">
        <v>6.2437807147850397E-2</v>
      </c>
      <c r="AC979" s="17"/>
      <c r="AD979" s="17">
        <v>0.19883574599533499</v>
      </c>
      <c r="AE979" s="17">
        <v>0.182077913921286</v>
      </c>
      <c r="AF979" s="17">
        <v>7.8599111372973901E-2</v>
      </c>
      <c r="AG979" s="17"/>
      <c r="AH979" s="17">
        <v>0.208233892374382</v>
      </c>
      <c r="AI979" s="17">
        <v>0.17085041495015499</v>
      </c>
      <c r="AJ979" s="17"/>
      <c r="AK979" s="17">
        <v>0.17891091909731199</v>
      </c>
      <c r="AL979" s="17">
        <v>0.185361134570588</v>
      </c>
      <c r="AM979" s="17"/>
      <c r="AN979" s="17">
        <v>0.18488916317748699</v>
      </c>
      <c r="AO979" s="17">
        <v>0.182606018294482</v>
      </c>
      <c r="AP979" s="17"/>
      <c r="AQ979" s="17">
        <v>0.184177450994433</v>
      </c>
      <c r="AR979" s="17">
        <v>0.18321822680122099</v>
      </c>
      <c r="AS979" s="17"/>
      <c r="AT979" s="17">
        <v>0.173288034300706</v>
      </c>
      <c r="AU979" s="17">
        <v>0.18909135070344699</v>
      </c>
      <c r="AV979" s="17">
        <v>0.19710023550199099</v>
      </c>
      <c r="AW979" s="17">
        <v>0.150353773701976</v>
      </c>
      <c r="AX979" s="17"/>
      <c r="AY979" s="17">
        <v>0.196987683040309</v>
      </c>
      <c r="AZ979" s="17">
        <v>0.17759231025668101</v>
      </c>
      <c r="BA979" s="17"/>
      <c r="BB979" s="17">
        <v>0.18546315687178599</v>
      </c>
      <c r="BC979" s="17">
        <v>0.18335941435972899</v>
      </c>
      <c r="BD979" s="17"/>
      <c r="BE979" s="17">
        <v>0.218570216250634</v>
      </c>
      <c r="BF979" s="17">
        <v>0.17725376249482799</v>
      </c>
      <c r="BG979" s="17"/>
      <c r="BH979" s="17">
        <v>0.189140051248673</v>
      </c>
      <c r="BI979" s="17">
        <v>0.18316986743238201</v>
      </c>
      <c r="BJ979" s="17"/>
      <c r="BK979" s="17">
        <v>0.19529589648359</v>
      </c>
      <c r="BL979" s="17">
        <v>0.18105942149140999</v>
      </c>
      <c r="BM979" s="17"/>
      <c r="BN979" s="17">
        <v>0.23175580529096501</v>
      </c>
      <c r="BO979" s="17">
        <v>0.18060057812768601</v>
      </c>
      <c r="BP979" s="17"/>
      <c r="BQ979" s="17">
        <v>0.212431462500972</v>
      </c>
      <c r="BR979" s="17">
        <v>0.17959411679391499</v>
      </c>
      <c r="BS979" s="17"/>
      <c r="BT979" s="17">
        <v>0.20982300978460999</v>
      </c>
      <c r="BU979" s="17">
        <v>0.181447039909757</v>
      </c>
      <c r="BV979" s="17"/>
      <c r="BW979" s="17">
        <v>0.19415363056379101</v>
      </c>
      <c r="BX979" s="17">
        <v>0.17543073464483599</v>
      </c>
      <c r="BY979" s="17"/>
      <c r="BZ979" s="17">
        <v>0.190845951236359</v>
      </c>
      <c r="CA979" s="17">
        <v>0.18262748377448801</v>
      </c>
    </row>
    <row r="980" spans="2:79" x14ac:dyDescent="0.35">
      <c r="B980" t="s">
        <v>465</v>
      </c>
      <c r="C980" s="17">
        <v>0.23911561242943899</v>
      </c>
      <c r="D980" s="17">
        <v>0.17593564982030899</v>
      </c>
      <c r="E980" s="17">
        <v>0.31733115492220099</v>
      </c>
      <c r="F980" s="17">
        <v>0.25713615438453802</v>
      </c>
      <c r="G980" s="17">
        <v>0.236665843315811</v>
      </c>
      <c r="H980" s="17">
        <v>0.22036710306346799</v>
      </c>
      <c r="I980" s="17">
        <v>0.21419981657909001</v>
      </c>
      <c r="J980" s="17">
        <v>0.24435000243264701</v>
      </c>
      <c r="K980" s="17">
        <v>0.27120942165616202</v>
      </c>
      <c r="L980" s="17">
        <v>0.22004655959059</v>
      </c>
      <c r="M980" s="17"/>
      <c r="N980" s="17">
        <v>0.25335499811984702</v>
      </c>
      <c r="O980" s="17">
        <v>0.22509465557005801</v>
      </c>
      <c r="P980" s="17">
        <v>0.26216075360120999</v>
      </c>
      <c r="Q980" s="17">
        <v>0.23213792167094499</v>
      </c>
      <c r="R980" s="17"/>
      <c r="S980" s="17">
        <v>0.21395004246011701</v>
      </c>
      <c r="T980" s="17">
        <v>0.26738487137158601</v>
      </c>
      <c r="U980" s="17">
        <v>0.28690293446231502</v>
      </c>
      <c r="V980" s="17">
        <v>0.29624707795030197</v>
      </c>
      <c r="W980" s="17">
        <v>0.25583445742705802</v>
      </c>
      <c r="X980" s="17">
        <v>0.18206341063161899</v>
      </c>
      <c r="Y980" s="17">
        <v>0.188040619041934</v>
      </c>
      <c r="Z980" s="17"/>
      <c r="AA980" s="17">
        <v>0.240067435231829</v>
      </c>
      <c r="AB980" s="17">
        <v>0.21101256853494699</v>
      </c>
      <c r="AC980" s="17"/>
      <c r="AD980" s="17">
        <v>0.26337436225933902</v>
      </c>
      <c r="AE980" s="17">
        <v>0.21117733269502201</v>
      </c>
      <c r="AF980" s="17">
        <v>0.20546355227741001</v>
      </c>
      <c r="AG980" s="17"/>
      <c r="AH980" s="17">
        <v>0.22262899061382699</v>
      </c>
      <c r="AI980" s="17">
        <v>0.24771836359129401</v>
      </c>
      <c r="AJ980" s="17"/>
      <c r="AK980" s="17">
        <v>0.232451385319214</v>
      </c>
      <c r="AL980" s="17">
        <v>0.24148635665909199</v>
      </c>
      <c r="AM980" s="17"/>
      <c r="AN980" s="17">
        <v>0.24713042833004201</v>
      </c>
      <c r="AO980" s="17">
        <v>0.23213792167094499</v>
      </c>
      <c r="AP980" s="17"/>
      <c r="AQ980" s="17">
        <v>0.197741565427936</v>
      </c>
      <c r="AR980" s="17">
        <v>0.275738129139729</v>
      </c>
      <c r="AS980" s="17"/>
      <c r="AT980" s="17">
        <v>0.274325106771802</v>
      </c>
      <c r="AU980" s="17">
        <v>0.29356381302717799</v>
      </c>
      <c r="AV980" s="17">
        <v>0.23471546957703901</v>
      </c>
      <c r="AW980" s="17">
        <v>0.18429022071279799</v>
      </c>
      <c r="AX980" s="17"/>
      <c r="AY980" s="17">
        <v>0.229024215805433</v>
      </c>
      <c r="AZ980" s="17">
        <v>0.243719424794894</v>
      </c>
      <c r="BA980" s="17"/>
      <c r="BB980" s="17">
        <v>0.16332306110533601</v>
      </c>
      <c r="BC980" s="17">
        <v>0.25217501421301702</v>
      </c>
      <c r="BD980" s="17"/>
      <c r="BE980" s="17">
        <v>0.195028888362825</v>
      </c>
      <c r="BF980" s="17">
        <v>0.247218683295959</v>
      </c>
      <c r="BG980" s="17"/>
      <c r="BH980" s="17">
        <v>0.21753805703479401</v>
      </c>
      <c r="BI980" s="17">
        <v>0.24108253579674899</v>
      </c>
      <c r="BJ980" s="17"/>
      <c r="BK980" s="17">
        <v>0.25292361399242502</v>
      </c>
      <c r="BL980" s="17">
        <v>0.23601705061594699</v>
      </c>
      <c r="BM980" s="17"/>
      <c r="BN980" s="17">
        <v>0.20503911894271701</v>
      </c>
      <c r="BO980" s="17">
        <v>0.241289749810537</v>
      </c>
      <c r="BP980" s="17"/>
      <c r="BQ980" s="17">
        <v>0.20068061605037901</v>
      </c>
      <c r="BR980" s="17">
        <v>0.244560260753862</v>
      </c>
      <c r="BS980" s="17"/>
      <c r="BT980" s="17">
        <v>0.24182252662680001</v>
      </c>
      <c r="BU980" s="17">
        <v>0.23888568430523999</v>
      </c>
      <c r="BV980" s="17"/>
      <c r="BW980" s="17">
        <v>0.24849110421110501</v>
      </c>
      <c r="BX980" s="17">
        <v>0.23174945446287201</v>
      </c>
      <c r="BY980" s="17"/>
      <c r="BZ980" s="17">
        <v>0.26213858140389301</v>
      </c>
      <c r="CA980" s="17">
        <v>0.235775920555225</v>
      </c>
    </row>
    <row r="981" spans="2:79" x14ac:dyDescent="0.35">
      <c r="B981" t="s">
        <v>466</v>
      </c>
      <c r="C981" s="17">
        <v>0.28975403430143798</v>
      </c>
      <c r="D981" s="17">
        <v>0.28848136107543898</v>
      </c>
      <c r="E981" s="17">
        <v>0.30999299410410103</v>
      </c>
      <c r="F981" s="17">
        <v>0.19056547093374299</v>
      </c>
      <c r="G981" s="17">
        <v>0.23759618767548801</v>
      </c>
      <c r="H981" s="17">
        <v>0.36508927317407203</v>
      </c>
      <c r="I981" s="17">
        <v>0.33993794280475398</v>
      </c>
      <c r="J981" s="17">
        <v>0.25093581778607199</v>
      </c>
      <c r="K981" s="17">
        <v>0.24032331213194599</v>
      </c>
      <c r="L981" s="17">
        <v>0.32939084864874701</v>
      </c>
      <c r="M981" s="17"/>
      <c r="N981" s="17">
        <v>0.21648465556593099</v>
      </c>
      <c r="O981" s="17">
        <v>0.28396919145935001</v>
      </c>
      <c r="P981" s="17">
        <v>0.28617521120445299</v>
      </c>
      <c r="Q981" s="17">
        <v>0.30924616545491401</v>
      </c>
      <c r="R981" s="17"/>
      <c r="S981" s="17">
        <v>0.27444448310900799</v>
      </c>
      <c r="T981" s="17">
        <v>0.32336280327410299</v>
      </c>
      <c r="U981" s="17">
        <v>0.28024821759782798</v>
      </c>
      <c r="V981" s="17">
        <v>0.26422967411679199</v>
      </c>
      <c r="W981" s="17">
        <v>0.29041916942160401</v>
      </c>
      <c r="X981" s="17">
        <v>0.33343801729103301</v>
      </c>
      <c r="Y981" s="17">
        <v>0.28121063721363299</v>
      </c>
      <c r="Z981" s="17"/>
      <c r="AA981" s="17">
        <v>0.29147884421148601</v>
      </c>
      <c r="AB981" s="17">
        <v>0.23882815976885299</v>
      </c>
      <c r="AC981" s="17"/>
      <c r="AD981" s="17">
        <v>0.294512345580766</v>
      </c>
      <c r="AE981" s="17">
        <v>0.287434541608246</v>
      </c>
      <c r="AF981" s="17">
        <v>0.29455643927770903</v>
      </c>
      <c r="AG981" s="17"/>
      <c r="AH981" s="17">
        <v>0.28817089510434202</v>
      </c>
      <c r="AI981" s="17">
        <v>0.29058011939755402</v>
      </c>
      <c r="AJ981" s="17"/>
      <c r="AK981" s="17">
        <v>0.30299139636470601</v>
      </c>
      <c r="AL981" s="17">
        <v>0.28504495113121298</v>
      </c>
      <c r="AM981" s="17"/>
      <c r="AN981" s="17">
        <v>0.26736470119501798</v>
      </c>
      <c r="AO981" s="17">
        <v>0.30924616545491401</v>
      </c>
      <c r="AP981" s="17"/>
      <c r="AQ981" s="17">
        <v>0.29209893538829701</v>
      </c>
      <c r="AR981" s="17">
        <v>0.287678429291506</v>
      </c>
      <c r="AS981" s="17"/>
      <c r="AT981" s="17">
        <v>0.164662091516599</v>
      </c>
      <c r="AU981" s="17">
        <v>0.20579841716543601</v>
      </c>
      <c r="AV981" s="17">
        <v>0.30999526286708501</v>
      </c>
      <c r="AW981" s="17">
        <v>0.36179177516501398</v>
      </c>
      <c r="AX981" s="17"/>
      <c r="AY981" s="17">
        <v>0.289512579828758</v>
      </c>
      <c r="AZ981" s="17">
        <v>0.28986418863670299</v>
      </c>
      <c r="BA981" s="17"/>
      <c r="BB981" s="17">
        <v>0.33520689364241402</v>
      </c>
      <c r="BC981" s="17">
        <v>0.28192229962598198</v>
      </c>
      <c r="BD981" s="17"/>
      <c r="BE981" s="17">
        <v>0.25418653940756802</v>
      </c>
      <c r="BF981" s="17">
        <v>0.29629128418269801</v>
      </c>
      <c r="BG981" s="17"/>
      <c r="BH981" s="17">
        <v>0.28035630131148498</v>
      </c>
      <c r="BI981" s="17">
        <v>0.29061069393129801</v>
      </c>
      <c r="BJ981" s="17"/>
      <c r="BK981" s="17">
        <v>0.30179208283555597</v>
      </c>
      <c r="BL981" s="17">
        <v>0.28705265587772899</v>
      </c>
      <c r="BM981" s="17"/>
      <c r="BN981" s="17">
        <v>0.238641057589037</v>
      </c>
      <c r="BO981" s="17">
        <v>0.29301512785770201</v>
      </c>
      <c r="BP981" s="17"/>
      <c r="BQ981" s="17">
        <v>0.29366500224804698</v>
      </c>
      <c r="BR981" s="17">
        <v>0.289200012001881</v>
      </c>
      <c r="BS981" s="17"/>
      <c r="BT981" s="17">
        <v>0.21884946293183299</v>
      </c>
      <c r="BU981" s="17">
        <v>0.29577674278184302</v>
      </c>
      <c r="BV981" s="17"/>
      <c r="BW981" s="17">
        <v>0.27061630663300701</v>
      </c>
      <c r="BX981" s="17">
        <v>0.30479020823340203</v>
      </c>
      <c r="BY981" s="17"/>
      <c r="BZ981" s="17">
        <v>0.25355472254759198</v>
      </c>
      <c r="CA981" s="17">
        <v>0.29500507500998502</v>
      </c>
    </row>
    <row r="982" spans="2:79" x14ac:dyDescent="0.35">
      <c r="B982" t="s">
        <v>467</v>
      </c>
      <c r="C982" s="17">
        <v>0.142267178956659</v>
      </c>
      <c r="D982" s="17">
        <v>0.153890152632986</v>
      </c>
      <c r="E982" s="17">
        <v>8.5515522112633899E-2</v>
      </c>
      <c r="F982" s="17">
        <v>0.102454559435503</v>
      </c>
      <c r="G982" s="17">
        <v>0.13629016638596</v>
      </c>
      <c r="H982" s="17">
        <v>0.14968720661868901</v>
      </c>
      <c r="I982" s="17">
        <v>0.215091295413811</v>
      </c>
      <c r="J982" s="17">
        <v>0.15331059732371399</v>
      </c>
      <c r="K982" s="17">
        <v>0.155500601435237</v>
      </c>
      <c r="L982" s="17">
        <v>0.146527826936066</v>
      </c>
      <c r="M982" s="17"/>
      <c r="N982" s="17">
        <v>0.161508288365174</v>
      </c>
      <c r="O982" s="17">
        <v>0.15100933013484699</v>
      </c>
      <c r="P982" s="17">
        <v>0.12567130387783901</v>
      </c>
      <c r="Q982" s="17">
        <v>0.141046399960328</v>
      </c>
      <c r="R982" s="17"/>
      <c r="S982" s="17">
        <v>0.120450188534014</v>
      </c>
      <c r="T982" s="17">
        <v>0.101741552922384</v>
      </c>
      <c r="U982" s="17">
        <v>0.12842184964088699</v>
      </c>
      <c r="V982" s="17">
        <v>0.13759073869983501</v>
      </c>
      <c r="W982" s="17">
        <v>0.15162385454723101</v>
      </c>
      <c r="X982" s="17">
        <v>0.140399144934272</v>
      </c>
      <c r="Y982" s="17">
        <v>0.18199046218005699</v>
      </c>
      <c r="Z982" s="17"/>
      <c r="AA982" s="17">
        <v>0.144611115949283</v>
      </c>
      <c r="AB982" s="17">
        <v>7.3061267914958594E-2</v>
      </c>
      <c r="AC982" s="17"/>
      <c r="AD982" s="17">
        <v>0.123633389903108</v>
      </c>
      <c r="AE982" s="17">
        <v>0.16525815048308401</v>
      </c>
      <c r="AF982" s="17">
        <v>0.18039595933784799</v>
      </c>
      <c r="AG982" s="17"/>
      <c r="AH982" s="17">
        <v>0.14810494407476499</v>
      </c>
      <c r="AI982" s="17">
        <v>0.139221021823069</v>
      </c>
      <c r="AJ982" s="17"/>
      <c r="AK982" s="17">
        <v>0.14128283734157701</v>
      </c>
      <c r="AL982" s="17">
        <v>0.142617350426713</v>
      </c>
      <c r="AM982" s="17"/>
      <c r="AN982" s="17">
        <v>0.14366940775262599</v>
      </c>
      <c r="AO982" s="17">
        <v>0.141046399960328</v>
      </c>
      <c r="AP982" s="17"/>
      <c r="AQ982" s="17">
        <v>0.17775503102262399</v>
      </c>
      <c r="AR982" s="17">
        <v>0.110854867387261</v>
      </c>
      <c r="AS982" s="17"/>
      <c r="AT982" s="17">
        <v>9.1005179882332504E-2</v>
      </c>
      <c r="AU982" s="17">
        <v>0.103514208197083</v>
      </c>
      <c r="AV982" s="17">
        <v>0.142739721599624</v>
      </c>
      <c r="AW982" s="17">
        <v>0.190458430197775</v>
      </c>
      <c r="AX982" s="17"/>
      <c r="AY982" s="17">
        <v>0.150094675268514</v>
      </c>
      <c r="AZ982" s="17">
        <v>0.13869618421195201</v>
      </c>
      <c r="BA982" s="17"/>
      <c r="BB982" s="17">
        <v>0.14444564360664799</v>
      </c>
      <c r="BC982" s="17">
        <v>0.14189181957584199</v>
      </c>
      <c r="BD982" s="17"/>
      <c r="BE982" s="17">
        <v>0.15718176827015701</v>
      </c>
      <c r="BF982" s="17">
        <v>0.13952590078934199</v>
      </c>
      <c r="BG982" s="17"/>
      <c r="BH982" s="17">
        <v>0.110280278920384</v>
      </c>
      <c r="BI982" s="17">
        <v>0.14518297641278499</v>
      </c>
      <c r="BJ982" s="17"/>
      <c r="BK982" s="17">
        <v>0.109897768751339</v>
      </c>
      <c r="BL982" s="17">
        <v>0.149530983058213</v>
      </c>
      <c r="BM982" s="17"/>
      <c r="BN982" s="17">
        <v>0.115755691464045</v>
      </c>
      <c r="BO982" s="17">
        <v>0.14395865627983701</v>
      </c>
      <c r="BP982" s="17"/>
      <c r="BQ982" s="17">
        <v>0.13626265583001901</v>
      </c>
      <c r="BR982" s="17">
        <v>0.14311777138180101</v>
      </c>
      <c r="BS982" s="17"/>
      <c r="BT982" s="17">
        <v>0.14707592668077099</v>
      </c>
      <c r="BU982" s="17">
        <v>0.141858718893524</v>
      </c>
      <c r="BV982" s="17"/>
      <c r="BW982" s="17">
        <v>0.147309860550909</v>
      </c>
      <c r="BX982" s="17">
        <v>0.138305233272807</v>
      </c>
      <c r="BY982" s="17"/>
      <c r="BZ982" s="17">
        <v>0.15757164608055699</v>
      </c>
      <c r="CA982" s="17">
        <v>0.14004712625409099</v>
      </c>
    </row>
    <row r="983" spans="2:79" x14ac:dyDescent="0.35">
      <c r="B983" t="s">
        <v>96</v>
      </c>
      <c r="C983" s="17">
        <v>5.4132680943306699E-2</v>
      </c>
      <c r="D983" s="17">
        <v>2.78035333240233E-2</v>
      </c>
      <c r="E983" s="17">
        <v>2.20631790384451E-2</v>
      </c>
      <c r="F983" s="17">
        <v>2.9664847443749601E-2</v>
      </c>
      <c r="G983" s="17">
        <v>4.6574156426843802E-2</v>
      </c>
      <c r="H983" s="17">
        <v>3.8459003997318802E-2</v>
      </c>
      <c r="I983" s="17">
        <v>3.0667072302585498E-2</v>
      </c>
      <c r="J983" s="17">
        <v>0.1332940905478</v>
      </c>
      <c r="K983" s="17">
        <v>3.8969526926373399E-2</v>
      </c>
      <c r="L983" s="17">
        <v>0.15275587692079101</v>
      </c>
      <c r="M983" s="17"/>
      <c r="N983" s="17">
        <v>0.13817130026660701</v>
      </c>
      <c r="O983" s="17">
        <v>7.5277481967967005E-2</v>
      </c>
      <c r="P983" s="17">
        <v>5.1123602484293498E-2</v>
      </c>
      <c r="Q983" s="17">
        <v>2.9889400424782799E-2</v>
      </c>
      <c r="R983" s="17"/>
      <c r="S983" s="17">
        <v>6.6504374250216394E-2</v>
      </c>
      <c r="T983" s="17">
        <v>3.8464040046005003E-2</v>
      </c>
      <c r="U983" s="17">
        <v>1.6952527545099599E-2</v>
      </c>
      <c r="V983" s="17">
        <v>6.7682874860899703E-2</v>
      </c>
      <c r="W983" s="17">
        <v>4.0226746027007002E-2</v>
      </c>
      <c r="X983" s="17">
        <v>1.49166118858722E-2</v>
      </c>
      <c r="Y983" s="17">
        <v>6.9880231719502695E-2</v>
      </c>
      <c r="Z983" s="17"/>
      <c r="AA983" s="17">
        <v>4.4770707241222202E-2</v>
      </c>
      <c r="AB983" s="17">
        <v>0.33054963295186801</v>
      </c>
      <c r="AC983" s="17"/>
      <c r="AD983" s="17">
        <v>4.8815121396540401E-2</v>
      </c>
      <c r="AE983" s="17">
        <v>2.9770175800908801E-2</v>
      </c>
      <c r="AF983" s="17">
        <v>0.177353516228832</v>
      </c>
      <c r="AG983" s="17"/>
      <c r="AH983" s="17">
        <v>7.6430223294841502E-3</v>
      </c>
      <c r="AI983" s="17">
        <v>7.83910747566198E-2</v>
      </c>
      <c r="AJ983" s="17"/>
      <c r="AK983" s="17">
        <v>7.0460648314527793E-2</v>
      </c>
      <c r="AL983" s="17">
        <v>4.83241402397818E-2</v>
      </c>
      <c r="AM983" s="17"/>
      <c r="AN983" s="17">
        <v>8.1979347828922702E-2</v>
      </c>
      <c r="AO983" s="17">
        <v>2.9889400424782799E-2</v>
      </c>
      <c r="AP983" s="17"/>
      <c r="AQ983" s="17">
        <v>3.1817475826168097E-2</v>
      </c>
      <c r="AR983" s="17">
        <v>7.3885135235879501E-2</v>
      </c>
      <c r="AS983" s="17"/>
      <c r="AT983" s="17">
        <v>0.24694114811798701</v>
      </c>
      <c r="AU983" s="17">
        <v>0.100720043106145</v>
      </c>
      <c r="AV983" s="17">
        <v>3.3005068803242901E-2</v>
      </c>
      <c r="AW983" s="17">
        <v>8.1538611270433204E-3</v>
      </c>
      <c r="AX983" s="17"/>
      <c r="AY983" s="17">
        <v>3.10701929016283E-2</v>
      </c>
      <c r="AZ983" s="17">
        <v>6.4654055890740705E-2</v>
      </c>
      <c r="BA983" s="17"/>
      <c r="BB983" s="17">
        <v>4.3149303322962101E-2</v>
      </c>
      <c r="BC983" s="17">
        <v>5.60251669301087E-2</v>
      </c>
      <c r="BD983" s="17"/>
      <c r="BE983" s="17">
        <v>3.4948237187127702E-2</v>
      </c>
      <c r="BF983" s="17">
        <v>5.7658751672812397E-2</v>
      </c>
      <c r="BG983" s="17"/>
      <c r="BH983" s="17">
        <v>4.5178325157082602E-2</v>
      </c>
      <c r="BI983" s="17">
        <v>5.4948924086378199E-2</v>
      </c>
      <c r="BJ983" s="17"/>
      <c r="BK983" s="17">
        <v>3.3066322412352203E-2</v>
      </c>
      <c r="BL983" s="17">
        <v>5.8860042379036699E-2</v>
      </c>
      <c r="BM983" s="17"/>
      <c r="BN983" s="17">
        <v>4.3298690329679597E-2</v>
      </c>
      <c r="BO983" s="17">
        <v>5.4823907697277997E-2</v>
      </c>
      <c r="BP983" s="17"/>
      <c r="BQ983" s="17">
        <v>8.4784088713714695E-3</v>
      </c>
      <c r="BR983" s="17">
        <v>6.0600001858018601E-2</v>
      </c>
      <c r="BS983" s="17"/>
      <c r="BT983" s="17">
        <v>1.6813880518703101E-2</v>
      </c>
      <c r="BU983" s="17">
        <v>5.7302578898463803E-2</v>
      </c>
      <c r="BV983" s="17"/>
      <c r="BW983" s="17">
        <v>6.4489809210842103E-2</v>
      </c>
      <c r="BX983" s="17">
        <v>4.5995268562670798E-2</v>
      </c>
      <c r="BY983" s="17"/>
      <c r="BZ983" s="17">
        <v>9.2982726907291108E-3</v>
      </c>
      <c r="CA983" s="17">
        <v>6.0636321246714302E-2</v>
      </c>
    </row>
    <row r="984" spans="2:79" x14ac:dyDescent="0.35">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17"/>
      <c r="BB984" s="17"/>
      <c r="BC984" s="17"/>
      <c r="BD984" s="17"/>
      <c r="BE984" s="17"/>
      <c r="BF984" s="17"/>
      <c r="BG984" s="17"/>
      <c r="BH984" s="17"/>
      <c r="BI984" s="17"/>
      <c r="BJ984" s="17"/>
      <c r="BK984" s="17"/>
      <c r="BL984" s="17"/>
      <c r="BM984" s="17"/>
      <c r="BN984" s="17"/>
      <c r="BO984" s="17"/>
      <c r="BP984" s="17"/>
      <c r="BQ984" s="17"/>
      <c r="BR984" s="17"/>
      <c r="BS984" s="17"/>
      <c r="BT984" s="17"/>
      <c r="BU984" s="17"/>
      <c r="BV984" s="17"/>
      <c r="BW984" s="17"/>
      <c r="BX984" s="17"/>
      <c r="BY984" s="17"/>
      <c r="BZ984" s="17"/>
      <c r="CA984" s="17"/>
    </row>
    <row r="985" spans="2:79" x14ac:dyDescent="0.35">
      <c r="B985" s="6" t="s">
        <v>470</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c r="BV985" s="17"/>
      <c r="BW985" s="17"/>
      <c r="BX985" s="17"/>
      <c r="BY985" s="17"/>
      <c r="BZ985" s="17"/>
      <c r="CA985" s="17"/>
    </row>
    <row r="986" spans="2:79" x14ac:dyDescent="0.35">
      <c r="B986" s="24" t="s">
        <v>705</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c r="BL986" s="17"/>
      <c r="BM986" s="17"/>
      <c r="BN986" s="17"/>
      <c r="BO986" s="17"/>
      <c r="BP986" s="17"/>
      <c r="BQ986" s="17"/>
      <c r="BR986" s="17"/>
      <c r="BS986" s="17"/>
      <c r="BT986" s="17"/>
      <c r="BU986" s="17"/>
      <c r="BV986" s="17"/>
      <c r="BW986" s="17"/>
      <c r="BX986" s="17"/>
      <c r="BY986" s="17"/>
      <c r="BZ986" s="17"/>
      <c r="CA986" s="17"/>
    </row>
    <row r="987" spans="2:79" x14ac:dyDescent="0.35">
      <c r="B987" t="s">
        <v>463</v>
      </c>
      <c r="C987" s="17">
        <v>9.9339734973521499E-2</v>
      </c>
      <c r="D987" s="17">
        <v>0.13965916819944399</v>
      </c>
      <c r="E987" s="17">
        <v>9.31269043016964E-2</v>
      </c>
      <c r="F987" s="17">
        <v>0.159227671422454</v>
      </c>
      <c r="G987" s="17">
        <v>0.102668255260619</v>
      </c>
      <c r="H987" s="17">
        <v>5.4569220798371502E-2</v>
      </c>
      <c r="I987" s="17">
        <v>8.9712970024701105E-2</v>
      </c>
      <c r="J987" s="17">
        <v>6.0890183994559199E-2</v>
      </c>
      <c r="K987" s="17">
        <v>0.17372540037865999</v>
      </c>
      <c r="L987" s="17">
        <v>5.7530710857141697E-2</v>
      </c>
      <c r="M987" s="17"/>
      <c r="N987" s="17">
        <v>0.10439640830411601</v>
      </c>
      <c r="O987" s="17">
        <v>8.3935123962501995E-2</v>
      </c>
      <c r="P987" s="17">
        <v>8.3761637612895096E-2</v>
      </c>
      <c r="Q987" s="17">
        <v>0.10819674480528001</v>
      </c>
      <c r="R987" s="17"/>
      <c r="S987" s="17">
        <v>0.133683386178689</v>
      </c>
      <c r="T987" s="17">
        <v>7.9264690763965306E-2</v>
      </c>
      <c r="U987" s="17">
        <v>0.100285532465289</v>
      </c>
      <c r="V987" s="17">
        <v>6.9920419149668997E-2</v>
      </c>
      <c r="W987" s="17">
        <v>9.55352869971723E-2</v>
      </c>
      <c r="X987" s="17">
        <v>0.103061396648503</v>
      </c>
      <c r="Y987" s="17">
        <v>0.13618617941726199</v>
      </c>
      <c r="Z987" s="17"/>
      <c r="AA987" s="17">
        <v>9.9836482556730693E-2</v>
      </c>
      <c r="AB987" s="17">
        <v>8.4673014339844394E-2</v>
      </c>
      <c r="AC987" s="17"/>
      <c r="AD987" s="17">
        <v>8.8895777510360902E-2</v>
      </c>
      <c r="AE987" s="17">
        <v>0.120349034005048</v>
      </c>
      <c r="AF987" s="17">
        <v>5.35759822428062E-2</v>
      </c>
      <c r="AG987" s="17"/>
      <c r="AH987" s="17">
        <v>0.13715081287807801</v>
      </c>
      <c r="AI987" s="17">
        <v>7.9609841365701497E-2</v>
      </c>
      <c r="AJ987" s="17"/>
      <c r="AK987" s="17">
        <v>8.9085938417749894E-2</v>
      </c>
      <c r="AL987" s="17">
        <v>0.10298743914304601</v>
      </c>
      <c r="AM987" s="17"/>
      <c r="AN987" s="17">
        <v>8.9166268466001397E-2</v>
      </c>
      <c r="AO987" s="17">
        <v>0.10819674480528001</v>
      </c>
      <c r="AP987" s="17"/>
      <c r="AQ987" s="17">
        <v>0.117467385301823</v>
      </c>
      <c r="AR987" s="17">
        <v>8.3293923041167103E-2</v>
      </c>
      <c r="AS987" s="17"/>
      <c r="AT987" s="17">
        <v>8.2561470810334395E-2</v>
      </c>
      <c r="AU987" s="17">
        <v>0.106479909182834</v>
      </c>
      <c r="AV987" s="17">
        <v>9.6520258174125198E-2</v>
      </c>
      <c r="AW987" s="17">
        <v>0.10365150520621</v>
      </c>
      <c r="AX987" s="17"/>
      <c r="AY987" s="17">
        <v>0.118199227193393</v>
      </c>
      <c r="AZ987" s="17">
        <v>9.0735815543628195E-2</v>
      </c>
      <c r="BA987" s="17"/>
      <c r="BB987" s="17">
        <v>0.13882765226893701</v>
      </c>
      <c r="BC987" s="17">
        <v>9.2535786979313694E-2</v>
      </c>
      <c r="BD987" s="17"/>
      <c r="BE987" s="17">
        <v>0.143213636999069</v>
      </c>
      <c r="BF987" s="17">
        <v>9.1275780464980694E-2</v>
      </c>
      <c r="BG987" s="17"/>
      <c r="BH987" s="17">
        <v>0.143821675828536</v>
      </c>
      <c r="BI987" s="17">
        <v>9.5284939734172402E-2</v>
      </c>
      <c r="BJ987" s="17"/>
      <c r="BK987" s="17">
        <v>0.106958659293466</v>
      </c>
      <c r="BL987" s="17">
        <v>9.7630022829444593E-2</v>
      </c>
      <c r="BM987" s="17"/>
      <c r="BN987" s="17">
        <v>0.16503133500487899</v>
      </c>
      <c r="BO987" s="17">
        <v>9.5148500822391194E-2</v>
      </c>
      <c r="BP987" s="17"/>
      <c r="BQ987" s="17">
        <v>0.139969167865441</v>
      </c>
      <c r="BR987" s="17">
        <v>9.3584225813704597E-2</v>
      </c>
      <c r="BS987" s="17"/>
      <c r="BT987" s="17">
        <v>0.18350760854060399</v>
      </c>
      <c r="BU987" s="17">
        <v>9.2190427726916699E-2</v>
      </c>
      <c r="BV987" s="17"/>
      <c r="BW987" s="17">
        <v>8.9917141967185796E-2</v>
      </c>
      <c r="BX987" s="17">
        <v>0.106742899538721</v>
      </c>
      <c r="BY987" s="17"/>
      <c r="BZ987" s="17">
        <v>0.11437451784642801</v>
      </c>
      <c r="CA987" s="17">
        <v>9.7158802434067298E-2</v>
      </c>
    </row>
    <row r="988" spans="2:79" x14ac:dyDescent="0.35">
      <c r="B988" t="s">
        <v>464</v>
      </c>
      <c r="C988" s="17">
        <v>0.181042651641146</v>
      </c>
      <c r="D988" s="17">
        <v>0.20653152099344299</v>
      </c>
      <c r="E988" s="17">
        <v>0.16419259731420899</v>
      </c>
      <c r="F988" s="17">
        <v>0.321911602682391</v>
      </c>
      <c r="G988" s="17">
        <v>0.218092330741748</v>
      </c>
      <c r="H988" s="17">
        <v>0.143103204497599</v>
      </c>
      <c r="I988" s="17">
        <v>0.13124716386280399</v>
      </c>
      <c r="J988" s="17">
        <v>0.147251295585514</v>
      </c>
      <c r="K988" s="17">
        <v>0.154218534475763</v>
      </c>
      <c r="L988" s="17">
        <v>0.12898457459214499</v>
      </c>
      <c r="M988" s="17"/>
      <c r="N988" s="17">
        <v>0.126606823774495</v>
      </c>
      <c r="O988" s="17">
        <v>0.18489043468118099</v>
      </c>
      <c r="P988" s="17">
        <v>0.184206050086231</v>
      </c>
      <c r="Q988" s="17">
        <v>0.19107276968359199</v>
      </c>
      <c r="R988" s="17"/>
      <c r="S988" s="17">
        <v>0.18533531407637899</v>
      </c>
      <c r="T988" s="17">
        <v>0.189475522566595</v>
      </c>
      <c r="U988" s="17">
        <v>0.20713826154078099</v>
      </c>
      <c r="V988" s="17">
        <v>0.147431548341349</v>
      </c>
      <c r="W988" s="17">
        <v>0.18901420637620001</v>
      </c>
      <c r="X988" s="17">
        <v>0.23171369754024401</v>
      </c>
      <c r="Y988" s="17">
        <v>0.13288646493962999</v>
      </c>
      <c r="Z988" s="17"/>
      <c r="AA988" s="17">
        <v>0.18461311549617099</v>
      </c>
      <c r="AB988" s="17">
        <v>7.5622922055402303E-2</v>
      </c>
      <c r="AC988" s="17"/>
      <c r="AD988" s="17">
        <v>0.18655152898144001</v>
      </c>
      <c r="AE988" s="17">
        <v>0.18806469517494601</v>
      </c>
      <c r="AF988" s="17">
        <v>0.104129254818612</v>
      </c>
      <c r="AG988" s="17"/>
      <c r="AH988" s="17">
        <v>0.22232546981225501</v>
      </c>
      <c r="AI988" s="17">
        <v>0.15950119724508399</v>
      </c>
      <c r="AJ988" s="17"/>
      <c r="AK988" s="17">
        <v>0.185935015337062</v>
      </c>
      <c r="AL988" s="17">
        <v>0.179302233313617</v>
      </c>
      <c r="AM988" s="17"/>
      <c r="AN988" s="17">
        <v>0.16952171264372001</v>
      </c>
      <c r="AO988" s="17">
        <v>0.19107276968359199</v>
      </c>
      <c r="AP988" s="17"/>
      <c r="AQ988" s="17">
        <v>0.171735440815833</v>
      </c>
      <c r="AR988" s="17">
        <v>0.189280992066578</v>
      </c>
      <c r="AS988" s="17"/>
      <c r="AT988" s="17">
        <v>0.201192886678424</v>
      </c>
      <c r="AU988" s="17">
        <v>0.21076665911731399</v>
      </c>
      <c r="AV988" s="17">
        <v>0.173331320703032</v>
      </c>
      <c r="AW988" s="17">
        <v>0.16230786567747499</v>
      </c>
      <c r="AX988" s="17"/>
      <c r="AY988" s="17">
        <v>0.19646761687002401</v>
      </c>
      <c r="AZ988" s="17">
        <v>0.17400560332134399</v>
      </c>
      <c r="BA988" s="17"/>
      <c r="BB988" s="17">
        <v>0.15660100065322899</v>
      </c>
      <c r="BC988" s="17">
        <v>0.18525405942369</v>
      </c>
      <c r="BD988" s="17"/>
      <c r="BE988" s="17">
        <v>0.20901418043621001</v>
      </c>
      <c r="BF988" s="17">
        <v>0.175901528437507</v>
      </c>
      <c r="BG988" s="17"/>
      <c r="BH988" s="17">
        <v>0.19579356252191699</v>
      </c>
      <c r="BI988" s="17">
        <v>0.17969801779501099</v>
      </c>
      <c r="BJ988" s="17"/>
      <c r="BK988" s="17">
        <v>0.198393165306054</v>
      </c>
      <c r="BL988" s="17">
        <v>0.17714913824303899</v>
      </c>
      <c r="BM988" s="17"/>
      <c r="BN988" s="17">
        <v>0.24111404314540399</v>
      </c>
      <c r="BO988" s="17">
        <v>0.17720999621094799</v>
      </c>
      <c r="BP988" s="17"/>
      <c r="BQ988" s="17">
        <v>0.21765952255999099</v>
      </c>
      <c r="BR988" s="17">
        <v>0.17585555644988701</v>
      </c>
      <c r="BS988" s="17"/>
      <c r="BT988" s="17">
        <v>0.26108786803387901</v>
      </c>
      <c r="BU988" s="17">
        <v>0.17424352720851399</v>
      </c>
      <c r="BV988" s="17"/>
      <c r="BW988" s="17">
        <v>0.17368589271082799</v>
      </c>
      <c r="BX988" s="17">
        <v>0.18682272693369301</v>
      </c>
      <c r="BY988" s="17"/>
      <c r="BZ988" s="17">
        <v>0.22810757985413399</v>
      </c>
      <c r="CA988" s="17">
        <v>0.17421545405043501</v>
      </c>
    </row>
    <row r="989" spans="2:79" x14ac:dyDescent="0.35">
      <c r="B989" t="s">
        <v>465</v>
      </c>
      <c r="C989" s="17">
        <v>0.20194814659402699</v>
      </c>
      <c r="D989" s="17">
        <v>0.153295632925533</v>
      </c>
      <c r="E989" s="17">
        <v>0.22615811880908601</v>
      </c>
      <c r="F989" s="17">
        <v>0.19032336157128901</v>
      </c>
      <c r="G989" s="17">
        <v>0.22001515096416199</v>
      </c>
      <c r="H989" s="17">
        <v>0.18516870048710901</v>
      </c>
      <c r="I989" s="17">
        <v>0.18186414571166601</v>
      </c>
      <c r="J989" s="17">
        <v>0.23260613073175099</v>
      </c>
      <c r="K989" s="17">
        <v>0.25560886897122598</v>
      </c>
      <c r="L989" s="17">
        <v>0.21109391718265699</v>
      </c>
      <c r="M989" s="17"/>
      <c r="N989" s="17">
        <v>0.22023258214754099</v>
      </c>
      <c r="O989" s="17">
        <v>0.215231291445104</v>
      </c>
      <c r="P989" s="17">
        <v>0.24134370361330901</v>
      </c>
      <c r="Q989" s="17">
        <v>0.18023063217587901</v>
      </c>
      <c r="R989" s="17"/>
      <c r="S989" s="17">
        <v>0.180520495300872</v>
      </c>
      <c r="T989" s="17">
        <v>0.186475885827567</v>
      </c>
      <c r="U989" s="17">
        <v>0.18890168282452799</v>
      </c>
      <c r="V989" s="17">
        <v>0.29510930844350802</v>
      </c>
      <c r="W989" s="17">
        <v>0.22933927750451899</v>
      </c>
      <c r="X989" s="17">
        <v>0.14260094648332999</v>
      </c>
      <c r="Y989" s="17">
        <v>0.15662750870966699</v>
      </c>
      <c r="Z989" s="17"/>
      <c r="AA989" s="17">
        <v>0.20258407676201601</v>
      </c>
      <c r="AB989" s="17">
        <v>0.183171990591079</v>
      </c>
      <c r="AC989" s="17"/>
      <c r="AD989" s="17">
        <v>0.23082691180031101</v>
      </c>
      <c r="AE989" s="17">
        <v>0.162549609236535</v>
      </c>
      <c r="AF989" s="17">
        <v>0.20907184113095301</v>
      </c>
      <c r="AG989" s="17"/>
      <c r="AH989" s="17">
        <v>0.15864595035233001</v>
      </c>
      <c r="AI989" s="17">
        <v>0.224543316374434</v>
      </c>
      <c r="AJ989" s="17"/>
      <c r="AK989" s="17">
        <v>0.21067135634925199</v>
      </c>
      <c r="AL989" s="17">
        <v>0.198844936146785</v>
      </c>
      <c r="AM989" s="17"/>
      <c r="AN989" s="17">
        <v>0.22689363155525799</v>
      </c>
      <c r="AO989" s="17">
        <v>0.18023063217587901</v>
      </c>
      <c r="AP989" s="17"/>
      <c r="AQ989" s="17">
        <v>0.16970640010548901</v>
      </c>
      <c r="AR989" s="17">
        <v>0.23048714592137201</v>
      </c>
      <c r="AS989" s="17"/>
      <c r="AT989" s="17">
        <v>0.23795903564177401</v>
      </c>
      <c r="AU989" s="17">
        <v>0.24260102302189401</v>
      </c>
      <c r="AV989" s="17">
        <v>0.20033134698556199</v>
      </c>
      <c r="AW989" s="17">
        <v>0.15614212229426699</v>
      </c>
      <c r="AX989" s="17"/>
      <c r="AY989" s="17">
        <v>0.168552745831689</v>
      </c>
      <c r="AZ989" s="17">
        <v>0.217183516355755</v>
      </c>
      <c r="BA989" s="17"/>
      <c r="BB989" s="17">
        <v>0.176179651337144</v>
      </c>
      <c r="BC989" s="17">
        <v>0.20638817568710799</v>
      </c>
      <c r="BD989" s="17"/>
      <c r="BE989" s="17">
        <v>0.17994127782314401</v>
      </c>
      <c r="BF989" s="17">
        <v>0.20599297462278299</v>
      </c>
      <c r="BG989" s="17"/>
      <c r="BH989" s="17">
        <v>0.19127989972242901</v>
      </c>
      <c r="BI989" s="17">
        <v>0.20292062117125301</v>
      </c>
      <c r="BJ989" s="17"/>
      <c r="BK989" s="17">
        <v>0.21626344469872599</v>
      </c>
      <c r="BL989" s="17">
        <v>0.198735745736912</v>
      </c>
      <c r="BM989" s="17"/>
      <c r="BN989" s="17">
        <v>0.158717717195484</v>
      </c>
      <c r="BO989" s="17">
        <v>0.20470632042411699</v>
      </c>
      <c r="BP989" s="17"/>
      <c r="BQ989" s="17">
        <v>0.14780009705845601</v>
      </c>
      <c r="BR989" s="17">
        <v>0.20961868425369001</v>
      </c>
      <c r="BS989" s="17"/>
      <c r="BT989" s="17">
        <v>0.15669592268361601</v>
      </c>
      <c r="BU989" s="17">
        <v>0.20579191784090101</v>
      </c>
      <c r="BV989" s="17"/>
      <c r="BW989" s="17">
        <v>0.228518880235799</v>
      </c>
      <c r="BX989" s="17">
        <v>0.18107199141722299</v>
      </c>
      <c r="BY989" s="17"/>
      <c r="BZ989" s="17">
        <v>0.17930235875709299</v>
      </c>
      <c r="CA989" s="17">
        <v>0.20523312490017501</v>
      </c>
    </row>
    <row r="990" spans="2:79" x14ac:dyDescent="0.35">
      <c r="B990" t="s">
        <v>466</v>
      </c>
      <c r="C990" s="17">
        <v>0.30931255694054899</v>
      </c>
      <c r="D990" s="17">
        <v>0.28369551956843497</v>
      </c>
      <c r="E990" s="17">
        <v>0.351972275105219</v>
      </c>
      <c r="F990" s="17">
        <v>0.21493319703879701</v>
      </c>
      <c r="G990" s="17">
        <v>0.28762883683933099</v>
      </c>
      <c r="H990" s="17">
        <v>0.39027211081874302</v>
      </c>
      <c r="I990" s="17">
        <v>0.31339051083602498</v>
      </c>
      <c r="J990" s="17">
        <v>0.29317069504964099</v>
      </c>
      <c r="K990" s="17">
        <v>0.25982132486188297</v>
      </c>
      <c r="L990" s="17">
        <v>0.33739536950212801</v>
      </c>
      <c r="M990" s="17"/>
      <c r="N990" s="17">
        <v>0.28390152287239201</v>
      </c>
      <c r="O990" s="17">
        <v>0.28284648257402301</v>
      </c>
      <c r="P990" s="17">
        <v>0.29346346945614499</v>
      </c>
      <c r="Q990" s="17">
        <v>0.32844636212125999</v>
      </c>
      <c r="R990" s="17"/>
      <c r="S990" s="17">
        <v>0.30629396121149299</v>
      </c>
      <c r="T990" s="17">
        <v>0.34060032778571597</v>
      </c>
      <c r="U990" s="17">
        <v>0.34493877494492597</v>
      </c>
      <c r="V990" s="17">
        <v>0.292193103910667</v>
      </c>
      <c r="W990" s="17">
        <v>0.28968496713638298</v>
      </c>
      <c r="X990" s="17">
        <v>0.348397391972598</v>
      </c>
      <c r="Y990" s="17">
        <v>0.27908473522980198</v>
      </c>
      <c r="Z990" s="17"/>
      <c r="AA990" s="17">
        <v>0.30988584111638001</v>
      </c>
      <c r="AB990" s="17">
        <v>0.29238605516211502</v>
      </c>
      <c r="AC990" s="17"/>
      <c r="AD990" s="17">
        <v>0.31469472209319399</v>
      </c>
      <c r="AE990" s="17">
        <v>0.296656968862755</v>
      </c>
      <c r="AF990" s="17">
        <v>0.38108094272677401</v>
      </c>
      <c r="AG990" s="17"/>
      <c r="AH990" s="17">
        <v>0.30016317940224901</v>
      </c>
      <c r="AI990" s="17">
        <v>0.31408671984233399</v>
      </c>
      <c r="AJ990" s="17"/>
      <c r="AK990" s="17">
        <v>0.312074162570945</v>
      </c>
      <c r="AL990" s="17">
        <v>0.30833013834878298</v>
      </c>
      <c r="AM990" s="17"/>
      <c r="AN990" s="17">
        <v>0.28733480938635902</v>
      </c>
      <c r="AO990" s="17">
        <v>0.32844636212125999</v>
      </c>
      <c r="AP990" s="17"/>
      <c r="AQ990" s="17">
        <v>0.303969704651189</v>
      </c>
      <c r="AR990" s="17">
        <v>0.314041818674132</v>
      </c>
      <c r="AS990" s="17"/>
      <c r="AT990" s="17">
        <v>0.17432249443009101</v>
      </c>
      <c r="AU990" s="17">
        <v>0.24072911909342201</v>
      </c>
      <c r="AV990" s="17">
        <v>0.35012549604830301</v>
      </c>
      <c r="AW990" s="17">
        <v>0.32049864764971697</v>
      </c>
      <c r="AX990" s="17"/>
      <c r="AY990" s="17">
        <v>0.301418491276635</v>
      </c>
      <c r="AZ990" s="17">
        <v>0.31291392139696</v>
      </c>
      <c r="BA990" s="17"/>
      <c r="BB990" s="17">
        <v>0.31046732239925801</v>
      </c>
      <c r="BC990" s="17">
        <v>0.30911358559273699</v>
      </c>
      <c r="BD990" s="17"/>
      <c r="BE990" s="17">
        <v>0.26867096695112902</v>
      </c>
      <c r="BF990" s="17">
        <v>0.31678241755697201</v>
      </c>
      <c r="BG990" s="17"/>
      <c r="BH990" s="17">
        <v>0.30424522194974701</v>
      </c>
      <c r="BI990" s="17">
        <v>0.30977447486503601</v>
      </c>
      <c r="BJ990" s="17"/>
      <c r="BK990" s="17">
        <v>0.30375385961129697</v>
      </c>
      <c r="BL990" s="17">
        <v>0.31055994724526598</v>
      </c>
      <c r="BM990" s="17"/>
      <c r="BN990" s="17">
        <v>0.28368874046350701</v>
      </c>
      <c r="BO990" s="17">
        <v>0.31094739936560201</v>
      </c>
      <c r="BP990" s="17"/>
      <c r="BQ990" s="17">
        <v>0.32264736016929502</v>
      </c>
      <c r="BR990" s="17">
        <v>0.307423567194333</v>
      </c>
      <c r="BS990" s="17"/>
      <c r="BT990" s="17">
        <v>0.22846312675622199</v>
      </c>
      <c r="BU990" s="17">
        <v>0.31617999213409698</v>
      </c>
      <c r="BV990" s="17"/>
      <c r="BW990" s="17">
        <v>0.28965592461172501</v>
      </c>
      <c r="BX990" s="17">
        <v>0.32475642508067398</v>
      </c>
      <c r="BY990" s="17"/>
      <c r="BZ990" s="17">
        <v>0.27678068249715798</v>
      </c>
      <c r="CA990" s="17">
        <v>0.31403160237956801</v>
      </c>
    </row>
    <row r="991" spans="2:79" x14ac:dyDescent="0.35">
      <c r="B991" t="s">
        <v>467</v>
      </c>
      <c r="C991" s="17">
        <v>0.17007272430390499</v>
      </c>
      <c r="D991" s="17">
        <v>0.20053509795438301</v>
      </c>
      <c r="E991" s="17">
        <v>0.145435061554018</v>
      </c>
      <c r="F991" s="17">
        <v>9.9685696228269102E-2</v>
      </c>
      <c r="G991" s="17">
        <v>0.145419953846921</v>
      </c>
      <c r="H991" s="17">
        <v>0.18566020830496399</v>
      </c>
      <c r="I991" s="17">
        <v>0.26902005227025699</v>
      </c>
      <c r="J991" s="17">
        <v>0.15575425394343301</v>
      </c>
      <c r="K991" s="17">
        <v>0.121163696502637</v>
      </c>
      <c r="L991" s="17">
        <v>0.16391762787855901</v>
      </c>
      <c r="M991" s="17"/>
      <c r="N991" s="17">
        <v>0.172283810713801</v>
      </c>
      <c r="O991" s="17">
        <v>0.182411929851585</v>
      </c>
      <c r="P991" s="17">
        <v>0.15595372542878899</v>
      </c>
      <c r="Q991" s="17">
        <v>0.170759107247832</v>
      </c>
      <c r="R991" s="17"/>
      <c r="S991" s="17">
        <v>0.13968584702731099</v>
      </c>
      <c r="T991" s="17">
        <v>0.16324559173431699</v>
      </c>
      <c r="U991" s="17">
        <v>0.14616975839369301</v>
      </c>
      <c r="V991" s="17">
        <v>0.14697728874791699</v>
      </c>
      <c r="W991" s="17">
        <v>0.174573983152088</v>
      </c>
      <c r="X991" s="17">
        <v>0.163443246397873</v>
      </c>
      <c r="Y991" s="17">
        <v>0.252254045687891</v>
      </c>
      <c r="Z991" s="17"/>
      <c r="AA991" s="17">
        <v>0.17190140575739801</v>
      </c>
      <c r="AB991" s="17">
        <v>0.11607999054342399</v>
      </c>
      <c r="AC991" s="17"/>
      <c r="AD991" s="17">
        <v>0.141485362953856</v>
      </c>
      <c r="AE991" s="17">
        <v>0.213804225902748</v>
      </c>
      <c r="AF991" s="17">
        <v>0.16564554381202601</v>
      </c>
      <c r="AG991" s="17"/>
      <c r="AH991" s="17">
        <v>0.16998031116670101</v>
      </c>
      <c r="AI991" s="17">
        <v>0.170120945657699</v>
      </c>
      <c r="AJ991" s="17"/>
      <c r="AK991" s="17">
        <v>0.154528719229856</v>
      </c>
      <c r="AL991" s="17">
        <v>0.17560237683907201</v>
      </c>
      <c r="AM991" s="17"/>
      <c r="AN991" s="17">
        <v>0.16928432121708201</v>
      </c>
      <c r="AO991" s="17">
        <v>0.170759107247832</v>
      </c>
      <c r="AP991" s="17"/>
      <c r="AQ991" s="17">
        <v>0.21204949108732399</v>
      </c>
      <c r="AR991" s="17">
        <v>0.13291670611419601</v>
      </c>
      <c r="AS991" s="17"/>
      <c r="AT991" s="17">
        <v>8.5144400947814503E-2</v>
      </c>
      <c r="AU991" s="17">
        <v>0.13743409539404899</v>
      </c>
      <c r="AV991" s="17">
        <v>0.157302790904124</v>
      </c>
      <c r="AW991" s="17">
        <v>0.25074545722715202</v>
      </c>
      <c r="AX991" s="17"/>
      <c r="AY991" s="17">
        <v>0.18896536123632901</v>
      </c>
      <c r="AZ991" s="17">
        <v>0.16145368387112199</v>
      </c>
      <c r="BA991" s="17"/>
      <c r="BB991" s="17">
        <v>0.178242546298475</v>
      </c>
      <c r="BC991" s="17">
        <v>0.16866502676551201</v>
      </c>
      <c r="BD991" s="17"/>
      <c r="BE991" s="17">
        <v>0.17610107592400401</v>
      </c>
      <c r="BF991" s="17">
        <v>0.16896472271339899</v>
      </c>
      <c r="BG991" s="17"/>
      <c r="BH991" s="17">
        <v>0.124535903872977</v>
      </c>
      <c r="BI991" s="17">
        <v>0.17422367813256601</v>
      </c>
      <c r="BJ991" s="17"/>
      <c r="BK991" s="17">
        <v>0.14946166569790201</v>
      </c>
      <c r="BL991" s="17">
        <v>0.17469791491102399</v>
      </c>
      <c r="BM991" s="17"/>
      <c r="BN991" s="17">
        <v>0.135190436414278</v>
      </c>
      <c r="BO991" s="17">
        <v>0.17229827271805201</v>
      </c>
      <c r="BP991" s="17"/>
      <c r="BQ991" s="17">
        <v>0.15866727091705299</v>
      </c>
      <c r="BR991" s="17">
        <v>0.17168840502518101</v>
      </c>
      <c r="BS991" s="17"/>
      <c r="BT991" s="17">
        <v>0.16229631923575</v>
      </c>
      <c r="BU991" s="17">
        <v>0.170733260286936</v>
      </c>
      <c r="BV991" s="17"/>
      <c r="BW991" s="17">
        <v>0.173168204204836</v>
      </c>
      <c r="BX991" s="17">
        <v>0.16764066052916099</v>
      </c>
      <c r="BY991" s="17"/>
      <c r="BZ991" s="17">
        <v>0.18420430811545599</v>
      </c>
      <c r="CA991" s="17">
        <v>0.168022809035479</v>
      </c>
    </row>
    <row r="992" spans="2:79" x14ac:dyDescent="0.35">
      <c r="B992" t="s">
        <v>96</v>
      </c>
      <c r="C992" s="17">
        <v>3.8284185546851701E-2</v>
      </c>
      <c r="D992" s="17">
        <v>1.6283060358761901E-2</v>
      </c>
      <c r="E992" s="17">
        <v>1.91150429157723E-2</v>
      </c>
      <c r="F992" s="17">
        <v>1.39184710567999E-2</v>
      </c>
      <c r="G992" s="17">
        <v>2.6175472347218402E-2</v>
      </c>
      <c r="H992" s="17">
        <v>4.1226555093214601E-2</v>
      </c>
      <c r="I992" s="17">
        <v>1.47651572945475E-2</v>
      </c>
      <c r="J992" s="17">
        <v>0.110327440695103</v>
      </c>
      <c r="K992" s="17">
        <v>3.5462174809831201E-2</v>
      </c>
      <c r="L992" s="17">
        <v>0.10107779998737</v>
      </c>
      <c r="M992" s="17"/>
      <c r="N992" s="17">
        <v>9.2578852187656796E-2</v>
      </c>
      <c r="O992" s="17">
        <v>5.0684737485604502E-2</v>
      </c>
      <c r="P992" s="17">
        <v>4.1271413802631003E-2</v>
      </c>
      <c r="Q992" s="17">
        <v>2.1294383966156599E-2</v>
      </c>
      <c r="R992" s="17"/>
      <c r="S992" s="17">
        <v>5.4480996205256302E-2</v>
      </c>
      <c r="T992" s="17">
        <v>4.0937981321839997E-2</v>
      </c>
      <c r="U992" s="17">
        <v>1.2565989830782699E-2</v>
      </c>
      <c r="V992" s="17">
        <v>4.8368331406891001E-2</v>
      </c>
      <c r="W992" s="17">
        <v>2.1852278833638002E-2</v>
      </c>
      <c r="X992" s="17">
        <v>1.07833209574523E-2</v>
      </c>
      <c r="Y992" s="17">
        <v>4.2961066015748603E-2</v>
      </c>
      <c r="Z992" s="17"/>
      <c r="AA992" s="17">
        <v>3.1179078311304401E-2</v>
      </c>
      <c r="AB992" s="17">
        <v>0.24806602730813601</v>
      </c>
      <c r="AC992" s="17"/>
      <c r="AD992" s="17">
        <v>3.75456966608377E-2</v>
      </c>
      <c r="AE992" s="17">
        <v>1.8575466817966499E-2</v>
      </c>
      <c r="AF992" s="17">
        <v>8.6496435268829594E-2</v>
      </c>
      <c r="AG992" s="17"/>
      <c r="AH992" s="17">
        <v>1.17342763883888E-2</v>
      </c>
      <c r="AI992" s="17">
        <v>5.2137979514747003E-2</v>
      </c>
      <c r="AJ992" s="17"/>
      <c r="AK992" s="17">
        <v>4.7704808095135699E-2</v>
      </c>
      <c r="AL992" s="17">
        <v>3.4932876208697498E-2</v>
      </c>
      <c r="AM992" s="17"/>
      <c r="AN992" s="17">
        <v>5.7799256731580102E-2</v>
      </c>
      <c r="AO992" s="17">
        <v>2.1294383966156599E-2</v>
      </c>
      <c r="AP992" s="17"/>
      <c r="AQ992" s="17">
        <v>2.5071578038342E-2</v>
      </c>
      <c r="AR992" s="17">
        <v>4.9979414182554603E-2</v>
      </c>
      <c r="AS992" s="17"/>
      <c r="AT992" s="17">
        <v>0.21881971149156201</v>
      </c>
      <c r="AU992" s="17">
        <v>6.1989194190485902E-2</v>
      </c>
      <c r="AV992" s="17">
        <v>2.2388787184853601E-2</v>
      </c>
      <c r="AW992" s="17">
        <v>6.6544019451795101E-3</v>
      </c>
      <c r="AX992" s="17"/>
      <c r="AY992" s="17">
        <v>2.63965575919302E-2</v>
      </c>
      <c r="AZ992" s="17">
        <v>4.3707459511191399E-2</v>
      </c>
      <c r="BA992" s="17"/>
      <c r="BB992" s="17">
        <v>3.9681827042957599E-2</v>
      </c>
      <c r="BC992" s="17">
        <v>3.80433655516388E-2</v>
      </c>
      <c r="BD992" s="17"/>
      <c r="BE992" s="17">
        <v>2.3058861866444701E-2</v>
      </c>
      <c r="BF992" s="17">
        <v>4.1082576204357402E-2</v>
      </c>
      <c r="BG992" s="17"/>
      <c r="BH992" s="17">
        <v>4.0323736104392403E-2</v>
      </c>
      <c r="BI992" s="17">
        <v>3.8098268301961703E-2</v>
      </c>
      <c r="BJ992" s="17"/>
      <c r="BK992" s="17">
        <v>2.51692053925551E-2</v>
      </c>
      <c r="BL992" s="17">
        <v>4.1227231034313999E-2</v>
      </c>
      <c r="BM992" s="17"/>
      <c r="BN992" s="17">
        <v>1.6257727776447801E-2</v>
      </c>
      <c r="BO992" s="17">
        <v>3.9689510458890402E-2</v>
      </c>
      <c r="BP992" s="17"/>
      <c r="BQ992" s="17">
        <v>1.3256581429765E-2</v>
      </c>
      <c r="BR992" s="17">
        <v>4.1829561263203703E-2</v>
      </c>
      <c r="BS992" s="17"/>
      <c r="BT992" s="17">
        <v>7.9491547499291292E-3</v>
      </c>
      <c r="BU992" s="17">
        <v>4.0860874802634901E-2</v>
      </c>
      <c r="BV992" s="17"/>
      <c r="BW992" s="17">
        <v>4.5053956269625703E-2</v>
      </c>
      <c r="BX992" s="17">
        <v>3.2965296500527798E-2</v>
      </c>
      <c r="BY992" s="17"/>
      <c r="BZ992" s="17">
        <v>1.72305529297321E-2</v>
      </c>
      <c r="CA992" s="17">
        <v>4.1338207200276103E-2</v>
      </c>
    </row>
    <row r="993" spans="2:79" x14ac:dyDescent="0.35">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c r="BV993" s="17"/>
      <c r="BW993" s="17"/>
      <c r="BX993" s="17"/>
      <c r="BY993" s="17"/>
      <c r="BZ993" s="17"/>
      <c r="CA993" s="17"/>
    </row>
    <row r="994" spans="2:79" x14ac:dyDescent="0.35">
      <c r="B994" s="6" t="s">
        <v>471</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c r="BD994" s="17"/>
      <c r="BE994" s="17"/>
      <c r="BF994" s="17"/>
      <c r="BG994" s="17"/>
      <c r="BH994" s="17"/>
      <c r="BI994" s="17"/>
      <c r="BJ994" s="17"/>
      <c r="BK994" s="17"/>
      <c r="BL994" s="17"/>
      <c r="BM994" s="17"/>
      <c r="BN994" s="17"/>
      <c r="BO994" s="17"/>
      <c r="BP994" s="17"/>
      <c r="BQ994" s="17"/>
      <c r="BR994" s="17"/>
      <c r="BS994" s="17"/>
      <c r="BT994" s="17"/>
      <c r="BU994" s="17"/>
      <c r="BV994" s="17"/>
      <c r="BW994" s="17"/>
      <c r="BX994" s="17"/>
      <c r="BY994" s="17"/>
      <c r="BZ994" s="17"/>
      <c r="CA994" s="17"/>
    </row>
    <row r="995" spans="2:79" x14ac:dyDescent="0.35">
      <c r="B995" s="24" t="s">
        <v>705</v>
      </c>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c r="BD995" s="17"/>
      <c r="BE995" s="17"/>
      <c r="BF995" s="17"/>
      <c r="BG995" s="17"/>
      <c r="BH995" s="17"/>
      <c r="BI995" s="17"/>
      <c r="BJ995" s="17"/>
      <c r="BK995" s="17"/>
      <c r="BL995" s="17"/>
      <c r="BM995" s="17"/>
      <c r="BN995" s="17"/>
      <c r="BO995" s="17"/>
      <c r="BP995" s="17"/>
      <c r="BQ995" s="17"/>
      <c r="BR995" s="17"/>
      <c r="BS995" s="17"/>
      <c r="BT995" s="17"/>
      <c r="BU995" s="17"/>
      <c r="BV995" s="17"/>
      <c r="BW995" s="17"/>
      <c r="BX995" s="17"/>
      <c r="BY995" s="17"/>
      <c r="BZ995" s="17"/>
      <c r="CA995" s="17"/>
    </row>
    <row r="996" spans="2:79" x14ac:dyDescent="0.35">
      <c r="B996" t="s">
        <v>463</v>
      </c>
      <c r="C996" s="17">
        <v>0.122839591192011</v>
      </c>
      <c r="D996" s="17">
        <v>0.15634365112144799</v>
      </c>
      <c r="E996" s="17">
        <v>8.1300265147634304E-2</v>
      </c>
      <c r="F996" s="17">
        <v>0.23282884253128799</v>
      </c>
      <c r="G996" s="17">
        <v>0.15365398976214401</v>
      </c>
      <c r="H996" s="17">
        <v>8.1601853630350094E-2</v>
      </c>
      <c r="I996" s="17">
        <v>0.110563426762756</v>
      </c>
      <c r="J996" s="17">
        <v>9.9034842632957906E-2</v>
      </c>
      <c r="K996" s="17">
        <v>0.15090984202851601</v>
      </c>
      <c r="L996" s="17">
        <v>6.3912434756049394E-2</v>
      </c>
      <c r="M996" s="17"/>
      <c r="N996" s="17">
        <v>0.171801506450352</v>
      </c>
      <c r="O996" s="17">
        <v>0.103568493594393</v>
      </c>
      <c r="P996" s="17">
        <v>9.7357402874235E-2</v>
      </c>
      <c r="Q996" s="17">
        <v>0.12637664553371999</v>
      </c>
      <c r="R996" s="17"/>
      <c r="S996" s="17">
        <v>0.172520393407599</v>
      </c>
      <c r="T996" s="17">
        <v>0.10580127489204499</v>
      </c>
      <c r="U996" s="17">
        <v>0.101920735408842</v>
      </c>
      <c r="V996" s="17">
        <v>0.101737959983073</v>
      </c>
      <c r="W996" s="17">
        <v>0.101497369689074</v>
      </c>
      <c r="X996" s="17">
        <v>0.13854096577237801</v>
      </c>
      <c r="Y996" s="17">
        <v>0.14901978101367</v>
      </c>
      <c r="Z996" s="17"/>
      <c r="AA996" s="17">
        <v>0.12399559930120201</v>
      </c>
      <c r="AB996" s="17">
        <v>8.8707874076770804E-2</v>
      </c>
      <c r="AC996" s="17"/>
      <c r="AD996" s="17">
        <v>0.11985940541529801</v>
      </c>
      <c r="AE996" s="17">
        <v>0.13574907191716601</v>
      </c>
      <c r="AF996" s="17">
        <v>6.8145834602413899E-2</v>
      </c>
      <c r="AG996" s="17"/>
      <c r="AH996" s="17">
        <v>0.133468825688041</v>
      </c>
      <c r="AI996" s="17">
        <v>0.117293236066441</v>
      </c>
      <c r="AJ996" s="17"/>
      <c r="AK996" s="17">
        <v>0.102581025825671</v>
      </c>
      <c r="AL996" s="17">
        <v>0.13004640994967201</v>
      </c>
      <c r="AM996" s="17"/>
      <c r="AN996" s="17">
        <v>0.11877680876722201</v>
      </c>
      <c r="AO996" s="17">
        <v>0.12637664553371999</v>
      </c>
      <c r="AP996" s="17"/>
      <c r="AQ996" s="17">
        <v>0.13157652845523299</v>
      </c>
      <c r="AR996" s="17">
        <v>0.115106032255717</v>
      </c>
      <c r="AS996" s="17"/>
      <c r="AT996" s="17">
        <v>0.11721040841481099</v>
      </c>
      <c r="AU996" s="17">
        <v>0.15420744917594101</v>
      </c>
      <c r="AV996" s="17">
        <v>0.118264505404247</v>
      </c>
      <c r="AW996" s="17">
        <v>0.10374490737519799</v>
      </c>
      <c r="AX996" s="17"/>
      <c r="AY996" s="17">
        <v>0.11973098512425601</v>
      </c>
      <c r="AZ996" s="17">
        <v>0.124257773390896</v>
      </c>
      <c r="BA996" s="17"/>
      <c r="BB996" s="17">
        <v>0.15045206603408601</v>
      </c>
      <c r="BC996" s="17">
        <v>0.11808183601816</v>
      </c>
      <c r="BD996" s="17"/>
      <c r="BE996" s="17">
        <v>0.17191661111662901</v>
      </c>
      <c r="BF996" s="17">
        <v>0.11381931175900201</v>
      </c>
      <c r="BG996" s="17"/>
      <c r="BH996" s="17">
        <v>0.20553929475866201</v>
      </c>
      <c r="BI996" s="17">
        <v>0.115301018057115</v>
      </c>
      <c r="BJ996" s="17"/>
      <c r="BK996" s="17">
        <v>0.143147768501383</v>
      </c>
      <c r="BL996" s="17">
        <v>0.118282368162638</v>
      </c>
      <c r="BM996" s="17"/>
      <c r="BN996" s="17">
        <v>0.203182762239103</v>
      </c>
      <c r="BO996" s="17">
        <v>0.117713562260733</v>
      </c>
      <c r="BP996" s="17"/>
      <c r="BQ996" s="17">
        <v>0.174346818372448</v>
      </c>
      <c r="BR996" s="17">
        <v>0.115543148767565</v>
      </c>
      <c r="BS996" s="17"/>
      <c r="BT996" s="17">
        <v>0.20625932939938499</v>
      </c>
      <c r="BU996" s="17">
        <v>0.115753831345642</v>
      </c>
      <c r="BV996" s="17"/>
      <c r="BW996" s="17">
        <v>0.119861221931333</v>
      </c>
      <c r="BX996" s="17">
        <v>0.12517964320931699</v>
      </c>
      <c r="BY996" s="17"/>
      <c r="BZ996" s="17">
        <v>0.13313602620919501</v>
      </c>
      <c r="CA996" s="17">
        <v>0.12134599927524201</v>
      </c>
    </row>
    <row r="997" spans="2:79" x14ac:dyDescent="0.35">
      <c r="B997" t="s">
        <v>464</v>
      </c>
      <c r="C997" s="17">
        <v>0.20692035196088199</v>
      </c>
      <c r="D997" s="17">
        <v>0.26390166304588197</v>
      </c>
      <c r="E997" s="17">
        <v>0.19922958121520201</v>
      </c>
      <c r="F997" s="17">
        <v>0.29498669889423501</v>
      </c>
      <c r="G997" s="17">
        <v>0.24235138457438701</v>
      </c>
      <c r="H997" s="17">
        <v>0.152427290551401</v>
      </c>
      <c r="I997" s="17">
        <v>0.17033248854595101</v>
      </c>
      <c r="J997" s="17">
        <v>0.15916211021830901</v>
      </c>
      <c r="K997" s="17">
        <v>0.24505040841619</v>
      </c>
      <c r="L997" s="17">
        <v>0.14647111768454801</v>
      </c>
      <c r="M997" s="17"/>
      <c r="N997" s="17">
        <v>0.160335493606763</v>
      </c>
      <c r="O997" s="17">
        <v>0.21369574352881501</v>
      </c>
      <c r="P997" s="17">
        <v>0.246950027361173</v>
      </c>
      <c r="Q997" s="17">
        <v>0.20156101349268399</v>
      </c>
      <c r="R997" s="17"/>
      <c r="S997" s="17">
        <v>0.22561006062317601</v>
      </c>
      <c r="T997" s="17">
        <v>0.19512758570036101</v>
      </c>
      <c r="U997" s="17">
        <v>0.22651394283054399</v>
      </c>
      <c r="V997" s="17">
        <v>0.18902024554222699</v>
      </c>
      <c r="W997" s="17">
        <v>0.20915025122356201</v>
      </c>
      <c r="X997" s="17">
        <v>0.22692428409916701</v>
      </c>
      <c r="Y997" s="17">
        <v>0.191279645676624</v>
      </c>
      <c r="Z997" s="17"/>
      <c r="AA997" s="17">
        <v>0.20902720242723</v>
      </c>
      <c r="AB997" s="17">
        <v>0.144714539086615</v>
      </c>
      <c r="AC997" s="17"/>
      <c r="AD997" s="17">
        <v>0.20945069981213699</v>
      </c>
      <c r="AE997" s="17">
        <v>0.21511599812875501</v>
      </c>
      <c r="AF997" s="17">
        <v>0.12872938732657299</v>
      </c>
      <c r="AG997" s="17"/>
      <c r="AH997" s="17">
        <v>0.244796640949244</v>
      </c>
      <c r="AI997" s="17">
        <v>0.187156431083362</v>
      </c>
      <c r="AJ997" s="17"/>
      <c r="AK997" s="17">
        <v>0.203224238607326</v>
      </c>
      <c r="AL997" s="17">
        <v>0.20823521402367701</v>
      </c>
      <c r="AM997" s="17"/>
      <c r="AN997" s="17">
        <v>0.21307627268857199</v>
      </c>
      <c r="AO997" s="17">
        <v>0.20156101349268399</v>
      </c>
      <c r="AP997" s="17"/>
      <c r="AQ997" s="17">
        <v>0.20469462172212699</v>
      </c>
      <c r="AR997" s="17">
        <v>0.20889047209098299</v>
      </c>
      <c r="AS997" s="17"/>
      <c r="AT997" s="17">
        <v>0.23300473755266499</v>
      </c>
      <c r="AU997" s="17">
        <v>0.22365177801855701</v>
      </c>
      <c r="AV997" s="17">
        <v>0.205278369115833</v>
      </c>
      <c r="AW997" s="17">
        <v>0.18511661837052501</v>
      </c>
      <c r="AX997" s="17"/>
      <c r="AY997" s="17">
        <v>0.23137402555988901</v>
      </c>
      <c r="AZ997" s="17">
        <v>0.19576430200164299</v>
      </c>
      <c r="BA997" s="17"/>
      <c r="BB997" s="17">
        <v>0.203733810181431</v>
      </c>
      <c r="BC997" s="17">
        <v>0.20746940762230301</v>
      </c>
      <c r="BD997" s="17"/>
      <c r="BE997" s="17">
        <v>0.21013195012611499</v>
      </c>
      <c r="BF997" s="17">
        <v>0.20633006524580799</v>
      </c>
      <c r="BG997" s="17"/>
      <c r="BH997" s="17">
        <v>0.201388285403168</v>
      </c>
      <c r="BI997" s="17">
        <v>0.20742463295021901</v>
      </c>
      <c r="BJ997" s="17"/>
      <c r="BK997" s="17">
        <v>0.186981781141766</v>
      </c>
      <c r="BL997" s="17">
        <v>0.21139463405550099</v>
      </c>
      <c r="BM997" s="17"/>
      <c r="BN997" s="17">
        <v>0.221718439325921</v>
      </c>
      <c r="BO997" s="17">
        <v>0.20597620919215501</v>
      </c>
      <c r="BP997" s="17"/>
      <c r="BQ997" s="17">
        <v>0.19553019000314201</v>
      </c>
      <c r="BR997" s="17">
        <v>0.20853386651950201</v>
      </c>
      <c r="BS997" s="17"/>
      <c r="BT997" s="17">
        <v>0.228250795809852</v>
      </c>
      <c r="BU997" s="17">
        <v>0.20510852174206101</v>
      </c>
      <c r="BV997" s="17"/>
      <c r="BW997" s="17">
        <v>0.21676652990814299</v>
      </c>
      <c r="BX997" s="17">
        <v>0.19918438420415099</v>
      </c>
      <c r="BY997" s="17"/>
      <c r="BZ997" s="17">
        <v>0.25023368276680302</v>
      </c>
      <c r="CA997" s="17">
        <v>0.20063735783018499</v>
      </c>
    </row>
    <row r="998" spans="2:79" x14ac:dyDescent="0.35">
      <c r="B998" t="s">
        <v>465</v>
      </c>
      <c r="C998" s="17">
        <v>0.20525175173428101</v>
      </c>
      <c r="D998" s="17">
        <v>0.17713868800017701</v>
      </c>
      <c r="E998" s="17">
        <v>0.28397100219995602</v>
      </c>
      <c r="F998" s="17">
        <v>0.21736418991164799</v>
      </c>
      <c r="G998" s="17">
        <v>0.174349510207091</v>
      </c>
      <c r="H998" s="17">
        <v>0.20242975848219499</v>
      </c>
      <c r="I998" s="17">
        <v>0.15690201018607</v>
      </c>
      <c r="J998" s="17">
        <v>0.173067250340349</v>
      </c>
      <c r="K998" s="17">
        <v>0.232326897645831</v>
      </c>
      <c r="L998" s="17">
        <v>0.22438196036687599</v>
      </c>
      <c r="M998" s="17"/>
      <c r="N998" s="17">
        <v>0.21744417330832999</v>
      </c>
      <c r="O998" s="17">
        <v>0.241699025199376</v>
      </c>
      <c r="P998" s="17">
        <v>0.21077127105640101</v>
      </c>
      <c r="Q998" s="17">
        <v>0.189680209254494</v>
      </c>
      <c r="R998" s="17"/>
      <c r="S998" s="17">
        <v>0.14395081034259199</v>
      </c>
      <c r="T998" s="17">
        <v>0.220856406093247</v>
      </c>
      <c r="U998" s="17">
        <v>0.22157072957726101</v>
      </c>
      <c r="V998" s="17">
        <v>0.26002721919565303</v>
      </c>
      <c r="W998" s="17">
        <v>0.22596044908768001</v>
      </c>
      <c r="X998" s="17">
        <v>0.17415983903446799</v>
      </c>
      <c r="Y998" s="17">
        <v>0.18146416355477499</v>
      </c>
      <c r="Z998" s="17"/>
      <c r="AA998" s="17">
        <v>0.20534814826550199</v>
      </c>
      <c r="AB998" s="17">
        <v>0.202405595977798</v>
      </c>
      <c r="AC998" s="17"/>
      <c r="AD998" s="17">
        <v>0.20665073531052</v>
      </c>
      <c r="AE998" s="17">
        <v>0.201684588157161</v>
      </c>
      <c r="AF998" s="17">
        <v>0.248525568980908</v>
      </c>
      <c r="AG998" s="17"/>
      <c r="AH998" s="17">
        <v>0.18718342724796999</v>
      </c>
      <c r="AI998" s="17">
        <v>0.21467983840999899</v>
      </c>
      <c r="AJ998" s="17"/>
      <c r="AK998" s="17">
        <v>0.20089808595120701</v>
      </c>
      <c r="AL998" s="17">
        <v>0.20680053269002399</v>
      </c>
      <c r="AM998" s="17"/>
      <c r="AN998" s="17">
        <v>0.22313776167417099</v>
      </c>
      <c r="AO998" s="17">
        <v>0.189680209254494</v>
      </c>
      <c r="AP998" s="17"/>
      <c r="AQ998" s="17">
        <v>0.17199224949125599</v>
      </c>
      <c r="AR998" s="17">
        <v>0.234691624430971</v>
      </c>
      <c r="AS998" s="17"/>
      <c r="AT998" s="17">
        <v>0.21101886058477401</v>
      </c>
      <c r="AU998" s="17">
        <v>0.25560705144757001</v>
      </c>
      <c r="AV998" s="17">
        <v>0.20656890468026701</v>
      </c>
      <c r="AW998" s="17">
        <v>0.15123490497538999</v>
      </c>
      <c r="AX998" s="17"/>
      <c r="AY998" s="17">
        <v>0.18546808187879299</v>
      </c>
      <c r="AZ998" s="17">
        <v>0.21427729173714899</v>
      </c>
      <c r="BA998" s="17"/>
      <c r="BB998" s="17">
        <v>0.16327463942399101</v>
      </c>
      <c r="BC998" s="17">
        <v>0.21248459936636899</v>
      </c>
      <c r="BD998" s="17"/>
      <c r="BE998" s="17">
        <v>0.197952186791827</v>
      </c>
      <c r="BF998" s="17">
        <v>0.20659340034337501</v>
      </c>
      <c r="BG998" s="17"/>
      <c r="BH998" s="17">
        <v>0.17450200946375399</v>
      </c>
      <c r="BI998" s="17">
        <v>0.208054774852723</v>
      </c>
      <c r="BJ998" s="17"/>
      <c r="BK998" s="17">
        <v>0.227687200351983</v>
      </c>
      <c r="BL998" s="17">
        <v>0.20021716189604299</v>
      </c>
      <c r="BM998" s="17"/>
      <c r="BN998" s="17">
        <v>0.178083141825744</v>
      </c>
      <c r="BO998" s="17">
        <v>0.20698515456863201</v>
      </c>
      <c r="BP998" s="17"/>
      <c r="BQ998" s="17">
        <v>0.18068243840566001</v>
      </c>
      <c r="BR998" s="17">
        <v>0.208732206612632</v>
      </c>
      <c r="BS998" s="17"/>
      <c r="BT998" s="17">
        <v>0.162441834719249</v>
      </c>
      <c r="BU998" s="17">
        <v>0.208888070878048</v>
      </c>
      <c r="BV998" s="17"/>
      <c r="BW998" s="17">
        <v>0.22526775004427599</v>
      </c>
      <c r="BX998" s="17">
        <v>0.18952553610276501</v>
      </c>
      <c r="BY998" s="17"/>
      <c r="BZ998" s="17">
        <v>0.206591311277076</v>
      </c>
      <c r="CA998" s="17">
        <v>0.20505743639097901</v>
      </c>
    </row>
    <row r="999" spans="2:79" x14ac:dyDescent="0.35">
      <c r="B999" t="s">
        <v>466</v>
      </c>
      <c r="C999" s="17">
        <v>0.29342523597461301</v>
      </c>
      <c r="D999" s="17">
        <v>0.24715299830040599</v>
      </c>
      <c r="E999" s="17">
        <v>0.29704887174391298</v>
      </c>
      <c r="F999" s="17">
        <v>0.16731619632616099</v>
      </c>
      <c r="G999" s="17">
        <v>0.276403877201855</v>
      </c>
      <c r="H999" s="17">
        <v>0.33347730822087002</v>
      </c>
      <c r="I999" s="17">
        <v>0.34657487053603298</v>
      </c>
      <c r="J999" s="17">
        <v>0.36250507883804101</v>
      </c>
      <c r="K999" s="17">
        <v>0.221396670952761</v>
      </c>
      <c r="L999" s="17">
        <v>0.35655006116186</v>
      </c>
      <c r="M999" s="17"/>
      <c r="N999" s="17">
        <v>0.27334956840479502</v>
      </c>
      <c r="O999" s="17">
        <v>0.27131937923656102</v>
      </c>
      <c r="P999" s="17">
        <v>0.27231859554182503</v>
      </c>
      <c r="Q999" s="17">
        <v>0.31186738301080402</v>
      </c>
      <c r="R999" s="17"/>
      <c r="S999" s="17">
        <v>0.31334803686260698</v>
      </c>
      <c r="T999" s="17">
        <v>0.28747630382747003</v>
      </c>
      <c r="U999" s="17">
        <v>0.30630223140108598</v>
      </c>
      <c r="V999" s="17">
        <v>0.281121105675252</v>
      </c>
      <c r="W999" s="17">
        <v>0.28647847586578601</v>
      </c>
      <c r="X999" s="17">
        <v>0.32092118738224301</v>
      </c>
      <c r="Y999" s="17">
        <v>0.257936241380889</v>
      </c>
      <c r="Z999" s="17"/>
      <c r="AA999" s="17">
        <v>0.29222166796443499</v>
      </c>
      <c r="AB999" s="17">
        <v>0.32896118293357501</v>
      </c>
      <c r="AC999" s="17"/>
      <c r="AD999" s="17">
        <v>0.30906034636275398</v>
      </c>
      <c r="AE999" s="17">
        <v>0.261218251304905</v>
      </c>
      <c r="AF999" s="17">
        <v>0.37388346910551601</v>
      </c>
      <c r="AG999" s="17"/>
      <c r="AH999" s="17">
        <v>0.27191843780277503</v>
      </c>
      <c r="AI999" s="17">
        <v>0.30464752487223001</v>
      </c>
      <c r="AJ999" s="17"/>
      <c r="AK999" s="17">
        <v>0.31080889951199397</v>
      </c>
      <c r="AL999" s="17">
        <v>0.28724114000371898</v>
      </c>
      <c r="AM999" s="17"/>
      <c r="AN999" s="17">
        <v>0.27224195078431301</v>
      </c>
      <c r="AO999" s="17">
        <v>0.31186738301080402</v>
      </c>
      <c r="AP999" s="17"/>
      <c r="AQ999" s="17">
        <v>0.27957398772937903</v>
      </c>
      <c r="AR999" s="17">
        <v>0.30568576176511802</v>
      </c>
      <c r="AS999" s="17"/>
      <c r="AT999" s="17">
        <v>0.20153713288120001</v>
      </c>
      <c r="AU999" s="17">
        <v>0.24134977955661799</v>
      </c>
      <c r="AV999" s="17">
        <v>0.31195540977595498</v>
      </c>
      <c r="AW999" s="17">
        <v>0.32674715794558501</v>
      </c>
      <c r="AX999" s="17"/>
      <c r="AY999" s="17">
        <v>0.28360706216475601</v>
      </c>
      <c r="AZ999" s="17">
        <v>0.29790440091839099</v>
      </c>
      <c r="BA999" s="17"/>
      <c r="BB999" s="17">
        <v>0.29493860582694797</v>
      </c>
      <c r="BC999" s="17">
        <v>0.293164475456548</v>
      </c>
      <c r="BD999" s="17"/>
      <c r="BE999" s="17">
        <v>0.26509619857688899</v>
      </c>
      <c r="BF999" s="17">
        <v>0.29863206869974801</v>
      </c>
      <c r="BG999" s="17"/>
      <c r="BH999" s="17">
        <v>0.27083936004345999</v>
      </c>
      <c r="BI999" s="17">
        <v>0.29548407379602598</v>
      </c>
      <c r="BJ999" s="17"/>
      <c r="BK999" s="17">
        <v>0.28630451091520298</v>
      </c>
      <c r="BL999" s="17">
        <v>0.29502315053544398</v>
      </c>
      <c r="BM999" s="17"/>
      <c r="BN999" s="17">
        <v>0.26014641660745302</v>
      </c>
      <c r="BO999" s="17">
        <v>0.29554848041034598</v>
      </c>
      <c r="BP999" s="17"/>
      <c r="BQ999" s="17">
        <v>0.29861427361404802</v>
      </c>
      <c r="BR999" s="17">
        <v>0.29269016409350102</v>
      </c>
      <c r="BS999" s="17"/>
      <c r="BT999" s="17">
        <v>0.21941871266006799</v>
      </c>
      <c r="BU999" s="17">
        <v>0.29971142749883001</v>
      </c>
      <c r="BV999" s="17"/>
      <c r="BW999" s="17">
        <v>0.26881403236204798</v>
      </c>
      <c r="BX999" s="17">
        <v>0.31276182308698802</v>
      </c>
      <c r="BY999" s="17"/>
      <c r="BZ999" s="17">
        <v>0.26730322901112502</v>
      </c>
      <c r="CA999" s="17">
        <v>0.29721447160668801</v>
      </c>
    </row>
    <row r="1000" spans="2:79" x14ac:dyDescent="0.35">
      <c r="B1000" t="s">
        <v>467</v>
      </c>
      <c r="C1000" s="17">
        <v>0.15357331982747</v>
      </c>
      <c r="D1000" s="17">
        <v>0.14642635077188201</v>
      </c>
      <c r="E1000" s="17">
        <v>0.12823974210537201</v>
      </c>
      <c r="F1000" s="17">
        <v>8.7504072336667807E-2</v>
      </c>
      <c r="G1000" s="17">
        <v>0.14049509680221201</v>
      </c>
      <c r="H1000" s="17">
        <v>0.214690106306517</v>
      </c>
      <c r="I1000" s="17">
        <v>0.20569610457884499</v>
      </c>
      <c r="J1000" s="17">
        <v>0.16321605657506499</v>
      </c>
      <c r="K1000" s="17">
        <v>0.141486201546939</v>
      </c>
      <c r="L1000" s="17">
        <v>0.148906961615556</v>
      </c>
      <c r="M1000" s="17"/>
      <c r="N1000" s="17">
        <v>0.153895777804338</v>
      </c>
      <c r="O1000" s="17">
        <v>0.14794529248586799</v>
      </c>
      <c r="P1000" s="17">
        <v>0.148470571518033</v>
      </c>
      <c r="Q1000" s="17">
        <v>0.15694963485447999</v>
      </c>
      <c r="R1000" s="17"/>
      <c r="S1000" s="17">
        <v>0.11943100610839499</v>
      </c>
      <c r="T1000" s="17">
        <v>0.17445986098709201</v>
      </c>
      <c r="U1000" s="17">
        <v>0.13513801000602099</v>
      </c>
      <c r="V1000" s="17">
        <v>0.141850186489897</v>
      </c>
      <c r="W1000" s="17">
        <v>0.16924666298886901</v>
      </c>
      <c r="X1000" s="17">
        <v>0.139453723711744</v>
      </c>
      <c r="Y1000" s="17">
        <v>0.20144454020795599</v>
      </c>
      <c r="Z1000" s="17"/>
      <c r="AA1000" s="17">
        <v>0.15586596222765101</v>
      </c>
      <c r="AB1000" s="17">
        <v>8.5881907261086896E-2</v>
      </c>
      <c r="AC1000" s="17"/>
      <c r="AD1000" s="17">
        <v>0.14176517336029101</v>
      </c>
      <c r="AE1000" s="17">
        <v>0.17504520220844699</v>
      </c>
      <c r="AF1000" s="17">
        <v>0.13769418734751199</v>
      </c>
      <c r="AG1000" s="17"/>
      <c r="AH1000" s="17">
        <v>0.159270043379688</v>
      </c>
      <c r="AI1000" s="17">
        <v>0.15060075845585</v>
      </c>
      <c r="AJ1000" s="17"/>
      <c r="AK1000" s="17">
        <v>0.15888627264264099</v>
      </c>
      <c r="AL1000" s="17">
        <v>0.15168328036443099</v>
      </c>
      <c r="AM1000" s="17"/>
      <c r="AN1000" s="17">
        <v>0.149695168115032</v>
      </c>
      <c r="AO1000" s="17">
        <v>0.15694963485447999</v>
      </c>
      <c r="AP1000" s="17"/>
      <c r="AQ1000" s="17">
        <v>0.19906431569284599</v>
      </c>
      <c r="AR1000" s="17">
        <v>0.113306658067577</v>
      </c>
      <c r="AS1000" s="17"/>
      <c r="AT1000" s="17">
        <v>9.4735737972253806E-2</v>
      </c>
      <c r="AU1000" s="17">
        <v>0.109028419412244</v>
      </c>
      <c r="AV1000" s="17">
        <v>0.145633226665802</v>
      </c>
      <c r="AW1000" s="17">
        <v>0.230945071544366</v>
      </c>
      <c r="AX1000" s="17"/>
      <c r="AY1000" s="17">
        <v>0.168392621502091</v>
      </c>
      <c r="AZ1000" s="17">
        <v>0.14681258225674301</v>
      </c>
      <c r="BA1000" s="17"/>
      <c r="BB1000" s="17">
        <v>0.16512507899134199</v>
      </c>
      <c r="BC1000" s="17">
        <v>0.15158289911207501</v>
      </c>
      <c r="BD1000" s="17"/>
      <c r="BE1000" s="17">
        <v>0.14078709014410201</v>
      </c>
      <c r="BF1000" s="17">
        <v>0.15592340882667499</v>
      </c>
      <c r="BG1000" s="17"/>
      <c r="BH1000" s="17">
        <v>0.13218872417240299</v>
      </c>
      <c r="BI1000" s="17">
        <v>0.155522653759193</v>
      </c>
      <c r="BJ1000" s="17"/>
      <c r="BK1000" s="17">
        <v>0.14457943736659901</v>
      </c>
      <c r="BL1000" s="17">
        <v>0.15559157718507399</v>
      </c>
      <c r="BM1000" s="17"/>
      <c r="BN1000" s="17">
        <v>0.13028850154135299</v>
      </c>
      <c r="BO1000" s="17">
        <v>0.15505893024884901</v>
      </c>
      <c r="BP1000" s="17"/>
      <c r="BQ1000" s="17">
        <v>0.15082627960470199</v>
      </c>
      <c r="BR1000" s="17">
        <v>0.15396246173862099</v>
      </c>
      <c r="BS1000" s="17"/>
      <c r="BT1000" s="17">
        <v>0.183629327411446</v>
      </c>
      <c r="BU1000" s="17">
        <v>0.15102033109533999</v>
      </c>
      <c r="BV1000" s="17"/>
      <c r="BW1000" s="17">
        <v>0.15272921770186201</v>
      </c>
      <c r="BX1000" s="17">
        <v>0.15423651592874599</v>
      </c>
      <c r="BY1000" s="17"/>
      <c r="BZ1000" s="17">
        <v>0.142735750735802</v>
      </c>
      <c r="CA1000" s="17">
        <v>0.15514540818288</v>
      </c>
    </row>
    <row r="1001" spans="2:79" x14ac:dyDescent="0.35">
      <c r="B1001" t="s">
        <v>96</v>
      </c>
      <c r="C1001" s="17">
        <v>1.7989749310742299E-2</v>
      </c>
      <c r="D1001" s="17">
        <v>9.0366487602052195E-3</v>
      </c>
      <c r="E1001" s="17">
        <v>1.02105375879224E-2</v>
      </c>
      <c r="F1001" s="17">
        <v>0</v>
      </c>
      <c r="G1001" s="17">
        <v>1.2746141452312201E-2</v>
      </c>
      <c r="H1001" s="17">
        <v>1.5373682808666699E-2</v>
      </c>
      <c r="I1001" s="17">
        <v>9.9310993903452601E-3</v>
      </c>
      <c r="J1001" s="17">
        <v>4.3014661395278403E-2</v>
      </c>
      <c r="K1001" s="17">
        <v>8.82997940976297E-3</v>
      </c>
      <c r="L1001" s="17">
        <v>5.9777464415111198E-2</v>
      </c>
      <c r="M1001" s="17"/>
      <c r="N1001" s="17">
        <v>2.3173480425421899E-2</v>
      </c>
      <c r="O1001" s="17">
        <v>2.1772065954987499E-2</v>
      </c>
      <c r="P1001" s="17">
        <v>2.41321316483336E-2</v>
      </c>
      <c r="Q1001" s="17">
        <v>1.3565113853818299E-2</v>
      </c>
      <c r="R1001" s="17"/>
      <c r="S1001" s="17">
        <v>2.5139692655630499E-2</v>
      </c>
      <c r="T1001" s="17">
        <v>1.6278568499785099E-2</v>
      </c>
      <c r="U1001" s="17">
        <v>8.5543507762456394E-3</v>
      </c>
      <c r="V1001" s="17">
        <v>2.6243283113897599E-2</v>
      </c>
      <c r="W1001" s="17">
        <v>7.6667911450298302E-3</v>
      </c>
      <c r="X1001" s="17">
        <v>0</v>
      </c>
      <c r="Y1001" s="17">
        <v>1.8855628166085402E-2</v>
      </c>
      <c r="Z1001" s="17"/>
      <c r="AA1001" s="17">
        <v>1.3541419813980301E-2</v>
      </c>
      <c r="AB1001" s="17">
        <v>0.149328900664154</v>
      </c>
      <c r="AC1001" s="17"/>
      <c r="AD1001" s="17">
        <v>1.32136397389996E-2</v>
      </c>
      <c r="AE1001" s="17">
        <v>1.1186888283566499E-2</v>
      </c>
      <c r="AF1001" s="17">
        <v>4.3021552637076702E-2</v>
      </c>
      <c r="AG1001" s="17"/>
      <c r="AH1001" s="17">
        <v>3.3626249322819498E-3</v>
      </c>
      <c r="AI1001" s="17">
        <v>2.5622211112118098E-2</v>
      </c>
      <c r="AJ1001" s="17"/>
      <c r="AK1001" s="17">
        <v>2.36014774611619E-2</v>
      </c>
      <c r="AL1001" s="17">
        <v>1.5993422968476199E-2</v>
      </c>
      <c r="AM1001" s="17"/>
      <c r="AN1001" s="17">
        <v>2.3072037970690799E-2</v>
      </c>
      <c r="AO1001" s="17">
        <v>1.3565113853818299E-2</v>
      </c>
      <c r="AP1001" s="17"/>
      <c r="AQ1001" s="17">
        <v>1.3098296909159E-2</v>
      </c>
      <c r="AR1001" s="17">
        <v>2.2319451389633899E-2</v>
      </c>
      <c r="AS1001" s="17"/>
      <c r="AT1001" s="17">
        <v>0.142493122594296</v>
      </c>
      <c r="AU1001" s="17">
        <v>1.6155522389070202E-2</v>
      </c>
      <c r="AV1001" s="17">
        <v>1.22995843578954E-2</v>
      </c>
      <c r="AW1001" s="17">
        <v>2.2113397889353499E-3</v>
      </c>
      <c r="AX1001" s="17"/>
      <c r="AY1001" s="17">
        <v>1.1427223770215E-2</v>
      </c>
      <c r="AZ1001" s="17">
        <v>2.0983649695176899E-2</v>
      </c>
      <c r="BA1001" s="17"/>
      <c r="BB1001" s="17">
        <v>2.2475799542201001E-2</v>
      </c>
      <c r="BC1001" s="17">
        <v>1.7216782424545E-2</v>
      </c>
      <c r="BD1001" s="17"/>
      <c r="BE1001" s="17">
        <v>1.41159632444371E-2</v>
      </c>
      <c r="BF1001" s="17">
        <v>1.8701745125391099E-2</v>
      </c>
      <c r="BG1001" s="17"/>
      <c r="BH1001" s="17">
        <v>1.55423261585526E-2</v>
      </c>
      <c r="BI1001" s="17">
        <v>1.8212846584724E-2</v>
      </c>
      <c r="BJ1001" s="17"/>
      <c r="BK1001" s="17">
        <v>1.1299301723066301E-2</v>
      </c>
      <c r="BL1001" s="17">
        <v>1.9491108165300801E-2</v>
      </c>
      <c r="BM1001" s="17"/>
      <c r="BN1001" s="17">
        <v>6.5807384604246099E-3</v>
      </c>
      <c r="BO1001" s="17">
        <v>1.8717663319285802E-2</v>
      </c>
      <c r="BP1001" s="17"/>
      <c r="BQ1001" s="17">
        <v>0</v>
      </c>
      <c r="BR1001" s="17">
        <v>2.053815226818E-2</v>
      </c>
      <c r="BS1001" s="17"/>
      <c r="BT1001" s="17">
        <v>0</v>
      </c>
      <c r="BU1001" s="17">
        <v>1.95178174400789E-2</v>
      </c>
      <c r="BV1001" s="17"/>
      <c r="BW1001" s="17">
        <v>1.6561248052338499E-2</v>
      </c>
      <c r="BX1001" s="17">
        <v>1.9112097468032701E-2</v>
      </c>
      <c r="BY1001" s="17"/>
      <c r="BZ1001" s="17">
        <v>0</v>
      </c>
      <c r="CA1001" s="17">
        <v>2.0599326714026402E-2</v>
      </c>
    </row>
    <row r="1002" spans="2:79" x14ac:dyDescent="0.35">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c r="BH1002" s="17"/>
      <c r="BI1002" s="17"/>
      <c r="BJ1002" s="17"/>
      <c r="BK1002" s="17"/>
      <c r="BL1002" s="17"/>
      <c r="BM1002" s="17"/>
      <c r="BN1002" s="17"/>
      <c r="BO1002" s="17"/>
      <c r="BP1002" s="17"/>
      <c r="BQ1002" s="17"/>
      <c r="BR1002" s="17"/>
      <c r="BS1002" s="17"/>
      <c r="BT1002" s="17"/>
      <c r="BU1002" s="17"/>
      <c r="BV1002" s="17"/>
      <c r="BW1002" s="17"/>
      <c r="BX1002" s="17"/>
      <c r="BY1002" s="17"/>
      <c r="BZ1002" s="17"/>
      <c r="CA1002" s="17"/>
    </row>
    <row r="1003" spans="2:79" x14ac:dyDescent="0.35">
      <c r="B1003" s="6" t="s">
        <v>472</v>
      </c>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c r="BA1003" s="17"/>
      <c r="BB1003" s="17"/>
      <c r="BC1003" s="17"/>
      <c r="BD1003" s="17"/>
      <c r="BE1003" s="17"/>
      <c r="BF1003" s="17"/>
      <c r="BG1003" s="17"/>
      <c r="BH1003" s="17"/>
      <c r="BI1003" s="17"/>
      <c r="BJ1003" s="17"/>
      <c r="BK1003" s="17"/>
      <c r="BL1003" s="17"/>
      <c r="BM1003" s="17"/>
      <c r="BN1003" s="17"/>
      <c r="BO1003" s="17"/>
      <c r="BP1003" s="17"/>
      <c r="BQ1003" s="17"/>
      <c r="BR1003" s="17"/>
      <c r="BS1003" s="17"/>
      <c r="BT1003" s="17"/>
      <c r="BU1003" s="17"/>
      <c r="BV1003" s="17"/>
      <c r="BW1003" s="17"/>
      <c r="BX1003" s="17"/>
      <c r="BY1003" s="17"/>
      <c r="BZ1003" s="17"/>
      <c r="CA1003" s="17"/>
    </row>
    <row r="1004" spans="2:79" x14ac:dyDescent="0.35">
      <c r="B1004" s="24" t="s">
        <v>705</v>
      </c>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c r="BD1004" s="17"/>
      <c r="BE1004" s="17"/>
      <c r="BF1004" s="17"/>
      <c r="BG1004" s="17"/>
      <c r="BH1004" s="17"/>
      <c r="BI1004" s="17"/>
      <c r="BJ1004" s="17"/>
      <c r="BK1004" s="17"/>
      <c r="BL1004" s="17"/>
      <c r="BM1004" s="17"/>
      <c r="BN1004" s="17"/>
      <c r="BO1004" s="17"/>
      <c r="BP1004" s="17"/>
      <c r="BQ1004" s="17"/>
      <c r="BR1004" s="17"/>
      <c r="BS1004" s="17"/>
      <c r="BT1004" s="17"/>
      <c r="BU1004" s="17"/>
      <c r="BV1004" s="17"/>
      <c r="BW1004" s="17"/>
      <c r="BX1004" s="17"/>
      <c r="BY1004" s="17"/>
      <c r="BZ1004" s="17"/>
      <c r="CA1004" s="17"/>
    </row>
    <row r="1005" spans="2:79" x14ac:dyDescent="0.35">
      <c r="B1005" t="s">
        <v>463</v>
      </c>
      <c r="C1005" s="17">
        <v>0.114733211085356</v>
      </c>
      <c r="D1005" s="17">
        <v>0.16930666475870201</v>
      </c>
      <c r="E1005" s="17">
        <v>0.104747194391366</v>
      </c>
      <c r="F1005" s="17">
        <v>0.177986123524489</v>
      </c>
      <c r="G1005" s="17">
        <v>0.12540985536270699</v>
      </c>
      <c r="H1005" s="17">
        <v>6.6958190662664493E-2</v>
      </c>
      <c r="I1005" s="17">
        <v>9.5108462593198606E-2</v>
      </c>
      <c r="J1005" s="17">
        <v>9.5156228480525698E-2</v>
      </c>
      <c r="K1005" s="17">
        <v>0.14212206736604199</v>
      </c>
      <c r="L1005" s="17">
        <v>7.0481688771914602E-2</v>
      </c>
      <c r="M1005" s="17"/>
      <c r="N1005" s="17">
        <v>0.15255315592792801</v>
      </c>
      <c r="O1005" s="17">
        <v>8.3383168148712994E-2</v>
      </c>
      <c r="P1005" s="17">
        <v>9.2818607633428099E-2</v>
      </c>
      <c r="Q1005" s="17">
        <v>0.123166884116706</v>
      </c>
      <c r="R1005" s="17"/>
      <c r="S1005" s="17">
        <v>0.19048694133980701</v>
      </c>
      <c r="T1005" s="17">
        <v>8.0524877337661796E-2</v>
      </c>
      <c r="U1005" s="17">
        <v>9.4320793505739201E-2</v>
      </c>
      <c r="V1005" s="17">
        <v>9.5040895820659499E-2</v>
      </c>
      <c r="W1005" s="17">
        <v>8.8582702285210105E-2</v>
      </c>
      <c r="X1005" s="17">
        <v>0.116532418555926</v>
      </c>
      <c r="Y1005" s="17">
        <v>0.15159602323997201</v>
      </c>
      <c r="Z1005" s="17"/>
      <c r="AA1005" s="17">
        <v>0.11510655338887101</v>
      </c>
      <c r="AB1005" s="17">
        <v>0.10371009300392101</v>
      </c>
      <c r="AC1005" s="17"/>
      <c r="AD1005" s="17">
        <v>0.107386900232956</v>
      </c>
      <c r="AE1005" s="17">
        <v>0.131064952435723</v>
      </c>
      <c r="AF1005" s="17">
        <v>7.5468091858054795E-2</v>
      </c>
      <c r="AG1005" s="17"/>
      <c r="AH1005" s="17">
        <v>0.13835450800520899</v>
      </c>
      <c r="AI1005" s="17">
        <v>0.102407572649874</v>
      </c>
      <c r="AJ1005" s="17"/>
      <c r="AK1005" s="17">
        <v>0.10171129041546199</v>
      </c>
      <c r="AL1005" s="17">
        <v>0.119365652743861</v>
      </c>
      <c r="AM1005" s="17"/>
      <c r="AN1005" s="17">
        <v>0.105046003805518</v>
      </c>
      <c r="AO1005" s="17">
        <v>0.123166884116706</v>
      </c>
      <c r="AP1005" s="17"/>
      <c r="AQ1005" s="17">
        <v>0.13771774950926799</v>
      </c>
      <c r="AR1005" s="17">
        <v>9.4388291902627403E-2</v>
      </c>
      <c r="AS1005" s="17"/>
      <c r="AT1005" s="17">
        <v>0.13772872152370499</v>
      </c>
      <c r="AU1005" s="17">
        <v>0.13038484940318201</v>
      </c>
      <c r="AV1005" s="17">
        <v>0.107730625070113</v>
      </c>
      <c r="AW1005" s="17">
        <v>0.110721019986302</v>
      </c>
      <c r="AX1005" s="17"/>
      <c r="AY1005" s="17">
        <v>0.115259423585378</v>
      </c>
      <c r="AZ1005" s="17">
        <v>0.114493146830158</v>
      </c>
      <c r="BA1005" s="17"/>
      <c r="BB1005" s="17">
        <v>0.14894702387976</v>
      </c>
      <c r="BC1005" s="17">
        <v>0.108838015317113</v>
      </c>
      <c r="BD1005" s="17"/>
      <c r="BE1005" s="17">
        <v>0.14525850503833401</v>
      </c>
      <c r="BF1005" s="17">
        <v>0.109122709843563</v>
      </c>
      <c r="BG1005" s="17"/>
      <c r="BH1005" s="17">
        <v>0.14722505918848799</v>
      </c>
      <c r="BI1005" s="17">
        <v>0.11177138458961799</v>
      </c>
      <c r="BJ1005" s="17"/>
      <c r="BK1005" s="17">
        <v>0.12485060498207699</v>
      </c>
      <c r="BL1005" s="17">
        <v>0.1124628339973</v>
      </c>
      <c r="BM1005" s="17"/>
      <c r="BN1005" s="17">
        <v>0.195868345923188</v>
      </c>
      <c r="BO1005" s="17">
        <v>0.10955665353725901</v>
      </c>
      <c r="BP1005" s="17"/>
      <c r="BQ1005" s="17">
        <v>0.16643040864382599</v>
      </c>
      <c r="BR1005" s="17">
        <v>0.107409857720416</v>
      </c>
      <c r="BS1005" s="17"/>
      <c r="BT1005" s="17">
        <v>0.21105058021864301</v>
      </c>
      <c r="BU1005" s="17">
        <v>0.106551912973201</v>
      </c>
      <c r="BV1005" s="17"/>
      <c r="BW1005" s="17">
        <v>0.10529697533518501</v>
      </c>
      <c r="BX1005" s="17">
        <v>0.12214709451293999</v>
      </c>
      <c r="BY1005" s="17"/>
      <c r="BZ1005" s="17">
        <v>0.13253856588573301</v>
      </c>
      <c r="CA1005" s="17">
        <v>0.112150381789521</v>
      </c>
    </row>
    <row r="1006" spans="2:79" x14ac:dyDescent="0.35">
      <c r="B1006" t="s">
        <v>464</v>
      </c>
      <c r="C1006" s="17">
        <v>0.20889868546117399</v>
      </c>
      <c r="D1006" s="17">
        <v>0.20522214224962501</v>
      </c>
      <c r="E1006" s="17">
        <v>0.17465073129782999</v>
      </c>
      <c r="F1006" s="17">
        <v>0.33053805351647297</v>
      </c>
      <c r="G1006" s="17">
        <v>0.239679303827497</v>
      </c>
      <c r="H1006" s="17">
        <v>0.16874275693910601</v>
      </c>
      <c r="I1006" s="17">
        <v>0.16687467482290899</v>
      </c>
      <c r="J1006" s="17">
        <v>0.205248903131758</v>
      </c>
      <c r="K1006" s="17">
        <v>0.25937973564676498</v>
      </c>
      <c r="L1006" s="17">
        <v>0.180474993996529</v>
      </c>
      <c r="M1006" s="17"/>
      <c r="N1006" s="17">
        <v>0.15592651875810701</v>
      </c>
      <c r="O1006" s="17">
        <v>0.25674939049143902</v>
      </c>
      <c r="P1006" s="17">
        <v>0.260958197265027</v>
      </c>
      <c r="Q1006" s="17">
        <v>0.188521602864581</v>
      </c>
      <c r="R1006" s="17"/>
      <c r="S1006" s="17">
        <v>0.192369323565352</v>
      </c>
      <c r="T1006" s="17">
        <v>0.242727103091577</v>
      </c>
      <c r="U1006" s="17">
        <v>0.221112358038065</v>
      </c>
      <c r="V1006" s="17">
        <v>0.199467480867662</v>
      </c>
      <c r="W1006" s="17">
        <v>0.21609621744836799</v>
      </c>
      <c r="X1006" s="17">
        <v>0.240577676355337</v>
      </c>
      <c r="Y1006" s="17">
        <v>0.16386755364081701</v>
      </c>
      <c r="Z1006" s="17"/>
      <c r="AA1006" s="17">
        <v>0.20994793931782199</v>
      </c>
      <c r="AB1006" s="17">
        <v>0.17791894100053701</v>
      </c>
      <c r="AC1006" s="17"/>
      <c r="AD1006" s="17">
        <v>0.20465058926587601</v>
      </c>
      <c r="AE1006" s="17">
        <v>0.21936878290122799</v>
      </c>
      <c r="AF1006" s="17">
        <v>0.186260900623547</v>
      </c>
      <c r="AG1006" s="17"/>
      <c r="AH1006" s="17">
        <v>0.225041299673819</v>
      </c>
      <c r="AI1006" s="17">
        <v>0.200475438132137</v>
      </c>
      <c r="AJ1006" s="17"/>
      <c r="AK1006" s="17">
        <v>0.19104111375002999</v>
      </c>
      <c r="AL1006" s="17">
        <v>0.215251370384658</v>
      </c>
      <c r="AM1006" s="17"/>
      <c r="AN1006" s="17">
        <v>0.232304504270821</v>
      </c>
      <c r="AO1006" s="17">
        <v>0.188521602864581</v>
      </c>
      <c r="AP1006" s="17"/>
      <c r="AQ1006" s="17">
        <v>0.18951177816296499</v>
      </c>
      <c r="AR1006" s="17">
        <v>0.226059137192273</v>
      </c>
      <c r="AS1006" s="17"/>
      <c r="AT1006" s="17">
        <v>0.20287337787513199</v>
      </c>
      <c r="AU1006" s="17">
        <v>0.245003372235675</v>
      </c>
      <c r="AV1006" s="17">
        <v>0.209564880992857</v>
      </c>
      <c r="AW1006" s="17">
        <v>0.170714566664285</v>
      </c>
      <c r="AX1006" s="17"/>
      <c r="AY1006" s="17">
        <v>0.23307359537471101</v>
      </c>
      <c r="AZ1006" s="17">
        <v>0.19786981073347401</v>
      </c>
      <c r="BA1006" s="17"/>
      <c r="BB1006" s="17">
        <v>0.195150612012709</v>
      </c>
      <c r="BC1006" s="17">
        <v>0.21126754113072299</v>
      </c>
      <c r="BD1006" s="17"/>
      <c r="BE1006" s="17">
        <v>0.22197298190447201</v>
      </c>
      <c r="BF1006" s="17">
        <v>0.206495650242457</v>
      </c>
      <c r="BG1006" s="17"/>
      <c r="BH1006" s="17">
        <v>0.24274661909296599</v>
      </c>
      <c r="BI1006" s="17">
        <v>0.20581324365009501</v>
      </c>
      <c r="BJ1006" s="17"/>
      <c r="BK1006" s="17">
        <v>0.212898312836515</v>
      </c>
      <c r="BL1006" s="17">
        <v>0.20800115567767199</v>
      </c>
      <c r="BM1006" s="17"/>
      <c r="BN1006" s="17">
        <v>0.22309138841550499</v>
      </c>
      <c r="BO1006" s="17">
        <v>0.20799316723219699</v>
      </c>
      <c r="BP1006" s="17"/>
      <c r="BQ1006" s="17">
        <v>0.24919496333949201</v>
      </c>
      <c r="BR1006" s="17">
        <v>0.20319037057890299</v>
      </c>
      <c r="BS1006" s="17"/>
      <c r="BT1006" s="17">
        <v>0.251192530336451</v>
      </c>
      <c r="BU1006" s="17">
        <v>0.20530620202493</v>
      </c>
      <c r="BV1006" s="17"/>
      <c r="BW1006" s="17">
        <v>0.23463350080609199</v>
      </c>
      <c r="BX1006" s="17">
        <v>0.18867929649623</v>
      </c>
      <c r="BY1006" s="17"/>
      <c r="BZ1006" s="17">
        <v>0.24179170697871899</v>
      </c>
      <c r="CA1006" s="17">
        <v>0.20412725234138801</v>
      </c>
    </row>
    <row r="1007" spans="2:79" x14ac:dyDescent="0.35">
      <c r="B1007" t="s">
        <v>465</v>
      </c>
      <c r="C1007" s="17">
        <v>0.21911958625595301</v>
      </c>
      <c r="D1007" s="17">
        <v>0.211375875878656</v>
      </c>
      <c r="E1007" s="17">
        <v>0.29410975051754901</v>
      </c>
      <c r="F1007" s="17">
        <v>0.22018185202688001</v>
      </c>
      <c r="G1007" s="17">
        <v>0.20368112387453299</v>
      </c>
      <c r="H1007" s="17">
        <v>0.20821948057887599</v>
      </c>
      <c r="I1007" s="17">
        <v>0.173744088278173</v>
      </c>
      <c r="J1007" s="17">
        <v>0.219377917671742</v>
      </c>
      <c r="K1007" s="17">
        <v>0.188167906781775</v>
      </c>
      <c r="L1007" s="17">
        <v>0.21844985323022501</v>
      </c>
      <c r="M1007" s="17"/>
      <c r="N1007" s="17">
        <v>0.25713437849602699</v>
      </c>
      <c r="O1007" s="17">
        <v>0.23544059527654801</v>
      </c>
      <c r="P1007" s="17">
        <v>0.19909177466387301</v>
      </c>
      <c r="Q1007" s="17">
        <v>0.212581860017652</v>
      </c>
      <c r="R1007" s="17"/>
      <c r="S1007" s="17">
        <v>0.153118235101765</v>
      </c>
      <c r="T1007" s="17">
        <v>0.232250353476146</v>
      </c>
      <c r="U1007" s="17">
        <v>0.26156994734526101</v>
      </c>
      <c r="V1007" s="17">
        <v>0.25637600743854799</v>
      </c>
      <c r="W1007" s="17">
        <v>0.23638491484179</v>
      </c>
      <c r="X1007" s="17">
        <v>0.17742218741611501</v>
      </c>
      <c r="Y1007" s="17">
        <v>0.22105710903720099</v>
      </c>
      <c r="Z1007" s="17"/>
      <c r="AA1007" s="17">
        <v>0.21817551535879401</v>
      </c>
      <c r="AB1007" s="17">
        <v>0.24699375127467099</v>
      </c>
      <c r="AC1007" s="17"/>
      <c r="AD1007" s="17">
        <v>0.22164008137534</v>
      </c>
      <c r="AE1007" s="17">
        <v>0.217733048584143</v>
      </c>
      <c r="AF1007" s="17">
        <v>0.21304180046033</v>
      </c>
      <c r="AG1007" s="17"/>
      <c r="AH1007" s="17">
        <v>0.195753746700775</v>
      </c>
      <c r="AI1007" s="17">
        <v>0.23131192654428701</v>
      </c>
      <c r="AJ1007" s="17"/>
      <c r="AK1007" s="17">
        <v>0.212362511842762</v>
      </c>
      <c r="AL1007" s="17">
        <v>0.22152336015342899</v>
      </c>
      <c r="AM1007" s="17"/>
      <c r="AN1007" s="17">
        <v>0.22662904375730999</v>
      </c>
      <c r="AO1007" s="17">
        <v>0.212581860017652</v>
      </c>
      <c r="AP1007" s="17"/>
      <c r="AQ1007" s="17">
        <v>0.18894929047060999</v>
      </c>
      <c r="AR1007" s="17">
        <v>0.245825027024486</v>
      </c>
      <c r="AS1007" s="17"/>
      <c r="AT1007" s="17">
        <v>0.21854700521978501</v>
      </c>
      <c r="AU1007" s="17">
        <v>0.245426235464345</v>
      </c>
      <c r="AV1007" s="17">
        <v>0.23601448376311801</v>
      </c>
      <c r="AW1007" s="17">
        <v>0.15429176640929901</v>
      </c>
      <c r="AX1007" s="17"/>
      <c r="AY1007" s="17">
        <v>0.214982103778768</v>
      </c>
      <c r="AZ1007" s="17">
        <v>0.221007153824649</v>
      </c>
      <c r="BA1007" s="17"/>
      <c r="BB1007" s="17">
        <v>0.193674030790425</v>
      </c>
      <c r="BC1007" s="17">
        <v>0.223503971352183</v>
      </c>
      <c r="BD1007" s="17"/>
      <c r="BE1007" s="17">
        <v>0.22770106246646399</v>
      </c>
      <c r="BF1007" s="17">
        <v>0.21754232436259799</v>
      </c>
      <c r="BG1007" s="17"/>
      <c r="BH1007" s="17">
        <v>0.17763033726410701</v>
      </c>
      <c r="BI1007" s="17">
        <v>0.22290157971358199</v>
      </c>
      <c r="BJ1007" s="17"/>
      <c r="BK1007" s="17">
        <v>0.237933118820191</v>
      </c>
      <c r="BL1007" s="17">
        <v>0.21489776651509301</v>
      </c>
      <c r="BM1007" s="17"/>
      <c r="BN1007" s="17">
        <v>0.17486893815849899</v>
      </c>
      <c r="BO1007" s="17">
        <v>0.22194285174845399</v>
      </c>
      <c r="BP1007" s="17"/>
      <c r="BQ1007" s="17">
        <v>0.174567058286965</v>
      </c>
      <c r="BR1007" s="17">
        <v>0.22543083562782201</v>
      </c>
      <c r="BS1007" s="17"/>
      <c r="BT1007" s="17">
        <v>0.150005017904772</v>
      </c>
      <c r="BU1007" s="17">
        <v>0.22499025000707301</v>
      </c>
      <c r="BV1007" s="17"/>
      <c r="BW1007" s="17">
        <v>0.22735688177628899</v>
      </c>
      <c r="BX1007" s="17">
        <v>0.212647688948256</v>
      </c>
      <c r="BY1007" s="17"/>
      <c r="BZ1007" s="17">
        <v>0.20570876212629999</v>
      </c>
      <c r="CA1007" s="17">
        <v>0.221064948751209</v>
      </c>
    </row>
    <row r="1008" spans="2:79" x14ac:dyDescent="0.35">
      <c r="B1008" t="s">
        <v>466</v>
      </c>
      <c r="C1008" s="17">
        <v>0.278666369438682</v>
      </c>
      <c r="D1008" s="17">
        <v>0.225534034179665</v>
      </c>
      <c r="E1008" s="17">
        <v>0.29992073089094401</v>
      </c>
      <c r="F1008" s="17">
        <v>0.176871602345439</v>
      </c>
      <c r="G1008" s="17">
        <v>0.28540473570820502</v>
      </c>
      <c r="H1008" s="17">
        <v>0.32612554782890801</v>
      </c>
      <c r="I1008" s="17">
        <v>0.32232326661601002</v>
      </c>
      <c r="J1008" s="17">
        <v>0.28886145845448602</v>
      </c>
      <c r="K1008" s="17">
        <v>0.20928494564469899</v>
      </c>
      <c r="L1008" s="17">
        <v>0.317833790243019</v>
      </c>
      <c r="M1008" s="17"/>
      <c r="N1008" s="17">
        <v>0.25691209032042001</v>
      </c>
      <c r="O1008" s="17">
        <v>0.24038582697704899</v>
      </c>
      <c r="P1008" s="17">
        <v>0.28425250811408498</v>
      </c>
      <c r="Q1008" s="17">
        <v>0.29310465768550997</v>
      </c>
      <c r="R1008" s="17"/>
      <c r="S1008" s="17">
        <v>0.31464302547768302</v>
      </c>
      <c r="T1008" s="17">
        <v>0.30448015285956498</v>
      </c>
      <c r="U1008" s="17">
        <v>0.28415435401068301</v>
      </c>
      <c r="V1008" s="17">
        <v>0.25917552529109</v>
      </c>
      <c r="W1008" s="17">
        <v>0.27225965959874399</v>
      </c>
      <c r="X1008" s="17">
        <v>0.32611470810009102</v>
      </c>
      <c r="Y1008" s="17">
        <v>0.21899955813338801</v>
      </c>
      <c r="Z1008" s="17"/>
      <c r="AA1008" s="17">
        <v>0.28113752412527698</v>
      </c>
      <c r="AB1008" s="17">
        <v>0.205704292408047</v>
      </c>
      <c r="AC1008" s="17"/>
      <c r="AD1008" s="17">
        <v>0.29907163558687599</v>
      </c>
      <c r="AE1008" s="17">
        <v>0.243267237980409</v>
      </c>
      <c r="AF1008" s="17">
        <v>0.36860393506524602</v>
      </c>
      <c r="AG1008" s="17"/>
      <c r="AH1008" s="17">
        <v>0.26329463762114802</v>
      </c>
      <c r="AI1008" s="17">
        <v>0.28668736884244</v>
      </c>
      <c r="AJ1008" s="17"/>
      <c r="AK1008" s="17">
        <v>0.29698451859144898</v>
      </c>
      <c r="AL1008" s="17">
        <v>0.272149837861419</v>
      </c>
      <c r="AM1008" s="17"/>
      <c r="AN1008" s="17">
        <v>0.262082054337402</v>
      </c>
      <c r="AO1008" s="17">
        <v>0.29310465768550997</v>
      </c>
      <c r="AP1008" s="17"/>
      <c r="AQ1008" s="17">
        <v>0.26653724446795801</v>
      </c>
      <c r="AR1008" s="17">
        <v>0.28940254619957301</v>
      </c>
      <c r="AS1008" s="17"/>
      <c r="AT1008" s="17">
        <v>0.21559016365304701</v>
      </c>
      <c r="AU1008" s="17">
        <v>0.24078590286534701</v>
      </c>
      <c r="AV1008" s="17">
        <v>0.28068056725302798</v>
      </c>
      <c r="AW1008" s="17">
        <v>0.33024873902811103</v>
      </c>
      <c r="AX1008" s="17"/>
      <c r="AY1008" s="17">
        <v>0.252281630528502</v>
      </c>
      <c r="AZ1008" s="17">
        <v>0.29070339382488303</v>
      </c>
      <c r="BA1008" s="17"/>
      <c r="BB1008" s="17">
        <v>0.28326093321365903</v>
      </c>
      <c r="BC1008" s="17">
        <v>0.27787470517472102</v>
      </c>
      <c r="BD1008" s="17"/>
      <c r="BE1008" s="17">
        <v>0.223299251842702</v>
      </c>
      <c r="BF1008" s="17">
        <v>0.28884275897665901</v>
      </c>
      <c r="BG1008" s="17"/>
      <c r="BH1008" s="17">
        <v>0.28302342573766898</v>
      </c>
      <c r="BI1008" s="17">
        <v>0.27826919766966501</v>
      </c>
      <c r="BJ1008" s="17"/>
      <c r="BK1008" s="17">
        <v>0.26703633808149002</v>
      </c>
      <c r="BL1008" s="17">
        <v>0.28127618744085497</v>
      </c>
      <c r="BM1008" s="17"/>
      <c r="BN1008" s="17">
        <v>0.26129893450068498</v>
      </c>
      <c r="BO1008" s="17">
        <v>0.27977444088761799</v>
      </c>
      <c r="BP1008" s="17"/>
      <c r="BQ1008" s="17">
        <v>0.251344015282151</v>
      </c>
      <c r="BR1008" s="17">
        <v>0.28253681626559202</v>
      </c>
      <c r="BS1008" s="17"/>
      <c r="BT1008" s="17">
        <v>0.22038166447796201</v>
      </c>
      <c r="BU1008" s="17">
        <v>0.28361713326200499</v>
      </c>
      <c r="BV1008" s="17"/>
      <c r="BW1008" s="17">
        <v>0.26445137896021498</v>
      </c>
      <c r="BX1008" s="17">
        <v>0.28983483588248199</v>
      </c>
      <c r="BY1008" s="17"/>
      <c r="BZ1008" s="17">
        <v>0.247993212720474</v>
      </c>
      <c r="CA1008" s="17">
        <v>0.28311579089957101</v>
      </c>
    </row>
    <row r="1009" spans="2:79" x14ac:dyDescent="0.35">
      <c r="B1009" t="s">
        <v>467</v>
      </c>
      <c r="C1009" s="17">
        <v>0.15703864303305601</v>
      </c>
      <c r="D1009" s="17">
        <v>0.17400650195864301</v>
      </c>
      <c r="E1009" s="17">
        <v>0.118938523116714</v>
      </c>
      <c r="F1009" s="17">
        <v>9.4422368586719194E-2</v>
      </c>
      <c r="G1009" s="17">
        <v>0.13085543309164199</v>
      </c>
      <c r="H1009" s="17">
        <v>0.21458034118177899</v>
      </c>
      <c r="I1009" s="17">
        <v>0.23201840829936499</v>
      </c>
      <c r="J1009" s="17">
        <v>0.14126281824894699</v>
      </c>
      <c r="K1009" s="17">
        <v>0.192215365150957</v>
      </c>
      <c r="L1009" s="17">
        <v>0.13166583463709799</v>
      </c>
      <c r="M1009" s="17"/>
      <c r="N1009" s="17">
        <v>0.145406625156938</v>
      </c>
      <c r="O1009" s="17">
        <v>0.15647261857626099</v>
      </c>
      <c r="P1009" s="17">
        <v>0.13612557123216301</v>
      </c>
      <c r="Q1009" s="17">
        <v>0.167059569365619</v>
      </c>
      <c r="R1009" s="17"/>
      <c r="S1009" s="17">
        <v>0.124242781859761</v>
      </c>
      <c r="T1009" s="17">
        <v>0.123738944735266</v>
      </c>
      <c r="U1009" s="17">
        <v>0.13884254710025201</v>
      </c>
      <c r="V1009" s="17">
        <v>0.15680241687225699</v>
      </c>
      <c r="W1009" s="17">
        <v>0.173854766652421</v>
      </c>
      <c r="X1009" s="17">
        <v>0.13788727345231999</v>
      </c>
      <c r="Y1009" s="17">
        <v>0.222747610981506</v>
      </c>
      <c r="Z1009" s="17"/>
      <c r="AA1009" s="17">
        <v>0.15986495003175599</v>
      </c>
      <c r="AB1009" s="17">
        <v>7.3590516507400797E-2</v>
      </c>
      <c r="AC1009" s="17"/>
      <c r="AD1009" s="17">
        <v>0.15049527969916701</v>
      </c>
      <c r="AE1009" s="17">
        <v>0.179356502866519</v>
      </c>
      <c r="AF1009" s="17">
        <v>0.101105191890091</v>
      </c>
      <c r="AG1009" s="17"/>
      <c r="AH1009" s="17">
        <v>0.172755360298499</v>
      </c>
      <c r="AI1009" s="17">
        <v>0.148837629555097</v>
      </c>
      <c r="AJ1009" s="17"/>
      <c r="AK1009" s="17">
        <v>0.171599608361513</v>
      </c>
      <c r="AL1009" s="17">
        <v>0.15185869883853001</v>
      </c>
      <c r="AM1009" s="17"/>
      <c r="AN1009" s="17">
        <v>0.14552826195014101</v>
      </c>
      <c r="AO1009" s="17">
        <v>0.167059569365619</v>
      </c>
      <c r="AP1009" s="17"/>
      <c r="AQ1009" s="17">
        <v>0.201915523827189</v>
      </c>
      <c r="AR1009" s="17">
        <v>0.117315569369772</v>
      </c>
      <c r="AS1009" s="17"/>
      <c r="AT1009" s="17">
        <v>7.4894203240564006E-2</v>
      </c>
      <c r="AU1009" s="17">
        <v>0.111315813405497</v>
      </c>
      <c r="AV1009" s="17">
        <v>0.15292866352041701</v>
      </c>
      <c r="AW1009" s="17">
        <v>0.23048167813279799</v>
      </c>
      <c r="AX1009" s="17"/>
      <c r="AY1009" s="17">
        <v>0.16897952290423399</v>
      </c>
      <c r="AZ1009" s="17">
        <v>0.151591074925924</v>
      </c>
      <c r="BA1009" s="17"/>
      <c r="BB1009" s="17">
        <v>0.153267865166797</v>
      </c>
      <c r="BC1009" s="17">
        <v>0.15768836523308399</v>
      </c>
      <c r="BD1009" s="17"/>
      <c r="BE1009" s="17">
        <v>0.16634311739878299</v>
      </c>
      <c r="BF1009" s="17">
        <v>0.15532849521061101</v>
      </c>
      <c r="BG1009" s="17"/>
      <c r="BH1009" s="17">
        <v>0.133832232558218</v>
      </c>
      <c r="BI1009" s="17">
        <v>0.15915404629350299</v>
      </c>
      <c r="BJ1009" s="17"/>
      <c r="BK1009" s="17">
        <v>0.14472711622435999</v>
      </c>
      <c r="BL1009" s="17">
        <v>0.15980139089785</v>
      </c>
      <c r="BM1009" s="17"/>
      <c r="BN1009" s="17">
        <v>0.133460470526054</v>
      </c>
      <c r="BO1009" s="17">
        <v>0.15854296994525499</v>
      </c>
      <c r="BP1009" s="17"/>
      <c r="BQ1009" s="17">
        <v>0.15846355444756599</v>
      </c>
      <c r="BR1009" s="17">
        <v>0.15683679205669701</v>
      </c>
      <c r="BS1009" s="17"/>
      <c r="BT1009" s="17">
        <v>0.163669254422219</v>
      </c>
      <c r="BU1009" s="17">
        <v>0.15647543196397501</v>
      </c>
      <c r="BV1009" s="17"/>
      <c r="BW1009" s="17">
        <v>0.14923671110110201</v>
      </c>
      <c r="BX1009" s="17">
        <v>0.163168482874371</v>
      </c>
      <c r="BY1009" s="17"/>
      <c r="BZ1009" s="17">
        <v>0.17196775228877401</v>
      </c>
      <c r="CA1009" s="17">
        <v>0.15487303941668801</v>
      </c>
    </row>
    <row r="1010" spans="2:79" x14ac:dyDescent="0.35">
      <c r="B1010" t="s">
        <v>96</v>
      </c>
      <c r="C1010" s="17">
        <v>2.15435047257788E-2</v>
      </c>
      <c r="D1010" s="17">
        <v>1.4554780974708199E-2</v>
      </c>
      <c r="E1010" s="17">
        <v>7.6330697855966001E-3</v>
      </c>
      <c r="F1010" s="17">
        <v>0</v>
      </c>
      <c r="G1010" s="17">
        <v>1.4969548135414699E-2</v>
      </c>
      <c r="H1010" s="17">
        <v>1.5373682808666699E-2</v>
      </c>
      <c r="I1010" s="17">
        <v>9.9310993903452601E-3</v>
      </c>
      <c r="J1010" s="17">
        <v>5.0092674012541499E-2</v>
      </c>
      <c r="K1010" s="17">
        <v>8.82997940976297E-3</v>
      </c>
      <c r="L1010" s="17">
        <v>8.1093839121214095E-2</v>
      </c>
      <c r="M1010" s="17"/>
      <c r="N1010" s="17">
        <v>3.2067231340579698E-2</v>
      </c>
      <c r="O1010" s="17">
        <v>2.7568400529990301E-2</v>
      </c>
      <c r="P1010" s="17">
        <v>2.6753341091423299E-2</v>
      </c>
      <c r="Q1010" s="17">
        <v>1.55654259499309E-2</v>
      </c>
      <c r="R1010" s="17"/>
      <c r="S1010" s="17">
        <v>2.5139692655630499E-2</v>
      </c>
      <c r="T1010" s="17">
        <v>1.6278568499785099E-2</v>
      </c>
      <c r="U1010" s="17">
        <v>0</v>
      </c>
      <c r="V1010" s="17">
        <v>3.3137673709782801E-2</v>
      </c>
      <c r="W1010" s="17">
        <v>1.2821739173466001E-2</v>
      </c>
      <c r="X1010" s="17">
        <v>1.46573612021128E-3</v>
      </c>
      <c r="Y1010" s="17">
        <v>2.1732144967114401E-2</v>
      </c>
      <c r="Z1010" s="17"/>
      <c r="AA1010" s="17">
        <v>1.5767517777479902E-2</v>
      </c>
      <c r="AB1010" s="17">
        <v>0.19208240580542199</v>
      </c>
      <c r="AC1010" s="17"/>
      <c r="AD1010" s="17">
        <v>1.6755513839783898E-2</v>
      </c>
      <c r="AE1010" s="17">
        <v>9.2094752319784104E-3</v>
      </c>
      <c r="AF1010" s="17">
        <v>5.5520080102729998E-2</v>
      </c>
      <c r="AG1010" s="17"/>
      <c r="AH1010" s="17">
        <v>4.8004477005491198E-3</v>
      </c>
      <c r="AI1010" s="17">
        <v>3.0280064276164899E-2</v>
      </c>
      <c r="AJ1010" s="17"/>
      <c r="AK1010" s="17">
        <v>2.63009570387846E-2</v>
      </c>
      <c r="AL1010" s="17">
        <v>1.98510800181033E-2</v>
      </c>
      <c r="AM1010" s="17"/>
      <c r="AN1010" s="17">
        <v>2.8410131878808201E-2</v>
      </c>
      <c r="AO1010" s="17">
        <v>1.55654259499309E-2</v>
      </c>
      <c r="AP1010" s="17"/>
      <c r="AQ1010" s="17">
        <v>1.53684135620102E-2</v>
      </c>
      <c r="AR1010" s="17">
        <v>2.7009428311268499E-2</v>
      </c>
      <c r="AS1010" s="17"/>
      <c r="AT1010" s="17">
        <v>0.15036652848776799</v>
      </c>
      <c r="AU1010" s="17">
        <v>2.70838266259548E-2</v>
      </c>
      <c r="AV1010" s="17">
        <v>1.30807794004675E-2</v>
      </c>
      <c r="AW1010" s="17">
        <v>3.5422297792059901E-3</v>
      </c>
      <c r="AX1010" s="17"/>
      <c r="AY1010" s="17">
        <v>1.5423723828407201E-2</v>
      </c>
      <c r="AZ1010" s="17">
        <v>2.4335419860911998E-2</v>
      </c>
      <c r="BA1010" s="17"/>
      <c r="BB1010" s="17">
        <v>2.5699534936649799E-2</v>
      </c>
      <c r="BC1010" s="17">
        <v>2.0827401792175699E-2</v>
      </c>
      <c r="BD1010" s="17"/>
      <c r="BE1010" s="17">
        <v>1.54250813492446E-2</v>
      </c>
      <c r="BF1010" s="17">
        <v>2.2668061364110901E-2</v>
      </c>
      <c r="BG1010" s="17"/>
      <c r="BH1010" s="17">
        <v>1.55423261585526E-2</v>
      </c>
      <c r="BI1010" s="17">
        <v>2.2090548083535701E-2</v>
      </c>
      <c r="BJ1010" s="17"/>
      <c r="BK1010" s="17">
        <v>1.25545090553676E-2</v>
      </c>
      <c r="BL1010" s="17">
        <v>2.3560665471230199E-2</v>
      </c>
      <c r="BM1010" s="17"/>
      <c r="BN1010" s="17">
        <v>1.14119224760687E-2</v>
      </c>
      <c r="BO1010" s="17">
        <v>2.2189916649216501E-2</v>
      </c>
      <c r="BP1010" s="17"/>
      <c r="BQ1010" s="17">
        <v>0</v>
      </c>
      <c r="BR1010" s="17">
        <v>2.45953277505702E-2</v>
      </c>
      <c r="BS1010" s="17"/>
      <c r="BT1010" s="17">
        <v>3.7009526399519898E-3</v>
      </c>
      <c r="BU1010" s="17">
        <v>2.3059069768816901E-2</v>
      </c>
      <c r="BV1010" s="17"/>
      <c r="BW1010" s="17">
        <v>1.9024552021116199E-2</v>
      </c>
      <c r="BX1010" s="17">
        <v>2.3522601285720701E-2</v>
      </c>
      <c r="BY1010" s="17"/>
      <c r="BZ1010" s="17">
        <v>0</v>
      </c>
      <c r="CA1010" s="17">
        <v>2.4668586801623399E-2</v>
      </c>
    </row>
    <row r="1011" spans="2:79" x14ac:dyDescent="0.35">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c r="BN1011" s="17"/>
      <c r="BO1011" s="17"/>
      <c r="BP1011" s="17"/>
      <c r="BQ1011" s="17"/>
      <c r="BR1011" s="17"/>
      <c r="BS1011" s="17"/>
      <c r="BT1011" s="17"/>
      <c r="BU1011" s="17"/>
      <c r="BV1011" s="17"/>
      <c r="BW1011" s="17"/>
      <c r="BX1011" s="17"/>
      <c r="BY1011" s="17"/>
      <c r="BZ1011" s="17"/>
      <c r="CA1011" s="17"/>
    </row>
    <row r="1012" spans="2:79" x14ac:dyDescent="0.35">
      <c r="B1012" s="6" t="s">
        <v>478</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c r="BM1012" s="17"/>
      <c r="BN1012" s="17"/>
      <c r="BO1012" s="17"/>
      <c r="BP1012" s="17"/>
      <c r="BQ1012" s="17"/>
      <c r="BR1012" s="17"/>
      <c r="BS1012" s="17"/>
      <c r="BT1012" s="17"/>
      <c r="BU1012" s="17"/>
      <c r="BV1012" s="17"/>
      <c r="BW1012" s="17"/>
      <c r="BX1012" s="17"/>
      <c r="BY1012" s="17"/>
      <c r="BZ1012" s="17"/>
      <c r="CA1012" s="17"/>
    </row>
    <row r="1013" spans="2:79" x14ac:dyDescent="0.35">
      <c r="B1013" s="24" t="s">
        <v>705</v>
      </c>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c r="BO1013" s="17"/>
      <c r="BP1013" s="17"/>
      <c r="BQ1013" s="17"/>
      <c r="BR1013" s="17"/>
      <c r="BS1013" s="17"/>
      <c r="BT1013" s="17"/>
      <c r="BU1013" s="17"/>
      <c r="BV1013" s="17"/>
      <c r="BW1013" s="17"/>
      <c r="BX1013" s="17"/>
      <c r="BY1013" s="17"/>
      <c r="BZ1013" s="17"/>
      <c r="CA1013" s="17"/>
    </row>
    <row r="1014" spans="2:79" x14ac:dyDescent="0.35">
      <c r="B1014" t="s">
        <v>473</v>
      </c>
      <c r="C1014" s="17">
        <v>6.80764230706732E-2</v>
      </c>
      <c r="D1014" s="17">
        <v>6.1818330503367797E-2</v>
      </c>
      <c r="E1014" s="17">
        <v>5.2391983285129701E-2</v>
      </c>
      <c r="F1014" s="17">
        <v>5.2065582842595499E-2</v>
      </c>
      <c r="G1014" s="17">
        <v>0.10582684406836</v>
      </c>
      <c r="H1014" s="17">
        <v>7.7747994400913595E-2</v>
      </c>
      <c r="I1014" s="17">
        <v>5.4681267112572401E-2</v>
      </c>
      <c r="J1014" s="17">
        <v>9.1622815451545894E-2</v>
      </c>
      <c r="K1014" s="17">
        <v>8.2616386115645493E-2</v>
      </c>
      <c r="L1014" s="17">
        <v>5.1467487657254597E-2</v>
      </c>
      <c r="M1014" s="17"/>
      <c r="N1014" s="17">
        <v>8.3643086288491195E-2</v>
      </c>
      <c r="O1014" s="17">
        <v>3.63245957740677E-2</v>
      </c>
      <c r="P1014" s="17">
        <v>4.1492561514825797E-2</v>
      </c>
      <c r="Q1014" s="17">
        <v>8.3262578591900505E-2</v>
      </c>
      <c r="R1014" s="17"/>
      <c r="S1014" s="17">
        <v>9.4629551573741894E-2</v>
      </c>
      <c r="T1014" s="17">
        <v>4.6684062967737201E-2</v>
      </c>
      <c r="U1014" s="17">
        <v>6.6942911973095501E-2</v>
      </c>
      <c r="V1014" s="17">
        <v>4.21775105027479E-2</v>
      </c>
      <c r="W1014" s="17">
        <v>6.3808540165708499E-2</v>
      </c>
      <c r="X1014" s="17">
        <v>6.1696586223154E-2</v>
      </c>
      <c r="Y1014" s="17">
        <v>0.123193787412287</v>
      </c>
      <c r="Z1014" s="17"/>
      <c r="AA1014" s="17">
        <v>6.9761392794623497E-2</v>
      </c>
      <c r="AB1014" s="17">
        <v>1.8326849941949299E-2</v>
      </c>
      <c r="AC1014" s="17"/>
      <c r="AD1014" s="17">
        <v>6.7569964642062594E-2</v>
      </c>
      <c r="AE1014" s="17">
        <v>7.5597654979028303E-2</v>
      </c>
      <c r="AF1014" s="17">
        <v>3.1276227261640303E-2</v>
      </c>
      <c r="AG1014" s="17"/>
      <c r="AH1014" s="17">
        <v>8.0704323805148998E-2</v>
      </c>
      <c r="AI1014" s="17">
        <v>6.1487160034844897E-2</v>
      </c>
      <c r="AJ1014" s="17"/>
      <c r="AK1014" s="17">
        <v>5.2452662829100397E-2</v>
      </c>
      <c r="AL1014" s="17">
        <v>7.36344478536749E-2</v>
      </c>
      <c r="AM1014" s="17"/>
      <c r="AN1014" s="17">
        <v>5.0633081863213497E-2</v>
      </c>
      <c r="AO1014" s="17">
        <v>8.3262578591900505E-2</v>
      </c>
      <c r="AP1014" s="17"/>
      <c r="AQ1014" s="17">
        <v>8.7540376682021206E-2</v>
      </c>
      <c r="AR1014" s="17">
        <v>5.0847773275936002E-2</v>
      </c>
      <c r="AS1014" s="17"/>
      <c r="AT1014" s="17">
        <v>6.3156416002417601E-2</v>
      </c>
      <c r="AU1014" s="17">
        <v>7.4291292591453506E-2</v>
      </c>
      <c r="AV1014" s="17">
        <v>5.9319128439019798E-2</v>
      </c>
      <c r="AW1014" s="17">
        <v>8.3865779955141107E-2</v>
      </c>
      <c r="AX1014" s="17"/>
      <c r="AY1014" s="17">
        <v>8.5901921253694002E-2</v>
      </c>
      <c r="AZ1014" s="17">
        <v>5.9944223731667398E-2</v>
      </c>
      <c r="BA1014" s="17"/>
      <c r="BB1014" s="17">
        <v>8.4169138652228997E-2</v>
      </c>
      <c r="BC1014" s="17">
        <v>6.5303574883129101E-2</v>
      </c>
      <c r="BD1014" s="17"/>
      <c r="BE1014" s="17">
        <v>8.8266859422181806E-2</v>
      </c>
      <c r="BF1014" s="17">
        <v>6.4365452477008006E-2</v>
      </c>
      <c r="BG1014" s="17"/>
      <c r="BH1014" s="17">
        <v>0.10224824329264499</v>
      </c>
      <c r="BI1014" s="17">
        <v>6.4961457057666594E-2</v>
      </c>
      <c r="BJ1014" s="17"/>
      <c r="BK1014" s="17">
        <v>6.7729983937860103E-2</v>
      </c>
      <c r="BL1014" s="17">
        <v>6.8154165172797002E-2</v>
      </c>
      <c r="BM1014" s="17"/>
      <c r="BN1014" s="17">
        <v>0.13588726570486101</v>
      </c>
      <c r="BO1014" s="17">
        <v>6.3749977690599299E-2</v>
      </c>
      <c r="BP1014" s="17"/>
      <c r="BQ1014" s="17">
        <v>0.11070606786053901</v>
      </c>
      <c r="BR1014" s="17">
        <v>6.2037566665256602E-2</v>
      </c>
      <c r="BS1014" s="17"/>
      <c r="BT1014" s="17">
        <v>0.12947278108485799</v>
      </c>
      <c r="BU1014" s="17">
        <v>6.2861352181230901E-2</v>
      </c>
      <c r="BV1014" s="17"/>
      <c r="BW1014" s="17">
        <v>5.21940525601014E-2</v>
      </c>
      <c r="BX1014" s="17">
        <v>8.0554920496613294E-2</v>
      </c>
      <c r="BY1014" s="17"/>
      <c r="BZ1014" s="17">
        <v>5.87757615404184E-2</v>
      </c>
      <c r="CA1014" s="17">
        <v>6.9425568950680305E-2</v>
      </c>
    </row>
    <row r="1015" spans="2:79" x14ac:dyDescent="0.35">
      <c r="B1015" t="s">
        <v>474</v>
      </c>
      <c r="C1015" s="17">
        <v>0.330148085650668</v>
      </c>
      <c r="D1015" s="17">
        <v>0.35090809690046099</v>
      </c>
      <c r="E1015" s="17">
        <v>0.27924695734589799</v>
      </c>
      <c r="F1015" s="17">
        <v>0.26575244387968899</v>
      </c>
      <c r="G1015" s="17">
        <v>0.41148472348564902</v>
      </c>
      <c r="H1015" s="17">
        <v>0.34558183350237698</v>
      </c>
      <c r="I1015" s="17">
        <v>0.30125936345023702</v>
      </c>
      <c r="J1015" s="17">
        <v>0.36423996853568202</v>
      </c>
      <c r="K1015" s="17">
        <v>0.35224871869298202</v>
      </c>
      <c r="L1015" s="17">
        <v>0.32918956809081201</v>
      </c>
      <c r="M1015" s="17"/>
      <c r="N1015" s="17">
        <v>0.24841518483352201</v>
      </c>
      <c r="O1015" s="17">
        <v>0.328841124324187</v>
      </c>
      <c r="P1015" s="17">
        <v>0.38914655055320202</v>
      </c>
      <c r="Q1015" s="17">
        <v>0.32857892967164998</v>
      </c>
      <c r="R1015" s="17"/>
      <c r="S1015" s="17">
        <v>0.34709000284459302</v>
      </c>
      <c r="T1015" s="17">
        <v>0.36515245024309201</v>
      </c>
      <c r="U1015" s="17">
        <v>0.40670108990543002</v>
      </c>
      <c r="V1015" s="17">
        <v>0.26946857845801497</v>
      </c>
      <c r="W1015" s="17">
        <v>0.36288314200675997</v>
      </c>
      <c r="X1015" s="17">
        <v>0.346427457212926</v>
      </c>
      <c r="Y1015" s="17">
        <v>0.27124098113920397</v>
      </c>
      <c r="Z1015" s="17"/>
      <c r="AA1015" s="17">
        <v>0.33475241188728899</v>
      </c>
      <c r="AB1015" s="17">
        <v>0.194203052596749</v>
      </c>
      <c r="AC1015" s="17"/>
      <c r="AD1015" s="17">
        <v>0.33439187613958299</v>
      </c>
      <c r="AE1015" s="17">
        <v>0.32711677703895298</v>
      </c>
      <c r="AF1015" s="17">
        <v>0.34473495472858801</v>
      </c>
      <c r="AG1015" s="17"/>
      <c r="AH1015" s="17">
        <v>0.33737813671360301</v>
      </c>
      <c r="AI1015" s="17">
        <v>0.32637543101725902</v>
      </c>
      <c r="AJ1015" s="17"/>
      <c r="AK1015" s="17">
        <v>0.31537380995143699</v>
      </c>
      <c r="AL1015" s="17">
        <v>0.33540391326307201</v>
      </c>
      <c r="AM1015" s="17"/>
      <c r="AN1015" s="17">
        <v>0.33195047224624002</v>
      </c>
      <c r="AO1015" s="17">
        <v>0.32857892967164998</v>
      </c>
      <c r="AP1015" s="17"/>
      <c r="AQ1015" s="17">
        <v>0.32020576394189398</v>
      </c>
      <c r="AR1015" s="17">
        <v>0.33894859875748201</v>
      </c>
      <c r="AS1015" s="17"/>
      <c r="AT1015" s="17">
        <v>0.178260460285245</v>
      </c>
      <c r="AU1015" s="17">
        <v>0.32055757823263198</v>
      </c>
      <c r="AV1015" s="17">
        <v>0.354787175065918</v>
      </c>
      <c r="AW1015" s="17">
        <v>0.323145623040685</v>
      </c>
      <c r="AX1015" s="17"/>
      <c r="AY1015" s="17">
        <v>0.34103421553012098</v>
      </c>
      <c r="AZ1015" s="17">
        <v>0.32518170674214802</v>
      </c>
      <c r="BA1015" s="17"/>
      <c r="BB1015" s="17">
        <v>0.34495030476861199</v>
      </c>
      <c r="BC1015" s="17">
        <v>0.32759759588125598</v>
      </c>
      <c r="BD1015" s="17"/>
      <c r="BE1015" s="17">
        <v>0.31487850435534598</v>
      </c>
      <c r="BF1015" s="17">
        <v>0.33295461078851102</v>
      </c>
      <c r="BG1015" s="17"/>
      <c r="BH1015" s="17">
        <v>0.33639257969307901</v>
      </c>
      <c r="BI1015" s="17">
        <v>0.32957886263052499</v>
      </c>
      <c r="BJ1015" s="17"/>
      <c r="BK1015" s="17">
        <v>0.31410105386181802</v>
      </c>
      <c r="BL1015" s="17">
        <v>0.33374909334856201</v>
      </c>
      <c r="BM1015" s="17"/>
      <c r="BN1015" s="17">
        <v>0.36207479457751701</v>
      </c>
      <c r="BO1015" s="17">
        <v>0.32811110812654798</v>
      </c>
      <c r="BP1015" s="17"/>
      <c r="BQ1015" s="17">
        <v>0.38510033683334899</v>
      </c>
      <c r="BR1015" s="17">
        <v>0.32236362590012702</v>
      </c>
      <c r="BS1015" s="17"/>
      <c r="BT1015" s="17">
        <v>0.41770797760732697</v>
      </c>
      <c r="BU1015" s="17">
        <v>0.32271065681294497</v>
      </c>
      <c r="BV1015" s="17"/>
      <c r="BW1015" s="17">
        <v>0.33852677282493099</v>
      </c>
      <c r="BX1015" s="17">
        <v>0.32356509942281297</v>
      </c>
      <c r="BY1015" s="17"/>
      <c r="BZ1015" s="17">
        <v>0.37290882852589302</v>
      </c>
      <c r="CA1015" s="17">
        <v>0.32394524944504099</v>
      </c>
    </row>
    <row r="1016" spans="2:79" x14ac:dyDescent="0.35">
      <c r="B1016" t="s">
        <v>475</v>
      </c>
      <c r="C1016" s="17">
        <v>0.32268654153522303</v>
      </c>
      <c r="D1016" s="17">
        <v>0.19468577573993501</v>
      </c>
      <c r="E1016" s="17">
        <v>0.38605740701040497</v>
      </c>
      <c r="F1016" s="17">
        <v>0.44790351787198801</v>
      </c>
      <c r="G1016" s="17">
        <v>0.23879878640219801</v>
      </c>
      <c r="H1016" s="17">
        <v>0.35038997175466402</v>
      </c>
      <c r="I1016" s="17">
        <v>0.40540907277120902</v>
      </c>
      <c r="J1016" s="17">
        <v>0.29055761468903502</v>
      </c>
      <c r="K1016" s="17">
        <v>0.245531179973488</v>
      </c>
      <c r="L1016" s="17">
        <v>0.28237338586465499</v>
      </c>
      <c r="M1016" s="17"/>
      <c r="N1016" s="17">
        <v>0.38137817754980902</v>
      </c>
      <c r="O1016" s="17">
        <v>0.346370158162566</v>
      </c>
      <c r="P1016" s="17">
        <v>0.32292164632321402</v>
      </c>
      <c r="Q1016" s="17">
        <v>0.30227765328794398</v>
      </c>
      <c r="R1016" s="17"/>
      <c r="S1016" s="17">
        <v>0.32980741383344597</v>
      </c>
      <c r="T1016" s="17">
        <v>0.30921444454827501</v>
      </c>
      <c r="U1016" s="17">
        <v>0.33695483227808398</v>
      </c>
      <c r="V1016" s="17">
        <v>0.41210734995556803</v>
      </c>
      <c r="W1016" s="17">
        <v>0.29985441462929402</v>
      </c>
      <c r="X1016" s="17">
        <v>0.309244141911246</v>
      </c>
      <c r="Y1016" s="17">
        <v>0.27259007088550802</v>
      </c>
      <c r="Z1016" s="17"/>
      <c r="AA1016" s="17">
        <v>0.32336516910882401</v>
      </c>
      <c r="AB1016" s="17">
        <v>0.30264972329443002</v>
      </c>
      <c r="AC1016" s="17"/>
      <c r="AD1016" s="17">
        <v>0.34456843574804402</v>
      </c>
      <c r="AE1016" s="17">
        <v>0.30166728060104803</v>
      </c>
      <c r="AF1016" s="17">
        <v>0.28114190725456101</v>
      </c>
      <c r="AG1016" s="17"/>
      <c r="AH1016" s="17">
        <v>0.29825380095133902</v>
      </c>
      <c r="AI1016" s="17">
        <v>0.33543559284458602</v>
      </c>
      <c r="AJ1016" s="17"/>
      <c r="AK1016" s="17">
        <v>0.33641625578420298</v>
      </c>
      <c r="AL1016" s="17">
        <v>0.31780230810617199</v>
      </c>
      <c r="AM1016" s="17"/>
      <c r="AN1016" s="17">
        <v>0.34612889341056002</v>
      </c>
      <c r="AO1016" s="17">
        <v>0.30227765328794398</v>
      </c>
      <c r="AP1016" s="17"/>
      <c r="AQ1016" s="17">
        <v>0.30128050676599799</v>
      </c>
      <c r="AR1016" s="17">
        <v>0.341634237563327</v>
      </c>
      <c r="AS1016" s="17"/>
      <c r="AT1016" s="17">
        <v>0.38298306004705901</v>
      </c>
      <c r="AU1016" s="17">
        <v>0.28235305976900998</v>
      </c>
      <c r="AV1016" s="17">
        <v>0.34205977370823698</v>
      </c>
      <c r="AW1016" s="17">
        <v>0.303561104822272</v>
      </c>
      <c r="AX1016" s="17"/>
      <c r="AY1016" s="17">
        <v>0.29118459724728801</v>
      </c>
      <c r="AZ1016" s="17">
        <v>0.33705809445820101</v>
      </c>
      <c r="BA1016" s="17"/>
      <c r="BB1016" s="17">
        <v>0.29111757852810799</v>
      </c>
      <c r="BC1016" s="17">
        <v>0.32812601763938298</v>
      </c>
      <c r="BD1016" s="17"/>
      <c r="BE1016" s="17">
        <v>0.28857048368614802</v>
      </c>
      <c r="BF1016" s="17">
        <v>0.32895701955984602</v>
      </c>
      <c r="BG1016" s="17"/>
      <c r="BH1016" s="17">
        <v>0.241697764764123</v>
      </c>
      <c r="BI1016" s="17">
        <v>0.33006915344873</v>
      </c>
      <c r="BJ1016" s="17"/>
      <c r="BK1016" s="17">
        <v>0.33420820938650803</v>
      </c>
      <c r="BL1016" s="17">
        <v>0.32010104066683898</v>
      </c>
      <c r="BM1016" s="17"/>
      <c r="BN1016" s="17">
        <v>0.25314562255330397</v>
      </c>
      <c r="BO1016" s="17">
        <v>0.3271233686851</v>
      </c>
      <c r="BP1016" s="17"/>
      <c r="BQ1016" s="17">
        <v>0.21888265644629901</v>
      </c>
      <c r="BR1016" s="17">
        <v>0.33739125604706899</v>
      </c>
      <c r="BS1016" s="17"/>
      <c r="BT1016" s="17">
        <v>0.20753857942498</v>
      </c>
      <c r="BU1016" s="17">
        <v>0.33246732991750799</v>
      </c>
      <c r="BV1016" s="17"/>
      <c r="BW1016" s="17">
        <v>0.348290015554923</v>
      </c>
      <c r="BX1016" s="17">
        <v>0.30257034512504</v>
      </c>
      <c r="BY1016" s="17"/>
      <c r="BZ1016" s="17">
        <v>0.323939812301</v>
      </c>
      <c r="CA1016" s="17">
        <v>0.322504743166937</v>
      </c>
    </row>
    <row r="1017" spans="2:79" x14ac:dyDescent="0.35">
      <c r="B1017" t="s">
        <v>476</v>
      </c>
      <c r="C1017" s="17">
        <v>0.15672367802429599</v>
      </c>
      <c r="D1017" s="17">
        <v>0.255010036954323</v>
      </c>
      <c r="E1017" s="17">
        <v>0.18544244205365601</v>
      </c>
      <c r="F1017" s="17">
        <v>0.119465395958586</v>
      </c>
      <c r="G1017" s="17">
        <v>0.11840915845951699</v>
      </c>
      <c r="H1017" s="17">
        <v>0.16018838444963099</v>
      </c>
      <c r="I1017" s="17">
        <v>0.16352030536015599</v>
      </c>
      <c r="J1017" s="17">
        <v>9.1429832824931098E-2</v>
      </c>
      <c r="K1017" s="17">
        <v>0.15015286236970499</v>
      </c>
      <c r="L1017" s="17">
        <v>0.12651217358091499</v>
      </c>
      <c r="M1017" s="17"/>
      <c r="N1017" s="17">
        <v>0.147080847580842</v>
      </c>
      <c r="O1017" s="17">
        <v>0.153042502996104</v>
      </c>
      <c r="P1017" s="17">
        <v>0.155935349579302</v>
      </c>
      <c r="Q1017" s="17">
        <v>0.16027303717902</v>
      </c>
      <c r="R1017" s="17"/>
      <c r="S1017" s="17">
        <v>0.12955562427193801</v>
      </c>
      <c r="T1017" s="17">
        <v>0.16749087915576</v>
      </c>
      <c r="U1017" s="17">
        <v>0.122697613293754</v>
      </c>
      <c r="V1017" s="17">
        <v>0.13684463952789899</v>
      </c>
      <c r="W1017" s="17">
        <v>0.16648526062395999</v>
      </c>
      <c r="X1017" s="17">
        <v>0.19238494067051801</v>
      </c>
      <c r="Y1017" s="17">
        <v>0.172222434658651</v>
      </c>
      <c r="Z1017" s="17"/>
      <c r="AA1017" s="17">
        <v>0.15760805765767399</v>
      </c>
      <c r="AB1017" s="17">
        <v>0.13061192739821001</v>
      </c>
      <c r="AC1017" s="17"/>
      <c r="AD1017" s="17">
        <v>0.15233607045766601</v>
      </c>
      <c r="AE1017" s="17">
        <v>0.17017314637670899</v>
      </c>
      <c r="AF1017" s="17">
        <v>0.13045464053938399</v>
      </c>
      <c r="AG1017" s="17"/>
      <c r="AH1017" s="17">
        <v>0.18672764772105799</v>
      </c>
      <c r="AI1017" s="17">
        <v>0.14106754858456799</v>
      </c>
      <c r="AJ1017" s="17"/>
      <c r="AK1017" s="17">
        <v>0.18074415050332901</v>
      </c>
      <c r="AL1017" s="17">
        <v>0.14817859161272701</v>
      </c>
      <c r="AM1017" s="17"/>
      <c r="AN1017" s="17">
        <v>0.15264676186752901</v>
      </c>
      <c r="AO1017" s="17">
        <v>0.16027303717902</v>
      </c>
      <c r="AP1017" s="17"/>
      <c r="AQ1017" s="17">
        <v>0.16070037528244399</v>
      </c>
      <c r="AR1017" s="17">
        <v>0.15320367762928999</v>
      </c>
      <c r="AS1017" s="17"/>
      <c r="AT1017" s="17">
        <v>0.141009435310223</v>
      </c>
      <c r="AU1017" s="17">
        <v>0.15374630436983899</v>
      </c>
      <c r="AV1017" s="17">
        <v>0.155175060494847</v>
      </c>
      <c r="AW1017" s="17">
        <v>0.16760497308418601</v>
      </c>
      <c r="AX1017" s="17"/>
      <c r="AY1017" s="17">
        <v>0.18935256828942301</v>
      </c>
      <c r="AZ1017" s="17">
        <v>0.14183799925547999</v>
      </c>
      <c r="BA1017" s="17"/>
      <c r="BB1017" s="17">
        <v>0.16833517037044099</v>
      </c>
      <c r="BC1017" s="17">
        <v>0.15472296500954599</v>
      </c>
      <c r="BD1017" s="17"/>
      <c r="BE1017" s="17">
        <v>0.16778115051541601</v>
      </c>
      <c r="BF1017" s="17">
        <v>0.15469133189069001</v>
      </c>
      <c r="BG1017" s="17"/>
      <c r="BH1017" s="17">
        <v>0.14095945606931301</v>
      </c>
      <c r="BI1017" s="17">
        <v>0.158160681241927</v>
      </c>
      <c r="BJ1017" s="17"/>
      <c r="BK1017" s="17">
        <v>0.16125393165748</v>
      </c>
      <c r="BL1017" s="17">
        <v>0.15570707393070701</v>
      </c>
      <c r="BM1017" s="17"/>
      <c r="BN1017" s="17">
        <v>0.169413522431724</v>
      </c>
      <c r="BO1017" s="17">
        <v>0.155914044688717</v>
      </c>
      <c r="BP1017" s="17"/>
      <c r="BQ1017" s="17">
        <v>0.169588589987165</v>
      </c>
      <c r="BR1017" s="17">
        <v>0.154901252423636</v>
      </c>
      <c r="BS1017" s="17"/>
      <c r="BT1017" s="17">
        <v>0.11439216245166101</v>
      </c>
      <c r="BU1017" s="17">
        <v>0.16031936124898899</v>
      </c>
      <c r="BV1017" s="17"/>
      <c r="BW1017" s="17">
        <v>0.15370812746652501</v>
      </c>
      <c r="BX1017" s="17">
        <v>0.15909294272869801</v>
      </c>
      <c r="BY1017" s="17"/>
      <c r="BZ1017" s="17">
        <v>0.16705663033132701</v>
      </c>
      <c r="CA1017" s="17">
        <v>0.15522478894119199</v>
      </c>
    </row>
    <row r="1018" spans="2:79" x14ac:dyDescent="0.35">
      <c r="B1018" t="s">
        <v>477</v>
      </c>
      <c r="C1018" s="17">
        <v>5.0964360852043297E-2</v>
      </c>
      <c r="D1018" s="17">
        <v>6.4523681217395906E-2</v>
      </c>
      <c r="E1018" s="17">
        <v>5.3009617092292197E-2</v>
      </c>
      <c r="F1018" s="17">
        <v>5.0026092510689603E-2</v>
      </c>
      <c r="G1018" s="17">
        <v>7.0302856617529996E-2</v>
      </c>
      <c r="H1018" s="17">
        <v>1.9558194956967999E-2</v>
      </c>
      <c r="I1018" s="17">
        <v>3.5899300408164699E-2</v>
      </c>
      <c r="J1018" s="17">
        <v>5.47259256617047E-2</v>
      </c>
      <c r="K1018" s="17">
        <v>6.2933764537724604E-2</v>
      </c>
      <c r="L1018" s="17">
        <v>5.4236239540975499E-2</v>
      </c>
      <c r="M1018" s="17"/>
      <c r="N1018" s="17">
        <v>4.64001369873666E-2</v>
      </c>
      <c r="O1018" s="17">
        <v>5.8522063591529901E-2</v>
      </c>
      <c r="P1018" s="17">
        <v>2.9726818302934499E-2</v>
      </c>
      <c r="Q1018" s="17">
        <v>5.70709011468944E-2</v>
      </c>
      <c r="R1018" s="17"/>
      <c r="S1018" s="17">
        <v>4.1147147049595899E-2</v>
      </c>
      <c r="T1018" s="17">
        <v>3.7590680412168301E-2</v>
      </c>
      <c r="U1018" s="17">
        <v>4.0414535780892401E-2</v>
      </c>
      <c r="V1018" s="17">
        <v>4.0509482616747403E-2</v>
      </c>
      <c r="W1018" s="17">
        <v>4.6071739540142702E-2</v>
      </c>
      <c r="X1018" s="17">
        <v>6.2270129658512301E-2</v>
      </c>
      <c r="Y1018" s="17">
        <v>8.9752371718091306E-2</v>
      </c>
      <c r="Z1018" s="17"/>
      <c r="AA1018" s="17">
        <v>5.0600900239859303E-2</v>
      </c>
      <c r="AB1018" s="17">
        <v>6.16957170587695E-2</v>
      </c>
      <c r="AC1018" s="17"/>
      <c r="AD1018" s="17">
        <v>4.14541980798993E-2</v>
      </c>
      <c r="AE1018" s="17">
        <v>6.2071762907295602E-2</v>
      </c>
      <c r="AF1018" s="17">
        <v>6.6118432752385298E-2</v>
      </c>
      <c r="AG1018" s="17"/>
      <c r="AH1018" s="17">
        <v>7.1776994849191506E-2</v>
      </c>
      <c r="AI1018" s="17">
        <v>4.0104288163855098E-2</v>
      </c>
      <c r="AJ1018" s="17"/>
      <c r="AK1018" s="17">
        <v>4.0057964546649602E-2</v>
      </c>
      <c r="AL1018" s="17">
        <v>5.4844222039193299E-2</v>
      </c>
      <c r="AM1018" s="17"/>
      <c r="AN1018" s="17">
        <v>4.39501783743717E-2</v>
      </c>
      <c r="AO1018" s="17">
        <v>5.70709011468944E-2</v>
      </c>
      <c r="AP1018" s="17"/>
      <c r="AQ1018" s="17">
        <v>7.3149614155194206E-2</v>
      </c>
      <c r="AR1018" s="17">
        <v>3.1326934283954999E-2</v>
      </c>
      <c r="AS1018" s="17"/>
      <c r="AT1018" s="17">
        <v>4.0654804939038502E-2</v>
      </c>
      <c r="AU1018" s="17">
        <v>4.9015481920954299E-2</v>
      </c>
      <c r="AV1018" s="17">
        <v>3.1022747086081999E-2</v>
      </c>
      <c r="AW1018" s="17">
        <v>9.8788906622197803E-2</v>
      </c>
      <c r="AX1018" s="17"/>
      <c r="AY1018" s="17">
        <v>5.68239713666953E-2</v>
      </c>
      <c r="AZ1018" s="17">
        <v>4.8291138467747102E-2</v>
      </c>
      <c r="BA1018" s="17"/>
      <c r="BB1018" s="17">
        <v>7.0537735444701599E-2</v>
      </c>
      <c r="BC1018" s="17">
        <v>4.7591779264534298E-2</v>
      </c>
      <c r="BD1018" s="17"/>
      <c r="BE1018" s="17">
        <v>7.19624880548074E-2</v>
      </c>
      <c r="BF1018" s="17">
        <v>4.7104937944342E-2</v>
      </c>
      <c r="BG1018" s="17"/>
      <c r="BH1018" s="17">
        <v>6.0196279308133302E-2</v>
      </c>
      <c r="BI1018" s="17">
        <v>5.0122816209739497E-2</v>
      </c>
      <c r="BJ1018" s="17"/>
      <c r="BK1018" s="17">
        <v>5.8205075110964302E-2</v>
      </c>
      <c r="BL1018" s="17">
        <v>4.9339520312826797E-2</v>
      </c>
      <c r="BM1018" s="17"/>
      <c r="BN1018" s="17">
        <v>5.42831936228571E-2</v>
      </c>
      <c r="BO1018" s="17">
        <v>5.0752613760416898E-2</v>
      </c>
      <c r="BP1018" s="17"/>
      <c r="BQ1018" s="17">
        <v>7.8351041302152993E-2</v>
      </c>
      <c r="BR1018" s="17">
        <v>4.7084801651527598E-2</v>
      </c>
      <c r="BS1018" s="17"/>
      <c r="BT1018" s="17">
        <v>9.7551148381087097E-2</v>
      </c>
      <c r="BU1018" s="17">
        <v>4.70072303750333E-2</v>
      </c>
      <c r="BV1018" s="17"/>
      <c r="BW1018" s="17">
        <v>4.1895988381759897E-2</v>
      </c>
      <c r="BX1018" s="17">
        <v>5.8089220611017997E-2</v>
      </c>
      <c r="BY1018" s="17"/>
      <c r="BZ1018" s="17">
        <v>7.1548684924791106E-2</v>
      </c>
      <c r="CA1018" s="17">
        <v>4.7978416688271901E-2</v>
      </c>
    </row>
    <row r="1019" spans="2:79" x14ac:dyDescent="0.35">
      <c r="B1019" t="s">
        <v>75</v>
      </c>
      <c r="C1019" s="17">
        <v>7.1400910867096407E-2</v>
      </c>
      <c r="D1019" s="17">
        <v>7.3054078684516993E-2</v>
      </c>
      <c r="E1019" s="17">
        <v>4.38515932126195E-2</v>
      </c>
      <c r="F1019" s="17">
        <v>6.4786966936451598E-2</v>
      </c>
      <c r="G1019" s="17">
        <v>5.5177630966745599E-2</v>
      </c>
      <c r="H1019" s="17">
        <v>4.6533620935445601E-2</v>
      </c>
      <c r="I1019" s="17">
        <v>3.9230690897660597E-2</v>
      </c>
      <c r="J1019" s="17">
        <v>0.107423842837102</v>
      </c>
      <c r="K1019" s="17">
        <v>0.106517088310455</v>
      </c>
      <c r="L1019" s="17">
        <v>0.156221145265388</v>
      </c>
      <c r="M1019" s="17"/>
      <c r="N1019" s="17">
        <v>9.3082566759968802E-2</v>
      </c>
      <c r="O1019" s="17">
        <v>7.6899555151545104E-2</v>
      </c>
      <c r="P1019" s="17">
        <v>6.0777073726522003E-2</v>
      </c>
      <c r="Q1019" s="17">
        <v>6.8536900122590505E-2</v>
      </c>
      <c r="R1019" s="17"/>
      <c r="S1019" s="17">
        <v>5.7770260426685802E-2</v>
      </c>
      <c r="T1019" s="17">
        <v>7.3867482672967694E-2</v>
      </c>
      <c r="U1019" s="17">
        <v>2.6289016768743501E-2</v>
      </c>
      <c r="V1019" s="17">
        <v>9.8892438939022706E-2</v>
      </c>
      <c r="W1019" s="17">
        <v>6.0896903034134302E-2</v>
      </c>
      <c r="X1019" s="17">
        <v>2.79767443236437E-2</v>
      </c>
      <c r="Y1019" s="17">
        <v>7.1000354186258094E-2</v>
      </c>
      <c r="Z1019" s="17"/>
      <c r="AA1019" s="17">
        <v>6.3912068311730297E-2</v>
      </c>
      <c r="AB1019" s="17">
        <v>0.292512729709893</v>
      </c>
      <c r="AC1019" s="17"/>
      <c r="AD1019" s="17">
        <v>5.9679454932744201E-2</v>
      </c>
      <c r="AE1019" s="17">
        <v>6.3373378096965499E-2</v>
      </c>
      <c r="AF1019" s="17">
        <v>0.146273837463442</v>
      </c>
      <c r="AG1019" s="17"/>
      <c r="AH1019" s="17">
        <v>2.5159095959659698E-2</v>
      </c>
      <c r="AI1019" s="17">
        <v>9.5529979354887204E-2</v>
      </c>
      <c r="AJ1019" s="17"/>
      <c r="AK1019" s="17">
        <v>7.4955156385281399E-2</v>
      </c>
      <c r="AL1019" s="17">
        <v>7.0136517125161002E-2</v>
      </c>
      <c r="AM1019" s="17"/>
      <c r="AN1019" s="17">
        <v>7.4690612238086401E-2</v>
      </c>
      <c r="AO1019" s="17">
        <v>6.8536900122590505E-2</v>
      </c>
      <c r="AP1019" s="17"/>
      <c r="AQ1019" s="17">
        <v>5.7123363172448101E-2</v>
      </c>
      <c r="AR1019" s="17">
        <v>8.4038778490010402E-2</v>
      </c>
      <c r="AS1019" s="17"/>
      <c r="AT1019" s="17">
        <v>0.19393582341601701</v>
      </c>
      <c r="AU1019" s="17">
        <v>0.12003628311611</v>
      </c>
      <c r="AV1019" s="17">
        <v>5.7636115205896302E-2</v>
      </c>
      <c r="AW1019" s="17">
        <v>2.3033612475517901E-2</v>
      </c>
      <c r="AX1019" s="17"/>
      <c r="AY1019" s="17">
        <v>3.5702726312778703E-2</v>
      </c>
      <c r="AZ1019" s="17">
        <v>8.7686837344755894E-2</v>
      </c>
      <c r="BA1019" s="17"/>
      <c r="BB1019" s="17">
        <v>4.08900722359078E-2</v>
      </c>
      <c r="BC1019" s="17">
        <v>7.6658067322151593E-2</v>
      </c>
      <c r="BD1019" s="17"/>
      <c r="BE1019" s="17">
        <v>6.8540513966101294E-2</v>
      </c>
      <c r="BF1019" s="17">
        <v>7.1926647339602606E-2</v>
      </c>
      <c r="BG1019" s="17"/>
      <c r="BH1019" s="17">
        <v>0.11850567687270699</v>
      </c>
      <c r="BI1019" s="17">
        <v>6.7107029411411903E-2</v>
      </c>
      <c r="BJ1019" s="17"/>
      <c r="BK1019" s="17">
        <v>6.4501746045369499E-2</v>
      </c>
      <c r="BL1019" s="17">
        <v>7.2949106568268696E-2</v>
      </c>
      <c r="BM1019" s="17"/>
      <c r="BN1019" s="17">
        <v>2.5195601109737099E-2</v>
      </c>
      <c r="BO1019" s="17">
        <v>7.4348887048619694E-2</v>
      </c>
      <c r="BP1019" s="17"/>
      <c r="BQ1019" s="17">
        <v>3.7371307570494297E-2</v>
      </c>
      <c r="BR1019" s="17">
        <v>7.6221497312384506E-2</v>
      </c>
      <c r="BS1019" s="17"/>
      <c r="BT1019" s="17">
        <v>3.3337351050086401E-2</v>
      </c>
      <c r="BU1019" s="17">
        <v>7.4634069464294905E-2</v>
      </c>
      <c r="BV1019" s="17"/>
      <c r="BW1019" s="17">
        <v>6.5385043211760099E-2</v>
      </c>
      <c r="BX1019" s="17">
        <v>7.6127471615817302E-2</v>
      </c>
      <c r="BY1019" s="17"/>
      <c r="BZ1019" s="17">
        <v>5.7702823765699096E-3</v>
      </c>
      <c r="CA1019" s="17">
        <v>8.0921232807877802E-2</v>
      </c>
    </row>
    <row r="1020" spans="2:79" x14ac:dyDescent="0.35">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c r="BE1020" s="17"/>
      <c r="BF1020" s="17"/>
      <c r="BG1020" s="17"/>
      <c r="BH1020" s="17"/>
      <c r="BI1020" s="17"/>
      <c r="BJ1020" s="17"/>
      <c r="BK1020" s="17"/>
      <c r="BL1020" s="17"/>
      <c r="BM1020" s="17"/>
      <c r="BN1020" s="17"/>
      <c r="BO1020" s="17"/>
      <c r="BP1020" s="17"/>
      <c r="BQ1020" s="17"/>
      <c r="BR1020" s="17"/>
      <c r="BS1020" s="17"/>
      <c r="BT1020" s="17"/>
      <c r="BU1020" s="17"/>
      <c r="BV1020" s="17"/>
      <c r="BW1020" s="17"/>
      <c r="BX1020" s="17"/>
      <c r="BY1020" s="17"/>
      <c r="BZ1020" s="17"/>
      <c r="CA1020" s="17"/>
    </row>
    <row r="1021" spans="2:79" x14ac:dyDescent="0.35">
      <c r="B1021" s="6" t="s">
        <v>493</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c r="BM1021" s="17"/>
      <c r="BN1021" s="17"/>
      <c r="BO1021" s="17"/>
      <c r="BP1021" s="17"/>
      <c r="BQ1021" s="17"/>
      <c r="BR1021" s="17"/>
      <c r="BS1021" s="17"/>
      <c r="BT1021" s="17"/>
      <c r="BU1021" s="17"/>
      <c r="BV1021" s="17"/>
      <c r="BW1021" s="17"/>
      <c r="BX1021" s="17"/>
      <c r="BY1021" s="17"/>
      <c r="BZ1021" s="17"/>
      <c r="CA1021" s="17"/>
    </row>
    <row r="1022" spans="2:79" x14ac:dyDescent="0.35">
      <c r="B1022" s="24" t="s">
        <v>707</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c r="BN1022" s="17"/>
      <c r="BO1022" s="17"/>
      <c r="BP1022" s="17"/>
      <c r="BQ1022" s="17"/>
      <c r="BR1022" s="17"/>
      <c r="BS1022" s="17"/>
      <c r="BT1022" s="17"/>
      <c r="BU1022" s="17"/>
      <c r="BV1022" s="17"/>
      <c r="BW1022" s="17"/>
      <c r="BX1022" s="17"/>
      <c r="BY1022" s="17"/>
      <c r="BZ1022" s="17"/>
      <c r="CA1022" s="17"/>
    </row>
    <row r="1023" spans="2:79" x14ac:dyDescent="0.35">
      <c r="B1023" t="s">
        <v>487</v>
      </c>
      <c r="C1023" s="17">
        <v>0.24587094265671799</v>
      </c>
      <c r="D1023" s="17">
        <v>0.176568051293401</v>
      </c>
      <c r="E1023" s="17">
        <v>0.24121454496014899</v>
      </c>
      <c r="F1023" s="17">
        <v>0.26545617407875599</v>
      </c>
      <c r="G1023" s="17">
        <v>0.240088988599445</v>
      </c>
      <c r="H1023" s="17">
        <v>0.218381622564017</v>
      </c>
      <c r="I1023" s="17">
        <v>0.27025121743087999</v>
      </c>
      <c r="J1023" s="17">
        <v>0.310359771107029</v>
      </c>
      <c r="K1023" s="17">
        <v>0.248551445106303</v>
      </c>
      <c r="L1023" s="17">
        <v>0.27731970104907</v>
      </c>
      <c r="M1023" s="17"/>
      <c r="N1023" s="17">
        <v>0.34955364689870999</v>
      </c>
      <c r="O1023" s="17">
        <v>0.25576590937030202</v>
      </c>
      <c r="P1023" s="17">
        <v>0.17300441633288299</v>
      </c>
      <c r="Q1023" s="17">
        <v>0.25072666728194098</v>
      </c>
      <c r="R1023" s="17"/>
      <c r="S1023" s="17">
        <v>0.239544668111282</v>
      </c>
      <c r="T1023" s="17">
        <v>0.35577336721449998</v>
      </c>
      <c r="U1023" s="17">
        <v>0.26556355597804399</v>
      </c>
      <c r="V1023" s="17">
        <v>0.24559136937149101</v>
      </c>
      <c r="W1023" s="17">
        <v>0.179576642303095</v>
      </c>
      <c r="X1023" s="17">
        <v>0.22829229955689501</v>
      </c>
      <c r="Y1023" s="17">
        <v>0.310513608119869</v>
      </c>
      <c r="Z1023" s="17"/>
      <c r="AA1023" s="17">
        <v>0.24480257821058199</v>
      </c>
      <c r="AB1023" s="17">
        <v>0.305909464023777</v>
      </c>
      <c r="AC1023" s="17"/>
      <c r="AD1023" s="17">
        <v>0.21887111225907399</v>
      </c>
      <c r="AE1023" s="17">
        <v>0.27043511122673503</v>
      </c>
      <c r="AF1023" s="17">
        <v>0.341840376267456</v>
      </c>
      <c r="AG1023" s="17"/>
      <c r="AH1023" s="17">
        <v>0.231343897883872</v>
      </c>
      <c r="AI1023" s="17">
        <v>0.254041788447739</v>
      </c>
      <c r="AJ1023" s="17"/>
      <c r="AK1023" s="17">
        <v>0.321597746495838</v>
      </c>
      <c r="AL1023" s="17">
        <v>0.22164595952650001</v>
      </c>
      <c r="AM1023" s="17"/>
      <c r="AN1023" s="17">
        <v>0.23986695624583201</v>
      </c>
      <c r="AO1023" s="17">
        <v>0.25072666728194098</v>
      </c>
      <c r="AP1023" s="17"/>
      <c r="AQ1023" s="17">
        <v>0.27026189734207201</v>
      </c>
      <c r="AR1023" s="17">
        <v>0.22328693314218701</v>
      </c>
      <c r="AS1023" s="17"/>
      <c r="AT1023" s="17">
        <v>0.33039081278070798</v>
      </c>
      <c r="AU1023" s="17">
        <v>0.28710143604521698</v>
      </c>
      <c r="AV1023" s="17">
        <v>0.208583862423524</v>
      </c>
      <c r="AW1023" s="17">
        <v>0.28014219800092099</v>
      </c>
      <c r="AX1023" s="17"/>
      <c r="AY1023" s="17">
        <v>0.25953249803031297</v>
      </c>
      <c r="AZ1023" s="17">
        <v>0.23896176051950499</v>
      </c>
      <c r="BA1023" s="17"/>
      <c r="BB1023" s="17">
        <v>0.293494844468697</v>
      </c>
      <c r="BC1023" s="17">
        <v>0.236908702008651</v>
      </c>
      <c r="BD1023" s="17"/>
      <c r="BE1023" s="17">
        <v>0.25702572492306103</v>
      </c>
      <c r="BF1023" s="17">
        <v>0.24379065170855599</v>
      </c>
      <c r="BG1023" s="17"/>
      <c r="BH1023" s="17">
        <v>0.322366297427991</v>
      </c>
      <c r="BI1023" s="17">
        <v>0.238118511499401</v>
      </c>
      <c r="BJ1023" s="17"/>
      <c r="BK1023" s="17">
        <v>0.25487090854364902</v>
      </c>
      <c r="BL1023" s="17">
        <v>0.24395218599494101</v>
      </c>
      <c r="BM1023" s="17"/>
      <c r="BN1023" s="17">
        <v>0.232733673972643</v>
      </c>
      <c r="BO1023" s="17">
        <v>0.24693606938746299</v>
      </c>
      <c r="BP1023" s="17"/>
      <c r="BQ1023" s="17">
        <v>0.294548789012606</v>
      </c>
      <c r="BR1023" s="17">
        <v>0.23697684792663501</v>
      </c>
      <c r="BS1023" s="17"/>
      <c r="BT1023" s="17">
        <v>0.29245821679121597</v>
      </c>
      <c r="BU1023" s="17">
        <v>0.24025516085035001</v>
      </c>
      <c r="BV1023" s="17"/>
      <c r="BW1023" s="17">
        <v>0.23605277582826001</v>
      </c>
      <c r="BX1023" s="17">
        <v>0.25332913486935199</v>
      </c>
      <c r="BY1023" s="17"/>
      <c r="BZ1023" s="17">
        <v>0.20443061740492199</v>
      </c>
      <c r="CA1023" s="17">
        <v>0.25246773226846703</v>
      </c>
    </row>
    <row r="1024" spans="2:79" x14ac:dyDescent="0.35">
      <c r="B1024" t="s">
        <v>488</v>
      </c>
      <c r="C1024" s="17">
        <v>0.37782031573374603</v>
      </c>
      <c r="D1024" s="17">
        <v>0.36667580977970399</v>
      </c>
      <c r="E1024" s="17">
        <v>0.34738868297817199</v>
      </c>
      <c r="F1024" s="17">
        <v>0.44677943536175602</v>
      </c>
      <c r="G1024" s="17">
        <v>0.41115615851536602</v>
      </c>
      <c r="H1024" s="17">
        <v>0.44710395321522001</v>
      </c>
      <c r="I1024" s="17">
        <v>0.34961220429610901</v>
      </c>
      <c r="J1024" s="17">
        <v>0.307249561920234</v>
      </c>
      <c r="K1024" s="17">
        <v>0.40949233019325298</v>
      </c>
      <c r="L1024" s="17">
        <v>0.31578743778715201</v>
      </c>
      <c r="M1024" s="17"/>
      <c r="N1024" s="17">
        <v>0.40806963780279998</v>
      </c>
      <c r="O1024" s="17">
        <v>0.274469638115655</v>
      </c>
      <c r="P1024" s="17">
        <v>0.42215905008062998</v>
      </c>
      <c r="Q1024" s="17">
        <v>0.38373704790653901</v>
      </c>
      <c r="R1024" s="17"/>
      <c r="S1024" s="17">
        <v>0.42857375812548099</v>
      </c>
      <c r="T1024" s="17">
        <v>0.38456492408077197</v>
      </c>
      <c r="U1024" s="17">
        <v>0.30941333312031999</v>
      </c>
      <c r="V1024" s="17">
        <v>0.36153720906687298</v>
      </c>
      <c r="W1024" s="17">
        <v>0.41131459717372598</v>
      </c>
      <c r="X1024" s="17">
        <v>0.39700498168946102</v>
      </c>
      <c r="Y1024" s="17">
        <v>0.36653789618587801</v>
      </c>
      <c r="Z1024" s="17"/>
      <c r="AA1024" s="17">
        <v>0.37820048128691203</v>
      </c>
      <c r="AB1024" s="17">
        <v>0.35645627861205098</v>
      </c>
      <c r="AC1024" s="17"/>
      <c r="AD1024" s="17">
        <v>0.37434519392132998</v>
      </c>
      <c r="AE1024" s="17">
        <v>0.39172761087583102</v>
      </c>
      <c r="AF1024" s="17">
        <v>0.305758176301346</v>
      </c>
      <c r="AG1024" s="17"/>
      <c r="AH1024" s="17">
        <v>0.43336278538238998</v>
      </c>
      <c r="AI1024" s="17">
        <v>0.34658003517786801</v>
      </c>
      <c r="AJ1024" s="17"/>
      <c r="AK1024" s="17">
        <v>0.35908234215686002</v>
      </c>
      <c r="AL1024" s="17">
        <v>0.38381458818130498</v>
      </c>
      <c r="AM1024" s="17"/>
      <c r="AN1024" s="17">
        <v>0.37050441907482701</v>
      </c>
      <c r="AO1024" s="17">
        <v>0.38373704790653901</v>
      </c>
      <c r="AP1024" s="17"/>
      <c r="AQ1024" s="17">
        <v>0.38414588828728202</v>
      </c>
      <c r="AR1024" s="17">
        <v>0.37196335799770203</v>
      </c>
      <c r="AS1024" s="17"/>
      <c r="AT1024" s="17">
        <v>0.28462476552160199</v>
      </c>
      <c r="AU1024" s="17">
        <v>0.342844632231534</v>
      </c>
      <c r="AV1024" s="17">
        <v>0.394859350418999</v>
      </c>
      <c r="AW1024" s="17">
        <v>0.38600520824392798</v>
      </c>
      <c r="AX1024" s="17"/>
      <c r="AY1024" s="17">
        <v>0.40001568216656802</v>
      </c>
      <c r="AZ1024" s="17">
        <v>0.36659525203544002</v>
      </c>
      <c r="BA1024" s="17"/>
      <c r="BB1024" s="17">
        <v>0.37304400665944598</v>
      </c>
      <c r="BC1024" s="17">
        <v>0.3787191591654</v>
      </c>
      <c r="BD1024" s="17"/>
      <c r="BE1024" s="17">
        <v>0.35525911452603398</v>
      </c>
      <c r="BF1024" s="17">
        <v>0.38202782615675801</v>
      </c>
      <c r="BG1024" s="17"/>
      <c r="BH1024" s="17">
        <v>0.42052726540996499</v>
      </c>
      <c r="BI1024" s="17">
        <v>0.37349217465519502</v>
      </c>
      <c r="BJ1024" s="17"/>
      <c r="BK1024" s="17">
        <v>0.35098207301524798</v>
      </c>
      <c r="BL1024" s="17">
        <v>0.38354212153317602</v>
      </c>
      <c r="BM1024" s="17"/>
      <c r="BN1024" s="17">
        <v>0.47114535856860401</v>
      </c>
      <c r="BO1024" s="17">
        <v>0.37025382682636299</v>
      </c>
      <c r="BP1024" s="17"/>
      <c r="BQ1024" s="17">
        <v>0.42509995682815499</v>
      </c>
      <c r="BR1024" s="17">
        <v>0.36918169183852301</v>
      </c>
      <c r="BS1024" s="17"/>
      <c r="BT1024" s="17">
        <v>0.396911277242185</v>
      </c>
      <c r="BU1024" s="17">
        <v>0.37551902903481499</v>
      </c>
      <c r="BV1024" s="17"/>
      <c r="BW1024" s="17">
        <v>0.37406381652304099</v>
      </c>
      <c r="BX1024" s="17">
        <v>0.38067387217147602</v>
      </c>
      <c r="BY1024" s="17"/>
      <c r="BZ1024" s="17">
        <v>0.43228995136813197</v>
      </c>
      <c r="CA1024" s="17">
        <v>0.36914942031182602</v>
      </c>
    </row>
    <row r="1025" spans="2:79" x14ac:dyDescent="0.35">
      <c r="B1025" t="s">
        <v>489</v>
      </c>
      <c r="C1025" s="17">
        <v>0.232826233461567</v>
      </c>
      <c r="D1025" s="17">
        <v>0.265080860300209</v>
      </c>
      <c r="E1025" s="17">
        <v>0.21147143003181801</v>
      </c>
      <c r="F1025" s="17">
        <v>0.21139046459000499</v>
      </c>
      <c r="G1025" s="17">
        <v>0.246435936056254</v>
      </c>
      <c r="H1025" s="17">
        <v>0.20942392124724599</v>
      </c>
      <c r="I1025" s="17">
        <v>0.26830580417538502</v>
      </c>
      <c r="J1025" s="17">
        <v>0.173629991684046</v>
      </c>
      <c r="K1025" s="17">
        <v>0.248752755633013</v>
      </c>
      <c r="L1025" s="17">
        <v>0.24554466351458801</v>
      </c>
      <c r="M1025" s="17"/>
      <c r="N1025" s="17">
        <v>0.127825845926725</v>
      </c>
      <c r="O1025" s="17">
        <v>0.30031119350014601</v>
      </c>
      <c r="P1025" s="17">
        <v>0.27282948804547602</v>
      </c>
      <c r="Q1025" s="17">
        <v>0.21954164749246199</v>
      </c>
      <c r="R1025" s="17"/>
      <c r="S1025" s="17">
        <v>0.17047649586177099</v>
      </c>
      <c r="T1025" s="17">
        <v>0.18847438951621301</v>
      </c>
      <c r="U1025" s="17">
        <v>0.280562625612223</v>
      </c>
      <c r="V1025" s="17">
        <v>0.30020470229595098</v>
      </c>
      <c r="W1025" s="17">
        <v>0.229732580691446</v>
      </c>
      <c r="X1025" s="17">
        <v>0.220465564896341</v>
      </c>
      <c r="Y1025" s="17">
        <v>0.21963709733969</v>
      </c>
      <c r="Z1025" s="17"/>
      <c r="AA1025" s="17">
        <v>0.23417068001567401</v>
      </c>
      <c r="AB1025" s="17">
        <v>0.15727281771695201</v>
      </c>
      <c r="AC1025" s="17"/>
      <c r="AD1025" s="17">
        <v>0.264905481488386</v>
      </c>
      <c r="AE1025" s="17">
        <v>0.19576546786441101</v>
      </c>
      <c r="AF1025" s="17">
        <v>0.189125340358726</v>
      </c>
      <c r="AG1025" s="17"/>
      <c r="AH1025" s="17">
        <v>0.209247138495193</v>
      </c>
      <c r="AI1025" s="17">
        <v>0.246088473089423</v>
      </c>
      <c r="AJ1025" s="17"/>
      <c r="AK1025" s="17">
        <v>0.20101423131767501</v>
      </c>
      <c r="AL1025" s="17">
        <v>0.243002883949965</v>
      </c>
      <c r="AM1025" s="17"/>
      <c r="AN1025" s="17">
        <v>0.249252303675359</v>
      </c>
      <c r="AO1025" s="17">
        <v>0.21954164749246199</v>
      </c>
      <c r="AP1025" s="17"/>
      <c r="AQ1025" s="17">
        <v>0.20911325761147501</v>
      </c>
      <c r="AR1025" s="17">
        <v>0.25478249057100599</v>
      </c>
      <c r="AS1025" s="17"/>
      <c r="AT1025" s="17">
        <v>0.18325626996032801</v>
      </c>
      <c r="AU1025" s="17">
        <v>0.20438894665051599</v>
      </c>
      <c r="AV1025" s="17">
        <v>0.25252767139960702</v>
      </c>
      <c r="AW1025" s="17">
        <v>0.222099223345642</v>
      </c>
      <c r="AX1025" s="17"/>
      <c r="AY1025" s="17">
        <v>0.19958381118293</v>
      </c>
      <c r="AZ1025" s="17">
        <v>0.249638224770342</v>
      </c>
      <c r="BA1025" s="17"/>
      <c r="BB1025" s="17">
        <v>0.23004248475549899</v>
      </c>
      <c r="BC1025" s="17">
        <v>0.23335010120146801</v>
      </c>
      <c r="BD1025" s="17"/>
      <c r="BE1025" s="17">
        <v>0.251241169108606</v>
      </c>
      <c r="BF1025" s="17">
        <v>0.22939197333682099</v>
      </c>
      <c r="BG1025" s="17"/>
      <c r="BH1025" s="17">
        <v>0.14107071993814399</v>
      </c>
      <c r="BI1025" s="17">
        <v>0.24212520728842801</v>
      </c>
      <c r="BJ1025" s="17"/>
      <c r="BK1025" s="17">
        <v>0.238817792549606</v>
      </c>
      <c r="BL1025" s="17">
        <v>0.23154885707380701</v>
      </c>
      <c r="BM1025" s="17"/>
      <c r="BN1025" s="17">
        <v>0.194991690067574</v>
      </c>
      <c r="BO1025" s="17">
        <v>0.235893734361761</v>
      </c>
      <c r="BP1025" s="17"/>
      <c r="BQ1025" s="17">
        <v>0.17805477899634201</v>
      </c>
      <c r="BR1025" s="17">
        <v>0.242833712037274</v>
      </c>
      <c r="BS1025" s="17"/>
      <c r="BT1025" s="17">
        <v>0.18959195178822399</v>
      </c>
      <c r="BU1025" s="17">
        <v>0.23803783463255601</v>
      </c>
      <c r="BV1025" s="17"/>
      <c r="BW1025" s="17">
        <v>0.25179332373517199</v>
      </c>
      <c r="BX1025" s="17">
        <v>0.21841822762437599</v>
      </c>
      <c r="BY1025" s="17"/>
      <c r="BZ1025" s="17">
        <v>0.24560491953448699</v>
      </c>
      <c r="CA1025" s="17">
        <v>0.23079202395608001</v>
      </c>
    </row>
    <row r="1026" spans="2:79" x14ac:dyDescent="0.35">
      <c r="B1026" t="s">
        <v>490</v>
      </c>
      <c r="C1026" s="17">
        <v>9.0094181607571197E-2</v>
      </c>
      <c r="D1026" s="17">
        <v>0.10022642045606001</v>
      </c>
      <c r="E1026" s="17">
        <v>0.160566195869497</v>
      </c>
      <c r="F1026" s="17">
        <v>5.5701246179026699E-2</v>
      </c>
      <c r="G1026" s="17">
        <v>6.8942131770025894E-2</v>
      </c>
      <c r="H1026" s="17">
        <v>7.1732668844686306E-2</v>
      </c>
      <c r="I1026" s="17">
        <v>7.1131906353334107E-2</v>
      </c>
      <c r="J1026" s="17">
        <v>0.109831525499931</v>
      </c>
      <c r="K1026" s="17">
        <v>3.6766239071891998E-2</v>
      </c>
      <c r="L1026" s="17">
        <v>0.10424611048348301</v>
      </c>
      <c r="M1026" s="17"/>
      <c r="N1026" s="17">
        <v>4.1080507853110203E-2</v>
      </c>
      <c r="O1026" s="17">
        <v>8.0675317651089998E-2</v>
      </c>
      <c r="P1026" s="17">
        <v>8.1126108908102401E-2</v>
      </c>
      <c r="Q1026" s="17">
        <v>0.104747984299026</v>
      </c>
      <c r="R1026" s="17"/>
      <c r="S1026" s="17">
        <v>7.0254841012823796E-2</v>
      </c>
      <c r="T1026" s="17">
        <v>5.6450980698876399E-2</v>
      </c>
      <c r="U1026" s="17">
        <v>0.12765970082077599</v>
      </c>
      <c r="V1026" s="17">
        <v>5.5606288822941698E-2</v>
      </c>
      <c r="W1026" s="17">
        <v>0.131932431011936</v>
      </c>
      <c r="X1026" s="17">
        <v>8.9781065608332294E-2</v>
      </c>
      <c r="Y1026" s="17">
        <v>6.1495611389663397E-2</v>
      </c>
      <c r="Z1026" s="17"/>
      <c r="AA1026" s="17">
        <v>9.0306816516428301E-2</v>
      </c>
      <c r="AB1026" s="17">
        <v>7.8144808371706495E-2</v>
      </c>
      <c r="AC1026" s="17"/>
      <c r="AD1026" s="17">
        <v>8.0280175916160906E-2</v>
      </c>
      <c r="AE1026" s="17">
        <v>0.10453367779261601</v>
      </c>
      <c r="AF1026" s="17">
        <v>9.46335324568362E-2</v>
      </c>
      <c r="AG1026" s="17"/>
      <c r="AH1026" s="17">
        <v>9.1647430395102994E-2</v>
      </c>
      <c r="AI1026" s="17">
        <v>8.9220545123588194E-2</v>
      </c>
      <c r="AJ1026" s="17"/>
      <c r="AK1026" s="17">
        <v>6.4185531235921994E-2</v>
      </c>
      <c r="AL1026" s="17">
        <v>9.8382351533682397E-2</v>
      </c>
      <c r="AM1026" s="17"/>
      <c r="AN1026" s="17">
        <v>7.1975107933111404E-2</v>
      </c>
      <c r="AO1026" s="17">
        <v>0.104747984299026</v>
      </c>
      <c r="AP1026" s="17"/>
      <c r="AQ1026" s="17">
        <v>8.3109798698527901E-2</v>
      </c>
      <c r="AR1026" s="17">
        <v>9.6561143319638901E-2</v>
      </c>
      <c r="AS1026" s="17"/>
      <c r="AT1026" s="17">
        <v>0</v>
      </c>
      <c r="AU1026" s="17">
        <v>8.9329139841789307E-2</v>
      </c>
      <c r="AV1026" s="17">
        <v>9.7267814928798796E-2</v>
      </c>
      <c r="AW1026" s="17">
        <v>8.6573226096223893E-2</v>
      </c>
      <c r="AX1026" s="17"/>
      <c r="AY1026" s="17">
        <v>0.104386220917544</v>
      </c>
      <c r="AZ1026" s="17">
        <v>8.2866139118670898E-2</v>
      </c>
      <c r="BA1026" s="17"/>
      <c r="BB1026" s="17">
        <v>6.9811368435281795E-2</v>
      </c>
      <c r="BC1026" s="17">
        <v>9.3911161018193995E-2</v>
      </c>
      <c r="BD1026" s="17"/>
      <c r="BE1026" s="17">
        <v>8.8313975028902203E-2</v>
      </c>
      <c r="BF1026" s="17">
        <v>9.0426178014407096E-2</v>
      </c>
      <c r="BG1026" s="17"/>
      <c r="BH1026" s="17">
        <v>6.5236718740556005E-2</v>
      </c>
      <c r="BI1026" s="17">
        <v>9.2613364245501095E-2</v>
      </c>
      <c r="BJ1026" s="17"/>
      <c r="BK1026" s="17">
        <v>8.03089163613636E-2</v>
      </c>
      <c r="BL1026" s="17">
        <v>9.2180360945837703E-2</v>
      </c>
      <c r="BM1026" s="17"/>
      <c r="BN1026" s="17">
        <v>5.1949441336362402E-2</v>
      </c>
      <c r="BO1026" s="17">
        <v>9.3186832254920596E-2</v>
      </c>
      <c r="BP1026" s="17"/>
      <c r="BQ1026" s="17">
        <v>5.2512045831506003E-2</v>
      </c>
      <c r="BR1026" s="17">
        <v>9.6960941350953705E-2</v>
      </c>
      <c r="BS1026" s="17"/>
      <c r="BT1026" s="17">
        <v>6.3674738919932597E-2</v>
      </c>
      <c r="BU1026" s="17">
        <v>9.3278867304169205E-2</v>
      </c>
      <c r="BV1026" s="17"/>
      <c r="BW1026" s="17">
        <v>7.1383317019908799E-2</v>
      </c>
      <c r="BX1026" s="17">
        <v>0.104307550253424</v>
      </c>
      <c r="BY1026" s="17"/>
      <c r="BZ1026" s="17">
        <v>8.5420792130103396E-2</v>
      </c>
      <c r="CA1026" s="17">
        <v>9.0838127678681699E-2</v>
      </c>
    </row>
    <row r="1027" spans="2:79" x14ac:dyDescent="0.35">
      <c r="B1027" t="s">
        <v>491</v>
      </c>
      <c r="C1027" s="17">
        <v>2.1685843644098899E-2</v>
      </c>
      <c r="D1027" s="17">
        <v>4.8150488170651699E-2</v>
      </c>
      <c r="E1027" s="17">
        <v>2.0524651135859599E-2</v>
      </c>
      <c r="F1027" s="17">
        <v>2.0672679790456502E-2</v>
      </c>
      <c r="G1027" s="17">
        <v>4.6010486165406596E-3</v>
      </c>
      <c r="H1027" s="17">
        <v>2.44246343434746E-2</v>
      </c>
      <c r="I1027" s="17">
        <v>8.85626759527996E-3</v>
      </c>
      <c r="J1027" s="17">
        <v>2.66567782968468E-2</v>
      </c>
      <c r="K1027" s="17">
        <v>3.47335747126385E-2</v>
      </c>
      <c r="L1027" s="17">
        <v>2.0294589377542201E-2</v>
      </c>
      <c r="M1027" s="17"/>
      <c r="N1027" s="17">
        <v>2.7659570643568401E-2</v>
      </c>
      <c r="O1027" s="17">
        <v>1.62897048285198E-2</v>
      </c>
      <c r="P1027" s="17">
        <v>1.86762816385002E-2</v>
      </c>
      <c r="Q1027" s="17">
        <v>2.3120140168344201E-2</v>
      </c>
      <c r="R1027" s="17"/>
      <c r="S1027" s="17">
        <v>4.06705434000076E-2</v>
      </c>
      <c r="T1027" s="17">
        <v>0</v>
      </c>
      <c r="U1027" s="17">
        <v>7.9578395267762402E-3</v>
      </c>
      <c r="V1027" s="17">
        <v>4.5110527204504499E-3</v>
      </c>
      <c r="W1027" s="17">
        <v>2.25244959015224E-2</v>
      </c>
      <c r="X1027" s="17">
        <v>4.13719650873631E-2</v>
      </c>
      <c r="Y1027" s="17">
        <v>1.27796934518853E-2</v>
      </c>
      <c r="Z1027" s="17"/>
      <c r="AA1027" s="17">
        <v>2.1042605198098498E-2</v>
      </c>
      <c r="AB1027" s="17">
        <v>5.7833700608073503E-2</v>
      </c>
      <c r="AC1027" s="17"/>
      <c r="AD1027" s="17">
        <v>2.7518752247764299E-2</v>
      </c>
      <c r="AE1027" s="17">
        <v>1.4392812508760899E-2</v>
      </c>
      <c r="AF1027" s="17">
        <v>1.9085119914465501E-2</v>
      </c>
      <c r="AG1027" s="17"/>
      <c r="AH1027" s="17">
        <v>2.0673533254923101E-2</v>
      </c>
      <c r="AI1027" s="17">
        <v>2.2255225250057999E-2</v>
      </c>
      <c r="AJ1027" s="17"/>
      <c r="AK1027" s="17">
        <v>7.4367560586205902E-3</v>
      </c>
      <c r="AL1027" s="17">
        <v>2.6244122732604298E-2</v>
      </c>
      <c r="AM1027" s="17"/>
      <c r="AN1027" s="17">
        <v>1.9912370577686099E-2</v>
      </c>
      <c r="AO1027" s="17">
        <v>2.3120140168344201E-2</v>
      </c>
      <c r="AP1027" s="17"/>
      <c r="AQ1027" s="17">
        <v>2.9057315029207002E-2</v>
      </c>
      <c r="AR1027" s="17">
        <v>1.4860469974025301E-2</v>
      </c>
      <c r="AS1027" s="17"/>
      <c r="AT1027" s="17">
        <v>6.8263859803182197E-2</v>
      </c>
      <c r="AU1027" s="17">
        <v>2.6572531147771999E-2</v>
      </c>
      <c r="AV1027" s="17">
        <v>1.5338766487751799E-2</v>
      </c>
      <c r="AW1027" s="17">
        <v>2.5180144313285E-2</v>
      </c>
      <c r="AX1027" s="17"/>
      <c r="AY1027" s="17">
        <v>1.56938864261927E-2</v>
      </c>
      <c r="AZ1027" s="17">
        <v>2.4716210439443199E-2</v>
      </c>
      <c r="BA1027" s="17"/>
      <c r="BB1027" s="17">
        <v>1.04902016655712E-2</v>
      </c>
      <c r="BC1027" s="17">
        <v>2.3792727662491801E-2</v>
      </c>
      <c r="BD1027" s="17"/>
      <c r="BE1027" s="17">
        <v>2.16242122085945E-2</v>
      </c>
      <c r="BF1027" s="17">
        <v>2.1697337487218402E-2</v>
      </c>
      <c r="BG1027" s="17"/>
      <c r="BH1027" s="17">
        <v>2.1007778539406202E-2</v>
      </c>
      <c r="BI1027" s="17">
        <v>2.17545622357052E-2</v>
      </c>
      <c r="BJ1027" s="17"/>
      <c r="BK1027" s="17">
        <v>3.2706513043852803E-2</v>
      </c>
      <c r="BL1027" s="17">
        <v>1.9336281090897502E-2</v>
      </c>
      <c r="BM1027" s="17"/>
      <c r="BN1027" s="17">
        <v>2.4342199519268502E-2</v>
      </c>
      <c r="BO1027" s="17">
        <v>2.1470475007203602E-2</v>
      </c>
      <c r="BP1027" s="17"/>
      <c r="BQ1027" s="17">
        <v>2.44240133113704E-2</v>
      </c>
      <c r="BR1027" s="17">
        <v>2.1185543359043098E-2</v>
      </c>
      <c r="BS1027" s="17"/>
      <c r="BT1027" s="17">
        <v>3.9787595560110897E-2</v>
      </c>
      <c r="BU1027" s="17">
        <v>1.9503799492302201E-2</v>
      </c>
      <c r="BV1027" s="17"/>
      <c r="BW1027" s="17">
        <v>1.8281986886025701E-2</v>
      </c>
      <c r="BX1027" s="17">
        <v>2.42715216438249E-2</v>
      </c>
      <c r="BY1027" s="17"/>
      <c r="BZ1027" s="17">
        <v>8.1349244539283896E-3</v>
      </c>
      <c r="CA1027" s="17">
        <v>2.3842983154954801E-2</v>
      </c>
    </row>
    <row r="1028" spans="2:79" x14ac:dyDescent="0.35">
      <c r="B1028" t="s">
        <v>75</v>
      </c>
      <c r="C1028" s="17">
        <v>3.1702482896299101E-2</v>
      </c>
      <c r="D1028" s="17">
        <v>4.32983699999741E-2</v>
      </c>
      <c r="E1028" s="17">
        <v>1.8834495024504499E-2</v>
      </c>
      <c r="F1028" s="17">
        <v>0</v>
      </c>
      <c r="G1028" s="17">
        <v>2.8775736442368902E-2</v>
      </c>
      <c r="H1028" s="17">
        <v>2.8933199785355999E-2</v>
      </c>
      <c r="I1028" s="17">
        <v>3.1842600149011697E-2</v>
      </c>
      <c r="J1028" s="17">
        <v>7.2272371491912304E-2</v>
      </c>
      <c r="K1028" s="17">
        <v>2.1703655282900299E-2</v>
      </c>
      <c r="L1028" s="17">
        <v>3.68074977881645E-2</v>
      </c>
      <c r="M1028" s="17"/>
      <c r="N1028" s="17">
        <v>4.5810790875086299E-2</v>
      </c>
      <c r="O1028" s="17">
        <v>7.2488236534287001E-2</v>
      </c>
      <c r="P1028" s="17">
        <v>3.2204654994408298E-2</v>
      </c>
      <c r="Q1028" s="17">
        <v>1.81265128516882E-2</v>
      </c>
      <c r="R1028" s="17"/>
      <c r="S1028" s="17">
        <v>5.0479693488634701E-2</v>
      </c>
      <c r="T1028" s="17">
        <v>1.47363384896385E-2</v>
      </c>
      <c r="U1028" s="17">
        <v>8.8429449418601508E-3</v>
      </c>
      <c r="V1028" s="17">
        <v>3.2549377722292397E-2</v>
      </c>
      <c r="W1028" s="17">
        <v>2.4919252918274602E-2</v>
      </c>
      <c r="X1028" s="17">
        <v>2.3084123161607299E-2</v>
      </c>
      <c r="Y1028" s="17">
        <v>2.90360935130143E-2</v>
      </c>
      <c r="Z1028" s="17"/>
      <c r="AA1028" s="17">
        <v>3.1476838772305102E-2</v>
      </c>
      <c r="AB1028" s="17">
        <v>4.4382930667440298E-2</v>
      </c>
      <c r="AC1028" s="17"/>
      <c r="AD1028" s="17">
        <v>3.4079284167285402E-2</v>
      </c>
      <c r="AE1028" s="17">
        <v>2.3145319731646099E-2</v>
      </c>
      <c r="AF1028" s="17">
        <v>4.9557454701170699E-2</v>
      </c>
      <c r="AG1028" s="17"/>
      <c r="AH1028" s="17">
        <v>1.3725214588519399E-2</v>
      </c>
      <c r="AI1028" s="17">
        <v>4.1813932911324798E-2</v>
      </c>
      <c r="AJ1028" s="17"/>
      <c r="AK1028" s="17">
        <v>4.6683392735084102E-2</v>
      </c>
      <c r="AL1028" s="17">
        <v>2.6910094075943199E-2</v>
      </c>
      <c r="AM1028" s="17"/>
      <c r="AN1028" s="17">
        <v>4.84888424931844E-2</v>
      </c>
      <c r="AO1028" s="17">
        <v>1.81265128516882E-2</v>
      </c>
      <c r="AP1028" s="17"/>
      <c r="AQ1028" s="17">
        <v>2.4311843031436301E-2</v>
      </c>
      <c r="AR1028" s="17">
        <v>3.8545604995441803E-2</v>
      </c>
      <c r="AS1028" s="17"/>
      <c r="AT1028" s="17">
        <v>0.13346429193418</v>
      </c>
      <c r="AU1028" s="17">
        <v>4.9763314083172E-2</v>
      </c>
      <c r="AV1028" s="17">
        <v>3.1422534341320203E-2</v>
      </c>
      <c r="AW1028" s="17">
        <v>0</v>
      </c>
      <c r="AX1028" s="17"/>
      <c r="AY1028" s="17">
        <v>2.0787901276451099E-2</v>
      </c>
      <c r="AZ1028" s="17">
        <v>3.7222413116598699E-2</v>
      </c>
      <c r="BA1028" s="17"/>
      <c r="BB1028" s="17">
        <v>2.31170940155048E-2</v>
      </c>
      <c r="BC1028" s="17">
        <v>3.3318148943795603E-2</v>
      </c>
      <c r="BD1028" s="17"/>
      <c r="BE1028" s="17">
        <v>2.65358042048024E-2</v>
      </c>
      <c r="BF1028" s="17">
        <v>3.2666033296239301E-2</v>
      </c>
      <c r="BG1028" s="17"/>
      <c r="BH1028" s="17">
        <v>2.9791219943936999E-2</v>
      </c>
      <c r="BI1028" s="17">
        <v>3.1896180075768603E-2</v>
      </c>
      <c r="BJ1028" s="17"/>
      <c r="BK1028" s="17">
        <v>4.23137964862801E-2</v>
      </c>
      <c r="BL1028" s="17">
        <v>2.9440193361340999E-2</v>
      </c>
      <c r="BM1028" s="17"/>
      <c r="BN1028" s="17">
        <v>2.48376365355483E-2</v>
      </c>
      <c r="BO1028" s="17">
        <v>3.2259062162289201E-2</v>
      </c>
      <c r="BP1028" s="17"/>
      <c r="BQ1028" s="17">
        <v>2.5360416020020701E-2</v>
      </c>
      <c r="BR1028" s="17">
        <v>3.2861263487571499E-2</v>
      </c>
      <c r="BS1028" s="17"/>
      <c r="BT1028" s="17">
        <v>1.7576219698331199E-2</v>
      </c>
      <c r="BU1028" s="17">
        <v>3.3405308685807399E-2</v>
      </c>
      <c r="BV1028" s="17"/>
      <c r="BW1028" s="17">
        <v>4.8424780007592698E-2</v>
      </c>
      <c r="BX1028" s="17">
        <v>1.89996934375469E-2</v>
      </c>
      <c r="BY1028" s="17"/>
      <c r="BZ1028" s="17">
        <v>2.4118795108426801E-2</v>
      </c>
      <c r="CA1028" s="17">
        <v>3.2909712629989901E-2</v>
      </c>
    </row>
    <row r="1029" spans="2:79" x14ac:dyDescent="0.35">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c r="BI1029" s="17"/>
      <c r="BJ1029" s="17"/>
      <c r="BK1029" s="17"/>
      <c r="BL1029" s="17"/>
      <c r="BM1029" s="17"/>
      <c r="BN1029" s="17"/>
      <c r="BO1029" s="17"/>
      <c r="BP1029" s="17"/>
      <c r="BQ1029" s="17"/>
      <c r="BR1029" s="17"/>
      <c r="BS1029" s="17"/>
      <c r="BT1029" s="17"/>
      <c r="BU1029" s="17"/>
      <c r="BV1029" s="17"/>
      <c r="BW1029" s="17"/>
      <c r="BX1029" s="17"/>
      <c r="BY1029" s="17"/>
      <c r="BZ1029" s="17"/>
      <c r="CA1029" s="17"/>
    </row>
    <row r="1030" spans="2:79" x14ac:dyDescent="0.35">
      <c r="B1030" s="6" t="s">
        <v>494</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c r="BI1030" s="17"/>
      <c r="BJ1030" s="17"/>
      <c r="BK1030" s="17"/>
      <c r="BL1030" s="17"/>
      <c r="BM1030" s="17"/>
      <c r="BN1030" s="17"/>
      <c r="BO1030" s="17"/>
      <c r="BP1030" s="17"/>
      <c r="BQ1030" s="17"/>
      <c r="BR1030" s="17"/>
      <c r="BS1030" s="17"/>
      <c r="BT1030" s="17"/>
      <c r="BU1030" s="17"/>
      <c r="BV1030" s="17"/>
      <c r="BW1030" s="17"/>
      <c r="BX1030" s="17"/>
      <c r="BY1030" s="17"/>
      <c r="BZ1030" s="17"/>
      <c r="CA1030" s="17"/>
    </row>
    <row r="1031" spans="2:79" x14ac:dyDescent="0.35">
      <c r="B1031" s="24" t="s">
        <v>707</v>
      </c>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c r="BI1031" s="17"/>
      <c r="BJ1031" s="17"/>
      <c r="BK1031" s="17"/>
      <c r="BL1031" s="17"/>
      <c r="BM1031" s="17"/>
      <c r="BN1031" s="17"/>
      <c r="BO1031" s="17"/>
      <c r="BP1031" s="17"/>
      <c r="BQ1031" s="17"/>
      <c r="BR1031" s="17"/>
      <c r="BS1031" s="17"/>
      <c r="BT1031" s="17"/>
      <c r="BU1031" s="17"/>
      <c r="BV1031" s="17"/>
      <c r="BW1031" s="17"/>
      <c r="BX1031" s="17"/>
      <c r="BY1031" s="17"/>
      <c r="BZ1031" s="17"/>
      <c r="CA1031" s="17"/>
    </row>
    <row r="1032" spans="2:79" x14ac:dyDescent="0.35">
      <c r="B1032" t="s">
        <v>487</v>
      </c>
      <c r="C1032" s="17">
        <v>0.28748053382153799</v>
      </c>
      <c r="D1032" s="17">
        <v>0.22318516588593301</v>
      </c>
      <c r="E1032" s="17">
        <v>0.27761309311729399</v>
      </c>
      <c r="F1032" s="17">
        <v>0.300036600016444</v>
      </c>
      <c r="G1032" s="17">
        <v>0.31001641881030001</v>
      </c>
      <c r="H1032" s="17">
        <v>0.323318053198142</v>
      </c>
      <c r="I1032" s="17">
        <v>0.31457788263297898</v>
      </c>
      <c r="J1032" s="17">
        <v>0.240448847425169</v>
      </c>
      <c r="K1032" s="17">
        <v>0.26788368505112597</v>
      </c>
      <c r="L1032" s="17">
        <v>0.30730433564475901</v>
      </c>
      <c r="M1032" s="17"/>
      <c r="N1032" s="17">
        <v>0.39814018542373297</v>
      </c>
      <c r="O1032" s="17">
        <v>0.205235721731792</v>
      </c>
      <c r="P1032" s="17">
        <v>0.24156223329855001</v>
      </c>
      <c r="Q1032" s="17">
        <v>0.305792885507916</v>
      </c>
      <c r="R1032" s="17"/>
      <c r="S1032" s="17">
        <v>0.30927393204370601</v>
      </c>
      <c r="T1032" s="17">
        <v>0.37524161998121502</v>
      </c>
      <c r="U1032" s="17">
        <v>0.28778631588944298</v>
      </c>
      <c r="V1032" s="17">
        <v>0.249384248818703</v>
      </c>
      <c r="W1032" s="17">
        <v>0.27885656137264497</v>
      </c>
      <c r="X1032" s="17">
        <v>0.289053514233859</v>
      </c>
      <c r="Y1032" s="17">
        <v>0.29606901425800702</v>
      </c>
      <c r="Z1032" s="17"/>
      <c r="AA1032" s="17">
        <v>0.287032991384503</v>
      </c>
      <c r="AB1032" s="17">
        <v>0.31263092727183101</v>
      </c>
      <c r="AC1032" s="17"/>
      <c r="AD1032" s="17">
        <v>0.267495856867971</v>
      </c>
      <c r="AE1032" s="17">
        <v>0.31522695976366599</v>
      </c>
      <c r="AF1032" s="17">
        <v>0.27586013239497098</v>
      </c>
      <c r="AG1032" s="17"/>
      <c r="AH1032" s="17">
        <v>0.27055875907841198</v>
      </c>
      <c r="AI1032" s="17">
        <v>0.29699831352818101</v>
      </c>
      <c r="AJ1032" s="17"/>
      <c r="AK1032" s="17">
        <v>0.35092460850213197</v>
      </c>
      <c r="AL1032" s="17">
        <v>0.26718479227519198</v>
      </c>
      <c r="AM1032" s="17"/>
      <c r="AN1032" s="17">
        <v>0.26483775253504099</v>
      </c>
      <c r="AO1032" s="17">
        <v>0.305792885507916</v>
      </c>
      <c r="AP1032" s="17"/>
      <c r="AQ1032" s="17">
        <v>0.317030164431711</v>
      </c>
      <c r="AR1032" s="17">
        <v>0.26012001647156702</v>
      </c>
      <c r="AS1032" s="17"/>
      <c r="AT1032" s="17">
        <v>0.31457689421685803</v>
      </c>
      <c r="AU1032" s="17">
        <v>0.30178479726937901</v>
      </c>
      <c r="AV1032" s="17">
        <v>0.27379180692620803</v>
      </c>
      <c r="AW1032" s="17">
        <v>0.30144770046531499</v>
      </c>
      <c r="AX1032" s="17"/>
      <c r="AY1032" s="17">
        <v>0.26085403263325102</v>
      </c>
      <c r="AZ1032" s="17">
        <v>0.30094659543427099</v>
      </c>
      <c r="BA1032" s="17"/>
      <c r="BB1032" s="17">
        <v>0.33121996163315498</v>
      </c>
      <c r="BC1032" s="17">
        <v>0.27924930406207599</v>
      </c>
      <c r="BD1032" s="17"/>
      <c r="BE1032" s="17">
        <v>0.31390263161446702</v>
      </c>
      <c r="BF1032" s="17">
        <v>0.28255299247132099</v>
      </c>
      <c r="BG1032" s="17"/>
      <c r="BH1032" s="17">
        <v>0.30407735663749602</v>
      </c>
      <c r="BI1032" s="17">
        <v>0.28579852676770401</v>
      </c>
      <c r="BJ1032" s="17"/>
      <c r="BK1032" s="17">
        <v>0.23937293330224799</v>
      </c>
      <c r="BL1032" s="17">
        <v>0.29773688147198302</v>
      </c>
      <c r="BM1032" s="17"/>
      <c r="BN1032" s="17">
        <v>0.361057276501075</v>
      </c>
      <c r="BO1032" s="17">
        <v>0.28151517243069202</v>
      </c>
      <c r="BP1032" s="17"/>
      <c r="BQ1032" s="17">
        <v>0.30488082890495399</v>
      </c>
      <c r="BR1032" s="17">
        <v>0.28430126677525602</v>
      </c>
      <c r="BS1032" s="17"/>
      <c r="BT1032" s="17">
        <v>0.378902480332172</v>
      </c>
      <c r="BU1032" s="17">
        <v>0.27646023453476398</v>
      </c>
      <c r="BV1032" s="17"/>
      <c r="BW1032" s="17">
        <v>0.26164403273810899</v>
      </c>
      <c r="BX1032" s="17">
        <v>0.30710676288739902</v>
      </c>
      <c r="BY1032" s="17"/>
      <c r="BZ1032" s="17">
        <v>0.27010203913060599</v>
      </c>
      <c r="CA1032" s="17">
        <v>0.29024697623115803</v>
      </c>
    </row>
    <row r="1033" spans="2:79" x14ac:dyDescent="0.35">
      <c r="B1033" t="s">
        <v>488</v>
      </c>
      <c r="C1033" s="17">
        <v>0.37477411876731898</v>
      </c>
      <c r="D1033" s="17">
        <v>0.412806553592099</v>
      </c>
      <c r="E1033" s="17">
        <v>0.332494743508504</v>
      </c>
      <c r="F1033" s="17">
        <v>0.45882142669738302</v>
      </c>
      <c r="G1033" s="17">
        <v>0.40303758297072101</v>
      </c>
      <c r="H1033" s="17">
        <v>0.376619205054604</v>
      </c>
      <c r="I1033" s="17">
        <v>0.30202276330877098</v>
      </c>
      <c r="J1033" s="17">
        <v>0.37585047196379801</v>
      </c>
      <c r="K1033" s="17">
        <v>0.50952100294476599</v>
      </c>
      <c r="L1033" s="17">
        <v>0.28465241125863799</v>
      </c>
      <c r="M1033" s="17"/>
      <c r="N1033" s="17">
        <v>0.244163973563195</v>
      </c>
      <c r="O1033" s="17">
        <v>0.39213156265892901</v>
      </c>
      <c r="P1033" s="17">
        <v>0.371530083212253</v>
      </c>
      <c r="Q1033" s="17">
        <v>0.39508569849978997</v>
      </c>
      <c r="R1033" s="17"/>
      <c r="S1033" s="17">
        <v>0.371772756278826</v>
      </c>
      <c r="T1033" s="17">
        <v>0.38836652236253999</v>
      </c>
      <c r="U1033" s="17">
        <v>0.315524054881967</v>
      </c>
      <c r="V1033" s="17">
        <v>0.38071929515366498</v>
      </c>
      <c r="W1033" s="17">
        <v>0.39165567152257802</v>
      </c>
      <c r="X1033" s="17">
        <v>0.40948977291216299</v>
      </c>
      <c r="Y1033" s="17">
        <v>0.35487229706050399</v>
      </c>
      <c r="Z1033" s="17"/>
      <c r="AA1033" s="17">
        <v>0.376897538934367</v>
      </c>
      <c r="AB1033" s="17">
        <v>0.25544498203716598</v>
      </c>
      <c r="AC1033" s="17"/>
      <c r="AD1033" s="17">
        <v>0.40022314763682498</v>
      </c>
      <c r="AE1033" s="17">
        <v>0.349439073529068</v>
      </c>
      <c r="AF1033" s="17">
        <v>0.31413546704975198</v>
      </c>
      <c r="AG1033" s="17"/>
      <c r="AH1033" s="17">
        <v>0.42380537343672398</v>
      </c>
      <c r="AI1033" s="17">
        <v>0.34719612013728501</v>
      </c>
      <c r="AJ1033" s="17"/>
      <c r="AK1033" s="17">
        <v>0.31254811399111498</v>
      </c>
      <c r="AL1033" s="17">
        <v>0.39468020009575899</v>
      </c>
      <c r="AM1033" s="17"/>
      <c r="AN1033" s="17">
        <v>0.34965934021008199</v>
      </c>
      <c r="AO1033" s="17">
        <v>0.39508569849978997</v>
      </c>
      <c r="AP1033" s="17"/>
      <c r="AQ1033" s="17">
        <v>0.36646813332286898</v>
      </c>
      <c r="AR1033" s="17">
        <v>0.382464775271947</v>
      </c>
      <c r="AS1033" s="17"/>
      <c r="AT1033" s="17">
        <v>0.30032374171969201</v>
      </c>
      <c r="AU1033" s="17">
        <v>0.34134622292779898</v>
      </c>
      <c r="AV1033" s="17">
        <v>0.38200753229988799</v>
      </c>
      <c r="AW1033" s="17">
        <v>0.40181336401422901</v>
      </c>
      <c r="AX1033" s="17"/>
      <c r="AY1033" s="17">
        <v>0.394848835776414</v>
      </c>
      <c r="AZ1033" s="17">
        <v>0.364621550309636</v>
      </c>
      <c r="BA1033" s="17"/>
      <c r="BB1033" s="17">
        <v>0.36605525481623202</v>
      </c>
      <c r="BC1033" s="17">
        <v>0.376414903204005</v>
      </c>
      <c r="BD1033" s="17"/>
      <c r="BE1033" s="17">
        <v>0.40389436938574602</v>
      </c>
      <c r="BF1033" s="17">
        <v>0.36934339028483598</v>
      </c>
      <c r="BG1033" s="17"/>
      <c r="BH1033" s="17">
        <v>0.31013907628148801</v>
      </c>
      <c r="BI1033" s="17">
        <v>0.38132456511428803</v>
      </c>
      <c r="BJ1033" s="17"/>
      <c r="BK1033" s="17">
        <v>0.42818339721241599</v>
      </c>
      <c r="BL1033" s="17">
        <v>0.36338747462836002</v>
      </c>
      <c r="BM1033" s="17"/>
      <c r="BN1033" s="17">
        <v>0.42583152503621602</v>
      </c>
      <c r="BO1033" s="17">
        <v>0.37063455143964003</v>
      </c>
      <c r="BP1033" s="17"/>
      <c r="BQ1033" s="17">
        <v>0.42188423944646603</v>
      </c>
      <c r="BR1033" s="17">
        <v>0.36616646852325002</v>
      </c>
      <c r="BS1033" s="17"/>
      <c r="BT1033" s="17">
        <v>0.34349637142373302</v>
      </c>
      <c r="BU1033" s="17">
        <v>0.37854444033558998</v>
      </c>
      <c r="BV1033" s="17"/>
      <c r="BW1033" s="17">
        <v>0.35656444222384598</v>
      </c>
      <c r="BX1033" s="17">
        <v>0.38860676901292901</v>
      </c>
      <c r="BY1033" s="17"/>
      <c r="BZ1033" s="17">
        <v>0.39622026098718199</v>
      </c>
      <c r="CA1033" s="17">
        <v>0.37136015694755797</v>
      </c>
    </row>
    <row r="1034" spans="2:79" x14ac:dyDescent="0.35">
      <c r="B1034" t="s">
        <v>489</v>
      </c>
      <c r="C1034" s="17">
        <v>0.198562619358681</v>
      </c>
      <c r="D1034" s="17">
        <v>0.183759593317186</v>
      </c>
      <c r="E1034" s="17">
        <v>0.24602183287155099</v>
      </c>
      <c r="F1034" s="17">
        <v>0.201265003050553</v>
      </c>
      <c r="G1034" s="17">
        <v>0.17302595906353399</v>
      </c>
      <c r="H1034" s="17">
        <v>0.20513027950020199</v>
      </c>
      <c r="I1034" s="17">
        <v>0.24034238452809301</v>
      </c>
      <c r="J1034" s="17">
        <v>0.136809436942503</v>
      </c>
      <c r="K1034" s="17">
        <v>0.11732963263945401</v>
      </c>
      <c r="L1034" s="17">
        <v>0.23231832284575599</v>
      </c>
      <c r="M1034" s="17"/>
      <c r="N1034" s="17">
        <v>0.16999079547055199</v>
      </c>
      <c r="O1034" s="17">
        <v>0.23080556099812299</v>
      </c>
      <c r="P1034" s="17">
        <v>0.23673785387753701</v>
      </c>
      <c r="Q1034" s="17">
        <v>0.18139961316741501</v>
      </c>
      <c r="R1034" s="17"/>
      <c r="S1034" s="17">
        <v>0.19526345004607401</v>
      </c>
      <c r="T1034" s="17">
        <v>0.17914779749804999</v>
      </c>
      <c r="U1034" s="17">
        <v>0.28322999795057602</v>
      </c>
      <c r="V1034" s="17">
        <v>0.25325334967832802</v>
      </c>
      <c r="W1034" s="17">
        <v>0.188360464311978</v>
      </c>
      <c r="X1034" s="17">
        <v>0.13778161066441899</v>
      </c>
      <c r="Y1034" s="17">
        <v>0.21636614566415099</v>
      </c>
      <c r="Z1034" s="17"/>
      <c r="AA1034" s="17">
        <v>0.19790679743042799</v>
      </c>
      <c r="AB1034" s="17">
        <v>0.23541762608865799</v>
      </c>
      <c r="AC1034" s="17"/>
      <c r="AD1034" s="17">
        <v>0.19495009864346799</v>
      </c>
      <c r="AE1034" s="17">
        <v>0.204134501923074</v>
      </c>
      <c r="AF1034" s="17">
        <v>0.21970887423341501</v>
      </c>
      <c r="AG1034" s="17"/>
      <c r="AH1034" s="17">
        <v>0.201771276302844</v>
      </c>
      <c r="AI1034" s="17">
        <v>0.196757886083814</v>
      </c>
      <c r="AJ1034" s="17"/>
      <c r="AK1034" s="17">
        <v>0.223057423519924</v>
      </c>
      <c r="AL1034" s="17">
        <v>0.190726738435399</v>
      </c>
      <c r="AM1034" s="17"/>
      <c r="AN1034" s="17">
        <v>0.21978426265514101</v>
      </c>
      <c r="AO1034" s="17">
        <v>0.18139961316741501</v>
      </c>
      <c r="AP1034" s="17"/>
      <c r="AQ1034" s="17">
        <v>0.19052350578615099</v>
      </c>
      <c r="AR1034" s="17">
        <v>0.20600617455168199</v>
      </c>
      <c r="AS1034" s="17"/>
      <c r="AT1034" s="17">
        <v>0.20237100907236599</v>
      </c>
      <c r="AU1034" s="17">
        <v>0.17340753802377301</v>
      </c>
      <c r="AV1034" s="17">
        <v>0.207558331393879</v>
      </c>
      <c r="AW1034" s="17">
        <v>0.202231963441695</v>
      </c>
      <c r="AX1034" s="17"/>
      <c r="AY1034" s="17">
        <v>0.204531846255876</v>
      </c>
      <c r="AZ1034" s="17">
        <v>0.195543748174307</v>
      </c>
      <c r="BA1034" s="17"/>
      <c r="BB1034" s="17">
        <v>0.16694422065178199</v>
      </c>
      <c r="BC1034" s="17">
        <v>0.20451281846745101</v>
      </c>
      <c r="BD1034" s="17"/>
      <c r="BE1034" s="17">
        <v>0.118528223728484</v>
      </c>
      <c r="BF1034" s="17">
        <v>0.213488489249791</v>
      </c>
      <c r="BG1034" s="17"/>
      <c r="BH1034" s="17">
        <v>0.25196133976683599</v>
      </c>
      <c r="BI1034" s="17">
        <v>0.19315091945754601</v>
      </c>
      <c r="BJ1034" s="17"/>
      <c r="BK1034" s="17">
        <v>0.18316235045618301</v>
      </c>
      <c r="BL1034" s="17">
        <v>0.201845894975619</v>
      </c>
      <c r="BM1034" s="17"/>
      <c r="BN1034" s="17">
        <v>0.15303682847979699</v>
      </c>
      <c r="BO1034" s="17">
        <v>0.202253701422201</v>
      </c>
      <c r="BP1034" s="17"/>
      <c r="BQ1034" s="17">
        <v>0.17452358692876899</v>
      </c>
      <c r="BR1034" s="17">
        <v>0.20295487266602799</v>
      </c>
      <c r="BS1034" s="17"/>
      <c r="BT1034" s="17">
        <v>0.14840372786565401</v>
      </c>
      <c r="BU1034" s="17">
        <v>0.20460893555784099</v>
      </c>
      <c r="BV1034" s="17"/>
      <c r="BW1034" s="17">
        <v>0.218107023272297</v>
      </c>
      <c r="BX1034" s="17">
        <v>0.18371606769420901</v>
      </c>
      <c r="BY1034" s="17"/>
      <c r="BZ1034" s="17">
        <v>0.249922248008214</v>
      </c>
      <c r="CA1034" s="17">
        <v>0.19038679876171699</v>
      </c>
    </row>
    <row r="1035" spans="2:79" x14ac:dyDescent="0.35">
      <c r="B1035" t="s">
        <v>490</v>
      </c>
      <c r="C1035" s="17">
        <v>7.9798248350338302E-2</v>
      </c>
      <c r="D1035" s="17">
        <v>9.2095228586364195E-2</v>
      </c>
      <c r="E1035" s="17">
        <v>0.11107200410931101</v>
      </c>
      <c r="F1035" s="17">
        <v>1.52880262846859E-2</v>
      </c>
      <c r="G1035" s="17">
        <v>8.2375751456107996E-2</v>
      </c>
      <c r="H1035" s="17">
        <v>2.8987610006074398E-2</v>
      </c>
      <c r="I1035" s="17">
        <v>7.13173115922177E-2</v>
      </c>
      <c r="J1035" s="17">
        <v>0.13410298405210899</v>
      </c>
      <c r="K1035" s="17">
        <v>8.9552021872241594E-2</v>
      </c>
      <c r="L1035" s="17">
        <v>9.3389304873103401E-2</v>
      </c>
      <c r="M1035" s="17"/>
      <c r="N1035" s="17">
        <v>7.1479411791809305E-2</v>
      </c>
      <c r="O1035" s="17">
        <v>9.6333344605045404E-2</v>
      </c>
      <c r="P1035" s="17">
        <v>9.7848115822055395E-2</v>
      </c>
      <c r="Q1035" s="17">
        <v>7.0397029024138205E-2</v>
      </c>
      <c r="R1035" s="17"/>
      <c r="S1035" s="17">
        <v>4.4190654381900299E-2</v>
      </c>
      <c r="T1035" s="17">
        <v>3.1165810281802001E-2</v>
      </c>
      <c r="U1035" s="17">
        <v>7.8703696384055402E-2</v>
      </c>
      <c r="V1035" s="17">
        <v>4.2630545716239698E-2</v>
      </c>
      <c r="W1035" s="17">
        <v>0.10854733809834199</v>
      </c>
      <c r="X1035" s="17">
        <v>8.9955007275869095E-2</v>
      </c>
      <c r="Y1035" s="17">
        <v>9.4287724074494594E-2</v>
      </c>
      <c r="Z1035" s="17"/>
      <c r="AA1035" s="17">
        <v>7.9361303742185196E-2</v>
      </c>
      <c r="AB1035" s="17">
        <v>0.104353079136509</v>
      </c>
      <c r="AC1035" s="17"/>
      <c r="AD1035" s="17">
        <v>8.7793696473223895E-2</v>
      </c>
      <c r="AE1035" s="17">
        <v>6.9684597146261101E-2</v>
      </c>
      <c r="AF1035" s="17">
        <v>6.3792471793976804E-2</v>
      </c>
      <c r="AG1035" s="17"/>
      <c r="AH1035" s="17">
        <v>7.4455179269689004E-2</v>
      </c>
      <c r="AI1035" s="17">
        <v>8.2803497813764004E-2</v>
      </c>
      <c r="AJ1035" s="17"/>
      <c r="AK1035" s="17">
        <v>5.9780788136339899E-2</v>
      </c>
      <c r="AL1035" s="17">
        <v>8.62018282112305E-2</v>
      </c>
      <c r="AM1035" s="17"/>
      <c r="AN1035" s="17">
        <v>9.14226293514903E-2</v>
      </c>
      <c r="AO1035" s="17">
        <v>7.0397029024138205E-2</v>
      </c>
      <c r="AP1035" s="17"/>
      <c r="AQ1035" s="17">
        <v>7.8864680012695101E-2</v>
      </c>
      <c r="AR1035" s="17">
        <v>8.0662655524710206E-2</v>
      </c>
      <c r="AS1035" s="17"/>
      <c r="AT1035" s="17">
        <v>0</v>
      </c>
      <c r="AU1035" s="17">
        <v>9.9723953506258595E-2</v>
      </c>
      <c r="AV1035" s="17">
        <v>7.7326164878732298E-2</v>
      </c>
      <c r="AW1035" s="17">
        <v>7.6663057251763006E-2</v>
      </c>
      <c r="AX1035" s="17"/>
      <c r="AY1035" s="17">
        <v>9.4356645255579602E-2</v>
      </c>
      <c r="AZ1035" s="17">
        <v>7.2435498422276798E-2</v>
      </c>
      <c r="BA1035" s="17"/>
      <c r="BB1035" s="17">
        <v>6.6901636677565199E-2</v>
      </c>
      <c r="BC1035" s="17">
        <v>8.2225234232603694E-2</v>
      </c>
      <c r="BD1035" s="17"/>
      <c r="BE1035" s="17">
        <v>0.101055365760121</v>
      </c>
      <c r="BF1035" s="17">
        <v>7.5833940677116601E-2</v>
      </c>
      <c r="BG1035" s="17"/>
      <c r="BH1035" s="17">
        <v>3.6242822355538898E-2</v>
      </c>
      <c r="BI1035" s="17">
        <v>8.4212378365969995E-2</v>
      </c>
      <c r="BJ1035" s="17"/>
      <c r="BK1035" s="17">
        <v>9.0722930368917098E-2</v>
      </c>
      <c r="BL1035" s="17">
        <v>7.7469149922155894E-2</v>
      </c>
      <c r="BM1035" s="17"/>
      <c r="BN1035" s="17">
        <v>3.2894526486516203E-2</v>
      </c>
      <c r="BO1035" s="17">
        <v>8.3601048546483203E-2</v>
      </c>
      <c r="BP1035" s="17"/>
      <c r="BQ1035" s="17">
        <v>7.0640288198614704E-2</v>
      </c>
      <c r="BR1035" s="17">
        <v>8.1471530371244799E-2</v>
      </c>
      <c r="BS1035" s="17"/>
      <c r="BT1035" s="17">
        <v>7.5131240004202599E-2</v>
      </c>
      <c r="BU1035" s="17">
        <v>8.0360824741580503E-2</v>
      </c>
      <c r="BV1035" s="17"/>
      <c r="BW1035" s="17">
        <v>9.0464645931349993E-2</v>
      </c>
      <c r="BX1035" s="17">
        <v>7.1695713043545606E-2</v>
      </c>
      <c r="BY1035" s="17"/>
      <c r="BZ1035" s="17">
        <v>6.9088356657230399E-2</v>
      </c>
      <c r="CA1035" s="17">
        <v>8.1503131259310899E-2</v>
      </c>
    </row>
    <row r="1036" spans="2:79" x14ac:dyDescent="0.35">
      <c r="B1036" t="s">
        <v>491</v>
      </c>
      <c r="C1036" s="17">
        <v>2.7245832138189201E-2</v>
      </c>
      <c r="D1036" s="17">
        <v>4.8819814045504603E-2</v>
      </c>
      <c r="E1036" s="17">
        <v>2.0299945882011901E-2</v>
      </c>
      <c r="F1036" s="17">
        <v>1.68594100200865E-2</v>
      </c>
      <c r="G1036" s="17">
        <v>1.41706682719104E-2</v>
      </c>
      <c r="H1036" s="17">
        <v>3.1092998098812899E-2</v>
      </c>
      <c r="I1036" s="17">
        <v>3.73761268707027E-2</v>
      </c>
      <c r="J1036" s="17">
        <v>3.1233658637497899E-2</v>
      </c>
      <c r="K1036" s="17">
        <v>1.57136574924122E-2</v>
      </c>
      <c r="L1036" s="17">
        <v>2.5131664157232801E-2</v>
      </c>
      <c r="M1036" s="17"/>
      <c r="N1036" s="17">
        <v>3.5562290102418598E-2</v>
      </c>
      <c r="O1036" s="17">
        <v>1.5483567208507E-2</v>
      </c>
      <c r="P1036" s="17">
        <v>1.9010314712886101E-2</v>
      </c>
      <c r="Q1036" s="17">
        <v>3.1833198879268998E-2</v>
      </c>
      <c r="R1036" s="17"/>
      <c r="S1036" s="17">
        <v>3.5392776280700602E-2</v>
      </c>
      <c r="T1036" s="17">
        <v>0</v>
      </c>
      <c r="U1036" s="17">
        <v>2.59129899520988E-2</v>
      </c>
      <c r="V1036" s="17">
        <v>3.3244222767426897E-2</v>
      </c>
      <c r="W1036" s="17">
        <v>1.7315396041383001E-2</v>
      </c>
      <c r="X1036" s="17">
        <v>4.9680247153732399E-2</v>
      </c>
      <c r="Y1036" s="17">
        <v>1.8078272930336502E-2</v>
      </c>
      <c r="Z1036" s="17"/>
      <c r="AA1036" s="17">
        <v>2.6880603671177901E-2</v>
      </c>
      <c r="AB1036" s="17">
        <v>4.7770454798394903E-2</v>
      </c>
      <c r="AC1036" s="17"/>
      <c r="AD1036" s="17">
        <v>2.0986839164532398E-2</v>
      </c>
      <c r="AE1036" s="17">
        <v>3.52558186944067E-2</v>
      </c>
      <c r="AF1036" s="17">
        <v>3.5193877508733901E-2</v>
      </c>
      <c r="AG1036" s="17"/>
      <c r="AH1036" s="17">
        <v>2.2502392365739299E-2</v>
      </c>
      <c r="AI1036" s="17">
        <v>2.9913815579124699E-2</v>
      </c>
      <c r="AJ1036" s="17"/>
      <c r="AK1036" s="17">
        <v>7.3602746907627196E-3</v>
      </c>
      <c r="AL1036" s="17">
        <v>3.3607216341361199E-2</v>
      </c>
      <c r="AM1036" s="17"/>
      <c r="AN1036" s="17">
        <v>2.1573663780015299E-2</v>
      </c>
      <c r="AO1036" s="17">
        <v>3.1833198879268998E-2</v>
      </c>
      <c r="AP1036" s="17"/>
      <c r="AQ1036" s="17">
        <v>2.1427131034984101E-2</v>
      </c>
      <c r="AR1036" s="17">
        <v>3.2633468775303001E-2</v>
      </c>
      <c r="AS1036" s="17"/>
      <c r="AT1036" s="17">
        <v>5.9169892606368603E-2</v>
      </c>
      <c r="AU1036" s="17">
        <v>2.8193949787276799E-2</v>
      </c>
      <c r="AV1036" s="17">
        <v>2.8949111507597599E-2</v>
      </c>
      <c r="AW1036" s="17">
        <v>1.7843914826997799E-2</v>
      </c>
      <c r="AX1036" s="17"/>
      <c r="AY1036" s="17">
        <v>3.0324094878122699E-2</v>
      </c>
      <c r="AZ1036" s="17">
        <v>2.5689034441676299E-2</v>
      </c>
      <c r="BA1036" s="17"/>
      <c r="BB1036" s="17">
        <v>3.7131451110991601E-2</v>
      </c>
      <c r="BC1036" s="17">
        <v>2.53854785590318E-2</v>
      </c>
      <c r="BD1036" s="17"/>
      <c r="BE1036" s="17">
        <v>4.09400082355015E-2</v>
      </c>
      <c r="BF1036" s="17">
        <v>2.4691961529371701E-2</v>
      </c>
      <c r="BG1036" s="17"/>
      <c r="BH1036" s="17">
        <v>5.3552170609734599E-2</v>
      </c>
      <c r="BI1036" s="17">
        <v>2.45798130235448E-2</v>
      </c>
      <c r="BJ1036" s="17"/>
      <c r="BK1036" s="17">
        <v>3.2222173657701997E-2</v>
      </c>
      <c r="BL1036" s="17">
        <v>2.6184896067785901E-2</v>
      </c>
      <c r="BM1036" s="17"/>
      <c r="BN1036" s="17">
        <v>1.37258793534748E-2</v>
      </c>
      <c r="BO1036" s="17">
        <v>2.8341985642826899E-2</v>
      </c>
      <c r="BP1036" s="17"/>
      <c r="BQ1036" s="17">
        <v>1.2894210175901E-2</v>
      </c>
      <c r="BR1036" s="17">
        <v>2.98680657581754E-2</v>
      </c>
      <c r="BS1036" s="17"/>
      <c r="BT1036" s="17">
        <v>3.88844008711966E-2</v>
      </c>
      <c r="BU1036" s="17">
        <v>2.5842881144441499E-2</v>
      </c>
      <c r="BV1036" s="17"/>
      <c r="BW1036" s="17">
        <v>2.04102240826756E-2</v>
      </c>
      <c r="BX1036" s="17">
        <v>3.2438377718132003E-2</v>
      </c>
      <c r="BY1036" s="17"/>
      <c r="BZ1036" s="17">
        <v>7.4959062002683896E-3</v>
      </c>
      <c r="CA1036" s="17">
        <v>3.0389777207839499E-2</v>
      </c>
    </row>
    <row r="1037" spans="2:79" x14ac:dyDescent="0.35">
      <c r="B1037" t="s">
        <v>75</v>
      </c>
      <c r="C1037" s="17">
        <v>3.2138647563934503E-2</v>
      </c>
      <c r="D1037" s="17">
        <v>3.9333644572913697E-2</v>
      </c>
      <c r="E1037" s="17">
        <v>1.24983805113279E-2</v>
      </c>
      <c r="F1037" s="17">
        <v>7.7295339308477299E-3</v>
      </c>
      <c r="G1037" s="17">
        <v>1.7373619427426702E-2</v>
      </c>
      <c r="H1037" s="17">
        <v>3.4851854142164601E-2</v>
      </c>
      <c r="I1037" s="17">
        <v>3.4363531067236198E-2</v>
      </c>
      <c r="J1037" s="17">
        <v>8.1554600978923406E-2</v>
      </c>
      <c r="K1037" s="17">
        <v>0</v>
      </c>
      <c r="L1037" s="17">
        <v>5.7203961220510302E-2</v>
      </c>
      <c r="M1037" s="17"/>
      <c r="N1037" s="17">
        <v>8.0663343648291197E-2</v>
      </c>
      <c r="O1037" s="17">
        <v>6.0010242797603801E-2</v>
      </c>
      <c r="P1037" s="17">
        <v>3.3311399076718498E-2</v>
      </c>
      <c r="Q1037" s="17">
        <v>1.54915749214711E-2</v>
      </c>
      <c r="R1037" s="17"/>
      <c r="S1037" s="17">
        <v>4.4106430968793499E-2</v>
      </c>
      <c r="T1037" s="17">
        <v>2.6078249876393001E-2</v>
      </c>
      <c r="U1037" s="17">
        <v>8.8429449418601508E-3</v>
      </c>
      <c r="V1037" s="17">
        <v>4.0768337865637098E-2</v>
      </c>
      <c r="W1037" s="17">
        <v>1.5264568653073801E-2</v>
      </c>
      <c r="X1037" s="17">
        <v>2.40398477599582E-2</v>
      </c>
      <c r="Y1037" s="17">
        <v>2.0326546012506299E-2</v>
      </c>
      <c r="Z1037" s="17"/>
      <c r="AA1037" s="17">
        <v>3.1920764837339098E-2</v>
      </c>
      <c r="AB1037" s="17">
        <v>4.4382930667440298E-2</v>
      </c>
      <c r="AC1037" s="17"/>
      <c r="AD1037" s="17">
        <v>2.8550361213979299E-2</v>
      </c>
      <c r="AE1037" s="17">
        <v>2.6259048943524599E-2</v>
      </c>
      <c r="AF1037" s="17">
        <v>9.1309177019151602E-2</v>
      </c>
      <c r="AG1037" s="17"/>
      <c r="AH1037" s="17">
        <v>6.9070195465913298E-3</v>
      </c>
      <c r="AI1037" s="17">
        <v>4.6330366857831901E-2</v>
      </c>
      <c r="AJ1037" s="17"/>
      <c r="AK1037" s="17">
        <v>4.6328791159726802E-2</v>
      </c>
      <c r="AL1037" s="17">
        <v>2.7599224641058399E-2</v>
      </c>
      <c r="AM1037" s="17"/>
      <c r="AN1037" s="17">
        <v>5.27223514682304E-2</v>
      </c>
      <c r="AO1037" s="17">
        <v>1.54915749214711E-2</v>
      </c>
      <c r="AP1037" s="17"/>
      <c r="AQ1037" s="17">
        <v>2.5686385411590601E-2</v>
      </c>
      <c r="AR1037" s="17">
        <v>3.8112909404791402E-2</v>
      </c>
      <c r="AS1037" s="17"/>
      <c r="AT1037" s="17">
        <v>0.123558462384716</v>
      </c>
      <c r="AU1037" s="17">
        <v>5.55435384855133E-2</v>
      </c>
      <c r="AV1037" s="17">
        <v>3.03670529936956E-2</v>
      </c>
      <c r="AW1037" s="17">
        <v>0</v>
      </c>
      <c r="AX1037" s="17"/>
      <c r="AY1037" s="17">
        <v>1.5084545200757001E-2</v>
      </c>
      <c r="AZ1037" s="17">
        <v>4.0763573217832097E-2</v>
      </c>
      <c r="BA1037" s="17"/>
      <c r="BB1037" s="17">
        <v>3.1747475110274398E-2</v>
      </c>
      <c r="BC1037" s="17">
        <v>3.2212261474832297E-2</v>
      </c>
      <c r="BD1037" s="17"/>
      <c r="BE1037" s="17">
        <v>2.1679401275680799E-2</v>
      </c>
      <c r="BF1037" s="17">
        <v>3.4089225787563203E-2</v>
      </c>
      <c r="BG1037" s="17"/>
      <c r="BH1037" s="17">
        <v>4.4027234348906402E-2</v>
      </c>
      <c r="BI1037" s="17">
        <v>3.0933797270947899E-2</v>
      </c>
      <c r="BJ1037" s="17"/>
      <c r="BK1037" s="17">
        <v>2.63362150025345E-2</v>
      </c>
      <c r="BL1037" s="17">
        <v>3.3375702934096099E-2</v>
      </c>
      <c r="BM1037" s="17"/>
      <c r="BN1037" s="17">
        <v>1.3453964142919999E-2</v>
      </c>
      <c r="BO1037" s="17">
        <v>3.3653540518157402E-2</v>
      </c>
      <c r="BP1037" s="17"/>
      <c r="BQ1037" s="17">
        <v>1.5176846345295701E-2</v>
      </c>
      <c r="BR1037" s="17">
        <v>3.5237795906046102E-2</v>
      </c>
      <c r="BS1037" s="17"/>
      <c r="BT1037" s="17">
        <v>1.51817795030418E-2</v>
      </c>
      <c r="BU1037" s="17">
        <v>3.4182683685782402E-2</v>
      </c>
      <c r="BV1037" s="17"/>
      <c r="BW1037" s="17">
        <v>5.2809631751722402E-2</v>
      </c>
      <c r="BX1037" s="17">
        <v>1.6436309643785299E-2</v>
      </c>
      <c r="BY1037" s="17"/>
      <c r="BZ1037" s="17">
        <v>7.1711890164985401E-3</v>
      </c>
      <c r="CA1037" s="17">
        <v>3.6113159592417197E-2</v>
      </c>
    </row>
    <row r="1038" spans="2:79" x14ac:dyDescent="0.35">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c r="BE1038" s="17"/>
      <c r="BF1038" s="17"/>
      <c r="BG1038" s="17"/>
      <c r="BH1038" s="17"/>
      <c r="BI1038" s="17"/>
      <c r="BJ1038" s="17"/>
      <c r="BK1038" s="17"/>
      <c r="BL1038" s="17"/>
      <c r="BM1038" s="17"/>
      <c r="BN1038" s="17"/>
      <c r="BO1038" s="17"/>
      <c r="BP1038" s="17"/>
      <c r="BQ1038" s="17"/>
      <c r="BR1038" s="17"/>
      <c r="BS1038" s="17"/>
      <c r="BT1038" s="17"/>
      <c r="BU1038" s="17"/>
      <c r="BV1038" s="17"/>
      <c r="BW1038" s="17"/>
      <c r="BX1038" s="17"/>
      <c r="BY1038" s="17"/>
      <c r="BZ1038" s="17"/>
      <c r="CA1038" s="17"/>
    </row>
    <row r="1039" spans="2:79" x14ac:dyDescent="0.35">
      <c r="B1039" s="6" t="s">
        <v>495</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c r="BI1039" s="17"/>
      <c r="BJ1039" s="17"/>
      <c r="BK1039" s="17"/>
      <c r="BL1039" s="17"/>
      <c r="BM1039" s="17"/>
      <c r="BN1039" s="17"/>
      <c r="BO1039" s="17"/>
      <c r="BP1039" s="17"/>
      <c r="BQ1039" s="17"/>
      <c r="BR1039" s="17"/>
      <c r="BS1039" s="17"/>
      <c r="BT1039" s="17"/>
      <c r="BU1039" s="17"/>
      <c r="BV1039" s="17"/>
      <c r="BW1039" s="17"/>
      <c r="BX1039" s="17"/>
      <c r="BY1039" s="17"/>
      <c r="BZ1039" s="17"/>
      <c r="CA1039" s="17"/>
    </row>
    <row r="1040" spans="2:79" x14ac:dyDescent="0.35">
      <c r="B1040" s="24" t="s">
        <v>707</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c r="BK1040" s="17"/>
      <c r="BL1040" s="17"/>
      <c r="BM1040" s="17"/>
      <c r="BN1040" s="17"/>
      <c r="BO1040" s="17"/>
      <c r="BP1040" s="17"/>
      <c r="BQ1040" s="17"/>
      <c r="BR1040" s="17"/>
      <c r="BS1040" s="17"/>
      <c r="BT1040" s="17"/>
      <c r="BU1040" s="17"/>
      <c r="BV1040" s="17"/>
      <c r="BW1040" s="17"/>
      <c r="BX1040" s="17"/>
      <c r="BY1040" s="17"/>
      <c r="BZ1040" s="17"/>
      <c r="CA1040" s="17"/>
    </row>
    <row r="1041" spans="2:79" x14ac:dyDescent="0.35">
      <c r="B1041" t="s">
        <v>487</v>
      </c>
      <c r="C1041" s="17">
        <v>0.245400610417985</v>
      </c>
      <c r="D1041" s="17">
        <v>0.16165788843972201</v>
      </c>
      <c r="E1041" s="17">
        <v>0.323240568523602</v>
      </c>
      <c r="F1041" s="17">
        <v>0.26838130329917997</v>
      </c>
      <c r="G1041" s="17">
        <v>0.32780433775117901</v>
      </c>
      <c r="H1041" s="17">
        <v>0.20207097989183201</v>
      </c>
      <c r="I1041" s="17">
        <v>0.24874907769590701</v>
      </c>
      <c r="J1041" s="17">
        <v>0.172607085684711</v>
      </c>
      <c r="K1041" s="17">
        <v>0.269392395197801</v>
      </c>
      <c r="L1041" s="17">
        <v>0.20026381063361001</v>
      </c>
      <c r="M1041" s="17"/>
      <c r="N1041" s="17">
        <v>0.24083837631094801</v>
      </c>
      <c r="O1041" s="17">
        <v>0.20707480383577101</v>
      </c>
      <c r="P1041" s="17">
        <v>0.17664867911694099</v>
      </c>
      <c r="Q1041" s="17">
        <v>0.28125400118678301</v>
      </c>
      <c r="R1041" s="17"/>
      <c r="S1041" s="17">
        <v>0.21158161378724999</v>
      </c>
      <c r="T1041" s="17">
        <v>0.33351875443176598</v>
      </c>
      <c r="U1041" s="17">
        <v>0.26889937562898503</v>
      </c>
      <c r="V1041" s="17">
        <v>0.226543516249538</v>
      </c>
      <c r="W1041" s="17">
        <v>0.20982940865482799</v>
      </c>
      <c r="X1041" s="17">
        <v>0.243174541720835</v>
      </c>
      <c r="Y1041" s="17">
        <v>0.329695114285603</v>
      </c>
      <c r="Z1041" s="17"/>
      <c r="AA1041" s="17">
        <v>0.24688749454508299</v>
      </c>
      <c r="AB1041" s="17">
        <v>0.16184267776866701</v>
      </c>
      <c r="AC1041" s="17"/>
      <c r="AD1041" s="17">
        <v>0.24130913226949899</v>
      </c>
      <c r="AE1041" s="17">
        <v>0.25208268683707302</v>
      </c>
      <c r="AF1041" s="17">
        <v>0.24160713058233099</v>
      </c>
      <c r="AG1041" s="17"/>
      <c r="AH1041" s="17">
        <v>0.284919424825476</v>
      </c>
      <c r="AI1041" s="17">
        <v>0.223172955487703</v>
      </c>
      <c r="AJ1041" s="17"/>
      <c r="AK1041" s="17">
        <v>0.26956339357734199</v>
      </c>
      <c r="AL1041" s="17">
        <v>0.23767094291929999</v>
      </c>
      <c r="AM1041" s="17"/>
      <c r="AN1041" s="17">
        <v>0.20106875728078599</v>
      </c>
      <c r="AO1041" s="17">
        <v>0.28125400118678301</v>
      </c>
      <c r="AP1041" s="17"/>
      <c r="AQ1041" s="17">
        <v>0.283954351292378</v>
      </c>
      <c r="AR1041" s="17">
        <v>0.20970303064055701</v>
      </c>
      <c r="AS1041" s="17"/>
      <c r="AT1041" s="17">
        <v>0.225052286212202</v>
      </c>
      <c r="AU1041" s="17">
        <v>0.26353467799403202</v>
      </c>
      <c r="AV1041" s="17">
        <v>0.223073315881676</v>
      </c>
      <c r="AW1041" s="17">
        <v>0.28240703073111401</v>
      </c>
      <c r="AX1041" s="17"/>
      <c r="AY1041" s="17">
        <v>0.257896869039766</v>
      </c>
      <c r="AZ1041" s="17">
        <v>0.23908076436162201</v>
      </c>
      <c r="BA1041" s="17"/>
      <c r="BB1041" s="17">
        <v>0.272227403836378</v>
      </c>
      <c r="BC1041" s="17">
        <v>0.240352133302841</v>
      </c>
      <c r="BD1041" s="17"/>
      <c r="BE1041" s="17">
        <v>0.29677014961287601</v>
      </c>
      <c r="BF1041" s="17">
        <v>0.23582054109464101</v>
      </c>
      <c r="BG1041" s="17"/>
      <c r="BH1041" s="17">
        <v>0.26013854436179601</v>
      </c>
      <c r="BI1041" s="17">
        <v>0.24390699268600499</v>
      </c>
      <c r="BJ1041" s="17"/>
      <c r="BK1041" s="17">
        <v>0.24606599672061899</v>
      </c>
      <c r="BL1041" s="17">
        <v>0.245258752724648</v>
      </c>
      <c r="BM1041" s="17"/>
      <c r="BN1041" s="17">
        <v>0.36671872911867798</v>
      </c>
      <c r="BO1041" s="17">
        <v>0.23556453457457099</v>
      </c>
      <c r="BP1041" s="17"/>
      <c r="BQ1041" s="17">
        <v>0.30549469910871302</v>
      </c>
      <c r="BR1041" s="17">
        <v>0.23442061525497601</v>
      </c>
      <c r="BS1041" s="17"/>
      <c r="BT1041" s="17">
        <v>0.25642664135161602</v>
      </c>
      <c r="BU1041" s="17">
        <v>0.24407149672623299</v>
      </c>
      <c r="BV1041" s="17"/>
      <c r="BW1041" s="17">
        <v>0.20170219816927201</v>
      </c>
      <c r="BX1041" s="17">
        <v>0.27859531607252502</v>
      </c>
      <c r="BY1041" s="17"/>
      <c r="BZ1041" s="17">
        <v>0.25572792065197802</v>
      </c>
      <c r="CA1041" s="17">
        <v>0.243756629767375</v>
      </c>
    </row>
    <row r="1042" spans="2:79" x14ac:dyDescent="0.35">
      <c r="B1042" t="s">
        <v>488</v>
      </c>
      <c r="C1042" s="17">
        <v>0.39196955705659797</v>
      </c>
      <c r="D1042" s="17">
        <v>0.41490812508959202</v>
      </c>
      <c r="E1042" s="17">
        <v>0.38242370560183497</v>
      </c>
      <c r="F1042" s="17">
        <v>0.43992570169357997</v>
      </c>
      <c r="G1042" s="17">
        <v>0.33786404603435999</v>
      </c>
      <c r="H1042" s="17">
        <v>0.44752746083989697</v>
      </c>
      <c r="I1042" s="17">
        <v>0.359140963235205</v>
      </c>
      <c r="J1042" s="17">
        <v>0.41916986758943597</v>
      </c>
      <c r="K1042" s="17">
        <v>0.42010510042516302</v>
      </c>
      <c r="L1042" s="17">
        <v>0.360476033561689</v>
      </c>
      <c r="M1042" s="17"/>
      <c r="N1042" s="17">
        <v>0.40228854083995502</v>
      </c>
      <c r="O1042" s="17">
        <v>0.40144809053359698</v>
      </c>
      <c r="P1042" s="17">
        <v>0.38335392659568301</v>
      </c>
      <c r="Q1042" s="17">
        <v>0.39069042300699902</v>
      </c>
      <c r="R1042" s="17"/>
      <c r="S1042" s="17">
        <v>0.41856269377148497</v>
      </c>
      <c r="T1042" s="17">
        <v>0.36659079838929198</v>
      </c>
      <c r="U1042" s="17">
        <v>0.36238030623553602</v>
      </c>
      <c r="V1042" s="17">
        <v>0.364941307557753</v>
      </c>
      <c r="W1042" s="17">
        <v>0.43672099742798598</v>
      </c>
      <c r="X1042" s="17">
        <v>0.44081969284786499</v>
      </c>
      <c r="Y1042" s="17">
        <v>0.337182459451357</v>
      </c>
      <c r="Z1042" s="17"/>
      <c r="AA1042" s="17">
        <v>0.392100141524729</v>
      </c>
      <c r="AB1042" s="17">
        <v>0.38463114514253</v>
      </c>
      <c r="AC1042" s="17"/>
      <c r="AD1042" s="17">
        <v>0.394675845930827</v>
      </c>
      <c r="AE1042" s="17">
        <v>0.40425464133889499</v>
      </c>
      <c r="AF1042" s="17">
        <v>0.28749984215656799</v>
      </c>
      <c r="AG1042" s="17"/>
      <c r="AH1042" s="17">
        <v>0.42262635997450598</v>
      </c>
      <c r="AI1042" s="17">
        <v>0.37472640726221201</v>
      </c>
      <c r="AJ1042" s="17"/>
      <c r="AK1042" s="17">
        <v>0.39306467809393603</v>
      </c>
      <c r="AL1042" s="17">
        <v>0.39161922814648797</v>
      </c>
      <c r="AM1042" s="17"/>
      <c r="AN1042" s="17">
        <v>0.39355117546461199</v>
      </c>
      <c r="AO1042" s="17">
        <v>0.39069042300699902</v>
      </c>
      <c r="AP1042" s="17"/>
      <c r="AQ1042" s="17">
        <v>0.39342612338829003</v>
      </c>
      <c r="AR1042" s="17">
        <v>0.39062089693575403</v>
      </c>
      <c r="AS1042" s="17"/>
      <c r="AT1042" s="17">
        <v>0.33868718595888297</v>
      </c>
      <c r="AU1042" s="17">
        <v>0.299783268643037</v>
      </c>
      <c r="AV1042" s="17">
        <v>0.41479476157963002</v>
      </c>
      <c r="AW1042" s="17">
        <v>0.43859832268732402</v>
      </c>
      <c r="AX1042" s="17"/>
      <c r="AY1042" s="17">
        <v>0.38134468398844401</v>
      </c>
      <c r="AZ1042" s="17">
        <v>0.39734297034704502</v>
      </c>
      <c r="BA1042" s="17"/>
      <c r="BB1042" s="17">
        <v>0.38706543729861398</v>
      </c>
      <c r="BC1042" s="17">
        <v>0.39289245290859098</v>
      </c>
      <c r="BD1042" s="17"/>
      <c r="BE1042" s="17">
        <v>0.32132596255689599</v>
      </c>
      <c r="BF1042" s="17">
        <v>0.40514410647176302</v>
      </c>
      <c r="BG1042" s="17"/>
      <c r="BH1042" s="17">
        <v>0.41473577649961901</v>
      </c>
      <c r="BI1042" s="17">
        <v>0.38966231174121801</v>
      </c>
      <c r="BJ1042" s="17"/>
      <c r="BK1042" s="17">
        <v>0.40322953691448099</v>
      </c>
      <c r="BL1042" s="17">
        <v>0.389568974472706</v>
      </c>
      <c r="BM1042" s="17"/>
      <c r="BN1042" s="17">
        <v>0.41538101815511003</v>
      </c>
      <c r="BO1042" s="17">
        <v>0.39007143244474002</v>
      </c>
      <c r="BP1042" s="17"/>
      <c r="BQ1042" s="17">
        <v>0.43334634224287599</v>
      </c>
      <c r="BR1042" s="17">
        <v>0.38440946402408199</v>
      </c>
      <c r="BS1042" s="17"/>
      <c r="BT1042" s="17">
        <v>0.39290421137938603</v>
      </c>
      <c r="BU1042" s="17">
        <v>0.391856890779408</v>
      </c>
      <c r="BV1042" s="17"/>
      <c r="BW1042" s="17">
        <v>0.39403723057432199</v>
      </c>
      <c r="BX1042" s="17">
        <v>0.39039888640110898</v>
      </c>
      <c r="BY1042" s="17"/>
      <c r="BZ1042" s="17">
        <v>0.43103036579288201</v>
      </c>
      <c r="CA1042" s="17">
        <v>0.38575155718009202</v>
      </c>
    </row>
    <row r="1043" spans="2:79" x14ac:dyDescent="0.35">
      <c r="B1043" t="s">
        <v>489</v>
      </c>
      <c r="C1043" s="17">
        <v>0.224375122066445</v>
      </c>
      <c r="D1043" s="17">
        <v>0.26969387570700898</v>
      </c>
      <c r="E1043" s="17">
        <v>0.16929863317157401</v>
      </c>
      <c r="F1043" s="17">
        <v>0.195644658971561</v>
      </c>
      <c r="G1043" s="17">
        <v>0.17654317105168901</v>
      </c>
      <c r="H1043" s="17">
        <v>0.25844841819227898</v>
      </c>
      <c r="I1043" s="17">
        <v>0.26049027152773702</v>
      </c>
      <c r="J1043" s="17">
        <v>0.227482596601321</v>
      </c>
      <c r="K1043" s="17">
        <v>0.208802150080694</v>
      </c>
      <c r="L1043" s="17">
        <v>0.26011656103522801</v>
      </c>
      <c r="M1043" s="17"/>
      <c r="N1043" s="17">
        <v>0.16924587156120699</v>
      </c>
      <c r="O1043" s="17">
        <v>0.21347748740708</v>
      </c>
      <c r="P1043" s="17">
        <v>0.26585881160553698</v>
      </c>
      <c r="Q1043" s="17">
        <v>0.22229965044567501</v>
      </c>
      <c r="R1043" s="17"/>
      <c r="S1043" s="17">
        <v>0.20743770581964999</v>
      </c>
      <c r="T1043" s="17">
        <v>0.18208615782323201</v>
      </c>
      <c r="U1043" s="17">
        <v>0.244757496739474</v>
      </c>
      <c r="V1043" s="17">
        <v>0.28479111035311699</v>
      </c>
      <c r="W1043" s="17">
        <v>0.22817262721527701</v>
      </c>
      <c r="X1043" s="17">
        <v>0.18836703142290701</v>
      </c>
      <c r="Y1043" s="17">
        <v>0.22307642808669501</v>
      </c>
      <c r="Z1043" s="17"/>
      <c r="AA1043" s="17">
        <v>0.22469621523383301</v>
      </c>
      <c r="AB1043" s="17">
        <v>0.206330756156694</v>
      </c>
      <c r="AC1043" s="17"/>
      <c r="AD1043" s="17">
        <v>0.20912780832244801</v>
      </c>
      <c r="AE1043" s="17">
        <v>0.24542541453811401</v>
      </c>
      <c r="AF1043" s="17">
        <v>0.25268365958044298</v>
      </c>
      <c r="AG1043" s="17"/>
      <c r="AH1043" s="17">
        <v>0.20330554800322401</v>
      </c>
      <c r="AI1043" s="17">
        <v>0.236225862753557</v>
      </c>
      <c r="AJ1043" s="17"/>
      <c r="AK1043" s="17">
        <v>0.196848735636903</v>
      </c>
      <c r="AL1043" s="17">
        <v>0.23318080529992899</v>
      </c>
      <c r="AM1043" s="17"/>
      <c r="AN1043" s="17">
        <v>0.226941392678775</v>
      </c>
      <c r="AO1043" s="17">
        <v>0.22229965044567501</v>
      </c>
      <c r="AP1043" s="17"/>
      <c r="AQ1043" s="17">
        <v>0.200786291086474</v>
      </c>
      <c r="AR1043" s="17">
        <v>0.246216431279659</v>
      </c>
      <c r="AS1043" s="17"/>
      <c r="AT1043" s="17">
        <v>0.182980473159885</v>
      </c>
      <c r="AU1043" s="17">
        <v>0.233237831236312</v>
      </c>
      <c r="AV1043" s="17">
        <v>0.24329968228618801</v>
      </c>
      <c r="AW1043" s="17">
        <v>0.1767849088524</v>
      </c>
      <c r="AX1043" s="17"/>
      <c r="AY1043" s="17">
        <v>0.236241925931511</v>
      </c>
      <c r="AZ1043" s="17">
        <v>0.21837361586541601</v>
      </c>
      <c r="BA1043" s="17"/>
      <c r="BB1043" s="17">
        <v>0.20363398971208199</v>
      </c>
      <c r="BC1043" s="17">
        <v>0.22827835158776999</v>
      </c>
      <c r="BD1043" s="17"/>
      <c r="BE1043" s="17">
        <v>0.24017408803420301</v>
      </c>
      <c r="BF1043" s="17">
        <v>0.22142872247671799</v>
      </c>
      <c r="BG1043" s="17"/>
      <c r="BH1043" s="17">
        <v>0.18388684336408101</v>
      </c>
      <c r="BI1043" s="17">
        <v>0.22847841166169999</v>
      </c>
      <c r="BJ1043" s="17"/>
      <c r="BK1043" s="17">
        <v>0.21489265791353801</v>
      </c>
      <c r="BL1043" s="17">
        <v>0.226396745425026</v>
      </c>
      <c r="BM1043" s="17"/>
      <c r="BN1043" s="17">
        <v>0.119021298948868</v>
      </c>
      <c r="BO1043" s="17">
        <v>0.23291686509441401</v>
      </c>
      <c r="BP1043" s="17"/>
      <c r="BQ1043" s="17">
        <v>0.20059388067372999</v>
      </c>
      <c r="BR1043" s="17">
        <v>0.22872027349733201</v>
      </c>
      <c r="BS1043" s="17"/>
      <c r="BT1043" s="17">
        <v>0.25399062714452098</v>
      </c>
      <c r="BU1043" s="17">
        <v>0.220805172596473</v>
      </c>
      <c r="BV1043" s="17"/>
      <c r="BW1043" s="17">
        <v>0.226698010920246</v>
      </c>
      <c r="BX1043" s="17">
        <v>0.222610581713553</v>
      </c>
      <c r="BY1043" s="17"/>
      <c r="BZ1043" s="17">
        <v>0.214101640300038</v>
      </c>
      <c r="CA1043" s="17">
        <v>0.22601053388769199</v>
      </c>
    </row>
    <row r="1044" spans="2:79" x14ac:dyDescent="0.35">
      <c r="B1044" t="s">
        <v>490</v>
      </c>
      <c r="C1044" s="17">
        <v>8.6836153932713697E-2</v>
      </c>
      <c r="D1044" s="17">
        <v>5.6641136748930399E-2</v>
      </c>
      <c r="E1044" s="17">
        <v>0.112294807393121</v>
      </c>
      <c r="F1044" s="17">
        <v>7.9188926015592395E-2</v>
      </c>
      <c r="G1044" s="17">
        <v>0.109340287234811</v>
      </c>
      <c r="H1044" s="17">
        <v>6.9165302943562199E-2</v>
      </c>
      <c r="I1044" s="17">
        <v>7.9572937688325698E-2</v>
      </c>
      <c r="J1044" s="17">
        <v>7.2912322499648199E-2</v>
      </c>
      <c r="K1044" s="17">
        <v>8.5986696803928994E-2</v>
      </c>
      <c r="L1044" s="17">
        <v>0.103150837990482</v>
      </c>
      <c r="M1044" s="17"/>
      <c r="N1044" s="17">
        <v>8.8876142311040907E-2</v>
      </c>
      <c r="O1044" s="17">
        <v>9.8730767301861699E-2</v>
      </c>
      <c r="P1044" s="17">
        <v>0.13434333850479799</v>
      </c>
      <c r="Q1044" s="17">
        <v>6.6137372457469201E-2</v>
      </c>
      <c r="R1044" s="17"/>
      <c r="S1044" s="17">
        <v>9.5192748547742803E-2</v>
      </c>
      <c r="T1044" s="17">
        <v>0.103067950866071</v>
      </c>
      <c r="U1044" s="17">
        <v>9.5734559829412494E-2</v>
      </c>
      <c r="V1044" s="17">
        <v>7.7480505633447994E-2</v>
      </c>
      <c r="W1044" s="17">
        <v>9.8855735499676495E-2</v>
      </c>
      <c r="X1044" s="17">
        <v>5.9571001509798299E-2</v>
      </c>
      <c r="Y1044" s="17">
        <v>7.6427076264149699E-2</v>
      </c>
      <c r="Z1044" s="17"/>
      <c r="AA1044" s="17">
        <v>8.6043685872307499E-2</v>
      </c>
      <c r="AB1044" s="17">
        <v>0.13137021789328601</v>
      </c>
      <c r="AC1044" s="17"/>
      <c r="AD1044" s="17">
        <v>9.2963882554479904E-2</v>
      </c>
      <c r="AE1044" s="17">
        <v>7.2125111819381499E-2</v>
      </c>
      <c r="AF1044" s="17">
        <v>0.12377533536544599</v>
      </c>
      <c r="AG1044" s="17"/>
      <c r="AH1044" s="17">
        <v>6.5656226909073606E-2</v>
      </c>
      <c r="AI1044" s="17">
        <v>9.8748963473902399E-2</v>
      </c>
      <c r="AJ1044" s="17"/>
      <c r="AK1044" s="17">
        <v>7.1984788979128606E-2</v>
      </c>
      <c r="AL1044" s="17">
        <v>9.15871013809334E-2</v>
      </c>
      <c r="AM1044" s="17"/>
      <c r="AN1044" s="17">
        <v>0.112429698108124</v>
      </c>
      <c r="AO1044" s="17">
        <v>6.6137372457469201E-2</v>
      </c>
      <c r="AP1044" s="17"/>
      <c r="AQ1044" s="17">
        <v>7.5359909401856898E-2</v>
      </c>
      <c r="AR1044" s="17">
        <v>9.7462208509887793E-2</v>
      </c>
      <c r="AS1044" s="17"/>
      <c r="AT1044" s="17">
        <v>0.117905485369189</v>
      </c>
      <c r="AU1044" s="17">
        <v>0.113453641508931</v>
      </c>
      <c r="AV1044" s="17">
        <v>7.9539114953609699E-2</v>
      </c>
      <c r="AW1044" s="17">
        <v>7.28464544090454E-2</v>
      </c>
      <c r="AX1044" s="17"/>
      <c r="AY1044" s="17">
        <v>8.4986121942291298E-2</v>
      </c>
      <c r="AZ1044" s="17">
        <v>8.7771787367703302E-2</v>
      </c>
      <c r="BA1044" s="17"/>
      <c r="BB1044" s="17">
        <v>7.9159929818544694E-2</v>
      </c>
      <c r="BC1044" s="17">
        <v>8.8280726199204698E-2</v>
      </c>
      <c r="BD1044" s="17"/>
      <c r="BE1044" s="17">
        <v>8.8872996952401695E-2</v>
      </c>
      <c r="BF1044" s="17">
        <v>8.6456296576871899E-2</v>
      </c>
      <c r="BG1044" s="17"/>
      <c r="BH1044" s="17">
        <v>7.6780681992745695E-2</v>
      </c>
      <c r="BI1044" s="17">
        <v>8.78552269758026E-2</v>
      </c>
      <c r="BJ1044" s="17"/>
      <c r="BK1044" s="17">
        <v>9.1954526670999903E-2</v>
      </c>
      <c r="BL1044" s="17">
        <v>8.5744937375625593E-2</v>
      </c>
      <c r="BM1044" s="17"/>
      <c r="BN1044" s="17">
        <v>5.8051163007490802E-2</v>
      </c>
      <c r="BO1044" s="17">
        <v>8.9169946748863194E-2</v>
      </c>
      <c r="BP1044" s="17"/>
      <c r="BQ1044" s="17">
        <v>3.9955255937995302E-2</v>
      </c>
      <c r="BR1044" s="17">
        <v>9.5401922121140501E-2</v>
      </c>
      <c r="BS1044" s="17"/>
      <c r="BT1044" s="17">
        <v>6.31845990037187E-2</v>
      </c>
      <c r="BU1044" s="17">
        <v>8.9687189421055497E-2</v>
      </c>
      <c r="BV1044" s="17"/>
      <c r="BW1044" s="17">
        <v>0.11112851547312699</v>
      </c>
      <c r="BX1044" s="17">
        <v>6.8382902441603999E-2</v>
      </c>
      <c r="BY1044" s="17"/>
      <c r="BZ1044" s="17">
        <v>8.4605888657367706E-2</v>
      </c>
      <c r="CA1044" s="17">
        <v>8.7191184707941696E-2</v>
      </c>
    </row>
    <row r="1045" spans="2:79" x14ac:dyDescent="0.35">
      <c r="B1045" t="s">
        <v>491</v>
      </c>
      <c r="C1045" s="17">
        <v>1.5825892702208699E-2</v>
      </c>
      <c r="D1045" s="17">
        <v>4.1766802313583901E-2</v>
      </c>
      <c r="E1045" s="17">
        <v>6.5340380666476803E-3</v>
      </c>
      <c r="F1045" s="17">
        <v>7.7295339308477299E-3</v>
      </c>
      <c r="G1045" s="17">
        <v>1.7443831335816899E-2</v>
      </c>
      <c r="H1045" s="17">
        <v>9.1723117716861896E-3</v>
      </c>
      <c r="I1045" s="17">
        <v>2.6271206500748899E-2</v>
      </c>
      <c r="J1045" s="17">
        <v>0</v>
      </c>
      <c r="K1045" s="17">
        <v>1.57136574924122E-2</v>
      </c>
      <c r="L1045" s="17">
        <v>9.3234225757840693E-3</v>
      </c>
      <c r="M1045" s="17"/>
      <c r="N1045" s="17">
        <v>4.3122969475814101E-2</v>
      </c>
      <c r="O1045" s="17">
        <v>7.7046496363870204E-3</v>
      </c>
      <c r="P1045" s="17">
        <v>8.79226275506465E-3</v>
      </c>
      <c r="Q1045" s="17">
        <v>1.5561034680856701E-2</v>
      </c>
      <c r="R1045" s="17"/>
      <c r="S1045" s="17">
        <v>1.8872185690243501E-2</v>
      </c>
      <c r="T1045" s="17">
        <v>0</v>
      </c>
      <c r="U1045" s="17">
        <v>1.0542371682872399E-2</v>
      </c>
      <c r="V1045" s="17">
        <v>4.5110527204504499E-3</v>
      </c>
      <c r="W1045" s="17">
        <v>1.01032665634138E-2</v>
      </c>
      <c r="X1045" s="17">
        <v>4.1025137772020999E-2</v>
      </c>
      <c r="Y1045" s="17">
        <v>1.3292375899689301E-2</v>
      </c>
      <c r="Z1045" s="17"/>
      <c r="AA1045" s="17">
        <v>1.61075089163728E-2</v>
      </c>
      <c r="AB1045" s="17">
        <v>0</v>
      </c>
      <c r="AC1045" s="17"/>
      <c r="AD1045" s="17">
        <v>2.2807140292859601E-2</v>
      </c>
      <c r="AE1045" s="17">
        <v>6.0692034853910099E-3</v>
      </c>
      <c r="AF1045" s="17">
        <v>0</v>
      </c>
      <c r="AG1045" s="17"/>
      <c r="AH1045" s="17">
        <v>1.237471850967E-2</v>
      </c>
      <c r="AI1045" s="17">
        <v>1.77670316307467E-2</v>
      </c>
      <c r="AJ1045" s="17"/>
      <c r="AK1045" s="17">
        <v>1.62182648517907E-2</v>
      </c>
      <c r="AL1045" s="17">
        <v>1.5700372962532599E-2</v>
      </c>
      <c r="AM1045" s="17"/>
      <c r="AN1045" s="17">
        <v>1.6153383258973801E-2</v>
      </c>
      <c r="AO1045" s="17">
        <v>1.5561034680856701E-2</v>
      </c>
      <c r="AP1045" s="17"/>
      <c r="AQ1045" s="17">
        <v>1.6768042983358E-2</v>
      </c>
      <c r="AR1045" s="17">
        <v>1.49535393569594E-2</v>
      </c>
      <c r="AS1045" s="17"/>
      <c r="AT1045" s="17">
        <v>0</v>
      </c>
      <c r="AU1045" s="17">
        <v>2.69396077314694E-2</v>
      </c>
      <c r="AV1045" s="17">
        <v>1.04018423230376E-2</v>
      </c>
      <c r="AW1045" s="17">
        <v>1.95793081764047E-2</v>
      </c>
      <c r="AX1045" s="17"/>
      <c r="AY1045" s="17">
        <v>7.4837582862948698E-3</v>
      </c>
      <c r="AZ1045" s="17">
        <v>2.0044835898388302E-2</v>
      </c>
      <c r="BA1045" s="17"/>
      <c r="BB1045" s="17">
        <v>2.1475320927637799E-2</v>
      </c>
      <c r="BC1045" s="17">
        <v>1.4762738837156401E-2</v>
      </c>
      <c r="BD1045" s="17"/>
      <c r="BE1045" s="17">
        <v>2.2544378956268801E-2</v>
      </c>
      <c r="BF1045" s="17">
        <v>1.45729407569394E-2</v>
      </c>
      <c r="BG1045" s="17"/>
      <c r="BH1045" s="17">
        <v>3.3313062081759902E-2</v>
      </c>
      <c r="BI1045" s="17">
        <v>1.4053653366151501E-2</v>
      </c>
      <c r="BJ1045" s="17"/>
      <c r="BK1045" s="17">
        <v>1.6348989766485099E-2</v>
      </c>
      <c r="BL1045" s="17">
        <v>1.5714370504297501E-2</v>
      </c>
      <c r="BM1045" s="17"/>
      <c r="BN1045" s="17">
        <v>1.5893573927725502E-2</v>
      </c>
      <c r="BO1045" s="17">
        <v>1.5820405330046299E-2</v>
      </c>
      <c r="BP1045" s="17"/>
      <c r="BQ1045" s="17">
        <v>1.5036678180332001E-2</v>
      </c>
      <c r="BR1045" s="17">
        <v>1.5970092769496201E-2</v>
      </c>
      <c r="BS1045" s="17"/>
      <c r="BT1045" s="17">
        <v>1.9912896898826402E-2</v>
      </c>
      <c r="BU1045" s="17">
        <v>1.53332319008136E-2</v>
      </c>
      <c r="BV1045" s="17"/>
      <c r="BW1045" s="17">
        <v>1.67308469579746E-2</v>
      </c>
      <c r="BX1045" s="17">
        <v>1.51384606284758E-2</v>
      </c>
      <c r="BY1045" s="17"/>
      <c r="BZ1045" s="17">
        <v>7.3629955812366298E-3</v>
      </c>
      <c r="CA1045" s="17">
        <v>1.7173081737857299E-2</v>
      </c>
    </row>
    <row r="1046" spans="2:79" x14ac:dyDescent="0.35">
      <c r="B1046" t="s">
        <v>75</v>
      </c>
      <c r="C1046" s="17">
        <v>3.5592663824049603E-2</v>
      </c>
      <c r="D1046" s="17">
        <v>5.5332171701163002E-2</v>
      </c>
      <c r="E1046" s="17">
        <v>6.2082472432201802E-3</v>
      </c>
      <c r="F1046" s="17">
        <v>9.1298760892387695E-3</v>
      </c>
      <c r="G1046" s="17">
        <v>3.10043265921442E-2</v>
      </c>
      <c r="H1046" s="17">
        <v>1.3615526360744701E-2</v>
      </c>
      <c r="I1046" s="17">
        <v>2.5775543352075599E-2</v>
      </c>
      <c r="J1046" s="17">
        <v>0.107828127624885</v>
      </c>
      <c r="K1046" s="17">
        <v>0</v>
      </c>
      <c r="L1046" s="17">
        <v>6.6669334203206698E-2</v>
      </c>
      <c r="M1046" s="17"/>
      <c r="N1046" s="17">
        <v>5.5628099501034201E-2</v>
      </c>
      <c r="O1046" s="17">
        <v>7.15642012853029E-2</v>
      </c>
      <c r="P1046" s="17">
        <v>3.1002981421976501E-2</v>
      </c>
      <c r="Q1046" s="17">
        <v>2.40575182222168E-2</v>
      </c>
      <c r="R1046" s="17"/>
      <c r="S1046" s="17">
        <v>4.8353052383629302E-2</v>
      </c>
      <c r="T1046" s="17">
        <v>1.47363384896385E-2</v>
      </c>
      <c r="U1046" s="17">
        <v>1.7685889883720302E-2</v>
      </c>
      <c r="V1046" s="17">
        <v>4.1732507485693703E-2</v>
      </c>
      <c r="W1046" s="17">
        <v>1.6317964638818801E-2</v>
      </c>
      <c r="X1046" s="17">
        <v>2.7042594726573901E-2</v>
      </c>
      <c r="Y1046" s="17">
        <v>2.0326546012506299E-2</v>
      </c>
      <c r="Z1046" s="17"/>
      <c r="AA1046" s="17">
        <v>3.4164953907674503E-2</v>
      </c>
      <c r="AB1046" s="17">
        <v>0.115825203038824</v>
      </c>
      <c r="AC1046" s="17"/>
      <c r="AD1046" s="17">
        <v>3.91161906298867E-2</v>
      </c>
      <c r="AE1046" s="17">
        <v>2.00429419811455E-2</v>
      </c>
      <c r="AF1046" s="17">
        <v>9.4434032315212094E-2</v>
      </c>
      <c r="AG1046" s="17"/>
      <c r="AH1046" s="17">
        <v>1.1117721778050101E-2</v>
      </c>
      <c r="AI1046" s="17">
        <v>4.9358779391879298E-2</v>
      </c>
      <c r="AJ1046" s="17"/>
      <c r="AK1046" s="17">
        <v>5.2320138860899701E-2</v>
      </c>
      <c r="AL1046" s="17">
        <v>3.02415492908162E-2</v>
      </c>
      <c r="AM1046" s="17"/>
      <c r="AN1046" s="17">
        <v>4.9855593208728198E-2</v>
      </c>
      <c r="AO1046" s="17">
        <v>2.40575182222168E-2</v>
      </c>
      <c r="AP1046" s="17"/>
      <c r="AQ1046" s="17">
        <v>2.9705281847643299E-2</v>
      </c>
      <c r="AR1046" s="17">
        <v>4.1043893277182802E-2</v>
      </c>
      <c r="AS1046" s="17"/>
      <c r="AT1046" s="17">
        <v>0.13537456929984201</v>
      </c>
      <c r="AU1046" s="17">
        <v>6.3050972886218706E-2</v>
      </c>
      <c r="AV1046" s="17">
        <v>2.88912829758592E-2</v>
      </c>
      <c r="AW1046" s="17">
        <v>9.7839751437120495E-3</v>
      </c>
      <c r="AX1046" s="17"/>
      <c r="AY1046" s="17">
        <v>3.2046640811692E-2</v>
      </c>
      <c r="AZ1046" s="17">
        <v>3.7386026159825898E-2</v>
      </c>
      <c r="BA1046" s="17"/>
      <c r="BB1046" s="17">
        <v>3.6437918406743999E-2</v>
      </c>
      <c r="BC1046" s="17">
        <v>3.5433597164436198E-2</v>
      </c>
      <c r="BD1046" s="17"/>
      <c r="BE1046" s="17">
        <v>3.0312423887355201E-2</v>
      </c>
      <c r="BF1046" s="17">
        <v>3.6577392623066203E-2</v>
      </c>
      <c r="BG1046" s="17"/>
      <c r="BH1046" s="17">
        <v>3.1145091699998399E-2</v>
      </c>
      <c r="BI1046" s="17">
        <v>3.6043403569123098E-2</v>
      </c>
      <c r="BJ1046" s="17"/>
      <c r="BK1046" s="17">
        <v>2.7508292013877601E-2</v>
      </c>
      <c r="BL1046" s="17">
        <v>3.7316219497696999E-2</v>
      </c>
      <c r="BM1046" s="17"/>
      <c r="BN1046" s="17">
        <v>2.4934216842127498E-2</v>
      </c>
      <c r="BO1046" s="17">
        <v>3.6456815807364103E-2</v>
      </c>
      <c r="BP1046" s="17"/>
      <c r="BQ1046" s="17">
        <v>5.5731438563545403E-3</v>
      </c>
      <c r="BR1046" s="17">
        <v>4.1077632332973998E-2</v>
      </c>
      <c r="BS1046" s="17"/>
      <c r="BT1046" s="17">
        <v>1.3581024221931999E-2</v>
      </c>
      <c r="BU1046" s="17">
        <v>3.8246018576015499E-2</v>
      </c>
      <c r="BV1046" s="17"/>
      <c r="BW1046" s="17">
        <v>4.97031979050582E-2</v>
      </c>
      <c r="BX1046" s="17">
        <v>2.48738527427333E-2</v>
      </c>
      <c r="BY1046" s="17"/>
      <c r="BZ1046" s="17">
        <v>7.1711890164985401E-3</v>
      </c>
      <c r="CA1046" s="17">
        <v>4.0117012719040897E-2</v>
      </c>
    </row>
    <row r="1047" spans="2:79" x14ac:dyDescent="0.35">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c r="BA1047" s="17"/>
      <c r="BB1047" s="17"/>
      <c r="BC1047" s="17"/>
      <c r="BD1047" s="17"/>
      <c r="BE1047" s="17"/>
      <c r="BF1047" s="17"/>
      <c r="BG1047" s="17"/>
      <c r="BH1047" s="17"/>
      <c r="BI1047" s="17"/>
      <c r="BJ1047" s="17"/>
      <c r="BK1047" s="17"/>
      <c r="BL1047" s="17"/>
      <c r="BM1047" s="17"/>
      <c r="BN1047" s="17"/>
      <c r="BO1047" s="17"/>
      <c r="BP1047" s="17"/>
      <c r="BQ1047" s="17"/>
      <c r="BR1047" s="17"/>
      <c r="BS1047" s="17"/>
      <c r="BT1047" s="17"/>
      <c r="BU1047" s="17"/>
      <c r="BV1047" s="17"/>
      <c r="BW1047" s="17"/>
      <c r="BX1047" s="17"/>
      <c r="BY1047" s="17"/>
      <c r="BZ1047" s="17"/>
      <c r="CA1047" s="17"/>
    </row>
    <row r="1048" spans="2:79" x14ac:dyDescent="0.35">
      <c r="B1048" s="6" t="s">
        <v>496</v>
      </c>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c r="BA1048" s="17"/>
      <c r="BB1048" s="17"/>
      <c r="BC1048" s="17"/>
      <c r="BD1048" s="17"/>
      <c r="BE1048" s="17"/>
      <c r="BF1048" s="17"/>
      <c r="BG1048" s="17"/>
      <c r="BH1048" s="17"/>
      <c r="BI1048" s="17"/>
      <c r="BJ1048" s="17"/>
      <c r="BK1048" s="17"/>
      <c r="BL1048" s="17"/>
      <c r="BM1048" s="17"/>
      <c r="BN1048" s="17"/>
      <c r="BO1048" s="17"/>
      <c r="BP1048" s="17"/>
      <c r="BQ1048" s="17"/>
      <c r="BR1048" s="17"/>
      <c r="BS1048" s="17"/>
      <c r="BT1048" s="17"/>
      <c r="BU1048" s="17"/>
      <c r="BV1048" s="17"/>
      <c r="BW1048" s="17"/>
      <c r="BX1048" s="17"/>
      <c r="BY1048" s="17"/>
      <c r="BZ1048" s="17"/>
      <c r="CA1048" s="17"/>
    </row>
    <row r="1049" spans="2:79" x14ac:dyDescent="0.35">
      <c r="B1049" s="24" t="s">
        <v>707</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c r="BK1049" s="17"/>
      <c r="BL1049" s="17"/>
      <c r="BM1049" s="17"/>
      <c r="BN1049" s="17"/>
      <c r="BO1049" s="17"/>
      <c r="BP1049" s="17"/>
      <c r="BQ1049" s="17"/>
      <c r="BR1049" s="17"/>
      <c r="BS1049" s="17"/>
      <c r="BT1049" s="17"/>
      <c r="BU1049" s="17"/>
      <c r="BV1049" s="17"/>
      <c r="BW1049" s="17"/>
      <c r="BX1049" s="17"/>
      <c r="BY1049" s="17"/>
      <c r="BZ1049" s="17"/>
      <c r="CA1049" s="17"/>
    </row>
    <row r="1050" spans="2:79" x14ac:dyDescent="0.35">
      <c r="B1050" t="s">
        <v>487</v>
      </c>
      <c r="C1050" s="17">
        <v>0.28168278477034497</v>
      </c>
      <c r="D1050" s="17">
        <v>0.25980748230904899</v>
      </c>
      <c r="E1050" s="17">
        <v>0.312823647366892</v>
      </c>
      <c r="F1050" s="17">
        <v>0.30275264714924</v>
      </c>
      <c r="G1050" s="17">
        <v>0.29706042427296098</v>
      </c>
      <c r="H1050" s="17">
        <v>0.24809056088051501</v>
      </c>
      <c r="I1050" s="17">
        <v>0.26820340809871701</v>
      </c>
      <c r="J1050" s="17">
        <v>0.22944136070820401</v>
      </c>
      <c r="K1050" s="17">
        <v>0.25749594008796101</v>
      </c>
      <c r="L1050" s="17">
        <v>0.33660700901361101</v>
      </c>
      <c r="M1050" s="17"/>
      <c r="N1050" s="17">
        <v>0.37397375322601401</v>
      </c>
      <c r="O1050" s="17">
        <v>0.15772977384081799</v>
      </c>
      <c r="P1050" s="17">
        <v>0.25094898924539899</v>
      </c>
      <c r="Q1050" s="17">
        <v>0.30892131210694401</v>
      </c>
      <c r="R1050" s="17"/>
      <c r="S1050" s="17">
        <v>0.30868938198385898</v>
      </c>
      <c r="T1050" s="17">
        <v>0.28692050246622602</v>
      </c>
      <c r="U1050" s="17">
        <v>0.29089059836298697</v>
      </c>
      <c r="V1050" s="17">
        <v>0.26573745222358403</v>
      </c>
      <c r="W1050" s="17">
        <v>0.24029239546893899</v>
      </c>
      <c r="X1050" s="17">
        <v>0.29418347365615199</v>
      </c>
      <c r="Y1050" s="17">
        <v>0.32583889295294299</v>
      </c>
      <c r="Z1050" s="17"/>
      <c r="AA1050" s="17">
        <v>0.28268079566597398</v>
      </c>
      <c r="AB1050" s="17">
        <v>0.22559789847665501</v>
      </c>
      <c r="AC1050" s="17"/>
      <c r="AD1050" s="17">
        <v>0.25497441461331899</v>
      </c>
      <c r="AE1050" s="17">
        <v>0.310542141102647</v>
      </c>
      <c r="AF1050" s="17">
        <v>0.36295294210520401</v>
      </c>
      <c r="AG1050" s="17"/>
      <c r="AH1050" s="17">
        <v>0.293956489808336</v>
      </c>
      <c r="AI1050" s="17">
        <v>0.27477934689168199</v>
      </c>
      <c r="AJ1050" s="17"/>
      <c r="AK1050" s="17">
        <v>0.26867764904653901</v>
      </c>
      <c r="AL1050" s="17">
        <v>0.28584312401013001</v>
      </c>
      <c r="AM1050" s="17"/>
      <c r="AN1050" s="17">
        <v>0.248003002533109</v>
      </c>
      <c r="AO1050" s="17">
        <v>0.30892131210694401</v>
      </c>
      <c r="AP1050" s="17"/>
      <c r="AQ1050" s="17">
        <v>0.33690893546237199</v>
      </c>
      <c r="AR1050" s="17">
        <v>0.23054793052749001</v>
      </c>
      <c r="AS1050" s="17"/>
      <c r="AT1050" s="17">
        <v>0.357105849418208</v>
      </c>
      <c r="AU1050" s="17">
        <v>0.254732413410789</v>
      </c>
      <c r="AV1050" s="17">
        <v>0.25840921385003701</v>
      </c>
      <c r="AW1050" s="17">
        <v>0.35295154862568801</v>
      </c>
      <c r="AX1050" s="17"/>
      <c r="AY1050" s="17">
        <v>0.30658108447023302</v>
      </c>
      <c r="AZ1050" s="17">
        <v>0.26909074214934697</v>
      </c>
      <c r="BA1050" s="17"/>
      <c r="BB1050" s="17">
        <v>0.35834467498246803</v>
      </c>
      <c r="BC1050" s="17">
        <v>0.26725594693313298</v>
      </c>
      <c r="BD1050" s="17"/>
      <c r="BE1050" s="17">
        <v>0.34042637558241501</v>
      </c>
      <c r="BF1050" s="17">
        <v>0.27072750502476101</v>
      </c>
      <c r="BG1050" s="17"/>
      <c r="BH1050" s="17">
        <v>0.30890161378161102</v>
      </c>
      <c r="BI1050" s="17">
        <v>0.27892428918948903</v>
      </c>
      <c r="BJ1050" s="17"/>
      <c r="BK1050" s="17">
        <v>0.31620600785424702</v>
      </c>
      <c r="BL1050" s="17">
        <v>0.274322571952822</v>
      </c>
      <c r="BM1050" s="17"/>
      <c r="BN1050" s="17">
        <v>0.37399347679212303</v>
      </c>
      <c r="BO1050" s="17">
        <v>0.27419853610569001</v>
      </c>
      <c r="BP1050" s="17"/>
      <c r="BQ1050" s="17">
        <v>0.332527388563995</v>
      </c>
      <c r="BR1050" s="17">
        <v>0.27239279442549602</v>
      </c>
      <c r="BS1050" s="17"/>
      <c r="BT1050" s="17">
        <v>0.31687552694635501</v>
      </c>
      <c r="BU1050" s="17">
        <v>0.277440536969848</v>
      </c>
      <c r="BV1050" s="17"/>
      <c r="BW1050" s="17">
        <v>0.247732241062742</v>
      </c>
      <c r="BX1050" s="17">
        <v>0.30747269903018698</v>
      </c>
      <c r="BY1050" s="17"/>
      <c r="BZ1050" s="17">
        <v>0.26797101153080799</v>
      </c>
      <c r="CA1050" s="17">
        <v>0.28386553026560002</v>
      </c>
    </row>
    <row r="1051" spans="2:79" x14ac:dyDescent="0.35">
      <c r="B1051" t="s">
        <v>488</v>
      </c>
      <c r="C1051" s="17">
        <v>0.40628807388000499</v>
      </c>
      <c r="D1051" s="17">
        <v>0.44440817541461902</v>
      </c>
      <c r="E1051" s="17">
        <v>0.36431347250778101</v>
      </c>
      <c r="F1051" s="17">
        <v>0.42686064884753899</v>
      </c>
      <c r="G1051" s="17">
        <v>0.40536752126573999</v>
      </c>
      <c r="H1051" s="17">
        <v>0.43965206526977302</v>
      </c>
      <c r="I1051" s="17">
        <v>0.35167548151871503</v>
      </c>
      <c r="J1051" s="17">
        <v>0.414217279100691</v>
      </c>
      <c r="K1051" s="17">
        <v>0.58100037508712499</v>
      </c>
      <c r="L1051" s="17">
        <v>0.33336093663413702</v>
      </c>
      <c r="M1051" s="17"/>
      <c r="N1051" s="17">
        <v>0.29393416395628402</v>
      </c>
      <c r="O1051" s="17">
        <v>0.452236364894603</v>
      </c>
      <c r="P1051" s="17">
        <v>0.42956099033165202</v>
      </c>
      <c r="Q1051" s="17">
        <v>0.40610539533987899</v>
      </c>
      <c r="R1051" s="17"/>
      <c r="S1051" s="17">
        <v>0.41797294451231398</v>
      </c>
      <c r="T1051" s="17">
        <v>0.45077275110599402</v>
      </c>
      <c r="U1051" s="17">
        <v>0.417847968077593</v>
      </c>
      <c r="V1051" s="17">
        <v>0.37924515783891999</v>
      </c>
      <c r="W1051" s="17">
        <v>0.42605724282351798</v>
      </c>
      <c r="X1051" s="17">
        <v>0.41454092921108499</v>
      </c>
      <c r="Y1051" s="17">
        <v>0.41015585658526998</v>
      </c>
      <c r="Z1051" s="17"/>
      <c r="AA1051" s="17">
        <v>0.40869684294238401</v>
      </c>
      <c r="AB1051" s="17">
        <v>0.27092328020582102</v>
      </c>
      <c r="AC1051" s="17"/>
      <c r="AD1051" s="17">
        <v>0.40986038502605598</v>
      </c>
      <c r="AE1051" s="17">
        <v>0.41537503323918601</v>
      </c>
      <c r="AF1051" s="17">
        <v>0.33293133273988601</v>
      </c>
      <c r="AG1051" s="17"/>
      <c r="AH1051" s="17">
        <v>0.43723951591340499</v>
      </c>
      <c r="AI1051" s="17">
        <v>0.38887920209505999</v>
      </c>
      <c r="AJ1051" s="17"/>
      <c r="AK1051" s="17">
        <v>0.41790352895406901</v>
      </c>
      <c r="AL1051" s="17">
        <v>0.40257229308702702</v>
      </c>
      <c r="AM1051" s="17"/>
      <c r="AN1051" s="17">
        <v>0.40651395148986302</v>
      </c>
      <c r="AO1051" s="17">
        <v>0.40610539533987899</v>
      </c>
      <c r="AP1051" s="17"/>
      <c r="AQ1051" s="17">
        <v>0.40626931374793201</v>
      </c>
      <c r="AR1051" s="17">
        <v>0.40630544421284698</v>
      </c>
      <c r="AS1051" s="17"/>
      <c r="AT1051" s="17">
        <v>0.19569474115556301</v>
      </c>
      <c r="AU1051" s="17">
        <v>0.353160561255497</v>
      </c>
      <c r="AV1051" s="17">
        <v>0.43481840141463002</v>
      </c>
      <c r="AW1051" s="17">
        <v>0.422120662912012</v>
      </c>
      <c r="AX1051" s="17"/>
      <c r="AY1051" s="17">
        <v>0.40416915340250997</v>
      </c>
      <c r="AZ1051" s="17">
        <v>0.40735969472499101</v>
      </c>
      <c r="BA1051" s="17"/>
      <c r="BB1051" s="17">
        <v>0.36839236648692503</v>
      </c>
      <c r="BC1051" s="17">
        <v>0.41341958634041598</v>
      </c>
      <c r="BD1051" s="17"/>
      <c r="BE1051" s="17">
        <v>0.32950985560608198</v>
      </c>
      <c r="BF1051" s="17">
        <v>0.42060668886302899</v>
      </c>
      <c r="BG1051" s="17"/>
      <c r="BH1051" s="17">
        <v>0.35687558945348102</v>
      </c>
      <c r="BI1051" s="17">
        <v>0.41129578820427998</v>
      </c>
      <c r="BJ1051" s="17"/>
      <c r="BK1051" s="17">
        <v>0.411090685686548</v>
      </c>
      <c r="BL1051" s="17">
        <v>0.40526417628822398</v>
      </c>
      <c r="BM1051" s="17"/>
      <c r="BN1051" s="17">
        <v>0.37386428567208502</v>
      </c>
      <c r="BO1051" s="17">
        <v>0.40891688846565299</v>
      </c>
      <c r="BP1051" s="17"/>
      <c r="BQ1051" s="17">
        <v>0.46688501964096502</v>
      </c>
      <c r="BR1051" s="17">
        <v>0.39521619999282898</v>
      </c>
      <c r="BS1051" s="17"/>
      <c r="BT1051" s="17">
        <v>0.42689669701734201</v>
      </c>
      <c r="BU1051" s="17">
        <v>0.40380384330375702</v>
      </c>
      <c r="BV1051" s="17"/>
      <c r="BW1051" s="17">
        <v>0.41206850325085997</v>
      </c>
      <c r="BX1051" s="17">
        <v>0.40189707563434102</v>
      </c>
      <c r="BY1051" s="17"/>
      <c r="BZ1051" s="17">
        <v>0.47068132635521698</v>
      </c>
      <c r="CA1051" s="17">
        <v>0.39603746082583202</v>
      </c>
    </row>
    <row r="1052" spans="2:79" x14ac:dyDescent="0.35">
      <c r="B1052" t="s">
        <v>489</v>
      </c>
      <c r="C1052" s="17">
        <v>0.19698122881531699</v>
      </c>
      <c r="D1052" s="17">
        <v>0.147380304683154</v>
      </c>
      <c r="E1052" s="17">
        <v>0.252211713785227</v>
      </c>
      <c r="F1052" s="17">
        <v>0.20863784853477399</v>
      </c>
      <c r="G1052" s="17">
        <v>0.217901744076263</v>
      </c>
      <c r="H1052" s="17">
        <v>0.22564994703231001</v>
      </c>
      <c r="I1052" s="17">
        <v>0.207456302590627</v>
      </c>
      <c r="J1052" s="17">
        <v>0.136150162116492</v>
      </c>
      <c r="K1052" s="17">
        <v>0.10378127211832799</v>
      </c>
      <c r="L1052" s="17">
        <v>0.195911348588127</v>
      </c>
      <c r="M1052" s="17"/>
      <c r="N1052" s="17">
        <v>0.17026859726431001</v>
      </c>
      <c r="O1052" s="17">
        <v>0.24526846067692101</v>
      </c>
      <c r="P1052" s="17">
        <v>0.21362315094866999</v>
      </c>
      <c r="Q1052" s="17">
        <v>0.18300255450063299</v>
      </c>
      <c r="R1052" s="17"/>
      <c r="S1052" s="17">
        <v>0.14985147492777801</v>
      </c>
      <c r="T1052" s="17">
        <v>0.160417427183011</v>
      </c>
      <c r="U1052" s="17">
        <v>0.20422410148874401</v>
      </c>
      <c r="V1052" s="17">
        <v>0.26452936028155599</v>
      </c>
      <c r="W1052" s="17">
        <v>0.209280232921846</v>
      </c>
      <c r="X1052" s="17">
        <v>0.18410748741725899</v>
      </c>
      <c r="Y1052" s="17">
        <v>0.187103296881409</v>
      </c>
      <c r="Z1052" s="17"/>
      <c r="AA1052" s="17">
        <v>0.19629526544133499</v>
      </c>
      <c r="AB1052" s="17">
        <v>0.23553008434379599</v>
      </c>
      <c r="AC1052" s="17"/>
      <c r="AD1052" s="17">
        <v>0.200650921809093</v>
      </c>
      <c r="AE1052" s="17">
        <v>0.19771565927579299</v>
      </c>
      <c r="AF1052" s="17">
        <v>0.130618124413002</v>
      </c>
      <c r="AG1052" s="17"/>
      <c r="AH1052" s="17">
        <v>0.1944984213391</v>
      </c>
      <c r="AI1052" s="17">
        <v>0.19837770258779999</v>
      </c>
      <c r="AJ1052" s="17"/>
      <c r="AK1052" s="17">
        <v>0.20056439582570401</v>
      </c>
      <c r="AL1052" s="17">
        <v>0.19583497470212599</v>
      </c>
      <c r="AM1052" s="17"/>
      <c r="AN1052" s="17">
        <v>0.214265522531565</v>
      </c>
      <c r="AO1052" s="17">
        <v>0.18300255450063299</v>
      </c>
      <c r="AP1052" s="17"/>
      <c r="AQ1052" s="17">
        <v>0.171886967507241</v>
      </c>
      <c r="AR1052" s="17">
        <v>0.22021644217422701</v>
      </c>
      <c r="AS1052" s="17"/>
      <c r="AT1052" s="17">
        <v>0.20811269473029001</v>
      </c>
      <c r="AU1052" s="17">
        <v>0.21284591835240599</v>
      </c>
      <c r="AV1052" s="17">
        <v>0.19492877698594899</v>
      </c>
      <c r="AW1052" s="17">
        <v>0.18427925605472001</v>
      </c>
      <c r="AX1052" s="17"/>
      <c r="AY1052" s="17">
        <v>0.19177037106327799</v>
      </c>
      <c r="AZ1052" s="17">
        <v>0.19961656310306</v>
      </c>
      <c r="BA1052" s="17"/>
      <c r="BB1052" s="17">
        <v>0.157718145050288</v>
      </c>
      <c r="BC1052" s="17">
        <v>0.204370064922796</v>
      </c>
      <c r="BD1052" s="17"/>
      <c r="BE1052" s="17">
        <v>0.210814966849554</v>
      </c>
      <c r="BF1052" s="17">
        <v>0.19440133085543501</v>
      </c>
      <c r="BG1052" s="17"/>
      <c r="BH1052" s="17">
        <v>0.19680771000726499</v>
      </c>
      <c r="BI1052" s="17">
        <v>0.19699881410030501</v>
      </c>
      <c r="BJ1052" s="17"/>
      <c r="BK1052" s="17">
        <v>0.18757959236729299</v>
      </c>
      <c r="BL1052" s="17">
        <v>0.198985620031116</v>
      </c>
      <c r="BM1052" s="17"/>
      <c r="BN1052" s="17">
        <v>0.19381492657561</v>
      </c>
      <c r="BO1052" s="17">
        <v>0.197237942233778</v>
      </c>
      <c r="BP1052" s="17"/>
      <c r="BQ1052" s="17">
        <v>0.14224479629415099</v>
      </c>
      <c r="BR1052" s="17">
        <v>0.20698230841261001</v>
      </c>
      <c r="BS1052" s="17"/>
      <c r="BT1052" s="17">
        <v>0.17933561780485099</v>
      </c>
      <c r="BU1052" s="17">
        <v>0.19910828825624399</v>
      </c>
      <c r="BV1052" s="17"/>
      <c r="BW1052" s="17">
        <v>0.21238644045277999</v>
      </c>
      <c r="BX1052" s="17">
        <v>0.18527893942912599</v>
      </c>
      <c r="BY1052" s="17"/>
      <c r="BZ1052" s="17">
        <v>0.18680976295374899</v>
      </c>
      <c r="CA1052" s="17">
        <v>0.198600400960423</v>
      </c>
    </row>
    <row r="1053" spans="2:79" x14ac:dyDescent="0.35">
      <c r="B1053" t="s">
        <v>490</v>
      </c>
      <c r="C1053" s="17">
        <v>5.78829402340569E-2</v>
      </c>
      <c r="D1053" s="17">
        <v>6.7676927313257904E-2</v>
      </c>
      <c r="E1053" s="17">
        <v>4.5764605390243497E-2</v>
      </c>
      <c r="F1053" s="17">
        <v>3.4962436350881698E-2</v>
      </c>
      <c r="G1053" s="17">
        <v>5.6875221477801101E-2</v>
      </c>
      <c r="H1053" s="17">
        <v>4.2114648339253102E-2</v>
      </c>
      <c r="I1053" s="17">
        <v>5.15094460097806E-2</v>
      </c>
      <c r="J1053" s="17">
        <v>9.59944030233255E-2</v>
      </c>
      <c r="K1053" s="17">
        <v>2.0305099931273701E-2</v>
      </c>
      <c r="L1053" s="17">
        <v>9.0252436277389103E-2</v>
      </c>
      <c r="M1053" s="17"/>
      <c r="N1053" s="17">
        <v>6.1052296558389597E-2</v>
      </c>
      <c r="O1053" s="17">
        <v>4.8415541836398401E-2</v>
      </c>
      <c r="P1053" s="17">
        <v>6.0381214081504202E-2</v>
      </c>
      <c r="Q1053" s="17">
        <v>5.8917522163134499E-2</v>
      </c>
      <c r="R1053" s="17"/>
      <c r="S1053" s="17">
        <v>4.3180427730996999E-2</v>
      </c>
      <c r="T1053" s="17">
        <v>4.2232787125114898E-2</v>
      </c>
      <c r="U1053" s="17">
        <v>7.0236547602039401E-2</v>
      </c>
      <c r="V1053" s="17">
        <v>4.1073335169960701E-2</v>
      </c>
      <c r="W1053" s="17">
        <v>9.3596178626069101E-2</v>
      </c>
      <c r="X1053" s="17">
        <v>4.8146636682250298E-2</v>
      </c>
      <c r="Y1053" s="17">
        <v>2.8029738004615602E-2</v>
      </c>
      <c r="Z1053" s="17"/>
      <c r="AA1053" s="17">
        <v>5.5784730199986803E-2</v>
      </c>
      <c r="AB1053" s="17">
        <v>0.17579535150789299</v>
      </c>
      <c r="AC1053" s="17"/>
      <c r="AD1053" s="17">
        <v>6.5407678128222804E-2</v>
      </c>
      <c r="AE1053" s="17">
        <v>3.6342989351138402E-2</v>
      </c>
      <c r="AF1053" s="17">
        <v>0.12927683806784299</v>
      </c>
      <c r="AG1053" s="17"/>
      <c r="AH1053" s="17">
        <v>4.64458553071396E-2</v>
      </c>
      <c r="AI1053" s="17">
        <v>6.4315814827472395E-2</v>
      </c>
      <c r="AJ1053" s="17"/>
      <c r="AK1053" s="17">
        <v>4.9103495696083299E-2</v>
      </c>
      <c r="AL1053" s="17">
        <v>6.0691482058652303E-2</v>
      </c>
      <c r="AM1053" s="17"/>
      <c r="AN1053" s="17">
        <v>5.6603704626076903E-2</v>
      </c>
      <c r="AO1053" s="17">
        <v>5.8917522163134499E-2</v>
      </c>
      <c r="AP1053" s="17"/>
      <c r="AQ1053" s="17">
        <v>4.0787993267095597E-2</v>
      </c>
      <c r="AR1053" s="17">
        <v>7.3711449201115997E-2</v>
      </c>
      <c r="AS1053" s="17"/>
      <c r="AT1053" s="17">
        <v>5.4771656098690301E-2</v>
      </c>
      <c r="AU1053" s="17">
        <v>7.1470598199547999E-2</v>
      </c>
      <c r="AV1053" s="17">
        <v>6.4631176351819794E-2</v>
      </c>
      <c r="AW1053" s="17">
        <v>2.87930280770218E-2</v>
      </c>
      <c r="AX1053" s="17"/>
      <c r="AY1053" s="17">
        <v>5.3536343422230799E-2</v>
      </c>
      <c r="AZ1053" s="17">
        <v>6.0081184008552703E-2</v>
      </c>
      <c r="BA1053" s="17"/>
      <c r="BB1053" s="17">
        <v>7.4419178672508204E-2</v>
      </c>
      <c r="BC1053" s="17">
        <v>5.4771020742782797E-2</v>
      </c>
      <c r="BD1053" s="17"/>
      <c r="BE1053" s="17">
        <v>6.2072743231448103E-2</v>
      </c>
      <c r="BF1053" s="17">
        <v>5.71015705002565E-2</v>
      </c>
      <c r="BG1053" s="17"/>
      <c r="BH1053" s="17">
        <v>6.1110538089907997E-2</v>
      </c>
      <c r="BI1053" s="17">
        <v>5.7555838931555602E-2</v>
      </c>
      <c r="BJ1053" s="17"/>
      <c r="BK1053" s="17">
        <v>3.2481739773839197E-2</v>
      </c>
      <c r="BL1053" s="17">
        <v>6.3298374382641603E-2</v>
      </c>
      <c r="BM1053" s="17"/>
      <c r="BN1053" s="17">
        <v>2.21060020320057E-2</v>
      </c>
      <c r="BO1053" s="17">
        <v>6.0783617242317199E-2</v>
      </c>
      <c r="BP1053" s="17"/>
      <c r="BQ1053" s="17">
        <v>2.75522995766821E-2</v>
      </c>
      <c r="BR1053" s="17">
        <v>6.3424754661477095E-2</v>
      </c>
      <c r="BS1053" s="17"/>
      <c r="BT1053" s="17">
        <v>5.1897959277973298E-2</v>
      </c>
      <c r="BU1053" s="17">
        <v>5.8604389337681202E-2</v>
      </c>
      <c r="BV1053" s="17"/>
      <c r="BW1053" s="17">
        <v>5.4263794739025199E-2</v>
      </c>
      <c r="BX1053" s="17">
        <v>6.0632158414909099E-2</v>
      </c>
      <c r="BY1053" s="17"/>
      <c r="BZ1053" s="17">
        <v>4.8635932926173298E-2</v>
      </c>
      <c r="CA1053" s="17">
        <v>5.93549499583476E-2</v>
      </c>
    </row>
    <row r="1054" spans="2:79" x14ac:dyDescent="0.35">
      <c r="B1054" t="s">
        <v>491</v>
      </c>
      <c r="C1054" s="17">
        <v>2.1159074444421101E-2</v>
      </c>
      <c r="D1054" s="17">
        <v>4.14599277422854E-2</v>
      </c>
      <c r="E1054" s="17">
        <v>1.86783137066363E-2</v>
      </c>
      <c r="F1054" s="17">
        <v>1.68594100200865E-2</v>
      </c>
      <c r="G1054" s="17">
        <v>0</v>
      </c>
      <c r="H1054" s="17">
        <v>2.2570046665401799E-2</v>
      </c>
      <c r="I1054" s="17">
        <v>5.2462653880863699E-2</v>
      </c>
      <c r="J1054" s="17">
        <v>1.6213421277373699E-2</v>
      </c>
      <c r="K1054" s="17">
        <v>1.57136574924122E-2</v>
      </c>
      <c r="L1054" s="17">
        <v>7.7011177227115299E-3</v>
      </c>
      <c r="M1054" s="17"/>
      <c r="N1054" s="17">
        <v>3.9560905585769801E-2</v>
      </c>
      <c r="O1054" s="17">
        <v>3.34255318648643E-2</v>
      </c>
      <c r="P1054" s="17">
        <v>3.5939702001288902E-3</v>
      </c>
      <c r="Q1054" s="17">
        <v>2.0904505251015299E-2</v>
      </c>
      <c r="R1054" s="17"/>
      <c r="S1054" s="17">
        <v>3.7162429305265199E-2</v>
      </c>
      <c r="T1054" s="17">
        <v>2.2129622288722402E-2</v>
      </c>
      <c r="U1054" s="17">
        <v>7.9578395267762402E-3</v>
      </c>
      <c r="V1054" s="17">
        <v>1.7323606183350999E-2</v>
      </c>
      <c r="W1054" s="17">
        <v>1.4939353750210599E-2</v>
      </c>
      <c r="X1054" s="17">
        <v>2.76737237810422E-2</v>
      </c>
      <c r="Y1054" s="17">
        <v>1.9836122062748499E-2</v>
      </c>
      <c r="Z1054" s="17"/>
      <c r="AA1054" s="17">
        <v>2.0685534257464101E-2</v>
      </c>
      <c r="AB1054" s="17">
        <v>4.7770454798394903E-2</v>
      </c>
      <c r="AC1054" s="17"/>
      <c r="AD1054" s="17">
        <v>2.97149239576741E-2</v>
      </c>
      <c r="AE1054" s="17">
        <v>1.04885674719799E-2</v>
      </c>
      <c r="AF1054" s="17">
        <v>1.5764249021074199E-2</v>
      </c>
      <c r="AG1054" s="17"/>
      <c r="AH1054" s="17">
        <v>1.6424827210417998E-2</v>
      </c>
      <c r="AI1054" s="17">
        <v>2.3821887472843299E-2</v>
      </c>
      <c r="AJ1054" s="17"/>
      <c r="AK1054" s="17">
        <v>2.4970362248937301E-2</v>
      </c>
      <c r="AL1054" s="17">
        <v>1.9939844553708199E-2</v>
      </c>
      <c r="AM1054" s="17"/>
      <c r="AN1054" s="17">
        <v>2.1473843113529598E-2</v>
      </c>
      <c r="AO1054" s="17">
        <v>2.0904505251015299E-2</v>
      </c>
      <c r="AP1054" s="17"/>
      <c r="AQ1054" s="17">
        <v>2.1780507195434801E-2</v>
      </c>
      <c r="AR1054" s="17">
        <v>2.05836790430283E-2</v>
      </c>
      <c r="AS1054" s="17"/>
      <c r="AT1054" s="17">
        <v>2.69384999253253E-2</v>
      </c>
      <c r="AU1054" s="17">
        <v>3.8867838171005101E-2</v>
      </c>
      <c r="AV1054" s="17">
        <v>1.7186305005782599E-2</v>
      </c>
      <c r="AW1054" s="17">
        <v>1.1855504330557201E-2</v>
      </c>
      <c r="AX1054" s="17"/>
      <c r="AY1054" s="17">
        <v>2.07928873675369E-2</v>
      </c>
      <c r="AZ1054" s="17">
        <v>2.1344269551515301E-2</v>
      </c>
      <c r="BA1054" s="17"/>
      <c r="BB1054" s="17">
        <v>2.65966614812197E-2</v>
      </c>
      <c r="BC1054" s="17">
        <v>2.0135786521457599E-2</v>
      </c>
      <c r="BD1054" s="17"/>
      <c r="BE1054" s="17">
        <v>3.13452361487188E-2</v>
      </c>
      <c r="BF1054" s="17">
        <v>1.9259424636472899E-2</v>
      </c>
      <c r="BG1054" s="17"/>
      <c r="BH1054" s="17">
        <v>2.7229968372603101E-2</v>
      </c>
      <c r="BI1054" s="17">
        <v>2.0543818951034298E-2</v>
      </c>
      <c r="BJ1054" s="17"/>
      <c r="BK1054" s="17">
        <v>1.02838458534009E-2</v>
      </c>
      <c r="BL1054" s="17">
        <v>2.3477629600021501E-2</v>
      </c>
      <c r="BM1054" s="17"/>
      <c r="BN1054" s="17">
        <v>1.1383672392628301E-2</v>
      </c>
      <c r="BO1054" s="17">
        <v>2.1951632036074101E-2</v>
      </c>
      <c r="BP1054" s="17"/>
      <c r="BQ1054" s="17">
        <v>1.0078520556029201E-2</v>
      </c>
      <c r="BR1054" s="17">
        <v>2.31836401005233E-2</v>
      </c>
      <c r="BS1054" s="17"/>
      <c r="BT1054" s="17">
        <v>0</v>
      </c>
      <c r="BU1054" s="17">
        <v>2.37096582146052E-2</v>
      </c>
      <c r="BV1054" s="17"/>
      <c r="BW1054" s="17">
        <v>2.0306834949424701E-2</v>
      </c>
      <c r="BX1054" s="17">
        <v>2.18064627070098E-2</v>
      </c>
      <c r="BY1054" s="17"/>
      <c r="BZ1054" s="17">
        <v>7.7869232594411199E-3</v>
      </c>
      <c r="CA1054" s="17">
        <v>2.3287756289648399E-2</v>
      </c>
    </row>
    <row r="1055" spans="2:79" x14ac:dyDescent="0.35">
      <c r="B1055" t="s">
        <v>75</v>
      </c>
      <c r="C1055" s="17">
        <v>3.6005897855855201E-2</v>
      </c>
      <c r="D1055" s="17">
        <v>3.9267182537635802E-2</v>
      </c>
      <c r="E1055" s="17">
        <v>6.2082472432201802E-3</v>
      </c>
      <c r="F1055" s="17">
        <v>9.9270090974779603E-3</v>
      </c>
      <c r="G1055" s="17">
        <v>2.2795088907234199E-2</v>
      </c>
      <c r="H1055" s="17">
        <v>2.1922731812746399E-2</v>
      </c>
      <c r="I1055" s="17">
        <v>6.8692707901296501E-2</v>
      </c>
      <c r="J1055" s="17">
        <v>0.107983373773914</v>
      </c>
      <c r="K1055" s="17">
        <v>2.1703655282900299E-2</v>
      </c>
      <c r="L1055" s="17">
        <v>3.6167151764024102E-2</v>
      </c>
      <c r="M1055" s="17"/>
      <c r="N1055" s="17">
        <v>6.1210283409232499E-2</v>
      </c>
      <c r="O1055" s="17">
        <v>6.2924326886395501E-2</v>
      </c>
      <c r="P1055" s="17">
        <v>4.1891685192646001E-2</v>
      </c>
      <c r="Q1055" s="17">
        <v>2.21487106383952E-2</v>
      </c>
      <c r="R1055" s="17"/>
      <c r="S1055" s="17">
        <v>4.3143341539786398E-2</v>
      </c>
      <c r="T1055" s="17">
        <v>3.7526909830931099E-2</v>
      </c>
      <c r="U1055" s="17">
        <v>8.8429449418601508E-3</v>
      </c>
      <c r="V1055" s="17">
        <v>3.2091088302628197E-2</v>
      </c>
      <c r="W1055" s="17">
        <v>1.5834596409417302E-2</v>
      </c>
      <c r="X1055" s="17">
        <v>3.13477492522116E-2</v>
      </c>
      <c r="Y1055" s="17">
        <v>2.90360935130143E-2</v>
      </c>
      <c r="Z1055" s="17"/>
      <c r="AA1055" s="17">
        <v>3.5856831492856497E-2</v>
      </c>
      <c r="AB1055" s="17">
        <v>4.4382930667440298E-2</v>
      </c>
      <c r="AC1055" s="17"/>
      <c r="AD1055" s="17">
        <v>3.9391676465634899E-2</v>
      </c>
      <c r="AE1055" s="17">
        <v>2.9535609559256E-2</v>
      </c>
      <c r="AF1055" s="17">
        <v>2.8456513652991001E-2</v>
      </c>
      <c r="AG1055" s="17"/>
      <c r="AH1055" s="17">
        <v>1.1434890421601901E-2</v>
      </c>
      <c r="AI1055" s="17">
        <v>4.9826046125142701E-2</v>
      </c>
      <c r="AJ1055" s="17"/>
      <c r="AK1055" s="17">
        <v>3.8780568228667399E-2</v>
      </c>
      <c r="AL1055" s="17">
        <v>3.5118281588356497E-2</v>
      </c>
      <c r="AM1055" s="17"/>
      <c r="AN1055" s="17">
        <v>5.31399757058564E-2</v>
      </c>
      <c r="AO1055" s="17">
        <v>2.21487106383952E-2</v>
      </c>
      <c r="AP1055" s="17"/>
      <c r="AQ1055" s="17">
        <v>2.2366282819925001E-2</v>
      </c>
      <c r="AR1055" s="17">
        <v>4.8635054841291103E-2</v>
      </c>
      <c r="AS1055" s="17"/>
      <c r="AT1055" s="17">
        <v>0.15737655867192299</v>
      </c>
      <c r="AU1055" s="17">
        <v>6.8922670610754799E-2</v>
      </c>
      <c r="AV1055" s="17">
        <v>3.0026126391781899E-2</v>
      </c>
      <c r="AW1055" s="17">
        <v>0</v>
      </c>
      <c r="AX1055" s="17"/>
      <c r="AY1055" s="17">
        <v>2.3150160274211001E-2</v>
      </c>
      <c r="AZ1055" s="17">
        <v>4.2507546462533401E-2</v>
      </c>
      <c r="BA1055" s="17"/>
      <c r="BB1055" s="17">
        <v>1.4528973326590901E-2</v>
      </c>
      <c r="BC1055" s="17">
        <v>4.00475945394149E-2</v>
      </c>
      <c r="BD1055" s="17"/>
      <c r="BE1055" s="17">
        <v>2.58308225817825E-2</v>
      </c>
      <c r="BF1055" s="17">
        <v>3.7903480120045602E-2</v>
      </c>
      <c r="BG1055" s="17"/>
      <c r="BH1055" s="17">
        <v>4.9074580295131398E-2</v>
      </c>
      <c r="BI1055" s="17">
        <v>3.4681450623336899E-2</v>
      </c>
      <c r="BJ1055" s="17"/>
      <c r="BK1055" s="17">
        <v>4.2358128464672899E-2</v>
      </c>
      <c r="BL1055" s="17">
        <v>3.4651627745174697E-2</v>
      </c>
      <c r="BM1055" s="17"/>
      <c r="BN1055" s="17">
        <v>2.48376365355483E-2</v>
      </c>
      <c r="BO1055" s="17">
        <v>3.6911383916487399E-2</v>
      </c>
      <c r="BP1055" s="17"/>
      <c r="BQ1055" s="17">
        <v>2.0711975368177801E-2</v>
      </c>
      <c r="BR1055" s="17">
        <v>3.8800302407064398E-2</v>
      </c>
      <c r="BS1055" s="17"/>
      <c r="BT1055" s="17">
        <v>2.49941989534791E-2</v>
      </c>
      <c r="BU1055" s="17">
        <v>3.7333283917865098E-2</v>
      </c>
      <c r="BV1055" s="17"/>
      <c r="BW1055" s="17">
        <v>5.3242185545168699E-2</v>
      </c>
      <c r="BX1055" s="17">
        <v>2.2912664784427401E-2</v>
      </c>
      <c r="BY1055" s="17"/>
      <c r="BZ1055" s="17">
        <v>1.8115042974611299E-2</v>
      </c>
      <c r="CA1055" s="17">
        <v>3.8853901700148998E-2</v>
      </c>
    </row>
    <row r="1056" spans="2:79" x14ac:dyDescent="0.35">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c r="BH1056" s="17"/>
      <c r="BI1056" s="17"/>
      <c r="BJ1056" s="17"/>
      <c r="BK1056" s="17"/>
      <c r="BL1056" s="17"/>
      <c r="BM1056" s="17"/>
      <c r="BN1056" s="17"/>
      <c r="BO1056" s="17"/>
      <c r="BP1056" s="17"/>
      <c r="BQ1056" s="17"/>
      <c r="BR1056" s="17"/>
      <c r="BS1056" s="17"/>
      <c r="BT1056" s="17"/>
      <c r="BU1056" s="17"/>
      <c r="BV1056" s="17"/>
      <c r="BW1056" s="17"/>
      <c r="BX1056" s="17"/>
      <c r="BY1056" s="17"/>
      <c r="BZ1056" s="17"/>
      <c r="CA1056" s="17"/>
    </row>
    <row r="1057" spans="2:79" x14ac:dyDescent="0.35">
      <c r="B1057" s="6" t="s">
        <v>497</v>
      </c>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c r="BH1057" s="17"/>
      <c r="BI1057" s="17"/>
      <c r="BJ1057" s="17"/>
      <c r="BK1057" s="17"/>
      <c r="BL1057" s="17"/>
      <c r="BM1057" s="17"/>
      <c r="BN1057" s="17"/>
      <c r="BO1057" s="17"/>
      <c r="BP1057" s="17"/>
      <c r="BQ1057" s="17"/>
      <c r="BR1057" s="17"/>
      <c r="BS1057" s="17"/>
      <c r="BT1057" s="17"/>
      <c r="BU1057" s="17"/>
      <c r="BV1057" s="17"/>
      <c r="BW1057" s="17"/>
      <c r="BX1057" s="17"/>
      <c r="BY1057" s="17"/>
      <c r="BZ1057" s="17"/>
      <c r="CA1057" s="17"/>
    </row>
    <row r="1058" spans="2:79" x14ac:dyDescent="0.35">
      <c r="B1058" s="24" t="s">
        <v>707</v>
      </c>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c r="BF1058" s="17"/>
      <c r="BG1058" s="17"/>
      <c r="BH1058" s="17"/>
      <c r="BI1058" s="17"/>
      <c r="BJ1058" s="17"/>
      <c r="BK1058" s="17"/>
      <c r="BL1058" s="17"/>
      <c r="BM1058" s="17"/>
      <c r="BN1058" s="17"/>
      <c r="BO1058" s="17"/>
      <c r="BP1058" s="17"/>
      <c r="BQ1058" s="17"/>
      <c r="BR1058" s="17"/>
      <c r="BS1058" s="17"/>
      <c r="BT1058" s="17"/>
      <c r="BU1058" s="17"/>
      <c r="BV1058" s="17"/>
      <c r="BW1058" s="17"/>
      <c r="BX1058" s="17"/>
      <c r="BY1058" s="17"/>
      <c r="BZ1058" s="17"/>
      <c r="CA1058" s="17"/>
    </row>
    <row r="1059" spans="2:79" x14ac:dyDescent="0.35">
      <c r="B1059" t="s">
        <v>487</v>
      </c>
      <c r="C1059" s="17">
        <v>0.352396174398378</v>
      </c>
      <c r="D1059" s="17">
        <v>0.364204266947596</v>
      </c>
      <c r="E1059" s="17">
        <v>0.36279195160123701</v>
      </c>
      <c r="F1059" s="17">
        <v>0.25960806085374</v>
      </c>
      <c r="G1059" s="17">
        <v>0.34373822619344901</v>
      </c>
      <c r="H1059" s="17">
        <v>0.41451737423262303</v>
      </c>
      <c r="I1059" s="17">
        <v>0.37177767973831799</v>
      </c>
      <c r="J1059" s="17">
        <v>0.25521125035665498</v>
      </c>
      <c r="K1059" s="17">
        <v>0.28502409864468797</v>
      </c>
      <c r="L1059" s="17">
        <v>0.43205423468190302</v>
      </c>
      <c r="M1059" s="17"/>
      <c r="N1059" s="17">
        <v>0.45722000812291902</v>
      </c>
      <c r="O1059" s="17">
        <v>0.32215629528322198</v>
      </c>
      <c r="P1059" s="17">
        <v>0.25568343934358301</v>
      </c>
      <c r="Q1059" s="17">
        <v>0.37631916486373601</v>
      </c>
      <c r="R1059" s="17"/>
      <c r="S1059" s="17">
        <v>0.35774111431976302</v>
      </c>
      <c r="T1059" s="17">
        <v>0.48005357655110398</v>
      </c>
      <c r="U1059" s="17">
        <v>0.408094467652935</v>
      </c>
      <c r="V1059" s="17">
        <v>0.32592188121544802</v>
      </c>
      <c r="W1059" s="17">
        <v>0.291427954539828</v>
      </c>
      <c r="X1059" s="17">
        <v>0.31459130751190501</v>
      </c>
      <c r="Y1059" s="17">
        <v>0.43936289101589898</v>
      </c>
      <c r="Z1059" s="17"/>
      <c r="AA1059" s="17">
        <v>0.34927788728129799</v>
      </c>
      <c r="AB1059" s="17">
        <v>0.52763351815738502</v>
      </c>
      <c r="AC1059" s="17"/>
      <c r="AD1059" s="17">
        <v>0.29915344466066701</v>
      </c>
      <c r="AE1059" s="17">
        <v>0.42185009250928601</v>
      </c>
      <c r="AF1059" s="17">
        <v>0.38238818534566898</v>
      </c>
      <c r="AG1059" s="17"/>
      <c r="AH1059" s="17">
        <v>0.36713910672782102</v>
      </c>
      <c r="AI1059" s="17">
        <v>0.34410390102447602</v>
      </c>
      <c r="AJ1059" s="17"/>
      <c r="AK1059" s="17">
        <v>0.36350464810357902</v>
      </c>
      <c r="AL1059" s="17">
        <v>0.348842576801909</v>
      </c>
      <c r="AM1059" s="17"/>
      <c r="AN1059" s="17">
        <v>0.32281597355344599</v>
      </c>
      <c r="AO1059" s="17">
        <v>0.37631916486373601</v>
      </c>
      <c r="AP1059" s="17"/>
      <c r="AQ1059" s="17">
        <v>0.39327618769851602</v>
      </c>
      <c r="AR1059" s="17">
        <v>0.31454465848871699</v>
      </c>
      <c r="AS1059" s="17"/>
      <c r="AT1059" s="17">
        <v>0.373200415115919</v>
      </c>
      <c r="AU1059" s="17">
        <v>0.32196169535468999</v>
      </c>
      <c r="AV1059" s="17">
        <v>0.34910467865765898</v>
      </c>
      <c r="AW1059" s="17">
        <v>0.38786317181080898</v>
      </c>
      <c r="AX1059" s="17"/>
      <c r="AY1059" s="17">
        <v>0.373445430476123</v>
      </c>
      <c r="AZ1059" s="17">
        <v>0.34175074347071999</v>
      </c>
      <c r="BA1059" s="17"/>
      <c r="BB1059" s="17">
        <v>0.42342663738588199</v>
      </c>
      <c r="BC1059" s="17">
        <v>0.33902910285621501</v>
      </c>
      <c r="BD1059" s="17"/>
      <c r="BE1059" s="17">
        <v>0.36413950397127398</v>
      </c>
      <c r="BF1059" s="17">
        <v>0.35020612338451901</v>
      </c>
      <c r="BG1059" s="17"/>
      <c r="BH1059" s="17">
        <v>0.40294641300787898</v>
      </c>
      <c r="BI1059" s="17">
        <v>0.34727315423620098</v>
      </c>
      <c r="BJ1059" s="17"/>
      <c r="BK1059" s="17">
        <v>0.36046063545151202</v>
      </c>
      <c r="BL1059" s="17">
        <v>0.35067686361834299</v>
      </c>
      <c r="BM1059" s="17"/>
      <c r="BN1059" s="17">
        <v>0.43150622914444298</v>
      </c>
      <c r="BO1059" s="17">
        <v>0.34598219018239601</v>
      </c>
      <c r="BP1059" s="17"/>
      <c r="BQ1059" s="17">
        <v>0.363943999325409</v>
      </c>
      <c r="BR1059" s="17">
        <v>0.35028623206287401</v>
      </c>
      <c r="BS1059" s="17"/>
      <c r="BT1059" s="17">
        <v>0.436407685830976</v>
      </c>
      <c r="BU1059" s="17">
        <v>0.342269153099243</v>
      </c>
      <c r="BV1059" s="17"/>
      <c r="BW1059" s="17">
        <v>0.31298744165479297</v>
      </c>
      <c r="BX1059" s="17">
        <v>0.38233230288277698</v>
      </c>
      <c r="BY1059" s="17"/>
      <c r="BZ1059" s="17">
        <v>0.28900009908077101</v>
      </c>
      <c r="CA1059" s="17">
        <v>0.36248804912522298</v>
      </c>
    </row>
    <row r="1060" spans="2:79" x14ac:dyDescent="0.35">
      <c r="B1060" t="s">
        <v>488</v>
      </c>
      <c r="C1060" s="17">
        <v>0.40515213495150199</v>
      </c>
      <c r="D1060" s="17">
        <v>0.36252980655770101</v>
      </c>
      <c r="E1060" s="17">
        <v>0.31062961151374602</v>
      </c>
      <c r="F1060" s="17">
        <v>0.39047387284829799</v>
      </c>
      <c r="G1060" s="17">
        <v>0.45649495692761299</v>
      </c>
      <c r="H1060" s="17">
        <v>0.39576183840867402</v>
      </c>
      <c r="I1060" s="17">
        <v>0.42094673973552299</v>
      </c>
      <c r="J1060" s="17">
        <v>0.47340420066515998</v>
      </c>
      <c r="K1060" s="17">
        <v>0.57999853678240398</v>
      </c>
      <c r="L1060" s="17">
        <v>0.35808684762202098</v>
      </c>
      <c r="M1060" s="17"/>
      <c r="N1060" s="17">
        <v>0.31332887418003003</v>
      </c>
      <c r="O1060" s="17">
        <v>0.39630399502859698</v>
      </c>
      <c r="P1060" s="17">
        <v>0.47572441778535102</v>
      </c>
      <c r="Q1060" s="17">
        <v>0.39869131698736998</v>
      </c>
      <c r="R1060" s="17"/>
      <c r="S1060" s="17">
        <v>0.385998185063607</v>
      </c>
      <c r="T1060" s="17">
        <v>0.34454319769465502</v>
      </c>
      <c r="U1060" s="17">
        <v>0.34675315131735501</v>
      </c>
      <c r="V1060" s="17">
        <v>0.42991989732187003</v>
      </c>
      <c r="W1060" s="17">
        <v>0.445539810427378</v>
      </c>
      <c r="X1060" s="17">
        <v>0.42077695501623102</v>
      </c>
      <c r="Y1060" s="17">
        <v>0.38839502174920598</v>
      </c>
      <c r="Z1060" s="17"/>
      <c r="AA1060" s="17">
        <v>0.40684213610931402</v>
      </c>
      <c r="AB1060" s="17">
        <v>0.31017970209803197</v>
      </c>
      <c r="AC1060" s="17"/>
      <c r="AD1060" s="17">
        <v>0.41354755237472002</v>
      </c>
      <c r="AE1060" s="17">
        <v>0.390686836519817</v>
      </c>
      <c r="AF1060" s="17">
        <v>0.432347639471092</v>
      </c>
      <c r="AG1060" s="17"/>
      <c r="AH1060" s="17">
        <v>0.44182933222849302</v>
      </c>
      <c r="AI1060" s="17">
        <v>0.38452276898731702</v>
      </c>
      <c r="AJ1060" s="17"/>
      <c r="AK1060" s="17">
        <v>0.37735417964974499</v>
      </c>
      <c r="AL1060" s="17">
        <v>0.41404469299039998</v>
      </c>
      <c r="AM1060" s="17"/>
      <c r="AN1060" s="17">
        <v>0.413140780571635</v>
      </c>
      <c r="AO1060" s="17">
        <v>0.39869131698736998</v>
      </c>
      <c r="AP1060" s="17"/>
      <c r="AQ1060" s="17">
        <v>0.37828673739873098</v>
      </c>
      <c r="AR1060" s="17">
        <v>0.43002727418940101</v>
      </c>
      <c r="AS1060" s="17"/>
      <c r="AT1060" s="17">
        <v>0.241391876983342</v>
      </c>
      <c r="AU1060" s="17">
        <v>0.37571579095966601</v>
      </c>
      <c r="AV1060" s="17">
        <v>0.42782595894590802</v>
      </c>
      <c r="AW1060" s="17">
        <v>0.40436193808419402</v>
      </c>
      <c r="AX1060" s="17"/>
      <c r="AY1060" s="17">
        <v>0.39388047646747698</v>
      </c>
      <c r="AZ1060" s="17">
        <v>0.41085265288850897</v>
      </c>
      <c r="BA1060" s="17"/>
      <c r="BB1060" s="17">
        <v>0.36293353067548001</v>
      </c>
      <c r="BC1060" s="17">
        <v>0.413097164168996</v>
      </c>
      <c r="BD1060" s="17"/>
      <c r="BE1060" s="17">
        <v>0.37589207996080698</v>
      </c>
      <c r="BF1060" s="17">
        <v>0.41060893599759002</v>
      </c>
      <c r="BG1060" s="17"/>
      <c r="BH1060" s="17">
        <v>0.38906207203964899</v>
      </c>
      <c r="BI1060" s="17">
        <v>0.406782784360398</v>
      </c>
      <c r="BJ1060" s="17"/>
      <c r="BK1060" s="17">
        <v>0.417128786474534</v>
      </c>
      <c r="BL1060" s="17">
        <v>0.402598760840499</v>
      </c>
      <c r="BM1060" s="17"/>
      <c r="BN1060" s="17">
        <v>0.39230688286117998</v>
      </c>
      <c r="BO1060" s="17">
        <v>0.40619358593294902</v>
      </c>
      <c r="BP1060" s="17"/>
      <c r="BQ1060" s="17">
        <v>0.42863123678376902</v>
      </c>
      <c r="BR1060" s="17">
        <v>0.40086218846646798</v>
      </c>
      <c r="BS1060" s="17"/>
      <c r="BT1060" s="17">
        <v>0.30070590271048497</v>
      </c>
      <c r="BU1060" s="17">
        <v>0.41774242407357898</v>
      </c>
      <c r="BV1060" s="17"/>
      <c r="BW1060" s="17">
        <v>0.42009854652259498</v>
      </c>
      <c r="BX1060" s="17">
        <v>0.39379836470762702</v>
      </c>
      <c r="BY1060" s="17"/>
      <c r="BZ1060" s="17">
        <v>0.51381353528364304</v>
      </c>
      <c r="CA1060" s="17">
        <v>0.38785457773992799</v>
      </c>
    </row>
    <row r="1061" spans="2:79" x14ac:dyDescent="0.35">
      <c r="B1061" t="s">
        <v>489</v>
      </c>
      <c r="C1061" s="17">
        <v>0.14889039147385899</v>
      </c>
      <c r="D1061" s="17">
        <v>0.14556170667433699</v>
      </c>
      <c r="E1061" s="17">
        <v>0.20605612510753299</v>
      </c>
      <c r="F1061" s="17">
        <v>0.23549275609154899</v>
      </c>
      <c r="G1061" s="17">
        <v>0.12579948367974</v>
      </c>
      <c r="H1061" s="17">
        <v>0.12852832942532</v>
      </c>
      <c r="I1061" s="17">
        <v>0.113510439669419</v>
      </c>
      <c r="J1061" s="17">
        <v>0.136210570001225</v>
      </c>
      <c r="K1061" s="17">
        <v>9.5444630659802507E-2</v>
      </c>
      <c r="L1061" s="17">
        <v>0.14836137053915699</v>
      </c>
      <c r="M1061" s="17"/>
      <c r="N1061" s="17">
        <v>8.0687156258718196E-2</v>
      </c>
      <c r="O1061" s="17">
        <v>0.15512377286685</v>
      </c>
      <c r="P1061" s="17">
        <v>0.17002508317672499</v>
      </c>
      <c r="Q1061" s="17">
        <v>0.15199786691716399</v>
      </c>
      <c r="R1061" s="17"/>
      <c r="S1061" s="17">
        <v>0.126332056353473</v>
      </c>
      <c r="T1061" s="17">
        <v>0.127088605021342</v>
      </c>
      <c r="U1061" s="17">
        <v>0.187765075914542</v>
      </c>
      <c r="V1061" s="17">
        <v>0.16750057359464399</v>
      </c>
      <c r="W1061" s="17">
        <v>0.16885443444909801</v>
      </c>
      <c r="X1061" s="17">
        <v>0.14173241523518801</v>
      </c>
      <c r="Y1061" s="17">
        <v>9.5052549533725494E-2</v>
      </c>
      <c r="Z1061" s="17"/>
      <c r="AA1061" s="17">
        <v>0.15047269603441399</v>
      </c>
      <c r="AB1061" s="17">
        <v>5.9970148469069097E-2</v>
      </c>
      <c r="AC1061" s="17"/>
      <c r="AD1061" s="17">
        <v>0.17204363808554801</v>
      </c>
      <c r="AE1061" s="17">
        <v>0.118526797416053</v>
      </c>
      <c r="AF1061" s="17">
        <v>0.13747325241880701</v>
      </c>
      <c r="AG1061" s="17"/>
      <c r="AH1061" s="17">
        <v>0.12427756319000501</v>
      </c>
      <c r="AI1061" s="17">
        <v>0.16273406219511699</v>
      </c>
      <c r="AJ1061" s="17"/>
      <c r="AK1061" s="17">
        <v>0.15315557840018901</v>
      </c>
      <c r="AL1061" s="17">
        <v>0.147525959382455</v>
      </c>
      <c r="AM1061" s="17"/>
      <c r="AN1061" s="17">
        <v>0.14504807302012099</v>
      </c>
      <c r="AO1061" s="17">
        <v>0.15199786691716399</v>
      </c>
      <c r="AP1061" s="17"/>
      <c r="AQ1061" s="17">
        <v>0.14622938875029301</v>
      </c>
      <c r="AR1061" s="17">
        <v>0.151354260215466</v>
      </c>
      <c r="AS1061" s="17"/>
      <c r="AT1061" s="17">
        <v>0.182405742807046</v>
      </c>
      <c r="AU1061" s="17">
        <v>0.132315936493801</v>
      </c>
      <c r="AV1061" s="17">
        <v>0.14883265045968599</v>
      </c>
      <c r="AW1061" s="17">
        <v>0.16104095733728799</v>
      </c>
      <c r="AX1061" s="17"/>
      <c r="AY1061" s="17">
        <v>0.152052229816487</v>
      </c>
      <c r="AZ1061" s="17">
        <v>0.14729132633081801</v>
      </c>
      <c r="BA1061" s="17"/>
      <c r="BB1061" s="17">
        <v>0.15021415247799799</v>
      </c>
      <c r="BC1061" s="17">
        <v>0.14864127570996299</v>
      </c>
      <c r="BD1061" s="17"/>
      <c r="BE1061" s="17">
        <v>0.18068546853082701</v>
      </c>
      <c r="BF1061" s="17">
        <v>0.14296082607146801</v>
      </c>
      <c r="BG1061" s="17"/>
      <c r="BH1061" s="17">
        <v>0.107487452132165</v>
      </c>
      <c r="BI1061" s="17">
        <v>0.15308637746433901</v>
      </c>
      <c r="BJ1061" s="17"/>
      <c r="BK1061" s="17">
        <v>0.13337504010121401</v>
      </c>
      <c r="BL1061" s="17">
        <v>0.15219820221226499</v>
      </c>
      <c r="BM1061" s="17"/>
      <c r="BN1061" s="17">
        <v>0.13610402974118099</v>
      </c>
      <c r="BO1061" s="17">
        <v>0.149927067817928</v>
      </c>
      <c r="BP1061" s="17"/>
      <c r="BQ1061" s="17">
        <v>0.14871527336291199</v>
      </c>
      <c r="BR1061" s="17">
        <v>0.14892238789901599</v>
      </c>
      <c r="BS1061" s="17"/>
      <c r="BT1061" s="17">
        <v>0.148213350439794</v>
      </c>
      <c r="BU1061" s="17">
        <v>0.148972004205917</v>
      </c>
      <c r="BV1061" s="17"/>
      <c r="BW1061" s="17">
        <v>0.14780461294955699</v>
      </c>
      <c r="BX1061" s="17">
        <v>0.149715183420878</v>
      </c>
      <c r="BY1061" s="17"/>
      <c r="BZ1061" s="17">
        <v>0.11092552803816599</v>
      </c>
      <c r="CA1061" s="17">
        <v>0.15493393035060099</v>
      </c>
    </row>
    <row r="1062" spans="2:79" x14ac:dyDescent="0.35">
      <c r="B1062" t="s">
        <v>490</v>
      </c>
      <c r="C1062" s="17">
        <v>6.6327635783202096E-2</v>
      </c>
      <c r="D1062" s="17">
        <v>7.4173398731492604E-2</v>
      </c>
      <c r="E1062" s="17">
        <v>0.108177831353595</v>
      </c>
      <c r="F1062" s="17">
        <v>6.0625401948632099E-2</v>
      </c>
      <c r="G1062" s="17">
        <v>6.3385637047521995E-2</v>
      </c>
      <c r="H1062" s="17">
        <v>6.1192457933383002E-2</v>
      </c>
      <c r="I1062" s="17">
        <v>5.6274485604168298E-2</v>
      </c>
      <c r="J1062" s="17">
        <v>9.0034076096346005E-2</v>
      </c>
      <c r="K1062" s="17">
        <v>1.7829078630205601E-2</v>
      </c>
      <c r="L1062" s="17">
        <v>3.5351271406526302E-2</v>
      </c>
      <c r="M1062" s="17"/>
      <c r="N1062" s="17">
        <v>6.0911601394473699E-2</v>
      </c>
      <c r="O1062" s="17">
        <v>8.7093611817324307E-2</v>
      </c>
      <c r="P1062" s="17">
        <v>7.0486711810268998E-2</v>
      </c>
      <c r="Q1062" s="17">
        <v>6.0295550918962097E-2</v>
      </c>
      <c r="R1062" s="17"/>
      <c r="S1062" s="17">
        <v>8.8408493342834002E-2</v>
      </c>
      <c r="T1062" s="17">
        <v>3.3578282243260503E-2</v>
      </c>
      <c r="U1062" s="17">
        <v>4.13727703469021E-2</v>
      </c>
      <c r="V1062" s="17">
        <v>3.7430950682303898E-2</v>
      </c>
      <c r="W1062" s="17">
        <v>8.29519488145605E-2</v>
      </c>
      <c r="X1062" s="17">
        <v>9.5216761273559505E-2</v>
      </c>
      <c r="Y1062" s="17">
        <v>5.7980114390609898E-2</v>
      </c>
      <c r="Z1062" s="17"/>
      <c r="AA1062" s="17">
        <v>6.7507912816238594E-2</v>
      </c>
      <c r="AB1062" s="17">
        <v>0</v>
      </c>
      <c r="AC1062" s="17"/>
      <c r="AD1062" s="17">
        <v>7.5418580406625801E-2</v>
      </c>
      <c r="AE1062" s="17">
        <v>5.9421469041920798E-2</v>
      </c>
      <c r="AF1062" s="17">
        <v>1.4059436716769499E-2</v>
      </c>
      <c r="AG1062" s="17"/>
      <c r="AH1062" s="17">
        <v>6.1501592267275702E-2</v>
      </c>
      <c r="AI1062" s="17">
        <v>6.9042080322059607E-2</v>
      </c>
      <c r="AJ1062" s="17"/>
      <c r="AK1062" s="17">
        <v>5.9570948735329303E-2</v>
      </c>
      <c r="AL1062" s="17">
        <v>6.8489098058813397E-2</v>
      </c>
      <c r="AM1062" s="17"/>
      <c r="AN1062" s="17">
        <v>7.3786163263546298E-2</v>
      </c>
      <c r="AO1062" s="17">
        <v>6.0295550918962097E-2</v>
      </c>
      <c r="AP1062" s="17"/>
      <c r="AQ1062" s="17">
        <v>6.4587059430947197E-2</v>
      </c>
      <c r="AR1062" s="17">
        <v>6.7939265725825704E-2</v>
      </c>
      <c r="AS1062" s="17"/>
      <c r="AT1062" s="17">
        <v>6.8263859803182197E-2</v>
      </c>
      <c r="AU1062" s="17">
        <v>0.102619204771921</v>
      </c>
      <c r="AV1062" s="17">
        <v>6.0632533284033202E-2</v>
      </c>
      <c r="AW1062" s="17">
        <v>4.2897207995197299E-2</v>
      </c>
      <c r="AX1062" s="17"/>
      <c r="AY1062" s="17">
        <v>7.0479962893934295E-2</v>
      </c>
      <c r="AZ1062" s="17">
        <v>6.4227641784218206E-2</v>
      </c>
      <c r="BA1062" s="17"/>
      <c r="BB1062" s="17">
        <v>4.8784064858676097E-2</v>
      </c>
      <c r="BC1062" s="17">
        <v>6.9629123029517695E-2</v>
      </c>
      <c r="BD1062" s="17"/>
      <c r="BE1062" s="17">
        <v>6.1083266864877403E-2</v>
      </c>
      <c r="BF1062" s="17">
        <v>6.7305674881511401E-2</v>
      </c>
      <c r="BG1062" s="17"/>
      <c r="BH1062" s="17">
        <v>7.1979600480164899E-2</v>
      </c>
      <c r="BI1062" s="17">
        <v>6.5754836724386007E-2</v>
      </c>
      <c r="BJ1062" s="17"/>
      <c r="BK1062" s="17">
        <v>6.2093804494319303E-2</v>
      </c>
      <c r="BL1062" s="17">
        <v>6.72302716478759E-2</v>
      </c>
      <c r="BM1062" s="17"/>
      <c r="BN1062" s="17">
        <v>2.8699185860568001E-2</v>
      </c>
      <c r="BO1062" s="17">
        <v>6.9378427299531406E-2</v>
      </c>
      <c r="BP1062" s="17"/>
      <c r="BQ1062" s="17">
        <v>5.40891031994995E-2</v>
      </c>
      <c r="BR1062" s="17">
        <v>6.8563779661894697E-2</v>
      </c>
      <c r="BS1062" s="17"/>
      <c r="BT1062" s="17">
        <v>9.7736975535250195E-2</v>
      </c>
      <c r="BU1062" s="17">
        <v>6.2541451637283696E-2</v>
      </c>
      <c r="BV1062" s="17"/>
      <c r="BW1062" s="17">
        <v>7.6423928373810193E-2</v>
      </c>
      <c r="BX1062" s="17">
        <v>5.8658170383867801E-2</v>
      </c>
      <c r="BY1062" s="17"/>
      <c r="BZ1062" s="17">
        <v>7.8709211520840802E-2</v>
      </c>
      <c r="CA1062" s="17">
        <v>6.4356641354300997E-2</v>
      </c>
    </row>
    <row r="1063" spans="2:79" x14ac:dyDescent="0.35">
      <c r="B1063" t="s">
        <v>491</v>
      </c>
      <c r="C1063" s="17">
        <v>1.51448029231582E-2</v>
      </c>
      <c r="D1063" s="17">
        <v>2.9230276792670401E-2</v>
      </c>
      <c r="E1063" s="17">
        <v>1.2344480423888299E-2</v>
      </c>
      <c r="F1063" s="17">
        <v>5.37999082577812E-2</v>
      </c>
      <c r="G1063" s="17">
        <v>4.6010486165406596E-3</v>
      </c>
      <c r="H1063" s="17">
        <v>0</v>
      </c>
      <c r="I1063" s="17">
        <v>2.8685113042615701E-2</v>
      </c>
      <c r="J1063" s="17">
        <v>0</v>
      </c>
      <c r="K1063" s="17">
        <v>0</v>
      </c>
      <c r="L1063" s="17">
        <v>9.3234225757840693E-3</v>
      </c>
      <c r="M1063" s="17"/>
      <c r="N1063" s="17">
        <v>6.9984137799897206E-2</v>
      </c>
      <c r="O1063" s="17">
        <v>0</v>
      </c>
      <c r="P1063" s="17">
        <v>1.450186662041E-2</v>
      </c>
      <c r="Q1063" s="17">
        <v>9.4273466169566503E-3</v>
      </c>
      <c r="R1063" s="17"/>
      <c r="S1063" s="17">
        <v>2.2760750085410501E-2</v>
      </c>
      <c r="T1063" s="17">
        <v>0</v>
      </c>
      <c r="U1063" s="17">
        <v>1.6014534768265601E-2</v>
      </c>
      <c r="V1063" s="17">
        <v>1.8182323447151899E-2</v>
      </c>
      <c r="W1063" s="17">
        <v>1.12258517691357E-2</v>
      </c>
      <c r="X1063" s="17">
        <v>2.29763937300606E-2</v>
      </c>
      <c r="Y1063" s="17">
        <v>1.1362950861408601E-2</v>
      </c>
      <c r="Z1063" s="17"/>
      <c r="AA1063" s="17">
        <v>1.43851689499553E-2</v>
      </c>
      <c r="AB1063" s="17">
        <v>5.7833700608073503E-2</v>
      </c>
      <c r="AC1063" s="17"/>
      <c r="AD1063" s="17">
        <v>2.09751448113785E-2</v>
      </c>
      <c r="AE1063" s="17">
        <v>6.8669160222152399E-3</v>
      </c>
      <c r="AF1063" s="17">
        <v>1.9085119914465501E-2</v>
      </c>
      <c r="AG1063" s="17"/>
      <c r="AH1063" s="17">
        <v>0</v>
      </c>
      <c r="AI1063" s="17">
        <v>2.3663111440512901E-2</v>
      </c>
      <c r="AJ1063" s="17"/>
      <c r="AK1063" s="17">
        <v>1.77895385880395E-2</v>
      </c>
      <c r="AL1063" s="17">
        <v>1.4298752731976901E-2</v>
      </c>
      <c r="AM1063" s="17"/>
      <c r="AN1063" s="17">
        <v>2.2214299778263401E-2</v>
      </c>
      <c r="AO1063" s="17">
        <v>9.4273466169566503E-3</v>
      </c>
      <c r="AP1063" s="17"/>
      <c r="AQ1063" s="17">
        <v>1.3480371397144499E-2</v>
      </c>
      <c r="AR1063" s="17">
        <v>1.6685929045718299E-2</v>
      </c>
      <c r="AS1063" s="17"/>
      <c r="AT1063" s="17">
        <v>0</v>
      </c>
      <c r="AU1063" s="17">
        <v>4.0954158582871103E-2</v>
      </c>
      <c r="AV1063" s="17">
        <v>9.7944884619556999E-3</v>
      </c>
      <c r="AW1063" s="17">
        <v>3.8367247725112599E-3</v>
      </c>
      <c r="AX1063" s="17"/>
      <c r="AY1063" s="17">
        <v>7.83159984489765E-3</v>
      </c>
      <c r="AZ1063" s="17">
        <v>1.88433753545072E-2</v>
      </c>
      <c r="BA1063" s="17"/>
      <c r="BB1063" s="17">
        <v>1.46416146019637E-2</v>
      </c>
      <c r="BC1063" s="17">
        <v>1.52394968615853E-2</v>
      </c>
      <c r="BD1063" s="17"/>
      <c r="BE1063" s="17">
        <v>1.21336720459522E-2</v>
      </c>
      <c r="BF1063" s="17">
        <v>1.57063583312348E-2</v>
      </c>
      <c r="BG1063" s="17"/>
      <c r="BH1063" s="17">
        <v>1.03096612273558E-2</v>
      </c>
      <c r="BI1063" s="17">
        <v>1.5634820954248601E-2</v>
      </c>
      <c r="BJ1063" s="17"/>
      <c r="BK1063" s="17">
        <v>1.06724333302453E-2</v>
      </c>
      <c r="BL1063" s="17">
        <v>1.6098294198363301E-2</v>
      </c>
      <c r="BM1063" s="17"/>
      <c r="BN1063" s="17">
        <v>0</v>
      </c>
      <c r="BO1063" s="17">
        <v>1.63726939569225E-2</v>
      </c>
      <c r="BP1063" s="17"/>
      <c r="BQ1063" s="17">
        <v>4.6203873284106304E-3</v>
      </c>
      <c r="BR1063" s="17">
        <v>1.7067754661698499E-2</v>
      </c>
      <c r="BS1063" s="17"/>
      <c r="BT1063" s="17">
        <v>7.29597753523721E-3</v>
      </c>
      <c r="BU1063" s="17">
        <v>1.6090925907035598E-2</v>
      </c>
      <c r="BV1063" s="17"/>
      <c r="BW1063" s="17">
        <v>2.0666207240703199E-2</v>
      </c>
      <c r="BX1063" s="17">
        <v>1.0950568357438699E-2</v>
      </c>
      <c r="BY1063" s="17"/>
      <c r="BZ1063" s="17">
        <v>0</v>
      </c>
      <c r="CA1063" s="17">
        <v>1.7555669102137999E-2</v>
      </c>
    </row>
    <row r="1064" spans="2:79" x14ac:dyDescent="0.35">
      <c r="B1064" t="s">
        <v>75</v>
      </c>
      <c r="C1064" s="17">
        <v>1.2088860469901E-2</v>
      </c>
      <c r="D1064" s="17">
        <v>2.43005442962036E-2</v>
      </c>
      <c r="E1064" s="17">
        <v>0</v>
      </c>
      <c r="F1064" s="17">
        <v>0</v>
      </c>
      <c r="G1064" s="17">
        <v>5.9806475351346904E-3</v>
      </c>
      <c r="H1064" s="17">
        <v>0</v>
      </c>
      <c r="I1064" s="17">
        <v>8.8055422099556895E-3</v>
      </c>
      <c r="J1064" s="17">
        <v>4.5139902880613897E-2</v>
      </c>
      <c r="K1064" s="17">
        <v>2.1703655282900299E-2</v>
      </c>
      <c r="L1064" s="17">
        <v>1.6822853174609E-2</v>
      </c>
      <c r="M1064" s="17"/>
      <c r="N1064" s="17">
        <v>1.7868222243962499E-2</v>
      </c>
      <c r="O1064" s="17">
        <v>3.9322325004006599E-2</v>
      </c>
      <c r="P1064" s="17">
        <v>1.3578481263661599E-2</v>
      </c>
      <c r="Q1064" s="17">
        <v>3.2687536958118601E-3</v>
      </c>
      <c r="R1064" s="17"/>
      <c r="S1064" s="17">
        <v>1.87594008349121E-2</v>
      </c>
      <c r="T1064" s="17">
        <v>1.47363384896385E-2</v>
      </c>
      <c r="U1064" s="17">
        <v>0</v>
      </c>
      <c r="V1064" s="17">
        <v>2.1044373738582301E-2</v>
      </c>
      <c r="W1064" s="17">
        <v>0</v>
      </c>
      <c r="X1064" s="17">
        <v>4.70616723305569E-3</v>
      </c>
      <c r="Y1064" s="17">
        <v>7.8464724491508903E-3</v>
      </c>
      <c r="Z1064" s="17"/>
      <c r="AA1064" s="17">
        <v>1.1514198808779699E-2</v>
      </c>
      <c r="AB1064" s="17">
        <v>4.4382930667440298E-2</v>
      </c>
      <c r="AC1064" s="17"/>
      <c r="AD1064" s="17">
        <v>1.88616396610614E-2</v>
      </c>
      <c r="AE1064" s="17">
        <v>2.6478884907088101E-3</v>
      </c>
      <c r="AF1064" s="17">
        <v>1.4646366133196399E-2</v>
      </c>
      <c r="AG1064" s="17"/>
      <c r="AH1064" s="17">
        <v>5.2524055864053201E-3</v>
      </c>
      <c r="AI1064" s="17">
        <v>1.5934076030517101E-2</v>
      </c>
      <c r="AJ1064" s="17"/>
      <c r="AK1064" s="17">
        <v>2.86251065231183E-2</v>
      </c>
      <c r="AL1064" s="17">
        <v>6.79892003444609E-3</v>
      </c>
      <c r="AM1064" s="17"/>
      <c r="AN1064" s="17">
        <v>2.29947098129877E-2</v>
      </c>
      <c r="AO1064" s="17">
        <v>3.2687536958118601E-3</v>
      </c>
      <c r="AP1064" s="17"/>
      <c r="AQ1064" s="17">
        <v>4.1402553243683896E-3</v>
      </c>
      <c r="AR1064" s="17">
        <v>1.9448612334872099E-2</v>
      </c>
      <c r="AS1064" s="17"/>
      <c r="AT1064" s="17">
        <v>0.134738105290511</v>
      </c>
      <c r="AU1064" s="17">
        <v>2.6433213837051599E-2</v>
      </c>
      <c r="AV1064" s="17">
        <v>3.80969019075792E-3</v>
      </c>
      <c r="AW1064" s="17">
        <v>0</v>
      </c>
      <c r="AX1064" s="17"/>
      <c r="AY1064" s="17">
        <v>2.3103005010813001E-3</v>
      </c>
      <c r="AZ1064" s="17">
        <v>1.70342601712275E-2</v>
      </c>
      <c r="BA1064" s="17"/>
      <c r="BB1064" s="17">
        <v>0</v>
      </c>
      <c r="BC1064" s="17">
        <v>1.4363837373723499E-2</v>
      </c>
      <c r="BD1064" s="17"/>
      <c r="BE1064" s="17">
        <v>6.0660086262626801E-3</v>
      </c>
      <c r="BF1064" s="17">
        <v>1.3212081333677499E-2</v>
      </c>
      <c r="BG1064" s="17"/>
      <c r="BH1064" s="17">
        <v>1.8214801112785801E-2</v>
      </c>
      <c r="BI1064" s="17">
        <v>1.14680262604281E-2</v>
      </c>
      <c r="BJ1064" s="17"/>
      <c r="BK1064" s="17">
        <v>1.6269300148175798E-2</v>
      </c>
      <c r="BL1064" s="17">
        <v>1.1197607482654101E-2</v>
      </c>
      <c r="BM1064" s="17"/>
      <c r="BN1064" s="17">
        <v>1.1383672392628301E-2</v>
      </c>
      <c r="BO1064" s="17">
        <v>1.21460348102733E-2</v>
      </c>
      <c r="BP1064" s="17"/>
      <c r="BQ1064" s="17">
        <v>0</v>
      </c>
      <c r="BR1064" s="17">
        <v>1.42976572480488E-2</v>
      </c>
      <c r="BS1064" s="17"/>
      <c r="BT1064" s="17">
        <v>9.6401079482572403E-3</v>
      </c>
      <c r="BU1064" s="17">
        <v>1.23840410769407E-2</v>
      </c>
      <c r="BV1064" s="17"/>
      <c r="BW1064" s="17">
        <v>2.2019263258542001E-2</v>
      </c>
      <c r="BX1064" s="17">
        <v>4.5454102474121703E-3</v>
      </c>
      <c r="BY1064" s="17"/>
      <c r="BZ1064" s="17">
        <v>7.5516260765790301E-3</v>
      </c>
      <c r="CA1064" s="17">
        <v>1.28111323278093E-2</v>
      </c>
    </row>
    <row r="1065" spans="2:79" x14ac:dyDescent="0.35">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c r="BL1065" s="17"/>
      <c r="BM1065" s="17"/>
      <c r="BN1065" s="17"/>
      <c r="BO1065" s="17"/>
      <c r="BP1065" s="17"/>
      <c r="BQ1065" s="17"/>
      <c r="BR1065" s="17"/>
      <c r="BS1065" s="17"/>
      <c r="BT1065" s="17"/>
      <c r="BU1065" s="17"/>
      <c r="BV1065" s="17"/>
      <c r="BW1065" s="17"/>
      <c r="BX1065" s="17"/>
      <c r="BY1065" s="17"/>
      <c r="BZ1065" s="17"/>
      <c r="CA1065" s="17"/>
    </row>
    <row r="1066" spans="2:79" x14ac:dyDescent="0.35">
      <c r="B1066" s="6" t="s">
        <v>498</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c r="BL1066" s="17"/>
      <c r="BM1066" s="17"/>
      <c r="BN1066" s="17"/>
      <c r="BO1066" s="17"/>
      <c r="BP1066" s="17"/>
      <c r="BQ1066" s="17"/>
      <c r="BR1066" s="17"/>
      <c r="BS1066" s="17"/>
      <c r="BT1066" s="17"/>
      <c r="BU1066" s="17"/>
      <c r="BV1066" s="17"/>
      <c r="BW1066" s="17"/>
      <c r="BX1066" s="17"/>
      <c r="BY1066" s="17"/>
      <c r="BZ1066" s="17"/>
      <c r="CA1066" s="17"/>
    </row>
    <row r="1067" spans="2:79" x14ac:dyDescent="0.35">
      <c r="B1067" s="24" t="s">
        <v>707</v>
      </c>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c r="BM1067" s="17"/>
      <c r="BN1067" s="17"/>
      <c r="BO1067" s="17"/>
      <c r="BP1067" s="17"/>
      <c r="BQ1067" s="17"/>
      <c r="BR1067" s="17"/>
      <c r="BS1067" s="17"/>
      <c r="BT1067" s="17"/>
      <c r="BU1067" s="17"/>
      <c r="BV1067" s="17"/>
      <c r="BW1067" s="17"/>
      <c r="BX1067" s="17"/>
      <c r="BY1067" s="17"/>
      <c r="BZ1067" s="17"/>
      <c r="CA1067" s="17"/>
    </row>
    <row r="1068" spans="2:79" x14ac:dyDescent="0.35">
      <c r="B1068" t="s">
        <v>487</v>
      </c>
      <c r="C1068" s="17">
        <v>0.25661491137683201</v>
      </c>
      <c r="D1068" s="17">
        <v>0.22167776826063601</v>
      </c>
      <c r="E1068" s="17">
        <v>0.22270062149206499</v>
      </c>
      <c r="F1068" s="17">
        <v>0.220824826012637</v>
      </c>
      <c r="G1068" s="17">
        <v>0.33171008881618402</v>
      </c>
      <c r="H1068" s="17">
        <v>0.19037875712809499</v>
      </c>
      <c r="I1068" s="17">
        <v>0.25814393956118198</v>
      </c>
      <c r="J1068" s="17">
        <v>0.27184679996606498</v>
      </c>
      <c r="K1068" s="17">
        <v>0.277162203504209</v>
      </c>
      <c r="L1068" s="17">
        <v>0.30036322384577502</v>
      </c>
      <c r="M1068" s="17"/>
      <c r="N1068" s="17">
        <v>0.28188736415420401</v>
      </c>
      <c r="O1068" s="17">
        <v>0.195351677846578</v>
      </c>
      <c r="P1068" s="17">
        <v>0.26564963859783403</v>
      </c>
      <c r="Q1068" s="17">
        <v>0.265020937101625</v>
      </c>
      <c r="R1068" s="17"/>
      <c r="S1068" s="17">
        <v>0.24973177603758501</v>
      </c>
      <c r="T1068" s="17">
        <v>0.275835708618211</v>
      </c>
      <c r="U1068" s="17">
        <v>0.26585337066786002</v>
      </c>
      <c r="V1068" s="17">
        <v>0.25052020188081398</v>
      </c>
      <c r="W1068" s="17">
        <v>0.207778908022832</v>
      </c>
      <c r="X1068" s="17">
        <v>0.28854620446328999</v>
      </c>
      <c r="Y1068" s="17">
        <v>0.27780520919002999</v>
      </c>
      <c r="Z1068" s="17"/>
      <c r="AA1068" s="17">
        <v>0.25396484634103</v>
      </c>
      <c r="AB1068" s="17">
        <v>0.40553973459759102</v>
      </c>
      <c r="AC1068" s="17"/>
      <c r="AD1068" s="17">
        <v>0.229500348014745</v>
      </c>
      <c r="AE1068" s="17">
        <v>0.27745807143639101</v>
      </c>
      <c r="AF1068" s="17">
        <v>0.38296312857095799</v>
      </c>
      <c r="AG1068" s="17"/>
      <c r="AH1068" s="17">
        <v>0.256533421500928</v>
      </c>
      <c r="AI1068" s="17">
        <v>0.25666074597154398</v>
      </c>
      <c r="AJ1068" s="17"/>
      <c r="AK1068" s="17">
        <v>0.25749065605759802</v>
      </c>
      <c r="AL1068" s="17">
        <v>0.25633476090114299</v>
      </c>
      <c r="AM1068" s="17"/>
      <c r="AN1068" s="17">
        <v>0.24622106326628301</v>
      </c>
      <c r="AO1068" s="17">
        <v>0.265020937101625</v>
      </c>
      <c r="AP1068" s="17"/>
      <c r="AQ1068" s="17">
        <v>0.25960793283875</v>
      </c>
      <c r="AR1068" s="17">
        <v>0.253843620705961</v>
      </c>
      <c r="AS1068" s="17"/>
      <c r="AT1068" s="17">
        <v>0.30274764379674002</v>
      </c>
      <c r="AU1068" s="17">
        <v>0.25943875157268798</v>
      </c>
      <c r="AV1068" s="17">
        <v>0.22546599696095801</v>
      </c>
      <c r="AW1068" s="17">
        <v>0.32048422768521201</v>
      </c>
      <c r="AX1068" s="17"/>
      <c r="AY1068" s="17">
        <v>0.27383623186696099</v>
      </c>
      <c r="AZ1068" s="17">
        <v>0.24790541698502999</v>
      </c>
      <c r="BA1068" s="17"/>
      <c r="BB1068" s="17">
        <v>0.27450538186536</v>
      </c>
      <c r="BC1068" s="17">
        <v>0.25324814184042599</v>
      </c>
      <c r="BD1068" s="17"/>
      <c r="BE1068" s="17">
        <v>0.32920600707480402</v>
      </c>
      <c r="BF1068" s="17">
        <v>0.243077166247259</v>
      </c>
      <c r="BG1068" s="17"/>
      <c r="BH1068" s="17">
        <v>0.300353238846295</v>
      </c>
      <c r="BI1068" s="17">
        <v>0.25218224518870802</v>
      </c>
      <c r="BJ1068" s="17"/>
      <c r="BK1068" s="17">
        <v>0.325870937422648</v>
      </c>
      <c r="BL1068" s="17">
        <v>0.24184980415163701</v>
      </c>
      <c r="BM1068" s="17"/>
      <c r="BN1068" s="17">
        <v>0.34964298019535101</v>
      </c>
      <c r="BO1068" s="17">
        <v>0.24907250015033799</v>
      </c>
      <c r="BP1068" s="17"/>
      <c r="BQ1068" s="17">
        <v>0.31574428410528199</v>
      </c>
      <c r="BR1068" s="17">
        <v>0.245811182745694</v>
      </c>
      <c r="BS1068" s="17"/>
      <c r="BT1068" s="17">
        <v>0.30890381898258001</v>
      </c>
      <c r="BU1068" s="17">
        <v>0.25031183609581198</v>
      </c>
      <c r="BV1068" s="17"/>
      <c r="BW1068" s="17">
        <v>0.23859907439827599</v>
      </c>
      <c r="BX1068" s="17">
        <v>0.27030031491551398</v>
      </c>
      <c r="BY1068" s="17"/>
      <c r="BZ1068" s="17">
        <v>0.22285380092877599</v>
      </c>
      <c r="CA1068" s="17">
        <v>0.261989264529989</v>
      </c>
    </row>
    <row r="1069" spans="2:79" x14ac:dyDescent="0.35">
      <c r="B1069" t="s">
        <v>488</v>
      </c>
      <c r="C1069" s="17">
        <v>0.41949619430047103</v>
      </c>
      <c r="D1069" s="17">
        <v>0.439465071242993</v>
      </c>
      <c r="E1069" s="17">
        <v>0.37234619867243401</v>
      </c>
      <c r="F1069" s="17">
        <v>0.50072193769519002</v>
      </c>
      <c r="G1069" s="17">
        <v>0.39651157581583901</v>
      </c>
      <c r="H1069" s="17">
        <v>0.45747805309859702</v>
      </c>
      <c r="I1069" s="17">
        <v>0.40800756820063999</v>
      </c>
      <c r="J1069" s="17">
        <v>0.33430161862604002</v>
      </c>
      <c r="K1069" s="17">
        <v>0.50519025038883703</v>
      </c>
      <c r="L1069" s="17">
        <v>0.42489383351724103</v>
      </c>
      <c r="M1069" s="17"/>
      <c r="N1069" s="17">
        <v>0.375000921226263</v>
      </c>
      <c r="O1069" s="17">
        <v>0.39685718404729697</v>
      </c>
      <c r="P1069" s="17">
        <v>0.403526218471913</v>
      </c>
      <c r="Q1069" s="17">
        <v>0.439369183297035</v>
      </c>
      <c r="R1069" s="17"/>
      <c r="S1069" s="17">
        <v>0.436701919929668</v>
      </c>
      <c r="T1069" s="17">
        <v>0.44566748259732802</v>
      </c>
      <c r="U1069" s="17">
        <v>0.43820600667479798</v>
      </c>
      <c r="V1069" s="17">
        <v>0.434690267900953</v>
      </c>
      <c r="W1069" s="17">
        <v>0.40013024304246397</v>
      </c>
      <c r="X1069" s="17">
        <v>0.45449337674461998</v>
      </c>
      <c r="Y1069" s="17">
        <v>0.36500562856889002</v>
      </c>
      <c r="Z1069" s="17"/>
      <c r="AA1069" s="17">
        <v>0.41983444207270398</v>
      </c>
      <c r="AB1069" s="17">
        <v>0.40048779676902402</v>
      </c>
      <c r="AC1069" s="17"/>
      <c r="AD1069" s="17">
        <v>0.40997668200571702</v>
      </c>
      <c r="AE1069" s="17">
        <v>0.43174125043406902</v>
      </c>
      <c r="AF1069" s="17">
        <v>0.44490851471176301</v>
      </c>
      <c r="AG1069" s="17"/>
      <c r="AH1069" s="17">
        <v>0.43987246419535603</v>
      </c>
      <c r="AI1069" s="17">
        <v>0.40803540776675401</v>
      </c>
      <c r="AJ1069" s="17"/>
      <c r="AK1069" s="17">
        <v>0.45292252269989403</v>
      </c>
      <c r="AL1069" s="17">
        <v>0.40880312129951002</v>
      </c>
      <c r="AM1069" s="17"/>
      <c r="AN1069" s="17">
        <v>0.394923722612254</v>
      </c>
      <c r="AO1069" s="17">
        <v>0.439369183297035</v>
      </c>
      <c r="AP1069" s="17"/>
      <c r="AQ1069" s="17">
        <v>0.41568266459991499</v>
      </c>
      <c r="AR1069" s="17">
        <v>0.42302720783201597</v>
      </c>
      <c r="AS1069" s="17"/>
      <c r="AT1069" s="17">
        <v>0.31671307856304798</v>
      </c>
      <c r="AU1069" s="17">
        <v>0.389860781948902</v>
      </c>
      <c r="AV1069" s="17">
        <v>0.43188357176114001</v>
      </c>
      <c r="AW1069" s="17">
        <v>0.434563539660834</v>
      </c>
      <c r="AX1069" s="17"/>
      <c r="AY1069" s="17">
        <v>0.38807057065280898</v>
      </c>
      <c r="AZ1069" s="17">
        <v>0.43538935958213798</v>
      </c>
      <c r="BA1069" s="17"/>
      <c r="BB1069" s="17">
        <v>0.42341954630844603</v>
      </c>
      <c r="BC1069" s="17">
        <v>0.41875786704241902</v>
      </c>
      <c r="BD1069" s="17"/>
      <c r="BE1069" s="17">
        <v>0.315230726286236</v>
      </c>
      <c r="BF1069" s="17">
        <v>0.43894099422008098</v>
      </c>
      <c r="BG1069" s="17"/>
      <c r="BH1069" s="17">
        <v>0.47727283762503903</v>
      </c>
      <c r="BI1069" s="17">
        <v>0.41364081326179403</v>
      </c>
      <c r="BJ1069" s="17"/>
      <c r="BK1069" s="17">
        <v>0.41983895787497399</v>
      </c>
      <c r="BL1069" s="17">
        <v>0.41942311847993402</v>
      </c>
      <c r="BM1069" s="17"/>
      <c r="BN1069" s="17">
        <v>0.41998406450543901</v>
      </c>
      <c r="BO1069" s="17">
        <v>0.41945663938164102</v>
      </c>
      <c r="BP1069" s="17"/>
      <c r="BQ1069" s="17">
        <v>0.415550891670464</v>
      </c>
      <c r="BR1069" s="17">
        <v>0.42021705395136</v>
      </c>
      <c r="BS1069" s="17"/>
      <c r="BT1069" s="17">
        <v>0.41387567779935502</v>
      </c>
      <c r="BU1069" s="17">
        <v>0.420173709671261</v>
      </c>
      <c r="BV1069" s="17"/>
      <c r="BW1069" s="17">
        <v>0.39757283296371498</v>
      </c>
      <c r="BX1069" s="17">
        <v>0.43614987778878</v>
      </c>
      <c r="BY1069" s="17"/>
      <c r="BZ1069" s="17">
        <v>0.47568134723509498</v>
      </c>
      <c r="CA1069" s="17">
        <v>0.41055220964394101</v>
      </c>
    </row>
    <row r="1070" spans="2:79" x14ac:dyDescent="0.35">
      <c r="B1070" t="s">
        <v>489</v>
      </c>
      <c r="C1070" s="17">
        <v>0.205719177208429</v>
      </c>
      <c r="D1070" s="17">
        <v>0.179849136682696</v>
      </c>
      <c r="E1070" s="17">
        <v>0.28340641151378099</v>
      </c>
      <c r="F1070" s="17">
        <v>0.15413811064431099</v>
      </c>
      <c r="G1070" s="17">
        <v>0.20168861478847899</v>
      </c>
      <c r="H1070" s="17">
        <v>0.22284211197084999</v>
      </c>
      <c r="I1070" s="17">
        <v>0.211051572393369</v>
      </c>
      <c r="J1070" s="17">
        <v>0.20986717737941701</v>
      </c>
      <c r="K1070" s="17">
        <v>0.20090352544680801</v>
      </c>
      <c r="L1070" s="17">
        <v>0.16563829935413901</v>
      </c>
      <c r="M1070" s="17"/>
      <c r="N1070" s="17">
        <v>0.19356103573358399</v>
      </c>
      <c r="O1070" s="17">
        <v>0.24136571888977301</v>
      </c>
      <c r="P1070" s="17">
        <v>0.21641638660209001</v>
      </c>
      <c r="Q1070" s="17">
        <v>0.19459896904099</v>
      </c>
      <c r="R1070" s="17"/>
      <c r="S1070" s="17">
        <v>0.21583326099484801</v>
      </c>
      <c r="T1070" s="17">
        <v>0.219840765250543</v>
      </c>
      <c r="U1070" s="17">
        <v>0.21661319726714301</v>
      </c>
      <c r="V1070" s="17">
        <v>0.206377432535893</v>
      </c>
      <c r="W1070" s="17">
        <v>0.242305038791189</v>
      </c>
      <c r="X1070" s="17">
        <v>0.167146453678374</v>
      </c>
      <c r="Y1070" s="17">
        <v>0.22169674863674799</v>
      </c>
      <c r="Z1070" s="17"/>
      <c r="AA1070" s="17">
        <v>0.20671798446709599</v>
      </c>
      <c r="AB1070" s="17">
        <v>0.14958953796594401</v>
      </c>
      <c r="AC1070" s="17"/>
      <c r="AD1070" s="17">
        <v>0.21398263428970199</v>
      </c>
      <c r="AE1070" s="17">
        <v>0.20703980758926299</v>
      </c>
      <c r="AF1070" s="17">
        <v>0.117789082009791</v>
      </c>
      <c r="AG1070" s="17"/>
      <c r="AH1070" s="17">
        <v>0.200509168696963</v>
      </c>
      <c r="AI1070" s="17">
        <v>0.20864958575213099</v>
      </c>
      <c r="AJ1070" s="17"/>
      <c r="AK1070" s="17">
        <v>0.186759022467338</v>
      </c>
      <c r="AL1070" s="17">
        <v>0.211784525347577</v>
      </c>
      <c r="AM1070" s="17"/>
      <c r="AN1070" s="17">
        <v>0.21946904646104501</v>
      </c>
      <c r="AO1070" s="17">
        <v>0.19459896904099</v>
      </c>
      <c r="AP1070" s="17"/>
      <c r="AQ1070" s="17">
        <v>0.213249883306183</v>
      </c>
      <c r="AR1070" s="17">
        <v>0.19874636534612999</v>
      </c>
      <c r="AS1070" s="17"/>
      <c r="AT1070" s="17">
        <v>0.21203197720956099</v>
      </c>
      <c r="AU1070" s="17">
        <v>0.196624847848202</v>
      </c>
      <c r="AV1070" s="17">
        <v>0.23131735340193099</v>
      </c>
      <c r="AW1070" s="17">
        <v>0.15388820705487399</v>
      </c>
      <c r="AX1070" s="17"/>
      <c r="AY1070" s="17">
        <v>0.21673101985485399</v>
      </c>
      <c r="AZ1070" s="17">
        <v>0.20015005828822599</v>
      </c>
      <c r="BA1070" s="17"/>
      <c r="BB1070" s="17">
        <v>0.16228405411334501</v>
      </c>
      <c r="BC1070" s="17">
        <v>0.213893140511424</v>
      </c>
      <c r="BD1070" s="17"/>
      <c r="BE1070" s="17">
        <v>0.246747118698636</v>
      </c>
      <c r="BF1070" s="17">
        <v>0.198067745448858</v>
      </c>
      <c r="BG1070" s="17"/>
      <c r="BH1070" s="17">
        <v>0.15858079685012999</v>
      </c>
      <c r="BI1070" s="17">
        <v>0.210496422175627</v>
      </c>
      <c r="BJ1070" s="17"/>
      <c r="BK1070" s="17">
        <v>0.17102445604056599</v>
      </c>
      <c r="BL1070" s="17">
        <v>0.213115952730213</v>
      </c>
      <c r="BM1070" s="17"/>
      <c r="BN1070" s="17">
        <v>0.17242826943311301</v>
      </c>
      <c r="BO1070" s="17">
        <v>0.20841829500947201</v>
      </c>
      <c r="BP1070" s="17"/>
      <c r="BQ1070" s="17">
        <v>0.16907331302883399</v>
      </c>
      <c r="BR1070" s="17">
        <v>0.21241486758667899</v>
      </c>
      <c r="BS1070" s="17"/>
      <c r="BT1070" s="17">
        <v>0.20040475175587899</v>
      </c>
      <c r="BU1070" s="17">
        <v>0.20635979536697499</v>
      </c>
      <c r="BV1070" s="17"/>
      <c r="BW1070" s="17">
        <v>0.221256519238549</v>
      </c>
      <c r="BX1070" s="17">
        <v>0.19391651736787599</v>
      </c>
      <c r="BY1070" s="17"/>
      <c r="BZ1070" s="17">
        <v>0.20937273640409301</v>
      </c>
      <c r="CA1070" s="17">
        <v>0.205137575563137</v>
      </c>
    </row>
    <row r="1071" spans="2:79" x14ac:dyDescent="0.35">
      <c r="B1071" t="s">
        <v>490</v>
      </c>
      <c r="C1071" s="17">
        <v>7.2272194806727905E-2</v>
      </c>
      <c r="D1071" s="17">
        <v>8.4247912409195394E-2</v>
      </c>
      <c r="E1071" s="17">
        <v>0.100891357095399</v>
      </c>
      <c r="F1071" s="17">
        <v>9.6649767376010803E-2</v>
      </c>
      <c r="G1071" s="17">
        <v>5.1177713274535297E-2</v>
      </c>
      <c r="H1071" s="17">
        <v>8.61404804866166E-2</v>
      </c>
      <c r="I1071" s="17">
        <v>6.3904201176369996E-2</v>
      </c>
      <c r="J1071" s="17">
        <v>8.4201641292645998E-2</v>
      </c>
      <c r="K1071" s="17">
        <v>0</v>
      </c>
      <c r="L1071" s="17">
        <v>5.3394525323018902E-2</v>
      </c>
      <c r="M1071" s="17"/>
      <c r="N1071" s="17">
        <v>8.0853237559488894E-2</v>
      </c>
      <c r="O1071" s="17">
        <v>7.2794587131357599E-2</v>
      </c>
      <c r="P1071" s="17">
        <v>7.7940132705773907E-2</v>
      </c>
      <c r="Q1071" s="17">
        <v>6.8524807517588104E-2</v>
      </c>
      <c r="R1071" s="17"/>
      <c r="S1071" s="17">
        <v>6.3447392189535795E-2</v>
      </c>
      <c r="T1071" s="17">
        <v>2.1129133702987E-2</v>
      </c>
      <c r="U1071" s="17">
        <v>6.0759699010165702E-2</v>
      </c>
      <c r="V1071" s="17">
        <v>6.9158455052181197E-2</v>
      </c>
      <c r="W1071" s="17">
        <v>0.12000915518433999</v>
      </c>
      <c r="X1071" s="17">
        <v>4.1180320375623997E-2</v>
      </c>
      <c r="Y1071" s="17">
        <v>8.5247152709523599E-2</v>
      </c>
      <c r="Z1071" s="17"/>
      <c r="AA1071" s="17">
        <v>7.2768474487787005E-2</v>
      </c>
      <c r="AB1071" s="17">
        <v>4.4382930667440298E-2</v>
      </c>
      <c r="AC1071" s="17"/>
      <c r="AD1071" s="17">
        <v>9.3924659719643505E-2</v>
      </c>
      <c r="AE1071" s="17">
        <v>4.8470845846209601E-2</v>
      </c>
      <c r="AF1071" s="17">
        <v>3.7104431539026997E-2</v>
      </c>
      <c r="AG1071" s="17"/>
      <c r="AH1071" s="17">
        <v>7.5411956554462298E-2</v>
      </c>
      <c r="AI1071" s="17">
        <v>7.0506212154204106E-2</v>
      </c>
      <c r="AJ1071" s="17"/>
      <c r="AK1071" s="17">
        <v>4.4586609499907198E-2</v>
      </c>
      <c r="AL1071" s="17">
        <v>8.1128805716027597E-2</v>
      </c>
      <c r="AM1071" s="17"/>
      <c r="AN1071" s="17">
        <v>7.6905748827368198E-2</v>
      </c>
      <c r="AO1071" s="17">
        <v>6.8524807517588104E-2</v>
      </c>
      <c r="AP1071" s="17"/>
      <c r="AQ1071" s="17">
        <v>8.1483942686598101E-2</v>
      </c>
      <c r="AR1071" s="17">
        <v>6.3742877096611E-2</v>
      </c>
      <c r="AS1071" s="17"/>
      <c r="AT1071" s="17">
        <v>6.0071231056133503E-2</v>
      </c>
      <c r="AU1071" s="17">
        <v>6.9378532962821302E-2</v>
      </c>
      <c r="AV1071" s="17">
        <v>7.6423748688044496E-2</v>
      </c>
      <c r="AW1071" s="17">
        <v>6.7136983906914596E-2</v>
      </c>
      <c r="AX1071" s="17"/>
      <c r="AY1071" s="17">
        <v>8.1276537022498097E-2</v>
      </c>
      <c r="AZ1071" s="17">
        <v>6.7718347262048395E-2</v>
      </c>
      <c r="BA1071" s="17"/>
      <c r="BB1071" s="17">
        <v>0.104592242569734</v>
      </c>
      <c r="BC1071" s="17">
        <v>6.6189953856528594E-2</v>
      </c>
      <c r="BD1071" s="17"/>
      <c r="BE1071" s="17">
        <v>8.6265376090223805E-2</v>
      </c>
      <c r="BF1071" s="17">
        <v>6.9662561766388298E-2</v>
      </c>
      <c r="BG1071" s="17"/>
      <c r="BH1071" s="17">
        <v>3.2969995189293E-2</v>
      </c>
      <c r="BI1071" s="17">
        <v>7.6255281070937195E-2</v>
      </c>
      <c r="BJ1071" s="17"/>
      <c r="BK1071" s="17">
        <v>4.6576805133867999E-2</v>
      </c>
      <c r="BL1071" s="17">
        <v>7.7750348916551595E-2</v>
      </c>
      <c r="BM1071" s="17"/>
      <c r="BN1071" s="17">
        <v>3.2363693620185E-2</v>
      </c>
      <c r="BO1071" s="17">
        <v>7.5507845414171298E-2</v>
      </c>
      <c r="BP1071" s="17"/>
      <c r="BQ1071" s="17">
        <v>4.8771839443317901E-2</v>
      </c>
      <c r="BR1071" s="17">
        <v>7.6566024596662896E-2</v>
      </c>
      <c r="BS1071" s="17"/>
      <c r="BT1071" s="17">
        <v>4.9484875308211197E-2</v>
      </c>
      <c r="BU1071" s="17">
        <v>7.5019052540585093E-2</v>
      </c>
      <c r="BV1071" s="17"/>
      <c r="BW1071" s="17">
        <v>7.7857555994765806E-2</v>
      </c>
      <c r="BX1071" s="17">
        <v>6.8029376565278701E-2</v>
      </c>
      <c r="BY1071" s="17"/>
      <c r="BZ1071" s="17">
        <v>6.3548836195390604E-2</v>
      </c>
      <c r="CA1071" s="17">
        <v>7.3660846105123301E-2</v>
      </c>
    </row>
    <row r="1072" spans="2:79" x14ac:dyDescent="0.35">
      <c r="B1072" t="s">
        <v>491</v>
      </c>
      <c r="C1072" s="17">
        <v>2.6205417079330901E-2</v>
      </c>
      <c r="D1072" s="17">
        <v>4.6015386804833101E-2</v>
      </c>
      <c r="E1072" s="17">
        <v>2.0655411226320999E-2</v>
      </c>
      <c r="F1072" s="17">
        <v>1.9454996786378499E-2</v>
      </c>
      <c r="G1072" s="17">
        <v>0</v>
      </c>
      <c r="H1072" s="17">
        <v>4.3160597315841098E-2</v>
      </c>
      <c r="I1072" s="17">
        <v>2.7491051574008399E-2</v>
      </c>
      <c r="J1072" s="17">
        <v>2.1668798903508899E-2</v>
      </c>
      <c r="K1072" s="17">
        <v>1.6744020660146301E-2</v>
      </c>
      <c r="L1072" s="17">
        <v>4.3112323544239398E-2</v>
      </c>
      <c r="M1072" s="17"/>
      <c r="N1072" s="17">
        <v>4.8511092842019501E-2</v>
      </c>
      <c r="O1072" s="17">
        <v>3.4723557192551498E-2</v>
      </c>
      <c r="P1072" s="17">
        <v>2.19058541788625E-2</v>
      </c>
      <c r="Q1072" s="17">
        <v>2.1441958317436002E-2</v>
      </c>
      <c r="R1072" s="17"/>
      <c r="S1072" s="17">
        <v>1.7346509757306401E-2</v>
      </c>
      <c r="T1072" s="17">
        <v>0</v>
      </c>
      <c r="U1072" s="17">
        <v>1.8567726380034399E-2</v>
      </c>
      <c r="V1072" s="17">
        <v>2.3456140647480399E-2</v>
      </c>
      <c r="W1072" s="17">
        <v>2.2168504963183299E-2</v>
      </c>
      <c r="X1072" s="17">
        <v>3.8050227133693701E-2</v>
      </c>
      <c r="Y1072" s="17">
        <v>2.9345984343784499E-2</v>
      </c>
      <c r="Z1072" s="17"/>
      <c r="AA1072" s="17">
        <v>2.6671733292092902E-2</v>
      </c>
      <c r="AB1072" s="17">
        <v>0</v>
      </c>
      <c r="AC1072" s="17"/>
      <c r="AD1072" s="17">
        <v>3.0461234869809901E-2</v>
      </c>
      <c r="AE1072" s="17">
        <v>1.9456757671355299E-2</v>
      </c>
      <c r="AF1072" s="17">
        <v>1.72348431684601E-2</v>
      </c>
      <c r="AG1072" s="17"/>
      <c r="AH1072" s="17">
        <v>2.26838079242675E-2</v>
      </c>
      <c r="AI1072" s="17">
        <v>2.8186172683254899E-2</v>
      </c>
      <c r="AJ1072" s="17"/>
      <c r="AK1072" s="17">
        <v>2.74284371254266E-2</v>
      </c>
      <c r="AL1072" s="17">
        <v>2.5814173312493301E-2</v>
      </c>
      <c r="AM1072" s="17"/>
      <c r="AN1072" s="17">
        <v>3.2095318975059101E-2</v>
      </c>
      <c r="AO1072" s="17">
        <v>2.1441958317436002E-2</v>
      </c>
      <c r="AP1072" s="17"/>
      <c r="AQ1072" s="17">
        <v>2.2866098458705901E-2</v>
      </c>
      <c r="AR1072" s="17">
        <v>2.92973503174149E-2</v>
      </c>
      <c r="AS1072" s="17"/>
      <c r="AT1072" s="17">
        <v>0</v>
      </c>
      <c r="AU1072" s="17">
        <v>3.8064219053170499E-2</v>
      </c>
      <c r="AV1072" s="17">
        <v>2.3646681835213498E-2</v>
      </c>
      <c r="AW1072" s="17">
        <v>2.39270416921652E-2</v>
      </c>
      <c r="AX1072" s="17"/>
      <c r="AY1072" s="17">
        <v>2.8530998314482001E-2</v>
      </c>
      <c r="AZ1072" s="17">
        <v>2.5029279817566499E-2</v>
      </c>
      <c r="BA1072" s="17"/>
      <c r="BB1072" s="17">
        <v>3.07244744948541E-2</v>
      </c>
      <c r="BC1072" s="17">
        <v>2.5354985289423201E-2</v>
      </c>
      <c r="BD1072" s="17"/>
      <c r="BE1072" s="17">
        <v>1.7426046584796399E-2</v>
      </c>
      <c r="BF1072" s="17">
        <v>2.7842709904440099E-2</v>
      </c>
      <c r="BG1072" s="17"/>
      <c r="BH1072" s="17">
        <v>1.95557284496495E-2</v>
      </c>
      <c r="BI1072" s="17">
        <v>2.68793305930774E-2</v>
      </c>
      <c r="BJ1072" s="17"/>
      <c r="BK1072" s="17">
        <v>2.09522417277529E-2</v>
      </c>
      <c r="BL1072" s="17">
        <v>2.73253730133819E-2</v>
      </c>
      <c r="BM1072" s="17"/>
      <c r="BN1072" s="17">
        <v>1.21270281029926E-2</v>
      </c>
      <c r="BO1072" s="17">
        <v>2.7346846761948901E-2</v>
      </c>
      <c r="BP1072" s="17"/>
      <c r="BQ1072" s="17">
        <v>3.5673954866205601E-2</v>
      </c>
      <c r="BR1072" s="17">
        <v>2.4475388363267001E-2</v>
      </c>
      <c r="BS1072" s="17"/>
      <c r="BT1072" s="17">
        <v>1.9912896898826402E-2</v>
      </c>
      <c r="BU1072" s="17">
        <v>2.6963937963035398E-2</v>
      </c>
      <c r="BV1072" s="17"/>
      <c r="BW1072" s="17">
        <v>3.3242687381962302E-2</v>
      </c>
      <c r="BX1072" s="17">
        <v>2.08596824339225E-2</v>
      </c>
      <c r="BY1072" s="17"/>
      <c r="BZ1072" s="17">
        <v>2.0756355977205002E-2</v>
      </c>
      <c r="CA1072" s="17">
        <v>2.70728405238593E-2</v>
      </c>
    </row>
    <row r="1073" spans="2:79" x14ac:dyDescent="0.35">
      <c r="B1073" t="s">
        <v>75</v>
      </c>
      <c r="C1073" s="17">
        <v>1.9692105228210102E-2</v>
      </c>
      <c r="D1073" s="17">
        <v>2.87447245996468E-2</v>
      </c>
      <c r="E1073" s="17">
        <v>0</v>
      </c>
      <c r="F1073" s="17">
        <v>8.2103614854722694E-3</v>
      </c>
      <c r="G1073" s="17">
        <v>1.8912007304963001E-2</v>
      </c>
      <c r="H1073" s="17">
        <v>0</v>
      </c>
      <c r="I1073" s="17">
        <v>3.1401667094430603E-2</v>
      </c>
      <c r="J1073" s="17">
        <v>7.8113963832322997E-2</v>
      </c>
      <c r="K1073" s="17">
        <v>0</v>
      </c>
      <c r="L1073" s="17">
        <v>1.25977944155865E-2</v>
      </c>
      <c r="M1073" s="17"/>
      <c r="N1073" s="17">
        <v>2.0186348484441001E-2</v>
      </c>
      <c r="O1073" s="17">
        <v>5.89072748924429E-2</v>
      </c>
      <c r="P1073" s="17">
        <v>1.4561769443526501E-2</v>
      </c>
      <c r="Q1073" s="17">
        <v>1.1044144725325101E-2</v>
      </c>
      <c r="R1073" s="17"/>
      <c r="S1073" s="17">
        <v>1.6939141091056199E-2</v>
      </c>
      <c r="T1073" s="17">
        <v>3.7526909830931099E-2</v>
      </c>
      <c r="U1073" s="17">
        <v>0</v>
      </c>
      <c r="V1073" s="17">
        <v>1.57975019826775E-2</v>
      </c>
      <c r="W1073" s="17">
        <v>7.6081499959919302E-3</v>
      </c>
      <c r="X1073" s="17">
        <v>1.0583417604398401E-2</v>
      </c>
      <c r="Y1073" s="17">
        <v>2.0899276551023398E-2</v>
      </c>
      <c r="Z1073" s="17"/>
      <c r="AA1073" s="17">
        <v>2.00425193392899E-2</v>
      </c>
      <c r="AB1073" s="17">
        <v>0</v>
      </c>
      <c r="AC1073" s="17"/>
      <c r="AD1073" s="17">
        <v>2.21544411003834E-2</v>
      </c>
      <c r="AE1073" s="17">
        <v>1.5833267022712399E-2</v>
      </c>
      <c r="AF1073" s="17">
        <v>0</v>
      </c>
      <c r="AG1073" s="17"/>
      <c r="AH1073" s="17">
        <v>4.9891811280227596E-3</v>
      </c>
      <c r="AI1073" s="17">
        <v>2.7961875672111499E-2</v>
      </c>
      <c r="AJ1073" s="17"/>
      <c r="AK1073" s="17">
        <v>3.0812752149836E-2</v>
      </c>
      <c r="AL1073" s="17">
        <v>1.6134613423249899E-2</v>
      </c>
      <c r="AM1073" s="17"/>
      <c r="AN1073" s="17">
        <v>3.0385099857990799E-2</v>
      </c>
      <c r="AO1073" s="17">
        <v>1.1044144725325101E-2</v>
      </c>
      <c r="AP1073" s="17"/>
      <c r="AQ1073" s="17">
        <v>7.1094781098481096E-3</v>
      </c>
      <c r="AR1073" s="17">
        <v>3.1342578701866998E-2</v>
      </c>
      <c r="AS1073" s="17"/>
      <c r="AT1073" s="17">
        <v>0.108436069374516</v>
      </c>
      <c r="AU1073" s="17">
        <v>4.6632866614216603E-2</v>
      </c>
      <c r="AV1073" s="17">
        <v>1.12626473527132E-2</v>
      </c>
      <c r="AW1073" s="17">
        <v>0</v>
      </c>
      <c r="AX1073" s="17"/>
      <c r="AY1073" s="17">
        <v>1.1554642288396399E-2</v>
      </c>
      <c r="AZ1073" s="17">
        <v>2.3807538064990801E-2</v>
      </c>
      <c r="BA1073" s="17"/>
      <c r="BB1073" s="17">
        <v>4.4743006482603201E-3</v>
      </c>
      <c r="BC1073" s="17">
        <v>2.2555911459779001E-2</v>
      </c>
      <c r="BD1073" s="17"/>
      <c r="BE1073" s="17">
        <v>5.1247252653037903E-3</v>
      </c>
      <c r="BF1073" s="17">
        <v>2.24088224129734E-2</v>
      </c>
      <c r="BG1073" s="17"/>
      <c r="BH1073" s="17">
        <v>1.1267403039593799E-2</v>
      </c>
      <c r="BI1073" s="17">
        <v>2.0545907709856599E-2</v>
      </c>
      <c r="BJ1073" s="17"/>
      <c r="BK1073" s="17">
        <v>1.5736601800191399E-2</v>
      </c>
      <c r="BL1073" s="17">
        <v>2.0535402708283301E-2</v>
      </c>
      <c r="BM1073" s="17"/>
      <c r="BN1073" s="17">
        <v>1.3453964142919999E-2</v>
      </c>
      <c r="BO1073" s="17">
        <v>2.0197873282429699E-2</v>
      </c>
      <c r="BP1073" s="17"/>
      <c r="BQ1073" s="17">
        <v>1.51857168858964E-2</v>
      </c>
      <c r="BR1073" s="17">
        <v>2.0515482756337598E-2</v>
      </c>
      <c r="BS1073" s="17"/>
      <c r="BT1073" s="17">
        <v>7.4179792551479504E-3</v>
      </c>
      <c r="BU1073" s="17">
        <v>2.11716683623311E-2</v>
      </c>
      <c r="BV1073" s="17"/>
      <c r="BW1073" s="17">
        <v>3.1471330022730802E-2</v>
      </c>
      <c r="BX1073" s="17">
        <v>1.07442309286286E-2</v>
      </c>
      <c r="BY1073" s="17"/>
      <c r="BZ1073" s="17">
        <v>7.7869232594411199E-3</v>
      </c>
      <c r="CA1073" s="17">
        <v>2.1587263633950499E-2</v>
      </c>
    </row>
    <row r="1074" spans="2:79" x14ac:dyDescent="0.35">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c r="BK1074" s="17"/>
      <c r="BL1074" s="17"/>
      <c r="BM1074" s="17"/>
      <c r="BN1074" s="17"/>
      <c r="BO1074" s="17"/>
      <c r="BP1074" s="17"/>
      <c r="BQ1074" s="17"/>
      <c r="BR1074" s="17"/>
      <c r="BS1074" s="17"/>
      <c r="BT1074" s="17"/>
      <c r="BU1074" s="17"/>
      <c r="BV1074" s="17"/>
      <c r="BW1074" s="17"/>
      <c r="BX1074" s="17"/>
      <c r="BY1074" s="17"/>
      <c r="BZ1074" s="17"/>
      <c r="CA1074" s="17"/>
    </row>
    <row r="1075" spans="2:79" x14ac:dyDescent="0.35">
      <c r="B1075" s="6" t="s">
        <v>499</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c r="BK1075" s="17"/>
      <c r="BL1075" s="17"/>
      <c r="BM1075" s="17"/>
      <c r="BN1075" s="17"/>
      <c r="BO1075" s="17"/>
      <c r="BP1075" s="17"/>
      <c r="BQ1075" s="17"/>
      <c r="BR1075" s="17"/>
      <c r="BS1075" s="17"/>
      <c r="BT1075" s="17"/>
      <c r="BU1075" s="17"/>
      <c r="BV1075" s="17"/>
      <c r="BW1075" s="17"/>
      <c r="BX1075" s="17"/>
      <c r="BY1075" s="17"/>
      <c r="BZ1075" s="17"/>
      <c r="CA1075" s="17"/>
    </row>
    <row r="1076" spans="2:79" x14ac:dyDescent="0.35">
      <c r="B1076" s="24" t="s">
        <v>707</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c r="BM1076" s="17"/>
      <c r="BN1076" s="17"/>
      <c r="BO1076" s="17"/>
      <c r="BP1076" s="17"/>
      <c r="BQ1076" s="17"/>
      <c r="BR1076" s="17"/>
      <c r="BS1076" s="17"/>
      <c r="BT1076" s="17"/>
      <c r="BU1076" s="17"/>
      <c r="BV1076" s="17"/>
      <c r="BW1076" s="17"/>
      <c r="BX1076" s="17"/>
      <c r="BY1076" s="17"/>
      <c r="BZ1076" s="17"/>
      <c r="CA1076" s="17"/>
    </row>
    <row r="1077" spans="2:79" x14ac:dyDescent="0.35">
      <c r="B1077" t="s">
        <v>487</v>
      </c>
      <c r="C1077" s="17">
        <v>0.23540216253214599</v>
      </c>
      <c r="D1077" s="17">
        <v>0.13299773577709101</v>
      </c>
      <c r="E1077" s="17">
        <v>0.22017977219474999</v>
      </c>
      <c r="F1077" s="17">
        <v>0.19117627477454299</v>
      </c>
      <c r="G1077" s="17">
        <v>0.31888643809482298</v>
      </c>
      <c r="H1077" s="17">
        <v>0.31306518828363999</v>
      </c>
      <c r="I1077" s="17">
        <v>0.25838557470509099</v>
      </c>
      <c r="J1077" s="17">
        <v>0.25139652952420399</v>
      </c>
      <c r="K1077" s="17">
        <v>0.20100980326762</v>
      </c>
      <c r="L1077" s="17">
        <v>0.167314636242333</v>
      </c>
      <c r="M1077" s="17"/>
      <c r="N1077" s="17">
        <v>0.32130001403701802</v>
      </c>
      <c r="O1077" s="17">
        <v>0.1587765658858</v>
      </c>
      <c r="P1077" s="17">
        <v>0.23189093117144699</v>
      </c>
      <c r="Q1077" s="17">
        <v>0.24139835472818599</v>
      </c>
      <c r="R1077" s="17"/>
      <c r="S1077" s="17">
        <v>0.290219185430525</v>
      </c>
      <c r="T1077" s="17">
        <v>0.26057303928589298</v>
      </c>
      <c r="U1077" s="17">
        <v>0.219100597417686</v>
      </c>
      <c r="V1077" s="17">
        <v>0.24763798733952799</v>
      </c>
      <c r="W1077" s="17">
        <v>0.185827023539124</v>
      </c>
      <c r="X1077" s="17">
        <v>0.25133804954134098</v>
      </c>
      <c r="Y1077" s="17">
        <v>0.24438307183216601</v>
      </c>
      <c r="Z1077" s="17"/>
      <c r="AA1077" s="17">
        <v>0.23669768531600699</v>
      </c>
      <c r="AB1077" s="17">
        <v>0.16259809962859201</v>
      </c>
      <c r="AC1077" s="17"/>
      <c r="AD1077" s="17">
        <v>0.21128522324363699</v>
      </c>
      <c r="AE1077" s="17">
        <v>0.27695845945800701</v>
      </c>
      <c r="AF1077" s="17">
        <v>0.189171708181225</v>
      </c>
      <c r="AG1077" s="17"/>
      <c r="AH1077" s="17">
        <v>0.235765146442696</v>
      </c>
      <c r="AI1077" s="17">
        <v>0.235197999496642</v>
      </c>
      <c r="AJ1077" s="17"/>
      <c r="AK1077" s="17">
        <v>0.27035984860562201</v>
      </c>
      <c r="AL1077" s="17">
        <v>0.224219208644371</v>
      </c>
      <c r="AM1077" s="17"/>
      <c r="AN1077" s="17">
        <v>0.22798801547053399</v>
      </c>
      <c r="AO1077" s="17">
        <v>0.24139835472818599</v>
      </c>
      <c r="AP1077" s="17"/>
      <c r="AQ1077" s="17">
        <v>0.26360129936903498</v>
      </c>
      <c r="AR1077" s="17">
        <v>0.209292090874792</v>
      </c>
      <c r="AS1077" s="17"/>
      <c r="AT1077" s="17">
        <v>0.209070407295603</v>
      </c>
      <c r="AU1077" s="17">
        <v>0.23263511664595901</v>
      </c>
      <c r="AV1077" s="17">
        <v>0.22424569637033101</v>
      </c>
      <c r="AW1077" s="17">
        <v>0.268052646232321</v>
      </c>
      <c r="AX1077" s="17"/>
      <c r="AY1077" s="17">
        <v>0.211908735219734</v>
      </c>
      <c r="AZ1077" s="17">
        <v>0.247283706316139</v>
      </c>
      <c r="BA1077" s="17"/>
      <c r="BB1077" s="17">
        <v>0.26353058103735799</v>
      </c>
      <c r="BC1077" s="17">
        <v>0.23010873536423901</v>
      </c>
      <c r="BD1077" s="17"/>
      <c r="BE1077" s="17">
        <v>0.27398937004440699</v>
      </c>
      <c r="BF1077" s="17">
        <v>0.228205911042343</v>
      </c>
      <c r="BG1077" s="17"/>
      <c r="BH1077" s="17">
        <v>0.23844547420352699</v>
      </c>
      <c r="BI1077" s="17">
        <v>0.23509373773572301</v>
      </c>
      <c r="BJ1077" s="17"/>
      <c r="BK1077" s="17">
        <v>0.24471808469228101</v>
      </c>
      <c r="BL1077" s="17">
        <v>0.233416045259044</v>
      </c>
      <c r="BM1077" s="17"/>
      <c r="BN1077" s="17">
        <v>0.30516042287884199</v>
      </c>
      <c r="BO1077" s="17">
        <v>0.22974639118633799</v>
      </c>
      <c r="BP1077" s="17"/>
      <c r="BQ1077" s="17">
        <v>0.32175000919716101</v>
      </c>
      <c r="BR1077" s="17">
        <v>0.21962525403125299</v>
      </c>
      <c r="BS1077" s="17"/>
      <c r="BT1077" s="17">
        <v>0.28361228113142101</v>
      </c>
      <c r="BU1077" s="17">
        <v>0.22959075776673599</v>
      </c>
      <c r="BV1077" s="17"/>
      <c r="BW1077" s="17">
        <v>0.22955319283691999</v>
      </c>
      <c r="BX1077" s="17">
        <v>0.23984522619107901</v>
      </c>
      <c r="BY1077" s="17"/>
      <c r="BZ1077" s="17">
        <v>0.221796014780729</v>
      </c>
      <c r="CA1077" s="17">
        <v>0.23756809375003801</v>
      </c>
    </row>
    <row r="1078" spans="2:79" x14ac:dyDescent="0.35">
      <c r="B1078" t="s">
        <v>488</v>
      </c>
      <c r="C1078" s="17">
        <v>0.35917187767321102</v>
      </c>
      <c r="D1078" s="17">
        <v>0.36504329310518402</v>
      </c>
      <c r="E1078" s="17">
        <v>0.33468648562417003</v>
      </c>
      <c r="F1078" s="17">
        <v>0.36627580626377498</v>
      </c>
      <c r="G1078" s="17">
        <v>0.39172968736824598</v>
      </c>
      <c r="H1078" s="17">
        <v>0.35466613902326999</v>
      </c>
      <c r="I1078" s="17">
        <v>0.31889653310048699</v>
      </c>
      <c r="J1078" s="17">
        <v>0.31225740187689699</v>
      </c>
      <c r="K1078" s="17">
        <v>0.50768526447955398</v>
      </c>
      <c r="L1078" s="17">
        <v>0.34633935261771498</v>
      </c>
      <c r="M1078" s="17"/>
      <c r="N1078" s="17">
        <v>0.27542179247758602</v>
      </c>
      <c r="O1078" s="17">
        <v>0.29832648186836302</v>
      </c>
      <c r="P1078" s="17">
        <v>0.35499225960806702</v>
      </c>
      <c r="Q1078" s="17">
        <v>0.39206550174910298</v>
      </c>
      <c r="R1078" s="17"/>
      <c r="S1078" s="17">
        <v>0.37674736980100598</v>
      </c>
      <c r="T1078" s="17">
        <v>0.349256951894795</v>
      </c>
      <c r="U1078" s="17">
        <v>0.42566298589041801</v>
      </c>
      <c r="V1078" s="17">
        <v>0.28053106000462302</v>
      </c>
      <c r="W1078" s="17">
        <v>0.343686532584975</v>
      </c>
      <c r="X1078" s="17">
        <v>0.38901791545533698</v>
      </c>
      <c r="Y1078" s="17">
        <v>0.40285404402721497</v>
      </c>
      <c r="Z1078" s="17"/>
      <c r="AA1078" s="17">
        <v>0.361075614728952</v>
      </c>
      <c r="AB1078" s="17">
        <v>0.25218819966728201</v>
      </c>
      <c r="AC1078" s="17"/>
      <c r="AD1078" s="17">
        <v>0.34920646943364497</v>
      </c>
      <c r="AE1078" s="17">
        <v>0.37826909362433297</v>
      </c>
      <c r="AF1078" s="17">
        <v>0.35144945548480899</v>
      </c>
      <c r="AG1078" s="17"/>
      <c r="AH1078" s="17">
        <v>0.42099921017975001</v>
      </c>
      <c r="AI1078" s="17">
        <v>0.324396628647656</v>
      </c>
      <c r="AJ1078" s="17"/>
      <c r="AK1078" s="17">
        <v>0.34189586331574101</v>
      </c>
      <c r="AL1078" s="17">
        <v>0.36469846977996601</v>
      </c>
      <c r="AM1078" s="17"/>
      <c r="AN1078" s="17">
        <v>0.31849970468164801</v>
      </c>
      <c r="AO1078" s="17">
        <v>0.39206550174910298</v>
      </c>
      <c r="AP1078" s="17"/>
      <c r="AQ1078" s="17">
        <v>0.37638054790832198</v>
      </c>
      <c r="AR1078" s="17">
        <v>0.34323807035260001</v>
      </c>
      <c r="AS1078" s="17"/>
      <c r="AT1078" s="17">
        <v>0.35432643864994101</v>
      </c>
      <c r="AU1078" s="17">
        <v>0.33461576119660602</v>
      </c>
      <c r="AV1078" s="17">
        <v>0.34990024137735398</v>
      </c>
      <c r="AW1078" s="17">
        <v>0.40633700542234302</v>
      </c>
      <c r="AX1078" s="17"/>
      <c r="AY1078" s="17">
        <v>0.37916106215797801</v>
      </c>
      <c r="AZ1078" s="17">
        <v>0.34906256635375899</v>
      </c>
      <c r="BA1078" s="17"/>
      <c r="BB1078" s="17">
        <v>0.38569072995988801</v>
      </c>
      <c r="BC1078" s="17">
        <v>0.354181351343762</v>
      </c>
      <c r="BD1078" s="17"/>
      <c r="BE1078" s="17">
        <v>0.34704640218037303</v>
      </c>
      <c r="BF1078" s="17">
        <v>0.36143319629939502</v>
      </c>
      <c r="BG1078" s="17"/>
      <c r="BH1078" s="17">
        <v>0.37236770387878498</v>
      </c>
      <c r="BI1078" s="17">
        <v>0.35783454504002599</v>
      </c>
      <c r="BJ1078" s="17"/>
      <c r="BK1078" s="17">
        <v>0.381852523775213</v>
      </c>
      <c r="BL1078" s="17">
        <v>0.35433645481179499</v>
      </c>
      <c r="BM1078" s="17"/>
      <c r="BN1078" s="17">
        <v>0.43068680894739603</v>
      </c>
      <c r="BO1078" s="17">
        <v>0.35337368120030899</v>
      </c>
      <c r="BP1078" s="17"/>
      <c r="BQ1078" s="17">
        <v>0.40811575065927902</v>
      </c>
      <c r="BR1078" s="17">
        <v>0.35022917631348599</v>
      </c>
      <c r="BS1078" s="17"/>
      <c r="BT1078" s="17">
        <v>0.42823406859841301</v>
      </c>
      <c r="BU1078" s="17">
        <v>0.35084689617319897</v>
      </c>
      <c r="BV1078" s="17"/>
      <c r="BW1078" s="17">
        <v>0.321666613103747</v>
      </c>
      <c r="BX1078" s="17">
        <v>0.38766207111074602</v>
      </c>
      <c r="BY1078" s="17"/>
      <c r="BZ1078" s="17">
        <v>0.37795886608831702</v>
      </c>
      <c r="CA1078" s="17">
        <v>0.35618122040255001</v>
      </c>
    </row>
    <row r="1079" spans="2:79" x14ac:dyDescent="0.35">
      <c r="B1079" t="s">
        <v>489</v>
      </c>
      <c r="C1079" s="17">
        <v>0.23474093746724101</v>
      </c>
      <c r="D1079" s="17">
        <v>0.24628088880304999</v>
      </c>
      <c r="E1079" s="17">
        <v>0.25754333699536902</v>
      </c>
      <c r="F1079" s="17">
        <v>0.33557793979280698</v>
      </c>
      <c r="G1079" s="17">
        <v>0.20452292211541101</v>
      </c>
      <c r="H1079" s="17">
        <v>0.18209797613169401</v>
      </c>
      <c r="I1079" s="17">
        <v>0.22683579105344101</v>
      </c>
      <c r="J1079" s="17">
        <v>0.219636319658114</v>
      </c>
      <c r="K1079" s="17">
        <v>0.20144365879620299</v>
      </c>
      <c r="L1079" s="17">
        <v>0.257046040797133</v>
      </c>
      <c r="M1079" s="17"/>
      <c r="N1079" s="17">
        <v>0.18668599531669</v>
      </c>
      <c r="O1079" s="17">
        <v>0.28545360877970899</v>
      </c>
      <c r="P1079" s="17">
        <v>0.26709567409575202</v>
      </c>
      <c r="Q1079" s="17">
        <v>0.218319980705001</v>
      </c>
      <c r="R1079" s="17"/>
      <c r="S1079" s="17">
        <v>0.17847001461194301</v>
      </c>
      <c r="T1079" s="17">
        <v>0.276896970375692</v>
      </c>
      <c r="U1079" s="17">
        <v>0.21638964200673799</v>
      </c>
      <c r="V1079" s="17">
        <v>0.283103813316541</v>
      </c>
      <c r="W1079" s="17">
        <v>0.275507584685655</v>
      </c>
      <c r="X1079" s="17">
        <v>0.232148150864013</v>
      </c>
      <c r="Y1079" s="17">
        <v>0.17410940485228099</v>
      </c>
      <c r="Z1079" s="17"/>
      <c r="AA1079" s="17">
        <v>0.233595863045261</v>
      </c>
      <c r="AB1079" s="17">
        <v>0.29909030382776097</v>
      </c>
      <c r="AC1079" s="17"/>
      <c r="AD1079" s="17">
        <v>0.248576001015028</v>
      </c>
      <c r="AE1079" s="17">
        <v>0.219184623436424</v>
      </c>
      <c r="AF1079" s="17">
        <v>0.18462318162097299</v>
      </c>
      <c r="AG1079" s="17"/>
      <c r="AH1079" s="17">
        <v>0.22707903054125</v>
      </c>
      <c r="AI1079" s="17">
        <v>0.23905043474878401</v>
      </c>
      <c r="AJ1079" s="17"/>
      <c r="AK1079" s="17">
        <v>0.23555685636215901</v>
      </c>
      <c r="AL1079" s="17">
        <v>0.23447992524352501</v>
      </c>
      <c r="AM1079" s="17"/>
      <c r="AN1079" s="17">
        <v>0.25504505453807202</v>
      </c>
      <c r="AO1079" s="17">
        <v>0.218319980705001</v>
      </c>
      <c r="AP1079" s="17"/>
      <c r="AQ1079" s="17">
        <v>0.19544688947668001</v>
      </c>
      <c r="AR1079" s="17">
        <v>0.27112398048999597</v>
      </c>
      <c r="AS1079" s="17"/>
      <c r="AT1079" s="17">
        <v>0.21391264572505</v>
      </c>
      <c r="AU1079" s="17">
        <v>0.21963173769260899</v>
      </c>
      <c r="AV1079" s="17">
        <v>0.25364778992280501</v>
      </c>
      <c r="AW1079" s="17">
        <v>0.208458204070331</v>
      </c>
      <c r="AX1079" s="17"/>
      <c r="AY1079" s="17">
        <v>0.237961762153621</v>
      </c>
      <c r="AZ1079" s="17">
        <v>0.23311204062631199</v>
      </c>
      <c r="BA1079" s="17"/>
      <c r="BB1079" s="17">
        <v>0.20063966836923</v>
      </c>
      <c r="BC1079" s="17">
        <v>0.24115838266666001</v>
      </c>
      <c r="BD1079" s="17"/>
      <c r="BE1079" s="17">
        <v>0.20199942714757399</v>
      </c>
      <c r="BF1079" s="17">
        <v>0.240847006229575</v>
      </c>
      <c r="BG1079" s="17"/>
      <c r="BH1079" s="17">
        <v>0.20975724827713901</v>
      </c>
      <c r="BI1079" s="17">
        <v>0.23727291252744201</v>
      </c>
      <c r="BJ1079" s="17"/>
      <c r="BK1079" s="17">
        <v>0.22721215874046599</v>
      </c>
      <c r="BL1079" s="17">
        <v>0.23634604292192099</v>
      </c>
      <c r="BM1079" s="17"/>
      <c r="BN1079" s="17">
        <v>0.17151442717642501</v>
      </c>
      <c r="BO1079" s="17">
        <v>0.239867135904831</v>
      </c>
      <c r="BP1079" s="17"/>
      <c r="BQ1079" s="17">
        <v>0.174130919273391</v>
      </c>
      <c r="BR1079" s="17">
        <v>0.245815199863054</v>
      </c>
      <c r="BS1079" s="17"/>
      <c r="BT1079" s="17">
        <v>0.20912880262533901</v>
      </c>
      <c r="BU1079" s="17">
        <v>0.237828307645891</v>
      </c>
      <c r="BV1079" s="17"/>
      <c r="BW1079" s="17">
        <v>0.252049644048426</v>
      </c>
      <c r="BX1079" s="17">
        <v>0.221592692699146</v>
      </c>
      <c r="BY1079" s="17"/>
      <c r="BZ1079" s="17">
        <v>0.279167783070357</v>
      </c>
      <c r="CA1079" s="17">
        <v>0.22766873058236201</v>
      </c>
    </row>
    <row r="1080" spans="2:79" x14ac:dyDescent="0.35">
      <c r="B1080" t="s">
        <v>490</v>
      </c>
      <c r="C1080" s="17">
        <v>9.1904929708679306E-2</v>
      </c>
      <c r="D1080" s="17">
        <v>8.6101184982609894E-2</v>
      </c>
      <c r="E1080" s="17">
        <v>0.13214046608244201</v>
      </c>
      <c r="F1080" s="17">
        <v>5.6548474956297799E-2</v>
      </c>
      <c r="G1080" s="17">
        <v>6.8531543399200603E-2</v>
      </c>
      <c r="H1080" s="17">
        <v>0.121311675441585</v>
      </c>
      <c r="I1080" s="17">
        <v>0.11004524437261801</v>
      </c>
      <c r="J1080" s="17">
        <v>8.78107376724096E-2</v>
      </c>
      <c r="K1080" s="17">
        <v>6.81576181737234E-2</v>
      </c>
      <c r="L1080" s="17">
        <v>7.7019477425602598E-2</v>
      </c>
      <c r="M1080" s="17"/>
      <c r="N1080" s="17">
        <v>8.1357385922477599E-2</v>
      </c>
      <c r="O1080" s="17">
        <v>0.12683185551356199</v>
      </c>
      <c r="P1080" s="17">
        <v>7.3621686074825304E-2</v>
      </c>
      <c r="Q1080" s="17">
        <v>9.1156824883999094E-2</v>
      </c>
      <c r="R1080" s="17"/>
      <c r="S1080" s="17">
        <v>3.7205252524125799E-2</v>
      </c>
      <c r="T1080" s="17">
        <v>5.6450980698876399E-2</v>
      </c>
      <c r="U1080" s="17">
        <v>0.10626618764078</v>
      </c>
      <c r="V1080" s="17">
        <v>8.4451378063123597E-2</v>
      </c>
      <c r="W1080" s="17">
        <v>0.136324531807997</v>
      </c>
      <c r="X1080" s="17">
        <v>5.2941067298198197E-2</v>
      </c>
      <c r="Y1080" s="17">
        <v>0.115850081943837</v>
      </c>
      <c r="Z1080" s="17"/>
      <c r="AA1080" s="17">
        <v>9.0938775851471101E-2</v>
      </c>
      <c r="AB1080" s="17">
        <v>0.14619955661213499</v>
      </c>
      <c r="AC1080" s="17"/>
      <c r="AD1080" s="17">
        <v>0.104144479717567</v>
      </c>
      <c r="AE1080" s="17">
        <v>8.0668108365477303E-2</v>
      </c>
      <c r="AF1080" s="17">
        <v>6.2055997950378597E-2</v>
      </c>
      <c r="AG1080" s="17"/>
      <c r="AH1080" s="17">
        <v>7.7779490837222798E-2</v>
      </c>
      <c r="AI1080" s="17">
        <v>9.9849889234438993E-2</v>
      </c>
      <c r="AJ1080" s="17"/>
      <c r="AK1080" s="17">
        <v>6.4418690630516598E-2</v>
      </c>
      <c r="AL1080" s="17">
        <v>0.10069776981581301</v>
      </c>
      <c r="AM1080" s="17"/>
      <c r="AN1080" s="17">
        <v>9.2829943285018895E-2</v>
      </c>
      <c r="AO1080" s="17">
        <v>9.1156824883999094E-2</v>
      </c>
      <c r="AP1080" s="17"/>
      <c r="AQ1080" s="17">
        <v>0.101260163909882</v>
      </c>
      <c r="AR1080" s="17">
        <v>8.3242755515985506E-2</v>
      </c>
      <c r="AS1080" s="17"/>
      <c r="AT1080" s="17">
        <v>5.4771656098690301E-2</v>
      </c>
      <c r="AU1080" s="17">
        <v>8.80240291947538E-2</v>
      </c>
      <c r="AV1080" s="17">
        <v>0.104288761991471</v>
      </c>
      <c r="AW1080" s="17">
        <v>7.1907473315256598E-2</v>
      </c>
      <c r="AX1080" s="17"/>
      <c r="AY1080" s="17">
        <v>9.93903139965676E-2</v>
      </c>
      <c r="AZ1080" s="17">
        <v>8.8119278514671703E-2</v>
      </c>
      <c r="BA1080" s="17"/>
      <c r="BB1080" s="17">
        <v>9.1076412580040095E-2</v>
      </c>
      <c r="BC1080" s="17">
        <v>9.2060846582462996E-2</v>
      </c>
      <c r="BD1080" s="17"/>
      <c r="BE1080" s="17">
        <v>0.12561007052786199</v>
      </c>
      <c r="BF1080" s="17">
        <v>8.5619150418820497E-2</v>
      </c>
      <c r="BG1080" s="17"/>
      <c r="BH1080" s="17">
        <v>0.117000706234742</v>
      </c>
      <c r="BI1080" s="17">
        <v>8.9361595143601105E-2</v>
      </c>
      <c r="BJ1080" s="17"/>
      <c r="BK1080" s="17">
        <v>7.9119275842269896E-2</v>
      </c>
      <c r="BL1080" s="17">
        <v>9.4630779877397805E-2</v>
      </c>
      <c r="BM1080" s="17"/>
      <c r="BN1080" s="17">
        <v>5.6320451762581797E-2</v>
      </c>
      <c r="BO1080" s="17">
        <v>9.4790002669541795E-2</v>
      </c>
      <c r="BP1080" s="17"/>
      <c r="BQ1080" s="17">
        <v>4.1016124629272399E-2</v>
      </c>
      <c r="BR1080" s="17">
        <v>0.10120299622065899</v>
      </c>
      <c r="BS1080" s="17"/>
      <c r="BT1080" s="17">
        <v>5.4030648691348299E-2</v>
      </c>
      <c r="BU1080" s="17">
        <v>9.6470418937612296E-2</v>
      </c>
      <c r="BV1080" s="17"/>
      <c r="BW1080" s="17">
        <v>9.2983687234159895E-2</v>
      </c>
      <c r="BX1080" s="17">
        <v>9.1085471135970902E-2</v>
      </c>
      <c r="BY1080" s="17"/>
      <c r="BZ1080" s="17">
        <v>7.4995910476630803E-2</v>
      </c>
      <c r="CA1080" s="17">
        <v>9.4596637404916695E-2</v>
      </c>
    </row>
    <row r="1081" spans="2:79" x14ac:dyDescent="0.35">
      <c r="B1081" t="s">
        <v>491</v>
      </c>
      <c r="C1081" s="17">
        <v>2.9491813111770099E-2</v>
      </c>
      <c r="D1081" s="17">
        <v>6.4445961881137395E-2</v>
      </c>
      <c r="E1081" s="17">
        <v>2.44875427176325E-2</v>
      </c>
      <c r="F1081" s="17">
        <v>4.1291628123338399E-2</v>
      </c>
      <c r="G1081" s="17">
        <v>0</v>
      </c>
      <c r="H1081" s="17">
        <v>7.1776074073233399E-3</v>
      </c>
      <c r="I1081" s="17">
        <v>2.9840056293479199E-2</v>
      </c>
      <c r="J1081" s="17">
        <v>9.8688851920620095E-3</v>
      </c>
      <c r="K1081" s="17">
        <v>0</v>
      </c>
      <c r="L1081" s="17">
        <v>8.5181174943412402E-2</v>
      </c>
      <c r="M1081" s="17"/>
      <c r="N1081" s="17">
        <v>6.4263746595700694E-2</v>
      </c>
      <c r="O1081" s="17">
        <v>2.5339042746936501E-2</v>
      </c>
      <c r="P1081" s="17">
        <v>3.0209432788897699E-2</v>
      </c>
      <c r="Q1081" s="17">
        <v>2.4012773792783201E-2</v>
      </c>
      <c r="R1081" s="17"/>
      <c r="S1081" s="17">
        <v>6.1060195172841697E-2</v>
      </c>
      <c r="T1081" s="17">
        <v>0</v>
      </c>
      <c r="U1081" s="17">
        <v>1.5779802575741901E-2</v>
      </c>
      <c r="V1081" s="17">
        <v>4.6760243310569799E-2</v>
      </c>
      <c r="W1081" s="17">
        <v>1.5853063403237399E-2</v>
      </c>
      <c r="X1081" s="17">
        <v>4.8046362607334601E-2</v>
      </c>
      <c r="Y1081" s="17">
        <v>1.32251946328436E-2</v>
      </c>
      <c r="Z1081" s="17"/>
      <c r="AA1081" s="17">
        <v>2.7526713891503199E-2</v>
      </c>
      <c r="AB1081" s="17">
        <v>0.13992384026422999</v>
      </c>
      <c r="AC1081" s="17"/>
      <c r="AD1081" s="17">
        <v>3.1818554831227801E-2</v>
      </c>
      <c r="AE1081" s="17">
        <v>1.43688427501377E-2</v>
      </c>
      <c r="AF1081" s="17">
        <v>0.122435235354549</v>
      </c>
      <c r="AG1081" s="17"/>
      <c r="AH1081" s="17">
        <v>2.2010052534614601E-2</v>
      </c>
      <c r="AI1081" s="17">
        <v>3.3699985722041401E-2</v>
      </c>
      <c r="AJ1081" s="17"/>
      <c r="AK1081" s="17">
        <v>1.9294114972927202E-2</v>
      </c>
      <c r="AL1081" s="17">
        <v>3.27540538621569E-2</v>
      </c>
      <c r="AM1081" s="17"/>
      <c r="AN1081" s="17">
        <v>3.6266513111236902E-2</v>
      </c>
      <c r="AO1081" s="17">
        <v>2.4012773792783201E-2</v>
      </c>
      <c r="AP1081" s="17"/>
      <c r="AQ1081" s="17">
        <v>2.57165178762832E-2</v>
      </c>
      <c r="AR1081" s="17">
        <v>3.2987424686564099E-2</v>
      </c>
      <c r="AS1081" s="17"/>
      <c r="AT1081" s="17">
        <v>2.69384999253253E-2</v>
      </c>
      <c r="AU1081" s="17">
        <v>3.6778794089472301E-2</v>
      </c>
      <c r="AV1081" s="17">
        <v>2.83881611946517E-2</v>
      </c>
      <c r="AW1081" s="17">
        <v>2.5103538333562499E-2</v>
      </c>
      <c r="AX1081" s="17"/>
      <c r="AY1081" s="17">
        <v>3.5439316404033201E-2</v>
      </c>
      <c r="AZ1081" s="17">
        <v>2.6483928402877999E-2</v>
      </c>
      <c r="BA1081" s="17"/>
      <c r="BB1081" s="17">
        <v>2.40265181423714E-2</v>
      </c>
      <c r="BC1081" s="17">
        <v>3.0520315331554599E-2</v>
      </c>
      <c r="BD1081" s="17"/>
      <c r="BE1081" s="17">
        <v>1.63657658408684E-2</v>
      </c>
      <c r="BF1081" s="17">
        <v>3.1939731562423301E-2</v>
      </c>
      <c r="BG1081" s="17"/>
      <c r="BH1081" s="17">
        <v>1.9930358622263802E-2</v>
      </c>
      <c r="BI1081" s="17">
        <v>3.0460819895454499E-2</v>
      </c>
      <c r="BJ1081" s="17"/>
      <c r="BK1081" s="17">
        <v>1.36173759716009E-2</v>
      </c>
      <c r="BL1081" s="17">
        <v>3.2876179496857699E-2</v>
      </c>
      <c r="BM1081" s="17"/>
      <c r="BN1081" s="17">
        <v>1.1480252699207501E-2</v>
      </c>
      <c r="BO1081" s="17">
        <v>3.0952131456412998E-2</v>
      </c>
      <c r="BP1081" s="17"/>
      <c r="BQ1081" s="17">
        <v>3.4284091413319E-2</v>
      </c>
      <c r="BR1081" s="17">
        <v>2.8616199657648101E-2</v>
      </c>
      <c r="BS1081" s="17"/>
      <c r="BT1081" s="17">
        <v>0</v>
      </c>
      <c r="BU1081" s="17">
        <v>3.3046852349132197E-2</v>
      </c>
      <c r="BV1081" s="17"/>
      <c r="BW1081" s="17">
        <v>3.18961737018226E-2</v>
      </c>
      <c r="BX1081" s="17">
        <v>2.7665384233303902E-2</v>
      </c>
      <c r="BY1081" s="17"/>
      <c r="BZ1081" s="17">
        <v>3.1358610490888103E-2</v>
      </c>
      <c r="CA1081" s="17">
        <v>2.9194641950998999E-2</v>
      </c>
    </row>
    <row r="1082" spans="2:79" x14ac:dyDescent="0.35">
      <c r="B1082" t="s">
        <v>75</v>
      </c>
      <c r="C1082" s="17">
        <v>4.9288279506952901E-2</v>
      </c>
      <c r="D1082" s="17">
        <v>0.105130935450927</v>
      </c>
      <c r="E1082" s="17">
        <v>3.0962396385636699E-2</v>
      </c>
      <c r="F1082" s="17">
        <v>9.1298760892387695E-3</v>
      </c>
      <c r="G1082" s="17">
        <v>1.63294090223201E-2</v>
      </c>
      <c r="H1082" s="17">
        <v>2.1681413712487399E-2</v>
      </c>
      <c r="I1082" s="17">
        <v>5.5996800474884402E-2</v>
      </c>
      <c r="J1082" s="17">
        <v>0.119030126076314</v>
      </c>
      <c r="K1082" s="17">
        <v>2.1703655282900299E-2</v>
      </c>
      <c r="L1082" s="17">
        <v>6.7099317973803696E-2</v>
      </c>
      <c r="M1082" s="17"/>
      <c r="N1082" s="17">
        <v>7.0971065650527201E-2</v>
      </c>
      <c r="O1082" s="17">
        <v>0.10527244520562901</v>
      </c>
      <c r="P1082" s="17">
        <v>4.2190016261010897E-2</v>
      </c>
      <c r="Q1082" s="17">
        <v>3.3046564140927097E-2</v>
      </c>
      <c r="R1082" s="17"/>
      <c r="S1082" s="17">
        <v>5.6297982459557902E-2</v>
      </c>
      <c r="T1082" s="17">
        <v>5.68220577447427E-2</v>
      </c>
      <c r="U1082" s="17">
        <v>1.68007844686364E-2</v>
      </c>
      <c r="V1082" s="17">
        <v>5.7515517965614701E-2</v>
      </c>
      <c r="W1082" s="17">
        <v>4.2801263979010899E-2</v>
      </c>
      <c r="X1082" s="17">
        <v>2.6508454233776301E-2</v>
      </c>
      <c r="Y1082" s="17">
        <v>4.9578202711657901E-2</v>
      </c>
      <c r="Z1082" s="17"/>
      <c r="AA1082" s="17">
        <v>5.0165347166805603E-2</v>
      </c>
      <c r="AB1082" s="17">
        <v>0</v>
      </c>
      <c r="AC1082" s="17"/>
      <c r="AD1082" s="17">
        <v>5.4969271758896002E-2</v>
      </c>
      <c r="AE1082" s="17">
        <v>3.0550872365621401E-2</v>
      </c>
      <c r="AF1082" s="17">
        <v>9.0264421408065093E-2</v>
      </c>
      <c r="AG1082" s="17"/>
      <c r="AH1082" s="17">
        <v>1.6367069464467299E-2</v>
      </c>
      <c r="AI1082" s="17">
        <v>6.7805062150437204E-2</v>
      </c>
      <c r="AJ1082" s="17"/>
      <c r="AK1082" s="17">
        <v>6.8474626113033704E-2</v>
      </c>
      <c r="AL1082" s="17">
        <v>4.3150572654168502E-2</v>
      </c>
      <c r="AM1082" s="17"/>
      <c r="AN1082" s="17">
        <v>6.9370768913490102E-2</v>
      </c>
      <c r="AO1082" s="17">
        <v>3.3046564140927097E-2</v>
      </c>
      <c r="AP1082" s="17"/>
      <c r="AQ1082" s="17">
        <v>3.7594581459798403E-2</v>
      </c>
      <c r="AR1082" s="17">
        <v>6.0115678080062698E-2</v>
      </c>
      <c r="AS1082" s="17"/>
      <c r="AT1082" s="17">
        <v>0.14098035230539099</v>
      </c>
      <c r="AU1082" s="17">
        <v>8.8314561180600396E-2</v>
      </c>
      <c r="AV1082" s="17">
        <v>3.95293491433883E-2</v>
      </c>
      <c r="AW1082" s="17">
        <v>2.0141132626185901E-2</v>
      </c>
      <c r="AX1082" s="17"/>
      <c r="AY1082" s="17">
        <v>3.6138810068066497E-2</v>
      </c>
      <c r="AZ1082" s="17">
        <v>5.5938479786240003E-2</v>
      </c>
      <c r="BA1082" s="17"/>
      <c r="BB1082" s="17">
        <v>3.5036089911113802E-2</v>
      </c>
      <c r="BC1082" s="17">
        <v>5.1970368711320797E-2</v>
      </c>
      <c r="BD1082" s="17"/>
      <c r="BE1082" s="17">
        <v>3.49889642589159E-2</v>
      </c>
      <c r="BF1082" s="17">
        <v>5.1955004447443699E-2</v>
      </c>
      <c r="BG1082" s="17"/>
      <c r="BH1082" s="17">
        <v>4.2498508783543401E-2</v>
      </c>
      <c r="BI1082" s="17">
        <v>4.9976389657753299E-2</v>
      </c>
      <c r="BJ1082" s="17"/>
      <c r="BK1082" s="17">
        <v>5.3480580978169399E-2</v>
      </c>
      <c r="BL1082" s="17">
        <v>4.8394497632984097E-2</v>
      </c>
      <c r="BM1082" s="17"/>
      <c r="BN1082" s="17">
        <v>2.48376365355483E-2</v>
      </c>
      <c r="BO1082" s="17">
        <v>5.1270657582566603E-2</v>
      </c>
      <c r="BP1082" s="17"/>
      <c r="BQ1082" s="17">
        <v>2.0703104827577101E-2</v>
      </c>
      <c r="BR1082" s="17">
        <v>5.4511173913898897E-2</v>
      </c>
      <c r="BS1082" s="17"/>
      <c r="BT1082" s="17">
        <v>2.49941989534791E-2</v>
      </c>
      <c r="BU1082" s="17">
        <v>5.2216767127429703E-2</v>
      </c>
      <c r="BV1082" s="17"/>
      <c r="BW1082" s="17">
        <v>7.1850689074924798E-2</v>
      </c>
      <c r="BX1082" s="17">
        <v>3.2149154629753998E-2</v>
      </c>
      <c r="BY1082" s="17"/>
      <c r="BZ1082" s="17">
        <v>1.47228150930776E-2</v>
      </c>
      <c r="CA1082" s="17">
        <v>5.4790675909134903E-2</v>
      </c>
    </row>
    <row r="1083" spans="2:79" x14ac:dyDescent="0.35">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c r="BH1083" s="17"/>
      <c r="BI1083" s="17"/>
      <c r="BJ1083" s="17"/>
      <c r="BK1083" s="17"/>
      <c r="BL1083" s="17"/>
      <c r="BM1083" s="17"/>
      <c r="BN1083" s="17"/>
      <c r="BO1083" s="17"/>
      <c r="BP1083" s="17"/>
      <c r="BQ1083" s="17"/>
      <c r="BR1083" s="17"/>
      <c r="BS1083" s="17"/>
      <c r="BT1083" s="17"/>
      <c r="BU1083" s="17"/>
      <c r="BV1083" s="17"/>
      <c r="BW1083" s="17"/>
      <c r="BX1083" s="17"/>
      <c r="BY1083" s="17"/>
      <c r="BZ1083" s="17"/>
      <c r="CA1083" s="17"/>
    </row>
    <row r="1084" spans="2:79" x14ac:dyDescent="0.35">
      <c r="B1084" s="6" t="s">
        <v>500</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c r="BH1084" s="17"/>
      <c r="BI1084" s="17"/>
      <c r="BJ1084" s="17"/>
      <c r="BK1084" s="17"/>
      <c r="BL1084" s="17"/>
      <c r="BM1084" s="17"/>
      <c r="BN1084" s="17"/>
      <c r="BO1084" s="17"/>
      <c r="BP1084" s="17"/>
      <c r="BQ1084" s="17"/>
      <c r="BR1084" s="17"/>
      <c r="BS1084" s="17"/>
      <c r="BT1084" s="17"/>
      <c r="BU1084" s="17"/>
      <c r="BV1084" s="17"/>
      <c r="BW1084" s="17"/>
      <c r="BX1084" s="17"/>
      <c r="BY1084" s="17"/>
      <c r="BZ1084" s="17"/>
      <c r="CA1084" s="17"/>
    </row>
    <row r="1085" spans="2:79" x14ac:dyDescent="0.35">
      <c r="B1085" s="24" t="s">
        <v>707</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c r="BI1085" s="17"/>
      <c r="BJ1085" s="17"/>
      <c r="BK1085" s="17"/>
      <c r="BL1085" s="17"/>
      <c r="BM1085" s="17"/>
      <c r="BN1085" s="17"/>
      <c r="BO1085" s="17"/>
      <c r="BP1085" s="17"/>
      <c r="BQ1085" s="17"/>
      <c r="BR1085" s="17"/>
      <c r="BS1085" s="17"/>
      <c r="BT1085" s="17"/>
      <c r="BU1085" s="17"/>
      <c r="BV1085" s="17"/>
      <c r="BW1085" s="17"/>
      <c r="BX1085" s="17"/>
      <c r="BY1085" s="17"/>
      <c r="BZ1085" s="17"/>
      <c r="CA1085" s="17"/>
    </row>
    <row r="1086" spans="2:79" x14ac:dyDescent="0.35">
      <c r="B1086" t="s">
        <v>487</v>
      </c>
      <c r="C1086" s="17">
        <v>0.33470616852503698</v>
      </c>
      <c r="D1086" s="17">
        <v>0.30631508422459802</v>
      </c>
      <c r="E1086" s="17">
        <v>0.34281520998599302</v>
      </c>
      <c r="F1086" s="17">
        <v>0.24435478960443999</v>
      </c>
      <c r="G1086" s="17">
        <v>0.36927462719905901</v>
      </c>
      <c r="H1086" s="17">
        <v>0.38664724847133503</v>
      </c>
      <c r="I1086" s="17">
        <v>0.35514678531660698</v>
      </c>
      <c r="J1086" s="17">
        <v>0.27079447643865501</v>
      </c>
      <c r="K1086" s="17">
        <v>0.251133382898798</v>
      </c>
      <c r="L1086" s="17">
        <v>0.384812970080259</v>
      </c>
      <c r="M1086" s="17"/>
      <c r="N1086" s="17">
        <v>0.362603101412657</v>
      </c>
      <c r="O1086" s="17">
        <v>0.26757680352101398</v>
      </c>
      <c r="P1086" s="17">
        <v>0.31757696132568303</v>
      </c>
      <c r="Q1086" s="17">
        <v>0.353648511167724</v>
      </c>
      <c r="R1086" s="17"/>
      <c r="S1086" s="17">
        <v>0.36936040548423699</v>
      </c>
      <c r="T1086" s="17">
        <v>0.32805745609798498</v>
      </c>
      <c r="U1086" s="17">
        <v>0.23018426834080299</v>
      </c>
      <c r="V1086" s="17">
        <v>0.34587221088090397</v>
      </c>
      <c r="W1086" s="17">
        <v>0.32349806453836599</v>
      </c>
      <c r="X1086" s="17">
        <v>0.34365252532031298</v>
      </c>
      <c r="Y1086" s="17">
        <v>0.40764739159320101</v>
      </c>
      <c r="Z1086" s="17"/>
      <c r="AA1086" s="17">
        <v>0.33370924418395698</v>
      </c>
      <c r="AB1086" s="17">
        <v>0.390729994074207</v>
      </c>
      <c r="AC1086" s="17"/>
      <c r="AD1086" s="17">
        <v>0.29881714128438103</v>
      </c>
      <c r="AE1086" s="17">
        <v>0.37168354479154497</v>
      </c>
      <c r="AF1086" s="17">
        <v>0.45646142699425002</v>
      </c>
      <c r="AG1086" s="17"/>
      <c r="AH1086" s="17">
        <v>0.350614622473365</v>
      </c>
      <c r="AI1086" s="17">
        <v>0.32575833873461002</v>
      </c>
      <c r="AJ1086" s="17"/>
      <c r="AK1086" s="17">
        <v>0.32242049153864999</v>
      </c>
      <c r="AL1086" s="17">
        <v>0.338636353118207</v>
      </c>
      <c r="AM1086" s="17"/>
      <c r="AN1086" s="17">
        <v>0.31128441861230999</v>
      </c>
      <c r="AO1086" s="17">
        <v>0.353648511167724</v>
      </c>
      <c r="AP1086" s="17"/>
      <c r="AQ1086" s="17">
        <v>0.39727849313795399</v>
      </c>
      <c r="AR1086" s="17">
        <v>0.27676936397457802</v>
      </c>
      <c r="AS1086" s="17"/>
      <c r="AT1086" s="17">
        <v>0.234666436505343</v>
      </c>
      <c r="AU1086" s="17">
        <v>0.27908791860485999</v>
      </c>
      <c r="AV1086" s="17">
        <v>0.33401169767921302</v>
      </c>
      <c r="AW1086" s="17">
        <v>0.40626412234972697</v>
      </c>
      <c r="AX1086" s="17"/>
      <c r="AY1086" s="17">
        <v>0.334052481479997</v>
      </c>
      <c r="AZ1086" s="17">
        <v>0.33503676359502799</v>
      </c>
      <c r="BA1086" s="17"/>
      <c r="BB1086" s="17">
        <v>0.36332193184814299</v>
      </c>
      <c r="BC1086" s="17">
        <v>0.32932102897384402</v>
      </c>
      <c r="BD1086" s="17"/>
      <c r="BE1086" s="17">
        <v>0.40037191358794699</v>
      </c>
      <c r="BF1086" s="17">
        <v>0.32245995413940598</v>
      </c>
      <c r="BG1086" s="17"/>
      <c r="BH1086" s="17">
        <v>0.33266376018558302</v>
      </c>
      <c r="BI1086" s="17">
        <v>0.33491315664992499</v>
      </c>
      <c r="BJ1086" s="17"/>
      <c r="BK1086" s="17">
        <v>0.31412093412054798</v>
      </c>
      <c r="BL1086" s="17">
        <v>0.33909485800942901</v>
      </c>
      <c r="BM1086" s="17"/>
      <c r="BN1086" s="17">
        <v>0.39130623799285902</v>
      </c>
      <c r="BO1086" s="17">
        <v>0.33011722021302498</v>
      </c>
      <c r="BP1086" s="17"/>
      <c r="BQ1086" s="17">
        <v>0.37406335714059602</v>
      </c>
      <c r="BR1086" s="17">
        <v>0.327515082845171</v>
      </c>
      <c r="BS1086" s="17"/>
      <c r="BT1086" s="17">
        <v>0.36774547760642401</v>
      </c>
      <c r="BU1086" s="17">
        <v>0.33072350256569</v>
      </c>
      <c r="BV1086" s="17"/>
      <c r="BW1086" s="17">
        <v>0.30658814982552401</v>
      </c>
      <c r="BX1086" s="17">
        <v>0.35606551103402501</v>
      </c>
      <c r="BY1086" s="17"/>
      <c r="BZ1086" s="17">
        <v>0.329775439471516</v>
      </c>
      <c r="CA1086" s="17">
        <v>0.33549107988856902</v>
      </c>
    </row>
    <row r="1087" spans="2:79" x14ac:dyDescent="0.35">
      <c r="B1087" t="s">
        <v>488</v>
      </c>
      <c r="C1087" s="17">
        <v>0.422260529803695</v>
      </c>
      <c r="D1087" s="17">
        <v>0.43233841029650999</v>
      </c>
      <c r="E1087" s="17">
        <v>0.39718891873768603</v>
      </c>
      <c r="F1087" s="17">
        <v>0.46103305195646899</v>
      </c>
      <c r="G1087" s="17">
        <v>0.41774461832007198</v>
      </c>
      <c r="H1087" s="17">
        <v>0.43202668344195</v>
      </c>
      <c r="I1087" s="17">
        <v>0.35878961758546102</v>
      </c>
      <c r="J1087" s="17">
        <v>0.44901200435745697</v>
      </c>
      <c r="K1087" s="17">
        <v>0.460435473566981</v>
      </c>
      <c r="L1087" s="17">
        <v>0.43482665394516801</v>
      </c>
      <c r="M1087" s="17"/>
      <c r="N1087" s="17">
        <v>0.41168497354081401</v>
      </c>
      <c r="O1087" s="17">
        <v>0.40618457039795902</v>
      </c>
      <c r="P1087" s="17">
        <v>0.42918546023769699</v>
      </c>
      <c r="Q1087" s="17">
        <v>0.42594907622539302</v>
      </c>
      <c r="R1087" s="17"/>
      <c r="S1087" s="17">
        <v>0.41014808218674897</v>
      </c>
      <c r="T1087" s="17">
        <v>0.43327181216025401</v>
      </c>
      <c r="U1087" s="17">
        <v>0.52301390568560702</v>
      </c>
      <c r="V1087" s="17">
        <v>0.43318638977525697</v>
      </c>
      <c r="W1087" s="17">
        <v>0.37192791801177399</v>
      </c>
      <c r="X1087" s="17">
        <v>0.43982990036102498</v>
      </c>
      <c r="Y1087" s="17">
        <v>0.371586618372028</v>
      </c>
      <c r="Z1087" s="17"/>
      <c r="AA1087" s="17">
        <v>0.41978282021808599</v>
      </c>
      <c r="AB1087" s="17">
        <v>0.56149955112739802</v>
      </c>
      <c r="AC1087" s="17"/>
      <c r="AD1087" s="17">
        <v>0.42618962539434802</v>
      </c>
      <c r="AE1087" s="17">
        <v>0.416438704481914</v>
      </c>
      <c r="AF1087" s="17">
        <v>0.39028267519500298</v>
      </c>
      <c r="AG1087" s="17"/>
      <c r="AH1087" s="17">
        <v>0.45435469867174499</v>
      </c>
      <c r="AI1087" s="17">
        <v>0.40420892270037101</v>
      </c>
      <c r="AJ1087" s="17"/>
      <c r="AK1087" s="17">
        <v>0.45787690979572498</v>
      </c>
      <c r="AL1087" s="17">
        <v>0.41086685991767502</v>
      </c>
      <c r="AM1087" s="17"/>
      <c r="AN1087" s="17">
        <v>0.41769973109679198</v>
      </c>
      <c r="AO1087" s="17">
        <v>0.42594907622539302</v>
      </c>
      <c r="AP1087" s="17"/>
      <c r="AQ1087" s="17">
        <v>0.39593704996849599</v>
      </c>
      <c r="AR1087" s="17">
        <v>0.44663389799377601</v>
      </c>
      <c r="AS1087" s="17"/>
      <c r="AT1087" s="17">
        <v>0.41238053317800899</v>
      </c>
      <c r="AU1087" s="17">
        <v>0.42165961715304401</v>
      </c>
      <c r="AV1087" s="17">
        <v>0.43832431016430701</v>
      </c>
      <c r="AW1087" s="17">
        <v>0.38652320630324999</v>
      </c>
      <c r="AX1087" s="17"/>
      <c r="AY1087" s="17">
        <v>0.393548021639127</v>
      </c>
      <c r="AZ1087" s="17">
        <v>0.43678156661833401</v>
      </c>
      <c r="BA1087" s="17"/>
      <c r="BB1087" s="17">
        <v>0.43293463025759599</v>
      </c>
      <c r="BC1087" s="17">
        <v>0.420251793573993</v>
      </c>
      <c r="BD1087" s="17"/>
      <c r="BE1087" s="17">
        <v>0.34841648930035002</v>
      </c>
      <c r="BF1087" s="17">
        <v>0.43603194060911299</v>
      </c>
      <c r="BG1087" s="17"/>
      <c r="BH1087" s="17">
        <v>0.376169883286329</v>
      </c>
      <c r="BI1087" s="17">
        <v>0.42693159205565101</v>
      </c>
      <c r="BJ1087" s="17"/>
      <c r="BK1087" s="17">
        <v>0.40538760347102898</v>
      </c>
      <c r="BL1087" s="17">
        <v>0.42585777008340497</v>
      </c>
      <c r="BM1087" s="17"/>
      <c r="BN1087" s="17">
        <v>0.47954665781181299</v>
      </c>
      <c r="BO1087" s="17">
        <v>0.41761595811153501</v>
      </c>
      <c r="BP1087" s="17"/>
      <c r="BQ1087" s="17">
        <v>0.412953905611673</v>
      </c>
      <c r="BR1087" s="17">
        <v>0.42396097473661098</v>
      </c>
      <c r="BS1087" s="17"/>
      <c r="BT1087" s="17">
        <v>0.41391110807034298</v>
      </c>
      <c r="BU1087" s="17">
        <v>0.42326699630200298</v>
      </c>
      <c r="BV1087" s="17"/>
      <c r="BW1087" s="17">
        <v>0.41464218643338302</v>
      </c>
      <c r="BX1087" s="17">
        <v>0.42804766605737399</v>
      </c>
      <c r="BY1087" s="17"/>
      <c r="BZ1087" s="17">
        <v>0.45308037509662802</v>
      </c>
      <c r="CA1087" s="17">
        <v>0.41735438985356699</v>
      </c>
    </row>
    <row r="1088" spans="2:79" x14ac:dyDescent="0.35">
      <c r="B1088" t="s">
        <v>489</v>
      </c>
      <c r="C1088" s="17">
        <v>0.152015416918616</v>
      </c>
      <c r="D1088" s="17">
        <v>0.116581872172594</v>
      </c>
      <c r="E1088" s="17">
        <v>0.18991507340955299</v>
      </c>
      <c r="F1088" s="17">
        <v>0.21541971415107999</v>
      </c>
      <c r="G1088" s="17">
        <v>0.15882675687667899</v>
      </c>
      <c r="H1088" s="17">
        <v>0.128334351570636</v>
      </c>
      <c r="I1088" s="17">
        <v>0.16983423173654599</v>
      </c>
      <c r="J1088" s="17">
        <v>0.111322890187905</v>
      </c>
      <c r="K1088" s="17">
        <v>0.23252763840455901</v>
      </c>
      <c r="L1088" s="17">
        <v>9.3966051109578605E-2</v>
      </c>
      <c r="M1088" s="17"/>
      <c r="N1088" s="17">
        <v>0.13504012550227801</v>
      </c>
      <c r="O1088" s="17">
        <v>0.18571635823902999</v>
      </c>
      <c r="P1088" s="17">
        <v>0.166666111745677</v>
      </c>
      <c r="Q1088" s="17">
        <v>0.14085882589071699</v>
      </c>
      <c r="R1088" s="17"/>
      <c r="S1088" s="17">
        <v>0.13634262634953601</v>
      </c>
      <c r="T1088" s="17">
        <v>0.153094724085685</v>
      </c>
      <c r="U1088" s="17">
        <v>0.154713055793638</v>
      </c>
      <c r="V1088" s="17">
        <v>0.17404646207059099</v>
      </c>
      <c r="W1088" s="17">
        <v>0.16974296250469501</v>
      </c>
      <c r="X1088" s="17">
        <v>0.139966479760183</v>
      </c>
      <c r="Y1088" s="17">
        <v>0.149980220702987</v>
      </c>
      <c r="Z1088" s="17"/>
      <c r="AA1088" s="17">
        <v>0.15472047798611699</v>
      </c>
      <c r="AB1088" s="17">
        <v>0</v>
      </c>
      <c r="AC1088" s="17"/>
      <c r="AD1088" s="17">
        <v>0.17172068890412401</v>
      </c>
      <c r="AE1088" s="17">
        <v>0.137183990189198</v>
      </c>
      <c r="AF1088" s="17">
        <v>8.0122494815867196E-2</v>
      </c>
      <c r="AG1088" s="17"/>
      <c r="AH1088" s="17">
        <v>0.136231177711443</v>
      </c>
      <c r="AI1088" s="17">
        <v>0.16089338119194599</v>
      </c>
      <c r="AJ1088" s="17"/>
      <c r="AK1088" s="17">
        <v>0.101905965371433</v>
      </c>
      <c r="AL1088" s="17">
        <v>0.16804541629603401</v>
      </c>
      <c r="AM1088" s="17"/>
      <c r="AN1088" s="17">
        <v>0.165810272700876</v>
      </c>
      <c r="AO1088" s="17">
        <v>0.14085882589071699</v>
      </c>
      <c r="AP1088" s="17"/>
      <c r="AQ1088" s="17">
        <v>0.143244369934105</v>
      </c>
      <c r="AR1088" s="17">
        <v>0.160136681998475</v>
      </c>
      <c r="AS1088" s="17"/>
      <c r="AT1088" s="17">
        <v>0.212526879995594</v>
      </c>
      <c r="AU1088" s="17">
        <v>0.168904133832988</v>
      </c>
      <c r="AV1088" s="17">
        <v>0.14711395509761799</v>
      </c>
      <c r="AW1088" s="17">
        <v>0.13809200872739799</v>
      </c>
      <c r="AX1088" s="17"/>
      <c r="AY1088" s="17">
        <v>0.1879345980398</v>
      </c>
      <c r="AZ1088" s="17">
        <v>0.13384968411593201</v>
      </c>
      <c r="BA1088" s="17"/>
      <c r="BB1088" s="17">
        <v>0.114931178616128</v>
      </c>
      <c r="BC1088" s="17">
        <v>0.15899422073921299</v>
      </c>
      <c r="BD1088" s="17"/>
      <c r="BE1088" s="17">
        <v>0.13756591571669199</v>
      </c>
      <c r="BF1088" s="17">
        <v>0.15471015051700401</v>
      </c>
      <c r="BG1088" s="17"/>
      <c r="BH1088" s="17">
        <v>0.177638813238575</v>
      </c>
      <c r="BI1088" s="17">
        <v>0.149418610660496</v>
      </c>
      <c r="BJ1088" s="17"/>
      <c r="BK1088" s="17">
        <v>0.162818457760254</v>
      </c>
      <c r="BL1088" s="17">
        <v>0.14971225190190801</v>
      </c>
      <c r="BM1088" s="17"/>
      <c r="BN1088" s="17">
        <v>8.1937825268563594E-2</v>
      </c>
      <c r="BO1088" s="17">
        <v>0.15769707860094201</v>
      </c>
      <c r="BP1088" s="17"/>
      <c r="BQ1088" s="17">
        <v>0.120970334320936</v>
      </c>
      <c r="BR1088" s="17">
        <v>0.15768776946084401</v>
      </c>
      <c r="BS1088" s="17"/>
      <c r="BT1088" s="17">
        <v>0.14863315395457299</v>
      </c>
      <c r="BU1088" s="17">
        <v>0.152423125915777</v>
      </c>
      <c r="BV1088" s="17"/>
      <c r="BW1088" s="17">
        <v>0.17173778719558599</v>
      </c>
      <c r="BX1088" s="17">
        <v>0.137033676336653</v>
      </c>
      <c r="BY1088" s="17"/>
      <c r="BZ1088" s="17">
        <v>0.16160051171943901</v>
      </c>
      <c r="CA1088" s="17">
        <v>0.15048958782761601</v>
      </c>
    </row>
    <row r="1089" spans="2:79" x14ac:dyDescent="0.35">
      <c r="B1089" t="s">
        <v>490</v>
      </c>
      <c r="C1089" s="17">
        <v>5.3916847572230198E-2</v>
      </c>
      <c r="D1089" s="17">
        <v>7.20223789318757E-2</v>
      </c>
      <c r="E1089" s="17">
        <v>4.5662883193430898E-2</v>
      </c>
      <c r="F1089" s="17">
        <v>5.3977408905846902E-2</v>
      </c>
      <c r="G1089" s="17">
        <v>4.9217560474161898E-2</v>
      </c>
      <c r="H1089" s="17">
        <v>1.2481736965343901E-2</v>
      </c>
      <c r="I1089" s="17">
        <v>7.3447392997511796E-2</v>
      </c>
      <c r="J1089" s="17">
        <v>9.3866583404542195E-2</v>
      </c>
      <c r="K1089" s="17">
        <v>4.0189847637250198E-2</v>
      </c>
      <c r="L1089" s="17">
        <v>4.84887462250468E-2</v>
      </c>
      <c r="M1089" s="17"/>
      <c r="N1089" s="17">
        <v>4.5177663126883101E-2</v>
      </c>
      <c r="O1089" s="17">
        <v>4.9788434163543498E-2</v>
      </c>
      <c r="P1089" s="17">
        <v>4.8148429238147002E-2</v>
      </c>
      <c r="Q1089" s="17">
        <v>5.8686760075670197E-2</v>
      </c>
      <c r="R1089" s="17"/>
      <c r="S1089" s="17">
        <v>2.8013845915298301E-2</v>
      </c>
      <c r="T1089" s="17">
        <v>7.08396691664374E-2</v>
      </c>
      <c r="U1089" s="17">
        <v>5.5692182836115801E-2</v>
      </c>
      <c r="V1089" s="17">
        <v>2.6526779643734101E-2</v>
      </c>
      <c r="W1089" s="17">
        <v>8.8498265084258204E-2</v>
      </c>
      <c r="X1089" s="17">
        <v>4.6259298374513598E-2</v>
      </c>
      <c r="Y1089" s="17">
        <v>4.8512812773905997E-2</v>
      </c>
      <c r="Z1089" s="17"/>
      <c r="AA1089" s="17">
        <v>5.4876278978638802E-2</v>
      </c>
      <c r="AB1089" s="17">
        <v>0</v>
      </c>
      <c r="AC1089" s="17"/>
      <c r="AD1089" s="17">
        <v>5.7761004985039298E-2</v>
      </c>
      <c r="AE1089" s="17">
        <v>5.1279264507479903E-2</v>
      </c>
      <c r="AF1089" s="17">
        <v>4.1118315747284598E-2</v>
      </c>
      <c r="AG1089" s="17"/>
      <c r="AH1089" s="17">
        <v>4.4060654505030002E-2</v>
      </c>
      <c r="AI1089" s="17">
        <v>5.9460537627426799E-2</v>
      </c>
      <c r="AJ1089" s="17"/>
      <c r="AK1089" s="17">
        <v>5.8883164800164901E-2</v>
      </c>
      <c r="AL1089" s="17">
        <v>5.2328124095644302E-2</v>
      </c>
      <c r="AM1089" s="17"/>
      <c r="AN1089" s="17">
        <v>4.8018965780703499E-2</v>
      </c>
      <c r="AO1089" s="17">
        <v>5.8686760075670197E-2</v>
      </c>
      <c r="AP1089" s="17"/>
      <c r="AQ1089" s="17">
        <v>4.4196092716950901E-2</v>
      </c>
      <c r="AR1089" s="17">
        <v>6.2917463701121404E-2</v>
      </c>
      <c r="AS1089" s="17"/>
      <c r="AT1089" s="17">
        <v>3.07162675902064E-2</v>
      </c>
      <c r="AU1089" s="17">
        <v>6.6592189778216598E-2</v>
      </c>
      <c r="AV1089" s="17">
        <v>5.2070635727596397E-2</v>
      </c>
      <c r="AW1089" s="17">
        <v>4.8724770824697498E-2</v>
      </c>
      <c r="AX1089" s="17"/>
      <c r="AY1089" s="17">
        <v>5.7661151689056597E-2</v>
      </c>
      <c r="AZ1089" s="17">
        <v>5.2023206737580402E-2</v>
      </c>
      <c r="BA1089" s="17"/>
      <c r="BB1089" s="17">
        <v>6.3534274110534097E-2</v>
      </c>
      <c r="BC1089" s="17">
        <v>5.2106964556099297E-2</v>
      </c>
      <c r="BD1089" s="17"/>
      <c r="BE1089" s="17">
        <v>8.0996429332777301E-2</v>
      </c>
      <c r="BF1089" s="17">
        <v>4.8866689938365397E-2</v>
      </c>
      <c r="BG1089" s="17"/>
      <c r="BH1089" s="17">
        <v>5.8883941083904399E-2</v>
      </c>
      <c r="BI1089" s="17">
        <v>5.34134568680973E-2</v>
      </c>
      <c r="BJ1089" s="17"/>
      <c r="BK1089" s="17">
        <v>8.62345734166899E-2</v>
      </c>
      <c r="BL1089" s="17">
        <v>4.70268379281275E-2</v>
      </c>
      <c r="BM1089" s="17"/>
      <c r="BN1089" s="17">
        <v>4.72092789267642E-2</v>
      </c>
      <c r="BO1089" s="17">
        <v>5.4460675276025002E-2</v>
      </c>
      <c r="BP1089" s="17"/>
      <c r="BQ1089" s="17">
        <v>6.4406920863172096E-2</v>
      </c>
      <c r="BR1089" s="17">
        <v>5.2000170632724101E-2</v>
      </c>
      <c r="BS1089" s="17"/>
      <c r="BT1089" s="17">
        <v>5.6129236146728101E-2</v>
      </c>
      <c r="BU1089" s="17">
        <v>5.3650159045457599E-2</v>
      </c>
      <c r="BV1089" s="17"/>
      <c r="BW1089" s="17">
        <v>4.97355850893249E-2</v>
      </c>
      <c r="BX1089" s="17">
        <v>5.7093067719416503E-2</v>
      </c>
      <c r="BY1089" s="17"/>
      <c r="BZ1089" s="17">
        <v>2.8592171043116898E-2</v>
      </c>
      <c r="CA1089" s="17">
        <v>5.7948224305715702E-2</v>
      </c>
    </row>
    <row r="1090" spans="2:79" x14ac:dyDescent="0.35">
      <c r="B1090" t="s">
        <v>491</v>
      </c>
      <c r="C1090" s="17">
        <v>1.62567425483321E-2</v>
      </c>
      <c r="D1090" s="17">
        <v>2.0665932548223999E-2</v>
      </c>
      <c r="E1090" s="17">
        <v>1.8834495024504499E-2</v>
      </c>
      <c r="F1090" s="17">
        <v>2.5215035382163901E-2</v>
      </c>
      <c r="G1090" s="17">
        <v>0</v>
      </c>
      <c r="H1090" s="17">
        <v>2.2478912528984301E-2</v>
      </c>
      <c r="I1090" s="17">
        <v>1.80679665004073E-2</v>
      </c>
      <c r="J1090" s="17">
        <v>2.8268186818364498E-2</v>
      </c>
      <c r="K1090" s="17">
        <v>1.57136574924122E-2</v>
      </c>
      <c r="L1090" s="17">
        <v>7.7011177227115299E-3</v>
      </c>
      <c r="M1090" s="17"/>
      <c r="N1090" s="17">
        <v>3.5775349232535503E-2</v>
      </c>
      <c r="O1090" s="17">
        <v>1.7891239214499699E-2</v>
      </c>
      <c r="P1090" s="17">
        <v>1.7756299892323298E-2</v>
      </c>
      <c r="Q1090" s="17">
        <v>1.1731883028454701E-2</v>
      </c>
      <c r="R1090" s="17"/>
      <c r="S1090" s="17">
        <v>2.4083012263847799E-2</v>
      </c>
      <c r="T1090" s="17">
        <v>0</v>
      </c>
      <c r="U1090" s="17">
        <v>1.87106974601161E-2</v>
      </c>
      <c r="V1090" s="17">
        <v>5.64733888184407E-3</v>
      </c>
      <c r="W1090" s="17">
        <v>2.38798437818512E-2</v>
      </c>
      <c r="X1090" s="17">
        <v>3.02917961839652E-2</v>
      </c>
      <c r="Y1090" s="17">
        <v>0</v>
      </c>
      <c r="Z1090" s="17"/>
      <c r="AA1090" s="17">
        <v>1.56959670833955E-2</v>
      </c>
      <c r="AB1090" s="17">
        <v>4.7770454798394903E-2</v>
      </c>
      <c r="AC1090" s="17"/>
      <c r="AD1090" s="17">
        <v>1.7606048555943901E-2</v>
      </c>
      <c r="AE1090" s="17">
        <v>1.4749601106003801E-2</v>
      </c>
      <c r="AF1090" s="17">
        <v>1.5764249021074199E-2</v>
      </c>
      <c r="AG1090" s="17"/>
      <c r="AH1090" s="17">
        <v>1.4738846638417701E-2</v>
      </c>
      <c r="AI1090" s="17">
        <v>1.7110494539921899E-2</v>
      </c>
      <c r="AJ1090" s="17"/>
      <c r="AK1090" s="17">
        <v>2.3654234953016801E-2</v>
      </c>
      <c r="AL1090" s="17">
        <v>1.38902868203164E-2</v>
      </c>
      <c r="AM1090" s="17"/>
      <c r="AN1090" s="17">
        <v>2.1851622234752899E-2</v>
      </c>
      <c r="AO1090" s="17">
        <v>1.1731883028454701E-2</v>
      </c>
      <c r="AP1090" s="17"/>
      <c r="AQ1090" s="17">
        <v>1.07728394494338E-2</v>
      </c>
      <c r="AR1090" s="17">
        <v>2.1334383885456599E-2</v>
      </c>
      <c r="AS1090" s="17"/>
      <c r="AT1090" s="17">
        <v>0</v>
      </c>
      <c r="AU1090" s="17">
        <v>3.66368280491461E-2</v>
      </c>
      <c r="AV1090" s="17">
        <v>1.15656880608822E-2</v>
      </c>
      <c r="AW1090" s="17">
        <v>9.0210158441423795E-3</v>
      </c>
      <c r="AX1090" s="17"/>
      <c r="AY1090" s="17">
        <v>1.8902094848826299E-2</v>
      </c>
      <c r="AZ1090" s="17">
        <v>1.49188845693983E-2</v>
      </c>
      <c r="BA1090" s="17"/>
      <c r="BB1090" s="17">
        <v>1.0978373757143899E-2</v>
      </c>
      <c r="BC1090" s="17">
        <v>1.7250067528772398E-2</v>
      </c>
      <c r="BD1090" s="17"/>
      <c r="BE1090" s="17">
        <v>2.7015565196114501E-2</v>
      </c>
      <c r="BF1090" s="17">
        <v>1.4250295373241E-2</v>
      </c>
      <c r="BG1090" s="17"/>
      <c r="BH1090" s="17">
        <v>1.95557284496495E-2</v>
      </c>
      <c r="BI1090" s="17">
        <v>1.5922406415564399E-2</v>
      </c>
      <c r="BJ1090" s="17"/>
      <c r="BK1090" s="17">
        <v>9.7163689712131407E-3</v>
      </c>
      <c r="BL1090" s="17">
        <v>1.7651123985914199E-2</v>
      </c>
      <c r="BM1090" s="17"/>
      <c r="BN1090" s="17">
        <v>0</v>
      </c>
      <c r="BO1090" s="17">
        <v>1.7574786006183101E-2</v>
      </c>
      <c r="BP1090" s="17"/>
      <c r="BQ1090" s="17">
        <v>1.30134548536756E-2</v>
      </c>
      <c r="BR1090" s="17">
        <v>1.6849334664718899E-2</v>
      </c>
      <c r="BS1090" s="17"/>
      <c r="BT1090" s="17">
        <v>1.3581024221931999E-2</v>
      </c>
      <c r="BU1090" s="17">
        <v>1.6579282352935799E-2</v>
      </c>
      <c r="BV1090" s="17"/>
      <c r="BW1090" s="17">
        <v>2.0698119212279899E-2</v>
      </c>
      <c r="BX1090" s="17">
        <v>1.2882931385089299E-2</v>
      </c>
      <c r="BY1090" s="17"/>
      <c r="BZ1090" s="17">
        <v>2.69515026692989E-2</v>
      </c>
      <c r="CA1090" s="17">
        <v>1.45542683993608E-2</v>
      </c>
    </row>
    <row r="1091" spans="2:79" x14ac:dyDescent="0.35">
      <c r="B1091" t="s">
        <v>75</v>
      </c>
      <c r="C1091" s="17">
        <v>2.0844294632089699E-2</v>
      </c>
      <c r="D1091" s="17">
        <v>5.20763218261973E-2</v>
      </c>
      <c r="E1091" s="17">
        <v>5.5834196488316803E-3</v>
      </c>
      <c r="F1091" s="17">
        <v>0</v>
      </c>
      <c r="G1091" s="17">
        <v>4.93643713002809E-3</v>
      </c>
      <c r="H1091" s="17">
        <v>1.8031067021751401E-2</v>
      </c>
      <c r="I1091" s="17">
        <v>2.47140058634665E-2</v>
      </c>
      <c r="J1091" s="17">
        <v>4.6735858793076401E-2</v>
      </c>
      <c r="K1091" s="17">
        <v>0</v>
      </c>
      <c r="L1091" s="17">
        <v>3.0204460917235301E-2</v>
      </c>
      <c r="M1091" s="17"/>
      <c r="N1091" s="17">
        <v>9.7187871848317901E-3</v>
      </c>
      <c r="O1091" s="17">
        <v>7.2842594463954094E-2</v>
      </c>
      <c r="P1091" s="17">
        <v>2.06667375604732E-2</v>
      </c>
      <c r="Q1091" s="17">
        <v>9.1249436120415806E-3</v>
      </c>
      <c r="R1091" s="17"/>
      <c r="S1091" s="17">
        <v>3.2052027800331701E-2</v>
      </c>
      <c r="T1091" s="17">
        <v>1.47363384896385E-2</v>
      </c>
      <c r="U1091" s="17">
        <v>1.7685889883720302E-2</v>
      </c>
      <c r="V1091" s="17">
        <v>1.47208187476701E-2</v>
      </c>
      <c r="W1091" s="17">
        <v>2.24529460790562E-2</v>
      </c>
      <c r="X1091" s="17">
        <v>0</v>
      </c>
      <c r="Y1091" s="17">
        <v>2.2272956557878001E-2</v>
      </c>
      <c r="Z1091" s="17"/>
      <c r="AA1091" s="17">
        <v>2.1215211549805799E-2</v>
      </c>
      <c r="AB1091" s="17">
        <v>0</v>
      </c>
      <c r="AC1091" s="17"/>
      <c r="AD1091" s="17">
        <v>2.7905490876164198E-2</v>
      </c>
      <c r="AE1091" s="17">
        <v>8.6648949238584596E-3</v>
      </c>
      <c r="AF1091" s="17">
        <v>1.6250838226520299E-2</v>
      </c>
      <c r="AG1091" s="17"/>
      <c r="AH1091" s="17">
        <v>0</v>
      </c>
      <c r="AI1091" s="17">
        <v>3.2568325205724502E-2</v>
      </c>
      <c r="AJ1091" s="17"/>
      <c r="AK1091" s="17">
        <v>3.5259233541010702E-2</v>
      </c>
      <c r="AL1091" s="17">
        <v>1.6232959752123001E-2</v>
      </c>
      <c r="AM1091" s="17"/>
      <c r="AN1091" s="17">
        <v>3.5334989574566003E-2</v>
      </c>
      <c r="AO1091" s="17">
        <v>9.1249436120415806E-3</v>
      </c>
      <c r="AP1091" s="17"/>
      <c r="AQ1091" s="17">
        <v>8.5711547930601099E-3</v>
      </c>
      <c r="AR1091" s="17">
        <v>3.2208208446592897E-2</v>
      </c>
      <c r="AS1091" s="17"/>
      <c r="AT1091" s="17">
        <v>0.109709882730848</v>
      </c>
      <c r="AU1091" s="17">
        <v>2.7119312581746099E-2</v>
      </c>
      <c r="AV1091" s="17">
        <v>1.6913713270384101E-2</v>
      </c>
      <c r="AW1091" s="17">
        <v>1.13748759507857E-2</v>
      </c>
      <c r="AX1091" s="17"/>
      <c r="AY1091" s="17">
        <v>7.90165230319252E-3</v>
      </c>
      <c r="AZ1091" s="17">
        <v>2.7389894363726901E-2</v>
      </c>
      <c r="BA1091" s="17"/>
      <c r="BB1091" s="17">
        <v>1.42996114104555E-2</v>
      </c>
      <c r="BC1091" s="17">
        <v>2.2075924628078399E-2</v>
      </c>
      <c r="BD1091" s="17"/>
      <c r="BE1091" s="17">
        <v>5.6336868661194502E-3</v>
      </c>
      <c r="BF1091" s="17">
        <v>2.3680969422870801E-2</v>
      </c>
      <c r="BG1091" s="17"/>
      <c r="BH1091" s="17">
        <v>3.5087873755959002E-2</v>
      </c>
      <c r="BI1091" s="17">
        <v>1.94007773502658E-2</v>
      </c>
      <c r="BJ1091" s="17"/>
      <c r="BK1091" s="17">
        <v>2.1722062260266899E-2</v>
      </c>
      <c r="BL1091" s="17">
        <v>2.0657158091216501E-2</v>
      </c>
      <c r="BM1091" s="17"/>
      <c r="BN1091" s="17">
        <v>0</v>
      </c>
      <c r="BO1091" s="17">
        <v>2.2534281792288901E-2</v>
      </c>
      <c r="BP1091" s="17"/>
      <c r="BQ1091" s="17">
        <v>1.4592027209946999E-2</v>
      </c>
      <c r="BR1091" s="17">
        <v>2.1986667659930601E-2</v>
      </c>
      <c r="BS1091" s="17"/>
      <c r="BT1091" s="17">
        <v>0</v>
      </c>
      <c r="BU1091" s="17">
        <v>2.3356933818136999E-2</v>
      </c>
      <c r="BV1091" s="17"/>
      <c r="BW1091" s="17">
        <v>3.6598172243902299E-2</v>
      </c>
      <c r="BX1091" s="17">
        <v>8.8771474674426004E-3</v>
      </c>
      <c r="BY1091" s="17"/>
      <c r="BZ1091" s="17">
        <v>0</v>
      </c>
      <c r="CA1091" s="17">
        <v>2.4162449725171401E-2</v>
      </c>
    </row>
    <row r="1092" spans="2:79" x14ac:dyDescent="0.35">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c r="BE1092" s="17"/>
      <c r="BF1092" s="17"/>
      <c r="BG1092" s="17"/>
      <c r="BH1092" s="17"/>
      <c r="BI1092" s="17"/>
      <c r="BJ1092" s="17"/>
      <c r="BK1092" s="17"/>
      <c r="BL1092" s="17"/>
      <c r="BM1092" s="17"/>
      <c r="BN1092" s="17"/>
      <c r="BO1092" s="17"/>
      <c r="BP1092" s="17"/>
      <c r="BQ1092" s="17"/>
      <c r="BR1092" s="17"/>
      <c r="BS1092" s="17"/>
      <c r="BT1092" s="17"/>
      <c r="BU1092" s="17"/>
      <c r="BV1092" s="17"/>
      <c r="BW1092" s="17"/>
      <c r="BX1092" s="17"/>
      <c r="BY1092" s="17"/>
      <c r="BZ1092" s="17"/>
      <c r="CA1092" s="17"/>
    </row>
    <row r="1093" spans="2:79" x14ac:dyDescent="0.35">
      <c r="B1093" s="6" t="s">
        <v>508</v>
      </c>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c r="BL1093" s="17"/>
      <c r="BM1093" s="17"/>
      <c r="BN1093" s="17"/>
      <c r="BO1093" s="17"/>
      <c r="BP1093" s="17"/>
      <c r="BQ1093" s="17"/>
      <c r="BR1093" s="17"/>
      <c r="BS1093" s="17"/>
      <c r="BT1093" s="17"/>
      <c r="BU1093" s="17"/>
      <c r="BV1093" s="17"/>
      <c r="BW1093" s="17"/>
      <c r="BX1093" s="17"/>
      <c r="BY1093" s="17"/>
      <c r="BZ1093" s="17"/>
      <c r="CA1093" s="17"/>
    </row>
    <row r="1094" spans="2:79" x14ac:dyDescent="0.35">
      <c r="B1094" s="24" t="s">
        <v>705</v>
      </c>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c r="BM1094" s="17"/>
      <c r="BN1094" s="17"/>
      <c r="BO1094" s="17"/>
      <c r="BP1094" s="17"/>
      <c r="BQ1094" s="17"/>
      <c r="BR1094" s="17"/>
      <c r="BS1094" s="17"/>
      <c r="BT1094" s="17"/>
      <c r="BU1094" s="17"/>
      <c r="BV1094" s="17"/>
      <c r="BW1094" s="17"/>
      <c r="BX1094" s="17"/>
      <c r="BY1094" s="17"/>
      <c r="BZ1094" s="17"/>
      <c r="CA1094" s="17"/>
    </row>
    <row r="1095" spans="2:79" x14ac:dyDescent="0.35">
      <c r="B1095" t="s">
        <v>501</v>
      </c>
      <c r="C1095" s="17">
        <v>5.2089061144913497E-2</v>
      </c>
      <c r="D1095" s="17">
        <v>4.3246935067597303E-2</v>
      </c>
      <c r="E1095" s="17">
        <v>6.4761352625884006E-2</v>
      </c>
      <c r="F1095" s="17">
        <v>4.8505389895350103E-2</v>
      </c>
      <c r="G1095" s="17">
        <v>2.74583343696174E-2</v>
      </c>
      <c r="H1095" s="17">
        <v>6.2559179886563093E-2</v>
      </c>
      <c r="I1095" s="17">
        <v>7.5196906776933095E-2</v>
      </c>
      <c r="J1095" s="17">
        <v>4.1119653502109797E-2</v>
      </c>
      <c r="K1095" s="17">
        <v>2.8275479350769999E-2</v>
      </c>
      <c r="L1095" s="17">
        <v>5.58161832749237E-2</v>
      </c>
      <c r="M1095" s="17"/>
      <c r="N1095" s="17">
        <v>7.5697516047043098E-2</v>
      </c>
      <c r="O1095" s="17">
        <v>7.0856899922743202E-2</v>
      </c>
      <c r="P1095" s="17">
        <v>2.85062125362531E-2</v>
      </c>
      <c r="Q1095" s="17">
        <v>4.9296119720597699E-2</v>
      </c>
      <c r="R1095" s="17"/>
      <c r="S1095" s="17">
        <v>8.8169691703974401E-2</v>
      </c>
      <c r="T1095" s="17">
        <v>4.4515288488177901E-2</v>
      </c>
      <c r="U1095" s="17">
        <v>2.7288061103013801E-2</v>
      </c>
      <c r="V1095" s="17">
        <v>3.86578004224334E-2</v>
      </c>
      <c r="W1095" s="17">
        <v>4.4541417238504001E-2</v>
      </c>
      <c r="X1095" s="17">
        <v>3.9126437478068099E-2</v>
      </c>
      <c r="Y1095" s="17">
        <v>9.7164539394358804E-2</v>
      </c>
      <c r="Z1095" s="17"/>
      <c r="AA1095" s="17">
        <v>5.3363396633856197E-2</v>
      </c>
      <c r="AB1095" s="17">
        <v>1.4463669010834001E-2</v>
      </c>
      <c r="AC1095" s="17"/>
      <c r="AD1095" s="17">
        <v>4.4459069709003401E-2</v>
      </c>
      <c r="AE1095" s="17">
        <v>6.1551984283839602E-2</v>
      </c>
      <c r="AF1095" s="17">
        <v>7.1617803897123605E-2</v>
      </c>
      <c r="AG1095" s="17"/>
      <c r="AH1095" s="17">
        <v>6.8145948146632301E-2</v>
      </c>
      <c r="AI1095" s="17">
        <v>4.3710546440403501E-2</v>
      </c>
      <c r="AJ1095" s="17"/>
      <c r="AK1095" s="17">
        <v>5.7192192034383797E-2</v>
      </c>
      <c r="AL1095" s="17">
        <v>5.0273664113979502E-2</v>
      </c>
      <c r="AM1095" s="17"/>
      <c r="AN1095" s="17">
        <v>5.5297129847271503E-2</v>
      </c>
      <c r="AO1095" s="17">
        <v>4.9296119720597699E-2</v>
      </c>
      <c r="AP1095" s="17"/>
      <c r="AQ1095" s="17">
        <v>6.7986713533401605E-2</v>
      </c>
      <c r="AR1095" s="17">
        <v>3.8017146927031203E-2</v>
      </c>
      <c r="AS1095" s="17"/>
      <c r="AT1095" s="17">
        <v>2.0721381193482099E-2</v>
      </c>
      <c r="AU1095" s="17">
        <v>3.8932055855102198E-2</v>
      </c>
      <c r="AV1095" s="17">
        <v>4.7354459901537999E-2</v>
      </c>
      <c r="AW1095" s="17">
        <v>8.1739984325973694E-2</v>
      </c>
      <c r="AX1095" s="17"/>
      <c r="AY1095" s="17">
        <v>7.2611062706669505E-2</v>
      </c>
      <c r="AZ1095" s="17">
        <v>4.2726685640898002E-2</v>
      </c>
      <c r="BA1095" s="17"/>
      <c r="BB1095" s="17">
        <v>9.5318907599119901E-2</v>
      </c>
      <c r="BC1095" s="17">
        <v>4.4640361714362399E-2</v>
      </c>
      <c r="BD1095" s="17"/>
      <c r="BE1095" s="17">
        <v>5.5280349189238902E-2</v>
      </c>
      <c r="BF1095" s="17">
        <v>5.1502507398266999E-2</v>
      </c>
      <c r="BG1095" s="17"/>
      <c r="BH1095" s="17">
        <v>7.7440509626065995E-2</v>
      </c>
      <c r="BI1095" s="17">
        <v>4.9778124827026003E-2</v>
      </c>
      <c r="BJ1095" s="17"/>
      <c r="BK1095" s="17">
        <v>4.26027446099254E-2</v>
      </c>
      <c r="BL1095" s="17">
        <v>5.4217822358615303E-2</v>
      </c>
      <c r="BM1095" s="17"/>
      <c r="BN1095" s="17">
        <v>9.3454425390099793E-2</v>
      </c>
      <c r="BO1095" s="17">
        <v>4.9449881596605801E-2</v>
      </c>
      <c r="BP1095" s="17"/>
      <c r="BQ1095" s="17">
        <v>6.69871374234116E-2</v>
      </c>
      <c r="BR1095" s="17">
        <v>4.9978620304829802E-2</v>
      </c>
      <c r="BS1095" s="17"/>
      <c r="BT1095" s="17">
        <v>8.2422783272462399E-2</v>
      </c>
      <c r="BU1095" s="17">
        <v>4.9512483048876198E-2</v>
      </c>
      <c r="BV1095" s="17"/>
      <c r="BW1095" s="17">
        <v>5.8492109156227101E-2</v>
      </c>
      <c r="BX1095" s="17">
        <v>4.7058299642771098E-2</v>
      </c>
      <c r="BY1095" s="17"/>
      <c r="BZ1095" s="17">
        <v>8.8230329118023296E-2</v>
      </c>
      <c r="CA1095" s="17">
        <v>4.68464402167637E-2</v>
      </c>
    </row>
    <row r="1096" spans="2:79" x14ac:dyDescent="0.35">
      <c r="B1096" t="s">
        <v>502</v>
      </c>
      <c r="C1096" s="17">
        <v>0.246979130045584</v>
      </c>
      <c r="D1096" s="17">
        <v>0.27551975709209903</v>
      </c>
      <c r="E1096" s="17">
        <v>0.25871449537089403</v>
      </c>
      <c r="F1096" s="17">
        <v>0.34999278673385698</v>
      </c>
      <c r="G1096" s="17">
        <v>0.18522132552193599</v>
      </c>
      <c r="H1096" s="17">
        <v>0.256310199023569</v>
      </c>
      <c r="I1096" s="17">
        <v>0.22460045721938501</v>
      </c>
      <c r="J1096" s="17">
        <v>0.243001645562375</v>
      </c>
      <c r="K1096" s="17">
        <v>0.20844828068058099</v>
      </c>
      <c r="L1096" s="17">
        <v>0.20718475558666799</v>
      </c>
      <c r="M1096" s="17"/>
      <c r="N1096" s="17">
        <v>0.18110752480127701</v>
      </c>
      <c r="O1096" s="17">
        <v>0.23800647616481799</v>
      </c>
      <c r="P1096" s="17">
        <v>0.24051240460210099</v>
      </c>
      <c r="Q1096" s="17">
        <v>0.26675576843418702</v>
      </c>
      <c r="R1096" s="17"/>
      <c r="S1096" s="17">
        <v>0.269213302328558</v>
      </c>
      <c r="T1096" s="17">
        <v>0.25195841848363099</v>
      </c>
      <c r="U1096" s="17">
        <v>0.220550797614431</v>
      </c>
      <c r="V1096" s="17">
        <v>0.201157973458682</v>
      </c>
      <c r="W1096" s="17">
        <v>0.239872870979813</v>
      </c>
      <c r="X1096" s="17">
        <v>0.29237211602234398</v>
      </c>
      <c r="Y1096" s="17">
        <v>0.30184702168841498</v>
      </c>
      <c r="Z1096" s="17"/>
      <c r="AA1096" s="17">
        <v>0.25182875520452103</v>
      </c>
      <c r="AB1096" s="17">
        <v>0.103791523727178</v>
      </c>
      <c r="AC1096" s="17"/>
      <c r="AD1096" s="17">
        <v>0.241963519254937</v>
      </c>
      <c r="AE1096" s="17">
        <v>0.266469366076104</v>
      </c>
      <c r="AF1096" s="17">
        <v>0.21725313454115</v>
      </c>
      <c r="AG1096" s="17"/>
      <c r="AH1096" s="17">
        <v>0.27574815939237102</v>
      </c>
      <c r="AI1096" s="17">
        <v>0.23196739486984799</v>
      </c>
      <c r="AJ1096" s="17"/>
      <c r="AK1096" s="17">
        <v>0.22168711015623599</v>
      </c>
      <c r="AL1096" s="17">
        <v>0.25597655903730199</v>
      </c>
      <c r="AM1096" s="17"/>
      <c r="AN1096" s="17">
        <v>0.22426300213113401</v>
      </c>
      <c r="AO1096" s="17">
        <v>0.26675576843418702</v>
      </c>
      <c r="AP1096" s="17"/>
      <c r="AQ1096" s="17">
        <v>0.286450244975677</v>
      </c>
      <c r="AR1096" s="17">
        <v>0.21204100649077301</v>
      </c>
      <c r="AS1096" s="17"/>
      <c r="AT1096" s="17">
        <v>6.3770837422802401E-2</v>
      </c>
      <c r="AU1096" s="17">
        <v>0.18042890004864801</v>
      </c>
      <c r="AV1096" s="17">
        <v>0.274784608491566</v>
      </c>
      <c r="AW1096" s="17">
        <v>0.29623507968422902</v>
      </c>
      <c r="AX1096" s="17"/>
      <c r="AY1096" s="17">
        <v>0.25935816551740398</v>
      </c>
      <c r="AZ1096" s="17">
        <v>0.24133167026365501</v>
      </c>
      <c r="BA1096" s="17"/>
      <c r="BB1096" s="17">
        <v>0.23851011077041701</v>
      </c>
      <c r="BC1096" s="17">
        <v>0.24843838063809101</v>
      </c>
      <c r="BD1096" s="17"/>
      <c r="BE1096" s="17">
        <v>0.25645570098016501</v>
      </c>
      <c r="BF1096" s="17">
        <v>0.245237351143199</v>
      </c>
      <c r="BG1096" s="17"/>
      <c r="BH1096" s="17">
        <v>0.23956943305223</v>
      </c>
      <c r="BI1096" s="17">
        <v>0.24765456829122201</v>
      </c>
      <c r="BJ1096" s="17"/>
      <c r="BK1096" s="17">
        <v>0.27265195926116398</v>
      </c>
      <c r="BL1096" s="17">
        <v>0.24121806115456099</v>
      </c>
      <c r="BM1096" s="17"/>
      <c r="BN1096" s="17">
        <v>0.227111547355902</v>
      </c>
      <c r="BO1096" s="17">
        <v>0.24824671511018401</v>
      </c>
      <c r="BP1096" s="17"/>
      <c r="BQ1096" s="17">
        <v>0.26739690990124398</v>
      </c>
      <c r="BR1096" s="17">
        <v>0.24408677564588099</v>
      </c>
      <c r="BS1096" s="17"/>
      <c r="BT1096" s="17">
        <v>0.28010495153735798</v>
      </c>
      <c r="BU1096" s="17">
        <v>0.244165388108144</v>
      </c>
      <c r="BV1096" s="17"/>
      <c r="BW1096" s="17">
        <v>0.23222251082199599</v>
      </c>
      <c r="BX1096" s="17">
        <v>0.25857314460874697</v>
      </c>
      <c r="BY1096" s="17"/>
      <c r="BZ1096" s="17">
        <v>0.245787848889055</v>
      </c>
      <c r="CA1096" s="17">
        <v>0.247151936255017</v>
      </c>
    </row>
    <row r="1097" spans="2:79" x14ac:dyDescent="0.35">
      <c r="B1097" t="s">
        <v>503</v>
      </c>
      <c r="C1097" s="17">
        <v>0.27083906525165302</v>
      </c>
      <c r="D1097" s="17">
        <v>0.29271452954345001</v>
      </c>
      <c r="E1097" s="17">
        <v>0.29255806652164701</v>
      </c>
      <c r="F1097" s="17">
        <v>0.24842454422537799</v>
      </c>
      <c r="G1097" s="17">
        <v>0.35168358838478803</v>
      </c>
      <c r="H1097" s="17">
        <v>0.278432706982084</v>
      </c>
      <c r="I1097" s="17">
        <v>0.22729023609634899</v>
      </c>
      <c r="J1097" s="17">
        <v>0.22142288396781601</v>
      </c>
      <c r="K1097" s="17">
        <v>0.32435566018794199</v>
      </c>
      <c r="L1097" s="17">
        <v>0.20152015088578401</v>
      </c>
      <c r="M1097" s="17"/>
      <c r="N1097" s="17">
        <v>0.172348571135051</v>
      </c>
      <c r="O1097" s="17">
        <v>0.22352099347596299</v>
      </c>
      <c r="P1097" s="17">
        <v>0.29510155834568202</v>
      </c>
      <c r="Q1097" s="17">
        <v>0.29883312799058898</v>
      </c>
      <c r="R1097" s="17"/>
      <c r="S1097" s="17">
        <v>0.20316451237708999</v>
      </c>
      <c r="T1097" s="17">
        <v>0.35972742559722098</v>
      </c>
      <c r="U1097" s="17">
        <v>0.39924339286597998</v>
      </c>
      <c r="V1097" s="17">
        <v>0.195405970529654</v>
      </c>
      <c r="W1097" s="17">
        <v>0.297891782956755</v>
      </c>
      <c r="X1097" s="17">
        <v>0.32124557130314702</v>
      </c>
      <c r="Y1097" s="17">
        <v>0.23574773078223199</v>
      </c>
      <c r="Z1097" s="17"/>
      <c r="AA1097" s="17">
        <v>0.27527936534721098</v>
      </c>
      <c r="AB1097" s="17">
        <v>0.13973698598130799</v>
      </c>
      <c r="AC1097" s="17"/>
      <c r="AD1097" s="17">
        <v>0.26380740404446801</v>
      </c>
      <c r="AE1097" s="17">
        <v>0.29610890506694298</v>
      </c>
      <c r="AF1097" s="17">
        <v>0.21221235874496899</v>
      </c>
      <c r="AG1097" s="17"/>
      <c r="AH1097" s="17">
        <v>0.30980681898196699</v>
      </c>
      <c r="AI1097" s="17">
        <v>0.25050561596000498</v>
      </c>
      <c r="AJ1097" s="17"/>
      <c r="AK1097" s="17">
        <v>0.25537711458944301</v>
      </c>
      <c r="AL1097" s="17">
        <v>0.27633952760164698</v>
      </c>
      <c r="AM1097" s="17"/>
      <c r="AN1097" s="17">
        <v>0.23868412073948</v>
      </c>
      <c r="AO1097" s="17">
        <v>0.29883312799058898</v>
      </c>
      <c r="AP1097" s="17"/>
      <c r="AQ1097" s="17">
        <v>0.26709594474419401</v>
      </c>
      <c r="AR1097" s="17">
        <v>0.27415231361065601</v>
      </c>
      <c r="AS1097" s="17"/>
      <c r="AT1097" s="17">
        <v>0.15844152387018101</v>
      </c>
      <c r="AU1097" s="17">
        <v>0.26787048372154498</v>
      </c>
      <c r="AV1097" s="17">
        <v>0.278910594093145</v>
      </c>
      <c r="AW1097" s="17">
        <v>0.27861145622355199</v>
      </c>
      <c r="AX1097" s="17"/>
      <c r="AY1097" s="17">
        <v>0.28285563348744103</v>
      </c>
      <c r="AZ1097" s="17">
        <v>0.265356967233362</v>
      </c>
      <c r="BA1097" s="17"/>
      <c r="BB1097" s="17">
        <v>0.272049719596821</v>
      </c>
      <c r="BC1097" s="17">
        <v>0.27063046399416302</v>
      </c>
      <c r="BD1097" s="17"/>
      <c r="BE1097" s="17">
        <v>0.26612406084481899</v>
      </c>
      <c r="BF1097" s="17">
        <v>0.27170567568038001</v>
      </c>
      <c r="BG1097" s="17"/>
      <c r="BH1097" s="17">
        <v>0.27324742633506399</v>
      </c>
      <c r="BI1097" s="17">
        <v>0.27061952871911998</v>
      </c>
      <c r="BJ1097" s="17"/>
      <c r="BK1097" s="17">
        <v>0.305120780448495</v>
      </c>
      <c r="BL1097" s="17">
        <v>0.26314613350295502</v>
      </c>
      <c r="BM1097" s="17"/>
      <c r="BN1097" s="17">
        <v>0.27461753123534599</v>
      </c>
      <c r="BO1097" s="17">
        <v>0.27059799279090901</v>
      </c>
      <c r="BP1097" s="17"/>
      <c r="BQ1097" s="17">
        <v>0.32062815725319399</v>
      </c>
      <c r="BR1097" s="17">
        <v>0.26378601147568398</v>
      </c>
      <c r="BS1097" s="17"/>
      <c r="BT1097" s="17">
        <v>0.23225845406345</v>
      </c>
      <c r="BU1097" s="17">
        <v>0.27411614273331703</v>
      </c>
      <c r="BV1097" s="17"/>
      <c r="BW1097" s="17">
        <v>0.24648518883752699</v>
      </c>
      <c r="BX1097" s="17">
        <v>0.28997347493835901</v>
      </c>
      <c r="BY1097" s="17"/>
      <c r="BZ1097" s="17">
        <v>0.28298788479715897</v>
      </c>
      <c r="CA1097" s="17">
        <v>0.26907676804478697</v>
      </c>
    </row>
    <row r="1098" spans="2:79" x14ac:dyDescent="0.35">
      <c r="B1098" t="s">
        <v>504</v>
      </c>
      <c r="C1098" s="17">
        <v>0.173597813643287</v>
      </c>
      <c r="D1098" s="17">
        <v>0.180015708319054</v>
      </c>
      <c r="E1098" s="17">
        <v>0.200205391868154</v>
      </c>
      <c r="F1098" s="17">
        <v>0.17448425360104</v>
      </c>
      <c r="G1098" s="17">
        <v>0.14280037362385001</v>
      </c>
      <c r="H1098" s="17">
        <v>0.16038605747465101</v>
      </c>
      <c r="I1098" s="17">
        <v>0.1764840027265</v>
      </c>
      <c r="J1098" s="17">
        <v>0.16025699880472899</v>
      </c>
      <c r="K1098" s="17">
        <v>0.12048912876677099</v>
      </c>
      <c r="L1098" s="17">
        <v>0.205242538759174</v>
      </c>
      <c r="M1098" s="17"/>
      <c r="N1098" s="17">
        <v>0.293335100295052</v>
      </c>
      <c r="O1098" s="17">
        <v>0.18906052081080199</v>
      </c>
      <c r="P1098" s="17">
        <v>0.15813197817243099</v>
      </c>
      <c r="Q1098" s="17">
        <v>0.14731121461157601</v>
      </c>
      <c r="R1098" s="17"/>
      <c r="S1098" s="17">
        <v>0.170517162101117</v>
      </c>
      <c r="T1098" s="17">
        <v>0.119368028234093</v>
      </c>
      <c r="U1098" s="17">
        <v>0.16671178591036301</v>
      </c>
      <c r="V1098" s="17">
        <v>0.29858430983510198</v>
      </c>
      <c r="W1098" s="17">
        <v>0.151266841510137</v>
      </c>
      <c r="X1098" s="17">
        <v>0.130849713579543</v>
      </c>
      <c r="Y1098" s="17">
        <v>0.13760694041861199</v>
      </c>
      <c r="Z1098" s="17"/>
      <c r="AA1098" s="17">
        <v>0.168891882721837</v>
      </c>
      <c r="AB1098" s="17">
        <v>0.31254277579165701</v>
      </c>
      <c r="AC1098" s="17"/>
      <c r="AD1098" s="17">
        <v>0.179477090353966</v>
      </c>
      <c r="AE1098" s="17">
        <v>0.154575613626798</v>
      </c>
      <c r="AF1098" s="17">
        <v>0.222362322159711</v>
      </c>
      <c r="AG1098" s="17"/>
      <c r="AH1098" s="17">
        <v>0.14121300044302401</v>
      </c>
      <c r="AI1098" s="17">
        <v>0.19049627182962001</v>
      </c>
      <c r="AJ1098" s="17"/>
      <c r="AK1098" s="17">
        <v>0.19211532001409901</v>
      </c>
      <c r="AL1098" s="17">
        <v>0.167010362367985</v>
      </c>
      <c r="AM1098" s="17"/>
      <c r="AN1098" s="17">
        <v>0.203791506540275</v>
      </c>
      <c r="AO1098" s="17">
        <v>0.14731121461157601</v>
      </c>
      <c r="AP1098" s="17"/>
      <c r="AQ1098" s="17">
        <v>0.14774230341877101</v>
      </c>
      <c r="AR1098" s="17">
        <v>0.19648399287579099</v>
      </c>
      <c r="AS1098" s="17"/>
      <c r="AT1098" s="17">
        <v>0.35865558132109998</v>
      </c>
      <c r="AU1098" s="17">
        <v>0.229613582573198</v>
      </c>
      <c r="AV1098" s="17">
        <v>0.14719251457875099</v>
      </c>
      <c r="AW1098" s="17">
        <v>0.133700966788867</v>
      </c>
      <c r="AX1098" s="17"/>
      <c r="AY1098" s="17">
        <v>0.15593191906200199</v>
      </c>
      <c r="AZ1098" s="17">
        <v>0.181657199965164</v>
      </c>
      <c r="BA1098" s="17"/>
      <c r="BB1098" s="17">
        <v>0.14165122854187001</v>
      </c>
      <c r="BC1098" s="17">
        <v>0.17910235575414299</v>
      </c>
      <c r="BD1098" s="17"/>
      <c r="BE1098" s="17">
        <v>0.159529533322325</v>
      </c>
      <c r="BF1098" s="17">
        <v>0.176183541542656</v>
      </c>
      <c r="BG1098" s="17"/>
      <c r="BH1098" s="17">
        <v>0.17320236993114399</v>
      </c>
      <c r="BI1098" s="17">
        <v>0.173633860705322</v>
      </c>
      <c r="BJ1098" s="17"/>
      <c r="BK1098" s="17">
        <v>0.14676223455305301</v>
      </c>
      <c r="BL1098" s="17">
        <v>0.17961980750189599</v>
      </c>
      <c r="BM1098" s="17"/>
      <c r="BN1098" s="17">
        <v>0.192729704330489</v>
      </c>
      <c r="BO1098" s="17">
        <v>0.17237716696113001</v>
      </c>
      <c r="BP1098" s="17"/>
      <c r="BQ1098" s="17">
        <v>0.136555403939699</v>
      </c>
      <c r="BR1098" s="17">
        <v>0.178845190069088</v>
      </c>
      <c r="BS1098" s="17"/>
      <c r="BT1098" s="17">
        <v>0.14600313365204401</v>
      </c>
      <c r="BU1098" s="17">
        <v>0.17594173463437601</v>
      </c>
      <c r="BV1098" s="17"/>
      <c r="BW1098" s="17">
        <v>0.19229584923391199</v>
      </c>
      <c r="BX1098" s="17">
        <v>0.15890709799524</v>
      </c>
      <c r="BY1098" s="17"/>
      <c r="BZ1098" s="17">
        <v>0.153853943185879</v>
      </c>
      <c r="CA1098" s="17">
        <v>0.176461842335908</v>
      </c>
    </row>
    <row r="1099" spans="2:79" x14ac:dyDescent="0.35">
      <c r="B1099" t="s">
        <v>505</v>
      </c>
      <c r="C1099" s="17">
        <v>9.4598021922742706E-2</v>
      </c>
      <c r="D1099" s="17">
        <v>8.52905780467864E-2</v>
      </c>
      <c r="E1099" s="17">
        <v>9.9842775767765901E-2</v>
      </c>
      <c r="F1099" s="17">
        <v>3.0116651704522299E-2</v>
      </c>
      <c r="G1099" s="17">
        <v>0.15824663006328099</v>
      </c>
      <c r="H1099" s="17">
        <v>8.3900201732209703E-2</v>
      </c>
      <c r="I1099" s="17">
        <v>9.47820247608476E-2</v>
      </c>
      <c r="J1099" s="17">
        <v>0.108757130883169</v>
      </c>
      <c r="K1099" s="17">
        <v>9.6788036936005198E-2</v>
      </c>
      <c r="L1099" s="17">
        <v>8.5571779812729995E-2</v>
      </c>
      <c r="M1099" s="17"/>
      <c r="N1099" s="17">
        <v>6.5292631836489007E-2</v>
      </c>
      <c r="O1099" s="17">
        <v>8.8148584252500703E-2</v>
      </c>
      <c r="P1099" s="17">
        <v>0.114928595592248</v>
      </c>
      <c r="Q1099" s="17">
        <v>9.6110971420529601E-2</v>
      </c>
      <c r="R1099" s="17"/>
      <c r="S1099" s="17">
        <v>6.8989833678202606E-2</v>
      </c>
      <c r="T1099" s="17">
        <v>8.8388331238345594E-2</v>
      </c>
      <c r="U1099" s="17">
        <v>9.4886247702520396E-2</v>
      </c>
      <c r="V1099" s="17">
        <v>8.7292471574918901E-2</v>
      </c>
      <c r="W1099" s="17">
        <v>0.120893185435391</v>
      </c>
      <c r="X1099" s="17">
        <v>0.109435043545097</v>
      </c>
      <c r="Y1099" s="17">
        <v>8.0988427680470002E-2</v>
      </c>
      <c r="Z1099" s="17"/>
      <c r="AA1099" s="17">
        <v>9.6243460731522901E-2</v>
      </c>
      <c r="AB1099" s="17">
        <v>4.6015618819179697E-2</v>
      </c>
      <c r="AC1099" s="17"/>
      <c r="AD1099" s="17">
        <v>9.8752562306375094E-2</v>
      </c>
      <c r="AE1099" s="17">
        <v>9.5051248486507797E-2</v>
      </c>
      <c r="AF1099" s="17">
        <v>5.8142566974293097E-2</v>
      </c>
      <c r="AG1099" s="17"/>
      <c r="AH1099" s="17">
        <v>0.10664748629983101</v>
      </c>
      <c r="AI1099" s="17">
        <v>8.8310588097363404E-2</v>
      </c>
      <c r="AJ1099" s="17"/>
      <c r="AK1099" s="17">
        <v>0.110735447147024</v>
      </c>
      <c r="AL1099" s="17">
        <v>8.8857265027886601E-2</v>
      </c>
      <c r="AM1099" s="17"/>
      <c r="AN1099" s="17">
        <v>9.2860196027132594E-2</v>
      </c>
      <c r="AO1099" s="17">
        <v>9.6110971420529601E-2</v>
      </c>
      <c r="AP1099" s="17"/>
      <c r="AQ1099" s="17">
        <v>9.2041178607885604E-2</v>
      </c>
      <c r="AR1099" s="17">
        <v>9.6861229025024601E-2</v>
      </c>
      <c r="AS1099" s="17"/>
      <c r="AT1099" s="17">
        <v>5.1661271336034598E-2</v>
      </c>
      <c r="AU1099" s="17">
        <v>8.3345583602834006E-2</v>
      </c>
      <c r="AV1099" s="17">
        <v>0.103130090978997</v>
      </c>
      <c r="AW1099" s="17">
        <v>9.7881636507856903E-2</v>
      </c>
      <c r="AX1099" s="17"/>
      <c r="AY1099" s="17">
        <v>0.10567743409140599</v>
      </c>
      <c r="AZ1099" s="17">
        <v>8.9543465388642801E-2</v>
      </c>
      <c r="BA1099" s="17"/>
      <c r="BB1099" s="17">
        <v>0.107581149465538</v>
      </c>
      <c r="BC1099" s="17">
        <v>9.2360969916619198E-2</v>
      </c>
      <c r="BD1099" s="17"/>
      <c r="BE1099" s="17">
        <v>0.119940469401299</v>
      </c>
      <c r="BF1099" s="17">
        <v>8.9940119749301106E-2</v>
      </c>
      <c r="BG1099" s="17"/>
      <c r="BH1099" s="17">
        <v>9.5261368609602298E-2</v>
      </c>
      <c r="BI1099" s="17">
        <v>9.4537553900524804E-2</v>
      </c>
      <c r="BJ1099" s="17"/>
      <c r="BK1099" s="17">
        <v>0.10279675351439201</v>
      </c>
      <c r="BL1099" s="17">
        <v>9.2758199084290893E-2</v>
      </c>
      <c r="BM1099" s="17"/>
      <c r="BN1099" s="17">
        <v>0.116324170494368</v>
      </c>
      <c r="BO1099" s="17">
        <v>9.3211857240767207E-2</v>
      </c>
      <c r="BP1099" s="17"/>
      <c r="BQ1099" s="17">
        <v>0.101845138400027</v>
      </c>
      <c r="BR1099" s="17">
        <v>9.3571405445514705E-2</v>
      </c>
      <c r="BS1099" s="17"/>
      <c r="BT1099" s="17">
        <v>0.11535344717056099</v>
      </c>
      <c r="BU1099" s="17">
        <v>9.2835034385552198E-2</v>
      </c>
      <c r="BV1099" s="17"/>
      <c r="BW1099" s="17">
        <v>9.5625845012741503E-2</v>
      </c>
      <c r="BX1099" s="17">
        <v>9.3790479511215705E-2</v>
      </c>
      <c r="BY1099" s="17"/>
      <c r="BZ1099" s="17">
        <v>0.112003707098288</v>
      </c>
      <c r="CA1099" s="17">
        <v>9.2073168355402593E-2</v>
      </c>
    </row>
    <row r="1100" spans="2:79" x14ac:dyDescent="0.35">
      <c r="B1100" t="s">
        <v>506</v>
      </c>
      <c r="C1100" s="17">
        <v>5.2518448791509E-2</v>
      </c>
      <c r="D1100" s="17">
        <v>3.79892643108522E-2</v>
      </c>
      <c r="E1100" s="17">
        <v>3.9530786453483902E-2</v>
      </c>
      <c r="F1100" s="17">
        <v>4.6804289361655801E-2</v>
      </c>
      <c r="G1100" s="17">
        <v>4.5246826795448898E-2</v>
      </c>
      <c r="H1100" s="17">
        <v>6.6693373926231994E-2</v>
      </c>
      <c r="I1100" s="17">
        <v>4.7373409728753701E-2</v>
      </c>
      <c r="J1100" s="17">
        <v>6.1400051197714002E-2</v>
      </c>
      <c r="K1100" s="17">
        <v>0.106513897783078</v>
      </c>
      <c r="L1100" s="17">
        <v>6.4345384736922806E-2</v>
      </c>
      <c r="M1100" s="17"/>
      <c r="N1100" s="17">
        <v>3.2382712970978202E-2</v>
      </c>
      <c r="O1100" s="17">
        <v>7.5217074027814704E-2</v>
      </c>
      <c r="P1100" s="17">
        <v>6.0863510083754499E-2</v>
      </c>
      <c r="Q1100" s="17">
        <v>4.73776659269593E-2</v>
      </c>
      <c r="R1100" s="17"/>
      <c r="S1100" s="17">
        <v>7.7292402518268702E-2</v>
      </c>
      <c r="T1100" s="17">
        <v>5.8908802208929301E-2</v>
      </c>
      <c r="U1100" s="17">
        <v>3.0047841809991E-2</v>
      </c>
      <c r="V1100" s="17">
        <v>4.5062619438668503E-2</v>
      </c>
      <c r="W1100" s="17">
        <v>6.2677293447194304E-2</v>
      </c>
      <c r="X1100" s="17">
        <v>5.5204702462774903E-2</v>
      </c>
      <c r="Y1100" s="17">
        <v>4.9171426602326901E-2</v>
      </c>
      <c r="Z1100" s="17"/>
      <c r="AA1100" s="17">
        <v>5.2812368367666597E-2</v>
      </c>
      <c r="AB1100" s="17">
        <v>4.3840326425172403E-2</v>
      </c>
      <c r="AC1100" s="17"/>
      <c r="AD1100" s="17">
        <v>5.9057267214809202E-2</v>
      </c>
      <c r="AE1100" s="17">
        <v>4.5060457505864501E-2</v>
      </c>
      <c r="AF1100" s="17">
        <v>4.0571099336233499E-2</v>
      </c>
      <c r="AG1100" s="17"/>
      <c r="AH1100" s="17">
        <v>5.3874618784987498E-2</v>
      </c>
      <c r="AI1100" s="17">
        <v>5.1810796664981798E-2</v>
      </c>
      <c r="AJ1100" s="17"/>
      <c r="AK1100" s="17">
        <v>4.1610729355444298E-2</v>
      </c>
      <c r="AL1100" s="17">
        <v>5.6398780671561802E-2</v>
      </c>
      <c r="AM1100" s="17"/>
      <c r="AN1100" s="17">
        <v>5.8423329026303102E-2</v>
      </c>
      <c r="AO1100" s="17">
        <v>4.73776659269593E-2</v>
      </c>
      <c r="AP1100" s="17"/>
      <c r="AQ1100" s="17">
        <v>6.3308365738568198E-2</v>
      </c>
      <c r="AR1100" s="17">
        <v>4.2967681043747902E-2</v>
      </c>
      <c r="AS1100" s="17"/>
      <c r="AT1100" s="17">
        <v>4.6071920727610301E-2</v>
      </c>
      <c r="AU1100" s="17">
        <v>4.0939660508845302E-2</v>
      </c>
      <c r="AV1100" s="17">
        <v>5.2426095150587403E-2</v>
      </c>
      <c r="AW1100" s="17">
        <v>6.6933636163431898E-2</v>
      </c>
      <c r="AX1100" s="17"/>
      <c r="AY1100" s="17">
        <v>5.8462439120260501E-2</v>
      </c>
      <c r="AZ1100" s="17">
        <v>4.9806731355831899E-2</v>
      </c>
      <c r="BA1100" s="17"/>
      <c r="BB1100" s="17">
        <v>6.0249428320730603E-2</v>
      </c>
      <c r="BC1100" s="17">
        <v>5.11863658085654E-2</v>
      </c>
      <c r="BD1100" s="17"/>
      <c r="BE1100" s="17">
        <v>4.7425433384231303E-2</v>
      </c>
      <c r="BF1100" s="17">
        <v>5.3454537050348402E-2</v>
      </c>
      <c r="BG1100" s="17"/>
      <c r="BH1100" s="17">
        <v>4.4512206051560803E-2</v>
      </c>
      <c r="BI1100" s="17">
        <v>5.3248265753696601E-2</v>
      </c>
      <c r="BJ1100" s="17"/>
      <c r="BK1100" s="17">
        <v>4.6360230857660598E-2</v>
      </c>
      <c r="BL1100" s="17">
        <v>5.39003735285499E-2</v>
      </c>
      <c r="BM1100" s="17"/>
      <c r="BN1100" s="17">
        <v>2.5583733622372901E-2</v>
      </c>
      <c r="BO1100" s="17">
        <v>5.42369287495853E-2</v>
      </c>
      <c r="BP1100" s="17"/>
      <c r="BQ1100" s="17">
        <v>6.6549216690032498E-2</v>
      </c>
      <c r="BR1100" s="17">
        <v>5.0530869654629697E-2</v>
      </c>
      <c r="BS1100" s="17"/>
      <c r="BT1100" s="17">
        <v>7.5199524587226493E-2</v>
      </c>
      <c r="BU1100" s="17">
        <v>5.0591894481949597E-2</v>
      </c>
      <c r="BV1100" s="17"/>
      <c r="BW1100" s="17">
        <v>5.8534799287106698E-2</v>
      </c>
      <c r="BX1100" s="17">
        <v>4.7791508683740103E-2</v>
      </c>
      <c r="BY1100" s="17"/>
      <c r="BZ1100" s="17">
        <v>5.8773893388638199E-2</v>
      </c>
      <c r="CA1100" s="17">
        <v>5.1611039433757902E-2</v>
      </c>
    </row>
    <row r="1101" spans="2:79" x14ac:dyDescent="0.35">
      <c r="B1101" t="s">
        <v>507</v>
      </c>
      <c r="C1101" s="17">
        <v>1.38355180374947E-2</v>
      </c>
      <c r="D1101" s="17">
        <v>1.14906152248949E-2</v>
      </c>
      <c r="E1101" s="17">
        <v>1.0532959519466201E-2</v>
      </c>
      <c r="F1101" s="17">
        <v>1.8363483062991001E-2</v>
      </c>
      <c r="G1101" s="17">
        <v>4.9150811990548004E-3</v>
      </c>
      <c r="H1101" s="17">
        <v>2.51706046596033E-3</v>
      </c>
      <c r="I1101" s="17">
        <v>3.7025548274780801E-2</v>
      </c>
      <c r="J1101" s="17">
        <v>2.0088782614712E-2</v>
      </c>
      <c r="K1101" s="17">
        <v>0</v>
      </c>
      <c r="L1101" s="17">
        <v>1.2596757422380299E-2</v>
      </c>
      <c r="M1101" s="17"/>
      <c r="N1101" s="17">
        <v>4.2533078152563297E-2</v>
      </c>
      <c r="O1101" s="17">
        <v>8.8237145252250803E-3</v>
      </c>
      <c r="P1101" s="17">
        <v>1.22574515220023E-2</v>
      </c>
      <c r="Q1101" s="17">
        <v>9.4102202108788495E-3</v>
      </c>
      <c r="R1101" s="17"/>
      <c r="S1101" s="17">
        <v>1.14585924444976E-2</v>
      </c>
      <c r="T1101" s="17">
        <v>2.30319263777049E-2</v>
      </c>
      <c r="U1101" s="17">
        <v>1.5892674622376601E-2</v>
      </c>
      <c r="V1101" s="17">
        <v>1.2074259771311499E-2</v>
      </c>
      <c r="W1101" s="17">
        <v>1.412387095078E-2</v>
      </c>
      <c r="X1101" s="17">
        <v>1.2862573465343899E-2</v>
      </c>
      <c r="Y1101" s="17">
        <v>1.15608588009479E-2</v>
      </c>
      <c r="Z1101" s="17"/>
      <c r="AA1101" s="17">
        <v>1.3960253197566601E-2</v>
      </c>
      <c r="AB1101" s="17">
        <v>1.0152650102532201E-2</v>
      </c>
      <c r="AC1101" s="17"/>
      <c r="AD1101" s="17">
        <v>1.64573044773531E-2</v>
      </c>
      <c r="AE1101" s="17">
        <v>9.8279835745069995E-3</v>
      </c>
      <c r="AF1101" s="17">
        <v>8.0092748078741394E-3</v>
      </c>
      <c r="AG1101" s="17"/>
      <c r="AH1101" s="17">
        <v>1.3630325188614401E-2</v>
      </c>
      <c r="AI1101" s="17">
        <v>1.39425880630495E-2</v>
      </c>
      <c r="AJ1101" s="17"/>
      <c r="AK1101" s="17">
        <v>1.29764465518674E-2</v>
      </c>
      <c r="AL1101" s="17">
        <v>1.41411256846719E-2</v>
      </c>
      <c r="AM1101" s="17"/>
      <c r="AN1101" s="17">
        <v>1.8918567518082002E-2</v>
      </c>
      <c r="AO1101" s="17">
        <v>9.4102202108788495E-3</v>
      </c>
      <c r="AP1101" s="17"/>
      <c r="AQ1101" s="17">
        <v>1.38335764900812E-2</v>
      </c>
      <c r="AR1101" s="17">
        <v>1.3837236611280701E-2</v>
      </c>
      <c r="AS1101" s="17"/>
      <c r="AT1101" s="17">
        <v>2.7038298541072599E-2</v>
      </c>
      <c r="AU1101" s="17">
        <v>1.40691021062401E-2</v>
      </c>
      <c r="AV1101" s="17">
        <v>1.1407768929890301E-2</v>
      </c>
      <c r="AW1101" s="17">
        <v>1.6271837129112499E-2</v>
      </c>
      <c r="AX1101" s="17"/>
      <c r="AY1101" s="17">
        <v>1.4099092365209001E-2</v>
      </c>
      <c r="AZ1101" s="17">
        <v>1.37152723674097E-2</v>
      </c>
      <c r="BA1101" s="17"/>
      <c r="BB1101" s="17">
        <v>1.7149247444627501E-2</v>
      </c>
      <c r="BC1101" s="17">
        <v>1.3264547368559801E-2</v>
      </c>
      <c r="BD1101" s="17"/>
      <c r="BE1101" s="17">
        <v>1.0572789975632E-2</v>
      </c>
      <c r="BF1101" s="17">
        <v>1.44352023475267E-2</v>
      </c>
      <c r="BG1101" s="17"/>
      <c r="BH1101" s="17">
        <v>4.6570416051084198E-3</v>
      </c>
      <c r="BI1101" s="17">
        <v>1.4672191119360099E-2</v>
      </c>
      <c r="BJ1101" s="17"/>
      <c r="BK1101" s="17">
        <v>7.8755534388775996E-3</v>
      </c>
      <c r="BL1101" s="17">
        <v>1.51729540618755E-2</v>
      </c>
      <c r="BM1101" s="17"/>
      <c r="BN1101" s="17">
        <v>1.46101328739141E-2</v>
      </c>
      <c r="BO1101" s="17">
        <v>1.37860963130304E-2</v>
      </c>
      <c r="BP1101" s="17"/>
      <c r="BQ1101" s="17">
        <v>4.5940847849314402E-3</v>
      </c>
      <c r="BR1101" s="17">
        <v>1.51446466654147E-2</v>
      </c>
      <c r="BS1101" s="17"/>
      <c r="BT1101" s="17">
        <v>2.48648967370898E-2</v>
      </c>
      <c r="BU1101" s="17">
        <v>1.2898671070585E-2</v>
      </c>
      <c r="BV1101" s="17"/>
      <c r="BW1101" s="17">
        <v>1.9255735388800401E-2</v>
      </c>
      <c r="BX1101" s="17">
        <v>9.5769491909058098E-3</v>
      </c>
      <c r="BY1101" s="17"/>
      <c r="BZ1101" s="17">
        <v>2.2082670077757001E-2</v>
      </c>
      <c r="CA1101" s="17">
        <v>1.26391933286859E-2</v>
      </c>
    </row>
    <row r="1102" spans="2:79" x14ac:dyDescent="0.35">
      <c r="B1102" t="s">
        <v>75</v>
      </c>
      <c r="C1102" s="17">
        <v>9.5542941162815295E-2</v>
      </c>
      <c r="D1102" s="17">
        <v>7.3732612395265601E-2</v>
      </c>
      <c r="E1102" s="17">
        <v>3.3854171872704598E-2</v>
      </c>
      <c r="F1102" s="17">
        <v>8.3308601415206504E-2</v>
      </c>
      <c r="G1102" s="17">
        <v>8.4427840042023694E-2</v>
      </c>
      <c r="H1102" s="17">
        <v>8.92012205087305E-2</v>
      </c>
      <c r="I1102" s="17">
        <v>0.11724741441644999</v>
      </c>
      <c r="J1102" s="17">
        <v>0.14395285346737499</v>
      </c>
      <c r="K1102" s="17">
        <v>0.115129516294853</v>
      </c>
      <c r="L1102" s="17">
        <v>0.16772244952141699</v>
      </c>
      <c r="M1102" s="17"/>
      <c r="N1102" s="17">
        <v>0.13730286476154599</v>
      </c>
      <c r="O1102" s="17">
        <v>0.10636573682013201</v>
      </c>
      <c r="P1102" s="17">
        <v>8.9698289145529006E-2</v>
      </c>
      <c r="Q1102" s="17">
        <v>8.4904911684683296E-2</v>
      </c>
      <c r="R1102" s="17"/>
      <c r="S1102" s="17">
        <v>0.11119450284829201</v>
      </c>
      <c r="T1102" s="17">
        <v>5.4101779371897397E-2</v>
      </c>
      <c r="U1102" s="17">
        <v>4.5379198371324203E-2</v>
      </c>
      <c r="V1102" s="17">
        <v>0.12176459496922901</v>
      </c>
      <c r="W1102" s="17">
        <v>6.87327374814245E-2</v>
      </c>
      <c r="X1102" s="17">
        <v>3.8903842143681498E-2</v>
      </c>
      <c r="Y1102" s="17">
        <v>8.5913054632637695E-2</v>
      </c>
      <c r="Z1102" s="17"/>
      <c r="AA1102" s="17">
        <v>8.7620517795818295E-2</v>
      </c>
      <c r="AB1102" s="17">
        <v>0.32945645014213898</v>
      </c>
      <c r="AC1102" s="17"/>
      <c r="AD1102" s="17">
        <v>9.6025782639088106E-2</v>
      </c>
      <c r="AE1102" s="17">
        <v>7.1354441379435599E-2</v>
      </c>
      <c r="AF1102" s="17">
        <v>0.16983143953864499</v>
      </c>
      <c r="AG1102" s="17"/>
      <c r="AH1102" s="17">
        <v>3.0933642762572499E-2</v>
      </c>
      <c r="AI1102" s="17">
        <v>0.12925619807472899</v>
      </c>
      <c r="AJ1102" s="17"/>
      <c r="AK1102" s="17">
        <v>0.108305640151503</v>
      </c>
      <c r="AL1102" s="17">
        <v>9.10027154949659E-2</v>
      </c>
      <c r="AM1102" s="17"/>
      <c r="AN1102" s="17">
        <v>0.10776214817032199</v>
      </c>
      <c r="AO1102" s="17">
        <v>8.4904911684683296E-2</v>
      </c>
      <c r="AP1102" s="17"/>
      <c r="AQ1102" s="17">
        <v>6.1541672491421999E-2</v>
      </c>
      <c r="AR1102" s="17">
        <v>0.12563939341569499</v>
      </c>
      <c r="AS1102" s="17"/>
      <c r="AT1102" s="17">
        <v>0.27363918558771699</v>
      </c>
      <c r="AU1102" s="17">
        <v>0.144800631583587</v>
      </c>
      <c r="AV1102" s="17">
        <v>8.4793867875524995E-2</v>
      </c>
      <c r="AW1102" s="17">
        <v>2.8625403176977E-2</v>
      </c>
      <c r="AX1102" s="17"/>
      <c r="AY1102" s="17">
        <v>5.1004253649607402E-2</v>
      </c>
      <c r="AZ1102" s="17">
        <v>0.115862007785037</v>
      </c>
      <c r="BA1102" s="17"/>
      <c r="BB1102" s="17">
        <v>6.7490208260875997E-2</v>
      </c>
      <c r="BC1102" s="17">
        <v>0.100376554805497</v>
      </c>
      <c r="BD1102" s="17"/>
      <c r="BE1102" s="17">
        <v>8.4671662902290695E-2</v>
      </c>
      <c r="BF1102" s="17">
        <v>9.7541065088321402E-2</v>
      </c>
      <c r="BG1102" s="17"/>
      <c r="BH1102" s="17">
        <v>9.2109644789225106E-2</v>
      </c>
      <c r="BI1102" s="17">
        <v>9.5855906683728204E-2</v>
      </c>
      <c r="BJ1102" s="17"/>
      <c r="BK1102" s="17">
        <v>7.5829743316432094E-2</v>
      </c>
      <c r="BL1102" s="17">
        <v>9.9966648807255906E-2</v>
      </c>
      <c r="BM1102" s="17"/>
      <c r="BN1102" s="17">
        <v>5.5568754697507897E-2</v>
      </c>
      <c r="BO1102" s="17">
        <v>9.8093361237787904E-2</v>
      </c>
      <c r="BP1102" s="17"/>
      <c r="BQ1102" s="17">
        <v>3.5443951607459501E-2</v>
      </c>
      <c r="BR1102" s="17">
        <v>0.104056480738958</v>
      </c>
      <c r="BS1102" s="17"/>
      <c r="BT1102" s="17">
        <v>4.37928089798095E-2</v>
      </c>
      <c r="BU1102" s="17">
        <v>9.9938651537199996E-2</v>
      </c>
      <c r="BV1102" s="17"/>
      <c r="BW1102" s="17">
        <v>9.7087962261688907E-2</v>
      </c>
      <c r="BX1102" s="17">
        <v>9.4329045429021402E-2</v>
      </c>
      <c r="BY1102" s="17"/>
      <c r="BZ1102" s="17">
        <v>3.6279723445199703E-2</v>
      </c>
      <c r="CA1102" s="17">
        <v>0.104139612029677</v>
      </c>
    </row>
    <row r="1103" spans="2:79" x14ac:dyDescent="0.35">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c r="BF1103" s="17"/>
      <c r="BG1103" s="17"/>
      <c r="BH1103" s="17"/>
      <c r="BI1103" s="17"/>
      <c r="BJ1103" s="17"/>
      <c r="BK1103" s="17"/>
      <c r="BL1103" s="17"/>
      <c r="BM1103" s="17"/>
      <c r="BN1103" s="17"/>
      <c r="BO1103" s="17"/>
      <c r="BP1103" s="17"/>
      <c r="BQ1103" s="17"/>
      <c r="BR1103" s="17"/>
      <c r="BS1103" s="17"/>
      <c r="BT1103" s="17"/>
      <c r="BU1103" s="17"/>
      <c r="BV1103" s="17"/>
      <c r="BW1103" s="17"/>
      <c r="BX1103" s="17"/>
      <c r="BY1103" s="17"/>
      <c r="BZ1103" s="17"/>
      <c r="CA1103" s="17"/>
    </row>
    <row r="1104" spans="2:79" x14ac:dyDescent="0.35">
      <c r="B1104" s="6" t="s">
        <v>511</v>
      </c>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c r="BK1104" s="17"/>
      <c r="BL1104" s="17"/>
      <c r="BM1104" s="17"/>
      <c r="BN1104" s="17"/>
      <c r="BO1104" s="17"/>
      <c r="BP1104" s="17"/>
      <c r="BQ1104" s="17"/>
      <c r="BR1104" s="17"/>
      <c r="BS1104" s="17"/>
      <c r="BT1104" s="17"/>
      <c r="BU1104" s="17"/>
      <c r="BV1104" s="17"/>
      <c r="BW1104" s="17"/>
      <c r="BX1104" s="17"/>
      <c r="BY1104" s="17"/>
      <c r="BZ1104" s="17"/>
      <c r="CA1104" s="17"/>
    </row>
    <row r="1105" spans="2:79" x14ac:dyDescent="0.35">
      <c r="B1105" s="24" t="s">
        <v>705</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c r="BH1105" s="17"/>
      <c r="BI1105" s="17"/>
      <c r="BJ1105" s="17"/>
      <c r="BK1105" s="17"/>
      <c r="BL1105" s="17"/>
      <c r="BM1105" s="17"/>
      <c r="BN1105" s="17"/>
      <c r="BO1105" s="17"/>
      <c r="BP1105" s="17"/>
      <c r="BQ1105" s="17"/>
      <c r="BR1105" s="17"/>
      <c r="BS1105" s="17"/>
      <c r="BT1105" s="17"/>
      <c r="BU1105" s="17"/>
      <c r="BV1105" s="17"/>
      <c r="BW1105" s="17"/>
      <c r="BX1105" s="17"/>
      <c r="BY1105" s="17"/>
      <c r="BZ1105" s="17"/>
      <c r="CA1105" s="17"/>
    </row>
    <row r="1106" spans="2:79" x14ac:dyDescent="0.35">
      <c r="B1106" t="s">
        <v>509</v>
      </c>
      <c r="C1106" s="17">
        <v>8.3768681276759002E-2</v>
      </c>
      <c r="D1106" s="17">
        <v>7.5807325952095897E-2</v>
      </c>
      <c r="E1106" s="17">
        <v>7.9978878694610997E-2</v>
      </c>
      <c r="F1106" s="17">
        <v>6.5106274544113094E-2</v>
      </c>
      <c r="G1106" s="17">
        <v>4.9653973374362302E-2</v>
      </c>
      <c r="H1106" s="17">
        <v>9.6955112872514099E-2</v>
      </c>
      <c r="I1106" s="17">
        <v>0.115392212574635</v>
      </c>
      <c r="J1106" s="17">
        <v>8.4126434863542598E-2</v>
      </c>
      <c r="K1106" s="17">
        <v>0.15170600712131499</v>
      </c>
      <c r="L1106" s="17">
        <v>7.8305159394576995E-2</v>
      </c>
      <c r="M1106" s="17"/>
      <c r="N1106" s="17">
        <v>9.9086332841612196E-2</v>
      </c>
      <c r="O1106" s="17">
        <v>0.10932196022441799</v>
      </c>
      <c r="P1106" s="17">
        <v>7.5015322744421006E-2</v>
      </c>
      <c r="Q1106" s="17">
        <v>7.5687849699301799E-2</v>
      </c>
      <c r="R1106" s="17"/>
      <c r="S1106" s="17">
        <v>0.139922181111411</v>
      </c>
      <c r="T1106" s="17">
        <v>8.6321361719955705E-2</v>
      </c>
      <c r="U1106" s="17">
        <v>6.4820281312941402E-2</v>
      </c>
      <c r="V1106" s="17">
        <v>7.9455689211758607E-2</v>
      </c>
      <c r="W1106" s="17">
        <v>7.3240239175343599E-2</v>
      </c>
      <c r="X1106" s="17">
        <v>8.5223359063283294E-2</v>
      </c>
      <c r="Y1106" s="17">
        <v>8.8553669927136799E-2</v>
      </c>
      <c r="Z1106" s="17"/>
      <c r="AA1106" s="17">
        <v>8.50011496422243E-2</v>
      </c>
      <c r="AB1106" s="17">
        <v>4.7379436885586698E-2</v>
      </c>
      <c r="AC1106" s="17"/>
      <c r="AD1106" s="17">
        <v>8.05147652791222E-2</v>
      </c>
      <c r="AE1106" s="17">
        <v>9.0339511844204301E-2</v>
      </c>
      <c r="AF1106" s="17">
        <v>6.6083070614953804E-2</v>
      </c>
      <c r="AG1106" s="17"/>
      <c r="AH1106" s="17">
        <v>0.10940570948086099</v>
      </c>
      <c r="AI1106" s="17">
        <v>7.0391230357099696E-2</v>
      </c>
      <c r="AJ1106" s="17"/>
      <c r="AK1106" s="17">
        <v>9.9424313809275994E-2</v>
      </c>
      <c r="AL1106" s="17">
        <v>7.8199318187215303E-2</v>
      </c>
      <c r="AM1106" s="17"/>
      <c r="AN1106" s="17">
        <v>9.3050602711619398E-2</v>
      </c>
      <c r="AO1106" s="17">
        <v>7.5687849699301799E-2</v>
      </c>
      <c r="AP1106" s="17"/>
      <c r="AQ1106" s="17">
        <v>0.105944899986699</v>
      </c>
      <c r="AR1106" s="17">
        <v>6.4139251739775902E-2</v>
      </c>
      <c r="AS1106" s="17"/>
      <c r="AT1106" s="17">
        <v>4.9238138181417597E-2</v>
      </c>
      <c r="AU1106" s="17">
        <v>7.9259219182818197E-2</v>
      </c>
      <c r="AV1106" s="17">
        <v>7.3311782202609102E-2</v>
      </c>
      <c r="AW1106" s="17">
        <v>0.11880132698328701</v>
      </c>
      <c r="AX1106" s="17"/>
      <c r="AY1106" s="17">
        <v>9.8435321792512298E-2</v>
      </c>
      <c r="AZ1106" s="17">
        <v>7.7077589500078494E-2</v>
      </c>
      <c r="BA1106" s="17"/>
      <c r="BB1106" s="17">
        <v>0.104822809445516</v>
      </c>
      <c r="BC1106" s="17">
        <v>8.0140959104127593E-2</v>
      </c>
      <c r="BD1106" s="17"/>
      <c r="BE1106" s="17">
        <v>8.9349819255931898E-2</v>
      </c>
      <c r="BF1106" s="17">
        <v>8.2742876853351896E-2</v>
      </c>
      <c r="BG1106" s="17"/>
      <c r="BH1106" s="17">
        <v>7.93522541420595E-2</v>
      </c>
      <c r="BI1106" s="17">
        <v>8.4171265052927394E-2</v>
      </c>
      <c r="BJ1106" s="17"/>
      <c r="BK1106" s="17">
        <v>7.82402368066695E-2</v>
      </c>
      <c r="BL1106" s="17">
        <v>8.5009282738519695E-2</v>
      </c>
      <c r="BM1106" s="17"/>
      <c r="BN1106" s="17">
        <v>0.11125933769523599</v>
      </c>
      <c r="BO1106" s="17">
        <v>8.2014731335471103E-2</v>
      </c>
      <c r="BP1106" s="17"/>
      <c r="BQ1106" s="17">
        <v>8.5648208635442299E-2</v>
      </c>
      <c r="BR1106" s="17">
        <v>8.3502430035748504E-2</v>
      </c>
      <c r="BS1106" s="17"/>
      <c r="BT1106" s="17">
        <v>0.139314825989616</v>
      </c>
      <c r="BU1106" s="17">
        <v>7.9050533626277106E-2</v>
      </c>
      <c r="BV1106" s="17"/>
      <c r="BW1106" s="17">
        <v>9.5678525544707904E-2</v>
      </c>
      <c r="BX1106" s="17">
        <v>7.4411327414372896E-2</v>
      </c>
      <c r="BY1106" s="17"/>
      <c r="BZ1106" s="17">
        <v>0.1636910387612</v>
      </c>
      <c r="CA1106" s="17">
        <v>7.2175213546552403E-2</v>
      </c>
    </row>
    <row r="1107" spans="2:79" x14ac:dyDescent="0.35">
      <c r="B1107" t="s">
        <v>501</v>
      </c>
      <c r="C1107" s="17">
        <v>0.12236108193181799</v>
      </c>
      <c r="D1107" s="17">
        <v>0.15117114033357301</v>
      </c>
      <c r="E1107" s="17">
        <v>0.11896280047575999</v>
      </c>
      <c r="F1107" s="17">
        <v>0.148618959579983</v>
      </c>
      <c r="G1107" s="17">
        <v>9.6686940887683107E-2</v>
      </c>
      <c r="H1107" s="17">
        <v>9.0897735990565595E-2</v>
      </c>
      <c r="I1107" s="17">
        <v>0.15160019504559299</v>
      </c>
      <c r="J1107" s="17">
        <v>0.14342706937917801</v>
      </c>
      <c r="K1107" s="17">
        <v>8.8656471766157596E-2</v>
      </c>
      <c r="L1107" s="17">
        <v>9.6894976402742194E-2</v>
      </c>
      <c r="M1107" s="17"/>
      <c r="N1107" s="17">
        <v>8.4499264103281194E-2</v>
      </c>
      <c r="O1107" s="17">
        <v>0.146336141792128</v>
      </c>
      <c r="P1107" s="17">
        <v>0.110829890849781</v>
      </c>
      <c r="Q1107" s="17">
        <v>0.127705393358025</v>
      </c>
      <c r="R1107" s="17"/>
      <c r="S1107" s="17">
        <v>0.15837908011767299</v>
      </c>
      <c r="T1107" s="17">
        <v>0.18108621306229999</v>
      </c>
      <c r="U1107" s="17">
        <v>0.11522607806266599</v>
      </c>
      <c r="V1107" s="17">
        <v>8.2129986746594399E-2</v>
      </c>
      <c r="W1107" s="17">
        <v>0.121904946899761</v>
      </c>
      <c r="X1107" s="17">
        <v>0.12325160576868301</v>
      </c>
      <c r="Y1107" s="17">
        <v>0.14338734456057201</v>
      </c>
      <c r="Z1107" s="17"/>
      <c r="AA1107" s="17">
        <v>0.12550291542245301</v>
      </c>
      <c r="AB1107" s="17">
        <v>2.9596878053900998E-2</v>
      </c>
      <c r="AC1107" s="17"/>
      <c r="AD1107" s="17">
        <v>0.11702600508286</v>
      </c>
      <c r="AE1107" s="17">
        <v>0.13644734897498501</v>
      </c>
      <c r="AF1107" s="17">
        <v>0.10410436831763401</v>
      </c>
      <c r="AG1107" s="17"/>
      <c r="AH1107" s="17">
        <v>0.157247380817403</v>
      </c>
      <c r="AI1107" s="17">
        <v>0.104157343674986</v>
      </c>
      <c r="AJ1107" s="17"/>
      <c r="AK1107" s="17">
        <v>0.12953427092372899</v>
      </c>
      <c r="AL1107" s="17">
        <v>0.119809278679992</v>
      </c>
      <c r="AM1107" s="17"/>
      <c r="AN1107" s="17">
        <v>0.116222421782056</v>
      </c>
      <c r="AO1107" s="17">
        <v>0.127705393358025</v>
      </c>
      <c r="AP1107" s="17"/>
      <c r="AQ1107" s="17">
        <v>0.13382939936180199</v>
      </c>
      <c r="AR1107" s="17">
        <v>0.112209823421785</v>
      </c>
      <c r="AS1107" s="17"/>
      <c r="AT1107" s="17">
        <v>4.84555971535282E-2</v>
      </c>
      <c r="AU1107" s="17">
        <v>9.5488284011750094E-2</v>
      </c>
      <c r="AV1107" s="17">
        <v>0.12607460990525399</v>
      </c>
      <c r="AW1107" s="17">
        <v>0.16060420006069101</v>
      </c>
      <c r="AX1107" s="17"/>
      <c r="AY1107" s="17">
        <v>0.12656462915101499</v>
      </c>
      <c r="AZ1107" s="17">
        <v>0.12044337486038301</v>
      </c>
      <c r="BA1107" s="17"/>
      <c r="BB1107" s="17">
        <v>0.152954316406375</v>
      </c>
      <c r="BC1107" s="17">
        <v>0.117089728297686</v>
      </c>
      <c r="BD1107" s="17"/>
      <c r="BE1107" s="17">
        <v>0.131664407250142</v>
      </c>
      <c r="BF1107" s="17">
        <v>0.12065114530248799</v>
      </c>
      <c r="BG1107" s="17"/>
      <c r="BH1107" s="17">
        <v>0.17911219642260001</v>
      </c>
      <c r="BI1107" s="17">
        <v>0.117187878055327</v>
      </c>
      <c r="BJ1107" s="17"/>
      <c r="BK1107" s="17">
        <v>0.122142586907992</v>
      </c>
      <c r="BL1107" s="17">
        <v>0.122410112947217</v>
      </c>
      <c r="BM1107" s="17"/>
      <c r="BN1107" s="17">
        <v>0.17257003409631499</v>
      </c>
      <c r="BO1107" s="17">
        <v>0.11915766665644199</v>
      </c>
      <c r="BP1107" s="17"/>
      <c r="BQ1107" s="17">
        <v>0.158060490150322</v>
      </c>
      <c r="BR1107" s="17">
        <v>0.117303953235283</v>
      </c>
      <c r="BS1107" s="17"/>
      <c r="BT1107" s="17">
        <v>0.14110063244781801</v>
      </c>
      <c r="BU1107" s="17">
        <v>0.120769324903581</v>
      </c>
      <c r="BV1107" s="17"/>
      <c r="BW1107" s="17">
        <v>0.121560361590047</v>
      </c>
      <c r="BX1107" s="17">
        <v>0.122990193733298</v>
      </c>
      <c r="BY1107" s="17"/>
      <c r="BZ1107" s="17">
        <v>0.16187628268623699</v>
      </c>
      <c r="CA1107" s="17">
        <v>0.116629041246104</v>
      </c>
    </row>
    <row r="1108" spans="2:79" x14ac:dyDescent="0.35">
      <c r="B1108" t="s">
        <v>502</v>
      </c>
      <c r="C1108" s="17">
        <v>0.23953345209253901</v>
      </c>
      <c r="D1108" s="17">
        <v>0.29140217841708199</v>
      </c>
      <c r="E1108" s="17">
        <v>0.27076486359728602</v>
      </c>
      <c r="F1108" s="17">
        <v>0.28590623377801599</v>
      </c>
      <c r="G1108" s="17">
        <v>0.22620670484354999</v>
      </c>
      <c r="H1108" s="17">
        <v>0.223516098864148</v>
      </c>
      <c r="I1108" s="17">
        <v>0.20634525347271701</v>
      </c>
      <c r="J1108" s="17">
        <v>0.221912656958516</v>
      </c>
      <c r="K1108" s="17">
        <v>0.199098892679971</v>
      </c>
      <c r="L1108" s="17">
        <v>0.194394678578373</v>
      </c>
      <c r="M1108" s="17"/>
      <c r="N1108" s="17">
        <v>0.13470408623603</v>
      </c>
      <c r="O1108" s="17">
        <v>0.19002754926322801</v>
      </c>
      <c r="P1108" s="17">
        <v>0.240604154478747</v>
      </c>
      <c r="Q1108" s="17">
        <v>0.27762805667923601</v>
      </c>
      <c r="R1108" s="17"/>
      <c r="S1108" s="17">
        <v>0.197011249960138</v>
      </c>
      <c r="T1108" s="17">
        <v>0.267200907598868</v>
      </c>
      <c r="U1108" s="17">
        <v>0.27895978831426899</v>
      </c>
      <c r="V1108" s="17">
        <v>0.18900182904736501</v>
      </c>
      <c r="W1108" s="17">
        <v>0.22855271290107701</v>
      </c>
      <c r="X1108" s="17">
        <v>0.27857539851343899</v>
      </c>
      <c r="Y1108" s="17">
        <v>0.29963235170277203</v>
      </c>
      <c r="Z1108" s="17"/>
      <c r="AA1108" s="17">
        <v>0.244867178059474</v>
      </c>
      <c r="AB1108" s="17">
        <v>8.2052527498522695E-2</v>
      </c>
      <c r="AC1108" s="17"/>
      <c r="AD1108" s="17">
        <v>0.228613002843779</v>
      </c>
      <c r="AE1108" s="17">
        <v>0.26569956038804898</v>
      </c>
      <c r="AF1108" s="17">
        <v>0.21269890974219599</v>
      </c>
      <c r="AG1108" s="17"/>
      <c r="AH1108" s="17">
        <v>0.26858392121094299</v>
      </c>
      <c r="AI1108" s="17">
        <v>0.22437486109943999</v>
      </c>
      <c r="AJ1108" s="17"/>
      <c r="AK1108" s="17">
        <v>0.19171863599934999</v>
      </c>
      <c r="AL1108" s="17">
        <v>0.25654318142347599</v>
      </c>
      <c r="AM1108" s="17"/>
      <c r="AN1108" s="17">
        <v>0.19577667737492399</v>
      </c>
      <c r="AO1108" s="17">
        <v>0.27762805667923601</v>
      </c>
      <c r="AP1108" s="17"/>
      <c r="AQ1108" s="17">
        <v>0.25923036762342599</v>
      </c>
      <c r="AR1108" s="17">
        <v>0.222098594483738</v>
      </c>
      <c r="AS1108" s="17"/>
      <c r="AT1108" s="17">
        <v>0.11152304419893901</v>
      </c>
      <c r="AU1108" s="17">
        <v>0.18207088111189501</v>
      </c>
      <c r="AV1108" s="17">
        <v>0.265691425628022</v>
      </c>
      <c r="AW1108" s="17">
        <v>0.26682622258101202</v>
      </c>
      <c r="AX1108" s="17"/>
      <c r="AY1108" s="17">
        <v>0.26572171286005702</v>
      </c>
      <c r="AZ1108" s="17">
        <v>0.22758606331738701</v>
      </c>
      <c r="BA1108" s="17"/>
      <c r="BB1108" s="17">
        <v>0.22020702521984301</v>
      </c>
      <c r="BC1108" s="17">
        <v>0.242863483463197</v>
      </c>
      <c r="BD1108" s="17"/>
      <c r="BE1108" s="17">
        <v>0.26473870886442402</v>
      </c>
      <c r="BF1108" s="17">
        <v>0.23490076535621399</v>
      </c>
      <c r="BG1108" s="17"/>
      <c r="BH1108" s="17">
        <v>0.24013229544797299</v>
      </c>
      <c r="BI1108" s="17">
        <v>0.239478863935187</v>
      </c>
      <c r="BJ1108" s="17"/>
      <c r="BK1108" s="17">
        <v>0.27940541289186699</v>
      </c>
      <c r="BL1108" s="17">
        <v>0.23058605050090999</v>
      </c>
      <c r="BM1108" s="17"/>
      <c r="BN1108" s="17">
        <v>0.18152173533257099</v>
      </c>
      <c r="BO1108" s="17">
        <v>0.24323469682297699</v>
      </c>
      <c r="BP1108" s="17"/>
      <c r="BQ1108" s="17">
        <v>0.27152515766437402</v>
      </c>
      <c r="BR1108" s="17">
        <v>0.23500155141485399</v>
      </c>
      <c r="BS1108" s="17"/>
      <c r="BT1108" s="17">
        <v>0.21385460210549501</v>
      </c>
      <c r="BU1108" s="17">
        <v>0.24171464047851601</v>
      </c>
      <c r="BV1108" s="17"/>
      <c r="BW1108" s="17">
        <v>0.20186862118396201</v>
      </c>
      <c r="BX1108" s="17">
        <v>0.269126043149919</v>
      </c>
      <c r="BY1108" s="17"/>
      <c r="BZ1108" s="17">
        <v>0.20591861842836301</v>
      </c>
      <c r="CA1108" s="17">
        <v>0.244409590655115</v>
      </c>
    </row>
    <row r="1109" spans="2:79" x14ac:dyDescent="0.35">
      <c r="B1109" t="s">
        <v>503</v>
      </c>
      <c r="C1109" s="17">
        <v>0.15954325192865201</v>
      </c>
      <c r="D1109" s="17">
        <v>0.17081454777111299</v>
      </c>
      <c r="E1109" s="17">
        <v>0.17621165733494601</v>
      </c>
      <c r="F1109" s="17">
        <v>0.149936303109933</v>
      </c>
      <c r="G1109" s="17">
        <v>0.23622493707843001</v>
      </c>
      <c r="H1109" s="17">
        <v>0.12820146283439801</v>
      </c>
      <c r="I1109" s="17">
        <v>0.107084042614137</v>
      </c>
      <c r="J1109" s="17">
        <v>0.13210392186019401</v>
      </c>
      <c r="K1109" s="17">
        <v>0.20254351482688199</v>
      </c>
      <c r="L1109" s="17">
        <v>0.14026449608038799</v>
      </c>
      <c r="M1109" s="17"/>
      <c r="N1109" s="17">
        <v>0.119520002648552</v>
      </c>
      <c r="O1109" s="17">
        <v>0.12796140156629099</v>
      </c>
      <c r="P1109" s="17">
        <v>0.17648320647601501</v>
      </c>
      <c r="Q1109" s="17">
        <v>0.17217110593668</v>
      </c>
      <c r="R1109" s="17"/>
      <c r="S1109" s="17">
        <v>0.112961061772258</v>
      </c>
      <c r="T1109" s="17">
        <v>0.15249497288651701</v>
      </c>
      <c r="U1109" s="17">
        <v>0.232111152820491</v>
      </c>
      <c r="V1109" s="17">
        <v>0.13702058034297901</v>
      </c>
      <c r="W1109" s="17">
        <v>0.193944457536075</v>
      </c>
      <c r="X1109" s="17">
        <v>0.19934262354627399</v>
      </c>
      <c r="Y1109" s="17">
        <v>9.7237808916282004E-2</v>
      </c>
      <c r="Z1109" s="17"/>
      <c r="AA1109" s="17">
        <v>0.16062394261701801</v>
      </c>
      <c r="AB1109" s="17">
        <v>0.12763531930161801</v>
      </c>
      <c r="AC1109" s="17"/>
      <c r="AD1109" s="17">
        <v>0.15012184295007999</v>
      </c>
      <c r="AE1109" s="17">
        <v>0.17932801614405799</v>
      </c>
      <c r="AF1109" s="17">
        <v>0.14152010645097601</v>
      </c>
      <c r="AG1109" s="17"/>
      <c r="AH1109" s="17">
        <v>0.180293518677135</v>
      </c>
      <c r="AI1109" s="17">
        <v>0.14871572259148599</v>
      </c>
      <c r="AJ1109" s="17"/>
      <c r="AK1109" s="17">
        <v>0.14384702980570399</v>
      </c>
      <c r="AL1109" s="17">
        <v>0.16512705443265499</v>
      </c>
      <c r="AM1109" s="17"/>
      <c r="AN1109" s="17">
        <v>0.14503846394119099</v>
      </c>
      <c r="AO1109" s="17">
        <v>0.17217110593668</v>
      </c>
      <c r="AP1109" s="17"/>
      <c r="AQ1109" s="17">
        <v>0.16618312673600499</v>
      </c>
      <c r="AR1109" s="17">
        <v>0.15366592196676401</v>
      </c>
      <c r="AS1109" s="17"/>
      <c r="AT1109" s="17">
        <v>0.13302527030667799</v>
      </c>
      <c r="AU1109" s="17">
        <v>0.15782658127756199</v>
      </c>
      <c r="AV1109" s="17">
        <v>0.16931717948972599</v>
      </c>
      <c r="AW1109" s="17">
        <v>0.14376206052900301</v>
      </c>
      <c r="AX1109" s="17"/>
      <c r="AY1109" s="17">
        <v>0.16646074446225001</v>
      </c>
      <c r="AZ1109" s="17">
        <v>0.15638741147854399</v>
      </c>
      <c r="BA1109" s="17"/>
      <c r="BB1109" s="17">
        <v>0.13821191961666701</v>
      </c>
      <c r="BC1109" s="17">
        <v>0.16321873763766301</v>
      </c>
      <c r="BD1109" s="17"/>
      <c r="BE1109" s="17">
        <v>0.1521981890064</v>
      </c>
      <c r="BF1109" s="17">
        <v>0.16089326299520601</v>
      </c>
      <c r="BG1109" s="17"/>
      <c r="BH1109" s="17">
        <v>9.2915884655588907E-2</v>
      </c>
      <c r="BI1109" s="17">
        <v>0.165616735379155</v>
      </c>
      <c r="BJ1109" s="17"/>
      <c r="BK1109" s="17">
        <v>0.19285043979576799</v>
      </c>
      <c r="BL1109" s="17">
        <v>0.15206900737783099</v>
      </c>
      <c r="BM1109" s="17"/>
      <c r="BN1109" s="17">
        <v>0.17234722894717999</v>
      </c>
      <c r="BO1109" s="17">
        <v>0.15872633674125</v>
      </c>
      <c r="BP1109" s="17"/>
      <c r="BQ1109" s="17">
        <v>0.154638038993997</v>
      </c>
      <c r="BR1109" s="17">
        <v>0.16023811759540599</v>
      </c>
      <c r="BS1109" s="17"/>
      <c r="BT1109" s="17">
        <v>0.156182348357573</v>
      </c>
      <c r="BU1109" s="17">
        <v>0.15982873059453201</v>
      </c>
      <c r="BV1109" s="17"/>
      <c r="BW1109" s="17">
        <v>0.14670829145278899</v>
      </c>
      <c r="BX1109" s="17">
        <v>0.16962745322300499</v>
      </c>
      <c r="BY1109" s="17"/>
      <c r="BZ1109" s="17">
        <v>0.165506855118178</v>
      </c>
      <c r="CA1109" s="17">
        <v>0.1586781768319</v>
      </c>
    </row>
    <row r="1110" spans="2:79" x14ac:dyDescent="0.35">
      <c r="B1110" t="s">
        <v>504</v>
      </c>
      <c r="C1110" s="17">
        <v>0.12271301332991499</v>
      </c>
      <c r="D1110" s="17">
        <v>0.14782504012967701</v>
      </c>
      <c r="E1110" s="17">
        <v>0.146978955923243</v>
      </c>
      <c r="F1110" s="17">
        <v>0.11218154058983</v>
      </c>
      <c r="G1110" s="17">
        <v>0.10910243679675399</v>
      </c>
      <c r="H1110" s="17">
        <v>0.14796071485132301</v>
      </c>
      <c r="I1110" s="17">
        <v>0.10555997128307699</v>
      </c>
      <c r="J1110" s="17">
        <v>0.110833878704289</v>
      </c>
      <c r="K1110" s="17">
        <v>7.9497732812707195E-2</v>
      </c>
      <c r="L1110" s="17">
        <v>0.10715603300042501</v>
      </c>
      <c r="M1110" s="17"/>
      <c r="N1110" s="17">
        <v>0.184075392991115</v>
      </c>
      <c r="O1110" s="17">
        <v>0.12148684723431</v>
      </c>
      <c r="P1110" s="17">
        <v>0.134894486932777</v>
      </c>
      <c r="Q1110" s="17">
        <v>0.10503210464327301</v>
      </c>
      <c r="R1110" s="17"/>
      <c r="S1110" s="17">
        <v>0.105301334895534</v>
      </c>
      <c r="T1110" s="17">
        <v>7.7746031201628499E-2</v>
      </c>
      <c r="U1110" s="17">
        <v>0.107674401482063</v>
      </c>
      <c r="V1110" s="17">
        <v>0.203750618900224</v>
      </c>
      <c r="W1110" s="17">
        <v>0.103114994043307</v>
      </c>
      <c r="X1110" s="17">
        <v>9.2584228405288405E-2</v>
      </c>
      <c r="Y1110" s="17">
        <v>0.11796735616345</v>
      </c>
      <c r="Z1110" s="17"/>
      <c r="AA1110" s="17">
        <v>0.120786854294365</v>
      </c>
      <c r="AB1110" s="17">
        <v>0.17958382141301699</v>
      </c>
      <c r="AC1110" s="17"/>
      <c r="AD1110" s="17">
        <v>0.140037763159189</v>
      </c>
      <c r="AE1110" s="17">
        <v>0.101340062063435</v>
      </c>
      <c r="AF1110" s="17">
        <v>0.104683504077298</v>
      </c>
      <c r="AG1110" s="17"/>
      <c r="AH1110" s="17">
        <v>9.5587087468445006E-2</v>
      </c>
      <c r="AI1110" s="17">
        <v>0.136867373927921</v>
      </c>
      <c r="AJ1110" s="17"/>
      <c r="AK1110" s="17">
        <v>0.12205982917896201</v>
      </c>
      <c r="AL1110" s="17">
        <v>0.122945378243529</v>
      </c>
      <c r="AM1110" s="17"/>
      <c r="AN1110" s="17">
        <v>0.14302191393665001</v>
      </c>
      <c r="AO1110" s="17">
        <v>0.10503210464327301</v>
      </c>
      <c r="AP1110" s="17"/>
      <c r="AQ1110" s="17">
        <v>0.11003378114250301</v>
      </c>
      <c r="AR1110" s="17">
        <v>0.13393612120331799</v>
      </c>
      <c r="AS1110" s="17"/>
      <c r="AT1110" s="17">
        <v>0.222184866619027</v>
      </c>
      <c r="AU1110" s="17">
        <v>0.150241214397659</v>
      </c>
      <c r="AV1110" s="17">
        <v>0.11638853716893401</v>
      </c>
      <c r="AW1110" s="17">
        <v>8.6949505078436198E-2</v>
      </c>
      <c r="AX1110" s="17"/>
      <c r="AY1110" s="17">
        <v>0.119619375359551</v>
      </c>
      <c r="AZ1110" s="17">
        <v>0.124124366908895</v>
      </c>
      <c r="BA1110" s="17"/>
      <c r="BB1110" s="17">
        <v>9.05043124279242E-2</v>
      </c>
      <c r="BC1110" s="17">
        <v>0.128262719186992</v>
      </c>
      <c r="BD1110" s="17"/>
      <c r="BE1110" s="17">
        <v>0.10308906786324901</v>
      </c>
      <c r="BF1110" s="17">
        <v>0.126319863785776</v>
      </c>
      <c r="BG1110" s="17"/>
      <c r="BH1110" s="17">
        <v>9.6922825071906998E-2</v>
      </c>
      <c r="BI1110" s="17">
        <v>0.125063943405366</v>
      </c>
      <c r="BJ1110" s="17"/>
      <c r="BK1110" s="17">
        <v>0.110778108998119</v>
      </c>
      <c r="BL1110" s="17">
        <v>0.12539124584904501</v>
      </c>
      <c r="BM1110" s="17"/>
      <c r="BN1110" s="17">
        <v>0.14470028637316201</v>
      </c>
      <c r="BO1110" s="17">
        <v>0.121310188469124</v>
      </c>
      <c r="BP1110" s="17"/>
      <c r="BQ1110" s="17">
        <v>0.114095617593803</v>
      </c>
      <c r="BR1110" s="17">
        <v>0.123933741668036</v>
      </c>
      <c r="BS1110" s="17"/>
      <c r="BT1110" s="17">
        <v>0.124740692642391</v>
      </c>
      <c r="BU1110" s="17">
        <v>0.122540780127529</v>
      </c>
      <c r="BV1110" s="17"/>
      <c r="BW1110" s="17">
        <v>0.13963050370015001</v>
      </c>
      <c r="BX1110" s="17">
        <v>0.10942124054966</v>
      </c>
      <c r="BY1110" s="17"/>
      <c r="BZ1110" s="17">
        <v>0.12191630345571</v>
      </c>
      <c r="CA1110" s="17">
        <v>0.122828583371986</v>
      </c>
    </row>
    <row r="1111" spans="2:79" x14ac:dyDescent="0.35">
      <c r="B1111" t="s">
        <v>505</v>
      </c>
      <c r="C1111" s="17">
        <v>5.14861875216234E-2</v>
      </c>
      <c r="D1111" s="17">
        <v>2.2942082517626802E-2</v>
      </c>
      <c r="E1111" s="17">
        <v>6.8581208510123295E-2</v>
      </c>
      <c r="F1111" s="17">
        <v>3.61537074973272E-2</v>
      </c>
      <c r="G1111" s="17">
        <v>8.9846162544788E-2</v>
      </c>
      <c r="H1111" s="17">
        <v>3.77078044520145E-2</v>
      </c>
      <c r="I1111" s="17">
        <v>6.9573247034609195E-2</v>
      </c>
      <c r="J1111" s="17">
        <v>2.92734828812879E-2</v>
      </c>
      <c r="K1111" s="17">
        <v>7.2384780109641597E-2</v>
      </c>
      <c r="L1111" s="17">
        <v>3.0186808295109401E-2</v>
      </c>
      <c r="M1111" s="17"/>
      <c r="N1111" s="17">
        <v>2.7738427308332099E-2</v>
      </c>
      <c r="O1111" s="17">
        <v>5.2244521552314203E-2</v>
      </c>
      <c r="P1111" s="17">
        <v>5.19287140481507E-2</v>
      </c>
      <c r="Q1111" s="17">
        <v>5.6461468195414803E-2</v>
      </c>
      <c r="R1111" s="17"/>
      <c r="S1111" s="17">
        <v>3.6725518269731902E-2</v>
      </c>
      <c r="T1111" s="17">
        <v>3.3129100582173401E-2</v>
      </c>
      <c r="U1111" s="17">
        <v>9.1828226649411399E-2</v>
      </c>
      <c r="V1111" s="17">
        <v>5.1547634475098997E-2</v>
      </c>
      <c r="W1111" s="17">
        <v>6.0824536162461203E-2</v>
      </c>
      <c r="X1111" s="17">
        <v>6.2225083638979099E-2</v>
      </c>
      <c r="Y1111" s="17">
        <v>3.0396360309837799E-2</v>
      </c>
      <c r="Z1111" s="17"/>
      <c r="AA1111" s="17">
        <v>5.2667474183458303E-2</v>
      </c>
      <c r="AB1111" s="17">
        <v>1.6608108507144E-2</v>
      </c>
      <c r="AC1111" s="17"/>
      <c r="AD1111" s="17">
        <v>6.0466639024332101E-2</v>
      </c>
      <c r="AE1111" s="17">
        <v>4.5814171527589702E-2</v>
      </c>
      <c r="AF1111" s="17">
        <v>1.68889674369204E-2</v>
      </c>
      <c r="AG1111" s="17"/>
      <c r="AH1111" s="17">
        <v>6.31843946668358E-2</v>
      </c>
      <c r="AI1111" s="17">
        <v>4.53820403994524E-2</v>
      </c>
      <c r="AJ1111" s="17"/>
      <c r="AK1111" s="17">
        <v>5.8399707327666299E-2</v>
      </c>
      <c r="AL1111" s="17">
        <v>4.9026759456571999E-2</v>
      </c>
      <c r="AM1111" s="17"/>
      <c r="AN1111" s="17">
        <v>4.5771408802643798E-2</v>
      </c>
      <c r="AO1111" s="17">
        <v>5.6461468195414803E-2</v>
      </c>
      <c r="AP1111" s="17"/>
      <c r="AQ1111" s="17">
        <v>5.5668947099962798E-2</v>
      </c>
      <c r="AR1111" s="17">
        <v>4.7783789674313598E-2</v>
      </c>
      <c r="AS1111" s="17"/>
      <c r="AT1111" s="17">
        <v>1.3888434358948199E-2</v>
      </c>
      <c r="AU1111" s="17">
        <v>5.16246071860504E-2</v>
      </c>
      <c r="AV1111" s="17">
        <v>4.82085211895526E-2</v>
      </c>
      <c r="AW1111" s="17">
        <v>6.8398395495657502E-2</v>
      </c>
      <c r="AX1111" s="17"/>
      <c r="AY1111" s="17">
        <v>5.5485215982712402E-2</v>
      </c>
      <c r="AZ1111" s="17">
        <v>4.96617842834065E-2</v>
      </c>
      <c r="BA1111" s="17"/>
      <c r="BB1111" s="17">
        <v>5.6302538318925503E-2</v>
      </c>
      <c r="BC1111" s="17">
        <v>5.06563083436068E-2</v>
      </c>
      <c r="BD1111" s="17"/>
      <c r="BE1111" s="17">
        <v>6.6932335661749803E-2</v>
      </c>
      <c r="BF1111" s="17">
        <v>4.86472096741178E-2</v>
      </c>
      <c r="BG1111" s="17"/>
      <c r="BH1111" s="17">
        <v>4.8355732836145297E-2</v>
      </c>
      <c r="BI1111" s="17">
        <v>5.1771547209435699E-2</v>
      </c>
      <c r="BJ1111" s="17"/>
      <c r="BK1111" s="17">
        <v>4.1973855029320301E-2</v>
      </c>
      <c r="BL1111" s="17">
        <v>5.3620786803311303E-2</v>
      </c>
      <c r="BM1111" s="17"/>
      <c r="BN1111" s="17">
        <v>3.5649372488062603E-2</v>
      </c>
      <c r="BO1111" s="17">
        <v>5.2496602856036197E-2</v>
      </c>
      <c r="BP1111" s="17"/>
      <c r="BQ1111" s="17">
        <v>6.7219439470925693E-2</v>
      </c>
      <c r="BR1111" s="17">
        <v>4.9257436853387397E-2</v>
      </c>
      <c r="BS1111" s="17"/>
      <c r="BT1111" s="17">
        <v>7.0828713183012093E-2</v>
      </c>
      <c r="BU1111" s="17">
        <v>4.9843213153637399E-2</v>
      </c>
      <c r="BV1111" s="17"/>
      <c r="BW1111" s="17">
        <v>4.7179448904498801E-2</v>
      </c>
      <c r="BX1111" s="17">
        <v>5.4869915832974299E-2</v>
      </c>
      <c r="BY1111" s="17"/>
      <c r="BZ1111" s="17">
        <v>5.5057447479140001E-2</v>
      </c>
      <c r="CA1111" s="17">
        <v>5.09681436553409E-2</v>
      </c>
    </row>
    <row r="1112" spans="2:79" x14ac:dyDescent="0.35">
      <c r="B1112" t="s">
        <v>506</v>
      </c>
      <c r="C1112" s="17">
        <v>3.76738541573104E-2</v>
      </c>
      <c r="D1112" s="17">
        <v>2.48185352197553E-2</v>
      </c>
      <c r="E1112" s="17">
        <v>2.7298806960135601E-2</v>
      </c>
      <c r="F1112" s="17">
        <v>1.0082933253708201E-2</v>
      </c>
      <c r="G1112" s="17">
        <v>5.0347283321656701E-2</v>
      </c>
      <c r="H1112" s="17">
        <v>7.0978311010905196E-2</v>
      </c>
      <c r="I1112" s="17">
        <v>5.54527854062817E-2</v>
      </c>
      <c r="J1112" s="17">
        <v>2.9151763704522798E-2</v>
      </c>
      <c r="K1112" s="17">
        <v>9.5487252211456999E-2</v>
      </c>
      <c r="L1112" s="17">
        <v>6.3366964125177398E-3</v>
      </c>
      <c r="M1112" s="17"/>
      <c r="N1112" s="17">
        <v>7.9992026562963406E-3</v>
      </c>
      <c r="O1112" s="17">
        <v>1.4905782652881601E-2</v>
      </c>
      <c r="P1112" s="17">
        <v>5.6279058696477702E-2</v>
      </c>
      <c r="Q1112" s="17">
        <v>4.4753115009728499E-2</v>
      </c>
      <c r="R1112" s="17"/>
      <c r="S1112" s="17">
        <v>2.64693250192563E-2</v>
      </c>
      <c r="T1112" s="17">
        <v>2.6776553059912701E-2</v>
      </c>
      <c r="U1112" s="17">
        <v>6.7684515589971498E-3</v>
      </c>
      <c r="V1112" s="17">
        <v>2.1336052125041902E-2</v>
      </c>
      <c r="W1112" s="17">
        <v>5.0135696621606197E-2</v>
      </c>
      <c r="X1112" s="17">
        <v>5.4929344702303103E-2</v>
      </c>
      <c r="Y1112" s="17">
        <v>5.4087071128895797E-2</v>
      </c>
      <c r="Z1112" s="17"/>
      <c r="AA1112" s="17">
        <v>3.8949831007912397E-2</v>
      </c>
      <c r="AB1112" s="17">
        <v>0</v>
      </c>
      <c r="AC1112" s="17"/>
      <c r="AD1112" s="17">
        <v>3.9583831775849301E-2</v>
      </c>
      <c r="AE1112" s="17">
        <v>4.1712493135145003E-2</v>
      </c>
      <c r="AF1112" s="17">
        <v>0</v>
      </c>
      <c r="AG1112" s="17"/>
      <c r="AH1112" s="17">
        <v>4.1908700438894997E-2</v>
      </c>
      <c r="AI1112" s="17">
        <v>3.5464103173959899E-2</v>
      </c>
      <c r="AJ1112" s="17"/>
      <c r="AK1112" s="17">
        <v>3.0942200922424602E-2</v>
      </c>
      <c r="AL1112" s="17">
        <v>4.0068584678744801E-2</v>
      </c>
      <c r="AM1112" s="17"/>
      <c r="AN1112" s="17">
        <v>2.95423713489898E-2</v>
      </c>
      <c r="AO1112" s="17">
        <v>4.4753115009728499E-2</v>
      </c>
      <c r="AP1112" s="17"/>
      <c r="AQ1112" s="17">
        <v>4.6891272484256598E-2</v>
      </c>
      <c r="AR1112" s="17">
        <v>2.95149941673255E-2</v>
      </c>
      <c r="AS1112" s="17"/>
      <c r="AT1112" s="17">
        <v>1.29994346154807E-2</v>
      </c>
      <c r="AU1112" s="17">
        <v>2.6295947215576598E-2</v>
      </c>
      <c r="AV1112" s="17">
        <v>3.9411380097723298E-2</v>
      </c>
      <c r="AW1112" s="17">
        <v>5.0285759398766103E-2</v>
      </c>
      <c r="AX1112" s="17"/>
      <c r="AY1112" s="17">
        <v>3.3660613209691097E-2</v>
      </c>
      <c r="AZ1112" s="17">
        <v>3.95047412969802E-2</v>
      </c>
      <c r="BA1112" s="17"/>
      <c r="BB1112" s="17">
        <v>6.33684942916065E-2</v>
      </c>
      <c r="BC1112" s="17">
        <v>3.3246550638217597E-2</v>
      </c>
      <c r="BD1112" s="17"/>
      <c r="BE1112" s="17">
        <v>3.5253730304397303E-2</v>
      </c>
      <c r="BF1112" s="17">
        <v>3.8118669132818202E-2</v>
      </c>
      <c r="BG1112" s="17"/>
      <c r="BH1112" s="17">
        <v>3.9400048803308399E-2</v>
      </c>
      <c r="BI1112" s="17">
        <v>3.75165011799393E-2</v>
      </c>
      <c r="BJ1112" s="17"/>
      <c r="BK1112" s="17">
        <v>3.44537975093962E-2</v>
      </c>
      <c r="BL1112" s="17">
        <v>3.8396445657680502E-2</v>
      </c>
      <c r="BM1112" s="17"/>
      <c r="BN1112" s="17">
        <v>5.6648269866549097E-2</v>
      </c>
      <c r="BO1112" s="17">
        <v>3.6463254642603103E-2</v>
      </c>
      <c r="BP1112" s="17"/>
      <c r="BQ1112" s="17">
        <v>4.7222929680552E-2</v>
      </c>
      <c r="BR1112" s="17">
        <v>3.6321145351652102E-2</v>
      </c>
      <c r="BS1112" s="17"/>
      <c r="BT1112" s="17">
        <v>4.27322946927301E-2</v>
      </c>
      <c r="BU1112" s="17">
        <v>3.7244184925527203E-2</v>
      </c>
      <c r="BV1112" s="17"/>
      <c r="BW1112" s="17">
        <v>3.12492820956814E-2</v>
      </c>
      <c r="BX1112" s="17">
        <v>4.2721526724855699E-2</v>
      </c>
      <c r="BY1112" s="17"/>
      <c r="BZ1112" s="17">
        <v>2.7990511608633199E-2</v>
      </c>
      <c r="CA1112" s="17">
        <v>3.9078511413328902E-2</v>
      </c>
    </row>
    <row r="1113" spans="2:79" x14ac:dyDescent="0.35">
      <c r="B1113" t="s">
        <v>507</v>
      </c>
      <c r="C1113" s="17">
        <v>1.16717856396195E-2</v>
      </c>
      <c r="D1113" s="17">
        <v>7.1300898789744497E-3</v>
      </c>
      <c r="E1113" s="17">
        <v>1.2543584112433399E-2</v>
      </c>
      <c r="F1113" s="17">
        <v>7.18328053151764E-3</v>
      </c>
      <c r="G1113" s="17">
        <v>7.4267790478949299E-3</v>
      </c>
      <c r="H1113" s="17">
        <v>1.27768537150396E-2</v>
      </c>
      <c r="I1113" s="17">
        <v>2.3933837119717499E-2</v>
      </c>
      <c r="J1113" s="17">
        <v>2.1296145383477599E-2</v>
      </c>
      <c r="K1113" s="17">
        <v>0</v>
      </c>
      <c r="L1113" s="17">
        <v>7.1659710300857197E-3</v>
      </c>
      <c r="M1113" s="17"/>
      <c r="N1113" s="17">
        <v>8.9226904066424008E-3</v>
      </c>
      <c r="O1113" s="17">
        <v>8.3057915727701905E-3</v>
      </c>
      <c r="P1113" s="17">
        <v>6.3290216147164104E-3</v>
      </c>
      <c r="Q1113" s="17">
        <v>1.51463436019053E-2</v>
      </c>
      <c r="R1113" s="17"/>
      <c r="S1113" s="17">
        <v>7.1969655463191102E-3</v>
      </c>
      <c r="T1113" s="17">
        <v>1.41369071533043E-2</v>
      </c>
      <c r="U1113" s="17">
        <v>9.6044513303205105E-3</v>
      </c>
      <c r="V1113" s="17">
        <v>1.22148830037419E-2</v>
      </c>
      <c r="W1113" s="17">
        <v>9.0383245629371296E-3</v>
      </c>
      <c r="X1113" s="17">
        <v>1.5286472167759701E-2</v>
      </c>
      <c r="Y1113" s="17">
        <v>1.6094500990747902E-2</v>
      </c>
      <c r="Z1113" s="17"/>
      <c r="AA1113" s="17">
        <v>1.20670976833291E-2</v>
      </c>
      <c r="AB1113" s="17">
        <v>0</v>
      </c>
      <c r="AC1113" s="17"/>
      <c r="AD1113" s="17">
        <v>8.6958525548271499E-3</v>
      </c>
      <c r="AE1113" s="17">
        <v>1.6687581965776702E-2</v>
      </c>
      <c r="AF1113" s="17">
        <v>8.0092748078741394E-3</v>
      </c>
      <c r="AG1113" s="17"/>
      <c r="AH1113" s="17">
        <v>1.25703831503419E-2</v>
      </c>
      <c r="AI1113" s="17">
        <v>1.1202895719909799E-2</v>
      </c>
      <c r="AJ1113" s="17"/>
      <c r="AK1113" s="17">
        <v>1.36425618663472E-2</v>
      </c>
      <c r="AL1113" s="17">
        <v>1.09706981331205E-2</v>
      </c>
      <c r="AM1113" s="17"/>
      <c r="AN1113" s="17">
        <v>7.6807887084654599E-3</v>
      </c>
      <c r="AO1113" s="17">
        <v>1.51463436019053E-2</v>
      </c>
      <c r="AP1113" s="17"/>
      <c r="AQ1113" s="17">
        <v>1.7653246080233501E-2</v>
      </c>
      <c r="AR1113" s="17">
        <v>6.37725559448359E-3</v>
      </c>
      <c r="AS1113" s="17"/>
      <c r="AT1113" s="17">
        <v>2.8056160818288999E-2</v>
      </c>
      <c r="AU1113" s="17">
        <v>5.7051736956720001E-3</v>
      </c>
      <c r="AV1113" s="17">
        <v>1.04450220167765E-2</v>
      </c>
      <c r="AW1113" s="17">
        <v>1.69950528058537E-2</v>
      </c>
      <c r="AX1113" s="17"/>
      <c r="AY1113" s="17">
        <v>1.90001253737304E-2</v>
      </c>
      <c r="AZ1113" s="17">
        <v>8.3285119240768795E-3</v>
      </c>
      <c r="BA1113" s="17"/>
      <c r="BB1113" s="17">
        <v>2.02699272769357E-2</v>
      </c>
      <c r="BC1113" s="17">
        <v>1.01902866760384E-2</v>
      </c>
      <c r="BD1113" s="17"/>
      <c r="BE1113" s="17">
        <v>1.09893476550014E-2</v>
      </c>
      <c r="BF1113" s="17">
        <v>1.17972166728487E-2</v>
      </c>
      <c r="BG1113" s="17"/>
      <c r="BH1113" s="17">
        <v>1.41693812956831E-2</v>
      </c>
      <c r="BI1113" s="17">
        <v>1.14441148415077E-2</v>
      </c>
      <c r="BJ1113" s="17"/>
      <c r="BK1113" s="17">
        <v>5.6819330078019901E-3</v>
      </c>
      <c r="BL1113" s="17">
        <v>1.3015928638788201E-2</v>
      </c>
      <c r="BM1113" s="17"/>
      <c r="BN1113" s="17">
        <v>6.1386964486479199E-3</v>
      </c>
      <c r="BO1113" s="17">
        <v>1.20248060009348E-2</v>
      </c>
      <c r="BP1113" s="17"/>
      <c r="BQ1113" s="17">
        <v>1.7872032672650001E-2</v>
      </c>
      <c r="BR1113" s="17">
        <v>1.07934672371288E-2</v>
      </c>
      <c r="BS1113" s="17"/>
      <c r="BT1113" s="17">
        <v>1.58099381453192E-2</v>
      </c>
      <c r="BU1113" s="17">
        <v>1.13202866359887E-2</v>
      </c>
      <c r="BV1113" s="17"/>
      <c r="BW1113" s="17">
        <v>8.1245723382448991E-3</v>
      </c>
      <c r="BX1113" s="17">
        <v>1.44587683523701E-2</v>
      </c>
      <c r="BY1113" s="17"/>
      <c r="BZ1113" s="17">
        <v>6.8287634346479598E-3</v>
      </c>
      <c r="CA1113" s="17">
        <v>1.2374310232452499E-2</v>
      </c>
    </row>
    <row r="1114" spans="2:79" x14ac:dyDescent="0.35">
      <c r="B1114" t="s">
        <v>75</v>
      </c>
      <c r="C1114" s="17">
        <v>6.0468354945019703E-2</v>
      </c>
      <c r="D1114" s="17">
        <v>4.5408024046772098E-2</v>
      </c>
      <c r="E1114" s="17">
        <v>1.5392813657188699E-2</v>
      </c>
      <c r="F1114" s="17">
        <v>3.8626367568359798E-2</v>
      </c>
      <c r="G1114" s="17">
        <v>7.5402400350086399E-2</v>
      </c>
      <c r="H1114" s="17">
        <v>6.6731189262076898E-2</v>
      </c>
      <c r="I1114" s="17">
        <v>6.6421689359987296E-2</v>
      </c>
      <c r="J1114" s="17">
        <v>7.6323909377085997E-2</v>
      </c>
      <c r="K1114" s="17">
        <v>7.0368136991769206E-2</v>
      </c>
      <c r="L1114" s="17">
        <v>0.113383485002557</v>
      </c>
      <c r="M1114" s="17"/>
      <c r="N1114" s="17">
        <v>8.1459566925041804E-2</v>
      </c>
      <c r="O1114" s="17">
        <v>6.5825692199190294E-2</v>
      </c>
      <c r="P1114" s="17">
        <v>4.9335466647787499E-2</v>
      </c>
      <c r="Q1114" s="17">
        <v>5.7978306554030599E-2</v>
      </c>
      <c r="R1114" s="17"/>
      <c r="S1114" s="17">
        <v>7.7726615780186498E-2</v>
      </c>
      <c r="T1114" s="17">
        <v>3.9969970195193598E-2</v>
      </c>
      <c r="U1114" s="17">
        <v>2.44984197646957E-2</v>
      </c>
      <c r="V1114" s="17">
        <v>8.8281827393015502E-2</v>
      </c>
      <c r="W1114" s="17">
        <v>3.8416449223725599E-2</v>
      </c>
      <c r="X1114" s="17">
        <v>2.6963691831337299E-2</v>
      </c>
      <c r="Y1114" s="17">
        <v>4.9296070352452898E-2</v>
      </c>
      <c r="Z1114" s="17"/>
      <c r="AA1114" s="17">
        <v>5.5460648111671597E-2</v>
      </c>
      <c r="AB1114" s="17">
        <v>0.208323401698497</v>
      </c>
      <c r="AC1114" s="17"/>
      <c r="AD1114" s="17">
        <v>6.54250184712694E-2</v>
      </c>
      <c r="AE1114" s="17">
        <v>4.3427565929787401E-2</v>
      </c>
      <c r="AF1114" s="17">
        <v>8.8026106164970197E-2</v>
      </c>
      <c r="AG1114" s="17"/>
      <c r="AH1114" s="17">
        <v>2.41937763827711E-2</v>
      </c>
      <c r="AI1114" s="17">
        <v>7.9396500223190503E-2</v>
      </c>
      <c r="AJ1114" s="17"/>
      <c r="AK1114" s="17">
        <v>6.6329034938065801E-2</v>
      </c>
      <c r="AL1114" s="17">
        <v>5.8383466023086798E-2</v>
      </c>
      <c r="AM1114" s="17"/>
      <c r="AN1114" s="17">
        <v>6.3328510278368902E-2</v>
      </c>
      <c r="AO1114" s="17">
        <v>5.7978306554030599E-2</v>
      </c>
      <c r="AP1114" s="17"/>
      <c r="AQ1114" s="17">
        <v>4.2247325427793803E-2</v>
      </c>
      <c r="AR1114" s="17">
        <v>7.6596822096155495E-2</v>
      </c>
      <c r="AS1114" s="17"/>
      <c r="AT1114" s="17">
        <v>0.180396721387726</v>
      </c>
      <c r="AU1114" s="17">
        <v>7.2466427476921405E-2</v>
      </c>
      <c r="AV1114" s="17">
        <v>5.7421373405768902E-2</v>
      </c>
      <c r="AW1114" s="17">
        <v>2.7653198860364499E-2</v>
      </c>
      <c r="AX1114" s="17"/>
      <c r="AY1114" s="17">
        <v>4.1275510849432498E-2</v>
      </c>
      <c r="AZ1114" s="17">
        <v>6.9224353372959596E-2</v>
      </c>
      <c r="BA1114" s="17"/>
      <c r="BB1114" s="17">
        <v>4.4050869847090002E-2</v>
      </c>
      <c r="BC1114" s="17">
        <v>6.3297162399368903E-2</v>
      </c>
      <c r="BD1114" s="17"/>
      <c r="BE1114" s="17">
        <v>5.15282178776525E-2</v>
      </c>
      <c r="BF1114" s="17">
        <v>6.2111538142388199E-2</v>
      </c>
      <c r="BG1114" s="17"/>
      <c r="BH1114" s="17">
        <v>5.4911296097657901E-2</v>
      </c>
      <c r="BI1114" s="17">
        <v>6.0974914131196198E-2</v>
      </c>
      <c r="BJ1114" s="17"/>
      <c r="BK1114" s="17">
        <v>6.4581661697114504E-2</v>
      </c>
      <c r="BL1114" s="17">
        <v>5.9545315128498602E-2</v>
      </c>
      <c r="BM1114" s="17"/>
      <c r="BN1114" s="17">
        <v>2.28620368301535E-2</v>
      </c>
      <c r="BO1114" s="17">
        <v>6.2867701051767894E-2</v>
      </c>
      <c r="BP1114" s="17"/>
      <c r="BQ1114" s="17">
        <v>2.8675357012968101E-2</v>
      </c>
      <c r="BR1114" s="17">
        <v>6.4972106973819402E-2</v>
      </c>
      <c r="BS1114" s="17"/>
      <c r="BT1114" s="17">
        <v>1.76593409657195E-2</v>
      </c>
      <c r="BU1114" s="17">
        <v>6.4104597383986495E-2</v>
      </c>
      <c r="BV1114" s="17"/>
      <c r="BW1114" s="17">
        <v>5.8169297889945099E-2</v>
      </c>
      <c r="BX1114" s="17">
        <v>6.2274683384766299E-2</v>
      </c>
      <c r="BY1114" s="17"/>
      <c r="BZ1114" s="17">
        <v>2.1922986915275298E-2</v>
      </c>
      <c r="CA1114" s="17">
        <v>6.6059712538403703E-2</v>
      </c>
    </row>
    <row r="1115" spans="2:79" x14ac:dyDescent="0.35">
      <c r="B1115" t="s">
        <v>510</v>
      </c>
      <c r="C1115" s="17">
        <v>0.110780337176744</v>
      </c>
      <c r="D1115" s="17">
        <v>6.2681035733329907E-2</v>
      </c>
      <c r="E1115" s="17">
        <v>8.3286430734272901E-2</v>
      </c>
      <c r="F1115" s="17">
        <v>0.14620439954721201</v>
      </c>
      <c r="G1115" s="17">
        <v>5.9102381754795402E-2</v>
      </c>
      <c r="H1115" s="17">
        <v>0.124274716147015</v>
      </c>
      <c r="I1115" s="17">
        <v>9.8636766089245903E-2</v>
      </c>
      <c r="J1115" s="17">
        <v>0.15155073688790599</v>
      </c>
      <c r="K1115" s="17">
        <v>4.02572114800996E-2</v>
      </c>
      <c r="L1115" s="17">
        <v>0.22591169580322501</v>
      </c>
      <c r="M1115" s="17"/>
      <c r="N1115" s="17">
        <v>0.25199503388309702</v>
      </c>
      <c r="O1115" s="17">
        <v>0.163584311942469</v>
      </c>
      <c r="P1115" s="17">
        <v>9.8300677511127199E-2</v>
      </c>
      <c r="Q1115" s="17">
        <v>6.7436256322406005E-2</v>
      </c>
      <c r="R1115" s="17"/>
      <c r="S1115" s="17">
        <v>0.13830666752749199</v>
      </c>
      <c r="T1115" s="17">
        <v>0.121137982540146</v>
      </c>
      <c r="U1115" s="17">
        <v>6.8508748704144307E-2</v>
      </c>
      <c r="V1115" s="17">
        <v>0.13526089875418101</v>
      </c>
      <c r="W1115" s="17">
        <v>0.120827642873706</v>
      </c>
      <c r="X1115" s="17">
        <v>6.1618192362652799E-2</v>
      </c>
      <c r="Y1115" s="17">
        <v>0.103347465947853</v>
      </c>
      <c r="Z1115" s="17"/>
      <c r="AA1115" s="17">
        <v>0.104072908978093</v>
      </c>
      <c r="AB1115" s="17">
        <v>0.30882050664171301</v>
      </c>
      <c r="AC1115" s="17"/>
      <c r="AD1115" s="17">
        <v>0.109515278858691</v>
      </c>
      <c r="AE1115" s="17">
        <v>7.9203688026970101E-2</v>
      </c>
      <c r="AF1115" s="17">
        <v>0.257985692387177</v>
      </c>
      <c r="AG1115" s="17"/>
      <c r="AH1115" s="17">
        <v>4.7025127706368602E-2</v>
      </c>
      <c r="AI1115" s="17">
        <v>0.14404792883255399</v>
      </c>
      <c r="AJ1115" s="17"/>
      <c r="AK1115" s="17">
        <v>0.144102415228475</v>
      </c>
      <c r="AL1115" s="17">
        <v>9.8926280741608599E-2</v>
      </c>
      <c r="AM1115" s="17"/>
      <c r="AN1115" s="17">
        <v>0.16056684111509201</v>
      </c>
      <c r="AO1115" s="17">
        <v>6.7436256322406005E-2</v>
      </c>
      <c r="AP1115" s="17"/>
      <c r="AQ1115" s="17">
        <v>6.2317634057318202E-2</v>
      </c>
      <c r="AR1115" s="17">
        <v>0.15367742565234099</v>
      </c>
      <c r="AS1115" s="17"/>
      <c r="AT1115" s="17">
        <v>0.20023233235996599</v>
      </c>
      <c r="AU1115" s="17">
        <v>0.17902166444409501</v>
      </c>
      <c r="AV1115" s="17">
        <v>9.3730168895633598E-2</v>
      </c>
      <c r="AW1115" s="17">
        <v>5.9724278206928598E-2</v>
      </c>
      <c r="AX1115" s="17"/>
      <c r="AY1115" s="17">
        <v>7.3776750959048995E-2</v>
      </c>
      <c r="AZ1115" s="17">
        <v>0.127661803057289</v>
      </c>
      <c r="BA1115" s="17"/>
      <c r="BB1115" s="17">
        <v>0.109307787149117</v>
      </c>
      <c r="BC1115" s="17">
        <v>0.111034064253103</v>
      </c>
      <c r="BD1115" s="17"/>
      <c r="BE1115" s="17">
        <v>9.4256176261052302E-2</v>
      </c>
      <c r="BF1115" s="17">
        <v>0.11381745208478999</v>
      </c>
      <c r="BG1115" s="17"/>
      <c r="BH1115" s="17">
        <v>0.15472808522707601</v>
      </c>
      <c r="BI1115" s="17">
        <v>0.106774236809959</v>
      </c>
      <c r="BJ1115" s="17"/>
      <c r="BK1115" s="17">
        <v>6.9891967355951407E-2</v>
      </c>
      <c r="BL1115" s="17">
        <v>0.119955824358198</v>
      </c>
      <c r="BM1115" s="17"/>
      <c r="BN1115" s="17">
        <v>9.6303001922123294E-2</v>
      </c>
      <c r="BO1115" s="17">
        <v>0.111704015423393</v>
      </c>
      <c r="BP1115" s="17"/>
      <c r="BQ1115" s="17">
        <v>5.50427281249663E-2</v>
      </c>
      <c r="BR1115" s="17">
        <v>0.118676049634685</v>
      </c>
      <c r="BS1115" s="17"/>
      <c r="BT1115" s="17">
        <v>7.7776611470325302E-2</v>
      </c>
      <c r="BU1115" s="17">
        <v>0.113583708170426</v>
      </c>
      <c r="BV1115" s="17"/>
      <c r="BW1115" s="17">
        <v>0.14983109529997499</v>
      </c>
      <c r="BX1115" s="17">
        <v>8.00988476347783E-2</v>
      </c>
      <c r="BY1115" s="17"/>
      <c r="BZ1115" s="17">
        <v>6.9291192112615502E-2</v>
      </c>
      <c r="CA1115" s="17">
        <v>0.116798716508816</v>
      </c>
    </row>
    <row r="1116" spans="2:79" x14ac:dyDescent="0.35">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c r="AF1116" s="17"/>
      <c r="AG1116" s="17"/>
      <c r="AH1116" s="17"/>
      <c r="AI1116" s="17"/>
      <c r="AJ1116" s="17"/>
      <c r="AK1116" s="17"/>
      <c r="AL1116" s="17"/>
      <c r="AM1116" s="17"/>
      <c r="AN1116" s="17"/>
      <c r="AO1116" s="17"/>
      <c r="AP1116" s="17"/>
      <c r="AQ1116" s="17"/>
      <c r="AR1116" s="17"/>
      <c r="AS1116" s="17"/>
      <c r="AT1116" s="17"/>
      <c r="AU1116" s="17"/>
      <c r="AV1116" s="17"/>
      <c r="AW1116" s="17"/>
      <c r="AX1116" s="17"/>
      <c r="AY1116" s="17"/>
      <c r="AZ1116" s="17"/>
      <c r="BA1116" s="17"/>
      <c r="BB1116" s="17"/>
      <c r="BC1116" s="17"/>
      <c r="BD1116" s="17"/>
      <c r="BE1116" s="17"/>
      <c r="BF1116" s="17"/>
      <c r="BG1116" s="17"/>
      <c r="BH1116" s="17"/>
      <c r="BI1116" s="17"/>
      <c r="BJ1116" s="17"/>
      <c r="BK1116" s="17"/>
      <c r="BL1116" s="17"/>
      <c r="BM1116" s="17"/>
      <c r="BN1116" s="17"/>
      <c r="BO1116" s="17"/>
      <c r="BP1116" s="17"/>
      <c r="BQ1116" s="17"/>
      <c r="BR1116" s="17"/>
      <c r="BS1116" s="17"/>
      <c r="BT1116" s="17"/>
      <c r="BU1116" s="17"/>
      <c r="BV1116" s="17"/>
      <c r="BW1116" s="17"/>
      <c r="BX1116" s="17"/>
      <c r="BY1116" s="17"/>
      <c r="BZ1116" s="17"/>
      <c r="CA1116" s="17"/>
    </row>
    <row r="1117" spans="2:79" x14ac:dyDescent="0.35">
      <c r="B1117" s="6" t="s">
        <v>518</v>
      </c>
      <c r="C1117" s="17"/>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c r="AD1117" s="17"/>
      <c r="AE1117" s="17"/>
      <c r="AF1117" s="17"/>
      <c r="AG1117" s="17"/>
      <c r="AH1117" s="17"/>
      <c r="AI1117" s="17"/>
      <c r="AJ1117" s="17"/>
      <c r="AK1117" s="17"/>
      <c r="AL1117" s="17"/>
      <c r="AM1117" s="17"/>
      <c r="AN1117" s="17"/>
      <c r="AO1117" s="17"/>
      <c r="AP1117" s="17"/>
      <c r="AQ1117" s="17"/>
      <c r="AR1117" s="17"/>
      <c r="AS1117" s="17"/>
      <c r="AT1117" s="17"/>
      <c r="AU1117" s="17"/>
      <c r="AV1117" s="17"/>
      <c r="AW1117" s="17"/>
      <c r="AX1117" s="17"/>
      <c r="AY1117" s="17"/>
      <c r="AZ1117" s="17"/>
      <c r="BA1117" s="17"/>
      <c r="BB1117" s="17"/>
      <c r="BC1117" s="17"/>
      <c r="BD1117" s="17"/>
      <c r="BE1117" s="17"/>
      <c r="BF1117" s="17"/>
      <c r="BG1117" s="17"/>
      <c r="BH1117" s="17"/>
      <c r="BI1117" s="17"/>
      <c r="BJ1117" s="17"/>
      <c r="BK1117" s="17"/>
      <c r="BL1117" s="17"/>
      <c r="BM1117" s="17"/>
      <c r="BN1117" s="17"/>
      <c r="BO1117" s="17"/>
      <c r="BP1117" s="17"/>
      <c r="BQ1117" s="17"/>
      <c r="BR1117" s="17"/>
      <c r="BS1117" s="17"/>
      <c r="BT1117" s="17"/>
      <c r="BU1117" s="17"/>
      <c r="BV1117" s="17"/>
      <c r="BW1117" s="17"/>
      <c r="BX1117" s="17"/>
      <c r="BY1117" s="17"/>
      <c r="BZ1117" s="17"/>
      <c r="CA1117" s="17"/>
    </row>
    <row r="1118" spans="2:79" x14ac:dyDescent="0.35">
      <c r="B1118" s="24" t="s">
        <v>77</v>
      </c>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c r="AO1118" s="17"/>
      <c r="AP1118" s="17"/>
      <c r="AQ1118" s="17"/>
      <c r="AR1118" s="17"/>
      <c r="AS1118" s="17"/>
      <c r="AT1118" s="17"/>
      <c r="AU1118" s="17"/>
      <c r="AV1118" s="17"/>
      <c r="AW1118" s="17"/>
      <c r="AX1118" s="17"/>
      <c r="AY1118" s="17"/>
      <c r="AZ1118" s="17"/>
      <c r="BA1118" s="17"/>
      <c r="BB1118" s="17"/>
      <c r="BC1118" s="17"/>
      <c r="BD1118" s="17"/>
      <c r="BE1118" s="17"/>
      <c r="BF1118" s="17"/>
      <c r="BG1118" s="17"/>
      <c r="BH1118" s="17"/>
      <c r="BI1118" s="17"/>
      <c r="BJ1118" s="17"/>
      <c r="BK1118" s="17"/>
      <c r="BL1118" s="17"/>
      <c r="BM1118" s="17"/>
      <c r="BN1118" s="17"/>
      <c r="BO1118" s="17"/>
      <c r="BP1118" s="17"/>
      <c r="BQ1118" s="17"/>
      <c r="BR1118" s="17"/>
      <c r="BS1118" s="17"/>
      <c r="BT1118" s="17"/>
      <c r="BU1118" s="17"/>
      <c r="BV1118" s="17"/>
      <c r="BW1118" s="17"/>
      <c r="BX1118" s="17"/>
      <c r="BY1118" s="17"/>
      <c r="BZ1118" s="17"/>
      <c r="CA1118" s="17"/>
    </row>
    <row r="1119" spans="2:79" x14ac:dyDescent="0.35">
      <c r="B1119" t="s">
        <v>512</v>
      </c>
      <c r="C1119" s="17">
        <v>0.24980725728985101</v>
      </c>
      <c r="D1119" s="17">
        <v>0.25453902038943399</v>
      </c>
      <c r="E1119" s="17">
        <v>0.198422295728477</v>
      </c>
      <c r="F1119" s="17">
        <v>0.306278775412546</v>
      </c>
      <c r="G1119" s="17">
        <v>0.21402695041460401</v>
      </c>
      <c r="H1119" s="17">
        <v>0.21532204032315599</v>
      </c>
      <c r="I1119" s="17">
        <v>0.24346724992278801</v>
      </c>
      <c r="J1119" s="17">
        <v>0.26691666992197899</v>
      </c>
      <c r="K1119" s="17">
        <v>0.29459065508518401</v>
      </c>
      <c r="L1119" s="17">
        <v>0.40624373632523297</v>
      </c>
      <c r="M1119" s="17"/>
      <c r="N1119" s="17">
        <v>0.236475074009181</v>
      </c>
      <c r="O1119" s="17">
        <v>0.23159758995521301</v>
      </c>
      <c r="P1119" s="17">
        <v>0.21897587774910701</v>
      </c>
      <c r="Q1119" s="17">
        <v>0.28386940782993803</v>
      </c>
      <c r="R1119" s="17"/>
      <c r="S1119" s="17">
        <v>0.20110652225199799</v>
      </c>
      <c r="T1119" s="17">
        <v>0.21256403256211701</v>
      </c>
      <c r="U1119" s="17">
        <v>0.239729727328405</v>
      </c>
      <c r="V1119" s="17">
        <v>0.23077395399852699</v>
      </c>
      <c r="W1119" s="17">
        <v>0.25458166724727399</v>
      </c>
      <c r="X1119" s="17">
        <v>0.27249059287250799</v>
      </c>
      <c r="Y1119" s="17">
        <v>0.33626447329995002</v>
      </c>
      <c r="Z1119" s="17"/>
      <c r="AA1119" s="17">
        <v>0.27658970636537</v>
      </c>
      <c r="AB1119" s="17">
        <v>0.20754950967817701</v>
      </c>
      <c r="AC1119" s="17"/>
      <c r="AD1119" s="17">
        <v>0.25439618402602099</v>
      </c>
      <c r="AE1119" s="17">
        <v>0.32486568587019299</v>
      </c>
      <c r="AF1119" s="17">
        <v>0.269000193523739</v>
      </c>
      <c r="AG1119" s="17"/>
      <c r="AH1119" s="17">
        <v>0.32268312792849402</v>
      </c>
      <c r="AI1119" s="17">
        <v>0.239481929785645</v>
      </c>
      <c r="AJ1119" s="17"/>
      <c r="AK1119" s="17">
        <v>0.253445553729441</v>
      </c>
      <c r="AL1119" s="17">
        <v>0.248167866389092</v>
      </c>
      <c r="AM1119" s="17"/>
      <c r="AN1119" s="17">
        <v>0.23073751871627099</v>
      </c>
      <c r="AO1119" s="17">
        <v>0.28386940782993803</v>
      </c>
      <c r="AP1119" s="17"/>
      <c r="AQ1119" s="17">
        <v>0.34241272902075498</v>
      </c>
      <c r="AR1119" s="17">
        <v>0.203612122560238</v>
      </c>
      <c r="AS1119" s="17"/>
      <c r="AT1119" s="17">
        <v>0.15015764699440901</v>
      </c>
      <c r="AU1119" s="17">
        <v>0.217570353677004</v>
      </c>
      <c r="AV1119" s="17">
        <v>0.29625843091317999</v>
      </c>
      <c r="AW1119" s="17">
        <v>0.34131497063887301</v>
      </c>
      <c r="AX1119" s="17"/>
      <c r="AY1119" s="17">
        <v>0.34443643547955599</v>
      </c>
      <c r="AZ1119" s="17">
        <v>0.22635322482626499</v>
      </c>
      <c r="BA1119" s="17"/>
      <c r="BB1119" s="17">
        <v>0.228399054980544</v>
      </c>
      <c r="BC1119" s="17">
        <v>0.25374007107532898</v>
      </c>
      <c r="BD1119" s="17"/>
      <c r="BE1119" s="17">
        <v>0.25905049874320901</v>
      </c>
      <c r="BF1119" s="17">
        <v>0.24859589888113601</v>
      </c>
      <c r="BG1119" s="17"/>
      <c r="BH1119" s="17">
        <v>0.21021842488915801</v>
      </c>
      <c r="BI1119" s="17">
        <v>0.253272065865422</v>
      </c>
      <c r="BJ1119" s="17"/>
      <c r="BK1119" s="17">
        <v>0.216728781082873</v>
      </c>
      <c r="BL1119" s="17">
        <v>0.25553887195125302</v>
      </c>
      <c r="BM1119" s="17"/>
      <c r="BN1119" s="17">
        <v>0.23973136589925401</v>
      </c>
      <c r="BO1119" s="17">
        <v>0.25026643878717603</v>
      </c>
      <c r="BP1119" s="17"/>
      <c r="BQ1119" s="17">
        <v>0.315681242816304</v>
      </c>
      <c r="BR1119" s="17">
        <v>0.244624993650846</v>
      </c>
      <c r="BS1119" s="17"/>
      <c r="BT1119" s="17">
        <v>0.30292026056431098</v>
      </c>
      <c r="BU1119" s="17">
        <v>0.24625881958005999</v>
      </c>
      <c r="BV1119" s="17"/>
      <c r="BW1119" s="17">
        <v>0.26145606280115902</v>
      </c>
      <c r="BX1119" s="17">
        <v>0.24425922165785899</v>
      </c>
      <c r="BY1119" s="17"/>
      <c r="BZ1119" s="17">
        <v>0.32075093715837799</v>
      </c>
      <c r="CA1119" s="17">
        <v>0.24639814635489099</v>
      </c>
    </row>
    <row r="1120" spans="2:79" x14ac:dyDescent="0.35">
      <c r="B1120" t="s">
        <v>513</v>
      </c>
      <c r="C1120" s="17">
        <v>0.33862927974220602</v>
      </c>
      <c r="D1120" s="17">
        <v>0.26351720837655501</v>
      </c>
      <c r="E1120" s="17">
        <v>0.37363059242306501</v>
      </c>
      <c r="F1120" s="17">
        <v>0.33229262413624999</v>
      </c>
      <c r="G1120" s="17">
        <v>0.372300545870278</v>
      </c>
      <c r="H1120" s="17">
        <v>0.35334770862820403</v>
      </c>
      <c r="I1120" s="17">
        <v>0.355204311743197</v>
      </c>
      <c r="J1120" s="17">
        <v>0.32663962746477498</v>
      </c>
      <c r="K1120" s="17">
        <v>0.33887535311800099</v>
      </c>
      <c r="L1120" s="17">
        <v>0.29566553270950302</v>
      </c>
      <c r="M1120" s="17"/>
      <c r="N1120" s="17">
        <v>0.26739763418143297</v>
      </c>
      <c r="O1120" s="17">
        <v>0.33421495053431999</v>
      </c>
      <c r="P1120" s="17">
        <v>0.377713046440531</v>
      </c>
      <c r="Q1120" s="17">
        <v>0.38199187055393002</v>
      </c>
      <c r="R1120" s="17"/>
      <c r="S1120" s="17">
        <v>0.32270317563312301</v>
      </c>
      <c r="T1120" s="17">
        <v>0.38897051200199301</v>
      </c>
      <c r="U1120" s="17">
        <v>0.363129435495126</v>
      </c>
      <c r="V1120" s="17">
        <v>0.28986965454745101</v>
      </c>
      <c r="W1120" s="17">
        <v>0.37241189484658499</v>
      </c>
      <c r="X1120" s="17">
        <v>0.37867531463306098</v>
      </c>
      <c r="Y1120" s="17">
        <v>0.35714975927862502</v>
      </c>
      <c r="Z1120" s="17"/>
      <c r="AA1120" s="17">
        <v>0.37381965727527999</v>
      </c>
      <c r="AB1120" s="17">
        <v>0.283105377205919</v>
      </c>
      <c r="AC1120" s="17"/>
      <c r="AD1120" s="17">
        <v>0.37301479831943901</v>
      </c>
      <c r="AE1120" s="17">
        <v>0.36032672869027199</v>
      </c>
      <c r="AF1120" s="17">
        <v>0.39024245442171701</v>
      </c>
      <c r="AG1120" s="17"/>
      <c r="AH1120" s="17">
        <v>0.35699580067805697</v>
      </c>
      <c r="AI1120" s="17">
        <v>0.33602704196290201</v>
      </c>
      <c r="AJ1120" s="17"/>
      <c r="AK1120" s="17">
        <v>0.31612312560010902</v>
      </c>
      <c r="AL1120" s="17">
        <v>0.34877039521320902</v>
      </c>
      <c r="AM1120" s="17"/>
      <c r="AN1120" s="17">
        <v>0.31435267777958198</v>
      </c>
      <c r="AO1120" s="17">
        <v>0.38199187055393002</v>
      </c>
      <c r="AP1120" s="17"/>
      <c r="AQ1120" s="17">
        <v>0.366338647929356</v>
      </c>
      <c r="AR1120" s="17">
        <v>0.32480679201278301</v>
      </c>
      <c r="AS1120" s="17"/>
      <c r="AT1120" s="17">
        <v>0.19389002353752899</v>
      </c>
      <c r="AU1120" s="17">
        <v>0.33461271759480499</v>
      </c>
      <c r="AV1120" s="17">
        <v>0.39849997944968102</v>
      </c>
      <c r="AW1120" s="17">
        <v>0.39217525697535799</v>
      </c>
      <c r="AX1120" s="17"/>
      <c r="AY1120" s="17">
        <v>0.35605238408256501</v>
      </c>
      <c r="AZ1120" s="17">
        <v>0.33431092822914499</v>
      </c>
      <c r="BA1120" s="17"/>
      <c r="BB1120" s="17">
        <v>0.34582259494559198</v>
      </c>
      <c r="BC1120" s="17">
        <v>0.33730782505925599</v>
      </c>
      <c r="BD1120" s="17"/>
      <c r="BE1120" s="17">
        <v>0.37979886254662798</v>
      </c>
      <c r="BF1120" s="17">
        <v>0.33323386509626302</v>
      </c>
      <c r="BG1120" s="17"/>
      <c r="BH1120" s="17">
        <v>0.32637337763943702</v>
      </c>
      <c r="BI1120" s="17">
        <v>0.33970191442557401</v>
      </c>
      <c r="BJ1120" s="17"/>
      <c r="BK1120" s="17">
        <v>0.36502104062436203</v>
      </c>
      <c r="BL1120" s="17">
        <v>0.33405629389286101</v>
      </c>
      <c r="BM1120" s="17"/>
      <c r="BN1120" s="17">
        <v>0.35755313703714198</v>
      </c>
      <c r="BO1120" s="17">
        <v>0.337766876130357</v>
      </c>
      <c r="BP1120" s="17"/>
      <c r="BQ1120" s="17">
        <v>0.37446386820668998</v>
      </c>
      <c r="BR1120" s="17">
        <v>0.33581019595162998</v>
      </c>
      <c r="BS1120" s="17"/>
      <c r="BT1120" s="17">
        <v>0.374164643645994</v>
      </c>
      <c r="BU1120" s="17">
        <v>0.33625519020605699</v>
      </c>
      <c r="BV1120" s="17"/>
      <c r="BW1120" s="17">
        <v>0.35750993332408598</v>
      </c>
      <c r="BX1120" s="17">
        <v>0.32963689518175598</v>
      </c>
      <c r="BY1120" s="17"/>
      <c r="BZ1120" s="17">
        <v>0.33779450913661602</v>
      </c>
      <c r="CA1120" s="17">
        <v>0.33866939361288401</v>
      </c>
    </row>
    <row r="1121" spans="2:79" x14ac:dyDescent="0.35">
      <c r="B1121" t="s">
        <v>514</v>
      </c>
      <c r="C1121" s="17">
        <v>0.27624783777455603</v>
      </c>
      <c r="D1121" s="17">
        <v>0.33931513468043101</v>
      </c>
      <c r="E1121" s="17">
        <v>0.26874793765688298</v>
      </c>
      <c r="F1121" s="17">
        <v>0.24266476424476599</v>
      </c>
      <c r="G1121" s="17">
        <v>0.27655557947755199</v>
      </c>
      <c r="H1121" s="17">
        <v>0.29806725648834098</v>
      </c>
      <c r="I1121" s="17">
        <v>0.26623476572807703</v>
      </c>
      <c r="J1121" s="17">
        <v>0.27014046405720399</v>
      </c>
      <c r="K1121" s="17">
        <v>0.243241053715122</v>
      </c>
      <c r="L1121" s="17">
        <v>0.201457952172793</v>
      </c>
      <c r="M1121" s="17"/>
      <c r="N1121" s="17">
        <v>0.27913441101867098</v>
      </c>
      <c r="O1121" s="17">
        <v>0.30362370914807002</v>
      </c>
      <c r="P1121" s="17">
        <v>0.30500098469770698</v>
      </c>
      <c r="Q1121" s="17">
        <v>0.246714187990665</v>
      </c>
      <c r="R1121" s="17"/>
      <c r="S1121" s="17">
        <v>0.29662492296536502</v>
      </c>
      <c r="T1121" s="17">
        <v>0.27721351592348298</v>
      </c>
      <c r="U1121" s="17">
        <v>0.28545895380230701</v>
      </c>
      <c r="V1121" s="17">
        <v>0.30700842809712198</v>
      </c>
      <c r="W1121" s="17">
        <v>0.27107465350548698</v>
      </c>
      <c r="X1121" s="17">
        <v>0.26215840901577803</v>
      </c>
      <c r="Y1121" s="17">
        <v>0.21887626734545701</v>
      </c>
      <c r="Z1121" s="17"/>
      <c r="AA1121" s="17">
        <v>0.26849828033659401</v>
      </c>
      <c r="AB1121" s="17">
        <v>0.28847520508484698</v>
      </c>
      <c r="AC1121" s="17"/>
      <c r="AD1121" s="17">
        <v>0.288852931531135</v>
      </c>
      <c r="AE1121" s="17">
        <v>0.23600013224080599</v>
      </c>
      <c r="AF1121" s="17">
        <v>0.263553142017869</v>
      </c>
      <c r="AG1121" s="17"/>
      <c r="AH1121" s="17">
        <v>0.25116860130759699</v>
      </c>
      <c r="AI1121" s="17">
        <v>0.27980115834290598</v>
      </c>
      <c r="AJ1121" s="17"/>
      <c r="AK1121" s="17">
        <v>0.27707454574596702</v>
      </c>
      <c r="AL1121" s="17">
        <v>0.27587532895114902</v>
      </c>
      <c r="AM1121" s="17"/>
      <c r="AN1121" s="17">
        <v>0.29278228940407403</v>
      </c>
      <c r="AO1121" s="17">
        <v>0.246714187990665</v>
      </c>
      <c r="AP1121" s="17"/>
      <c r="AQ1121" s="17">
        <v>0.21731626952432301</v>
      </c>
      <c r="AR1121" s="17">
        <v>0.30564514750434801</v>
      </c>
      <c r="AS1121" s="17"/>
      <c r="AT1121" s="17">
        <v>0.30338602875245102</v>
      </c>
      <c r="AU1121" s="17">
        <v>0.31823115231986099</v>
      </c>
      <c r="AV1121" s="17">
        <v>0.247757599068058</v>
      </c>
      <c r="AW1121" s="17">
        <v>0.21694377952605501</v>
      </c>
      <c r="AX1121" s="17"/>
      <c r="AY1121" s="17">
        <v>0.22542480514551899</v>
      </c>
      <c r="AZ1121" s="17">
        <v>0.28884442880475197</v>
      </c>
      <c r="BA1121" s="17"/>
      <c r="BB1121" s="17">
        <v>0.27931689512159902</v>
      </c>
      <c r="BC1121" s="17">
        <v>0.27568403373027001</v>
      </c>
      <c r="BD1121" s="17"/>
      <c r="BE1121" s="17">
        <v>0.26255456082706502</v>
      </c>
      <c r="BF1121" s="17">
        <v>0.278042388556001</v>
      </c>
      <c r="BG1121" s="17"/>
      <c r="BH1121" s="17">
        <v>0.29815207905561603</v>
      </c>
      <c r="BI1121" s="17">
        <v>0.27433078191739302</v>
      </c>
      <c r="BJ1121" s="17"/>
      <c r="BK1121" s="17">
        <v>0.29573271357953401</v>
      </c>
      <c r="BL1121" s="17">
        <v>0.27287163026304201</v>
      </c>
      <c r="BM1121" s="17"/>
      <c r="BN1121" s="17">
        <v>0.300831929357607</v>
      </c>
      <c r="BO1121" s="17">
        <v>0.27512748429456402</v>
      </c>
      <c r="BP1121" s="17"/>
      <c r="BQ1121" s="17">
        <v>0.23498641391317401</v>
      </c>
      <c r="BR1121" s="17">
        <v>0.27949384717965797</v>
      </c>
      <c r="BS1121" s="17"/>
      <c r="BT1121" s="17">
        <v>0.213161743725064</v>
      </c>
      <c r="BU1121" s="17">
        <v>0.28046256978531803</v>
      </c>
      <c r="BV1121" s="17"/>
      <c r="BW1121" s="17">
        <v>0.29467218848881199</v>
      </c>
      <c r="BX1121" s="17">
        <v>0.26747277889321502</v>
      </c>
      <c r="BY1121" s="17"/>
      <c r="BZ1121" s="17">
        <v>0.25202884057971098</v>
      </c>
      <c r="CA1121" s="17">
        <v>0.27741165177918198</v>
      </c>
    </row>
    <row r="1122" spans="2:79" x14ac:dyDescent="0.35">
      <c r="B1122" t="s">
        <v>515</v>
      </c>
      <c r="C1122" s="17">
        <v>8.1822387436606206E-2</v>
      </c>
      <c r="D1122" s="17">
        <v>9.0110423989992E-2</v>
      </c>
      <c r="E1122" s="17">
        <v>9.1199348618717604E-2</v>
      </c>
      <c r="F1122" s="17">
        <v>7.8500200241168105E-2</v>
      </c>
      <c r="G1122" s="17">
        <v>8.68801772353162E-2</v>
      </c>
      <c r="H1122" s="17">
        <v>9.2466640380231002E-2</v>
      </c>
      <c r="I1122" s="17">
        <v>6.81253943847102E-2</v>
      </c>
      <c r="J1122" s="17">
        <v>7.1145607576424796E-2</v>
      </c>
      <c r="K1122" s="17">
        <v>6.7869063692912499E-2</v>
      </c>
      <c r="L1122" s="17">
        <v>5.8203951197312899E-2</v>
      </c>
      <c r="M1122" s="17"/>
      <c r="N1122" s="17">
        <v>0.12170372952062999</v>
      </c>
      <c r="O1122" s="17">
        <v>8.2159233531613807E-2</v>
      </c>
      <c r="P1122" s="17">
        <v>6.8659355166953207E-2</v>
      </c>
      <c r="Q1122" s="17">
        <v>5.48761449541409E-2</v>
      </c>
      <c r="R1122" s="17"/>
      <c r="S1122" s="17">
        <v>0.11284708826643799</v>
      </c>
      <c r="T1122" s="17">
        <v>8.7988288064365899E-2</v>
      </c>
      <c r="U1122" s="17">
        <v>7.04696369918036E-2</v>
      </c>
      <c r="V1122" s="17">
        <v>0.108477565462534</v>
      </c>
      <c r="W1122" s="17">
        <v>5.8354498552385198E-2</v>
      </c>
      <c r="X1122" s="17">
        <v>5.5510357611703601E-2</v>
      </c>
      <c r="Y1122" s="17">
        <v>5.5535987376935998E-2</v>
      </c>
      <c r="Z1122" s="17"/>
      <c r="AA1122" s="17">
        <v>5.4618411974219003E-2</v>
      </c>
      <c r="AB1122" s="17">
        <v>0.124745225668548</v>
      </c>
      <c r="AC1122" s="17"/>
      <c r="AD1122" s="17">
        <v>5.8564992735743601E-2</v>
      </c>
      <c r="AE1122" s="17">
        <v>5.4424572390905701E-2</v>
      </c>
      <c r="AF1122" s="17">
        <v>4.9373930598734198E-2</v>
      </c>
      <c r="AG1122" s="17"/>
      <c r="AH1122" s="17">
        <v>4.8241039639151599E-2</v>
      </c>
      <c r="AI1122" s="17">
        <v>8.6580319122399205E-2</v>
      </c>
      <c r="AJ1122" s="17"/>
      <c r="AK1122" s="17">
        <v>9.4063144802216905E-2</v>
      </c>
      <c r="AL1122" s="17">
        <v>7.6306787875995194E-2</v>
      </c>
      <c r="AM1122" s="17"/>
      <c r="AN1122" s="17">
        <v>9.6908275776983993E-2</v>
      </c>
      <c r="AO1122" s="17">
        <v>5.48761449541409E-2</v>
      </c>
      <c r="AP1122" s="17"/>
      <c r="AQ1122" s="17">
        <v>4.98794270205596E-2</v>
      </c>
      <c r="AR1122" s="17">
        <v>9.7756752139912695E-2</v>
      </c>
      <c r="AS1122" s="17"/>
      <c r="AT1122" s="17">
        <v>0.19101508161501801</v>
      </c>
      <c r="AU1122" s="17">
        <v>8.14392598480079E-2</v>
      </c>
      <c r="AV1122" s="17">
        <v>4.1047017721922797E-2</v>
      </c>
      <c r="AW1122" s="17">
        <v>3.70987119537185E-2</v>
      </c>
      <c r="AX1122" s="17"/>
      <c r="AY1122" s="17">
        <v>5.1815800892862203E-2</v>
      </c>
      <c r="AZ1122" s="17">
        <v>8.9259580365699406E-2</v>
      </c>
      <c r="BA1122" s="17"/>
      <c r="BB1122" s="17">
        <v>9.3091026253394701E-2</v>
      </c>
      <c r="BC1122" s="17">
        <v>7.9752271625762206E-2</v>
      </c>
      <c r="BD1122" s="17"/>
      <c r="BE1122" s="17">
        <v>7.1998570822085106E-2</v>
      </c>
      <c r="BF1122" s="17">
        <v>8.3109832206033102E-2</v>
      </c>
      <c r="BG1122" s="17"/>
      <c r="BH1122" s="17">
        <v>8.4254878760046295E-2</v>
      </c>
      <c r="BI1122" s="17">
        <v>8.1609496166862402E-2</v>
      </c>
      <c r="BJ1122" s="17"/>
      <c r="BK1122" s="17">
        <v>7.9472889932589594E-2</v>
      </c>
      <c r="BL1122" s="17">
        <v>8.2229492475444296E-2</v>
      </c>
      <c r="BM1122" s="17"/>
      <c r="BN1122" s="17">
        <v>6.8714883420761597E-2</v>
      </c>
      <c r="BO1122" s="17">
        <v>8.2419726479562E-2</v>
      </c>
      <c r="BP1122" s="17"/>
      <c r="BQ1122" s="17">
        <v>5.3779461392980003E-2</v>
      </c>
      <c r="BR1122" s="17">
        <v>8.4028506207252607E-2</v>
      </c>
      <c r="BS1122" s="17"/>
      <c r="BT1122" s="17">
        <v>7.2225520241559801E-2</v>
      </c>
      <c r="BU1122" s="17">
        <v>8.2463546537980603E-2</v>
      </c>
      <c r="BV1122" s="17"/>
      <c r="BW1122" s="17">
        <v>5.6629205760077898E-2</v>
      </c>
      <c r="BX1122" s="17">
        <v>9.3821271741863596E-2</v>
      </c>
      <c r="BY1122" s="17"/>
      <c r="BZ1122" s="17">
        <v>6.4761309235687806E-2</v>
      </c>
      <c r="CA1122" s="17">
        <v>8.2642236482563997E-2</v>
      </c>
    </row>
    <row r="1123" spans="2:79" x14ac:dyDescent="0.35">
      <c r="B1123" t="s">
        <v>516</v>
      </c>
      <c r="C1123" s="17">
        <v>2.73089886608796E-2</v>
      </c>
      <c r="D1123" s="17">
        <v>2.01068670777554E-2</v>
      </c>
      <c r="E1123" s="17">
        <v>4.7410736707488299E-2</v>
      </c>
      <c r="F1123" s="17">
        <v>1.5820911287677101E-2</v>
      </c>
      <c r="G1123" s="17">
        <v>2.28493909756231E-2</v>
      </c>
      <c r="H1123" s="17">
        <v>2.2627016451453499E-2</v>
      </c>
      <c r="I1123" s="17">
        <v>3.4362905263586603E-2</v>
      </c>
      <c r="J1123" s="17">
        <v>3.2201902238530498E-2</v>
      </c>
      <c r="K1123" s="17">
        <v>3.3430871624040001E-2</v>
      </c>
      <c r="L1123" s="17">
        <v>1.5395161158534801E-2</v>
      </c>
      <c r="M1123" s="17"/>
      <c r="N1123" s="17">
        <v>4.2966682470176397E-2</v>
      </c>
      <c r="O1123" s="17">
        <v>2.8753145335623499E-2</v>
      </c>
      <c r="P1123" s="17">
        <v>1.99104736456907E-2</v>
      </c>
      <c r="Q1123" s="17">
        <v>1.7003307349378601E-2</v>
      </c>
      <c r="R1123" s="17"/>
      <c r="S1123" s="17">
        <v>3.9074834675585098E-2</v>
      </c>
      <c r="T1123" s="17">
        <v>2.1938183507132902E-2</v>
      </c>
      <c r="U1123" s="17">
        <v>2.9453438496707601E-2</v>
      </c>
      <c r="V1123" s="17">
        <v>2.6908863483475601E-2</v>
      </c>
      <c r="W1123" s="17">
        <v>2.6950800179206601E-2</v>
      </c>
      <c r="X1123" s="17">
        <v>2.1934178304712001E-2</v>
      </c>
      <c r="Y1123" s="17">
        <v>2.1364586756550199E-2</v>
      </c>
      <c r="Z1123" s="17"/>
      <c r="AA1123" s="17">
        <v>1.8703619231057001E-2</v>
      </c>
      <c r="AB1123" s="17">
        <v>4.0886668896368203E-2</v>
      </c>
      <c r="AC1123" s="17"/>
      <c r="AD1123" s="17">
        <v>1.9905715823391502E-2</v>
      </c>
      <c r="AE1123" s="17">
        <v>1.6368637623643101E-2</v>
      </c>
      <c r="AF1123" s="17">
        <v>1.7504601452575898E-2</v>
      </c>
      <c r="AG1123" s="17"/>
      <c r="AH1123" s="17">
        <v>1.5223972513846501E-2</v>
      </c>
      <c r="AI1123" s="17">
        <v>2.9021239211277399E-2</v>
      </c>
      <c r="AJ1123" s="17"/>
      <c r="AK1123" s="17">
        <v>2.8179210670396301E-2</v>
      </c>
      <c r="AL1123" s="17">
        <v>2.6916872716582801E-2</v>
      </c>
      <c r="AM1123" s="17"/>
      <c r="AN1123" s="17">
        <v>3.3078637532628297E-2</v>
      </c>
      <c r="AO1123" s="17">
        <v>1.7003307349378601E-2</v>
      </c>
      <c r="AP1123" s="17"/>
      <c r="AQ1123" s="17">
        <v>1.4637674523649599E-2</v>
      </c>
      <c r="AR1123" s="17">
        <v>3.3629922541239601E-2</v>
      </c>
      <c r="AS1123" s="17"/>
      <c r="AT1123" s="17">
        <v>6.5462789539877705E-2</v>
      </c>
      <c r="AU1123" s="17">
        <v>3.2858839196918101E-2</v>
      </c>
      <c r="AV1123" s="17">
        <v>9.8214750460612708E-3</v>
      </c>
      <c r="AW1123" s="17">
        <v>7.9185780535763993E-3</v>
      </c>
      <c r="AX1123" s="17"/>
      <c r="AY1123" s="17">
        <v>1.2779066502187301E-2</v>
      </c>
      <c r="AZ1123" s="17">
        <v>3.09102591413245E-2</v>
      </c>
      <c r="BA1123" s="17"/>
      <c r="BB1123" s="17">
        <v>2.2956236520107899E-2</v>
      </c>
      <c r="BC1123" s="17">
        <v>2.81086150553179E-2</v>
      </c>
      <c r="BD1123" s="17"/>
      <c r="BE1123" s="17">
        <v>1.62826805017737E-2</v>
      </c>
      <c r="BF1123" s="17">
        <v>2.8754024060313601E-2</v>
      </c>
      <c r="BG1123" s="17"/>
      <c r="BH1123" s="17">
        <v>4.3146878734156999E-2</v>
      </c>
      <c r="BI1123" s="17">
        <v>2.59228589364809E-2</v>
      </c>
      <c r="BJ1123" s="17"/>
      <c r="BK1123" s="17">
        <v>2.07070591365737E-2</v>
      </c>
      <c r="BL1123" s="17">
        <v>2.8452926362794499E-2</v>
      </c>
      <c r="BM1123" s="17"/>
      <c r="BN1123" s="17">
        <v>2.3801960228953201E-2</v>
      </c>
      <c r="BO1123" s="17">
        <v>2.74688119960175E-2</v>
      </c>
      <c r="BP1123" s="17"/>
      <c r="BQ1123" s="17">
        <v>1.1840635805188E-2</v>
      </c>
      <c r="BR1123" s="17">
        <v>2.8525873929301102E-2</v>
      </c>
      <c r="BS1123" s="17"/>
      <c r="BT1123" s="17">
        <v>1.40751506760186E-2</v>
      </c>
      <c r="BU1123" s="17">
        <v>2.8193130902056902E-2</v>
      </c>
      <c r="BV1123" s="17"/>
      <c r="BW1123" s="17">
        <v>2.2326202188087299E-2</v>
      </c>
      <c r="BX1123" s="17">
        <v>2.9682165624888901E-2</v>
      </c>
      <c r="BY1123" s="17"/>
      <c r="BZ1123" s="17">
        <v>1.9043814226322599E-2</v>
      </c>
      <c r="CA1123" s="17">
        <v>2.7706161412510401E-2</v>
      </c>
    </row>
    <row r="1124" spans="2:79" x14ac:dyDescent="0.35">
      <c r="B1124" t="s">
        <v>517</v>
      </c>
      <c r="C1124" s="17">
        <v>1.5595789742184001E-2</v>
      </c>
      <c r="D1124" s="17">
        <v>1.9689596665382E-2</v>
      </c>
      <c r="E1124" s="17">
        <v>1.18107238472158E-2</v>
      </c>
      <c r="F1124" s="17">
        <v>1.6149456067065301E-2</v>
      </c>
      <c r="G1124" s="17">
        <v>1.7881066346318801E-2</v>
      </c>
      <c r="H1124" s="17">
        <v>1.1460490188743599E-2</v>
      </c>
      <c r="I1124" s="17">
        <v>1.5110250522765401E-2</v>
      </c>
      <c r="J1124" s="17">
        <v>1.7530613189624001E-2</v>
      </c>
      <c r="K1124" s="17">
        <v>2.19930027647408E-2</v>
      </c>
      <c r="L1124" s="17">
        <v>1.1132135743674301E-2</v>
      </c>
      <c r="M1124" s="17"/>
      <c r="N1124" s="17">
        <v>3.6588826894651601E-2</v>
      </c>
      <c r="O1124" s="17">
        <v>1.2503758082610899E-2</v>
      </c>
      <c r="P1124" s="17">
        <v>3.0758253661607401E-3</v>
      </c>
      <c r="Q1124" s="17">
        <v>5.5998612578649501E-3</v>
      </c>
      <c r="R1124" s="17"/>
      <c r="S1124" s="17">
        <v>2.1210755469196499E-2</v>
      </c>
      <c r="T1124" s="17">
        <v>1.1325467940907699E-2</v>
      </c>
      <c r="U1124" s="17">
        <v>1.0404944351260201E-2</v>
      </c>
      <c r="V1124" s="17">
        <v>2.44098826959738E-2</v>
      </c>
      <c r="W1124" s="17">
        <v>7.5709349527212201E-3</v>
      </c>
      <c r="X1124" s="17">
        <v>6.9558324024365696E-3</v>
      </c>
      <c r="Y1124" s="17">
        <v>9.2789594684634397E-3</v>
      </c>
      <c r="Z1124" s="17"/>
      <c r="AA1124" s="17">
        <v>3.5815195505047499E-3</v>
      </c>
      <c r="AB1124" s="17">
        <v>3.4552084443496701E-2</v>
      </c>
      <c r="AC1124" s="17"/>
      <c r="AD1124" s="17">
        <v>2.4619499271751801E-3</v>
      </c>
      <c r="AE1124" s="17">
        <v>4.3693394483917698E-3</v>
      </c>
      <c r="AF1124" s="17">
        <v>4.8565225610301401E-3</v>
      </c>
      <c r="AG1124" s="17"/>
      <c r="AH1124" s="17">
        <v>4.77226067099463E-3</v>
      </c>
      <c r="AI1124" s="17">
        <v>1.71293080580813E-2</v>
      </c>
      <c r="AJ1124" s="17"/>
      <c r="AK1124" s="17">
        <v>1.8079896982352298E-2</v>
      </c>
      <c r="AL1124" s="17">
        <v>1.4476468413188901E-2</v>
      </c>
      <c r="AM1124" s="17"/>
      <c r="AN1124" s="17">
        <v>2.1192023097204402E-2</v>
      </c>
      <c r="AO1124" s="17">
        <v>5.5998612578649501E-3</v>
      </c>
      <c r="AP1124" s="17"/>
      <c r="AQ1124" s="17">
        <v>3.1706247414551802E-3</v>
      </c>
      <c r="AR1124" s="17">
        <v>2.1793935062519299E-2</v>
      </c>
      <c r="AS1124" s="17"/>
      <c r="AT1124" s="17">
        <v>5.90437172674513E-2</v>
      </c>
      <c r="AU1124" s="17">
        <v>8.3529134962238207E-3</v>
      </c>
      <c r="AV1124" s="17">
        <v>3.5076807342257999E-3</v>
      </c>
      <c r="AW1124" s="17">
        <v>3.6428272355866998E-3</v>
      </c>
      <c r="AX1124" s="17"/>
      <c r="AY1124" s="17">
        <v>4.4332291376149597E-3</v>
      </c>
      <c r="AZ1124" s="17">
        <v>1.8362452877221099E-2</v>
      </c>
      <c r="BA1124" s="17"/>
      <c r="BB1124" s="17">
        <v>2.19652727372576E-2</v>
      </c>
      <c r="BC1124" s="17">
        <v>1.44256779239439E-2</v>
      </c>
      <c r="BD1124" s="17"/>
      <c r="BE1124" s="17">
        <v>5.7054042862891199E-3</v>
      </c>
      <c r="BF1124" s="17">
        <v>1.689195858597E-2</v>
      </c>
      <c r="BG1124" s="17"/>
      <c r="BH1124" s="17">
        <v>2.4225765786697901E-2</v>
      </c>
      <c r="BI1124" s="17">
        <v>1.4840495554586801E-2</v>
      </c>
      <c r="BJ1124" s="17"/>
      <c r="BK1124" s="17">
        <v>1.3375360594859101E-2</v>
      </c>
      <c r="BL1124" s="17">
        <v>1.5980530689009401E-2</v>
      </c>
      <c r="BM1124" s="17"/>
      <c r="BN1124" s="17">
        <v>9.3667240562829296E-3</v>
      </c>
      <c r="BO1124" s="17">
        <v>1.58796625627322E-2</v>
      </c>
      <c r="BP1124" s="17"/>
      <c r="BQ1124" s="17">
        <v>3.75907233896303E-3</v>
      </c>
      <c r="BR1124" s="17">
        <v>1.65269766092556E-2</v>
      </c>
      <c r="BS1124" s="17"/>
      <c r="BT1124" s="17">
        <v>2.3452681147052401E-2</v>
      </c>
      <c r="BU1124" s="17">
        <v>1.5070877046159401E-2</v>
      </c>
      <c r="BV1124" s="17"/>
      <c r="BW1124" s="17">
        <v>3.8432860672067198E-3</v>
      </c>
      <c r="BX1124" s="17">
        <v>2.1193214224084499E-2</v>
      </c>
      <c r="BY1124" s="17"/>
      <c r="BZ1124" s="17">
        <v>5.6205896632849804E-3</v>
      </c>
      <c r="CA1124" s="17">
        <v>1.6075135664617199E-2</v>
      </c>
    </row>
    <row r="1125" spans="2:79" x14ac:dyDescent="0.35">
      <c r="B1125" t="s">
        <v>75</v>
      </c>
      <c r="C1125" s="17">
        <v>1.0588459353718001E-2</v>
      </c>
      <c r="D1125" s="17">
        <v>1.2721748820449401E-2</v>
      </c>
      <c r="E1125" s="17">
        <v>8.7783650181537509E-3</v>
      </c>
      <c r="F1125" s="17">
        <v>8.29326861052734E-3</v>
      </c>
      <c r="G1125" s="17">
        <v>9.5062896803078598E-3</v>
      </c>
      <c r="H1125" s="17">
        <v>6.7088475398711803E-3</v>
      </c>
      <c r="I1125" s="17">
        <v>1.7495122434875599E-2</v>
      </c>
      <c r="J1125" s="17">
        <v>1.54251155514635E-2</v>
      </c>
      <c r="K1125" s="17">
        <v>0</v>
      </c>
      <c r="L1125" s="17">
        <v>1.1901530692949301E-2</v>
      </c>
      <c r="M1125" s="17"/>
      <c r="N1125" s="17">
        <v>1.5733641905256699E-2</v>
      </c>
      <c r="O1125" s="17">
        <v>7.1476134125489001E-3</v>
      </c>
      <c r="P1125" s="17">
        <v>6.6644369338504398E-3</v>
      </c>
      <c r="Q1125" s="17">
        <v>9.9452200640828704E-3</v>
      </c>
      <c r="R1125" s="17"/>
      <c r="S1125" s="17">
        <v>6.4327007382955301E-3</v>
      </c>
      <c r="T1125" s="17">
        <v>0</v>
      </c>
      <c r="U1125" s="17">
        <v>1.3538635343904599E-3</v>
      </c>
      <c r="V1125" s="17">
        <v>1.25516517149163E-2</v>
      </c>
      <c r="W1125" s="17">
        <v>9.0555507163402396E-3</v>
      </c>
      <c r="X1125" s="17">
        <v>2.2753151598015899E-3</v>
      </c>
      <c r="Y1125" s="17">
        <v>1.52996647401918E-3</v>
      </c>
      <c r="Z1125" s="17"/>
      <c r="AA1125" s="17">
        <v>4.1888052669749503E-3</v>
      </c>
      <c r="AB1125" s="17">
        <v>2.0685929022643899E-2</v>
      </c>
      <c r="AC1125" s="17"/>
      <c r="AD1125" s="17">
        <v>2.8034276370949899E-3</v>
      </c>
      <c r="AE1125" s="17">
        <v>3.6449037357876501E-3</v>
      </c>
      <c r="AF1125" s="17">
        <v>5.4691554243340703E-3</v>
      </c>
      <c r="AG1125" s="17"/>
      <c r="AH1125" s="17">
        <v>9.1519726185878398E-4</v>
      </c>
      <c r="AI1125" s="17">
        <v>1.19590035167884E-2</v>
      </c>
      <c r="AJ1125" s="17"/>
      <c r="AK1125" s="17">
        <v>1.3034522469517799E-2</v>
      </c>
      <c r="AL1125" s="17">
        <v>9.4862804407828995E-3</v>
      </c>
      <c r="AM1125" s="17"/>
      <c r="AN1125" s="17">
        <v>1.0948577693256301E-2</v>
      </c>
      <c r="AO1125" s="17">
        <v>9.9452200640828704E-3</v>
      </c>
      <c r="AP1125" s="17"/>
      <c r="AQ1125" s="17">
        <v>6.2446272399020401E-3</v>
      </c>
      <c r="AR1125" s="17">
        <v>1.27553281789603E-2</v>
      </c>
      <c r="AS1125" s="17"/>
      <c r="AT1125" s="17">
        <v>3.7044712293263997E-2</v>
      </c>
      <c r="AU1125" s="17">
        <v>6.9347638671808003E-3</v>
      </c>
      <c r="AV1125" s="17">
        <v>3.1078170668704399E-3</v>
      </c>
      <c r="AW1125" s="17">
        <v>9.0587561683248298E-4</v>
      </c>
      <c r="AX1125" s="17"/>
      <c r="AY1125" s="17">
        <v>5.0582787596959696E-3</v>
      </c>
      <c r="AZ1125" s="17">
        <v>1.19591257555932E-2</v>
      </c>
      <c r="BA1125" s="17"/>
      <c r="BB1125" s="17">
        <v>8.4489194415048405E-3</v>
      </c>
      <c r="BC1125" s="17">
        <v>1.0981505530121E-2</v>
      </c>
      <c r="BD1125" s="17"/>
      <c r="BE1125" s="17">
        <v>4.6094222729508002E-3</v>
      </c>
      <c r="BF1125" s="17">
        <v>1.13720326142841E-2</v>
      </c>
      <c r="BG1125" s="17"/>
      <c r="BH1125" s="17">
        <v>1.3628595134888E-2</v>
      </c>
      <c r="BI1125" s="17">
        <v>1.03223871336817E-2</v>
      </c>
      <c r="BJ1125" s="17"/>
      <c r="BK1125" s="17">
        <v>8.9621550492088205E-3</v>
      </c>
      <c r="BL1125" s="17">
        <v>1.08702543655953E-2</v>
      </c>
      <c r="BM1125" s="17"/>
      <c r="BN1125" s="17">
        <v>0</v>
      </c>
      <c r="BO1125" s="17">
        <v>1.10709997495921E-2</v>
      </c>
      <c r="BP1125" s="17"/>
      <c r="BQ1125" s="17">
        <v>5.48930552670097E-3</v>
      </c>
      <c r="BR1125" s="17">
        <v>1.0989606472057101E-2</v>
      </c>
      <c r="BS1125" s="17"/>
      <c r="BT1125" s="17">
        <v>0</v>
      </c>
      <c r="BU1125" s="17">
        <v>1.12958659423675E-2</v>
      </c>
      <c r="BV1125" s="17"/>
      <c r="BW1125" s="17">
        <v>3.5631213705712601E-3</v>
      </c>
      <c r="BX1125" s="17">
        <v>1.39344526763338E-2</v>
      </c>
      <c r="BY1125" s="17"/>
      <c r="BZ1125" s="17">
        <v>0</v>
      </c>
      <c r="CA1125" s="17">
        <v>1.10972746933512E-2</v>
      </c>
    </row>
    <row r="1126" spans="2:79" x14ac:dyDescent="0.35">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c r="AF1126" s="17"/>
      <c r="AG1126" s="17"/>
      <c r="AH1126" s="17"/>
      <c r="AI1126" s="17"/>
      <c r="AJ1126" s="17"/>
      <c r="AK1126" s="17"/>
      <c r="AL1126" s="17"/>
      <c r="AM1126" s="17"/>
      <c r="AN1126" s="17"/>
      <c r="AO1126" s="17"/>
      <c r="AP1126" s="17"/>
      <c r="AQ1126" s="17"/>
      <c r="AR1126" s="17"/>
      <c r="AS1126" s="17"/>
      <c r="AT1126" s="17"/>
      <c r="AU1126" s="17"/>
      <c r="AV1126" s="17"/>
      <c r="AW1126" s="17"/>
      <c r="AX1126" s="17"/>
      <c r="AY1126" s="17"/>
      <c r="AZ1126" s="17"/>
      <c r="BA1126" s="17"/>
      <c r="BB1126" s="17"/>
      <c r="BC1126" s="17"/>
      <c r="BD1126" s="17"/>
      <c r="BE1126" s="17"/>
      <c r="BF1126" s="17"/>
      <c r="BG1126" s="17"/>
      <c r="BH1126" s="17"/>
      <c r="BI1126" s="17"/>
      <c r="BJ1126" s="17"/>
      <c r="BK1126" s="17"/>
      <c r="BL1126" s="17"/>
      <c r="BM1126" s="17"/>
      <c r="BN1126" s="17"/>
      <c r="BO1126" s="17"/>
      <c r="BP1126" s="17"/>
      <c r="BQ1126" s="17"/>
      <c r="BR1126" s="17"/>
      <c r="BS1126" s="17"/>
      <c r="BT1126" s="17"/>
      <c r="BU1126" s="17"/>
      <c r="BV1126" s="17"/>
      <c r="BW1126" s="17"/>
      <c r="BX1126" s="17"/>
      <c r="BY1126" s="17"/>
      <c r="BZ1126" s="17"/>
      <c r="CA1126" s="17"/>
    </row>
    <row r="1127" spans="2:79" x14ac:dyDescent="0.35">
      <c r="B1127" s="6" t="s">
        <v>530</v>
      </c>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c r="AF1127" s="17"/>
      <c r="AG1127" s="17"/>
      <c r="AH1127" s="17"/>
      <c r="AI1127" s="17"/>
      <c r="AJ1127" s="17"/>
      <c r="AK1127" s="17"/>
      <c r="AL1127" s="17"/>
      <c r="AM1127" s="17"/>
      <c r="AN1127" s="17"/>
      <c r="AO1127" s="17"/>
      <c r="AP1127" s="17"/>
      <c r="AQ1127" s="17"/>
      <c r="AR1127" s="17"/>
      <c r="AS1127" s="17"/>
      <c r="AT1127" s="17"/>
      <c r="AU1127" s="17"/>
      <c r="AV1127" s="17"/>
      <c r="AW1127" s="17"/>
      <c r="AX1127" s="17"/>
      <c r="AY1127" s="17"/>
      <c r="AZ1127" s="17"/>
      <c r="BA1127" s="17"/>
      <c r="BB1127" s="17"/>
      <c r="BC1127" s="17"/>
      <c r="BD1127" s="17"/>
      <c r="BE1127" s="17"/>
      <c r="BF1127" s="17"/>
      <c r="BG1127" s="17"/>
      <c r="BH1127" s="17"/>
      <c r="BI1127" s="17"/>
      <c r="BJ1127" s="17"/>
      <c r="BK1127" s="17"/>
      <c r="BL1127" s="17"/>
      <c r="BM1127" s="17"/>
      <c r="BN1127" s="17"/>
      <c r="BO1127" s="17"/>
      <c r="BP1127" s="17"/>
      <c r="BQ1127" s="17"/>
      <c r="BR1127" s="17"/>
      <c r="BS1127" s="17"/>
      <c r="BT1127" s="17"/>
      <c r="BU1127" s="17"/>
      <c r="BV1127" s="17"/>
      <c r="BW1127" s="17"/>
      <c r="BX1127" s="17"/>
      <c r="BY1127" s="17"/>
      <c r="BZ1127" s="17"/>
      <c r="CA1127" s="17"/>
    </row>
    <row r="1128" spans="2:79" x14ac:dyDescent="0.35">
      <c r="B1128" s="24" t="s">
        <v>77</v>
      </c>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c r="AV1128" s="17"/>
      <c r="AW1128" s="17"/>
      <c r="AX1128" s="17"/>
      <c r="AY1128" s="17"/>
      <c r="AZ1128" s="17"/>
      <c r="BA1128" s="17"/>
      <c r="BB1128" s="17"/>
      <c r="BC1128" s="17"/>
      <c r="BD1128" s="17"/>
      <c r="BE1128" s="17"/>
      <c r="BF1128" s="17"/>
      <c r="BG1128" s="17"/>
      <c r="BH1128" s="17"/>
      <c r="BI1128" s="17"/>
      <c r="BJ1128" s="17"/>
      <c r="BK1128" s="17"/>
      <c r="BL1128" s="17"/>
      <c r="BM1128" s="17"/>
      <c r="BN1128" s="17"/>
      <c r="BO1128" s="17"/>
      <c r="BP1128" s="17"/>
      <c r="BQ1128" s="17"/>
      <c r="BR1128" s="17"/>
      <c r="BS1128" s="17"/>
      <c r="BT1128" s="17"/>
      <c r="BU1128" s="17"/>
      <c r="BV1128" s="17"/>
      <c r="BW1128" s="17"/>
      <c r="BX1128" s="17"/>
      <c r="BY1128" s="17"/>
      <c r="BZ1128" s="17"/>
      <c r="CA1128" s="17"/>
    </row>
    <row r="1129" spans="2:79" x14ac:dyDescent="0.35">
      <c r="B1129" t="s">
        <v>519</v>
      </c>
      <c r="C1129" s="17">
        <v>0.60090906655490595</v>
      </c>
      <c r="D1129" s="17">
        <v>0.64378960215208603</v>
      </c>
      <c r="E1129" s="17">
        <v>0.52742634261997401</v>
      </c>
      <c r="F1129" s="17">
        <v>0.60780682767204497</v>
      </c>
      <c r="G1129" s="17">
        <v>0.55486055604663098</v>
      </c>
      <c r="H1129" s="17">
        <v>0.61962950614172096</v>
      </c>
      <c r="I1129" s="17">
        <v>0.662339783061758</v>
      </c>
      <c r="J1129" s="17">
        <v>0.62047717706563599</v>
      </c>
      <c r="K1129" s="17">
        <v>0.435235725740103</v>
      </c>
      <c r="L1129" s="17">
        <v>0.68397064194901702</v>
      </c>
      <c r="M1129" s="17"/>
      <c r="N1129" s="17">
        <v>0.64711483435026496</v>
      </c>
      <c r="O1129" s="17">
        <v>0.59919135253412303</v>
      </c>
      <c r="P1129" s="17">
        <v>0.57487541750211602</v>
      </c>
      <c r="Q1129" s="17">
        <v>0.57552541885597797</v>
      </c>
      <c r="R1129" s="17"/>
      <c r="S1129" s="17">
        <v>0.62774346086015798</v>
      </c>
      <c r="T1129" s="17">
        <v>0.55933096875156096</v>
      </c>
      <c r="U1129" s="17">
        <v>0.566430191827343</v>
      </c>
      <c r="V1129" s="17">
        <v>0.602896503902003</v>
      </c>
      <c r="W1129" s="17">
        <v>0.59184170056664998</v>
      </c>
      <c r="X1129" s="17">
        <v>0.60325234301960495</v>
      </c>
      <c r="Y1129" s="17">
        <v>0.61320720988384203</v>
      </c>
      <c r="Z1129" s="17"/>
      <c r="AA1129" s="17">
        <v>0.58848584172049601</v>
      </c>
      <c r="AB1129" s="17">
        <v>0.62051061599107904</v>
      </c>
      <c r="AC1129" s="17"/>
      <c r="AD1129" s="17">
        <v>0.54865654496376304</v>
      </c>
      <c r="AE1129" s="17">
        <v>0.561307788858595</v>
      </c>
      <c r="AF1129" s="17">
        <v>0.63421647560953698</v>
      </c>
      <c r="AG1129" s="17"/>
      <c r="AH1129" s="17">
        <v>0.49534557602012602</v>
      </c>
      <c r="AI1129" s="17">
        <v>0.61586569901372601</v>
      </c>
      <c r="AJ1129" s="17"/>
      <c r="AK1129" s="17">
        <v>0.60840188616858304</v>
      </c>
      <c r="AL1129" s="17">
        <v>0.59753285450081794</v>
      </c>
      <c r="AM1129" s="17"/>
      <c r="AN1129" s="17">
        <v>0.61512013420586698</v>
      </c>
      <c r="AO1129" s="17">
        <v>0.57552541885597797</v>
      </c>
      <c r="AP1129" s="17"/>
      <c r="AQ1129" s="17">
        <v>0.60330445835592095</v>
      </c>
      <c r="AR1129" s="17">
        <v>0.59971415393354699</v>
      </c>
      <c r="AS1129" s="17"/>
      <c r="AT1129" s="17">
        <v>0.52737662975125998</v>
      </c>
      <c r="AU1129" s="17">
        <v>0.639214758191191</v>
      </c>
      <c r="AV1129" s="17">
        <v>0.61747378140929798</v>
      </c>
      <c r="AW1129" s="17">
        <v>0.56856978290287696</v>
      </c>
      <c r="AX1129" s="17"/>
      <c r="AY1129" s="17">
        <v>0.54279195095129895</v>
      </c>
      <c r="AZ1129" s="17">
        <v>0.61531351074572804</v>
      </c>
      <c r="BA1129" s="17"/>
      <c r="BB1129" s="17">
        <v>0.54719602637295195</v>
      </c>
      <c r="BC1129" s="17">
        <v>0.61077647073184205</v>
      </c>
      <c r="BD1129" s="17"/>
      <c r="BE1129" s="17">
        <v>0.56656897229438696</v>
      </c>
      <c r="BF1129" s="17">
        <v>0.60540945336709295</v>
      </c>
      <c r="BG1129" s="17"/>
      <c r="BH1129" s="17">
        <v>0.60762523000987301</v>
      </c>
      <c r="BI1129" s="17">
        <v>0.60032126895334503</v>
      </c>
      <c r="BJ1129" s="17"/>
      <c r="BK1129" s="17">
        <v>0.60090157535495603</v>
      </c>
      <c r="BL1129" s="17">
        <v>0.60091036457937297</v>
      </c>
      <c r="BM1129" s="17"/>
      <c r="BN1129" s="17">
        <v>0.50660784843767204</v>
      </c>
      <c r="BO1129" s="17">
        <v>0.60520658950905604</v>
      </c>
      <c r="BP1129" s="17"/>
      <c r="BQ1129" s="17">
        <v>0.49483945635350801</v>
      </c>
      <c r="BR1129" s="17">
        <v>0.60925349386953098</v>
      </c>
      <c r="BS1129" s="17"/>
      <c r="BT1129" s="17">
        <v>0.58388302007017301</v>
      </c>
      <c r="BU1129" s="17">
        <v>0.60204656324442396</v>
      </c>
      <c r="BV1129" s="17"/>
      <c r="BW1129" s="17">
        <v>0.61961278792513697</v>
      </c>
      <c r="BX1129" s="17">
        <v>0.59200095039551404</v>
      </c>
      <c r="BY1129" s="17"/>
      <c r="BZ1129" s="17">
        <v>0.502912742260472</v>
      </c>
      <c r="CA1129" s="17">
        <v>0.60561815891319803</v>
      </c>
    </row>
    <row r="1130" spans="2:79" x14ac:dyDescent="0.35">
      <c r="B1130" t="s">
        <v>520</v>
      </c>
      <c r="C1130" s="17">
        <v>0.58174311428969205</v>
      </c>
      <c r="D1130" s="17">
        <v>0.64948107545556399</v>
      </c>
      <c r="E1130" s="17">
        <v>0.66785698241799996</v>
      </c>
      <c r="F1130" s="17">
        <v>0.57350227262420495</v>
      </c>
      <c r="G1130" s="17">
        <v>0.485668855494927</v>
      </c>
      <c r="H1130" s="17">
        <v>0.552036293538816</v>
      </c>
      <c r="I1130" s="17">
        <v>0.64103233773719404</v>
      </c>
      <c r="J1130" s="17">
        <v>0.49836394436264603</v>
      </c>
      <c r="K1130" s="17">
        <v>0.40202214736845998</v>
      </c>
      <c r="L1130" s="17">
        <v>0.62037280047530796</v>
      </c>
      <c r="M1130" s="17"/>
      <c r="N1130" s="17">
        <v>0.58570477141650301</v>
      </c>
      <c r="O1130" s="17">
        <v>0.59293530640564396</v>
      </c>
      <c r="P1130" s="17">
        <v>0.55999855862419301</v>
      </c>
      <c r="Q1130" s="17">
        <v>0.582033001437682</v>
      </c>
      <c r="R1130" s="17"/>
      <c r="S1130" s="17">
        <v>0.58099906926229505</v>
      </c>
      <c r="T1130" s="17">
        <v>0.56227179882848699</v>
      </c>
      <c r="U1130" s="17">
        <v>0.567858236239976</v>
      </c>
      <c r="V1130" s="17">
        <v>0.58932939810455998</v>
      </c>
      <c r="W1130" s="17">
        <v>0.62340434233908804</v>
      </c>
      <c r="X1130" s="17">
        <v>0.56163340755623603</v>
      </c>
      <c r="Y1130" s="17">
        <v>0.58098755116023204</v>
      </c>
      <c r="Z1130" s="17"/>
      <c r="AA1130" s="17">
        <v>0.58488730287331703</v>
      </c>
      <c r="AB1130" s="17">
        <v>0.57678216664686399</v>
      </c>
      <c r="AC1130" s="17"/>
      <c r="AD1130" s="17">
        <v>0.57526756212171504</v>
      </c>
      <c r="AE1130" s="17">
        <v>0.57000163846114804</v>
      </c>
      <c r="AF1130" s="17">
        <v>0.60397439604269798</v>
      </c>
      <c r="AG1130" s="17"/>
      <c r="AH1130" s="17">
        <v>0.53996870562867205</v>
      </c>
      <c r="AI1130" s="17">
        <v>0.58766186966015399</v>
      </c>
      <c r="AJ1130" s="17"/>
      <c r="AK1130" s="17">
        <v>0.57928494599576197</v>
      </c>
      <c r="AL1130" s="17">
        <v>0.58285074771113299</v>
      </c>
      <c r="AM1130" s="17"/>
      <c r="AN1130" s="17">
        <v>0.58158082059888305</v>
      </c>
      <c r="AO1130" s="17">
        <v>0.582033001437682</v>
      </c>
      <c r="AP1130" s="17"/>
      <c r="AQ1130" s="17">
        <v>0.58996332367673299</v>
      </c>
      <c r="AR1130" s="17">
        <v>0.57764256090939603</v>
      </c>
      <c r="AS1130" s="17"/>
      <c r="AT1130" s="17">
        <v>0.52322621336909503</v>
      </c>
      <c r="AU1130" s="17">
        <v>0.58465874153393105</v>
      </c>
      <c r="AV1130" s="17">
        <v>0.60117241262089405</v>
      </c>
      <c r="AW1130" s="17">
        <v>0.60556334698677705</v>
      </c>
      <c r="AX1130" s="17"/>
      <c r="AY1130" s="17">
        <v>0.55727247626741905</v>
      </c>
      <c r="AZ1130" s="17">
        <v>0.58780821122447102</v>
      </c>
      <c r="BA1130" s="17"/>
      <c r="BB1130" s="17">
        <v>0.52656675430809796</v>
      </c>
      <c r="BC1130" s="17">
        <v>0.59187933899613498</v>
      </c>
      <c r="BD1130" s="17"/>
      <c r="BE1130" s="17">
        <v>0.58794653828065502</v>
      </c>
      <c r="BF1130" s="17">
        <v>0.580930134357035</v>
      </c>
      <c r="BG1130" s="17"/>
      <c r="BH1130" s="17">
        <v>0.589590283072704</v>
      </c>
      <c r="BI1130" s="17">
        <v>0.58105633127426604</v>
      </c>
      <c r="BJ1130" s="17"/>
      <c r="BK1130" s="17">
        <v>0.57200391700673903</v>
      </c>
      <c r="BL1130" s="17">
        <v>0.58343065653281001</v>
      </c>
      <c r="BM1130" s="17"/>
      <c r="BN1130" s="17">
        <v>0.520860371930571</v>
      </c>
      <c r="BO1130" s="17">
        <v>0.58451768059990294</v>
      </c>
      <c r="BP1130" s="17"/>
      <c r="BQ1130" s="17">
        <v>0.53285857757378297</v>
      </c>
      <c r="BR1130" s="17">
        <v>0.58558882902985598</v>
      </c>
      <c r="BS1130" s="17"/>
      <c r="BT1130" s="17">
        <v>0.57264482980060905</v>
      </c>
      <c r="BU1130" s="17">
        <v>0.58235096347510895</v>
      </c>
      <c r="BV1130" s="17"/>
      <c r="BW1130" s="17">
        <v>0.59383468640783399</v>
      </c>
      <c r="BX1130" s="17">
        <v>0.57598419996211203</v>
      </c>
      <c r="BY1130" s="17"/>
      <c r="BZ1130" s="17">
        <v>0.54526454908719901</v>
      </c>
      <c r="CA1130" s="17">
        <v>0.58349604669683397</v>
      </c>
    </row>
    <row r="1131" spans="2:79" x14ac:dyDescent="0.35">
      <c r="B1131" t="s">
        <v>521</v>
      </c>
      <c r="C1131" s="17">
        <v>0.53521334604065296</v>
      </c>
      <c r="D1131" s="17">
        <v>0.39123815662244998</v>
      </c>
      <c r="E1131" s="17">
        <v>0.56557518314396704</v>
      </c>
      <c r="F1131" s="17">
        <v>0.58680197252874999</v>
      </c>
      <c r="G1131" s="17">
        <v>0.529076520401767</v>
      </c>
      <c r="H1131" s="17">
        <v>0.44261358494337999</v>
      </c>
      <c r="I1131" s="17">
        <v>0.58767819151666201</v>
      </c>
      <c r="J1131" s="17">
        <v>0.63859067482674603</v>
      </c>
      <c r="K1131" s="17">
        <v>0.49061593157795202</v>
      </c>
      <c r="L1131" s="17">
        <v>0.76814094700413404</v>
      </c>
      <c r="M1131" s="17"/>
      <c r="N1131" s="17">
        <v>0.59893560440010596</v>
      </c>
      <c r="O1131" s="17">
        <v>0.56533782532814203</v>
      </c>
      <c r="P1131" s="17">
        <v>0.52349367728491003</v>
      </c>
      <c r="Q1131" s="17">
        <v>0.47228941059327301</v>
      </c>
      <c r="R1131" s="17"/>
      <c r="S1131" s="17">
        <v>0.57493013503184598</v>
      </c>
      <c r="T1131" s="17">
        <v>0.47733629216009599</v>
      </c>
      <c r="U1131" s="17">
        <v>0.505385198946664</v>
      </c>
      <c r="V1131" s="17">
        <v>0.53444866366274801</v>
      </c>
      <c r="W1131" s="17">
        <v>0.49997858567703202</v>
      </c>
      <c r="X1131" s="17">
        <v>0.49702990784545897</v>
      </c>
      <c r="Y1131" s="17">
        <v>0.58123987119675602</v>
      </c>
      <c r="Z1131" s="17"/>
      <c r="AA1131" s="17">
        <v>0.50364571432441496</v>
      </c>
      <c r="AB1131" s="17">
        <v>0.58502122619386798</v>
      </c>
      <c r="AC1131" s="17"/>
      <c r="AD1131" s="17">
        <v>0.469385599408773</v>
      </c>
      <c r="AE1131" s="17">
        <v>0.49324002726918897</v>
      </c>
      <c r="AF1131" s="17">
        <v>0.54016732409671597</v>
      </c>
      <c r="AG1131" s="17"/>
      <c r="AH1131" s="17">
        <v>0.42702532654516601</v>
      </c>
      <c r="AI1131" s="17">
        <v>0.55054183163585502</v>
      </c>
      <c r="AJ1131" s="17"/>
      <c r="AK1131" s="17">
        <v>0.52728120230457098</v>
      </c>
      <c r="AL1131" s="17">
        <v>0.53878751446820095</v>
      </c>
      <c r="AM1131" s="17"/>
      <c r="AN1131" s="17">
        <v>0.57044139183271503</v>
      </c>
      <c r="AO1131" s="17">
        <v>0.47228941059327301</v>
      </c>
      <c r="AP1131" s="17"/>
      <c r="AQ1131" s="17">
        <v>0.50204603823966398</v>
      </c>
      <c r="AR1131" s="17">
        <v>0.55175846182967903</v>
      </c>
      <c r="AS1131" s="17"/>
      <c r="AT1131" s="17">
        <v>0.50662069641608798</v>
      </c>
      <c r="AU1131" s="17">
        <v>0.58761488924136596</v>
      </c>
      <c r="AV1131" s="17">
        <v>0.52126762515758995</v>
      </c>
      <c r="AW1131" s="17">
        <v>0.49015163823796698</v>
      </c>
      <c r="AX1131" s="17"/>
      <c r="AY1131" s="17">
        <v>0.46868289435361499</v>
      </c>
      <c r="AZ1131" s="17">
        <v>0.551703052530089</v>
      </c>
      <c r="BA1131" s="17"/>
      <c r="BB1131" s="17">
        <v>0.509290250458592</v>
      </c>
      <c r="BC1131" s="17">
        <v>0.539975572508546</v>
      </c>
      <c r="BD1131" s="17"/>
      <c r="BE1131" s="17">
        <v>0.49412272560360698</v>
      </c>
      <c r="BF1131" s="17">
        <v>0.54059841239826201</v>
      </c>
      <c r="BG1131" s="17"/>
      <c r="BH1131" s="17">
        <v>0.54028829887841701</v>
      </c>
      <c r="BI1131" s="17">
        <v>0.53476918694207298</v>
      </c>
      <c r="BJ1131" s="17"/>
      <c r="BK1131" s="17">
        <v>0.51961581774835597</v>
      </c>
      <c r="BL1131" s="17">
        <v>0.53791598026365595</v>
      </c>
      <c r="BM1131" s="17"/>
      <c r="BN1131" s="17">
        <v>0.52353195408808095</v>
      </c>
      <c r="BO1131" s="17">
        <v>0.53574569388360604</v>
      </c>
      <c r="BP1131" s="17"/>
      <c r="BQ1131" s="17">
        <v>0.45414060110079202</v>
      </c>
      <c r="BR1131" s="17">
        <v>0.54159128620714603</v>
      </c>
      <c r="BS1131" s="17"/>
      <c r="BT1131" s="17">
        <v>0.54427639509121295</v>
      </c>
      <c r="BU1131" s="17">
        <v>0.53460785090699403</v>
      </c>
      <c r="BV1131" s="17"/>
      <c r="BW1131" s="17">
        <v>0.55971565894095099</v>
      </c>
      <c r="BX1131" s="17">
        <v>0.52354350530847504</v>
      </c>
      <c r="BY1131" s="17"/>
      <c r="BZ1131" s="17">
        <v>0.50986342319530698</v>
      </c>
      <c r="CA1131" s="17">
        <v>0.53643150528094896</v>
      </c>
    </row>
    <row r="1132" spans="2:79" x14ac:dyDescent="0.35">
      <c r="B1132" t="s">
        <v>522</v>
      </c>
      <c r="C1132" s="17">
        <v>0.523551604321154</v>
      </c>
      <c r="D1132" s="17">
        <v>0.50346959289849302</v>
      </c>
      <c r="E1132" s="17">
        <v>0.53256524047526699</v>
      </c>
      <c r="F1132" s="17">
        <v>0.57044195120032304</v>
      </c>
      <c r="G1132" s="17">
        <v>0.44660021565539199</v>
      </c>
      <c r="H1132" s="17">
        <v>0.53082966654568797</v>
      </c>
      <c r="I1132" s="17">
        <v>0.58295352284809199</v>
      </c>
      <c r="J1132" s="17">
        <v>0.50635023474491203</v>
      </c>
      <c r="K1132" s="17">
        <v>0.42211263340042898</v>
      </c>
      <c r="L1132" s="17">
        <v>0.55816747914231502</v>
      </c>
      <c r="M1132" s="17"/>
      <c r="N1132" s="17">
        <v>0.53166119262593703</v>
      </c>
      <c r="O1132" s="17">
        <v>0.53706441195798205</v>
      </c>
      <c r="P1132" s="17">
        <v>0.52073018232386603</v>
      </c>
      <c r="Q1132" s="17">
        <v>0.510954952314289</v>
      </c>
      <c r="R1132" s="17"/>
      <c r="S1132" s="17">
        <v>0.52042920332190201</v>
      </c>
      <c r="T1132" s="17">
        <v>0.49702998994640701</v>
      </c>
      <c r="U1132" s="17">
        <v>0.51723148930045804</v>
      </c>
      <c r="V1132" s="17">
        <v>0.52342001101971802</v>
      </c>
      <c r="W1132" s="17">
        <v>0.514556925959053</v>
      </c>
      <c r="X1132" s="17">
        <v>0.523141603011545</v>
      </c>
      <c r="Y1132" s="17">
        <v>0.55363978908623901</v>
      </c>
      <c r="Z1132" s="17"/>
      <c r="AA1132" s="17">
        <v>0.51188619476832398</v>
      </c>
      <c r="AB1132" s="17">
        <v>0.54195746150323298</v>
      </c>
      <c r="AC1132" s="17"/>
      <c r="AD1132" s="17">
        <v>0.48425173038164898</v>
      </c>
      <c r="AE1132" s="17">
        <v>0.50001597966748901</v>
      </c>
      <c r="AF1132" s="17">
        <v>0.54734507721750703</v>
      </c>
      <c r="AG1132" s="17"/>
      <c r="AH1132" s="17">
        <v>0.460431461571226</v>
      </c>
      <c r="AI1132" s="17">
        <v>0.53249470359796203</v>
      </c>
      <c r="AJ1132" s="17"/>
      <c r="AK1132" s="17">
        <v>0.51360269133723702</v>
      </c>
      <c r="AL1132" s="17">
        <v>0.52803451485059605</v>
      </c>
      <c r="AM1132" s="17"/>
      <c r="AN1132" s="17">
        <v>0.53060385606875105</v>
      </c>
      <c r="AO1132" s="17">
        <v>0.510954952314289</v>
      </c>
      <c r="AP1132" s="17"/>
      <c r="AQ1132" s="17">
        <v>0.52102587495900698</v>
      </c>
      <c r="AR1132" s="17">
        <v>0.52481153427987104</v>
      </c>
      <c r="AS1132" s="17"/>
      <c r="AT1132" s="17">
        <v>0.45555619295060401</v>
      </c>
      <c r="AU1132" s="17">
        <v>0.54729238721613505</v>
      </c>
      <c r="AV1132" s="17">
        <v>0.54000576997371896</v>
      </c>
      <c r="AW1132" s="17">
        <v>0.52165065716750803</v>
      </c>
      <c r="AX1132" s="17"/>
      <c r="AY1132" s="17">
        <v>0.494379564355589</v>
      </c>
      <c r="AZ1132" s="17">
        <v>0.53078195319948596</v>
      </c>
      <c r="BA1132" s="17"/>
      <c r="BB1132" s="17">
        <v>0.49664950311830702</v>
      </c>
      <c r="BC1132" s="17">
        <v>0.52849367993031904</v>
      </c>
      <c r="BD1132" s="17"/>
      <c r="BE1132" s="17">
        <v>0.490971350907629</v>
      </c>
      <c r="BF1132" s="17">
        <v>0.52782135797085505</v>
      </c>
      <c r="BG1132" s="17"/>
      <c r="BH1132" s="17">
        <v>0.46819599245965898</v>
      </c>
      <c r="BI1132" s="17">
        <v>0.52839631903116202</v>
      </c>
      <c r="BJ1132" s="17"/>
      <c r="BK1132" s="17">
        <v>0.54442855894077002</v>
      </c>
      <c r="BL1132" s="17">
        <v>0.51993418680668002</v>
      </c>
      <c r="BM1132" s="17"/>
      <c r="BN1132" s="17">
        <v>0.462826388098107</v>
      </c>
      <c r="BO1132" s="17">
        <v>0.52631899180378305</v>
      </c>
      <c r="BP1132" s="17"/>
      <c r="BQ1132" s="17">
        <v>0.458594733339169</v>
      </c>
      <c r="BR1132" s="17">
        <v>0.52866171915485105</v>
      </c>
      <c r="BS1132" s="17"/>
      <c r="BT1132" s="17">
        <v>0.50528581334521705</v>
      </c>
      <c r="BU1132" s="17">
        <v>0.52477192735887102</v>
      </c>
      <c r="BV1132" s="17"/>
      <c r="BW1132" s="17">
        <v>0.52504730299209901</v>
      </c>
      <c r="BX1132" s="17">
        <v>0.52283924033558704</v>
      </c>
      <c r="BY1132" s="17"/>
      <c r="BZ1132" s="17">
        <v>0.45476022176206599</v>
      </c>
      <c r="CA1132" s="17">
        <v>0.52685728926656095</v>
      </c>
    </row>
    <row r="1133" spans="2:79" x14ac:dyDescent="0.35">
      <c r="B1133" t="s">
        <v>523</v>
      </c>
      <c r="C1133" s="17">
        <v>0.518113523073922</v>
      </c>
      <c r="D1133" s="17">
        <v>0.55220932222678698</v>
      </c>
      <c r="E1133" s="17">
        <v>0.50712067690224205</v>
      </c>
      <c r="F1133" s="17">
        <v>0.49424866900201803</v>
      </c>
      <c r="G1133" s="17">
        <v>0.429995721772859</v>
      </c>
      <c r="H1133" s="17">
        <v>0.58716772578687704</v>
      </c>
      <c r="I1133" s="17">
        <v>0.54538073249522501</v>
      </c>
      <c r="J1133" s="17">
        <v>0.45846085683492699</v>
      </c>
      <c r="K1133" s="17">
        <v>0.43583950005884398</v>
      </c>
      <c r="L1133" s="17">
        <v>0.67313138994872301</v>
      </c>
      <c r="M1133" s="17"/>
      <c r="N1133" s="17">
        <v>0.58232333612808496</v>
      </c>
      <c r="O1133" s="17">
        <v>0.51564082804528799</v>
      </c>
      <c r="P1133" s="17">
        <v>0.48393375402456101</v>
      </c>
      <c r="Q1133" s="17">
        <v>0.48201228193429801</v>
      </c>
      <c r="R1133" s="17"/>
      <c r="S1133" s="17">
        <v>0.55475013450848898</v>
      </c>
      <c r="T1133" s="17">
        <v>0.45850097879649199</v>
      </c>
      <c r="U1133" s="17">
        <v>0.48590553042567802</v>
      </c>
      <c r="V1133" s="17">
        <v>0.52354698761763396</v>
      </c>
      <c r="W1133" s="17">
        <v>0.49190783109951403</v>
      </c>
      <c r="X1133" s="17">
        <v>0.49481520742225599</v>
      </c>
      <c r="Y1133" s="17">
        <v>0.55612092008814795</v>
      </c>
      <c r="Z1133" s="17"/>
      <c r="AA1133" s="17">
        <v>0.495033184848793</v>
      </c>
      <c r="AB1133" s="17">
        <v>0.55453002496885395</v>
      </c>
      <c r="AC1133" s="17"/>
      <c r="AD1133" s="17">
        <v>0.45485950656205898</v>
      </c>
      <c r="AE1133" s="17">
        <v>0.50177669971565397</v>
      </c>
      <c r="AF1133" s="17">
        <v>0.53217724809654099</v>
      </c>
      <c r="AG1133" s="17"/>
      <c r="AH1133" s="17">
        <v>0.43153176722754899</v>
      </c>
      <c r="AI1133" s="17">
        <v>0.53038075195460099</v>
      </c>
      <c r="AJ1133" s="17"/>
      <c r="AK1133" s="17">
        <v>0.521549390088205</v>
      </c>
      <c r="AL1133" s="17">
        <v>0.51656534545482002</v>
      </c>
      <c r="AM1133" s="17"/>
      <c r="AN1133" s="17">
        <v>0.53832484912933898</v>
      </c>
      <c r="AO1133" s="17">
        <v>0.48201228193429801</v>
      </c>
      <c r="AP1133" s="17"/>
      <c r="AQ1133" s="17">
        <v>0.52732544497441003</v>
      </c>
      <c r="AR1133" s="17">
        <v>0.51351826573806802</v>
      </c>
      <c r="AS1133" s="17"/>
      <c r="AT1133" s="17">
        <v>0.488325673838717</v>
      </c>
      <c r="AU1133" s="17">
        <v>0.54340006768846705</v>
      </c>
      <c r="AV1133" s="17">
        <v>0.51847873688473201</v>
      </c>
      <c r="AW1133" s="17">
        <v>0.49804994508886202</v>
      </c>
      <c r="AX1133" s="17"/>
      <c r="AY1133" s="17">
        <v>0.497932917179985</v>
      </c>
      <c r="AZ1133" s="17">
        <v>0.52311532690257201</v>
      </c>
      <c r="BA1133" s="17"/>
      <c r="BB1133" s="17">
        <v>0.48339399602307698</v>
      </c>
      <c r="BC1133" s="17">
        <v>0.52449170619448704</v>
      </c>
      <c r="BD1133" s="17"/>
      <c r="BE1133" s="17">
        <v>0.46638083291666699</v>
      </c>
      <c r="BF1133" s="17">
        <v>0.52489326906927203</v>
      </c>
      <c r="BG1133" s="17"/>
      <c r="BH1133" s="17">
        <v>0.51605817351243999</v>
      </c>
      <c r="BI1133" s="17">
        <v>0.51829340695416304</v>
      </c>
      <c r="BJ1133" s="17"/>
      <c r="BK1133" s="17">
        <v>0.49415264560392502</v>
      </c>
      <c r="BL1133" s="17">
        <v>0.52226530188464404</v>
      </c>
      <c r="BM1133" s="17"/>
      <c r="BN1133" s="17">
        <v>0.473155550561633</v>
      </c>
      <c r="BO1133" s="17">
        <v>0.52016236107094005</v>
      </c>
      <c r="BP1133" s="17"/>
      <c r="BQ1133" s="17">
        <v>0.44764715367330099</v>
      </c>
      <c r="BR1133" s="17">
        <v>0.52365706656835498</v>
      </c>
      <c r="BS1133" s="17"/>
      <c r="BT1133" s="17">
        <v>0.57426293508737902</v>
      </c>
      <c r="BU1133" s="17">
        <v>0.51436222529959896</v>
      </c>
      <c r="BV1133" s="17"/>
      <c r="BW1133" s="17">
        <v>0.51996746754612899</v>
      </c>
      <c r="BX1133" s="17">
        <v>0.51723053554515397</v>
      </c>
      <c r="BY1133" s="17"/>
      <c r="BZ1133" s="17">
        <v>0.44923694863137897</v>
      </c>
      <c r="CA1133" s="17">
        <v>0.521423301810094</v>
      </c>
    </row>
    <row r="1134" spans="2:79" x14ac:dyDescent="0.35">
      <c r="B1134" t="s">
        <v>524</v>
      </c>
      <c r="C1134" s="17">
        <v>0.47596905083242103</v>
      </c>
      <c r="D1134" s="17">
        <v>0.51464275273914595</v>
      </c>
      <c r="E1134" s="17">
        <v>0.44041095444620099</v>
      </c>
      <c r="F1134" s="17">
        <v>0.45049024000292098</v>
      </c>
      <c r="G1134" s="17">
        <v>0.52854090256931097</v>
      </c>
      <c r="H1134" s="17">
        <v>0.52170000204872502</v>
      </c>
      <c r="I1134" s="17">
        <v>0.52097075272034998</v>
      </c>
      <c r="J1134" s="17">
        <v>0.38449312269359098</v>
      </c>
      <c r="K1134" s="17">
        <v>0.31183512953950898</v>
      </c>
      <c r="L1134" s="17">
        <v>0.37043128737011199</v>
      </c>
      <c r="M1134" s="17"/>
      <c r="N1134" s="17">
        <v>0.47547547651108102</v>
      </c>
      <c r="O1134" s="17">
        <v>0.46709913983373602</v>
      </c>
      <c r="P1134" s="17">
        <v>0.47619987666469099</v>
      </c>
      <c r="Q1134" s="17">
        <v>0.48100804587034501</v>
      </c>
      <c r="R1134" s="17"/>
      <c r="S1134" s="17">
        <v>0.46587964519617497</v>
      </c>
      <c r="T1134" s="17">
        <v>0.431527463176898</v>
      </c>
      <c r="U1134" s="17">
        <v>0.47082558763858301</v>
      </c>
      <c r="V1134" s="17">
        <v>0.50505201363841701</v>
      </c>
      <c r="W1134" s="17">
        <v>0.46170001010943701</v>
      </c>
      <c r="X1134" s="17">
        <v>0.480247409186844</v>
      </c>
      <c r="Y1134" s="17">
        <v>0.45671510738723597</v>
      </c>
      <c r="Z1134" s="17"/>
      <c r="AA1134" s="17">
        <v>0.48072992208341903</v>
      </c>
      <c r="AB1134" s="17">
        <v>0.468457277164185</v>
      </c>
      <c r="AC1134" s="17"/>
      <c r="AD1134" s="17">
        <v>0.464157591644977</v>
      </c>
      <c r="AE1134" s="17">
        <v>0.49212679580649199</v>
      </c>
      <c r="AF1134" s="17">
        <v>0.48783637670292201</v>
      </c>
      <c r="AG1134" s="17"/>
      <c r="AH1134" s="17">
        <v>0.43937292717616799</v>
      </c>
      <c r="AI1134" s="17">
        <v>0.48115412730318902</v>
      </c>
      <c r="AJ1134" s="17"/>
      <c r="AK1134" s="17">
        <v>0.475556443715276</v>
      </c>
      <c r="AL1134" s="17">
        <v>0.47615496871037999</v>
      </c>
      <c r="AM1134" s="17"/>
      <c r="AN1134" s="17">
        <v>0.47314796301138901</v>
      </c>
      <c r="AO1134" s="17">
        <v>0.48100804587034501</v>
      </c>
      <c r="AP1134" s="17"/>
      <c r="AQ1134" s="17">
        <v>0.49714589303342799</v>
      </c>
      <c r="AR1134" s="17">
        <v>0.46540523575391202</v>
      </c>
      <c r="AS1134" s="17"/>
      <c r="AT1134" s="17">
        <v>0.40858496497761898</v>
      </c>
      <c r="AU1134" s="17">
        <v>0.482425749167328</v>
      </c>
      <c r="AV1134" s="17">
        <v>0.48840593657869202</v>
      </c>
      <c r="AW1134" s="17">
        <v>0.52414824378666303</v>
      </c>
      <c r="AX1134" s="17"/>
      <c r="AY1134" s="17">
        <v>0.46870421535332002</v>
      </c>
      <c r="AZ1134" s="17">
        <v>0.477769654942369</v>
      </c>
      <c r="BA1134" s="17"/>
      <c r="BB1134" s="17">
        <v>0.44173159854390398</v>
      </c>
      <c r="BC1134" s="17">
        <v>0.48225867395885202</v>
      </c>
      <c r="BD1134" s="17"/>
      <c r="BE1134" s="17">
        <v>0.48000300402662999</v>
      </c>
      <c r="BF1134" s="17">
        <v>0.47544038746829398</v>
      </c>
      <c r="BG1134" s="17"/>
      <c r="BH1134" s="17">
        <v>0.48000563595573398</v>
      </c>
      <c r="BI1134" s="17">
        <v>0.47561576951788898</v>
      </c>
      <c r="BJ1134" s="17"/>
      <c r="BK1134" s="17">
        <v>0.473978406498333</v>
      </c>
      <c r="BL1134" s="17">
        <v>0.476313976220746</v>
      </c>
      <c r="BM1134" s="17"/>
      <c r="BN1134" s="17">
        <v>0.43119198967480699</v>
      </c>
      <c r="BO1134" s="17">
        <v>0.47800964428377002</v>
      </c>
      <c r="BP1134" s="17"/>
      <c r="BQ1134" s="17">
        <v>0.407378451531129</v>
      </c>
      <c r="BR1134" s="17">
        <v>0.48136502871194198</v>
      </c>
      <c r="BS1134" s="17"/>
      <c r="BT1134" s="17">
        <v>0.47056845988499701</v>
      </c>
      <c r="BU1134" s="17">
        <v>0.47632986003904698</v>
      </c>
      <c r="BV1134" s="17"/>
      <c r="BW1134" s="17">
        <v>0.49126816428070902</v>
      </c>
      <c r="BX1134" s="17">
        <v>0.46868246454109702</v>
      </c>
      <c r="BY1134" s="17"/>
      <c r="BZ1134" s="17">
        <v>0.45980540868469699</v>
      </c>
      <c r="CA1134" s="17">
        <v>0.47674577469699397</v>
      </c>
    </row>
    <row r="1135" spans="2:79" x14ac:dyDescent="0.35">
      <c r="B1135" t="s">
        <v>525</v>
      </c>
      <c r="C1135" s="17">
        <v>0.36382781708504203</v>
      </c>
      <c r="D1135" s="17">
        <v>0.26748774535148501</v>
      </c>
      <c r="E1135" s="17">
        <v>0.39512299960463798</v>
      </c>
      <c r="F1135" s="17">
        <v>0.45121373639028001</v>
      </c>
      <c r="G1135" s="17">
        <v>0.26488645975854103</v>
      </c>
      <c r="H1135" s="17">
        <v>0.499329869930837</v>
      </c>
      <c r="I1135" s="17">
        <v>0.39236112865518102</v>
      </c>
      <c r="J1135" s="17">
        <v>0.28527151989119298</v>
      </c>
      <c r="K1135" s="17">
        <v>0.33941723737252899</v>
      </c>
      <c r="L1135" s="17">
        <v>0.223087857019794</v>
      </c>
      <c r="M1135" s="17"/>
      <c r="N1135" s="17">
        <v>0.26217371004065199</v>
      </c>
      <c r="O1135" s="17">
        <v>0.35105783325366702</v>
      </c>
      <c r="P1135" s="17">
        <v>0.38418121554783602</v>
      </c>
      <c r="Q1135" s="17">
        <v>0.44463795778990101</v>
      </c>
      <c r="R1135" s="17"/>
      <c r="S1135" s="17">
        <v>0.30598191810569902</v>
      </c>
      <c r="T1135" s="17">
        <v>0.37831599602687899</v>
      </c>
      <c r="U1135" s="17">
        <v>0.45076173633939698</v>
      </c>
      <c r="V1135" s="17">
        <v>0.31256439298521799</v>
      </c>
      <c r="W1135" s="17">
        <v>0.39600488007627799</v>
      </c>
      <c r="X1135" s="17">
        <v>0.418747707402157</v>
      </c>
      <c r="Y1135" s="17">
        <v>0.408767321674748</v>
      </c>
      <c r="Z1135" s="17"/>
      <c r="AA1135" s="17">
        <v>0.420656446282204</v>
      </c>
      <c r="AB1135" s="17">
        <v>0.27416275833856002</v>
      </c>
      <c r="AC1135" s="17"/>
      <c r="AD1135" s="17">
        <v>0.43219683994748098</v>
      </c>
      <c r="AE1135" s="17">
        <v>0.47291087749173399</v>
      </c>
      <c r="AF1135" s="17">
        <v>0.38982728338481298</v>
      </c>
      <c r="AG1135" s="17"/>
      <c r="AH1135" s="17">
        <v>0.469430237876867</v>
      </c>
      <c r="AI1135" s="17">
        <v>0.34886566884095099</v>
      </c>
      <c r="AJ1135" s="17"/>
      <c r="AK1135" s="17">
        <v>0.33697537985202802</v>
      </c>
      <c r="AL1135" s="17">
        <v>0.375927337284652</v>
      </c>
      <c r="AM1135" s="17"/>
      <c r="AN1135" s="17">
        <v>0.31858615638830301</v>
      </c>
      <c r="AO1135" s="17">
        <v>0.44463795778990101</v>
      </c>
      <c r="AP1135" s="17"/>
      <c r="AQ1135" s="17">
        <v>0.446175292640282</v>
      </c>
      <c r="AR1135" s="17">
        <v>0.32274976136311001</v>
      </c>
      <c r="AS1135" s="17"/>
      <c r="AT1135" s="17">
        <v>0.20196683323603101</v>
      </c>
      <c r="AU1135" s="17">
        <v>0.28752622404365302</v>
      </c>
      <c r="AV1135" s="17">
        <v>0.45555252604523999</v>
      </c>
      <c r="AW1135" s="17">
        <v>0.525165612934547</v>
      </c>
      <c r="AX1135" s="17"/>
      <c r="AY1135" s="17">
        <v>0.433984928233483</v>
      </c>
      <c r="AZ1135" s="17">
        <v>0.34643923574147001</v>
      </c>
      <c r="BA1135" s="17"/>
      <c r="BB1135" s="17">
        <v>0.38510937360532999</v>
      </c>
      <c r="BC1135" s="17">
        <v>0.359918268882433</v>
      </c>
      <c r="BD1135" s="17"/>
      <c r="BE1135" s="17">
        <v>0.45404605674931697</v>
      </c>
      <c r="BF1135" s="17">
        <v>0.35200440818803602</v>
      </c>
      <c r="BG1135" s="17"/>
      <c r="BH1135" s="17">
        <v>0.35536116683192598</v>
      </c>
      <c r="BI1135" s="17">
        <v>0.36456881702427801</v>
      </c>
      <c r="BJ1135" s="17"/>
      <c r="BK1135" s="17">
        <v>0.41748010674323999</v>
      </c>
      <c r="BL1135" s="17">
        <v>0.35453131116080999</v>
      </c>
      <c r="BM1135" s="17"/>
      <c r="BN1135" s="17">
        <v>0.43488966587132999</v>
      </c>
      <c r="BO1135" s="17">
        <v>0.36058936553138499</v>
      </c>
      <c r="BP1135" s="17"/>
      <c r="BQ1135" s="17">
        <v>0.416392966113178</v>
      </c>
      <c r="BR1135" s="17">
        <v>0.359692550965793</v>
      </c>
      <c r="BS1135" s="17"/>
      <c r="BT1135" s="17">
        <v>0.36554333415741402</v>
      </c>
      <c r="BU1135" s="17">
        <v>0.36371320474726898</v>
      </c>
      <c r="BV1135" s="17"/>
      <c r="BW1135" s="17">
        <v>0.38462636923749699</v>
      </c>
      <c r="BX1135" s="17">
        <v>0.35392198525330099</v>
      </c>
      <c r="BY1135" s="17"/>
      <c r="BZ1135" s="17">
        <v>0.44329097462245798</v>
      </c>
      <c r="CA1135" s="17">
        <v>0.36000931317053902</v>
      </c>
    </row>
    <row r="1136" spans="2:79" x14ac:dyDescent="0.35">
      <c r="B1136" t="s">
        <v>526</v>
      </c>
      <c r="C1136" s="17">
        <v>0.35487002779737498</v>
      </c>
      <c r="D1136" s="17">
        <v>0.336868432544634</v>
      </c>
      <c r="E1136" s="17">
        <v>0.30875301977632402</v>
      </c>
      <c r="F1136" s="17">
        <v>0.32788187610784097</v>
      </c>
      <c r="G1136" s="17">
        <v>0.34396154453748801</v>
      </c>
      <c r="H1136" s="17">
        <v>0.37402328019523501</v>
      </c>
      <c r="I1136" s="17">
        <v>0.40070143150388599</v>
      </c>
      <c r="J1136" s="17">
        <v>0.35676834048555001</v>
      </c>
      <c r="K1136" s="17">
        <v>0.31055032721940101</v>
      </c>
      <c r="L1136" s="17">
        <v>0.51863924684184404</v>
      </c>
      <c r="M1136" s="17"/>
      <c r="N1136" s="17">
        <v>0.415568448574619</v>
      </c>
      <c r="O1136" s="17">
        <v>0.34728170295475203</v>
      </c>
      <c r="P1136" s="17">
        <v>0.31338890844183698</v>
      </c>
      <c r="Q1136" s="17">
        <v>0.327552994008457</v>
      </c>
      <c r="R1136" s="17"/>
      <c r="S1136" s="17">
        <v>0.40239540672327501</v>
      </c>
      <c r="T1136" s="17">
        <v>0.34219007497461801</v>
      </c>
      <c r="U1136" s="17">
        <v>0.29529251323576</v>
      </c>
      <c r="V1136" s="17">
        <v>0.35907940480230999</v>
      </c>
      <c r="W1136" s="17">
        <v>0.334237659545365</v>
      </c>
      <c r="X1136" s="17">
        <v>0.35277623810721198</v>
      </c>
      <c r="Y1136" s="17">
        <v>0.39574859203950902</v>
      </c>
      <c r="Z1136" s="17"/>
      <c r="AA1136" s="17">
        <v>0.36333894147826601</v>
      </c>
      <c r="AB1136" s="17">
        <v>0.341507649477788</v>
      </c>
      <c r="AC1136" s="17"/>
      <c r="AD1136" s="17">
        <v>0.32662311475793498</v>
      </c>
      <c r="AE1136" s="17">
        <v>0.36712135904860999</v>
      </c>
      <c r="AF1136" s="17">
        <v>0.396962516154797</v>
      </c>
      <c r="AG1136" s="17"/>
      <c r="AH1136" s="17">
        <v>0.31618358994495399</v>
      </c>
      <c r="AI1136" s="17">
        <v>0.36035126784702098</v>
      </c>
      <c r="AJ1136" s="17"/>
      <c r="AK1136" s="17">
        <v>0.38009388409512401</v>
      </c>
      <c r="AL1136" s="17">
        <v>0.343504334764063</v>
      </c>
      <c r="AM1136" s="17"/>
      <c r="AN1136" s="17">
        <v>0.37016350412521998</v>
      </c>
      <c r="AO1136" s="17">
        <v>0.327552994008457</v>
      </c>
      <c r="AP1136" s="17"/>
      <c r="AQ1136" s="17">
        <v>0.38494726029701098</v>
      </c>
      <c r="AR1136" s="17">
        <v>0.33986635920582597</v>
      </c>
      <c r="AS1136" s="17"/>
      <c r="AT1136" s="17">
        <v>0.29527761021815402</v>
      </c>
      <c r="AU1136" s="17">
        <v>0.372903309251993</v>
      </c>
      <c r="AV1136" s="17">
        <v>0.36415364328170102</v>
      </c>
      <c r="AW1136" s="17">
        <v>0.37128599147193803</v>
      </c>
      <c r="AX1136" s="17"/>
      <c r="AY1136" s="17">
        <v>0.33954711396750398</v>
      </c>
      <c r="AZ1136" s="17">
        <v>0.35866784286116099</v>
      </c>
      <c r="BA1136" s="17"/>
      <c r="BB1136" s="17">
        <v>0.39387232710415798</v>
      </c>
      <c r="BC1136" s="17">
        <v>0.34770507400242801</v>
      </c>
      <c r="BD1136" s="17"/>
      <c r="BE1136" s="17">
        <v>0.333605755714517</v>
      </c>
      <c r="BF1136" s="17">
        <v>0.35765678338769002</v>
      </c>
      <c r="BG1136" s="17"/>
      <c r="BH1136" s="17">
        <v>0.34636001779985498</v>
      </c>
      <c r="BI1136" s="17">
        <v>0.35561482257483101</v>
      </c>
      <c r="BJ1136" s="17"/>
      <c r="BK1136" s="17">
        <v>0.33495852093184703</v>
      </c>
      <c r="BL1136" s="17">
        <v>0.35832015905393499</v>
      </c>
      <c r="BM1136" s="17"/>
      <c r="BN1136" s="17">
        <v>0.345546099255017</v>
      </c>
      <c r="BO1136" s="17">
        <v>0.35529494062176498</v>
      </c>
      <c r="BP1136" s="17"/>
      <c r="BQ1136" s="17">
        <v>0.360948921085751</v>
      </c>
      <c r="BR1136" s="17">
        <v>0.35439180521220698</v>
      </c>
      <c r="BS1136" s="17"/>
      <c r="BT1136" s="17">
        <v>0.49034062081533902</v>
      </c>
      <c r="BU1136" s="17">
        <v>0.34581934470290598</v>
      </c>
      <c r="BV1136" s="17"/>
      <c r="BW1136" s="17">
        <v>0.38954558453765498</v>
      </c>
      <c r="BX1136" s="17">
        <v>0.338354924667918</v>
      </c>
      <c r="BY1136" s="17"/>
      <c r="BZ1136" s="17">
        <v>0.31519950158504101</v>
      </c>
      <c r="CA1136" s="17">
        <v>0.35677634594941698</v>
      </c>
    </row>
    <row r="1137" spans="2:79" x14ac:dyDescent="0.35">
      <c r="B1137" t="s">
        <v>527</v>
      </c>
      <c r="C1137" s="17">
        <v>0.31635291417262801</v>
      </c>
      <c r="D1137" s="17">
        <v>0.32946342117905097</v>
      </c>
      <c r="E1137" s="17">
        <v>0.25527560918610598</v>
      </c>
      <c r="F1137" s="17">
        <v>0.30659444662420898</v>
      </c>
      <c r="G1137" s="17">
        <v>0.26135276297811399</v>
      </c>
      <c r="H1137" s="17">
        <v>0.33538013141317102</v>
      </c>
      <c r="I1137" s="17">
        <v>0.38345487166769998</v>
      </c>
      <c r="J1137" s="17">
        <v>0.32201730364109199</v>
      </c>
      <c r="K1137" s="17">
        <v>0.26248921551613502</v>
      </c>
      <c r="L1137" s="17">
        <v>0.445166219243192</v>
      </c>
      <c r="M1137" s="17"/>
      <c r="N1137" s="17">
        <v>0.37608701928899502</v>
      </c>
      <c r="O1137" s="17">
        <v>0.29295003026244998</v>
      </c>
      <c r="P1137" s="17">
        <v>0.28384802282431398</v>
      </c>
      <c r="Q1137" s="17">
        <v>0.29434797728348</v>
      </c>
      <c r="R1137" s="17"/>
      <c r="S1137" s="17">
        <v>0.35605020076300398</v>
      </c>
      <c r="T1137" s="17">
        <v>0.30102534199546899</v>
      </c>
      <c r="U1137" s="17">
        <v>0.31085147477713798</v>
      </c>
      <c r="V1137" s="17">
        <v>0.30220489674349199</v>
      </c>
      <c r="W1137" s="17">
        <v>0.30054857926362399</v>
      </c>
      <c r="X1137" s="17">
        <v>0.31169282268353299</v>
      </c>
      <c r="Y1137" s="17">
        <v>0.36335764789540398</v>
      </c>
      <c r="Z1137" s="17"/>
      <c r="AA1137" s="17">
        <v>0.34031328914146902</v>
      </c>
      <c r="AB1137" s="17">
        <v>0.27854787717771801</v>
      </c>
      <c r="AC1137" s="17"/>
      <c r="AD1137" s="17">
        <v>0.29861971093443102</v>
      </c>
      <c r="AE1137" s="17">
        <v>0.36074160564218199</v>
      </c>
      <c r="AF1137" s="17">
        <v>0.36988686542349403</v>
      </c>
      <c r="AG1137" s="17"/>
      <c r="AH1137" s="17">
        <v>0.33543697432056802</v>
      </c>
      <c r="AI1137" s="17">
        <v>0.31364901273844198</v>
      </c>
      <c r="AJ1137" s="17"/>
      <c r="AK1137" s="17">
        <v>0.34788091951078898</v>
      </c>
      <c r="AL1137" s="17">
        <v>0.30214661572261198</v>
      </c>
      <c r="AM1137" s="17"/>
      <c r="AN1137" s="17">
        <v>0.328672406252564</v>
      </c>
      <c r="AO1137" s="17">
        <v>0.29434797728348</v>
      </c>
      <c r="AP1137" s="17"/>
      <c r="AQ1137" s="17">
        <v>0.35161830069698602</v>
      </c>
      <c r="AR1137" s="17">
        <v>0.29876119684389002</v>
      </c>
      <c r="AS1137" s="17"/>
      <c r="AT1137" s="17">
        <v>0.24281097751479699</v>
      </c>
      <c r="AU1137" s="17">
        <v>0.31935812251125201</v>
      </c>
      <c r="AV1137" s="17">
        <v>0.33245284171970801</v>
      </c>
      <c r="AW1137" s="17">
        <v>0.37144911272113401</v>
      </c>
      <c r="AX1137" s="17"/>
      <c r="AY1137" s="17">
        <v>0.32199164247272699</v>
      </c>
      <c r="AZ1137" s="17">
        <v>0.31495534400311098</v>
      </c>
      <c r="BA1137" s="17"/>
      <c r="BB1137" s="17">
        <v>0.37639554111255502</v>
      </c>
      <c r="BC1137" s="17">
        <v>0.30532272735292398</v>
      </c>
      <c r="BD1137" s="17"/>
      <c r="BE1137" s="17">
        <v>0.30022552596628699</v>
      </c>
      <c r="BF1137" s="17">
        <v>0.31846646356035602</v>
      </c>
      <c r="BG1137" s="17"/>
      <c r="BH1137" s="17">
        <v>0.31606905948423197</v>
      </c>
      <c r="BI1137" s="17">
        <v>0.31637775709167698</v>
      </c>
      <c r="BJ1137" s="17"/>
      <c r="BK1137" s="17">
        <v>0.27667511777967202</v>
      </c>
      <c r="BL1137" s="17">
        <v>0.32322801440744597</v>
      </c>
      <c r="BM1137" s="17"/>
      <c r="BN1137" s="17">
        <v>0.33494389635041699</v>
      </c>
      <c r="BO1137" s="17">
        <v>0.31550568044389798</v>
      </c>
      <c r="BP1137" s="17"/>
      <c r="BQ1137" s="17">
        <v>0.36984646022807299</v>
      </c>
      <c r="BR1137" s="17">
        <v>0.31214461166247798</v>
      </c>
      <c r="BS1137" s="17"/>
      <c r="BT1137" s="17">
        <v>0.50438143378256495</v>
      </c>
      <c r="BU1137" s="17">
        <v>0.30379087760218298</v>
      </c>
      <c r="BV1137" s="17"/>
      <c r="BW1137" s="17">
        <v>0.36245067775247303</v>
      </c>
      <c r="BX1137" s="17">
        <v>0.294397698708875</v>
      </c>
      <c r="BY1137" s="17"/>
      <c r="BZ1137" s="17">
        <v>0.340884189098902</v>
      </c>
      <c r="CA1137" s="17">
        <v>0.31517409404721902</v>
      </c>
    </row>
    <row r="1138" spans="2:79" x14ac:dyDescent="0.35">
      <c r="B1138" t="s">
        <v>528</v>
      </c>
      <c r="C1138" s="17">
        <v>0.30811701000880698</v>
      </c>
      <c r="D1138" s="17">
        <v>0.33235948617698902</v>
      </c>
      <c r="E1138" s="17">
        <v>0.30930091316488101</v>
      </c>
      <c r="F1138" s="17">
        <v>0.31509027748884899</v>
      </c>
      <c r="G1138" s="17">
        <v>0.233522841140299</v>
      </c>
      <c r="H1138" s="17">
        <v>0.35406023519101698</v>
      </c>
      <c r="I1138" s="17">
        <v>0.33046908365201499</v>
      </c>
      <c r="J1138" s="17">
        <v>0.27440967562792501</v>
      </c>
      <c r="K1138" s="17">
        <v>0.266441371161662</v>
      </c>
      <c r="L1138" s="17">
        <v>0.31552884692653599</v>
      </c>
      <c r="M1138" s="17"/>
      <c r="N1138" s="17">
        <v>0.33862203069893798</v>
      </c>
      <c r="O1138" s="17">
        <v>0.260721271191933</v>
      </c>
      <c r="P1138" s="17">
        <v>0.32282166882765101</v>
      </c>
      <c r="Q1138" s="17">
        <v>0.30213718816587198</v>
      </c>
      <c r="R1138" s="17"/>
      <c r="S1138" s="17">
        <v>0.34392714923927897</v>
      </c>
      <c r="T1138" s="17">
        <v>0.35582766391453402</v>
      </c>
      <c r="U1138" s="17">
        <v>0.31849384209480203</v>
      </c>
      <c r="V1138" s="17">
        <v>0.28206399102336399</v>
      </c>
      <c r="W1138" s="17">
        <v>0.30443489765189802</v>
      </c>
      <c r="X1138" s="17">
        <v>0.33344235349866502</v>
      </c>
      <c r="Y1138" s="17">
        <v>0.32893283549012903</v>
      </c>
      <c r="Z1138" s="17"/>
      <c r="AA1138" s="17">
        <v>0.33577987660624398</v>
      </c>
      <c r="AB1138" s="17">
        <v>0.26447012649961998</v>
      </c>
      <c r="AC1138" s="17"/>
      <c r="AD1138" s="17">
        <v>0.312739745329565</v>
      </c>
      <c r="AE1138" s="17">
        <v>0.35102373028344902</v>
      </c>
      <c r="AF1138" s="17">
        <v>0.35216302803722299</v>
      </c>
      <c r="AG1138" s="17"/>
      <c r="AH1138" s="17">
        <v>0.35650960731457798</v>
      </c>
      <c r="AI1138" s="17">
        <v>0.30126056477415702</v>
      </c>
      <c r="AJ1138" s="17"/>
      <c r="AK1138" s="17">
        <v>0.34375102912067101</v>
      </c>
      <c r="AL1138" s="17">
        <v>0.29206057050218198</v>
      </c>
      <c r="AM1138" s="17"/>
      <c r="AN1138" s="17">
        <v>0.31146482092071998</v>
      </c>
      <c r="AO1138" s="17">
        <v>0.30213718816587198</v>
      </c>
      <c r="AP1138" s="17"/>
      <c r="AQ1138" s="17">
        <v>0.36607693629556298</v>
      </c>
      <c r="AR1138" s="17">
        <v>0.27920439228017502</v>
      </c>
      <c r="AS1138" s="17"/>
      <c r="AT1138" s="17">
        <v>0.18767841920699399</v>
      </c>
      <c r="AU1138" s="17">
        <v>0.29275442807110402</v>
      </c>
      <c r="AV1138" s="17">
        <v>0.33210667561106599</v>
      </c>
      <c r="AW1138" s="17">
        <v>0.45573095178524398</v>
      </c>
      <c r="AX1138" s="17"/>
      <c r="AY1138" s="17">
        <v>0.37070438783693799</v>
      </c>
      <c r="AZ1138" s="17">
        <v>0.29260460231940499</v>
      </c>
      <c r="BA1138" s="17"/>
      <c r="BB1138" s="17">
        <v>0.35127184208152601</v>
      </c>
      <c r="BC1138" s="17">
        <v>0.30018921130653903</v>
      </c>
      <c r="BD1138" s="17"/>
      <c r="BE1138" s="17">
        <v>0.31328784893396</v>
      </c>
      <c r="BF1138" s="17">
        <v>0.307439353880953</v>
      </c>
      <c r="BG1138" s="17"/>
      <c r="BH1138" s="17">
        <v>0.28069004719263702</v>
      </c>
      <c r="BI1138" s="17">
        <v>0.31051741361266899</v>
      </c>
      <c r="BJ1138" s="17"/>
      <c r="BK1138" s="17">
        <v>0.28590101707636401</v>
      </c>
      <c r="BL1138" s="17">
        <v>0.31196644702677701</v>
      </c>
      <c r="BM1138" s="17"/>
      <c r="BN1138" s="17">
        <v>0.33489238963961299</v>
      </c>
      <c r="BO1138" s="17">
        <v>0.306896794502932</v>
      </c>
      <c r="BP1138" s="17"/>
      <c r="BQ1138" s="17">
        <v>0.37530384717398102</v>
      </c>
      <c r="BR1138" s="17">
        <v>0.302831465184423</v>
      </c>
      <c r="BS1138" s="17"/>
      <c r="BT1138" s="17">
        <v>0.41092942327840798</v>
      </c>
      <c r="BU1138" s="17">
        <v>0.30124819405435599</v>
      </c>
      <c r="BV1138" s="17"/>
      <c r="BW1138" s="17">
        <v>0.34725345854748702</v>
      </c>
      <c r="BX1138" s="17">
        <v>0.28947729533665001</v>
      </c>
      <c r="BY1138" s="17"/>
      <c r="BZ1138" s="17">
        <v>0.35261632609152199</v>
      </c>
      <c r="CA1138" s="17">
        <v>0.30597865032212401</v>
      </c>
    </row>
    <row r="1139" spans="2:79" x14ac:dyDescent="0.35">
      <c r="B1139" t="s">
        <v>529</v>
      </c>
      <c r="C1139" s="17">
        <v>0.21972115495420999</v>
      </c>
      <c r="D1139" s="17">
        <v>0.23235774334991999</v>
      </c>
      <c r="E1139" s="17">
        <v>0.22802090976106201</v>
      </c>
      <c r="F1139" s="17">
        <v>0.20056068664541701</v>
      </c>
      <c r="G1139" s="17">
        <v>0.20595087997053199</v>
      </c>
      <c r="H1139" s="17">
        <v>0.214680349894529</v>
      </c>
      <c r="I1139" s="17">
        <v>0.25444800455170902</v>
      </c>
      <c r="J1139" s="17">
        <v>0.191272323486949</v>
      </c>
      <c r="K1139" s="17">
        <v>0.18621128143680499</v>
      </c>
      <c r="L1139" s="17">
        <v>0.23781452810852199</v>
      </c>
      <c r="M1139" s="17"/>
      <c r="N1139" s="17">
        <v>0.145517966963082</v>
      </c>
      <c r="O1139" s="17">
        <v>0.218405566274671</v>
      </c>
      <c r="P1139" s="17">
        <v>0.22054667537362599</v>
      </c>
      <c r="Q1139" s="17">
        <v>0.28056189240775098</v>
      </c>
      <c r="R1139" s="17"/>
      <c r="S1139" s="17">
        <v>0.199517773865865</v>
      </c>
      <c r="T1139" s="17">
        <v>0.25085423632967502</v>
      </c>
      <c r="U1139" s="17">
        <v>0.23699626259991999</v>
      </c>
      <c r="V1139" s="17">
        <v>0.17701660385460499</v>
      </c>
      <c r="W1139" s="17">
        <v>0.23830410170850599</v>
      </c>
      <c r="X1139" s="17">
        <v>0.26678916503688499</v>
      </c>
      <c r="Y1139" s="17">
        <v>0.25295994804991201</v>
      </c>
      <c r="Z1139" s="17"/>
      <c r="AA1139" s="17">
        <v>0.27011784252903698</v>
      </c>
      <c r="AB1139" s="17">
        <v>0.140204509631878</v>
      </c>
      <c r="AC1139" s="17"/>
      <c r="AD1139" s="17">
        <v>0.28889927680936101</v>
      </c>
      <c r="AE1139" s="17">
        <v>0.31103206255957899</v>
      </c>
      <c r="AF1139" s="17">
        <v>0.23833638809486399</v>
      </c>
      <c r="AG1139" s="17"/>
      <c r="AH1139" s="17">
        <v>0.33675691857389101</v>
      </c>
      <c r="AI1139" s="17">
        <v>0.203139087687116</v>
      </c>
      <c r="AJ1139" s="17"/>
      <c r="AK1139" s="17">
        <v>0.212235221293891</v>
      </c>
      <c r="AL1139" s="17">
        <v>0.22309426424592799</v>
      </c>
      <c r="AM1139" s="17"/>
      <c r="AN1139" s="17">
        <v>0.185659390225133</v>
      </c>
      <c r="AO1139" s="17">
        <v>0.28056189240775098</v>
      </c>
      <c r="AP1139" s="17"/>
      <c r="AQ1139" s="17">
        <v>0.30171757518596198</v>
      </c>
      <c r="AR1139" s="17">
        <v>0.178818218992082</v>
      </c>
      <c r="AS1139" s="17"/>
      <c r="AT1139" s="17">
        <v>0.106487091313721</v>
      </c>
      <c r="AU1139" s="17">
        <v>0.15596297735543299</v>
      </c>
      <c r="AV1139" s="17">
        <v>0.26944846110318899</v>
      </c>
      <c r="AW1139" s="17">
        <v>0.40073881108413201</v>
      </c>
      <c r="AX1139" s="17"/>
      <c r="AY1139" s="17">
        <v>0.33941894403739498</v>
      </c>
      <c r="AZ1139" s="17">
        <v>0.19005381677498101</v>
      </c>
      <c r="BA1139" s="17"/>
      <c r="BB1139" s="17">
        <v>0.223700757548674</v>
      </c>
      <c r="BC1139" s="17">
        <v>0.21899007834543599</v>
      </c>
      <c r="BD1139" s="17"/>
      <c r="BE1139" s="17">
        <v>0.30075015475859801</v>
      </c>
      <c r="BF1139" s="17">
        <v>0.20910202737238401</v>
      </c>
      <c r="BG1139" s="17"/>
      <c r="BH1139" s="17">
        <v>0.20385327658982799</v>
      </c>
      <c r="BI1139" s="17">
        <v>0.22110990924927301</v>
      </c>
      <c r="BJ1139" s="17"/>
      <c r="BK1139" s="17">
        <v>0.26620754023946003</v>
      </c>
      <c r="BL1139" s="17">
        <v>0.21166630847974199</v>
      </c>
      <c r="BM1139" s="17"/>
      <c r="BN1139" s="17">
        <v>0.31979110808603101</v>
      </c>
      <c r="BO1139" s="17">
        <v>0.21516073750477499</v>
      </c>
      <c r="BP1139" s="17"/>
      <c r="BQ1139" s="17">
        <v>0.33281295086044299</v>
      </c>
      <c r="BR1139" s="17">
        <v>0.210824296852929</v>
      </c>
      <c r="BS1139" s="17"/>
      <c r="BT1139" s="17">
        <v>0.27838513282753102</v>
      </c>
      <c r="BU1139" s="17">
        <v>0.21580186102506899</v>
      </c>
      <c r="BV1139" s="17"/>
      <c r="BW1139" s="17">
        <v>0.243047894317275</v>
      </c>
      <c r="BX1139" s="17">
        <v>0.20861121058790999</v>
      </c>
      <c r="BY1139" s="17"/>
      <c r="BZ1139" s="17">
        <v>0.30498564524052801</v>
      </c>
      <c r="CA1139" s="17">
        <v>0.21562387515793299</v>
      </c>
    </row>
    <row r="1140" spans="2:79" x14ac:dyDescent="0.35">
      <c r="B1140" t="s">
        <v>97</v>
      </c>
      <c r="C1140" s="17">
        <v>8.9617770252091895E-3</v>
      </c>
      <c r="D1140" s="17">
        <v>5.3541138569693702E-3</v>
      </c>
      <c r="E1140" s="17">
        <v>3.9529923507503001E-3</v>
      </c>
      <c r="F1140" s="17">
        <v>9.6214939612884395E-3</v>
      </c>
      <c r="G1140" s="17">
        <v>1.2173569314424201E-2</v>
      </c>
      <c r="H1140" s="17">
        <v>5.8592636298343201E-3</v>
      </c>
      <c r="I1140" s="17">
        <v>5.7174078232740096E-3</v>
      </c>
      <c r="J1140" s="17">
        <v>8.3849055359503204E-3</v>
      </c>
      <c r="K1140" s="17">
        <v>4.8347719783538003E-2</v>
      </c>
      <c r="L1140" s="17">
        <v>1.0920608521158E-2</v>
      </c>
      <c r="M1140" s="17"/>
      <c r="N1140" s="17">
        <v>1.4073555741419301E-2</v>
      </c>
      <c r="O1140" s="17">
        <v>9.7124022422677408E-3</v>
      </c>
      <c r="P1140" s="17">
        <v>7.2545487472767704E-3</v>
      </c>
      <c r="Q1140" s="17">
        <v>5.1388653847748399E-3</v>
      </c>
      <c r="R1140" s="17"/>
      <c r="S1140" s="17">
        <v>5.8574107447141198E-3</v>
      </c>
      <c r="T1140" s="17">
        <v>1.17506931973257E-2</v>
      </c>
      <c r="U1140" s="17">
        <v>5.6297727709661701E-3</v>
      </c>
      <c r="V1140" s="17">
        <v>1.2315388748733599E-2</v>
      </c>
      <c r="W1140" s="17">
        <v>5.5686640011025504E-3</v>
      </c>
      <c r="X1140" s="17">
        <v>7.4130479602529603E-3</v>
      </c>
      <c r="Y1140" s="17">
        <v>1.18543049801035E-2</v>
      </c>
      <c r="Z1140" s="17"/>
      <c r="AA1140" s="17">
        <v>6.3061153409691298E-3</v>
      </c>
      <c r="AB1140" s="17">
        <v>1.31519196398063E-2</v>
      </c>
      <c r="AC1140" s="17"/>
      <c r="AD1140" s="17">
        <v>4.6177979549513696E-3</v>
      </c>
      <c r="AE1140" s="17">
        <v>7.5938961514927603E-3</v>
      </c>
      <c r="AF1140" s="17">
        <v>7.0902951898821204E-3</v>
      </c>
      <c r="AG1140" s="17"/>
      <c r="AH1140" s="17">
        <v>3.5868913980492199E-3</v>
      </c>
      <c r="AI1140" s="17">
        <v>9.7233110406758499E-3</v>
      </c>
      <c r="AJ1140" s="17"/>
      <c r="AK1140" s="17">
        <v>7.3117082564653499E-3</v>
      </c>
      <c r="AL1140" s="17">
        <v>9.7052864588190804E-3</v>
      </c>
      <c r="AM1140" s="17"/>
      <c r="AN1140" s="17">
        <v>1.11020389997777E-2</v>
      </c>
      <c r="AO1140" s="17">
        <v>5.1388653847748399E-3</v>
      </c>
      <c r="AP1140" s="17"/>
      <c r="AQ1140" s="17">
        <v>6.8062763185125497E-3</v>
      </c>
      <c r="AR1140" s="17">
        <v>1.00370228362232E-2</v>
      </c>
      <c r="AS1140" s="17"/>
      <c r="AT1140" s="17">
        <v>1.00829090200451E-2</v>
      </c>
      <c r="AU1140" s="17">
        <v>1.1004021662984E-2</v>
      </c>
      <c r="AV1140" s="17">
        <v>9.3498560601032402E-3</v>
      </c>
      <c r="AW1140" s="17">
        <v>1.34037845460963E-3</v>
      </c>
      <c r="AX1140" s="17"/>
      <c r="AY1140" s="17">
        <v>7.1764812085104903E-3</v>
      </c>
      <c r="AZ1140" s="17">
        <v>9.4042661902108502E-3</v>
      </c>
      <c r="BA1140" s="17"/>
      <c r="BB1140" s="17">
        <v>6.8657468216544301E-3</v>
      </c>
      <c r="BC1140" s="17">
        <v>9.3468302099754593E-3</v>
      </c>
      <c r="BD1140" s="17"/>
      <c r="BE1140" s="17">
        <v>4.9064335912428602E-3</v>
      </c>
      <c r="BF1140" s="17">
        <v>9.4932436534209408E-3</v>
      </c>
      <c r="BG1140" s="17"/>
      <c r="BH1140" s="17">
        <v>1.0345193428348999E-2</v>
      </c>
      <c r="BI1140" s="17">
        <v>8.8407006325368805E-3</v>
      </c>
      <c r="BJ1140" s="17"/>
      <c r="BK1140" s="17">
        <v>5.6169231570080396E-3</v>
      </c>
      <c r="BL1140" s="17">
        <v>9.5413506836591905E-3</v>
      </c>
      <c r="BM1140" s="17"/>
      <c r="BN1140" s="17">
        <v>0</v>
      </c>
      <c r="BO1140" s="17">
        <v>9.3701857737360297E-3</v>
      </c>
      <c r="BP1140" s="17"/>
      <c r="BQ1140" s="17">
        <v>3.6200343144921101E-3</v>
      </c>
      <c r="BR1140" s="17">
        <v>9.3820084534040702E-3</v>
      </c>
      <c r="BS1140" s="17"/>
      <c r="BT1140" s="17">
        <v>2.10597967338487E-3</v>
      </c>
      <c r="BU1140" s="17">
        <v>9.41980741991655E-3</v>
      </c>
      <c r="BV1140" s="17"/>
      <c r="BW1140" s="17">
        <v>8.5355693471322602E-3</v>
      </c>
      <c r="BX1140" s="17">
        <v>9.1647691158835507E-3</v>
      </c>
      <c r="BY1140" s="17"/>
      <c r="BZ1140" s="17">
        <v>7.5399839918858704E-3</v>
      </c>
      <c r="CA1140" s="17">
        <v>9.0300995337981704E-3</v>
      </c>
    </row>
    <row r="1141" spans="2:79" x14ac:dyDescent="0.35">
      <c r="B1141" t="s">
        <v>103</v>
      </c>
      <c r="C1141" s="17">
        <v>3.5589657441002197E-2</v>
      </c>
      <c r="D1141" s="17">
        <v>3.5346647762127897E-2</v>
      </c>
      <c r="E1141" s="17">
        <v>3.2490783057340301E-2</v>
      </c>
      <c r="F1141" s="17">
        <v>3.6865732255923898E-2</v>
      </c>
      <c r="G1141" s="17">
        <v>4.3231202277190399E-2</v>
      </c>
      <c r="H1141" s="17">
        <v>2.8370930561500501E-2</v>
      </c>
      <c r="I1141" s="17">
        <v>3.4145459328024701E-2</v>
      </c>
      <c r="J1141" s="17">
        <v>3.8695259271757702E-2</v>
      </c>
      <c r="K1141" s="17">
        <v>5.92933550009331E-2</v>
      </c>
      <c r="L1141" s="17">
        <v>1.8297913226738901E-2</v>
      </c>
      <c r="M1141" s="17"/>
      <c r="N1141" s="17">
        <v>6.9498615202456898E-2</v>
      </c>
      <c r="O1141" s="17">
        <v>3.3723485595568203E-2</v>
      </c>
      <c r="P1141" s="17">
        <v>1.6025928293337099E-2</v>
      </c>
      <c r="Q1141" s="17">
        <v>1.7485088708474698E-2</v>
      </c>
      <c r="R1141" s="17"/>
      <c r="S1141" s="17">
        <v>3.9024133776959499E-2</v>
      </c>
      <c r="T1141" s="17">
        <v>3.1656568808782502E-2</v>
      </c>
      <c r="U1141" s="17">
        <v>1.82787800407288E-2</v>
      </c>
      <c r="V1141" s="17">
        <v>5.27203209152197E-2</v>
      </c>
      <c r="W1141" s="17">
        <v>1.31844537523768E-2</v>
      </c>
      <c r="X1141" s="17">
        <v>1.55533551124135E-2</v>
      </c>
      <c r="Y1141" s="17">
        <v>1.8308056631810302E-2</v>
      </c>
      <c r="Z1141" s="17"/>
      <c r="AA1141" s="17">
        <v>1.2440937543888499E-2</v>
      </c>
      <c r="AB1141" s="17">
        <v>7.2114052957904698E-2</v>
      </c>
      <c r="AC1141" s="17"/>
      <c r="AD1141" s="17">
        <v>7.3822147285818899E-3</v>
      </c>
      <c r="AE1141" s="17">
        <v>1.7191639492176999E-2</v>
      </c>
      <c r="AF1141" s="17">
        <v>1.05752864249994E-2</v>
      </c>
      <c r="AG1141" s="17"/>
      <c r="AH1141" s="17">
        <v>1.7460986051336499E-2</v>
      </c>
      <c r="AI1141" s="17">
        <v>3.8158195801834702E-2</v>
      </c>
      <c r="AJ1141" s="17"/>
      <c r="AK1141" s="17">
        <v>3.7449275510701797E-2</v>
      </c>
      <c r="AL1141" s="17">
        <v>3.4751726559620999E-2</v>
      </c>
      <c r="AM1141" s="17"/>
      <c r="AN1141" s="17">
        <v>4.57255234166511E-2</v>
      </c>
      <c r="AO1141" s="17">
        <v>1.7485088708474698E-2</v>
      </c>
      <c r="AP1141" s="17"/>
      <c r="AQ1141" s="17">
        <v>2.0849024673937001E-2</v>
      </c>
      <c r="AR1141" s="17">
        <v>4.2942846231541897E-2</v>
      </c>
      <c r="AS1141" s="17"/>
      <c r="AT1141" s="17">
        <v>0.122839544780021</v>
      </c>
      <c r="AU1141" s="17">
        <v>2.3987705405510502E-2</v>
      </c>
      <c r="AV1141" s="17">
        <v>1.21221534785635E-2</v>
      </c>
      <c r="AW1141" s="17">
        <v>1.2424956999231901E-3</v>
      </c>
      <c r="AX1141" s="17"/>
      <c r="AY1141" s="17">
        <v>1.12007430365748E-2</v>
      </c>
      <c r="AZ1141" s="17">
        <v>4.1634499012449901E-2</v>
      </c>
      <c r="BA1141" s="17"/>
      <c r="BB1141" s="17">
        <v>3.8098548914209003E-2</v>
      </c>
      <c r="BC1141" s="17">
        <v>3.5128759191371602E-2</v>
      </c>
      <c r="BD1141" s="17"/>
      <c r="BE1141" s="17">
        <v>2.54163923727482E-2</v>
      </c>
      <c r="BF1141" s="17">
        <v>3.6922898625569703E-2</v>
      </c>
      <c r="BG1141" s="17"/>
      <c r="BH1141" s="17">
        <v>2.6077471478153199E-2</v>
      </c>
      <c r="BI1141" s="17">
        <v>3.6422162506140901E-2</v>
      </c>
      <c r="BJ1141" s="17"/>
      <c r="BK1141" s="17">
        <v>2.2507952008802401E-2</v>
      </c>
      <c r="BL1141" s="17">
        <v>3.7856366892253197E-2</v>
      </c>
      <c r="BM1141" s="17"/>
      <c r="BN1141" s="17">
        <v>1.6411880743947699E-2</v>
      </c>
      <c r="BO1141" s="17">
        <v>3.64636327428133E-2</v>
      </c>
      <c r="BP1141" s="17"/>
      <c r="BQ1141" s="17">
        <v>3.33257747085797E-3</v>
      </c>
      <c r="BR1141" s="17">
        <v>3.8127300962854001E-2</v>
      </c>
      <c r="BS1141" s="17"/>
      <c r="BT1141" s="17">
        <v>1.6895596048841499E-2</v>
      </c>
      <c r="BU1141" s="17">
        <v>3.6838592886250798E-2</v>
      </c>
      <c r="BV1141" s="17"/>
      <c r="BW1141" s="17">
        <v>1.18379023774399E-2</v>
      </c>
      <c r="BX1141" s="17">
        <v>4.69020261887741E-2</v>
      </c>
      <c r="BY1141" s="17"/>
      <c r="BZ1141" s="17">
        <v>1.13701628857688E-2</v>
      </c>
      <c r="CA1141" s="17">
        <v>3.6753495345667499E-2</v>
      </c>
    </row>
    <row r="1142" spans="2:79" x14ac:dyDescent="0.35">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c r="BE1142" s="17"/>
      <c r="BF1142" s="17"/>
      <c r="BG1142" s="17"/>
      <c r="BH1142" s="17"/>
      <c r="BI1142" s="17"/>
      <c r="BJ1142" s="17"/>
      <c r="BK1142" s="17"/>
      <c r="BL1142" s="17"/>
      <c r="BM1142" s="17"/>
      <c r="BN1142" s="17"/>
      <c r="BO1142" s="17"/>
      <c r="BP1142" s="17"/>
      <c r="BQ1142" s="17"/>
      <c r="BR1142" s="17"/>
      <c r="BS1142" s="17"/>
      <c r="BT1142" s="17"/>
      <c r="BU1142" s="17"/>
      <c r="BV1142" s="17"/>
      <c r="BW1142" s="17"/>
      <c r="BX1142" s="17"/>
      <c r="BY1142" s="17"/>
      <c r="BZ1142" s="17"/>
      <c r="CA1142" s="17"/>
    </row>
    <row r="1143" spans="2:79" x14ac:dyDescent="0.35">
      <c r="B1143" s="6" t="s">
        <v>531</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c r="AY1143" s="17"/>
      <c r="AZ1143" s="17"/>
      <c r="BA1143" s="17"/>
      <c r="BB1143" s="17"/>
      <c r="BC1143" s="17"/>
      <c r="BD1143" s="17"/>
      <c r="BE1143" s="17"/>
      <c r="BF1143" s="17"/>
      <c r="BG1143" s="17"/>
      <c r="BH1143" s="17"/>
      <c r="BI1143" s="17"/>
      <c r="BJ1143" s="17"/>
      <c r="BK1143" s="17"/>
      <c r="BL1143" s="17"/>
      <c r="BM1143" s="17"/>
      <c r="BN1143" s="17"/>
      <c r="BO1143" s="17"/>
      <c r="BP1143" s="17"/>
      <c r="BQ1143" s="17"/>
      <c r="BR1143" s="17"/>
      <c r="BS1143" s="17"/>
      <c r="BT1143" s="17"/>
      <c r="BU1143" s="17"/>
      <c r="BV1143" s="17"/>
      <c r="BW1143" s="17"/>
      <c r="BX1143" s="17"/>
      <c r="BY1143" s="17"/>
      <c r="BZ1143" s="17"/>
      <c r="CA1143" s="17"/>
    </row>
    <row r="1144" spans="2:79" x14ac:dyDescent="0.35">
      <c r="B1144" s="24" t="s">
        <v>77</v>
      </c>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c r="AX1144" s="17"/>
      <c r="AY1144" s="17"/>
      <c r="AZ1144" s="17"/>
      <c r="BA1144" s="17"/>
      <c r="BB1144" s="17"/>
      <c r="BC1144" s="17"/>
      <c r="BD1144" s="17"/>
      <c r="BE1144" s="17"/>
      <c r="BF1144" s="17"/>
      <c r="BG1144" s="17"/>
      <c r="BH1144" s="17"/>
      <c r="BI1144" s="17"/>
      <c r="BJ1144" s="17"/>
      <c r="BK1144" s="17"/>
      <c r="BL1144" s="17"/>
      <c r="BM1144" s="17"/>
      <c r="BN1144" s="17"/>
      <c r="BO1144" s="17"/>
      <c r="BP1144" s="17"/>
      <c r="BQ1144" s="17"/>
      <c r="BR1144" s="17"/>
      <c r="BS1144" s="17"/>
      <c r="BT1144" s="17"/>
      <c r="BU1144" s="17"/>
      <c r="BV1144" s="17"/>
      <c r="BW1144" s="17"/>
      <c r="BX1144" s="17"/>
      <c r="BY1144" s="17"/>
      <c r="BZ1144" s="17"/>
      <c r="CA1144" s="17"/>
    </row>
    <row r="1145" spans="2:79" x14ac:dyDescent="0.35">
      <c r="B1145" t="s">
        <v>529</v>
      </c>
      <c r="C1145" s="17">
        <v>0.306264082455871</v>
      </c>
      <c r="D1145" s="17">
        <v>0.28140033572262502</v>
      </c>
      <c r="E1145" s="17">
        <v>0.31688191392769</v>
      </c>
      <c r="F1145" s="17">
        <v>0.233007719086813</v>
      </c>
      <c r="G1145" s="17">
        <v>0.32434730068989298</v>
      </c>
      <c r="H1145" s="17">
        <v>0.26700498575186699</v>
      </c>
      <c r="I1145" s="17">
        <v>0.31325231182385299</v>
      </c>
      <c r="J1145" s="17">
        <v>0.422519891267988</v>
      </c>
      <c r="K1145" s="17">
        <v>0.29704857921190703</v>
      </c>
      <c r="L1145" s="17">
        <v>0.46448431844941901</v>
      </c>
      <c r="M1145" s="17"/>
      <c r="N1145" s="17">
        <v>0.36426308829519199</v>
      </c>
      <c r="O1145" s="17">
        <v>0.31303015460794198</v>
      </c>
      <c r="P1145" s="17">
        <v>0.29373253818071599</v>
      </c>
      <c r="Q1145" s="17">
        <v>0.26083665813642998</v>
      </c>
      <c r="R1145" s="17"/>
      <c r="S1145" s="17">
        <v>0.30594074989985098</v>
      </c>
      <c r="T1145" s="17">
        <v>0.25959993271322701</v>
      </c>
      <c r="U1145" s="17">
        <v>0.278472196411857</v>
      </c>
      <c r="V1145" s="17">
        <v>0.31679109676899297</v>
      </c>
      <c r="W1145" s="17">
        <v>0.30283966209114699</v>
      </c>
      <c r="X1145" s="17">
        <v>0.29123756195690098</v>
      </c>
      <c r="Y1145" s="17">
        <v>0.332324671522017</v>
      </c>
      <c r="Z1145" s="17"/>
      <c r="AA1145" s="17">
        <v>0.27983928433425098</v>
      </c>
      <c r="AB1145" s="17">
        <v>0.347957523058117</v>
      </c>
      <c r="AC1145" s="17"/>
      <c r="AD1145" s="17">
        <v>0.25713104554511002</v>
      </c>
      <c r="AE1145" s="17">
        <v>0.27224607044697402</v>
      </c>
      <c r="AF1145" s="17">
        <v>0.31115560442325602</v>
      </c>
      <c r="AG1145" s="17"/>
      <c r="AH1145" s="17">
        <v>0.23996302544661099</v>
      </c>
      <c r="AI1145" s="17">
        <v>0.31565786563123899</v>
      </c>
      <c r="AJ1145" s="17"/>
      <c r="AK1145" s="17">
        <v>0.27996988586124599</v>
      </c>
      <c r="AL1145" s="17">
        <v>0.31811206333255898</v>
      </c>
      <c r="AM1145" s="17"/>
      <c r="AN1145" s="17">
        <v>0.33169668410042302</v>
      </c>
      <c r="AO1145" s="17">
        <v>0.26083665813642998</v>
      </c>
      <c r="AP1145" s="17"/>
      <c r="AQ1145" s="17">
        <v>0.26665396881400999</v>
      </c>
      <c r="AR1145" s="17">
        <v>0.32602311507176401</v>
      </c>
      <c r="AS1145" s="17"/>
      <c r="AT1145" s="17">
        <v>0.34314874685677199</v>
      </c>
      <c r="AU1145" s="17">
        <v>0.35521278358390601</v>
      </c>
      <c r="AV1145" s="17">
        <v>0.28592712054866798</v>
      </c>
      <c r="AW1145" s="17">
        <v>0.19016781165945401</v>
      </c>
      <c r="AX1145" s="17"/>
      <c r="AY1145" s="17">
        <v>0.25345995701768298</v>
      </c>
      <c r="AZ1145" s="17">
        <v>0.31935169133011998</v>
      </c>
      <c r="BA1145" s="17"/>
      <c r="BB1145" s="17">
        <v>0.31095613203149602</v>
      </c>
      <c r="BC1145" s="17">
        <v>0.30540212510949699</v>
      </c>
      <c r="BD1145" s="17"/>
      <c r="BE1145" s="17">
        <v>0.26870315003644402</v>
      </c>
      <c r="BF1145" s="17">
        <v>0.31118657112557102</v>
      </c>
      <c r="BG1145" s="17"/>
      <c r="BH1145" s="17">
        <v>0.35797902645212698</v>
      </c>
      <c r="BI1145" s="17">
        <v>0.30173799844233301</v>
      </c>
      <c r="BJ1145" s="17"/>
      <c r="BK1145" s="17">
        <v>0.26418600869972902</v>
      </c>
      <c r="BL1145" s="17">
        <v>0.31355508652012098</v>
      </c>
      <c r="BM1145" s="17"/>
      <c r="BN1145" s="17">
        <v>0.20277950200790701</v>
      </c>
      <c r="BO1145" s="17">
        <v>0.310980112309514</v>
      </c>
      <c r="BP1145" s="17"/>
      <c r="BQ1145" s="17">
        <v>0.23517101579728</v>
      </c>
      <c r="BR1145" s="17">
        <v>0.31185692781638502</v>
      </c>
      <c r="BS1145" s="17"/>
      <c r="BT1145" s="17">
        <v>0.328958030690433</v>
      </c>
      <c r="BU1145" s="17">
        <v>0.30474791773659399</v>
      </c>
      <c r="BV1145" s="17"/>
      <c r="BW1145" s="17">
        <v>0.31305178080281298</v>
      </c>
      <c r="BX1145" s="17">
        <v>0.30303127096704602</v>
      </c>
      <c r="BY1145" s="17"/>
      <c r="BZ1145" s="17">
        <v>0.287537441699938</v>
      </c>
      <c r="CA1145" s="17">
        <v>0.30716396805377599</v>
      </c>
    </row>
    <row r="1146" spans="2:79" x14ac:dyDescent="0.35">
      <c r="B1146" t="s">
        <v>528</v>
      </c>
      <c r="C1146" s="17">
        <v>0.23839484422434601</v>
      </c>
      <c r="D1146" s="17">
        <v>0.22325791322429001</v>
      </c>
      <c r="E1146" s="17">
        <v>0.26013801662435798</v>
      </c>
      <c r="F1146" s="17">
        <v>0.18537641790447701</v>
      </c>
      <c r="G1146" s="17">
        <v>0.31678038678484699</v>
      </c>
      <c r="H1146" s="17">
        <v>0.165322849832233</v>
      </c>
      <c r="I1146" s="17">
        <v>0.248446491580646</v>
      </c>
      <c r="J1146" s="17">
        <v>0.27501863588450098</v>
      </c>
      <c r="K1146" s="17">
        <v>0.197978697238682</v>
      </c>
      <c r="L1146" s="17">
        <v>0.31901372912515902</v>
      </c>
      <c r="M1146" s="17"/>
      <c r="N1146" s="17">
        <v>0.22502467426894501</v>
      </c>
      <c r="O1146" s="17">
        <v>0.25000307120199899</v>
      </c>
      <c r="P1146" s="17">
        <v>0.232568116598597</v>
      </c>
      <c r="Q1146" s="17">
        <v>0.245640759899723</v>
      </c>
      <c r="R1146" s="17"/>
      <c r="S1146" s="17">
        <v>0.195963144612297</v>
      </c>
      <c r="T1146" s="17">
        <v>0.194484482481842</v>
      </c>
      <c r="U1146" s="17">
        <v>0.20450622108931599</v>
      </c>
      <c r="V1146" s="17">
        <v>0.25212786368044399</v>
      </c>
      <c r="W1146" s="17">
        <v>0.25097405392050198</v>
      </c>
      <c r="X1146" s="17">
        <v>0.22780958962335601</v>
      </c>
      <c r="Y1146" s="17">
        <v>0.25336222191472502</v>
      </c>
      <c r="Z1146" s="17"/>
      <c r="AA1146" s="17">
        <v>0.224761821620063</v>
      </c>
      <c r="AB1146" s="17">
        <v>0.25990523062596199</v>
      </c>
      <c r="AC1146" s="17"/>
      <c r="AD1146" s="17">
        <v>0.21595057563150999</v>
      </c>
      <c r="AE1146" s="17">
        <v>0.22489753278147301</v>
      </c>
      <c r="AF1146" s="17">
        <v>0.236180062651804</v>
      </c>
      <c r="AG1146" s="17"/>
      <c r="AH1146" s="17">
        <v>0.20418267963828801</v>
      </c>
      <c r="AI1146" s="17">
        <v>0.243242152405821</v>
      </c>
      <c r="AJ1146" s="17"/>
      <c r="AK1146" s="17">
        <v>0.191962692014951</v>
      </c>
      <c r="AL1146" s="17">
        <v>0.25931684689746898</v>
      </c>
      <c r="AM1146" s="17"/>
      <c r="AN1146" s="17">
        <v>0.234338209059956</v>
      </c>
      <c r="AO1146" s="17">
        <v>0.245640759899723</v>
      </c>
      <c r="AP1146" s="17"/>
      <c r="AQ1146" s="17">
        <v>0.20949378566848001</v>
      </c>
      <c r="AR1146" s="17">
        <v>0.25281179247656399</v>
      </c>
      <c r="AS1146" s="17"/>
      <c r="AT1146" s="17">
        <v>0.26957538320412999</v>
      </c>
      <c r="AU1146" s="17">
        <v>0.25317501156037098</v>
      </c>
      <c r="AV1146" s="17">
        <v>0.2369838828808</v>
      </c>
      <c r="AW1146" s="17">
        <v>0.16112489231772101</v>
      </c>
      <c r="AX1146" s="17"/>
      <c r="AY1146" s="17">
        <v>0.19273818100051299</v>
      </c>
      <c r="AZ1146" s="17">
        <v>0.24971094018878601</v>
      </c>
      <c r="BA1146" s="17"/>
      <c r="BB1146" s="17">
        <v>0.21317592541305799</v>
      </c>
      <c r="BC1146" s="17">
        <v>0.243027709241357</v>
      </c>
      <c r="BD1146" s="17"/>
      <c r="BE1146" s="17">
        <v>0.23085485565842501</v>
      </c>
      <c r="BF1146" s="17">
        <v>0.23938298551623299</v>
      </c>
      <c r="BG1146" s="17"/>
      <c r="BH1146" s="17">
        <v>0.27216204320397702</v>
      </c>
      <c r="BI1146" s="17">
        <v>0.23543954411815801</v>
      </c>
      <c r="BJ1146" s="17"/>
      <c r="BK1146" s="17">
        <v>0.25817314670160202</v>
      </c>
      <c r="BL1146" s="17">
        <v>0.234967793723381</v>
      </c>
      <c r="BM1146" s="17"/>
      <c r="BN1146" s="17">
        <v>0.25656663666898</v>
      </c>
      <c r="BO1146" s="17">
        <v>0.237566713933899</v>
      </c>
      <c r="BP1146" s="17"/>
      <c r="BQ1146" s="17">
        <v>0.15903863826301301</v>
      </c>
      <c r="BR1146" s="17">
        <v>0.24463774538473901</v>
      </c>
      <c r="BS1146" s="17"/>
      <c r="BT1146" s="17">
        <v>0.20737800347888499</v>
      </c>
      <c r="BU1146" s="17">
        <v>0.24046705480470101</v>
      </c>
      <c r="BV1146" s="17"/>
      <c r="BW1146" s="17">
        <v>0.224724703389859</v>
      </c>
      <c r="BX1146" s="17">
        <v>0.24490559147396401</v>
      </c>
      <c r="BY1146" s="17"/>
      <c r="BZ1146" s="17">
        <v>0.20189097778408699</v>
      </c>
      <c r="CA1146" s="17">
        <v>0.24014899245122701</v>
      </c>
    </row>
    <row r="1147" spans="2:79" x14ac:dyDescent="0.35">
      <c r="B1147" t="s">
        <v>527</v>
      </c>
      <c r="C1147" s="17">
        <v>0.23029241598729799</v>
      </c>
      <c r="D1147" s="17">
        <v>0.220078593137018</v>
      </c>
      <c r="E1147" s="17">
        <v>0.28433637214002699</v>
      </c>
      <c r="F1147" s="17">
        <v>0.22449344958529699</v>
      </c>
      <c r="G1147" s="17">
        <v>0.22663392078272701</v>
      </c>
      <c r="H1147" s="17">
        <v>0.19472561042620901</v>
      </c>
      <c r="I1147" s="17">
        <v>0.22138817163278099</v>
      </c>
      <c r="J1147" s="17">
        <v>0.26399062826958097</v>
      </c>
      <c r="K1147" s="17">
        <v>0.20592026664124999</v>
      </c>
      <c r="L1147" s="17">
        <v>0.23069145890999801</v>
      </c>
      <c r="M1147" s="17"/>
      <c r="N1147" s="17">
        <v>0.20638789428089199</v>
      </c>
      <c r="O1147" s="17">
        <v>0.24081037850189199</v>
      </c>
      <c r="P1147" s="17">
        <v>0.23619980284460901</v>
      </c>
      <c r="Q1147" s="17">
        <v>0.24158417998926801</v>
      </c>
      <c r="R1147" s="17"/>
      <c r="S1147" s="17">
        <v>0.2009858909018</v>
      </c>
      <c r="T1147" s="17">
        <v>0.263245511817773</v>
      </c>
      <c r="U1147" s="17">
        <v>0.21936396287388499</v>
      </c>
      <c r="V1147" s="17">
        <v>0.244230230793963</v>
      </c>
      <c r="W1147" s="17">
        <v>0.22958538284898999</v>
      </c>
      <c r="X1147" s="17">
        <v>0.22575511107535401</v>
      </c>
      <c r="Y1147" s="17">
        <v>0.213226461947784</v>
      </c>
      <c r="Z1147" s="17"/>
      <c r="AA1147" s="17">
        <v>0.20736153669010299</v>
      </c>
      <c r="AB1147" s="17">
        <v>0.266473099356554</v>
      </c>
      <c r="AC1147" s="17"/>
      <c r="AD1147" s="17">
        <v>0.22749813853619999</v>
      </c>
      <c r="AE1147" s="17">
        <v>0.18675360464684601</v>
      </c>
      <c r="AF1147" s="17">
        <v>0.20454002906109001</v>
      </c>
      <c r="AG1147" s="17"/>
      <c r="AH1147" s="17">
        <v>0.190164092809746</v>
      </c>
      <c r="AI1147" s="17">
        <v>0.23597794777404399</v>
      </c>
      <c r="AJ1147" s="17"/>
      <c r="AK1147" s="17">
        <v>0.20334567540850301</v>
      </c>
      <c r="AL1147" s="17">
        <v>0.24243442861421699</v>
      </c>
      <c r="AM1147" s="17"/>
      <c r="AN1147" s="17">
        <v>0.223970707459273</v>
      </c>
      <c r="AO1147" s="17">
        <v>0.24158417998926801</v>
      </c>
      <c r="AP1147" s="17"/>
      <c r="AQ1147" s="17">
        <v>0.21093663514590599</v>
      </c>
      <c r="AR1147" s="17">
        <v>0.23994781633300399</v>
      </c>
      <c r="AS1147" s="17"/>
      <c r="AT1147" s="17">
        <v>0.24702481166514501</v>
      </c>
      <c r="AU1147" s="17">
        <v>0.24317815299800599</v>
      </c>
      <c r="AV1147" s="17">
        <v>0.22390914082595001</v>
      </c>
      <c r="AW1147" s="17">
        <v>0.194484000972591</v>
      </c>
      <c r="AX1147" s="17"/>
      <c r="AY1147" s="17">
        <v>0.232932604897617</v>
      </c>
      <c r="AZ1147" s="17">
        <v>0.22963803984669001</v>
      </c>
      <c r="BA1147" s="17"/>
      <c r="BB1147" s="17">
        <v>0.18750381353398099</v>
      </c>
      <c r="BC1147" s="17">
        <v>0.23815293613553101</v>
      </c>
      <c r="BD1147" s="17"/>
      <c r="BE1147" s="17">
        <v>0.21531188728071099</v>
      </c>
      <c r="BF1147" s="17">
        <v>0.232255665514781</v>
      </c>
      <c r="BG1147" s="17"/>
      <c r="BH1147" s="17">
        <v>0.21394390083352499</v>
      </c>
      <c r="BI1147" s="17">
        <v>0.231723235540886</v>
      </c>
      <c r="BJ1147" s="17"/>
      <c r="BK1147" s="17">
        <v>0.24688280877671101</v>
      </c>
      <c r="BL1147" s="17">
        <v>0.22741774491855701</v>
      </c>
      <c r="BM1147" s="17"/>
      <c r="BN1147" s="17">
        <v>0.204504352307851</v>
      </c>
      <c r="BO1147" s="17">
        <v>0.23146763723913499</v>
      </c>
      <c r="BP1147" s="17"/>
      <c r="BQ1147" s="17">
        <v>0.17346477985766101</v>
      </c>
      <c r="BR1147" s="17">
        <v>0.23476300919722201</v>
      </c>
      <c r="BS1147" s="17"/>
      <c r="BT1147" s="17">
        <v>0.13988462368799501</v>
      </c>
      <c r="BU1147" s="17">
        <v>0.23633248903298801</v>
      </c>
      <c r="BV1147" s="17"/>
      <c r="BW1147" s="17">
        <v>0.19911167096420099</v>
      </c>
      <c r="BX1147" s="17">
        <v>0.24514302743001301</v>
      </c>
      <c r="BY1147" s="17"/>
      <c r="BZ1147" s="17">
        <v>0.20213257617475699</v>
      </c>
      <c r="CA1147" s="17">
        <v>0.23164560231777201</v>
      </c>
    </row>
    <row r="1148" spans="2:79" x14ac:dyDescent="0.35">
      <c r="B1148" t="s">
        <v>526</v>
      </c>
      <c r="C1148" s="17">
        <v>0.18565916900016199</v>
      </c>
      <c r="D1148" s="17">
        <v>0.18570150700420299</v>
      </c>
      <c r="E1148" s="17">
        <v>0.21606149446238199</v>
      </c>
      <c r="F1148" s="17">
        <v>0.18576760372774001</v>
      </c>
      <c r="G1148" s="17">
        <v>0.20548937532526901</v>
      </c>
      <c r="H1148" s="17">
        <v>0.15076153818846899</v>
      </c>
      <c r="I1148" s="17">
        <v>0.18429224699171301</v>
      </c>
      <c r="J1148" s="17">
        <v>0.19037696466943099</v>
      </c>
      <c r="K1148" s="17">
        <v>0.220638741335108</v>
      </c>
      <c r="L1148" s="17">
        <v>9.5582491803117398E-2</v>
      </c>
      <c r="M1148" s="17"/>
      <c r="N1148" s="17">
        <v>0.153729417972361</v>
      </c>
      <c r="O1148" s="17">
        <v>0.187439673210128</v>
      </c>
      <c r="P1148" s="17">
        <v>0.20312949834201</v>
      </c>
      <c r="Q1148" s="17">
        <v>0.203110179808938</v>
      </c>
      <c r="R1148" s="17"/>
      <c r="S1148" s="17">
        <v>0.148943221974361</v>
      </c>
      <c r="T1148" s="17">
        <v>0.25837940849902102</v>
      </c>
      <c r="U1148" s="17">
        <v>0.23766782887367499</v>
      </c>
      <c r="V1148" s="17">
        <v>0.177623923862261</v>
      </c>
      <c r="W1148" s="17">
        <v>0.195975652521518</v>
      </c>
      <c r="X1148" s="17">
        <v>0.184017111404015</v>
      </c>
      <c r="Y1148" s="17">
        <v>0.17942256294137299</v>
      </c>
      <c r="Z1148" s="17"/>
      <c r="AA1148" s="17">
        <v>0.188676591505686</v>
      </c>
      <c r="AB1148" s="17">
        <v>0.180898234766079</v>
      </c>
      <c r="AC1148" s="17"/>
      <c r="AD1148" s="17">
        <v>0.20667524050969199</v>
      </c>
      <c r="AE1148" s="17">
        <v>0.213319357745796</v>
      </c>
      <c r="AF1148" s="17">
        <v>0.15913645779034599</v>
      </c>
      <c r="AG1148" s="17"/>
      <c r="AH1148" s="17">
        <v>0.244946812755793</v>
      </c>
      <c r="AI1148" s="17">
        <v>0.17725907259836399</v>
      </c>
      <c r="AJ1148" s="17"/>
      <c r="AK1148" s="17">
        <v>0.15771101597791301</v>
      </c>
      <c r="AL1148" s="17">
        <v>0.19825241106232999</v>
      </c>
      <c r="AM1148" s="17"/>
      <c r="AN1148" s="17">
        <v>0.175889198264567</v>
      </c>
      <c r="AO1148" s="17">
        <v>0.203110179808938</v>
      </c>
      <c r="AP1148" s="17"/>
      <c r="AQ1148" s="17">
        <v>0.17634847574361801</v>
      </c>
      <c r="AR1148" s="17">
        <v>0.19030369724857901</v>
      </c>
      <c r="AS1148" s="17"/>
      <c r="AT1148" s="17">
        <v>0.17509526333911701</v>
      </c>
      <c r="AU1148" s="17">
        <v>0.19097805068502799</v>
      </c>
      <c r="AV1148" s="17">
        <v>0.18488807234468499</v>
      </c>
      <c r="AW1148" s="17">
        <v>0.19120591681629201</v>
      </c>
      <c r="AX1148" s="17"/>
      <c r="AY1148" s="17">
        <v>0.21813430917889401</v>
      </c>
      <c r="AZ1148" s="17">
        <v>0.177610140079245</v>
      </c>
      <c r="BA1148" s="17"/>
      <c r="BB1148" s="17">
        <v>0.184415109474037</v>
      </c>
      <c r="BC1148" s="17">
        <v>0.185887710116488</v>
      </c>
      <c r="BD1148" s="17"/>
      <c r="BE1148" s="17">
        <v>0.181988889294245</v>
      </c>
      <c r="BF1148" s="17">
        <v>0.186140171709713</v>
      </c>
      <c r="BG1148" s="17"/>
      <c r="BH1148" s="17">
        <v>0.20833544393758199</v>
      </c>
      <c r="BI1148" s="17">
        <v>0.18367454487510701</v>
      </c>
      <c r="BJ1148" s="17"/>
      <c r="BK1148" s="17">
        <v>0.21766408584646199</v>
      </c>
      <c r="BL1148" s="17">
        <v>0.18011357344475001</v>
      </c>
      <c r="BM1148" s="17"/>
      <c r="BN1148" s="17">
        <v>0.24026522327008201</v>
      </c>
      <c r="BO1148" s="17">
        <v>0.18317064577272199</v>
      </c>
      <c r="BP1148" s="17"/>
      <c r="BQ1148" s="17">
        <v>0.19942390441470501</v>
      </c>
      <c r="BR1148" s="17">
        <v>0.18457630620889101</v>
      </c>
      <c r="BS1148" s="17"/>
      <c r="BT1148" s="17">
        <v>0.177271410260843</v>
      </c>
      <c r="BU1148" s="17">
        <v>0.18621954852261899</v>
      </c>
      <c r="BV1148" s="17"/>
      <c r="BW1148" s="17">
        <v>0.18071222851032601</v>
      </c>
      <c r="BX1148" s="17">
        <v>0.18801527341621699</v>
      </c>
      <c r="BY1148" s="17"/>
      <c r="BZ1148" s="17">
        <v>0.26280572600554802</v>
      </c>
      <c r="CA1148" s="17">
        <v>0.18195198646369201</v>
      </c>
    </row>
    <row r="1149" spans="2:79" x14ac:dyDescent="0.35">
      <c r="B1149" t="s">
        <v>525</v>
      </c>
      <c r="C1149" s="17">
        <v>0.17110397091909599</v>
      </c>
      <c r="D1149" s="17">
        <v>0.229191524069213</v>
      </c>
      <c r="E1149" s="17">
        <v>0.160239685415039</v>
      </c>
      <c r="F1149" s="17">
        <v>9.2362919793951004E-2</v>
      </c>
      <c r="G1149" s="17">
        <v>0.22681874234478999</v>
      </c>
      <c r="H1149" s="17">
        <v>8.4508558194391098E-2</v>
      </c>
      <c r="I1149" s="17">
        <v>0.15734206250216301</v>
      </c>
      <c r="J1149" s="17">
        <v>0.25787076730636999</v>
      </c>
      <c r="K1149" s="17">
        <v>0.104173310570762</v>
      </c>
      <c r="L1149" s="17">
        <v>0.34608822196099898</v>
      </c>
      <c r="M1149" s="17"/>
      <c r="N1149" s="17">
        <v>0.22895835471519899</v>
      </c>
      <c r="O1149" s="17">
        <v>0.197020382358814</v>
      </c>
      <c r="P1149" s="17">
        <v>0.13979629320624201</v>
      </c>
      <c r="Q1149" s="17">
        <v>0.123767351205035</v>
      </c>
      <c r="R1149" s="17"/>
      <c r="S1149" s="17">
        <v>0.20973622681672899</v>
      </c>
      <c r="T1149" s="17">
        <v>0.147388189463459</v>
      </c>
      <c r="U1149" s="17">
        <v>0.129164690364127</v>
      </c>
      <c r="V1149" s="17">
        <v>0.19073990054332501</v>
      </c>
      <c r="W1149" s="17">
        <v>0.146724027428797</v>
      </c>
      <c r="X1149" s="17">
        <v>0.14531681305663</v>
      </c>
      <c r="Y1149" s="17">
        <v>0.166333322871106</v>
      </c>
      <c r="Z1149" s="17"/>
      <c r="AA1149" s="17">
        <v>0.13895656664846601</v>
      </c>
      <c r="AB1149" s="17">
        <v>0.22182662485594101</v>
      </c>
      <c r="AC1149" s="17"/>
      <c r="AD1149" s="17">
        <v>0.12213787626091201</v>
      </c>
      <c r="AE1149" s="17">
        <v>0.10264597122952999</v>
      </c>
      <c r="AF1149" s="17">
        <v>0.17634171856230099</v>
      </c>
      <c r="AG1149" s="17"/>
      <c r="AH1149" s="17">
        <v>9.6050445986486599E-2</v>
      </c>
      <c r="AI1149" s="17">
        <v>0.18173783667580001</v>
      </c>
      <c r="AJ1149" s="17"/>
      <c r="AK1149" s="17">
        <v>0.16820131386128001</v>
      </c>
      <c r="AL1149" s="17">
        <v>0.17241188786528699</v>
      </c>
      <c r="AM1149" s="17"/>
      <c r="AN1149" s="17">
        <v>0.19760543804876901</v>
      </c>
      <c r="AO1149" s="17">
        <v>0.123767351205035</v>
      </c>
      <c r="AP1149" s="17"/>
      <c r="AQ1149" s="17">
        <v>0.13234171538615699</v>
      </c>
      <c r="AR1149" s="17">
        <v>0.19044005963284999</v>
      </c>
      <c r="AS1149" s="17"/>
      <c r="AT1149" s="17">
        <v>0.24135485013243599</v>
      </c>
      <c r="AU1149" s="17">
        <v>0.20511964344629199</v>
      </c>
      <c r="AV1149" s="17">
        <v>0.134283021058796</v>
      </c>
      <c r="AW1149" s="17">
        <v>8.8431946156139099E-2</v>
      </c>
      <c r="AX1149" s="17"/>
      <c r="AY1149" s="17">
        <v>0.125586875502297</v>
      </c>
      <c r="AZ1149" s="17">
        <v>0.18238547472137601</v>
      </c>
      <c r="BA1149" s="17"/>
      <c r="BB1149" s="17">
        <v>0.14839520420256899</v>
      </c>
      <c r="BC1149" s="17">
        <v>0.17527570610281801</v>
      </c>
      <c r="BD1149" s="17"/>
      <c r="BE1149" s="17">
        <v>0.130279985933139</v>
      </c>
      <c r="BF1149" s="17">
        <v>0.17645409378882099</v>
      </c>
      <c r="BG1149" s="17"/>
      <c r="BH1149" s="17">
        <v>0.161816400831892</v>
      </c>
      <c r="BI1149" s="17">
        <v>0.171916817637046</v>
      </c>
      <c r="BJ1149" s="17"/>
      <c r="BK1149" s="17">
        <v>0.14545947459222899</v>
      </c>
      <c r="BL1149" s="17">
        <v>0.17554747581973401</v>
      </c>
      <c r="BM1149" s="17"/>
      <c r="BN1149" s="17">
        <v>9.5443022442666198E-2</v>
      </c>
      <c r="BO1149" s="17">
        <v>0.17455201400170001</v>
      </c>
      <c r="BP1149" s="17"/>
      <c r="BQ1149" s="17">
        <v>0.12526703556640201</v>
      </c>
      <c r="BR1149" s="17">
        <v>0.17470993284023001</v>
      </c>
      <c r="BS1149" s="17"/>
      <c r="BT1149" s="17">
        <v>0.20013425113692801</v>
      </c>
      <c r="BU1149" s="17">
        <v>0.16916448087522801</v>
      </c>
      <c r="BV1149" s="17"/>
      <c r="BW1149" s="17">
        <v>0.16699311478064399</v>
      </c>
      <c r="BX1149" s="17">
        <v>0.173061869204202</v>
      </c>
      <c r="BY1149" s="17"/>
      <c r="BZ1149" s="17">
        <v>0.12590179088978201</v>
      </c>
      <c r="CA1149" s="17">
        <v>0.17327610586483799</v>
      </c>
    </row>
    <row r="1150" spans="2:79" x14ac:dyDescent="0.35">
      <c r="B1150" t="s">
        <v>524</v>
      </c>
      <c r="C1150" s="17">
        <v>0.11001966148537599</v>
      </c>
      <c r="D1150" s="17">
        <v>8.0945081013921394E-2</v>
      </c>
      <c r="E1150" s="17">
        <v>0.12371546000641</v>
      </c>
      <c r="F1150" s="17">
        <v>0.111458080407653</v>
      </c>
      <c r="G1150" s="17">
        <v>0.112221173193728</v>
      </c>
      <c r="H1150" s="17">
        <v>8.0045790617655294E-2</v>
      </c>
      <c r="I1150" s="17">
        <v>7.9967074812467204E-2</v>
      </c>
      <c r="J1150" s="17">
        <v>0.165109967866236</v>
      </c>
      <c r="K1150" s="17">
        <v>0.19365122823811001</v>
      </c>
      <c r="L1150" s="17">
        <v>0.18435904953944399</v>
      </c>
      <c r="M1150" s="17"/>
      <c r="N1150" s="17">
        <v>8.9896464998022202E-2</v>
      </c>
      <c r="O1150" s="17">
        <v>0.111284166987748</v>
      </c>
      <c r="P1150" s="17">
        <v>0.110796782312078</v>
      </c>
      <c r="Q1150" s="17">
        <v>0.125411519108064</v>
      </c>
      <c r="R1150" s="17"/>
      <c r="S1150" s="17">
        <v>0.113421148059987</v>
      </c>
      <c r="T1150" s="17">
        <v>0.11611297340013001</v>
      </c>
      <c r="U1150" s="17">
        <v>0.13357359549013101</v>
      </c>
      <c r="V1150" s="17">
        <v>8.0260522998474998E-2</v>
      </c>
      <c r="W1150" s="17">
        <v>0.10679238358587601</v>
      </c>
      <c r="X1150" s="17">
        <v>0.11986539599323701</v>
      </c>
      <c r="Y1150" s="17">
        <v>0.15445304771333601</v>
      </c>
      <c r="Z1150" s="17"/>
      <c r="AA1150" s="17">
        <v>0.12269801651347199</v>
      </c>
      <c r="AB1150" s="17">
        <v>9.0015563824338299E-2</v>
      </c>
      <c r="AC1150" s="17"/>
      <c r="AD1150" s="17">
        <v>0.12053115065791301</v>
      </c>
      <c r="AE1150" s="17">
        <v>0.13795455546722199</v>
      </c>
      <c r="AF1150" s="17">
        <v>0.123518784343221</v>
      </c>
      <c r="AG1150" s="17"/>
      <c r="AH1150" s="17">
        <v>0.15707516015963799</v>
      </c>
      <c r="AI1150" s="17">
        <v>0.10335266141487801</v>
      </c>
      <c r="AJ1150" s="17"/>
      <c r="AK1150" s="17">
        <v>8.9702366490313698E-2</v>
      </c>
      <c r="AL1150" s="17">
        <v>0.119174492350858</v>
      </c>
      <c r="AM1150" s="17"/>
      <c r="AN1150" s="17">
        <v>0.10140251029637599</v>
      </c>
      <c r="AO1150" s="17">
        <v>0.125411519108064</v>
      </c>
      <c r="AP1150" s="17"/>
      <c r="AQ1150" s="17">
        <v>0.12539199954261701</v>
      </c>
      <c r="AR1150" s="17">
        <v>0.10235135404748601</v>
      </c>
      <c r="AS1150" s="17"/>
      <c r="AT1150" s="17">
        <v>8.9052630543725503E-2</v>
      </c>
      <c r="AU1150" s="17">
        <v>0.10925257393791001</v>
      </c>
      <c r="AV1150" s="17">
        <v>0.11599298395713099</v>
      </c>
      <c r="AW1150" s="17">
        <v>0.125668201046023</v>
      </c>
      <c r="AX1150" s="17"/>
      <c r="AY1150" s="17">
        <v>0.13968254713966699</v>
      </c>
      <c r="AZ1150" s="17">
        <v>0.10266765551418799</v>
      </c>
      <c r="BA1150" s="17"/>
      <c r="BB1150" s="17">
        <v>0.12782221542152</v>
      </c>
      <c r="BC1150" s="17">
        <v>0.106749226699437</v>
      </c>
      <c r="BD1150" s="17"/>
      <c r="BE1150" s="17">
        <v>0.114933903865617</v>
      </c>
      <c r="BF1150" s="17">
        <v>0.109375633212415</v>
      </c>
      <c r="BG1150" s="17"/>
      <c r="BH1150" s="17">
        <v>8.8691567012382594E-2</v>
      </c>
      <c r="BI1150" s="17">
        <v>0.111886293061743</v>
      </c>
      <c r="BJ1150" s="17"/>
      <c r="BK1150" s="17">
        <v>0.135541125572505</v>
      </c>
      <c r="BL1150" s="17">
        <v>0.105597474779225</v>
      </c>
      <c r="BM1150" s="17"/>
      <c r="BN1150" s="17">
        <v>0.17788594393385301</v>
      </c>
      <c r="BO1150" s="17">
        <v>0.106926839224346</v>
      </c>
      <c r="BP1150" s="17"/>
      <c r="BQ1150" s="17">
        <v>0.18670437183189301</v>
      </c>
      <c r="BR1150" s="17">
        <v>0.10398692514916601</v>
      </c>
      <c r="BS1150" s="17"/>
      <c r="BT1150" s="17">
        <v>0.15746600113647299</v>
      </c>
      <c r="BU1150" s="17">
        <v>0.106849809087095</v>
      </c>
      <c r="BV1150" s="17"/>
      <c r="BW1150" s="17">
        <v>0.11089399256640101</v>
      </c>
      <c r="BX1150" s="17">
        <v>0.109603239390684</v>
      </c>
      <c r="BY1150" s="17"/>
      <c r="BZ1150" s="17">
        <v>0.14513953122927301</v>
      </c>
      <c r="CA1150" s="17">
        <v>0.108332019510782</v>
      </c>
    </row>
    <row r="1151" spans="2:79" x14ac:dyDescent="0.35">
      <c r="B1151" t="s">
        <v>522</v>
      </c>
      <c r="C1151" s="17">
        <v>0.109285667522241</v>
      </c>
      <c r="D1151" s="17">
        <v>0.103433389377623</v>
      </c>
      <c r="E1151" s="17">
        <v>0.11210254758294499</v>
      </c>
      <c r="F1151" s="17">
        <v>8.7189505130118694E-2</v>
      </c>
      <c r="G1151" s="17">
        <v>0.13702798080541501</v>
      </c>
      <c r="H1151" s="17">
        <v>9.5872571180341107E-2</v>
      </c>
      <c r="I1151" s="17">
        <v>9.3689440080520103E-2</v>
      </c>
      <c r="J1151" s="17">
        <v>0.129661790498735</v>
      </c>
      <c r="K1151" s="17">
        <v>0.14836904246011701</v>
      </c>
      <c r="L1151" s="17">
        <v>0.12884430065053801</v>
      </c>
      <c r="M1151" s="17"/>
      <c r="N1151" s="17">
        <v>9.6508563835739899E-2</v>
      </c>
      <c r="O1151" s="17">
        <v>9.4604858916645801E-2</v>
      </c>
      <c r="P1151" s="17">
        <v>0.116831301987448</v>
      </c>
      <c r="Q1151" s="17">
        <v>0.12424817881737101</v>
      </c>
      <c r="R1151" s="17"/>
      <c r="S1151" s="17">
        <v>0.111514615919228</v>
      </c>
      <c r="T1151" s="17">
        <v>0.10519314898773</v>
      </c>
      <c r="U1151" s="17">
        <v>0.139840666318618</v>
      </c>
      <c r="V1151" s="17">
        <v>8.9910112579226403E-2</v>
      </c>
      <c r="W1151" s="17">
        <v>0.12099384150522099</v>
      </c>
      <c r="X1151" s="17">
        <v>0.118313057766366</v>
      </c>
      <c r="Y1151" s="17">
        <v>0.109367434236358</v>
      </c>
      <c r="Z1151" s="17"/>
      <c r="AA1151" s="17">
        <v>0.121538746824782</v>
      </c>
      <c r="AB1151" s="17">
        <v>8.9952576243972501E-2</v>
      </c>
      <c r="AC1151" s="17"/>
      <c r="AD1151" s="17">
        <v>0.12087902027627501</v>
      </c>
      <c r="AE1151" s="17">
        <v>0.15626668188905399</v>
      </c>
      <c r="AF1151" s="17">
        <v>0.10662168068504201</v>
      </c>
      <c r="AG1151" s="17"/>
      <c r="AH1151" s="17">
        <v>0.154872956661573</v>
      </c>
      <c r="AI1151" s="17">
        <v>0.102826688901917</v>
      </c>
      <c r="AJ1151" s="17"/>
      <c r="AK1151" s="17">
        <v>0.107623695459063</v>
      </c>
      <c r="AL1151" s="17">
        <v>0.110034540496978</v>
      </c>
      <c r="AM1151" s="17"/>
      <c r="AN1151" s="17">
        <v>0.100908886424214</v>
      </c>
      <c r="AO1151" s="17">
        <v>0.12424817881737101</v>
      </c>
      <c r="AP1151" s="17"/>
      <c r="AQ1151" s="17">
        <v>0.11640032871490701</v>
      </c>
      <c r="AR1151" s="17">
        <v>0.105736603668803</v>
      </c>
      <c r="AS1151" s="17"/>
      <c r="AT1151" s="17">
        <v>0.10437002480793101</v>
      </c>
      <c r="AU1151" s="17">
        <v>9.22586850454577E-2</v>
      </c>
      <c r="AV1151" s="17">
        <v>0.114972758660096</v>
      </c>
      <c r="AW1151" s="17">
        <v>0.14014042698534099</v>
      </c>
      <c r="AX1151" s="17"/>
      <c r="AY1151" s="17">
        <v>0.13960382765021101</v>
      </c>
      <c r="AZ1151" s="17">
        <v>0.101771250452571</v>
      </c>
      <c r="BA1151" s="17"/>
      <c r="BB1151" s="17">
        <v>0.11480678880705</v>
      </c>
      <c r="BC1151" s="17">
        <v>0.10827140478376</v>
      </c>
      <c r="BD1151" s="17"/>
      <c r="BE1151" s="17">
        <v>0.13495016322827699</v>
      </c>
      <c r="BF1151" s="17">
        <v>0.105922247575265</v>
      </c>
      <c r="BG1151" s="17"/>
      <c r="BH1151" s="17">
        <v>0.14059002856952199</v>
      </c>
      <c r="BI1151" s="17">
        <v>0.10654591461638201</v>
      </c>
      <c r="BJ1151" s="17"/>
      <c r="BK1151" s="17">
        <v>0.104632556588973</v>
      </c>
      <c r="BL1151" s="17">
        <v>0.11009192711773701</v>
      </c>
      <c r="BM1151" s="17"/>
      <c r="BN1151" s="17">
        <v>0.15778659442495099</v>
      </c>
      <c r="BO1151" s="17">
        <v>0.107075368961698</v>
      </c>
      <c r="BP1151" s="17"/>
      <c r="BQ1151" s="17">
        <v>0.18566264385218201</v>
      </c>
      <c r="BR1151" s="17">
        <v>0.103277140421162</v>
      </c>
      <c r="BS1151" s="17"/>
      <c r="BT1151" s="17">
        <v>0.160157831001526</v>
      </c>
      <c r="BU1151" s="17">
        <v>0.10588693854554</v>
      </c>
      <c r="BV1151" s="17"/>
      <c r="BW1151" s="17">
        <v>0.10976603498564701</v>
      </c>
      <c r="BX1151" s="17">
        <v>0.10905688047615</v>
      </c>
      <c r="BY1151" s="17"/>
      <c r="BZ1151" s="17">
        <v>0.15741471148946401</v>
      </c>
      <c r="CA1151" s="17">
        <v>0.10697288574405001</v>
      </c>
    </row>
    <row r="1152" spans="2:79" x14ac:dyDescent="0.35">
      <c r="B1152" t="s">
        <v>523</v>
      </c>
      <c r="C1152" s="17">
        <v>0.10307862012591699</v>
      </c>
      <c r="D1152" s="17">
        <v>9.0879448188270096E-2</v>
      </c>
      <c r="E1152" s="17">
        <v>9.6371064404448398E-2</v>
      </c>
      <c r="F1152" s="17">
        <v>0.11374197511667899</v>
      </c>
      <c r="G1152" s="17">
        <v>0.134928414238174</v>
      </c>
      <c r="H1152" s="17">
        <v>5.9558003577491803E-2</v>
      </c>
      <c r="I1152" s="17">
        <v>0.10322044847343299</v>
      </c>
      <c r="J1152" s="17">
        <v>0.14622554882422001</v>
      </c>
      <c r="K1152" s="17">
        <v>0.16585836171579399</v>
      </c>
      <c r="L1152" s="17">
        <v>3.6316246855065501E-2</v>
      </c>
      <c r="M1152" s="17"/>
      <c r="N1152" s="17">
        <v>5.4996667255377399E-2</v>
      </c>
      <c r="O1152" s="17">
        <v>0.100767437529657</v>
      </c>
      <c r="P1152" s="17">
        <v>0.12855515000970899</v>
      </c>
      <c r="Q1152" s="17">
        <v>0.13238710458206199</v>
      </c>
      <c r="R1152" s="17"/>
      <c r="S1152" s="17">
        <v>8.5321698519795097E-2</v>
      </c>
      <c r="T1152" s="17">
        <v>0.14424698793678201</v>
      </c>
      <c r="U1152" s="17">
        <v>0.135376367616965</v>
      </c>
      <c r="V1152" s="17">
        <v>7.4456065621571296E-2</v>
      </c>
      <c r="W1152" s="17">
        <v>0.12710445096282799</v>
      </c>
      <c r="X1152" s="17">
        <v>0.128211483233935</v>
      </c>
      <c r="Y1152" s="17">
        <v>0.106972104174301</v>
      </c>
      <c r="Z1152" s="17"/>
      <c r="AA1152" s="17">
        <v>0.133234058655398</v>
      </c>
      <c r="AB1152" s="17">
        <v>5.5498919445631602E-2</v>
      </c>
      <c r="AC1152" s="17"/>
      <c r="AD1152" s="17">
        <v>0.134756792019361</v>
      </c>
      <c r="AE1152" s="17">
        <v>0.16168654285735501</v>
      </c>
      <c r="AF1152" s="17">
        <v>0.118779221457723</v>
      </c>
      <c r="AG1152" s="17"/>
      <c r="AH1152" s="17">
        <v>0.194381163844664</v>
      </c>
      <c r="AI1152" s="17">
        <v>9.0142532260322997E-2</v>
      </c>
      <c r="AJ1152" s="17"/>
      <c r="AK1152" s="17">
        <v>0.10087474195301301</v>
      </c>
      <c r="AL1152" s="17">
        <v>0.104071672199333</v>
      </c>
      <c r="AM1152" s="17"/>
      <c r="AN1152" s="17">
        <v>8.6670227593309404E-2</v>
      </c>
      <c r="AO1152" s="17">
        <v>0.13238710458206199</v>
      </c>
      <c r="AP1152" s="17"/>
      <c r="AQ1152" s="17">
        <v>0.124489296466854</v>
      </c>
      <c r="AR1152" s="17">
        <v>9.2398159676497296E-2</v>
      </c>
      <c r="AS1152" s="17"/>
      <c r="AT1152" s="17">
        <v>5.2377749231115503E-2</v>
      </c>
      <c r="AU1152" s="17">
        <v>0.102521318630256</v>
      </c>
      <c r="AV1152" s="17">
        <v>0.111805456047484</v>
      </c>
      <c r="AW1152" s="17">
        <v>0.15521166388073501</v>
      </c>
      <c r="AX1152" s="17"/>
      <c r="AY1152" s="17">
        <v>0.15596943548279099</v>
      </c>
      <c r="AZ1152" s="17">
        <v>8.9969524980666696E-2</v>
      </c>
      <c r="BA1152" s="17"/>
      <c r="BB1152" s="17">
        <v>0.11942816670421399</v>
      </c>
      <c r="BC1152" s="17">
        <v>0.10007511141274</v>
      </c>
      <c r="BD1152" s="17"/>
      <c r="BE1152" s="17">
        <v>0.126870877412051</v>
      </c>
      <c r="BF1152" s="17">
        <v>9.9960563427808305E-2</v>
      </c>
      <c r="BG1152" s="17"/>
      <c r="BH1152" s="17">
        <v>0.122896176274469</v>
      </c>
      <c r="BI1152" s="17">
        <v>0.10134419063339201</v>
      </c>
      <c r="BJ1152" s="17"/>
      <c r="BK1152" s="17">
        <v>0.13649112763006399</v>
      </c>
      <c r="BL1152" s="17">
        <v>9.7289126780253296E-2</v>
      </c>
      <c r="BM1152" s="17"/>
      <c r="BN1152" s="17">
        <v>0.148475433158231</v>
      </c>
      <c r="BO1152" s="17">
        <v>0.101009783159154</v>
      </c>
      <c r="BP1152" s="17"/>
      <c r="BQ1152" s="17">
        <v>0.19570622386984601</v>
      </c>
      <c r="BR1152" s="17">
        <v>9.5791666725206004E-2</v>
      </c>
      <c r="BS1152" s="17"/>
      <c r="BT1152" s="17">
        <v>0.12609905849725001</v>
      </c>
      <c r="BU1152" s="17">
        <v>0.10154064285901999</v>
      </c>
      <c r="BV1152" s="17"/>
      <c r="BW1152" s="17">
        <v>0.1169337732065</v>
      </c>
      <c r="BX1152" s="17">
        <v>9.6479756156287996E-2</v>
      </c>
      <c r="BY1152" s="17"/>
      <c r="BZ1152" s="17">
        <v>0.18455558054735199</v>
      </c>
      <c r="CA1152" s="17">
        <v>9.9163345400462399E-2</v>
      </c>
    </row>
    <row r="1153" spans="2:79" x14ac:dyDescent="0.35">
      <c r="B1153" t="s">
        <v>520</v>
      </c>
      <c r="C1153" s="17">
        <v>9.4473916307809602E-2</v>
      </c>
      <c r="D1153" s="17">
        <v>7.6817679374998907E-2</v>
      </c>
      <c r="E1153" s="17">
        <v>7.0158454447329904E-2</v>
      </c>
      <c r="F1153" s="17">
        <v>8.7898325401792501E-2</v>
      </c>
      <c r="G1153" s="17">
        <v>0.15459495509290799</v>
      </c>
      <c r="H1153" s="17">
        <v>7.85259397465011E-2</v>
      </c>
      <c r="I1153" s="17">
        <v>5.76426741193262E-2</v>
      </c>
      <c r="J1153" s="17">
        <v>0.14043220897195399</v>
      </c>
      <c r="K1153" s="17">
        <v>0.18790964627830001</v>
      </c>
      <c r="L1153" s="17">
        <v>7.0065234103785401E-2</v>
      </c>
      <c r="M1153" s="17"/>
      <c r="N1153" s="17">
        <v>6.8950770139510106E-2</v>
      </c>
      <c r="O1153" s="17">
        <v>9.2680964449865302E-2</v>
      </c>
      <c r="P1153" s="17">
        <v>9.3742325412029606E-2</v>
      </c>
      <c r="Q1153" s="17">
        <v>0.11656036718463</v>
      </c>
      <c r="R1153" s="17"/>
      <c r="S1153" s="17">
        <v>6.8814181402194294E-2</v>
      </c>
      <c r="T1153" s="17">
        <v>8.0919254989097494E-2</v>
      </c>
      <c r="U1153" s="17">
        <v>0.113728212090111</v>
      </c>
      <c r="V1153" s="17">
        <v>6.8191725236593503E-2</v>
      </c>
      <c r="W1153" s="17">
        <v>0.11104128353612799</v>
      </c>
      <c r="X1153" s="17">
        <v>0.12482497015711599</v>
      </c>
      <c r="Y1153" s="17">
        <v>0.12725109670156301</v>
      </c>
      <c r="Z1153" s="17"/>
      <c r="AA1153" s="17">
        <v>0.112877423188735</v>
      </c>
      <c r="AB1153" s="17">
        <v>6.5436588662717093E-2</v>
      </c>
      <c r="AC1153" s="17"/>
      <c r="AD1153" s="17">
        <v>9.80261414907556E-2</v>
      </c>
      <c r="AE1153" s="17">
        <v>0.14670884909679099</v>
      </c>
      <c r="AF1153" s="17">
        <v>0.10471967444567699</v>
      </c>
      <c r="AG1153" s="17"/>
      <c r="AH1153" s="17">
        <v>0.14133744493685499</v>
      </c>
      <c r="AI1153" s="17">
        <v>8.7834115275490496E-2</v>
      </c>
      <c r="AJ1153" s="17"/>
      <c r="AK1153" s="17">
        <v>8.0897761958625594E-2</v>
      </c>
      <c r="AL1153" s="17">
        <v>0.100591236398927</v>
      </c>
      <c r="AM1153" s="17"/>
      <c r="AN1153" s="17">
        <v>8.2108788517551698E-2</v>
      </c>
      <c r="AO1153" s="17">
        <v>0.11656036718463</v>
      </c>
      <c r="AP1153" s="17"/>
      <c r="AQ1153" s="17">
        <v>0.107793044891399</v>
      </c>
      <c r="AR1153" s="17">
        <v>8.7829827919729805E-2</v>
      </c>
      <c r="AS1153" s="17"/>
      <c r="AT1153" s="17">
        <v>6.7101436167645398E-2</v>
      </c>
      <c r="AU1153" s="17">
        <v>8.8129588366690895E-2</v>
      </c>
      <c r="AV1153" s="17">
        <v>0.10643032924724601</v>
      </c>
      <c r="AW1153" s="17">
        <v>0.114296370004088</v>
      </c>
      <c r="AX1153" s="17"/>
      <c r="AY1153" s="17">
        <v>0.128828631397158</v>
      </c>
      <c r="AZ1153" s="17">
        <v>8.5959030958520005E-2</v>
      </c>
      <c r="BA1153" s="17"/>
      <c r="BB1153" s="17">
        <v>0.11229978414804501</v>
      </c>
      <c r="BC1153" s="17">
        <v>9.11991986193601E-2</v>
      </c>
      <c r="BD1153" s="17"/>
      <c r="BE1153" s="17">
        <v>0.12603842937448001</v>
      </c>
      <c r="BF1153" s="17">
        <v>9.0337278904875404E-2</v>
      </c>
      <c r="BG1153" s="17"/>
      <c r="BH1153" s="17">
        <v>0.103139480646866</v>
      </c>
      <c r="BI1153" s="17">
        <v>9.3715507438100296E-2</v>
      </c>
      <c r="BJ1153" s="17"/>
      <c r="BK1153" s="17">
        <v>0.102601124544783</v>
      </c>
      <c r="BL1153" s="17">
        <v>9.3065688625378507E-2</v>
      </c>
      <c r="BM1153" s="17"/>
      <c r="BN1153" s="17">
        <v>0.15959464430870901</v>
      </c>
      <c r="BO1153" s="17">
        <v>9.1506215264680502E-2</v>
      </c>
      <c r="BP1153" s="17"/>
      <c r="BQ1153" s="17">
        <v>0.146996977966832</v>
      </c>
      <c r="BR1153" s="17">
        <v>9.0341961174542601E-2</v>
      </c>
      <c r="BS1153" s="17"/>
      <c r="BT1153" s="17">
        <v>0.14156858573047301</v>
      </c>
      <c r="BU1153" s="17">
        <v>9.1327558719142596E-2</v>
      </c>
      <c r="BV1153" s="17"/>
      <c r="BW1153" s="17">
        <v>0.102136475655923</v>
      </c>
      <c r="BX1153" s="17">
        <v>9.0824430336538101E-2</v>
      </c>
      <c r="BY1153" s="17"/>
      <c r="BZ1153" s="17">
        <v>0.12235191160404001</v>
      </c>
      <c r="CA1153" s="17">
        <v>9.3134273667545495E-2</v>
      </c>
    </row>
    <row r="1154" spans="2:79" x14ac:dyDescent="0.35">
      <c r="B1154" t="s">
        <v>521</v>
      </c>
      <c r="C1154" s="17">
        <v>9.0994540838875607E-2</v>
      </c>
      <c r="D1154" s="17">
        <v>0.11401194252210101</v>
      </c>
      <c r="E1154" s="17">
        <v>0.10141299105738399</v>
      </c>
      <c r="F1154" s="17">
        <v>8.7858365293692897E-2</v>
      </c>
      <c r="G1154" s="17">
        <v>7.6048932389899404E-2</v>
      </c>
      <c r="H1154" s="17">
        <v>0.132623009747173</v>
      </c>
      <c r="I1154" s="17">
        <v>6.1348803795552402E-2</v>
      </c>
      <c r="J1154" s="17">
        <v>6.2126016252713703E-2</v>
      </c>
      <c r="K1154" s="17">
        <v>8.7858358291965602E-2</v>
      </c>
      <c r="L1154" s="17">
        <v>5.2138437076013698E-2</v>
      </c>
      <c r="M1154" s="17"/>
      <c r="N1154" s="17">
        <v>5.8707841876640597E-2</v>
      </c>
      <c r="O1154" s="17">
        <v>7.9306170349803307E-2</v>
      </c>
      <c r="P1154" s="17">
        <v>0.101680535848645</v>
      </c>
      <c r="Q1154" s="17">
        <v>0.118893532897586</v>
      </c>
      <c r="R1154" s="17"/>
      <c r="S1154" s="17">
        <v>9.3774098388165097E-2</v>
      </c>
      <c r="T1154" s="17">
        <v>0.106907279747969</v>
      </c>
      <c r="U1154" s="17">
        <v>0.10007562820206201</v>
      </c>
      <c r="V1154" s="17">
        <v>7.8072371982539704E-2</v>
      </c>
      <c r="W1154" s="17">
        <v>9.8152852095392901E-2</v>
      </c>
      <c r="X1154" s="17">
        <v>0.116794636897423</v>
      </c>
      <c r="Y1154" s="17">
        <v>8.7423718017738003E-2</v>
      </c>
      <c r="Z1154" s="17"/>
      <c r="AA1154" s="17">
        <v>0.109435579777381</v>
      </c>
      <c r="AB1154" s="17">
        <v>6.1897994553543403E-2</v>
      </c>
      <c r="AC1154" s="17"/>
      <c r="AD1154" s="17">
        <v>0.115045060074093</v>
      </c>
      <c r="AE1154" s="17">
        <v>0.12772486720531201</v>
      </c>
      <c r="AF1154" s="17">
        <v>9.4750143179502894E-2</v>
      </c>
      <c r="AG1154" s="17"/>
      <c r="AH1154" s="17">
        <v>0.150692153729623</v>
      </c>
      <c r="AI1154" s="17">
        <v>8.2536358467749205E-2</v>
      </c>
      <c r="AJ1154" s="17"/>
      <c r="AK1154" s="17">
        <v>8.6842930087441303E-2</v>
      </c>
      <c r="AL1154" s="17">
        <v>9.2865227574385201E-2</v>
      </c>
      <c r="AM1154" s="17"/>
      <c r="AN1154" s="17">
        <v>7.5375254428880795E-2</v>
      </c>
      <c r="AO1154" s="17">
        <v>0.118893532897586</v>
      </c>
      <c r="AP1154" s="17"/>
      <c r="AQ1154" s="17">
        <v>0.11231644263124201</v>
      </c>
      <c r="AR1154" s="17">
        <v>8.0358364513873196E-2</v>
      </c>
      <c r="AS1154" s="17"/>
      <c r="AT1154" s="17">
        <v>6.0830106645056101E-2</v>
      </c>
      <c r="AU1154" s="17">
        <v>6.9025614584105596E-2</v>
      </c>
      <c r="AV1154" s="17">
        <v>0.11484490615020899</v>
      </c>
      <c r="AW1154" s="17">
        <v>0.120528471362759</v>
      </c>
      <c r="AX1154" s="17"/>
      <c r="AY1154" s="17">
        <v>0.13237337066824101</v>
      </c>
      <c r="AZ1154" s="17">
        <v>8.0738714499799094E-2</v>
      </c>
      <c r="BA1154" s="17"/>
      <c r="BB1154" s="17">
        <v>0.103403340185413</v>
      </c>
      <c r="BC1154" s="17">
        <v>8.87149707738039E-2</v>
      </c>
      <c r="BD1154" s="17"/>
      <c r="BE1154" s="17">
        <v>0.12654770082321301</v>
      </c>
      <c r="BF1154" s="17">
        <v>8.6335177614324299E-2</v>
      </c>
      <c r="BG1154" s="17"/>
      <c r="BH1154" s="17">
        <v>8.9232903516905202E-2</v>
      </c>
      <c r="BI1154" s="17">
        <v>9.1148719068696399E-2</v>
      </c>
      <c r="BJ1154" s="17"/>
      <c r="BK1154" s="17">
        <v>0.101837100336354</v>
      </c>
      <c r="BL1154" s="17">
        <v>8.9115815452796204E-2</v>
      </c>
      <c r="BM1154" s="17"/>
      <c r="BN1154" s="17">
        <v>0.109516417290709</v>
      </c>
      <c r="BO1154" s="17">
        <v>9.0150456416692004E-2</v>
      </c>
      <c r="BP1154" s="17"/>
      <c r="BQ1154" s="17">
        <v>0.119914012434041</v>
      </c>
      <c r="BR1154" s="17">
        <v>8.8719464799234996E-2</v>
      </c>
      <c r="BS1154" s="17"/>
      <c r="BT1154" s="17">
        <v>0.10453981103368901</v>
      </c>
      <c r="BU1154" s="17">
        <v>9.0089592058250206E-2</v>
      </c>
      <c r="BV1154" s="17"/>
      <c r="BW1154" s="17">
        <v>9.0503572994577799E-2</v>
      </c>
      <c r="BX1154" s="17">
        <v>9.1228376582092596E-2</v>
      </c>
      <c r="BY1154" s="17"/>
      <c r="BZ1154" s="17">
        <v>9.3781925716115294E-2</v>
      </c>
      <c r="CA1154" s="17">
        <v>9.0860596500457497E-2</v>
      </c>
    </row>
    <row r="1155" spans="2:79" x14ac:dyDescent="0.35">
      <c r="B1155" t="s">
        <v>519</v>
      </c>
      <c r="C1155" s="17">
        <v>6.39472911040945E-2</v>
      </c>
      <c r="D1155" s="17">
        <v>6.2946861507755206E-2</v>
      </c>
      <c r="E1155" s="17">
        <v>9.80483777656663E-2</v>
      </c>
      <c r="F1155" s="17">
        <v>5.7968807879533402E-2</v>
      </c>
      <c r="G1155" s="17">
        <v>6.9372038425922503E-2</v>
      </c>
      <c r="H1155" s="17">
        <v>4.4481906023543898E-2</v>
      </c>
      <c r="I1155" s="17">
        <v>4.5353818573044699E-2</v>
      </c>
      <c r="J1155" s="17">
        <v>6.7446301184166904E-2</v>
      </c>
      <c r="K1155" s="17">
        <v>9.85655349450172E-2</v>
      </c>
      <c r="L1155" s="17">
        <v>4.5270163991373499E-2</v>
      </c>
      <c r="M1155" s="17"/>
      <c r="N1155" s="17">
        <v>4.4631671688792299E-2</v>
      </c>
      <c r="O1155" s="17">
        <v>5.8447772603509002E-2</v>
      </c>
      <c r="P1155" s="17">
        <v>6.7422001448300697E-2</v>
      </c>
      <c r="Q1155" s="17">
        <v>8.1115118085541102E-2</v>
      </c>
      <c r="R1155" s="17"/>
      <c r="S1155" s="17">
        <v>5.9606607849035299E-2</v>
      </c>
      <c r="T1155" s="17">
        <v>6.9586198528570398E-2</v>
      </c>
      <c r="U1155" s="17">
        <v>8.3643610713604696E-2</v>
      </c>
      <c r="V1155" s="17">
        <v>5.9369785086378503E-2</v>
      </c>
      <c r="W1155" s="17">
        <v>5.1079635904464397E-2</v>
      </c>
      <c r="X1155" s="17">
        <v>6.8206396291227697E-2</v>
      </c>
      <c r="Y1155" s="17">
        <v>8.8616489925133698E-2</v>
      </c>
      <c r="Z1155" s="17"/>
      <c r="AA1155" s="17">
        <v>7.5786783317562903E-2</v>
      </c>
      <c r="AB1155" s="17">
        <v>4.5266763703617097E-2</v>
      </c>
      <c r="AC1155" s="17"/>
      <c r="AD1155" s="17">
        <v>7.9352064053261298E-2</v>
      </c>
      <c r="AE1155" s="17">
        <v>0.105605102012001</v>
      </c>
      <c r="AF1155" s="17">
        <v>5.8806834522072901E-2</v>
      </c>
      <c r="AG1155" s="17"/>
      <c r="AH1155" s="17">
        <v>0.12672276815984701</v>
      </c>
      <c r="AI1155" s="17">
        <v>5.5053025359436597E-2</v>
      </c>
      <c r="AJ1155" s="17"/>
      <c r="AK1155" s="17">
        <v>5.1506349522385302E-2</v>
      </c>
      <c r="AL1155" s="17">
        <v>6.9553092270813202E-2</v>
      </c>
      <c r="AM1155" s="17"/>
      <c r="AN1155" s="17">
        <v>5.4335861196657002E-2</v>
      </c>
      <c r="AO1155" s="17">
        <v>8.1115118085541102E-2</v>
      </c>
      <c r="AP1155" s="17"/>
      <c r="AQ1155" s="17">
        <v>8.3440329208914601E-2</v>
      </c>
      <c r="AR1155" s="17">
        <v>5.4223421610094101E-2</v>
      </c>
      <c r="AS1155" s="17"/>
      <c r="AT1155" s="17">
        <v>5.6502553167529002E-2</v>
      </c>
      <c r="AU1155" s="17">
        <v>4.4213745170547103E-2</v>
      </c>
      <c r="AV1155" s="17">
        <v>6.8486557855349198E-2</v>
      </c>
      <c r="AW1155" s="17">
        <v>0.109923471094851</v>
      </c>
      <c r="AX1155" s="17"/>
      <c r="AY1155" s="17">
        <v>9.6009432205810596E-2</v>
      </c>
      <c r="AZ1155" s="17">
        <v>5.6000624836485102E-2</v>
      </c>
      <c r="BA1155" s="17"/>
      <c r="BB1155" s="17">
        <v>7.5543216363849197E-2</v>
      </c>
      <c r="BC1155" s="17">
        <v>6.18170508317894E-2</v>
      </c>
      <c r="BD1155" s="17"/>
      <c r="BE1155" s="17">
        <v>7.5012488029929505E-2</v>
      </c>
      <c r="BF1155" s="17">
        <v>6.24971591987626E-2</v>
      </c>
      <c r="BG1155" s="17"/>
      <c r="BH1155" s="17">
        <v>6.6082009300949707E-2</v>
      </c>
      <c r="BI1155" s="17">
        <v>6.3760460892987703E-2</v>
      </c>
      <c r="BJ1155" s="17"/>
      <c r="BK1155" s="17">
        <v>7.9268459379140496E-2</v>
      </c>
      <c r="BL1155" s="17">
        <v>6.1292542675974997E-2</v>
      </c>
      <c r="BM1155" s="17"/>
      <c r="BN1155" s="17">
        <v>9.6311546404902304E-2</v>
      </c>
      <c r="BO1155" s="17">
        <v>6.2472377706090397E-2</v>
      </c>
      <c r="BP1155" s="17"/>
      <c r="BQ1155" s="17">
        <v>0.12015436997760701</v>
      </c>
      <c r="BR1155" s="17">
        <v>5.9525516730295103E-2</v>
      </c>
      <c r="BS1155" s="17"/>
      <c r="BT1155" s="17">
        <v>7.7514593332273105E-2</v>
      </c>
      <c r="BU1155" s="17">
        <v>6.3040870380758299E-2</v>
      </c>
      <c r="BV1155" s="17"/>
      <c r="BW1155" s="17">
        <v>6.4271385679207704E-2</v>
      </c>
      <c r="BX1155" s="17">
        <v>6.37929329384338E-2</v>
      </c>
      <c r="BY1155" s="17"/>
      <c r="BZ1155" s="17">
        <v>0.121279057854713</v>
      </c>
      <c r="CA1155" s="17">
        <v>6.11922838460515E-2</v>
      </c>
    </row>
    <row r="1156" spans="2:79" x14ac:dyDescent="0.35">
      <c r="B1156" t="s">
        <v>97</v>
      </c>
      <c r="C1156" s="17">
        <v>1.3352452687905299E-2</v>
      </c>
      <c r="D1156" s="17">
        <v>1.5793493492715499E-2</v>
      </c>
      <c r="E1156" s="17">
        <v>1.18881870696824E-2</v>
      </c>
      <c r="F1156" s="17">
        <v>1.31252168576011E-2</v>
      </c>
      <c r="G1156" s="17">
        <v>9.7310135206367492E-3</v>
      </c>
      <c r="H1156" s="17">
        <v>1.5514358236679701E-2</v>
      </c>
      <c r="I1156" s="17">
        <v>1.9553058317087601E-2</v>
      </c>
      <c r="J1156" s="17">
        <v>3.1210199154778199E-3</v>
      </c>
      <c r="K1156" s="17">
        <v>1.5345811369870401E-2</v>
      </c>
      <c r="L1156" s="17">
        <v>9.8805068724833797E-3</v>
      </c>
      <c r="M1156" s="17"/>
      <c r="N1156" s="17">
        <v>1.3324212368672501E-2</v>
      </c>
      <c r="O1156" s="17">
        <v>1.14036933177829E-2</v>
      </c>
      <c r="P1156" s="17">
        <v>1.32104859229635E-2</v>
      </c>
      <c r="Q1156" s="17">
        <v>1.44783134328232E-2</v>
      </c>
      <c r="R1156" s="17"/>
      <c r="S1156" s="17">
        <v>1.1363875242411999E-2</v>
      </c>
      <c r="T1156" s="17">
        <v>1.40993059099361E-2</v>
      </c>
      <c r="U1156" s="17">
        <v>1.5731436228855498E-2</v>
      </c>
      <c r="V1156" s="17">
        <v>1.11112289924382E-2</v>
      </c>
      <c r="W1156" s="17">
        <v>1.1974547208979801E-2</v>
      </c>
      <c r="X1156" s="17">
        <v>1.9546229166701901E-2</v>
      </c>
      <c r="Y1156" s="17">
        <v>1.54223886120247E-2</v>
      </c>
      <c r="Z1156" s="17"/>
      <c r="AA1156" s="17">
        <v>1.7209937139536099E-2</v>
      </c>
      <c r="AB1156" s="17">
        <v>7.26605618572839E-3</v>
      </c>
      <c r="AC1156" s="17"/>
      <c r="AD1156" s="17">
        <v>1.2483249205300299E-2</v>
      </c>
      <c r="AE1156" s="17">
        <v>2.2322355856813001E-2</v>
      </c>
      <c r="AF1156" s="17">
        <v>1.7629835165858799E-2</v>
      </c>
      <c r="AG1156" s="17"/>
      <c r="AH1156" s="17">
        <v>1.8991921793592999E-2</v>
      </c>
      <c r="AI1156" s="17">
        <v>1.2553431489862901E-2</v>
      </c>
      <c r="AJ1156" s="17"/>
      <c r="AK1156" s="17">
        <v>1.49137708817673E-2</v>
      </c>
      <c r="AL1156" s="17">
        <v>1.26489336419162E-2</v>
      </c>
      <c r="AM1156" s="17"/>
      <c r="AN1156" s="17">
        <v>1.27221381089543E-2</v>
      </c>
      <c r="AO1156" s="17">
        <v>1.44783134328232E-2</v>
      </c>
      <c r="AP1156" s="17"/>
      <c r="AQ1156" s="17">
        <v>2.2481631483786301E-2</v>
      </c>
      <c r="AR1156" s="17">
        <v>8.7984707626049593E-3</v>
      </c>
      <c r="AS1156" s="17"/>
      <c r="AT1156" s="17">
        <v>8.9179764474716598E-3</v>
      </c>
      <c r="AU1156" s="17">
        <v>6.32934005846735E-3</v>
      </c>
      <c r="AV1156" s="17">
        <v>1.5023297849452E-2</v>
      </c>
      <c r="AW1156" s="17">
        <v>3.2367541062036501E-2</v>
      </c>
      <c r="AX1156" s="17"/>
      <c r="AY1156" s="17">
        <v>1.35751177659417E-2</v>
      </c>
      <c r="AZ1156" s="17">
        <v>1.3297264699711001E-2</v>
      </c>
      <c r="BA1156" s="17"/>
      <c r="BB1156" s="17">
        <v>1.51270979608646E-2</v>
      </c>
      <c r="BC1156" s="17">
        <v>1.3026439821762201E-2</v>
      </c>
      <c r="BD1156" s="17"/>
      <c r="BE1156" s="17">
        <v>1.0377585150586399E-2</v>
      </c>
      <c r="BF1156" s="17">
        <v>1.3742319254123401E-2</v>
      </c>
      <c r="BG1156" s="17"/>
      <c r="BH1156" s="17">
        <v>1.03475138544529E-2</v>
      </c>
      <c r="BI1156" s="17">
        <v>1.3615444476443901E-2</v>
      </c>
      <c r="BJ1156" s="17"/>
      <c r="BK1156" s="17">
        <v>1.50839841701446E-2</v>
      </c>
      <c r="BL1156" s="17">
        <v>1.3052424622277899E-2</v>
      </c>
      <c r="BM1156" s="17"/>
      <c r="BN1156" s="17">
        <v>1.58436655017038E-2</v>
      </c>
      <c r="BO1156" s="17">
        <v>1.32389224020328E-2</v>
      </c>
      <c r="BP1156" s="17"/>
      <c r="BQ1156" s="17">
        <v>1.2054053718346201E-2</v>
      </c>
      <c r="BR1156" s="17">
        <v>1.34545968911912E-2</v>
      </c>
      <c r="BS1156" s="17"/>
      <c r="BT1156" s="17">
        <v>1.81793644523373E-2</v>
      </c>
      <c r="BU1156" s="17">
        <v>1.30299705334274E-2</v>
      </c>
      <c r="BV1156" s="17"/>
      <c r="BW1156" s="17">
        <v>1.82836020653326E-2</v>
      </c>
      <c r="BX1156" s="17">
        <v>1.10038691849801E-2</v>
      </c>
      <c r="BY1156" s="17"/>
      <c r="BZ1156" s="17">
        <v>1.49508882201693E-2</v>
      </c>
      <c r="CA1156" s="17">
        <v>1.3275641842147599E-2</v>
      </c>
    </row>
    <row r="1157" spans="2:79" x14ac:dyDescent="0.35">
      <c r="B1157" t="s">
        <v>103</v>
      </c>
      <c r="C1157" s="17">
        <v>0.19359247096151</v>
      </c>
      <c r="D1157" s="17">
        <v>0.184352818757028</v>
      </c>
      <c r="E1157" s="17">
        <v>0.16197787203912001</v>
      </c>
      <c r="F1157" s="17">
        <v>0.22386480935720199</v>
      </c>
      <c r="G1157" s="17">
        <v>0.16554332147965201</v>
      </c>
      <c r="H1157" s="17">
        <v>0.278166441433783</v>
      </c>
      <c r="I1157" s="17">
        <v>0.197799741185262</v>
      </c>
      <c r="J1157" s="17">
        <v>0.118723725329382</v>
      </c>
      <c r="K1157" s="17">
        <v>0.184462545719914</v>
      </c>
      <c r="L1157" s="17">
        <v>0.159516271997305</v>
      </c>
      <c r="M1157" s="17"/>
      <c r="N1157" s="17">
        <v>0.24652554397520801</v>
      </c>
      <c r="O1157" s="17">
        <v>0.20777920886293599</v>
      </c>
      <c r="P1157" s="17">
        <v>0.14987025610941801</v>
      </c>
      <c r="Q1157" s="17">
        <v>0.16195546461506699</v>
      </c>
      <c r="R1157" s="17"/>
      <c r="S1157" s="17">
        <v>0.203858079186721</v>
      </c>
      <c r="T1157" s="17">
        <v>0.15624876030254001</v>
      </c>
      <c r="U1157" s="17">
        <v>0.15553354942375899</v>
      </c>
      <c r="V1157" s="17">
        <v>0.23904143695666299</v>
      </c>
      <c r="W1157" s="17">
        <v>0.15325072449472099</v>
      </c>
      <c r="X1157" s="17">
        <v>0.15581448154362801</v>
      </c>
      <c r="Y1157" s="17">
        <v>0.16842248924504</v>
      </c>
      <c r="Z1157" s="17"/>
      <c r="AA1157" s="17">
        <v>0.15695125866047499</v>
      </c>
      <c r="AB1157" s="17">
        <v>0.25140552223388901</v>
      </c>
      <c r="AC1157" s="17"/>
      <c r="AD1157" s="17">
        <v>0.14490883013682301</v>
      </c>
      <c r="AE1157" s="17">
        <v>0.152539697836717</v>
      </c>
      <c r="AF1157" s="17">
        <v>0.15641978923816299</v>
      </c>
      <c r="AG1157" s="17"/>
      <c r="AH1157" s="17">
        <v>0.123607860288263</v>
      </c>
      <c r="AI1157" s="17">
        <v>0.203508153877172</v>
      </c>
      <c r="AJ1157" s="17"/>
      <c r="AK1157" s="17">
        <v>0.22870390461946899</v>
      </c>
      <c r="AL1157" s="17">
        <v>0.177771504801333</v>
      </c>
      <c r="AM1157" s="17"/>
      <c r="AN1157" s="17">
        <v>0.211304489454508</v>
      </c>
      <c r="AO1157" s="17">
        <v>0.16195546461506699</v>
      </c>
      <c r="AP1157" s="17"/>
      <c r="AQ1157" s="17">
        <v>0.180778859325954</v>
      </c>
      <c r="AR1157" s="17">
        <v>0.19998438825120801</v>
      </c>
      <c r="AS1157" s="17"/>
      <c r="AT1157" s="17">
        <v>0.28408297997965898</v>
      </c>
      <c r="AU1157" s="17">
        <v>0.183641170248564</v>
      </c>
      <c r="AV1157" s="17">
        <v>0.16189993073901299</v>
      </c>
      <c r="AW1157" s="17">
        <v>0.17237255579938299</v>
      </c>
      <c r="AX1157" s="17"/>
      <c r="AY1157" s="17">
        <v>0.14409378149343399</v>
      </c>
      <c r="AZ1157" s="17">
        <v>0.20586082087110999</v>
      </c>
      <c r="BA1157" s="17"/>
      <c r="BB1157" s="17">
        <v>0.191140597235782</v>
      </c>
      <c r="BC1157" s="17">
        <v>0.19404289471262501</v>
      </c>
      <c r="BD1157" s="17"/>
      <c r="BE1157" s="17">
        <v>0.16717900409745101</v>
      </c>
      <c r="BF1157" s="17">
        <v>0.19705404614058</v>
      </c>
      <c r="BG1157" s="17"/>
      <c r="BH1157" s="17">
        <v>0.174918488982367</v>
      </c>
      <c r="BI1157" s="17">
        <v>0.19522681501708899</v>
      </c>
      <c r="BJ1157" s="17"/>
      <c r="BK1157" s="17">
        <v>0.169602474368725</v>
      </c>
      <c r="BL1157" s="17">
        <v>0.19774929533690799</v>
      </c>
      <c r="BM1157" s="17"/>
      <c r="BN1157" s="17">
        <v>0.14500407908295901</v>
      </c>
      <c r="BO1157" s="17">
        <v>0.195806755501755</v>
      </c>
      <c r="BP1157" s="17"/>
      <c r="BQ1157" s="17">
        <v>0.11730366224534</v>
      </c>
      <c r="BR1157" s="17">
        <v>0.199594061973702</v>
      </c>
      <c r="BS1157" s="17"/>
      <c r="BT1157" s="17">
        <v>0.14642693394352199</v>
      </c>
      <c r="BU1157" s="17">
        <v>0.19674356315812799</v>
      </c>
      <c r="BV1157" s="17"/>
      <c r="BW1157" s="17">
        <v>0.16026388349892501</v>
      </c>
      <c r="BX1157" s="17">
        <v>0.20946604620721901</v>
      </c>
      <c r="BY1157" s="17"/>
      <c r="BZ1157" s="17">
        <v>0.105540230100309</v>
      </c>
      <c r="CA1157" s="17">
        <v>0.197823712669353</v>
      </c>
    </row>
    <row r="1158" spans="2:79" x14ac:dyDescent="0.35">
      <c r="C1158" s="17"/>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c r="AD1158" s="17"/>
      <c r="AE1158" s="17"/>
      <c r="AF1158" s="17"/>
      <c r="AG1158" s="17"/>
      <c r="AH1158" s="17"/>
      <c r="AI1158" s="17"/>
      <c r="AJ1158" s="17"/>
      <c r="AK1158" s="17"/>
      <c r="AL1158" s="17"/>
      <c r="AM1158" s="17"/>
      <c r="AN1158" s="17"/>
      <c r="AO1158" s="17"/>
      <c r="AP1158" s="17"/>
      <c r="AQ1158" s="17"/>
      <c r="AR1158" s="17"/>
      <c r="AS1158" s="17"/>
      <c r="AT1158" s="17"/>
      <c r="AU1158" s="17"/>
      <c r="AV1158" s="17"/>
      <c r="AW1158" s="17"/>
      <c r="AX1158" s="17"/>
      <c r="AY1158" s="17"/>
      <c r="AZ1158" s="17"/>
      <c r="BA1158" s="17"/>
      <c r="BB1158" s="17"/>
      <c r="BC1158" s="17"/>
      <c r="BD1158" s="17"/>
      <c r="BE1158" s="17"/>
      <c r="BF1158" s="17"/>
      <c r="BG1158" s="17"/>
      <c r="BH1158" s="17"/>
      <c r="BI1158" s="17"/>
      <c r="BJ1158" s="17"/>
      <c r="BK1158" s="17"/>
      <c r="BL1158" s="17"/>
      <c r="BM1158" s="17"/>
      <c r="BN1158" s="17"/>
      <c r="BO1158" s="17"/>
      <c r="BP1158" s="17"/>
      <c r="BQ1158" s="17"/>
      <c r="BR1158" s="17"/>
      <c r="BS1158" s="17"/>
      <c r="BT1158" s="17"/>
      <c r="BU1158" s="17"/>
      <c r="BV1158" s="17"/>
      <c r="BW1158" s="17"/>
      <c r="BX1158" s="17"/>
      <c r="BY1158" s="17"/>
      <c r="BZ1158" s="17"/>
      <c r="CA1158" s="17"/>
    </row>
    <row r="1159" spans="2:79" x14ac:dyDescent="0.35">
      <c r="B1159" s="6" t="s">
        <v>539</v>
      </c>
      <c r="C1159" s="17"/>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c r="AD1159" s="17"/>
      <c r="AE1159" s="17"/>
      <c r="AF1159" s="17"/>
      <c r="AG1159" s="17"/>
      <c r="AH1159" s="17"/>
      <c r="AI1159" s="17"/>
      <c r="AJ1159" s="17"/>
      <c r="AK1159" s="17"/>
      <c r="AL1159" s="17"/>
      <c r="AM1159" s="17"/>
      <c r="AN1159" s="17"/>
      <c r="AO1159" s="17"/>
      <c r="AP1159" s="17"/>
      <c r="AQ1159" s="17"/>
      <c r="AR1159" s="17"/>
      <c r="AS1159" s="17"/>
      <c r="AT1159" s="17"/>
      <c r="AU1159" s="17"/>
      <c r="AV1159" s="17"/>
      <c r="AW1159" s="17"/>
      <c r="AX1159" s="17"/>
      <c r="AY1159" s="17"/>
      <c r="AZ1159" s="17"/>
      <c r="BA1159" s="17"/>
      <c r="BB1159" s="17"/>
      <c r="BC1159" s="17"/>
      <c r="BD1159" s="17"/>
      <c r="BE1159" s="17"/>
      <c r="BF1159" s="17"/>
      <c r="BG1159" s="17"/>
      <c r="BH1159" s="17"/>
      <c r="BI1159" s="17"/>
      <c r="BJ1159" s="17"/>
      <c r="BK1159" s="17"/>
      <c r="BL1159" s="17"/>
      <c r="BM1159" s="17"/>
      <c r="BN1159" s="17"/>
      <c r="BO1159" s="17"/>
      <c r="BP1159" s="17"/>
      <c r="BQ1159" s="17"/>
      <c r="BR1159" s="17"/>
      <c r="BS1159" s="17"/>
      <c r="BT1159" s="17"/>
      <c r="BU1159" s="17"/>
      <c r="BV1159" s="17"/>
      <c r="BW1159" s="17"/>
      <c r="BX1159" s="17"/>
      <c r="BY1159" s="17"/>
      <c r="BZ1159" s="17"/>
      <c r="CA1159" s="17"/>
    </row>
    <row r="1160" spans="2:79" x14ac:dyDescent="0.35">
      <c r="B1160" s="24" t="s">
        <v>77</v>
      </c>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c r="AD1160" s="17"/>
      <c r="AE1160" s="17"/>
      <c r="AF1160" s="17"/>
      <c r="AG1160" s="17"/>
      <c r="AH1160" s="17"/>
      <c r="AI1160" s="17"/>
      <c r="AJ1160" s="17"/>
      <c r="AK1160" s="17"/>
      <c r="AL1160" s="17"/>
      <c r="AM1160" s="17"/>
      <c r="AN1160" s="17"/>
      <c r="AO1160" s="17"/>
      <c r="AP1160" s="17"/>
      <c r="AQ1160" s="17"/>
      <c r="AR1160" s="17"/>
      <c r="AS1160" s="17"/>
      <c r="AT1160" s="17"/>
      <c r="AU1160" s="17"/>
      <c r="AV1160" s="17"/>
      <c r="AW1160" s="17"/>
      <c r="AX1160" s="17"/>
      <c r="AY1160" s="17"/>
      <c r="AZ1160" s="17"/>
      <c r="BA1160" s="17"/>
      <c r="BB1160" s="17"/>
      <c r="BC1160" s="17"/>
      <c r="BD1160" s="17"/>
      <c r="BE1160" s="17"/>
      <c r="BF1160" s="17"/>
      <c r="BG1160" s="17"/>
      <c r="BH1160" s="17"/>
      <c r="BI1160" s="17"/>
      <c r="BJ1160" s="17"/>
      <c r="BK1160" s="17"/>
      <c r="BL1160" s="17"/>
      <c r="BM1160" s="17"/>
      <c r="BN1160" s="17"/>
      <c r="BO1160" s="17"/>
      <c r="BP1160" s="17"/>
      <c r="BQ1160" s="17"/>
      <c r="BR1160" s="17"/>
      <c r="BS1160" s="17"/>
      <c r="BT1160" s="17"/>
      <c r="BU1160" s="17"/>
      <c r="BV1160" s="17"/>
      <c r="BW1160" s="17"/>
      <c r="BX1160" s="17"/>
      <c r="BY1160" s="17"/>
      <c r="BZ1160" s="17"/>
      <c r="CA1160" s="17"/>
    </row>
    <row r="1161" spans="2:79" x14ac:dyDescent="0.35">
      <c r="B1161" t="s">
        <v>532</v>
      </c>
      <c r="C1161" s="17">
        <v>0.49029967875463398</v>
      </c>
      <c r="D1161" s="17">
        <v>0.43052496541818602</v>
      </c>
      <c r="E1161" s="17">
        <v>0.52338683057500601</v>
      </c>
      <c r="F1161" s="17">
        <v>0.53189894911397195</v>
      </c>
      <c r="G1161" s="17">
        <v>0.50341275709351796</v>
      </c>
      <c r="H1161" s="17">
        <v>0.46943675192315898</v>
      </c>
      <c r="I1161" s="17">
        <v>0.493315715253002</v>
      </c>
      <c r="J1161" s="17">
        <v>0.47896733471356101</v>
      </c>
      <c r="K1161" s="17">
        <v>0.46101208386483</v>
      </c>
      <c r="L1161" s="17">
        <v>0.50229309382215803</v>
      </c>
      <c r="M1161" s="17"/>
      <c r="N1161" s="17">
        <v>0.48899769952111399</v>
      </c>
      <c r="O1161" s="17">
        <v>0.53205757733842096</v>
      </c>
      <c r="P1161" s="17">
        <v>0.50370906358836198</v>
      </c>
      <c r="Q1161" s="17">
        <v>0.46320144580711903</v>
      </c>
      <c r="R1161" s="17"/>
      <c r="S1161" s="17">
        <v>0.46673946743392603</v>
      </c>
      <c r="T1161" s="17">
        <v>0.47188564987847198</v>
      </c>
      <c r="U1161" s="17">
        <v>0.50892056186762802</v>
      </c>
      <c r="V1161" s="17">
        <v>0.54475539012406804</v>
      </c>
      <c r="W1161" s="17">
        <v>0.46293603501972402</v>
      </c>
      <c r="X1161" s="17">
        <v>0.477235766380535</v>
      </c>
      <c r="Y1161" s="17">
        <v>0.45726784655046898</v>
      </c>
      <c r="Z1161" s="17"/>
      <c r="AA1161" s="17">
        <v>0.46735274528057302</v>
      </c>
      <c r="AB1161" s="17">
        <v>0.52650569264359803</v>
      </c>
      <c r="AC1161" s="17"/>
      <c r="AD1161" s="17">
        <v>0.44954065231946699</v>
      </c>
      <c r="AE1161" s="17">
        <v>0.46396284359423901</v>
      </c>
      <c r="AF1161" s="17">
        <v>0.48986067280851803</v>
      </c>
      <c r="AG1161" s="17"/>
      <c r="AH1161" s="17">
        <v>0.379416117872591</v>
      </c>
      <c r="AI1161" s="17">
        <v>0.50601007879385496</v>
      </c>
      <c r="AJ1161" s="17"/>
      <c r="AK1161" s="17">
        <v>0.477127140022643</v>
      </c>
      <c r="AL1161" s="17">
        <v>0.49623513247471202</v>
      </c>
      <c r="AM1161" s="17"/>
      <c r="AN1161" s="17">
        <v>0.505470659151391</v>
      </c>
      <c r="AO1161" s="17">
        <v>0.46320144580711903</v>
      </c>
      <c r="AP1161" s="17"/>
      <c r="AQ1161" s="17">
        <v>0.43162022069464601</v>
      </c>
      <c r="AR1161" s="17">
        <v>0.51957122632385999</v>
      </c>
      <c r="AS1161" s="17"/>
      <c r="AT1161" s="17">
        <v>0.49554127532172798</v>
      </c>
      <c r="AU1161" s="17">
        <v>0.553191214096308</v>
      </c>
      <c r="AV1161" s="17">
        <v>0.47358609577153898</v>
      </c>
      <c r="AW1161" s="17">
        <v>0.37723889708281599</v>
      </c>
      <c r="AX1161" s="17"/>
      <c r="AY1161" s="17">
        <v>0.38939947738846797</v>
      </c>
      <c r="AZ1161" s="17">
        <v>0.51530799694672702</v>
      </c>
      <c r="BA1161" s="17"/>
      <c r="BB1161" s="17">
        <v>0.39009663280504497</v>
      </c>
      <c r="BC1161" s="17">
        <v>0.50870757283017398</v>
      </c>
      <c r="BD1161" s="17"/>
      <c r="BE1161" s="17">
        <v>0.47018571546471299</v>
      </c>
      <c r="BF1161" s="17">
        <v>0.49293568244303498</v>
      </c>
      <c r="BG1161" s="17"/>
      <c r="BH1161" s="17">
        <v>0.51449920641137203</v>
      </c>
      <c r="BI1161" s="17">
        <v>0.488181739783835</v>
      </c>
      <c r="BJ1161" s="17"/>
      <c r="BK1161" s="17">
        <v>0.52943614010167295</v>
      </c>
      <c r="BL1161" s="17">
        <v>0.48351837739575299</v>
      </c>
      <c r="BM1161" s="17"/>
      <c r="BN1161" s="17">
        <v>0.45675297682982802</v>
      </c>
      <c r="BO1161" s="17">
        <v>0.49182847895929999</v>
      </c>
      <c r="BP1161" s="17"/>
      <c r="BQ1161" s="17">
        <v>0.36483460781750099</v>
      </c>
      <c r="BR1161" s="17">
        <v>0.50016993436292101</v>
      </c>
      <c r="BS1161" s="17"/>
      <c r="BT1161" s="17">
        <v>0.40360157103703198</v>
      </c>
      <c r="BU1161" s="17">
        <v>0.49609191070963798</v>
      </c>
      <c r="BV1161" s="17"/>
      <c r="BW1161" s="17">
        <v>0.48835004876635801</v>
      </c>
      <c r="BX1161" s="17">
        <v>0.491228238909033</v>
      </c>
      <c r="BY1161" s="17"/>
      <c r="BZ1161" s="17">
        <v>0.42914476459961498</v>
      </c>
      <c r="CA1161" s="17">
        <v>0.49323840264037999</v>
      </c>
    </row>
    <row r="1162" spans="2:79" x14ac:dyDescent="0.35">
      <c r="B1162" t="s">
        <v>533</v>
      </c>
      <c r="C1162" s="17">
        <v>0.30311653366758201</v>
      </c>
      <c r="D1162" s="17">
        <v>0.28438986638578601</v>
      </c>
      <c r="E1162" s="17">
        <v>0.314946339060446</v>
      </c>
      <c r="F1162" s="17">
        <v>0.29312425301394701</v>
      </c>
      <c r="G1162" s="17">
        <v>0.24742601749221399</v>
      </c>
      <c r="H1162" s="17">
        <v>0.295919720710692</v>
      </c>
      <c r="I1162" s="17">
        <v>0.41015215447856201</v>
      </c>
      <c r="J1162" s="17">
        <v>0.254464282902505</v>
      </c>
      <c r="K1162" s="17">
        <v>0.258909527043863</v>
      </c>
      <c r="L1162" s="17">
        <v>0.32954280813209302</v>
      </c>
      <c r="M1162" s="17"/>
      <c r="N1162" s="17">
        <v>0.25961971319489602</v>
      </c>
      <c r="O1162" s="17">
        <v>0.26606648165761398</v>
      </c>
      <c r="P1162" s="17">
        <v>0.342958038786913</v>
      </c>
      <c r="Q1162" s="17">
        <v>0.340966322089994</v>
      </c>
      <c r="R1162" s="17"/>
      <c r="S1162" s="17">
        <v>0.29365185283999701</v>
      </c>
      <c r="T1162" s="17">
        <v>0.32784116683617398</v>
      </c>
      <c r="U1162" s="17">
        <v>0.35198807880112998</v>
      </c>
      <c r="V1162" s="17">
        <v>0.25889446575556602</v>
      </c>
      <c r="W1162" s="17">
        <v>0.336957227483276</v>
      </c>
      <c r="X1162" s="17">
        <v>0.35103930442950998</v>
      </c>
      <c r="Y1162" s="17">
        <v>0.34302187430350101</v>
      </c>
      <c r="Z1162" s="17"/>
      <c r="AA1162" s="17">
        <v>0.361818231234591</v>
      </c>
      <c r="AB1162" s="17">
        <v>0.210496119710334</v>
      </c>
      <c r="AC1162" s="17"/>
      <c r="AD1162" s="17">
        <v>0.34514064303413999</v>
      </c>
      <c r="AE1162" s="17">
        <v>0.39398650301302401</v>
      </c>
      <c r="AF1162" s="17">
        <v>0.36338585404794199</v>
      </c>
      <c r="AG1162" s="17"/>
      <c r="AH1162" s="17">
        <v>0.38495278656988002</v>
      </c>
      <c r="AI1162" s="17">
        <v>0.29152166549615199</v>
      </c>
      <c r="AJ1162" s="17"/>
      <c r="AK1162" s="17">
        <v>0.28032838786958802</v>
      </c>
      <c r="AL1162" s="17">
        <v>0.31338471260425999</v>
      </c>
      <c r="AM1162" s="17"/>
      <c r="AN1162" s="17">
        <v>0.28192628117805502</v>
      </c>
      <c r="AO1162" s="17">
        <v>0.340966322089994</v>
      </c>
      <c r="AP1162" s="17"/>
      <c r="AQ1162" s="17">
        <v>0.35434895695727903</v>
      </c>
      <c r="AR1162" s="17">
        <v>0.27755985054555898</v>
      </c>
      <c r="AS1162" s="17"/>
      <c r="AT1162" s="17">
        <v>0.119500757532202</v>
      </c>
      <c r="AU1162" s="17">
        <v>0.26461004971715302</v>
      </c>
      <c r="AV1162" s="17">
        <v>0.38188595942004899</v>
      </c>
      <c r="AW1162" s="17">
        <v>0.44146078673081701</v>
      </c>
      <c r="AX1162" s="17"/>
      <c r="AY1162" s="17">
        <v>0.33670968411554197</v>
      </c>
      <c r="AZ1162" s="17">
        <v>0.29479040364898301</v>
      </c>
      <c r="BA1162" s="17"/>
      <c r="BB1162" s="17">
        <v>0.52331537678904305</v>
      </c>
      <c r="BC1162" s="17">
        <v>0.26266469968066197</v>
      </c>
      <c r="BD1162" s="17"/>
      <c r="BE1162" s="17">
        <v>0.30689407278780201</v>
      </c>
      <c r="BF1162" s="17">
        <v>0.30262147424490798</v>
      </c>
      <c r="BG1162" s="17"/>
      <c r="BH1162" s="17">
        <v>0.24451645772324701</v>
      </c>
      <c r="BI1162" s="17">
        <v>0.30824520337943401</v>
      </c>
      <c r="BJ1162" s="17"/>
      <c r="BK1162" s="17">
        <v>0.332244226204362</v>
      </c>
      <c r="BL1162" s="17">
        <v>0.29806948408307299</v>
      </c>
      <c r="BM1162" s="17"/>
      <c r="BN1162" s="17">
        <v>0.35250237196568801</v>
      </c>
      <c r="BO1162" s="17">
        <v>0.300865907663661</v>
      </c>
      <c r="BP1162" s="17"/>
      <c r="BQ1162" s="17">
        <v>0.34188254823981601</v>
      </c>
      <c r="BR1162" s="17">
        <v>0.30006683648983701</v>
      </c>
      <c r="BS1162" s="17"/>
      <c r="BT1162" s="17">
        <v>0.33755460105394802</v>
      </c>
      <c r="BU1162" s="17">
        <v>0.30081575364325103</v>
      </c>
      <c r="BV1162" s="17"/>
      <c r="BW1162" s="17">
        <v>0.34608749547367701</v>
      </c>
      <c r="BX1162" s="17">
        <v>0.28265053592989398</v>
      </c>
      <c r="BY1162" s="17"/>
      <c r="BZ1162" s="17">
        <v>0.31703466546460202</v>
      </c>
      <c r="CA1162" s="17">
        <v>0.30244771503015899</v>
      </c>
    </row>
    <row r="1163" spans="2:79" x14ac:dyDescent="0.35">
      <c r="B1163" t="s">
        <v>534</v>
      </c>
      <c r="C1163" s="17">
        <v>0.292726069308341</v>
      </c>
      <c r="D1163" s="17">
        <v>0.29582725989789899</v>
      </c>
      <c r="E1163" s="17">
        <v>0.23091252759786501</v>
      </c>
      <c r="F1163" s="17">
        <v>0.24003715033054601</v>
      </c>
      <c r="G1163" s="17">
        <v>0.27968253012352901</v>
      </c>
      <c r="H1163" s="17">
        <v>0.51742584422626603</v>
      </c>
      <c r="I1163" s="17">
        <v>0.22595427739877599</v>
      </c>
      <c r="J1163" s="17">
        <v>0.29532624579348099</v>
      </c>
      <c r="K1163" s="17">
        <v>0.26545349823895098</v>
      </c>
      <c r="L1163" s="17">
        <v>0.20674958595701701</v>
      </c>
      <c r="M1163" s="17"/>
      <c r="N1163" s="17">
        <v>0.14245483612087301</v>
      </c>
      <c r="O1163" s="17">
        <v>0.26922297902477998</v>
      </c>
      <c r="P1163" s="17">
        <v>0.33311557021806798</v>
      </c>
      <c r="Q1163" s="17">
        <v>0.41015542809913802</v>
      </c>
      <c r="R1163" s="17"/>
      <c r="S1163" s="17">
        <v>0.22263261583430999</v>
      </c>
      <c r="T1163" s="17">
        <v>0.27716747718885698</v>
      </c>
      <c r="U1163" s="17">
        <v>0.36006533247179401</v>
      </c>
      <c r="V1163" s="17">
        <v>0.25307563001435202</v>
      </c>
      <c r="W1163" s="17">
        <v>0.34992639452740698</v>
      </c>
      <c r="X1163" s="17">
        <v>0.33821133623032901</v>
      </c>
      <c r="Y1163" s="17">
        <v>0.32742113876038298</v>
      </c>
      <c r="Z1163" s="17"/>
      <c r="AA1163" s="17">
        <v>0.35960619355810503</v>
      </c>
      <c r="AB1163" s="17">
        <v>0.18720161174978101</v>
      </c>
      <c r="AC1163" s="17"/>
      <c r="AD1163" s="17">
        <v>0.38252415509446103</v>
      </c>
      <c r="AE1163" s="17">
        <v>0.43221366255733501</v>
      </c>
      <c r="AF1163" s="17">
        <v>0.30364469857436999</v>
      </c>
      <c r="AG1163" s="17"/>
      <c r="AH1163" s="17">
        <v>0.45155826064455101</v>
      </c>
      <c r="AI1163" s="17">
        <v>0.27022212692816699</v>
      </c>
      <c r="AJ1163" s="17"/>
      <c r="AK1163" s="17">
        <v>0.26748550408340399</v>
      </c>
      <c r="AL1163" s="17">
        <v>0.30409929126724999</v>
      </c>
      <c r="AM1163" s="17"/>
      <c r="AN1163" s="17">
        <v>0.226983092499871</v>
      </c>
      <c r="AO1163" s="17">
        <v>0.41015542809913802</v>
      </c>
      <c r="AP1163" s="17"/>
      <c r="AQ1163" s="17">
        <v>0.39358354708138599</v>
      </c>
      <c r="AR1163" s="17">
        <v>0.24241451981639101</v>
      </c>
      <c r="AS1163" s="17"/>
      <c r="AT1163" s="17">
        <v>0.13394469415811</v>
      </c>
      <c r="AU1163" s="17">
        <v>0.21908421428198099</v>
      </c>
      <c r="AV1163" s="17">
        <v>0.38341161001421098</v>
      </c>
      <c r="AW1163" s="17">
        <v>0.44828520339945399</v>
      </c>
      <c r="AX1163" s="17"/>
      <c r="AY1163" s="17">
        <v>0.424409329092784</v>
      </c>
      <c r="AZ1163" s="17">
        <v>0.26008810806869498</v>
      </c>
      <c r="BA1163" s="17"/>
      <c r="BB1163" s="17">
        <v>0.263224026821677</v>
      </c>
      <c r="BC1163" s="17">
        <v>0.29814576955757099</v>
      </c>
      <c r="BD1163" s="17"/>
      <c r="BE1163" s="17">
        <v>0.38465012095207002</v>
      </c>
      <c r="BF1163" s="17">
        <v>0.280679107916745</v>
      </c>
      <c r="BG1163" s="17"/>
      <c r="BH1163" s="17">
        <v>0.30960983701907502</v>
      </c>
      <c r="BI1163" s="17">
        <v>0.291248404532578</v>
      </c>
      <c r="BJ1163" s="17"/>
      <c r="BK1163" s="17">
        <v>0.36328574250062001</v>
      </c>
      <c r="BL1163" s="17">
        <v>0.28049996630280699</v>
      </c>
      <c r="BM1163" s="17"/>
      <c r="BN1163" s="17">
        <v>0.37946078886825702</v>
      </c>
      <c r="BO1163" s="17">
        <v>0.288773369060427</v>
      </c>
      <c r="BP1163" s="17"/>
      <c r="BQ1163" s="17">
        <v>0.40258016379475497</v>
      </c>
      <c r="BR1163" s="17">
        <v>0.28408391907402503</v>
      </c>
      <c r="BS1163" s="17"/>
      <c r="BT1163" s="17">
        <v>0.25198796570159299</v>
      </c>
      <c r="BU1163" s="17">
        <v>0.29544774976607302</v>
      </c>
      <c r="BV1163" s="17"/>
      <c r="BW1163" s="17">
        <v>0.29628862928747102</v>
      </c>
      <c r="BX1163" s="17">
        <v>0.29102931081356398</v>
      </c>
      <c r="BY1163" s="17"/>
      <c r="BZ1163" s="17">
        <v>0.381402801021129</v>
      </c>
      <c r="CA1163" s="17">
        <v>0.288464818463745</v>
      </c>
    </row>
    <row r="1164" spans="2:79" x14ac:dyDescent="0.35">
      <c r="B1164" t="s">
        <v>535</v>
      </c>
      <c r="C1164" s="17">
        <v>0.28797258198917097</v>
      </c>
      <c r="D1164" s="17">
        <v>0.226712890259234</v>
      </c>
      <c r="E1164" s="17">
        <v>0.30024459001027898</v>
      </c>
      <c r="F1164" s="17">
        <v>0.29146131946205001</v>
      </c>
      <c r="G1164" s="17">
        <v>0.231670163623828</v>
      </c>
      <c r="H1164" s="17">
        <v>0.35497968540244201</v>
      </c>
      <c r="I1164" s="17">
        <v>0.317243917112631</v>
      </c>
      <c r="J1164" s="17">
        <v>0.27201607645038001</v>
      </c>
      <c r="K1164" s="17">
        <v>0.236343481110456</v>
      </c>
      <c r="L1164" s="17">
        <v>0.38379406942778799</v>
      </c>
      <c r="M1164" s="17"/>
      <c r="N1164" s="17">
        <v>0.32416543055853803</v>
      </c>
      <c r="O1164" s="17">
        <v>0.30076476315253903</v>
      </c>
      <c r="P1164" s="17">
        <v>0.29886605551408202</v>
      </c>
      <c r="Q1164" s="17">
        <v>0.24687383591276599</v>
      </c>
      <c r="R1164" s="17"/>
      <c r="S1164" s="17">
        <v>0.36197120104295499</v>
      </c>
      <c r="T1164" s="17">
        <v>0.32390350942228202</v>
      </c>
      <c r="U1164" s="17">
        <v>0.29756176098060699</v>
      </c>
      <c r="V1164" s="17">
        <v>0.24349028878746901</v>
      </c>
      <c r="W1164" s="17">
        <v>0.29986502206531801</v>
      </c>
      <c r="X1164" s="17">
        <v>0.295266695286037</v>
      </c>
      <c r="Y1164" s="17">
        <v>0.31095124458192003</v>
      </c>
      <c r="Z1164" s="17"/>
      <c r="AA1164" s="17">
        <v>0.294398797450238</v>
      </c>
      <c r="AB1164" s="17">
        <v>0.27783320338767298</v>
      </c>
      <c r="AC1164" s="17"/>
      <c r="AD1164" s="17">
        <v>0.27849130508412101</v>
      </c>
      <c r="AE1164" s="17">
        <v>0.27372440162245398</v>
      </c>
      <c r="AF1164" s="17">
        <v>0.32600797893337202</v>
      </c>
      <c r="AG1164" s="17"/>
      <c r="AH1164" s="17">
        <v>0.31140031247494998</v>
      </c>
      <c r="AI1164" s="17">
        <v>0.28465325300104199</v>
      </c>
      <c r="AJ1164" s="17"/>
      <c r="AK1164" s="17">
        <v>0.31974476685657299</v>
      </c>
      <c r="AL1164" s="17">
        <v>0.27365625795299497</v>
      </c>
      <c r="AM1164" s="17"/>
      <c r="AN1164" s="17">
        <v>0.310981767579393</v>
      </c>
      <c r="AO1164" s="17">
        <v>0.24687383591276599</v>
      </c>
      <c r="AP1164" s="17"/>
      <c r="AQ1164" s="17">
        <v>0.301934297679116</v>
      </c>
      <c r="AR1164" s="17">
        <v>0.28100794668956602</v>
      </c>
      <c r="AS1164" s="17"/>
      <c r="AT1164" s="17">
        <v>0.20302808606752201</v>
      </c>
      <c r="AU1164" s="17">
        <v>0.28311517558567101</v>
      </c>
      <c r="AV1164" s="17">
        <v>0.32111116037966603</v>
      </c>
      <c r="AW1164" s="17">
        <v>0.32655341103479102</v>
      </c>
      <c r="AX1164" s="17"/>
      <c r="AY1164" s="17">
        <v>0.27494372771841402</v>
      </c>
      <c r="AZ1164" s="17">
        <v>0.29120180976939197</v>
      </c>
      <c r="BA1164" s="17"/>
      <c r="BB1164" s="17">
        <v>0.42846514283065601</v>
      </c>
      <c r="BC1164" s="17">
        <v>0.26216326497826298</v>
      </c>
      <c r="BD1164" s="17"/>
      <c r="BE1164" s="17">
        <v>0.27553343843853101</v>
      </c>
      <c r="BF1164" s="17">
        <v>0.28960277429922998</v>
      </c>
      <c r="BG1164" s="17"/>
      <c r="BH1164" s="17">
        <v>0.25931257702174099</v>
      </c>
      <c r="BI1164" s="17">
        <v>0.29048090125410903</v>
      </c>
      <c r="BJ1164" s="17"/>
      <c r="BK1164" s="17">
        <v>0.231551143289181</v>
      </c>
      <c r="BL1164" s="17">
        <v>0.29774890733277998</v>
      </c>
      <c r="BM1164" s="17"/>
      <c r="BN1164" s="17">
        <v>0.364245885174735</v>
      </c>
      <c r="BO1164" s="17">
        <v>0.284496632496966</v>
      </c>
      <c r="BP1164" s="17"/>
      <c r="BQ1164" s="17">
        <v>0.31278494418076602</v>
      </c>
      <c r="BR1164" s="17">
        <v>0.286020609577669</v>
      </c>
      <c r="BS1164" s="17"/>
      <c r="BT1164" s="17">
        <v>0.43992590200401799</v>
      </c>
      <c r="BU1164" s="17">
        <v>0.27782070095013001</v>
      </c>
      <c r="BV1164" s="17"/>
      <c r="BW1164" s="17">
        <v>0.32408411679876797</v>
      </c>
      <c r="BX1164" s="17">
        <v>0.27077355830772298</v>
      </c>
      <c r="BY1164" s="17"/>
      <c r="BZ1164" s="17">
        <v>0.364592887367652</v>
      </c>
      <c r="CA1164" s="17">
        <v>0.28429068782481698</v>
      </c>
    </row>
    <row r="1165" spans="2:79" x14ac:dyDescent="0.35">
      <c r="B1165" t="s">
        <v>536</v>
      </c>
      <c r="C1165" s="17">
        <v>0.28158489462224001</v>
      </c>
      <c r="D1165" s="17">
        <v>0.29517960167073598</v>
      </c>
      <c r="E1165" s="17">
        <v>0.297970042523933</v>
      </c>
      <c r="F1165" s="17">
        <v>0.294015225663258</v>
      </c>
      <c r="G1165" s="17">
        <v>0.23589842941807901</v>
      </c>
      <c r="H1165" s="17">
        <v>0.27313810766159302</v>
      </c>
      <c r="I1165" s="17">
        <v>0.32193851139901503</v>
      </c>
      <c r="J1165" s="17">
        <v>0.21702756488714001</v>
      </c>
      <c r="K1165" s="17">
        <v>0.25014867377711297</v>
      </c>
      <c r="L1165" s="17">
        <v>0.32177549909137998</v>
      </c>
      <c r="M1165" s="17"/>
      <c r="N1165" s="17">
        <v>0.29604077453891597</v>
      </c>
      <c r="O1165" s="17">
        <v>0.28513799179257099</v>
      </c>
      <c r="P1165" s="17">
        <v>0.26192909378664803</v>
      </c>
      <c r="Q1165" s="17">
        <v>0.27648642521785799</v>
      </c>
      <c r="R1165" s="17"/>
      <c r="S1165" s="17">
        <v>0.300213511299604</v>
      </c>
      <c r="T1165" s="17">
        <v>0.31989738138346202</v>
      </c>
      <c r="U1165" s="17">
        <v>0.27203948287959401</v>
      </c>
      <c r="V1165" s="17">
        <v>0.25235920830015102</v>
      </c>
      <c r="W1165" s="17">
        <v>0.28216505397275199</v>
      </c>
      <c r="X1165" s="17">
        <v>0.29361824058290498</v>
      </c>
      <c r="Y1165" s="17">
        <v>0.32157987607578298</v>
      </c>
      <c r="Z1165" s="17"/>
      <c r="AA1165" s="17">
        <v>0.297147762755052</v>
      </c>
      <c r="AB1165" s="17">
        <v>0.25702956916205699</v>
      </c>
      <c r="AC1165" s="17"/>
      <c r="AD1165" s="17">
        <v>0.29371244840000099</v>
      </c>
      <c r="AE1165" s="17">
        <v>0.30053497666532197</v>
      </c>
      <c r="AF1165" s="17">
        <v>0.30360297631296101</v>
      </c>
      <c r="AG1165" s="17"/>
      <c r="AH1165" s="17">
        <v>0.32613113819694101</v>
      </c>
      <c r="AI1165" s="17">
        <v>0.27527341525382698</v>
      </c>
      <c r="AJ1165" s="17"/>
      <c r="AK1165" s="17">
        <v>0.31043997169478799</v>
      </c>
      <c r="AL1165" s="17">
        <v>0.26858299893318199</v>
      </c>
      <c r="AM1165" s="17"/>
      <c r="AN1165" s="17">
        <v>0.28443927924344897</v>
      </c>
      <c r="AO1165" s="17">
        <v>0.27648642521785799</v>
      </c>
      <c r="AP1165" s="17"/>
      <c r="AQ1165" s="17">
        <v>0.30023268624537403</v>
      </c>
      <c r="AR1165" s="17">
        <v>0.27228266625129</v>
      </c>
      <c r="AS1165" s="17"/>
      <c r="AT1165" s="17">
        <v>0.191993146821203</v>
      </c>
      <c r="AU1165" s="17">
        <v>0.29068150369998802</v>
      </c>
      <c r="AV1165" s="17">
        <v>0.30977814693005901</v>
      </c>
      <c r="AW1165" s="17">
        <v>0.31150949917077703</v>
      </c>
      <c r="AX1165" s="17"/>
      <c r="AY1165" s="17">
        <v>0.29077018958440498</v>
      </c>
      <c r="AZ1165" s="17">
        <v>0.27930830076026703</v>
      </c>
      <c r="BA1165" s="17"/>
      <c r="BB1165" s="17">
        <v>0.32776049041341598</v>
      </c>
      <c r="BC1165" s="17">
        <v>0.27310216370179902</v>
      </c>
      <c r="BD1165" s="17"/>
      <c r="BE1165" s="17">
        <v>0.299018045643619</v>
      </c>
      <c r="BF1165" s="17">
        <v>0.27930022055127501</v>
      </c>
      <c r="BG1165" s="17"/>
      <c r="BH1165" s="17">
        <v>0.26503871495019798</v>
      </c>
      <c r="BI1165" s="17">
        <v>0.28303301374432899</v>
      </c>
      <c r="BJ1165" s="17"/>
      <c r="BK1165" s="17">
        <v>0.23438799474939301</v>
      </c>
      <c r="BL1165" s="17">
        <v>0.28976285425953602</v>
      </c>
      <c r="BM1165" s="17"/>
      <c r="BN1165" s="17">
        <v>0.25591877996753298</v>
      </c>
      <c r="BO1165" s="17">
        <v>0.28275455837711699</v>
      </c>
      <c r="BP1165" s="17"/>
      <c r="BQ1165" s="17">
        <v>0.33655161258736399</v>
      </c>
      <c r="BR1165" s="17">
        <v>0.277260698635165</v>
      </c>
      <c r="BS1165" s="17"/>
      <c r="BT1165" s="17">
        <v>0.41618810845821902</v>
      </c>
      <c r="BU1165" s="17">
        <v>0.272592160444388</v>
      </c>
      <c r="BV1165" s="17"/>
      <c r="BW1165" s="17">
        <v>0.30462775901827099</v>
      </c>
      <c r="BX1165" s="17">
        <v>0.27061015282504502</v>
      </c>
      <c r="BY1165" s="17"/>
      <c r="BZ1165" s="17">
        <v>0.33773395188572702</v>
      </c>
      <c r="CA1165" s="17">
        <v>0.27888672100819401</v>
      </c>
    </row>
    <row r="1166" spans="2:79" x14ac:dyDescent="0.35">
      <c r="B1166" t="s">
        <v>537</v>
      </c>
      <c r="C1166" s="17">
        <v>0.229064019327617</v>
      </c>
      <c r="D1166" s="17">
        <v>0.25514929822175902</v>
      </c>
      <c r="E1166" s="17">
        <v>0.18424111353689801</v>
      </c>
      <c r="F1166" s="17">
        <v>0.231316401285901</v>
      </c>
      <c r="G1166" s="17">
        <v>0.249556738325422</v>
      </c>
      <c r="H1166" s="17">
        <v>0.148099753591446</v>
      </c>
      <c r="I1166" s="17">
        <v>0.25627047543745801</v>
      </c>
      <c r="J1166" s="17">
        <v>0.26026710685309801</v>
      </c>
      <c r="K1166" s="17">
        <v>0.27021720239904401</v>
      </c>
      <c r="L1166" s="17">
        <v>0.30358565703083401</v>
      </c>
      <c r="M1166" s="17"/>
      <c r="N1166" s="17">
        <v>9.0857947699943903E-2</v>
      </c>
      <c r="O1166" s="17">
        <v>0.18467661177213299</v>
      </c>
      <c r="P1166" s="17">
        <v>0.26579617473483302</v>
      </c>
      <c r="Q1166" s="17">
        <v>0.34940824377929097</v>
      </c>
      <c r="R1166" s="17"/>
      <c r="S1166" s="17">
        <v>0.162343557205163</v>
      </c>
      <c r="T1166" s="17">
        <v>0.21937099727593101</v>
      </c>
      <c r="U1166" s="17">
        <v>0.257436621670323</v>
      </c>
      <c r="V1166" s="17">
        <v>0.15873592356819899</v>
      </c>
      <c r="W1166" s="17">
        <v>0.30029441273885499</v>
      </c>
      <c r="X1166" s="17">
        <v>0.305941440885725</v>
      </c>
      <c r="Y1166" s="17">
        <v>0.293048549446905</v>
      </c>
      <c r="Z1166" s="17"/>
      <c r="AA1166" s="17">
        <v>0.30173630966938297</v>
      </c>
      <c r="AB1166" s="17">
        <v>0.11440059571892</v>
      </c>
      <c r="AC1166" s="17"/>
      <c r="AD1166" s="17">
        <v>0.32597001828220501</v>
      </c>
      <c r="AE1166" s="17">
        <v>0.40300998120356801</v>
      </c>
      <c r="AF1166" s="17">
        <v>0.23661137319325601</v>
      </c>
      <c r="AG1166" s="17"/>
      <c r="AH1166" s="17">
        <v>0.41946254755738399</v>
      </c>
      <c r="AI1166" s="17">
        <v>0.20208763958679399</v>
      </c>
      <c r="AJ1166" s="17"/>
      <c r="AK1166" s="17">
        <v>0.18264292400621601</v>
      </c>
      <c r="AL1166" s="17">
        <v>0.24998103984442899</v>
      </c>
      <c r="AM1166" s="17"/>
      <c r="AN1166" s="17">
        <v>0.16168915124837599</v>
      </c>
      <c r="AO1166" s="17">
        <v>0.34940824377929097</v>
      </c>
      <c r="AP1166" s="17"/>
      <c r="AQ1166" s="17">
        <v>0.33376133521080997</v>
      </c>
      <c r="AR1166" s="17">
        <v>0.17683701240617899</v>
      </c>
      <c r="AS1166" s="17"/>
      <c r="AT1166" s="17">
        <v>7.6375997385891403E-2</v>
      </c>
      <c r="AU1166" s="17">
        <v>0.15794967826940901</v>
      </c>
      <c r="AV1166" s="17">
        <v>0.29566072103824198</v>
      </c>
      <c r="AW1166" s="17">
        <v>0.435406173934417</v>
      </c>
      <c r="AX1166" s="17"/>
      <c r="AY1166" s="17">
        <v>0.44186321441570398</v>
      </c>
      <c r="AZ1166" s="17">
        <v>0.176321310098806</v>
      </c>
      <c r="BA1166" s="17"/>
      <c r="BB1166" s="17">
        <v>0.185605132037587</v>
      </c>
      <c r="BC1166" s="17">
        <v>0.237047674777354</v>
      </c>
      <c r="BD1166" s="17"/>
      <c r="BE1166" s="17">
        <v>0.30434671351744902</v>
      </c>
      <c r="BF1166" s="17">
        <v>0.21919796475165901</v>
      </c>
      <c r="BG1166" s="17"/>
      <c r="BH1166" s="17">
        <v>0.22746052260657701</v>
      </c>
      <c r="BI1166" s="17">
        <v>0.229204357116156</v>
      </c>
      <c r="BJ1166" s="17"/>
      <c r="BK1166" s="17">
        <v>0.28752728328140498</v>
      </c>
      <c r="BL1166" s="17">
        <v>0.21893390031203</v>
      </c>
      <c r="BM1166" s="17"/>
      <c r="BN1166" s="17">
        <v>0.26493418909643901</v>
      </c>
      <c r="BO1166" s="17">
        <v>0.227429333360367</v>
      </c>
      <c r="BP1166" s="17"/>
      <c r="BQ1166" s="17">
        <v>0.41015727312799799</v>
      </c>
      <c r="BR1166" s="17">
        <v>0.21481753071851301</v>
      </c>
      <c r="BS1166" s="17"/>
      <c r="BT1166" s="17">
        <v>0.240015591423694</v>
      </c>
      <c r="BU1166" s="17">
        <v>0.22833235346405401</v>
      </c>
      <c r="BV1166" s="17"/>
      <c r="BW1166" s="17">
        <v>0.236436140516711</v>
      </c>
      <c r="BX1166" s="17">
        <v>0.22555286181015699</v>
      </c>
      <c r="BY1166" s="17"/>
      <c r="BZ1166" s="17">
        <v>0.38507491360629198</v>
      </c>
      <c r="CA1166" s="17">
        <v>0.22156710844501501</v>
      </c>
    </row>
    <row r="1167" spans="2:79" x14ac:dyDescent="0.35">
      <c r="B1167" t="s">
        <v>538</v>
      </c>
      <c r="C1167" s="17">
        <v>0.191877680970548</v>
      </c>
      <c r="D1167" s="17">
        <v>0.18417066721203601</v>
      </c>
      <c r="E1167" s="17">
        <v>0.196197811726951</v>
      </c>
      <c r="F1167" s="17">
        <v>0.211471398409904</v>
      </c>
      <c r="G1167" s="17">
        <v>0.209262136695858</v>
      </c>
      <c r="H1167" s="17">
        <v>0.18006123512140401</v>
      </c>
      <c r="I1167" s="17">
        <v>0.17893507128462599</v>
      </c>
      <c r="J1167" s="17">
        <v>0.197816396797767</v>
      </c>
      <c r="K1167" s="17">
        <v>0.20009183381545001</v>
      </c>
      <c r="L1167" s="17">
        <v>0.14380777450111501</v>
      </c>
      <c r="M1167" s="17"/>
      <c r="N1167" s="17">
        <v>0.16021467802828901</v>
      </c>
      <c r="O1167" s="17">
        <v>0.17204859550698701</v>
      </c>
      <c r="P1167" s="17">
        <v>0.211079492253712</v>
      </c>
      <c r="Q1167" s="17">
        <v>0.219896563494199</v>
      </c>
      <c r="R1167" s="17"/>
      <c r="S1167" s="17">
        <v>0.17955361511672699</v>
      </c>
      <c r="T1167" s="17">
        <v>0.22347229793210199</v>
      </c>
      <c r="U1167" s="17">
        <v>0.198944203017763</v>
      </c>
      <c r="V1167" s="17">
        <v>0.16335531435592701</v>
      </c>
      <c r="W1167" s="17">
        <v>0.211978458906007</v>
      </c>
      <c r="X1167" s="17">
        <v>0.209911951159964</v>
      </c>
      <c r="Y1167" s="17">
        <v>0.233888983084348</v>
      </c>
      <c r="Z1167" s="17"/>
      <c r="AA1167" s="17">
        <v>0.22624435621767899</v>
      </c>
      <c r="AB1167" s="17">
        <v>0.137653428186544</v>
      </c>
      <c r="AC1167" s="17"/>
      <c r="AD1167" s="17">
        <v>0.22830141748154001</v>
      </c>
      <c r="AE1167" s="17">
        <v>0.244425631343058</v>
      </c>
      <c r="AF1167" s="17">
        <v>0.213511887428745</v>
      </c>
      <c r="AG1167" s="17"/>
      <c r="AH1167" s="17">
        <v>0.27281657598418002</v>
      </c>
      <c r="AI1167" s="17">
        <v>0.180409953840559</v>
      </c>
      <c r="AJ1167" s="17"/>
      <c r="AK1167" s="17">
        <v>0.187000073242265</v>
      </c>
      <c r="AL1167" s="17">
        <v>0.19407549686048001</v>
      </c>
      <c r="AM1167" s="17"/>
      <c r="AN1167" s="17">
        <v>0.17619127373031701</v>
      </c>
      <c r="AO1167" s="17">
        <v>0.219896563494199</v>
      </c>
      <c r="AP1167" s="17"/>
      <c r="AQ1167" s="17">
        <v>0.229201735560153</v>
      </c>
      <c r="AR1167" s="17">
        <v>0.17325902163870499</v>
      </c>
      <c r="AS1167" s="17"/>
      <c r="AT1167" s="17">
        <v>0.117966657016502</v>
      </c>
      <c r="AU1167" s="17">
        <v>0.172788304937016</v>
      </c>
      <c r="AV1167" s="17">
        <v>0.22002012143550001</v>
      </c>
      <c r="AW1167" s="17">
        <v>0.26873258127876998</v>
      </c>
      <c r="AX1167" s="17"/>
      <c r="AY1167" s="17">
        <v>0.236770485997638</v>
      </c>
      <c r="AZ1167" s="17">
        <v>0.18075090879911401</v>
      </c>
      <c r="BA1167" s="17"/>
      <c r="BB1167" s="17">
        <v>0.16941273319057801</v>
      </c>
      <c r="BC1167" s="17">
        <v>0.19600462516897299</v>
      </c>
      <c r="BD1167" s="17"/>
      <c r="BE1167" s="17">
        <v>0.216170010818094</v>
      </c>
      <c r="BF1167" s="17">
        <v>0.18869408805278201</v>
      </c>
      <c r="BG1167" s="17"/>
      <c r="BH1167" s="17">
        <v>0.167179337805481</v>
      </c>
      <c r="BI1167" s="17">
        <v>0.19403927619858</v>
      </c>
      <c r="BJ1167" s="17"/>
      <c r="BK1167" s="17">
        <v>0.26625154711521098</v>
      </c>
      <c r="BL1167" s="17">
        <v>0.17899068040399799</v>
      </c>
      <c r="BM1167" s="17"/>
      <c r="BN1167" s="17">
        <v>0.251522177311988</v>
      </c>
      <c r="BO1167" s="17">
        <v>0.18915954437344201</v>
      </c>
      <c r="BP1167" s="17"/>
      <c r="BQ1167" s="17">
        <v>0.279374434179959</v>
      </c>
      <c r="BR1167" s="17">
        <v>0.18499436824755999</v>
      </c>
      <c r="BS1167" s="17"/>
      <c r="BT1167" s="17">
        <v>0.31540465608932999</v>
      </c>
      <c r="BU1167" s="17">
        <v>0.18362494153454201</v>
      </c>
      <c r="BV1167" s="17"/>
      <c r="BW1167" s="17">
        <v>0.21916668877149001</v>
      </c>
      <c r="BX1167" s="17">
        <v>0.178880606936273</v>
      </c>
      <c r="BY1167" s="17"/>
      <c r="BZ1167" s="17">
        <v>0.287743105097652</v>
      </c>
      <c r="CA1167" s="17">
        <v>0.18727098638856499</v>
      </c>
    </row>
    <row r="1168" spans="2:79" x14ac:dyDescent="0.35">
      <c r="B1168" t="s">
        <v>97</v>
      </c>
      <c r="C1168" s="17">
        <v>1.6351981771744399E-2</v>
      </c>
      <c r="D1168" s="17">
        <v>1.9550397845357299E-2</v>
      </c>
      <c r="E1168" s="17">
        <v>1.48669577263846E-2</v>
      </c>
      <c r="F1168" s="17">
        <v>1.6936662216335201E-2</v>
      </c>
      <c r="G1168" s="17">
        <v>2.7595978016255501E-2</v>
      </c>
      <c r="H1168" s="17">
        <v>9.1825851353199602E-3</v>
      </c>
      <c r="I1168" s="17">
        <v>5.6604685907174802E-3</v>
      </c>
      <c r="J1168" s="17">
        <v>2.28819522165973E-2</v>
      </c>
      <c r="K1168" s="17">
        <v>3.4732477122820397E-2</v>
      </c>
      <c r="L1168" s="17">
        <v>2.93148479829662E-3</v>
      </c>
      <c r="M1168" s="17"/>
      <c r="N1168" s="17">
        <v>2.7787301616079101E-2</v>
      </c>
      <c r="O1168" s="17">
        <v>2.05568680148022E-2</v>
      </c>
      <c r="P1168" s="17">
        <v>1.01498419943925E-2</v>
      </c>
      <c r="Q1168" s="17">
        <v>7.4917949833786298E-3</v>
      </c>
      <c r="R1168" s="17"/>
      <c r="S1168" s="17">
        <v>2.4954878474615E-2</v>
      </c>
      <c r="T1168" s="17">
        <v>1.35360144059098E-2</v>
      </c>
      <c r="U1168" s="17">
        <v>1.12343034996196E-2</v>
      </c>
      <c r="V1168" s="17">
        <v>1.3733825697361099E-2</v>
      </c>
      <c r="W1168" s="17">
        <v>9.8094747568536894E-3</v>
      </c>
      <c r="X1168" s="17">
        <v>1.34099202993177E-2</v>
      </c>
      <c r="Y1168" s="17">
        <v>1.2484800865768499E-2</v>
      </c>
      <c r="Z1168" s="17"/>
      <c r="AA1168" s="17">
        <v>8.1279412594975307E-3</v>
      </c>
      <c r="AB1168" s="17">
        <v>2.9327995553559801E-2</v>
      </c>
      <c r="AC1168" s="17"/>
      <c r="AD1168" s="17">
        <v>4.1549107593055901E-3</v>
      </c>
      <c r="AE1168" s="17">
        <v>5.4270504249502097E-3</v>
      </c>
      <c r="AF1168" s="17">
        <v>1.20502470298304E-2</v>
      </c>
      <c r="AG1168" s="17"/>
      <c r="AH1168" s="17">
        <v>1.6367701573142799E-3</v>
      </c>
      <c r="AI1168" s="17">
        <v>1.84368883105091E-2</v>
      </c>
      <c r="AJ1168" s="17"/>
      <c r="AK1168" s="17">
        <v>1.5891540493154201E-2</v>
      </c>
      <c r="AL1168" s="17">
        <v>1.6559453387921801E-2</v>
      </c>
      <c r="AM1168" s="17"/>
      <c r="AN1168" s="17">
        <v>2.1312368684730701E-2</v>
      </c>
      <c r="AO1168" s="17">
        <v>7.4917949833786298E-3</v>
      </c>
      <c r="AP1168" s="17"/>
      <c r="AQ1168" s="17">
        <v>1.18461193662243E-2</v>
      </c>
      <c r="AR1168" s="17">
        <v>1.8599677474876699E-2</v>
      </c>
      <c r="AS1168" s="17"/>
      <c r="AT1168" s="17">
        <v>3.6083691686466898E-2</v>
      </c>
      <c r="AU1168" s="17">
        <v>2.0186320766857301E-2</v>
      </c>
      <c r="AV1168" s="17">
        <v>8.6989531463506804E-3</v>
      </c>
      <c r="AW1168" s="17">
        <v>0</v>
      </c>
      <c r="AX1168" s="17"/>
      <c r="AY1168" s="17">
        <v>9.5778334349395002E-3</v>
      </c>
      <c r="AZ1168" s="17">
        <v>1.8030968084888199E-2</v>
      </c>
      <c r="BA1168" s="17"/>
      <c r="BB1168" s="17">
        <v>7.6271254075165702E-3</v>
      </c>
      <c r="BC1168" s="17">
        <v>1.7954789653031801E-2</v>
      </c>
      <c r="BD1168" s="17"/>
      <c r="BE1168" s="17">
        <v>7.5464545551462399E-3</v>
      </c>
      <c r="BF1168" s="17">
        <v>1.75059762325427E-2</v>
      </c>
      <c r="BG1168" s="17"/>
      <c r="BH1168" s="17">
        <v>2.5592310582761301E-2</v>
      </c>
      <c r="BI1168" s="17">
        <v>1.5543269603083699E-2</v>
      </c>
      <c r="BJ1168" s="17"/>
      <c r="BK1168" s="17">
        <v>1.2614719272470499E-2</v>
      </c>
      <c r="BL1168" s="17">
        <v>1.69995493440931E-2</v>
      </c>
      <c r="BM1168" s="17"/>
      <c r="BN1168" s="17">
        <v>1.2216784511718299E-2</v>
      </c>
      <c r="BO1168" s="17">
        <v>1.6540432202181099E-2</v>
      </c>
      <c r="BP1168" s="17"/>
      <c r="BQ1168" s="17">
        <v>8.6256780827355904E-3</v>
      </c>
      <c r="BR1168" s="17">
        <v>1.6959805062706199E-2</v>
      </c>
      <c r="BS1168" s="17"/>
      <c r="BT1168" s="17">
        <v>2.54404291996519E-2</v>
      </c>
      <c r="BU1168" s="17">
        <v>1.5744789792597899E-2</v>
      </c>
      <c r="BV1168" s="17"/>
      <c r="BW1168" s="17">
        <v>1.0965018855702001E-2</v>
      </c>
      <c r="BX1168" s="17">
        <v>1.89176578985722E-2</v>
      </c>
      <c r="BY1168" s="17"/>
      <c r="BZ1168" s="17">
        <v>4.4301465595363403E-3</v>
      </c>
      <c r="CA1168" s="17">
        <v>1.6924870841807299E-2</v>
      </c>
    </row>
    <row r="1169" spans="2:79" x14ac:dyDescent="0.35">
      <c r="B1169" t="s">
        <v>103</v>
      </c>
      <c r="C1169" s="17">
        <v>5.46404588475847E-2</v>
      </c>
      <c r="D1169" s="17">
        <v>8.1469825002727994E-2</v>
      </c>
      <c r="E1169" s="17">
        <v>5.9626255997441799E-2</v>
      </c>
      <c r="F1169" s="17">
        <v>4.02851209265069E-2</v>
      </c>
      <c r="G1169" s="17">
        <v>5.1628678490229403E-2</v>
      </c>
      <c r="H1169" s="17">
        <v>4.4091052172293602E-2</v>
      </c>
      <c r="I1169" s="17">
        <v>4.5134274228520101E-2</v>
      </c>
      <c r="J1169" s="17">
        <v>7.2750336043366406E-2</v>
      </c>
      <c r="K1169" s="17">
        <v>6.1601654236097501E-2</v>
      </c>
      <c r="L1169" s="17">
        <v>3.6507689685604298E-2</v>
      </c>
      <c r="M1169" s="17"/>
      <c r="N1169" s="17">
        <v>9.0589384933229503E-2</v>
      </c>
      <c r="O1169" s="17">
        <v>5.2714391783202003E-2</v>
      </c>
      <c r="P1169" s="17">
        <v>3.3844871343021402E-2</v>
      </c>
      <c r="Q1169" s="17">
        <v>3.5442723339386903E-2</v>
      </c>
      <c r="R1169" s="17"/>
      <c r="S1169" s="17">
        <v>6.63680483278941E-2</v>
      </c>
      <c r="T1169" s="17">
        <v>3.1102272290656499E-2</v>
      </c>
      <c r="U1169" s="17">
        <v>2.3546976878205401E-2</v>
      </c>
      <c r="V1169" s="17">
        <v>7.1187661075961806E-2</v>
      </c>
      <c r="W1169" s="17">
        <v>3.7570577400467098E-2</v>
      </c>
      <c r="X1169" s="17">
        <v>2.0370702966497699E-2</v>
      </c>
      <c r="Y1169" s="17">
        <v>3.3092241004305703E-2</v>
      </c>
      <c r="Z1169" s="17"/>
      <c r="AA1169" s="17">
        <v>2.0690114325909802E-2</v>
      </c>
      <c r="AB1169" s="17">
        <v>0.10820781880338801</v>
      </c>
      <c r="AC1169" s="17"/>
      <c r="AD1169" s="17">
        <v>1.8666200346585799E-2</v>
      </c>
      <c r="AE1169" s="17">
        <v>9.3040799700582506E-3</v>
      </c>
      <c r="AF1169" s="17">
        <v>1.8534131731362601E-2</v>
      </c>
      <c r="AG1169" s="17"/>
      <c r="AH1169" s="17">
        <v>8.5741536187251693E-3</v>
      </c>
      <c r="AI1169" s="17">
        <v>6.11673062694865E-2</v>
      </c>
      <c r="AJ1169" s="17"/>
      <c r="AK1169" s="17">
        <v>6.3085406590118798E-2</v>
      </c>
      <c r="AL1169" s="17">
        <v>5.0835224525322603E-2</v>
      </c>
      <c r="AM1169" s="17"/>
      <c r="AN1169" s="17">
        <v>6.5388335641658593E-2</v>
      </c>
      <c r="AO1169" s="17">
        <v>3.5442723339386903E-2</v>
      </c>
      <c r="AP1169" s="17"/>
      <c r="AQ1169" s="17">
        <v>2.8279438826456602E-2</v>
      </c>
      <c r="AR1169" s="17">
        <v>6.7790339181055898E-2</v>
      </c>
      <c r="AS1169" s="17"/>
      <c r="AT1169" s="17">
        <v>0.177232178338291</v>
      </c>
      <c r="AU1169" s="17">
        <v>4.5352725089007E-2</v>
      </c>
      <c r="AV1169" s="17">
        <v>1.6298434191117699E-2</v>
      </c>
      <c r="AW1169" s="17">
        <v>5.2861229522617502E-3</v>
      </c>
      <c r="AX1169" s="17"/>
      <c r="AY1169" s="17">
        <v>1.63814520086757E-2</v>
      </c>
      <c r="AZ1169" s="17">
        <v>6.4123030772973696E-2</v>
      </c>
      <c r="BA1169" s="17"/>
      <c r="BB1169" s="17">
        <v>4.3489603715941703E-2</v>
      </c>
      <c r="BC1169" s="17">
        <v>5.6688937096621601E-2</v>
      </c>
      <c r="BD1169" s="17"/>
      <c r="BE1169" s="17">
        <v>3.2776397512165503E-2</v>
      </c>
      <c r="BF1169" s="17">
        <v>5.7505818871010597E-2</v>
      </c>
      <c r="BG1169" s="17"/>
      <c r="BH1169" s="17">
        <v>5.9544314473833203E-2</v>
      </c>
      <c r="BI1169" s="17">
        <v>5.42112741508698E-2</v>
      </c>
      <c r="BJ1169" s="17"/>
      <c r="BK1169" s="17">
        <v>4.5955104787589698E-2</v>
      </c>
      <c r="BL1169" s="17">
        <v>5.6145398263724798E-2</v>
      </c>
      <c r="BM1169" s="17"/>
      <c r="BN1169" s="17">
        <v>5.0284777797995797E-2</v>
      </c>
      <c r="BO1169" s="17">
        <v>5.4838957230376503E-2</v>
      </c>
      <c r="BP1169" s="17"/>
      <c r="BQ1169" s="17">
        <v>1.31753233874887E-2</v>
      </c>
      <c r="BR1169" s="17">
        <v>5.7902494111793601E-2</v>
      </c>
      <c r="BS1169" s="17"/>
      <c r="BT1169" s="17">
        <v>7.0954786762001702E-3</v>
      </c>
      <c r="BU1169" s="17">
        <v>5.7816901340952499E-2</v>
      </c>
      <c r="BV1169" s="17"/>
      <c r="BW1169" s="17">
        <v>2.2010291698445001E-2</v>
      </c>
      <c r="BX1169" s="17">
        <v>7.01813939113171E-2</v>
      </c>
      <c r="BY1169" s="17"/>
      <c r="BZ1169" s="17">
        <v>4.10525445345079E-3</v>
      </c>
      <c r="CA1169" s="17">
        <v>5.7068865693969198E-2</v>
      </c>
    </row>
    <row r="1170" spans="2:79" x14ac:dyDescent="0.35">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c r="AY1170" s="17"/>
      <c r="AZ1170" s="17"/>
      <c r="BA1170" s="17"/>
      <c r="BB1170" s="17"/>
      <c r="BC1170" s="17"/>
      <c r="BD1170" s="17"/>
      <c r="BE1170" s="17"/>
      <c r="BF1170" s="17"/>
      <c r="BG1170" s="17"/>
      <c r="BH1170" s="17"/>
      <c r="BI1170" s="17"/>
      <c r="BJ1170" s="17"/>
      <c r="BK1170" s="17"/>
      <c r="BL1170" s="17"/>
      <c r="BM1170" s="17"/>
      <c r="BN1170" s="17"/>
      <c r="BO1170" s="17"/>
      <c r="BP1170" s="17"/>
      <c r="BQ1170" s="17"/>
      <c r="BR1170" s="17"/>
      <c r="BS1170" s="17"/>
      <c r="BT1170" s="17"/>
      <c r="BU1170" s="17"/>
      <c r="BV1170" s="17"/>
      <c r="BW1170" s="17"/>
      <c r="BX1170" s="17"/>
      <c r="BY1170" s="17"/>
      <c r="BZ1170" s="17"/>
      <c r="CA1170" s="17"/>
    </row>
    <row r="1171" spans="2:79" x14ac:dyDescent="0.35">
      <c r="B1171" s="6" t="s">
        <v>540</v>
      </c>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c r="BA1171" s="17"/>
      <c r="BB1171" s="17"/>
      <c r="BC1171" s="17"/>
      <c r="BD1171" s="17"/>
      <c r="BE1171" s="17"/>
      <c r="BF1171" s="17"/>
      <c r="BG1171" s="17"/>
      <c r="BH1171" s="17"/>
      <c r="BI1171" s="17"/>
      <c r="BJ1171" s="17"/>
      <c r="BK1171" s="17"/>
      <c r="BL1171" s="17"/>
      <c r="BM1171" s="17"/>
      <c r="BN1171" s="17"/>
      <c r="BO1171" s="17"/>
      <c r="BP1171" s="17"/>
      <c r="BQ1171" s="17"/>
      <c r="BR1171" s="17"/>
      <c r="BS1171" s="17"/>
      <c r="BT1171" s="17"/>
      <c r="BU1171" s="17"/>
      <c r="BV1171" s="17"/>
      <c r="BW1171" s="17"/>
      <c r="BX1171" s="17"/>
      <c r="BY1171" s="17"/>
      <c r="BZ1171" s="17"/>
      <c r="CA1171" s="17"/>
    </row>
    <row r="1172" spans="2:79" x14ac:dyDescent="0.35">
      <c r="B1172" s="24" t="s">
        <v>77</v>
      </c>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c r="AY1172" s="17"/>
      <c r="AZ1172" s="17"/>
      <c r="BA1172" s="17"/>
      <c r="BB1172" s="17"/>
      <c r="BC1172" s="17"/>
      <c r="BD1172" s="17"/>
      <c r="BE1172" s="17"/>
      <c r="BF1172" s="17"/>
      <c r="BG1172" s="17"/>
      <c r="BH1172" s="17"/>
      <c r="BI1172" s="17"/>
      <c r="BJ1172" s="17"/>
      <c r="BK1172" s="17"/>
      <c r="BL1172" s="17"/>
      <c r="BM1172" s="17"/>
      <c r="BN1172" s="17"/>
      <c r="BO1172" s="17"/>
      <c r="BP1172" s="17"/>
      <c r="BQ1172" s="17"/>
      <c r="BR1172" s="17"/>
      <c r="BS1172" s="17"/>
      <c r="BT1172" s="17"/>
      <c r="BU1172" s="17"/>
      <c r="BV1172" s="17"/>
      <c r="BW1172" s="17"/>
      <c r="BX1172" s="17"/>
      <c r="BY1172" s="17"/>
      <c r="BZ1172" s="17"/>
      <c r="CA1172" s="17"/>
    </row>
    <row r="1173" spans="2:79" x14ac:dyDescent="0.35">
      <c r="B1173" t="s">
        <v>473</v>
      </c>
      <c r="C1173" s="17">
        <v>7.0851679601381098E-2</v>
      </c>
      <c r="D1173" s="17">
        <v>6.86573594900102E-2</v>
      </c>
      <c r="E1173" s="17">
        <v>0.10131450981891101</v>
      </c>
      <c r="F1173" s="17">
        <v>5.8332215588706597E-2</v>
      </c>
      <c r="G1173" s="17">
        <v>8.2361198166001001E-2</v>
      </c>
      <c r="H1173" s="17">
        <v>7.5041512058541995E-2</v>
      </c>
      <c r="I1173" s="17">
        <v>5.2564123590889703E-2</v>
      </c>
      <c r="J1173" s="17">
        <v>4.7974596446543998E-2</v>
      </c>
      <c r="K1173" s="17">
        <v>7.9744699415331993E-2</v>
      </c>
      <c r="L1173" s="17">
        <v>5.8147207461367999E-2</v>
      </c>
      <c r="M1173" s="17"/>
      <c r="N1173" s="17">
        <v>6.6804503948946201E-2</v>
      </c>
      <c r="O1173" s="17">
        <v>6.9289765163796799E-2</v>
      </c>
      <c r="P1173" s="17">
        <v>6.2234223582302399E-2</v>
      </c>
      <c r="Q1173" s="17">
        <v>7.8749534780802294E-2</v>
      </c>
      <c r="R1173" s="17"/>
      <c r="S1173" s="17">
        <v>9.0812094323315107E-2</v>
      </c>
      <c r="T1173" s="17">
        <v>7.8140080285054606E-2</v>
      </c>
      <c r="U1173" s="17">
        <v>7.3597631842430594E-2</v>
      </c>
      <c r="V1173" s="17">
        <v>5.3940710912501799E-2</v>
      </c>
      <c r="W1173" s="17">
        <v>7.2850334310380696E-2</v>
      </c>
      <c r="X1173" s="17">
        <v>7.6711592444604099E-2</v>
      </c>
      <c r="Y1173" s="17">
        <v>7.8147361164619997E-2</v>
      </c>
      <c r="Z1173" s="17"/>
      <c r="AA1173" s="17">
        <v>7.7353204500405101E-2</v>
      </c>
      <c r="AB1173" s="17">
        <v>6.0593476645434803E-2</v>
      </c>
      <c r="AC1173" s="17"/>
      <c r="AD1173" s="17">
        <v>8.0932737806398897E-2</v>
      </c>
      <c r="AE1173" s="17">
        <v>9.4823296571643706E-2</v>
      </c>
      <c r="AF1173" s="17">
        <v>6.5395293068413296E-2</v>
      </c>
      <c r="AG1173" s="17"/>
      <c r="AH1173" s="17">
        <v>9.9811821058916006E-2</v>
      </c>
      <c r="AI1173" s="17">
        <v>6.6748497814368396E-2</v>
      </c>
      <c r="AJ1173" s="17"/>
      <c r="AK1173" s="17">
        <v>6.4540977588236403E-2</v>
      </c>
      <c r="AL1173" s="17">
        <v>7.3695237741716005E-2</v>
      </c>
      <c r="AM1173" s="17"/>
      <c r="AN1173" s="17">
        <v>6.6430055271281804E-2</v>
      </c>
      <c r="AO1173" s="17">
        <v>7.8749534780802294E-2</v>
      </c>
      <c r="AP1173" s="17"/>
      <c r="AQ1173" s="17">
        <v>8.5026771925579905E-2</v>
      </c>
      <c r="AR1173" s="17">
        <v>6.3780603913500905E-2</v>
      </c>
      <c r="AS1173" s="17"/>
      <c r="AT1173" s="17">
        <v>5.6368922980265898E-2</v>
      </c>
      <c r="AU1173" s="17">
        <v>7.5167150382222103E-2</v>
      </c>
      <c r="AV1173" s="17">
        <v>7.3676887028614801E-2</v>
      </c>
      <c r="AW1173" s="17">
        <v>7.4759607209643503E-2</v>
      </c>
      <c r="AX1173" s="17"/>
      <c r="AY1173" s="17">
        <v>9.0215735990006707E-2</v>
      </c>
      <c r="AZ1173" s="17">
        <v>6.6052259212723993E-2</v>
      </c>
      <c r="BA1173" s="17"/>
      <c r="BB1173" s="17">
        <v>6.05293561943809E-2</v>
      </c>
      <c r="BC1173" s="17">
        <v>7.2747951656674997E-2</v>
      </c>
      <c r="BD1173" s="17"/>
      <c r="BE1173" s="17">
        <v>6.8808149924144704E-2</v>
      </c>
      <c r="BF1173" s="17">
        <v>7.1119491155419906E-2</v>
      </c>
      <c r="BG1173" s="17"/>
      <c r="BH1173" s="17">
        <v>9.8301218094989998E-2</v>
      </c>
      <c r="BI1173" s="17">
        <v>6.8449300177671396E-2</v>
      </c>
      <c r="BJ1173" s="17"/>
      <c r="BK1173" s="17">
        <v>8.1950236786694997E-2</v>
      </c>
      <c r="BL1173" s="17">
        <v>6.8928596667157602E-2</v>
      </c>
      <c r="BM1173" s="17"/>
      <c r="BN1173" s="17">
        <v>0.10743696228129</v>
      </c>
      <c r="BO1173" s="17">
        <v>6.9184404297412697E-2</v>
      </c>
      <c r="BP1173" s="17"/>
      <c r="BQ1173" s="17">
        <v>9.1686213852312098E-2</v>
      </c>
      <c r="BR1173" s="17">
        <v>6.9212640329332595E-2</v>
      </c>
      <c r="BS1173" s="17"/>
      <c r="BT1173" s="17">
        <v>0.10431202122500199</v>
      </c>
      <c r="BU1173" s="17">
        <v>6.8616220661388894E-2</v>
      </c>
      <c r="BV1173" s="17"/>
      <c r="BW1173" s="17">
        <v>7.66006337129264E-2</v>
      </c>
      <c r="BX1173" s="17">
        <v>6.8113596093455894E-2</v>
      </c>
      <c r="BY1173" s="17"/>
      <c r="BZ1173" s="17">
        <v>0.104940184982771</v>
      </c>
      <c r="CA1173" s="17">
        <v>6.9213598567700804E-2</v>
      </c>
    </row>
    <row r="1174" spans="2:79" x14ac:dyDescent="0.35">
      <c r="B1174" t="s">
        <v>474</v>
      </c>
      <c r="C1174" s="17">
        <v>0.34252413828933398</v>
      </c>
      <c r="D1174" s="17">
        <v>0.36883054018150901</v>
      </c>
      <c r="E1174" s="17">
        <v>0.37274017645388002</v>
      </c>
      <c r="F1174" s="17">
        <v>0.32904310065137798</v>
      </c>
      <c r="G1174" s="17">
        <v>0.32562518628835002</v>
      </c>
      <c r="H1174" s="17">
        <v>0.378915074394158</v>
      </c>
      <c r="I1174" s="17">
        <v>0.31549491567107901</v>
      </c>
      <c r="J1174" s="17">
        <v>0.32707583176058702</v>
      </c>
      <c r="K1174" s="17">
        <v>0.30110922057379802</v>
      </c>
      <c r="L1174" s="17">
        <v>0.28876882299657203</v>
      </c>
      <c r="M1174" s="17"/>
      <c r="N1174" s="17">
        <v>0.23187704232126499</v>
      </c>
      <c r="O1174" s="17">
        <v>0.37071148010605198</v>
      </c>
      <c r="P1174" s="17">
        <v>0.408594242186754</v>
      </c>
      <c r="Q1174" s="17">
        <v>0.38882299343938098</v>
      </c>
      <c r="R1174" s="17"/>
      <c r="S1174" s="17">
        <v>0.31711329460883703</v>
      </c>
      <c r="T1174" s="17">
        <v>0.39405983311177201</v>
      </c>
      <c r="U1174" s="17">
        <v>0.38554810372158099</v>
      </c>
      <c r="V1174" s="17">
        <v>0.27051806678125301</v>
      </c>
      <c r="W1174" s="17">
        <v>0.40764220410379498</v>
      </c>
      <c r="X1174" s="17">
        <v>0.38358913064344902</v>
      </c>
      <c r="Y1174" s="17">
        <v>0.35034683944365602</v>
      </c>
      <c r="Z1174" s="17"/>
      <c r="AA1174" s="17">
        <v>0.38045058248306801</v>
      </c>
      <c r="AB1174" s="17">
        <v>0.28268322896741599</v>
      </c>
      <c r="AC1174" s="17"/>
      <c r="AD1174" s="17">
        <v>0.39708084345882799</v>
      </c>
      <c r="AE1174" s="17">
        <v>0.37921125190139698</v>
      </c>
      <c r="AF1174" s="17">
        <v>0.36926627620712499</v>
      </c>
      <c r="AG1174" s="17"/>
      <c r="AH1174" s="17">
        <v>0.38747105533590998</v>
      </c>
      <c r="AI1174" s="17">
        <v>0.336155889996131</v>
      </c>
      <c r="AJ1174" s="17"/>
      <c r="AK1174" s="17">
        <v>0.30912335281374798</v>
      </c>
      <c r="AL1174" s="17">
        <v>0.35757429835629001</v>
      </c>
      <c r="AM1174" s="17"/>
      <c r="AN1174" s="17">
        <v>0.31660366497898601</v>
      </c>
      <c r="AO1174" s="17">
        <v>0.38882299343938098</v>
      </c>
      <c r="AP1174" s="17"/>
      <c r="AQ1174" s="17">
        <v>0.36614641173678703</v>
      </c>
      <c r="AR1174" s="17">
        <v>0.33074044900911798</v>
      </c>
      <c r="AS1174" s="17"/>
      <c r="AT1174" s="17">
        <v>0.20550581792732001</v>
      </c>
      <c r="AU1174" s="17">
        <v>0.32997408699826097</v>
      </c>
      <c r="AV1174" s="17">
        <v>0.41411611488068401</v>
      </c>
      <c r="AW1174" s="17">
        <v>0.36601444340390898</v>
      </c>
      <c r="AX1174" s="17"/>
      <c r="AY1174" s="17">
        <v>0.40073351355648001</v>
      </c>
      <c r="AZ1174" s="17">
        <v>0.32809682735502899</v>
      </c>
      <c r="BA1174" s="17"/>
      <c r="BB1174" s="17">
        <v>0.33653499671390502</v>
      </c>
      <c r="BC1174" s="17">
        <v>0.34362437913210703</v>
      </c>
      <c r="BD1174" s="17"/>
      <c r="BE1174" s="17">
        <v>0.35702355342521402</v>
      </c>
      <c r="BF1174" s="17">
        <v>0.34062394034092802</v>
      </c>
      <c r="BG1174" s="17"/>
      <c r="BH1174" s="17">
        <v>0.35665031369982803</v>
      </c>
      <c r="BI1174" s="17">
        <v>0.341287817571236</v>
      </c>
      <c r="BJ1174" s="17"/>
      <c r="BK1174" s="17">
        <v>0.40590989419655299</v>
      </c>
      <c r="BL1174" s="17">
        <v>0.33154108315678799</v>
      </c>
      <c r="BM1174" s="17"/>
      <c r="BN1174" s="17">
        <v>0.45161928813732699</v>
      </c>
      <c r="BO1174" s="17">
        <v>0.33755242191049201</v>
      </c>
      <c r="BP1174" s="17"/>
      <c r="BQ1174" s="17">
        <v>0.37524487734464901</v>
      </c>
      <c r="BR1174" s="17">
        <v>0.33995001900852001</v>
      </c>
      <c r="BS1174" s="17"/>
      <c r="BT1174" s="17">
        <v>0.31794275753527601</v>
      </c>
      <c r="BU1174" s="17">
        <v>0.34416640088133399</v>
      </c>
      <c r="BV1174" s="17"/>
      <c r="BW1174" s="17">
        <v>0.36900019357324898</v>
      </c>
      <c r="BX1174" s="17">
        <v>0.32991425327003698</v>
      </c>
      <c r="BY1174" s="17"/>
      <c r="BZ1174" s="17">
        <v>0.408311693134634</v>
      </c>
      <c r="CA1174" s="17">
        <v>0.33936279857559298</v>
      </c>
    </row>
    <row r="1175" spans="2:79" x14ac:dyDescent="0.35">
      <c r="B1175" t="s">
        <v>475</v>
      </c>
      <c r="C1175" s="17">
        <v>0.31276449366937897</v>
      </c>
      <c r="D1175" s="17">
        <v>0.274554804746176</v>
      </c>
      <c r="E1175" s="17">
        <v>0.30798305638266199</v>
      </c>
      <c r="F1175" s="17">
        <v>0.37353678052609801</v>
      </c>
      <c r="G1175" s="17">
        <v>0.30449058432428699</v>
      </c>
      <c r="H1175" s="17">
        <v>0.30564042651283402</v>
      </c>
      <c r="I1175" s="17">
        <v>0.33820356105734001</v>
      </c>
      <c r="J1175" s="17">
        <v>0.29800348957836298</v>
      </c>
      <c r="K1175" s="17">
        <v>0.270949280848643</v>
      </c>
      <c r="L1175" s="17">
        <v>0.28008290161999999</v>
      </c>
      <c r="M1175" s="17"/>
      <c r="N1175" s="17">
        <v>0.38816989796903401</v>
      </c>
      <c r="O1175" s="17">
        <v>0.30873279580406499</v>
      </c>
      <c r="P1175" s="17">
        <v>0.29348360262579298</v>
      </c>
      <c r="Q1175" s="17">
        <v>0.26186049097029701</v>
      </c>
      <c r="R1175" s="17"/>
      <c r="S1175" s="17">
        <v>0.34192668856429798</v>
      </c>
      <c r="T1175" s="17">
        <v>0.28308856735262999</v>
      </c>
      <c r="U1175" s="17">
        <v>0.31847700803135598</v>
      </c>
      <c r="V1175" s="17">
        <v>0.38640230055212299</v>
      </c>
      <c r="W1175" s="17">
        <v>0.27005469136869098</v>
      </c>
      <c r="X1175" s="17">
        <v>0.26775638967973298</v>
      </c>
      <c r="Y1175" s="17">
        <v>0.255639841370773</v>
      </c>
      <c r="Z1175" s="17"/>
      <c r="AA1175" s="17">
        <v>0.27927769362984101</v>
      </c>
      <c r="AB1175" s="17">
        <v>0.36560046622750098</v>
      </c>
      <c r="AC1175" s="17"/>
      <c r="AD1175" s="17">
        <v>0.27695564061230099</v>
      </c>
      <c r="AE1175" s="17">
        <v>0.24325237495709601</v>
      </c>
      <c r="AF1175" s="17">
        <v>0.29267631202944999</v>
      </c>
      <c r="AG1175" s="17"/>
      <c r="AH1175" s="17">
        <v>0.21201679477274701</v>
      </c>
      <c r="AI1175" s="17">
        <v>0.32703880665235502</v>
      </c>
      <c r="AJ1175" s="17"/>
      <c r="AK1175" s="17">
        <v>0.311518529672762</v>
      </c>
      <c r="AL1175" s="17">
        <v>0.313325916322163</v>
      </c>
      <c r="AM1175" s="17"/>
      <c r="AN1175" s="17">
        <v>0.34126316472885498</v>
      </c>
      <c r="AO1175" s="17">
        <v>0.26186049097029701</v>
      </c>
      <c r="AP1175" s="17"/>
      <c r="AQ1175" s="17">
        <v>0.25867101605980303</v>
      </c>
      <c r="AR1175" s="17">
        <v>0.33974837960463999</v>
      </c>
      <c r="AS1175" s="17"/>
      <c r="AT1175" s="17">
        <v>0.41104740717056298</v>
      </c>
      <c r="AU1175" s="17">
        <v>0.319288961598438</v>
      </c>
      <c r="AV1175" s="17">
        <v>0.27460042076415297</v>
      </c>
      <c r="AW1175" s="17">
        <v>0.263349759828927</v>
      </c>
      <c r="AX1175" s="17"/>
      <c r="AY1175" s="17">
        <v>0.25251757742040198</v>
      </c>
      <c r="AZ1175" s="17">
        <v>0.32769681324106298</v>
      </c>
      <c r="BA1175" s="17"/>
      <c r="BB1175" s="17">
        <v>0.32752222691812399</v>
      </c>
      <c r="BC1175" s="17">
        <v>0.31005341050954599</v>
      </c>
      <c r="BD1175" s="17"/>
      <c r="BE1175" s="17">
        <v>0.273544632927395</v>
      </c>
      <c r="BF1175" s="17">
        <v>0.31790439057006897</v>
      </c>
      <c r="BG1175" s="17"/>
      <c r="BH1175" s="17">
        <v>0.27609175785806001</v>
      </c>
      <c r="BI1175" s="17">
        <v>0.31597408591606801</v>
      </c>
      <c r="BJ1175" s="17"/>
      <c r="BK1175" s="17">
        <v>0.25991487369295901</v>
      </c>
      <c r="BL1175" s="17">
        <v>0.32192191841926798</v>
      </c>
      <c r="BM1175" s="17"/>
      <c r="BN1175" s="17">
        <v>0.23676611368262401</v>
      </c>
      <c r="BO1175" s="17">
        <v>0.31622791428039798</v>
      </c>
      <c r="BP1175" s="17"/>
      <c r="BQ1175" s="17">
        <v>0.28582189595305002</v>
      </c>
      <c r="BR1175" s="17">
        <v>0.31488405032546801</v>
      </c>
      <c r="BS1175" s="17"/>
      <c r="BT1175" s="17">
        <v>0.293949658548666</v>
      </c>
      <c r="BU1175" s="17">
        <v>0.31402149791183998</v>
      </c>
      <c r="BV1175" s="17"/>
      <c r="BW1175" s="17">
        <v>0.30485948433230797</v>
      </c>
      <c r="BX1175" s="17">
        <v>0.316529452525524</v>
      </c>
      <c r="BY1175" s="17"/>
      <c r="BZ1175" s="17">
        <v>0.21679157829127799</v>
      </c>
      <c r="CA1175" s="17">
        <v>0.31737635361069799</v>
      </c>
    </row>
    <row r="1176" spans="2:79" x14ac:dyDescent="0.35">
      <c r="B1176" t="s">
        <v>476</v>
      </c>
      <c r="C1176" s="17">
        <v>0.167372717568915</v>
      </c>
      <c r="D1176" s="17">
        <v>0.19312318607343801</v>
      </c>
      <c r="E1176" s="17">
        <v>0.14152268579813801</v>
      </c>
      <c r="F1176" s="17">
        <v>0.15759727542280499</v>
      </c>
      <c r="G1176" s="17">
        <v>0.12482007611346101</v>
      </c>
      <c r="H1176" s="17">
        <v>0.15655641943158399</v>
      </c>
      <c r="I1176" s="17">
        <v>0.19587137866066701</v>
      </c>
      <c r="J1176" s="17">
        <v>0.20371371749830899</v>
      </c>
      <c r="K1176" s="17">
        <v>0.18218807738561099</v>
      </c>
      <c r="L1176" s="17">
        <v>0.20828068826931301</v>
      </c>
      <c r="M1176" s="17"/>
      <c r="N1176" s="17">
        <v>0.11820691342998001</v>
      </c>
      <c r="O1176" s="17">
        <v>0.17641611973815499</v>
      </c>
      <c r="P1176" s="17">
        <v>0.17865791498970801</v>
      </c>
      <c r="Q1176" s="17">
        <v>0.19769891408682799</v>
      </c>
      <c r="R1176" s="17"/>
      <c r="S1176" s="17">
        <v>0.123024363893131</v>
      </c>
      <c r="T1176" s="17">
        <v>0.150058778358753</v>
      </c>
      <c r="U1176" s="17">
        <v>0.18819124865489201</v>
      </c>
      <c r="V1176" s="17">
        <v>0.16161601651420601</v>
      </c>
      <c r="W1176" s="17">
        <v>0.176092564544753</v>
      </c>
      <c r="X1176" s="17">
        <v>0.199478251740871</v>
      </c>
      <c r="Y1176" s="17">
        <v>0.19598995307557601</v>
      </c>
      <c r="Z1176" s="17"/>
      <c r="AA1176" s="17">
        <v>0.19472711963876099</v>
      </c>
      <c r="AB1176" s="17">
        <v>0.124212533992111</v>
      </c>
      <c r="AC1176" s="17"/>
      <c r="AD1176" s="17">
        <v>0.18871255290039099</v>
      </c>
      <c r="AE1176" s="17">
        <v>0.20597683563490299</v>
      </c>
      <c r="AF1176" s="17">
        <v>0.197439951610898</v>
      </c>
      <c r="AG1176" s="17"/>
      <c r="AH1176" s="17">
        <v>0.219888628330521</v>
      </c>
      <c r="AI1176" s="17">
        <v>0.15993206577232799</v>
      </c>
      <c r="AJ1176" s="17"/>
      <c r="AK1176" s="17">
        <v>0.174787647585947</v>
      </c>
      <c r="AL1176" s="17">
        <v>0.164031602021702</v>
      </c>
      <c r="AM1176" s="17"/>
      <c r="AN1176" s="17">
        <v>0.15039455763602999</v>
      </c>
      <c r="AO1176" s="17">
        <v>0.19769891408682799</v>
      </c>
      <c r="AP1176" s="17"/>
      <c r="AQ1176" s="17">
        <v>0.19421501457835699</v>
      </c>
      <c r="AR1176" s="17">
        <v>0.15398275795176999</v>
      </c>
      <c r="AS1176" s="17"/>
      <c r="AT1176" s="17">
        <v>9.2548110727044997E-2</v>
      </c>
      <c r="AU1176" s="17">
        <v>0.17437085016211101</v>
      </c>
      <c r="AV1176" s="17">
        <v>0.18395193269926899</v>
      </c>
      <c r="AW1176" s="17">
        <v>0.21401965114094501</v>
      </c>
      <c r="AX1176" s="17"/>
      <c r="AY1176" s="17">
        <v>0.17979144878970299</v>
      </c>
      <c r="AZ1176" s="17">
        <v>0.164294710015843</v>
      </c>
      <c r="BA1176" s="17"/>
      <c r="BB1176" s="17">
        <v>0.165380950682461</v>
      </c>
      <c r="BC1176" s="17">
        <v>0.16773861696370401</v>
      </c>
      <c r="BD1176" s="17"/>
      <c r="BE1176" s="17">
        <v>0.20187441558796401</v>
      </c>
      <c r="BF1176" s="17">
        <v>0.16285115203141101</v>
      </c>
      <c r="BG1176" s="17"/>
      <c r="BH1176" s="17">
        <v>0.17124770004616499</v>
      </c>
      <c r="BI1176" s="17">
        <v>0.16703357969332699</v>
      </c>
      <c r="BJ1176" s="17"/>
      <c r="BK1176" s="17">
        <v>0.17718326551807201</v>
      </c>
      <c r="BL1176" s="17">
        <v>0.16567281216487101</v>
      </c>
      <c r="BM1176" s="17"/>
      <c r="BN1176" s="17">
        <v>0.114637132747611</v>
      </c>
      <c r="BO1176" s="17">
        <v>0.16977599921039199</v>
      </c>
      <c r="BP1176" s="17"/>
      <c r="BQ1176" s="17">
        <v>0.17223895539765199</v>
      </c>
      <c r="BR1176" s="17">
        <v>0.16698989380082099</v>
      </c>
      <c r="BS1176" s="17"/>
      <c r="BT1176" s="17">
        <v>0.18443741729155499</v>
      </c>
      <c r="BU1176" s="17">
        <v>0.16623263848716599</v>
      </c>
      <c r="BV1176" s="17"/>
      <c r="BW1176" s="17">
        <v>0.18397259554289899</v>
      </c>
      <c r="BX1176" s="17">
        <v>0.15946660956522499</v>
      </c>
      <c r="BY1176" s="17"/>
      <c r="BZ1176" s="17">
        <v>0.20502535633378199</v>
      </c>
      <c r="CA1176" s="17">
        <v>0.16556336650647699</v>
      </c>
    </row>
    <row r="1177" spans="2:79" x14ac:dyDescent="0.35">
      <c r="B1177" t="s">
        <v>477</v>
      </c>
      <c r="C1177" s="17">
        <v>4.3573919555711098E-2</v>
      </c>
      <c r="D1177" s="17">
        <v>3.3351748123802497E-2</v>
      </c>
      <c r="E1177" s="17">
        <v>4.5903071507230199E-2</v>
      </c>
      <c r="F1177" s="17">
        <v>3.96244012684345E-2</v>
      </c>
      <c r="G1177" s="17">
        <v>6.3151024089312405E-2</v>
      </c>
      <c r="H1177" s="17">
        <v>2.3485663159846199E-2</v>
      </c>
      <c r="I1177" s="17">
        <v>4.3395667289780698E-2</v>
      </c>
      <c r="J1177" s="17">
        <v>4.9066497676220497E-2</v>
      </c>
      <c r="K1177" s="17">
        <v>5.66277766830353E-2</v>
      </c>
      <c r="L1177" s="17">
        <v>6.4563818197859904E-2</v>
      </c>
      <c r="M1177" s="17"/>
      <c r="N1177" s="17">
        <v>3.8779450791375299E-2</v>
      </c>
      <c r="O1177" s="17">
        <v>3.6280208377047499E-2</v>
      </c>
      <c r="P1177" s="17">
        <v>3.9681709891113102E-2</v>
      </c>
      <c r="Q1177" s="17">
        <v>5.3078495817299599E-2</v>
      </c>
      <c r="R1177" s="17"/>
      <c r="S1177" s="17">
        <v>4.7987554021196699E-2</v>
      </c>
      <c r="T1177" s="17">
        <v>3.9837444373410601E-2</v>
      </c>
      <c r="U1177" s="17">
        <v>1.9421403735902398E-2</v>
      </c>
      <c r="V1177" s="17">
        <v>3.7098979563106899E-2</v>
      </c>
      <c r="W1177" s="17">
        <v>4.6540068579978999E-2</v>
      </c>
      <c r="X1177" s="17">
        <v>4.8841350396526997E-2</v>
      </c>
      <c r="Y1177" s="17">
        <v>7.2095375911214898E-2</v>
      </c>
      <c r="Z1177" s="17"/>
      <c r="AA1177" s="17">
        <v>5.0656500856582597E-2</v>
      </c>
      <c r="AB1177" s="17">
        <v>3.2398917142471798E-2</v>
      </c>
      <c r="AC1177" s="17"/>
      <c r="AD1177" s="17">
        <v>4.1940729354307003E-2</v>
      </c>
      <c r="AE1177" s="17">
        <v>6.5926939667228901E-2</v>
      </c>
      <c r="AF1177" s="17">
        <v>5.03021761063581E-2</v>
      </c>
      <c r="AG1177" s="17"/>
      <c r="AH1177" s="17">
        <v>7.3249326014027005E-2</v>
      </c>
      <c r="AI1177" s="17">
        <v>3.9369396332628599E-2</v>
      </c>
      <c r="AJ1177" s="17"/>
      <c r="AK1177" s="17">
        <v>4.9519453492432197E-2</v>
      </c>
      <c r="AL1177" s="17">
        <v>4.0894903593748998E-2</v>
      </c>
      <c r="AM1177" s="17"/>
      <c r="AN1177" s="17">
        <v>3.8252770371433098E-2</v>
      </c>
      <c r="AO1177" s="17">
        <v>5.3078495817299599E-2</v>
      </c>
      <c r="AP1177" s="17"/>
      <c r="AQ1177" s="17">
        <v>7.1116399529674107E-2</v>
      </c>
      <c r="AR1177" s="17">
        <v>2.9834682020351801E-2</v>
      </c>
      <c r="AS1177" s="17"/>
      <c r="AT1177" s="17">
        <v>3.2593552710763599E-2</v>
      </c>
      <c r="AU1177" s="17">
        <v>3.8736079963612002E-2</v>
      </c>
      <c r="AV1177" s="17">
        <v>4.1068797720640801E-2</v>
      </c>
      <c r="AW1177" s="17">
        <v>7.9497598705853906E-2</v>
      </c>
      <c r="AX1177" s="17"/>
      <c r="AY1177" s="17">
        <v>5.5702298741486897E-2</v>
      </c>
      <c r="AZ1177" s="17">
        <v>4.0567876339488697E-2</v>
      </c>
      <c r="BA1177" s="17"/>
      <c r="BB1177" s="17">
        <v>5.1968828929666103E-2</v>
      </c>
      <c r="BC1177" s="17">
        <v>4.2031724894210802E-2</v>
      </c>
      <c r="BD1177" s="17"/>
      <c r="BE1177" s="17">
        <v>5.87743826931044E-2</v>
      </c>
      <c r="BF1177" s="17">
        <v>4.1581846868790497E-2</v>
      </c>
      <c r="BG1177" s="17"/>
      <c r="BH1177" s="17">
        <v>3.6771013168434001E-2</v>
      </c>
      <c r="BI1177" s="17">
        <v>4.4169308885481602E-2</v>
      </c>
      <c r="BJ1177" s="17"/>
      <c r="BK1177" s="17">
        <v>4.4693275091228502E-2</v>
      </c>
      <c r="BL1177" s="17">
        <v>4.3379965198244698E-2</v>
      </c>
      <c r="BM1177" s="17"/>
      <c r="BN1177" s="17">
        <v>7.6381293289788099E-2</v>
      </c>
      <c r="BO1177" s="17">
        <v>4.2078812233636902E-2</v>
      </c>
      <c r="BP1177" s="17"/>
      <c r="BQ1177" s="17">
        <v>6.2791831254647004E-2</v>
      </c>
      <c r="BR1177" s="17">
        <v>4.20620589294095E-2</v>
      </c>
      <c r="BS1177" s="17"/>
      <c r="BT1177" s="17">
        <v>5.6636124723152298E-2</v>
      </c>
      <c r="BU1177" s="17">
        <v>4.2701243967218201E-2</v>
      </c>
      <c r="BV1177" s="17"/>
      <c r="BW1177" s="17">
        <v>4.1479168428321403E-2</v>
      </c>
      <c r="BX1177" s="17">
        <v>4.4571597290448198E-2</v>
      </c>
      <c r="BY1177" s="17"/>
      <c r="BZ1177" s="17">
        <v>6.4931187257534301E-2</v>
      </c>
      <c r="CA1177" s="17">
        <v>4.2547622428214103E-2</v>
      </c>
    </row>
    <row r="1178" spans="2:79" x14ac:dyDescent="0.35">
      <c r="B1178" t="s">
        <v>75</v>
      </c>
      <c r="C1178" s="17">
        <v>6.2913051315278898E-2</v>
      </c>
      <c r="D1178" s="17">
        <v>6.1482361385064403E-2</v>
      </c>
      <c r="E1178" s="17">
        <v>3.0536500039177499E-2</v>
      </c>
      <c r="F1178" s="17">
        <v>4.18662265425776E-2</v>
      </c>
      <c r="G1178" s="17">
        <v>9.9551931018589904E-2</v>
      </c>
      <c r="H1178" s="17">
        <v>6.03609044430359E-2</v>
      </c>
      <c r="I1178" s="17">
        <v>5.4470353730243899E-2</v>
      </c>
      <c r="J1178" s="17">
        <v>7.4165867039976505E-2</v>
      </c>
      <c r="K1178" s="17">
        <v>0.109380945093581</v>
      </c>
      <c r="L1178" s="17">
        <v>0.10015656145488699</v>
      </c>
      <c r="M1178" s="17"/>
      <c r="N1178" s="17">
        <v>0.1561621915394</v>
      </c>
      <c r="O1178" s="17">
        <v>3.85696308108835E-2</v>
      </c>
      <c r="P1178" s="17">
        <v>1.7348306724329E-2</v>
      </c>
      <c r="Q1178" s="17">
        <v>1.97895709053919E-2</v>
      </c>
      <c r="R1178" s="17"/>
      <c r="S1178" s="17">
        <v>7.9136004589221598E-2</v>
      </c>
      <c r="T1178" s="17">
        <v>5.4815296518379603E-2</v>
      </c>
      <c r="U1178" s="17">
        <v>1.4764604013838001E-2</v>
      </c>
      <c r="V1178" s="17">
        <v>9.0423925676808806E-2</v>
      </c>
      <c r="W1178" s="17">
        <v>2.6820137092401199E-2</v>
      </c>
      <c r="X1178" s="17">
        <v>2.3623285094816E-2</v>
      </c>
      <c r="Y1178" s="17">
        <v>4.7780629034160201E-2</v>
      </c>
      <c r="Z1178" s="17"/>
      <c r="AA1178" s="17">
        <v>1.7534898891341799E-2</v>
      </c>
      <c r="AB1178" s="17">
        <v>0.13451137702506599</v>
      </c>
      <c r="AC1178" s="17"/>
      <c r="AD1178" s="17">
        <v>1.43774958677738E-2</v>
      </c>
      <c r="AE1178" s="17">
        <v>1.0809301267732401E-2</v>
      </c>
      <c r="AF1178" s="17">
        <v>2.4919990977755501E-2</v>
      </c>
      <c r="AG1178" s="17"/>
      <c r="AH1178" s="17">
        <v>7.5623744878779804E-3</v>
      </c>
      <c r="AI1178" s="17">
        <v>7.07553434321887E-2</v>
      </c>
      <c r="AJ1178" s="17"/>
      <c r="AK1178" s="17">
        <v>9.0510038846874002E-2</v>
      </c>
      <c r="AL1178" s="17">
        <v>5.0478041964380202E-2</v>
      </c>
      <c r="AM1178" s="17"/>
      <c r="AN1178" s="17">
        <v>8.7055787013414196E-2</v>
      </c>
      <c r="AO1178" s="17">
        <v>1.97895709053919E-2</v>
      </c>
      <c r="AP1178" s="17"/>
      <c r="AQ1178" s="17">
        <v>2.48243861697987E-2</v>
      </c>
      <c r="AR1178" s="17">
        <v>8.1913127500619395E-2</v>
      </c>
      <c r="AS1178" s="17"/>
      <c r="AT1178" s="17">
        <v>0.20193618848404199</v>
      </c>
      <c r="AU1178" s="17">
        <v>6.2462870895356501E-2</v>
      </c>
      <c r="AV1178" s="17">
        <v>1.2585846906638999E-2</v>
      </c>
      <c r="AW1178" s="17">
        <v>2.3589397107218299E-3</v>
      </c>
      <c r="AX1178" s="17"/>
      <c r="AY1178" s="17">
        <v>2.1039425501920901E-2</v>
      </c>
      <c r="AZ1178" s="17">
        <v>7.3291513835852695E-2</v>
      </c>
      <c r="BA1178" s="17"/>
      <c r="BB1178" s="17">
        <v>5.8063640561462897E-2</v>
      </c>
      <c r="BC1178" s="17">
        <v>6.3803916843757399E-2</v>
      </c>
      <c r="BD1178" s="17"/>
      <c r="BE1178" s="17">
        <v>3.9974865442178299E-2</v>
      </c>
      <c r="BF1178" s="17">
        <v>6.5919179033381403E-2</v>
      </c>
      <c r="BG1178" s="17"/>
      <c r="BH1178" s="17">
        <v>6.0937997132522299E-2</v>
      </c>
      <c r="BI1178" s="17">
        <v>6.3085907756215795E-2</v>
      </c>
      <c r="BJ1178" s="17"/>
      <c r="BK1178" s="17">
        <v>3.0348454714493101E-2</v>
      </c>
      <c r="BL1178" s="17">
        <v>6.8555624393670495E-2</v>
      </c>
      <c r="BM1178" s="17"/>
      <c r="BN1178" s="17">
        <v>1.31592098613596E-2</v>
      </c>
      <c r="BO1178" s="17">
        <v>6.5180448067668401E-2</v>
      </c>
      <c r="BP1178" s="17"/>
      <c r="BQ1178" s="17">
        <v>1.2216226197689599E-2</v>
      </c>
      <c r="BR1178" s="17">
        <v>6.6901337606448993E-2</v>
      </c>
      <c r="BS1178" s="17"/>
      <c r="BT1178" s="17">
        <v>4.2722020676348102E-2</v>
      </c>
      <c r="BU1178" s="17">
        <v>6.4261998091052097E-2</v>
      </c>
      <c r="BV1178" s="17"/>
      <c r="BW1178" s="17">
        <v>2.4087924410296401E-2</v>
      </c>
      <c r="BX1178" s="17">
        <v>8.1404491255310393E-2</v>
      </c>
      <c r="BY1178" s="17"/>
      <c r="BZ1178" s="17">
        <v>0</v>
      </c>
      <c r="CA1178" s="17">
        <v>6.5936260311316996E-2</v>
      </c>
    </row>
    <row r="1179" spans="2:79" x14ac:dyDescent="0.35">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c r="AX1179" s="17"/>
      <c r="AY1179" s="17"/>
      <c r="AZ1179" s="17"/>
      <c r="BA1179" s="17"/>
      <c r="BB1179" s="17"/>
      <c r="BC1179" s="17"/>
      <c r="BD1179" s="17"/>
      <c r="BE1179" s="17"/>
      <c r="BF1179" s="17"/>
      <c r="BG1179" s="17"/>
      <c r="BH1179" s="17"/>
      <c r="BI1179" s="17"/>
      <c r="BJ1179" s="17"/>
      <c r="BK1179" s="17"/>
      <c r="BL1179" s="17"/>
      <c r="BM1179" s="17"/>
      <c r="BN1179" s="17"/>
      <c r="BO1179" s="17"/>
      <c r="BP1179" s="17"/>
      <c r="BQ1179" s="17"/>
      <c r="BR1179" s="17"/>
      <c r="BS1179" s="17"/>
      <c r="BT1179" s="17"/>
      <c r="BU1179" s="17"/>
      <c r="BV1179" s="17"/>
      <c r="BW1179" s="17"/>
      <c r="BX1179" s="17"/>
      <c r="BY1179" s="17"/>
      <c r="BZ1179" s="17"/>
      <c r="CA1179" s="17"/>
    </row>
    <row r="1180" spans="2:79" x14ac:dyDescent="0.35">
      <c r="B1180" s="6" t="s">
        <v>546</v>
      </c>
      <c r="C1180" s="17"/>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c r="AD1180" s="17"/>
      <c r="AE1180" s="17"/>
      <c r="AF1180" s="17"/>
      <c r="AG1180" s="17"/>
      <c r="AH1180" s="17"/>
      <c r="AI1180" s="17"/>
      <c r="AJ1180" s="17"/>
      <c r="AK1180" s="17"/>
      <c r="AL1180" s="17"/>
      <c r="AM1180" s="17"/>
      <c r="AN1180" s="17"/>
      <c r="AO1180" s="17"/>
      <c r="AP1180" s="17"/>
      <c r="AQ1180" s="17"/>
      <c r="AR1180" s="17"/>
      <c r="AS1180" s="17"/>
      <c r="AT1180" s="17"/>
      <c r="AU1180" s="17"/>
      <c r="AV1180" s="17"/>
      <c r="AW1180" s="17"/>
      <c r="AX1180" s="17"/>
      <c r="AY1180" s="17"/>
      <c r="AZ1180" s="17"/>
      <c r="BA1180" s="17"/>
      <c r="BB1180" s="17"/>
      <c r="BC1180" s="17"/>
      <c r="BD1180" s="17"/>
      <c r="BE1180" s="17"/>
      <c r="BF1180" s="17"/>
      <c r="BG1180" s="17"/>
      <c r="BH1180" s="17"/>
      <c r="BI1180" s="17"/>
      <c r="BJ1180" s="17"/>
      <c r="BK1180" s="17"/>
      <c r="BL1180" s="17"/>
      <c r="BM1180" s="17"/>
      <c r="BN1180" s="17"/>
      <c r="BO1180" s="17"/>
      <c r="BP1180" s="17"/>
      <c r="BQ1180" s="17"/>
      <c r="BR1180" s="17"/>
      <c r="BS1180" s="17"/>
      <c r="BT1180" s="17"/>
      <c r="BU1180" s="17"/>
      <c r="BV1180" s="17"/>
      <c r="BW1180" s="17"/>
      <c r="BX1180" s="17"/>
      <c r="BY1180" s="17"/>
      <c r="BZ1180" s="17"/>
      <c r="CA1180" s="17"/>
    </row>
    <row r="1181" spans="2:79" x14ac:dyDescent="0.35">
      <c r="B1181" s="24" t="s">
        <v>712</v>
      </c>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c r="AH1181" s="17"/>
      <c r="AI1181" s="17"/>
      <c r="AJ1181" s="17"/>
      <c r="AK1181" s="17"/>
      <c r="AL1181" s="17"/>
      <c r="AM1181" s="17"/>
      <c r="AN1181" s="17"/>
      <c r="AO1181" s="17"/>
      <c r="AP1181" s="17"/>
      <c r="AQ1181" s="17"/>
      <c r="AR1181" s="17"/>
      <c r="AS1181" s="17"/>
      <c r="AT1181" s="17"/>
      <c r="AU1181" s="17"/>
      <c r="AV1181" s="17"/>
      <c r="AW1181" s="17"/>
      <c r="AX1181" s="17"/>
      <c r="AY1181" s="17"/>
      <c r="AZ1181" s="17"/>
      <c r="BA1181" s="17"/>
      <c r="BB1181" s="17"/>
      <c r="BC1181" s="17"/>
      <c r="BD1181" s="17"/>
      <c r="BE1181" s="17"/>
      <c r="BF1181" s="17"/>
      <c r="BG1181" s="17"/>
      <c r="BH1181" s="17"/>
      <c r="BI1181" s="17"/>
      <c r="BJ1181" s="17"/>
      <c r="BK1181" s="17"/>
      <c r="BL1181" s="17"/>
      <c r="BM1181" s="17"/>
      <c r="BN1181" s="17"/>
      <c r="BO1181" s="17"/>
      <c r="BP1181" s="17"/>
      <c r="BQ1181" s="17"/>
      <c r="BR1181" s="17"/>
      <c r="BS1181" s="17"/>
      <c r="BT1181" s="17"/>
      <c r="BU1181" s="17"/>
      <c r="BV1181" s="17"/>
      <c r="BW1181" s="17"/>
      <c r="BX1181" s="17"/>
      <c r="BY1181" s="17"/>
      <c r="BZ1181" s="17"/>
      <c r="CA1181" s="17"/>
    </row>
    <row r="1182" spans="2:79" x14ac:dyDescent="0.35">
      <c r="B1182" t="s">
        <v>541</v>
      </c>
      <c r="C1182" s="17">
        <v>0.36697630146570198</v>
      </c>
      <c r="D1182" s="17">
        <v>0.396998266000125</v>
      </c>
      <c r="E1182" s="17">
        <v>0.36491122099928103</v>
      </c>
      <c r="F1182" s="17">
        <v>0.31573064386620397</v>
      </c>
      <c r="G1182" s="17">
        <v>0.39540110855353799</v>
      </c>
      <c r="H1182" s="17">
        <v>0.35971553214930202</v>
      </c>
      <c r="I1182" s="17">
        <v>0.30191137130885698</v>
      </c>
      <c r="J1182" s="17">
        <v>0.44530225703154303</v>
      </c>
      <c r="K1182" s="17">
        <v>0.38587368178223302</v>
      </c>
      <c r="L1182" s="17">
        <v>0.43677381007341698</v>
      </c>
      <c r="M1182" s="17"/>
      <c r="N1182" s="17">
        <v>0.23619264240091001</v>
      </c>
      <c r="O1182" s="17">
        <v>0.332720167146692</v>
      </c>
      <c r="P1182" s="17">
        <v>0.39092907803874499</v>
      </c>
      <c r="Q1182" s="17">
        <v>0.44177255275952498</v>
      </c>
      <c r="R1182" s="17"/>
      <c r="S1182" s="17">
        <v>0.29782224532739199</v>
      </c>
      <c r="T1182" s="17">
        <v>0.369117104921177</v>
      </c>
      <c r="U1182" s="17">
        <v>0.40359641760989701</v>
      </c>
      <c r="V1182" s="17">
        <v>0.33339345990678998</v>
      </c>
      <c r="W1182" s="17">
        <v>0.40295766781868297</v>
      </c>
      <c r="X1182" s="17">
        <v>0.37361630572483501</v>
      </c>
      <c r="Y1182" s="17">
        <v>0.42475929758921699</v>
      </c>
      <c r="Z1182" s="17"/>
      <c r="AA1182" s="17">
        <v>0.422645707354601</v>
      </c>
      <c r="AB1182" s="17">
        <v>0.249835634947874</v>
      </c>
      <c r="AC1182" s="17"/>
      <c r="AD1182" s="17">
        <v>0.40840021655494702</v>
      </c>
      <c r="AE1182" s="17">
        <v>0.46626784996058501</v>
      </c>
      <c r="AF1182" s="17">
        <v>0.40867751891315302</v>
      </c>
      <c r="AG1182" s="17"/>
      <c r="AH1182" s="17">
        <v>0.46794875321226798</v>
      </c>
      <c r="AI1182" s="17">
        <v>0.349674069341814</v>
      </c>
      <c r="AJ1182" s="17"/>
      <c r="AK1182" s="17">
        <v>0.35953824122095901</v>
      </c>
      <c r="AL1182" s="17">
        <v>0.369880170270802</v>
      </c>
      <c r="AM1182" s="17"/>
      <c r="AN1182" s="17">
        <v>0.31585940412325297</v>
      </c>
      <c r="AO1182" s="17">
        <v>0.44177255275952498</v>
      </c>
      <c r="AP1182" s="17"/>
      <c r="AQ1182" s="17">
        <v>0.39144227919791402</v>
      </c>
      <c r="AR1182" s="17">
        <v>0.35301919919087499</v>
      </c>
      <c r="AS1182" s="17"/>
      <c r="AT1182" s="17">
        <v>0.21476586893381799</v>
      </c>
      <c r="AU1182" s="17">
        <v>0.30326089763764502</v>
      </c>
      <c r="AV1182" s="17">
        <v>0.41929302196479801</v>
      </c>
      <c r="AW1182" s="17">
        <v>0.472686523600233</v>
      </c>
      <c r="AX1182" s="17"/>
      <c r="AY1182" s="17">
        <v>0.42249852806788502</v>
      </c>
      <c r="AZ1182" s="17">
        <v>0.34983533111037701</v>
      </c>
      <c r="BA1182" s="17"/>
      <c r="BB1182" s="17">
        <v>0.37606918316425503</v>
      </c>
      <c r="BC1182" s="17">
        <v>0.365383345532587</v>
      </c>
      <c r="BD1182" s="17"/>
      <c r="BE1182" s="17">
        <v>0.407479241232027</v>
      </c>
      <c r="BF1182" s="17">
        <v>0.36148663171708401</v>
      </c>
      <c r="BG1182" s="17"/>
      <c r="BH1182" s="17">
        <v>0.43560941599199399</v>
      </c>
      <c r="BI1182" s="17">
        <v>0.36030669693925399</v>
      </c>
      <c r="BJ1182" s="17"/>
      <c r="BK1182" s="17">
        <v>0.40968014574449502</v>
      </c>
      <c r="BL1182" s="17">
        <v>0.357962164554679</v>
      </c>
      <c r="BM1182" s="17"/>
      <c r="BN1182" s="17">
        <v>0.38674401258054503</v>
      </c>
      <c r="BO1182" s="17">
        <v>0.36573807723075302</v>
      </c>
      <c r="BP1182" s="17"/>
      <c r="BQ1182" s="17">
        <v>0.41998677396478201</v>
      </c>
      <c r="BR1182" s="17">
        <v>0.36221721014152403</v>
      </c>
      <c r="BS1182" s="17"/>
      <c r="BT1182" s="17">
        <v>0.42210659512686999</v>
      </c>
      <c r="BU1182" s="17">
        <v>0.36320857122557498</v>
      </c>
      <c r="BV1182" s="17"/>
      <c r="BW1182" s="17">
        <v>0.37865673220712398</v>
      </c>
      <c r="BX1182" s="17">
        <v>0.36074829242419798</v>
      </c>
      <c r="BY1182" s="17"/>
      <c r="BZ1182" s="17">
        <v>0.447341042800394</v>
      </c>
      <c r="CA1182" s="17">
        <v>0.36212508955387901</v>
      </c>
    </row>
    <row r="1183" spans="2:79" x14ac:dyDescent="0.35">
      <c r="B1183" t="s">
        <v>542</v>
      </c>
      <c r="C1183" s="17">
        <v>0.34214271143710701</v>
      </c>
      <c r="D1183" s="17">
        <v>0.27483191258746298</v>
      </c>
      <c r="E1183" s="17">
        <v>0.30823181408633699</v>
      </c>
      <c r="F1183" s="17">
        <v>0.38088913276485598</v>
      </c>
      <c r="G1183" s="17">
        <v>0.373183285709284</v>
      </c>
      <c r="H1183" s="17">
        <v>0.366739980511398</v>
      </c>
      <c r="I1183" s="17">
        <v>0.36554278841175197</v>
      </c>
      <c r="J1183" s="17">
        <v>0.28044372956886698</v>
      </c>
      <c r="K1183" s="17">
        <v>0.33556616039803699</v>
      </c>
      <c r="L1183" s="17">
        <v>0.443395651092863</v>
      </c>
      <c r="M1183" s="17"/>
      <c r="N1183" s="17">
        <v>0.34476597057320102</v>
      </c>
      <c r="O1183" s="17">
        <v>0.358296557663556</v>
      </c>
      <c r="P1183" s="17">
        <v>0.35580178425942199</v>
      </c>
      <c r="Q1183" s="17">
        <v>0.32664994278786302</v>
      </c>
      <c r="R1183" s="17"/>
      <c r="S1183" s="17">
        <v>0.371517021567286</v>
      </c>
      <c r="T1183" s="17">
        <v>0.345422115850538</v>
      </c>
      <c r="U1183" s="17">
        <v>0.33388824365890601</v>
      </c>
      <c r="V1183" s="17">
        <v>0.32663156019027301</v>
      </c>
      <c r="W1183" s="17">
        <v>0.349770030667371</v>
      </c>
      <c r="X1183" s="17">
        <v>0.35487212600655599</v>
      </c>
      <c r="Y1183" s="17">
        <v>0.36645451697840897</v>
      </c>
      <c r="Z1183" s="17"/>
      <c r="AA1183" s="17">
        <v>0.37452797190619203</v>
      </c>
      <c r="AB1183" s="17">
        <v>0.27399700490175999</v>
      </c>
      <c r="AC1183" s="17"/>
      <c r="AD1183" s="17">
        <v>0.39183274976550098</v>
      </c>
      <c r="AE1183" s="17">
        <v>0.40113073533300098</v>
      </c>
      <c r="AF1183" s="17">
        <v>0.35048893916706497</v>
      </c>
      <c r="AG1183" s="17"/>
      <c r="AH1183" s="17">
        <v>0.45214377550440499</v>
      </c>
      <c r="AI1183" s="17">
        <v>0.32329337271703601</v>
      </c>
      <c r="AJ1183" s="17"/>
      <c r="AK1183" s="17">
        <v>0.32842286510116497</v>
      </c>
      <c r="AL1183" s="17">
        <v>0.34749903183177799</v>
      </c>
      <c r="AM1183" s="17"/>
      <c r="AN1183" s="17">
        <v>0.35273070549957197</v>
      </c>
      <c r="AO1183" s="17">
        <v>0.32664994278786302</v>
      </c>
      <c r="AP1183" s="17"/>
      <c r="AQ1183" s="17">
        <v>0.35858019111628198</v>
      </c>
      <c r="AR1183" s="17">
        <v>0.33276562512019298</v>
      </c>
      <c r="AS1183" s="17"/>
      <c r="AT1183" s="17">
        <v>0.241637038593016</v>
      </c>
      <c r="AU1183" s="17">
        <v>0.329559985943917</v>
      </c>
      <c r="AV1183" s="17">
        <v>0.37376339268466702</v>
      </c>
      <c r="AW1183" s="17">
        <v>0.36093374148998097</v>
      </c>
      <c r="AX1183" s="17"/>
      <c r="AY1183" s="17">
        <v>0.40617301847931597</v>
      </c>
      <c r="AZ1183" s="17">
        <v>0.32237510372359202</v>
      </c>
      <c r="BA1183" s="17"/>
      <c r="BB1183" s="17">
        <v>0.40172788654983399</v>
      </c>
      <c r="BC1183" s="17">
        <v>0.33170415506211498</v>
      </c>
      <c r="BD1183" s="17"/>
      <c r="BE1183" s="17">
        <v>0.37986620424221001</v>
      </c>
      <c r="BF1183" s="17">
        <v>0.33702976115598798</v>
      </c>
      <c r="BG1183" s="17"/>
      <c r="BH1183" s="17">
        <v>0.34004267569244701</v>
      </c>
      <c r="BI1183" s="17">
        <v>0.34234678796787399</v>
      </c>
      <c r="BJ1183" s="17"/>
      <c r="BK1183" s="17">
        <v>0.33352507930483899</v>
      </c>
      <c r="BL1183" s="17">
        <v>0.34396176349672802</v>
      </c>
      <c r="BM1183" s="17"/>
      <c r="BN1183" s="17">
        <v>0.37029342059377301</v>
      </c>
      <c r="BO1183" s="17">
        <v>0.340379386886971</v>
      </c>
      <c r="BP1183" s="17"/>
      <c r="BQ1183" s="17">
        <v>0.38947749898806799</v>
      </c>
      <c r="BR1183" s="17">
        <v>0.33789316288291299</v>
      </c>
      <c r="BS1183" s="17"/>
      <c r="BT1183" s="17">
        <v>0.43401281810064701</v>
      </c>
      <c r="BU1183" s="17">
        <v>0.33586409842685799</v>
      </c>
      <c r="BV1183" s="17"/>
      <c r="BW1183" s="17">
        <v>0.403636845581064</v>
      </c>
      <c r="BX1183" s="17">
        <v>0.30935402136852602</v>
      </c>
      <c r="BY1183" s="17"/>
      <c r="BZ1183" s="17">
        <v>0.484529435059459</v>
      </c>
      <c r="CA1183" s="17">
        <v>0.33354754696260902</v>
      </c>
    </row>
    <row r="1184" spans="2:79" x14ac:dyDescent="0.35">
      <c r="B1184" t="s">
        <v>543</v>
      </c>
      <c r="C1184" s="17">
        <v>0.33463210182238001</v>
      </c>
      <c r="D1184" s="17">
        <v>0.31377098094151701</v>
      </c>
      <c r="E1184" s="17">
        <v>0.38500791593367101</v>
      </c>
      <c r="F1184" s="17">
        <v>0.21736559758750901</v>
      </c>
      <c r="G1184" s="17">
        <v>0.36736113154905398</v>
      </c>
      <c r="H1184" s="17">
        <v>0.36778795787337998</v>
      </c>
      <c r="I1184" s="17">
        <v>0.31472166386078099</v>
      </c>
      <c r="J1184" s="17">
        <v>0.399389243068763</v>
      </c>
      <c r="K1184" s="17">
        <v>0.33367146211231002</v>
      </c>
      <c r="L1184" s="17">
        <v>0.31458155950737599</v>
      </c>
      <c r="M1184" s="17"/>
      <c r="N1184" s="17">
        <v>0.248476988250145</v>
      </c>
      <c r="O1184" s="17">
        <v>0.32036437877249202</v>
      </c>
      <c r="P1184" s="17">
        <v>0.35323284341519501</v>
      </c>
      <c r="Q1184" s="17">
        <v>0.37849288033203699</v>
      </c>
      <c r="R1184" s="17"/>
      <c r="S1184" s="17">
        <v>0.36618937204652302</v>
      </c>
      <c r="T1184" s="17">
        <v>0.36475131455931598</v>
      </c>
      <c r="U1184" s="17">
        <v>0.40037467649582298</v>
      </c>
      <c r="V1184" s="17">
        <v>0.292395631688248</v>
      </c>
      <c r="W1184" s="17">
        <v>0.34237408430876298</v>
      </c>
      <c r="X1184" s="17">
        <v>0.34082423121312599</v>
      </c>
      <c r="Y1184" s="17">
        <v>0.35577805070604601</v>
      </c>
      <c r="Z1184" s="17"/>
      <c r="AA1184" s="17">
        <v>0.37667657671656202</v>
      </c>
      <c r="AB1184" s="17">
        <v>0.24616128497325299</v>
      </c>
      <c r="AC1184" s="17"/>
      <c r="AD1184" s="17">
        <v>0.37593416256862899</v>
      </c>
      <c r="AE1184" s="17">
        <v>0.43636647278742802</v>
      </c>
      <c r="AF1184" s="17">
        <v>0.34362779730031501</v>
      </c>
      <c r="AG1184" s="17"/>
      <c r="AH1184" s="17">
        <v>0.43556561499923102</v>
      </c>
      <c r="AI1184" s="17">
        <v>0.31733654205476503</v>
      </c>
      <c r="AJ1184" s="17"/>
      <c r="AK1184" s="17">
        <v>0.33815866432409097</v>
      </c>
      <c r="AL1184" s="17">
        <v>0.33325530807495202</v>
      </c>
      <c r="AM1184" s="17"/>
      <c r="AN1184" s="17">
        <v>0.30465697775325301</v>
      </c>
      <c r="AO1184" s="17">
        <v>0.37849288033203699</v>
      </c>
      <c r="AP1184" s="17"/>
      <c r="AQ1184" s="17">
        <v>0.38718707825287102</v>
      </c>
      <c r="AR1184" s="17">
        <v>0.30465107310078099</v>
      </c>
      <c r="AS1184" s="17"/>
      <c r="AT1184" s="17">
        <v>0.18602945755708999</v>
      </c>
      <c r="AU1184" s="17">
        <v>0.29646156745065</v>
      </c>
      <c r="AV1184" s="17">
        <v>0.36664241565346201</v>
      </c>
      <c r="AW1184" s="17">
        <v>0.44657750538055502</v>
      </c>
      <c r="AX1184" s="17"/>
      <c r="AY1184" s="17">
        <v>0.39182046981361601</v>
      </c>
      <c r="AZ1184" s="17">
        <v>0.316976755839396</v>
      </c>
      <c r="BA1184" s="17"/>
      <c r="BB1184" s="17">
        <v>0.38853378152771201</v>
      </c>
      <c r="BC1184" s="17">
        <v>0.32518922074925399</v>
      </c>
      <c r="BD1184" s="17"/>
      <c r="BE1184" s="17">
        <v>0.38650496634598702</v>
      </c>
      <c r="BF1184" s="17">
        <v>0.327601380181129</v>
      </c>
      <c r="BG1184" s="17"/>
      <c r="BH1184" s="17">
        <v>0.32639893596906999</v>
      </c>
      <c r="BI1184" s="17">
        <v>0.33543218150142801</v>
      </c>
      <c r="BJ1184" s="17"/>
      <c r="BK1184" s="17">
        <v>0.35903197559269601</v>
      </c>
      <c r="BL1184" s="17">
        <v>0.32948165678653302</v>
      </c>
      <c r="BM1184" s="17"/>
      <c r="BN1184" s="17">
        <v>0.42346963755467798</v>
      </c>
      <c r="BO1184" s="17">
        <v>0.32906743178659198</v>
      </c>
      <c r="BP1184" s="17"/>
      <c r="BQ1184" s="17">
        <v>0.396132777860005</v>
      </c>
      <c r="BR1184" s="17">
        <v>0.32911079027838602</v>
      </c>
      <c r="BS1184" s="17"/>
      <c r="BT1184" s="17">
        <v>0.36910595287572101</v>
      </c>
      <c r="BU1184" s="17">
        <v>0.33227608006951997</v>
      </c>
      <c r="BV1184" s="17"/>
      <c r="BW1184" s="17">
        <v>0.35431658129688398</v>
      </c>
      <c r="BX1184" s="17">
        <v>0.32413633168697298</v>
      </c>
      <c r="BY1184" s="17"/>
      <c r="BZ1184" s="17">
        <v>0.437069882995474</v>
      </c>
      <c r="CA1184" s="17">
        <v>0.32844845242596099</v>
      </c>
    </row>
    <row r="1185" spans="2:79" x14ac:dyDescent="0.35">
      <c r="B1185" t="s">
        <v>544</v>
      </c>
      <c r="C1185" s="17">
        <v>0.256451461828333</v>
      </c>
      <c r="D1185" s="17">
        <v>0.223468708311612</v>
      </c>
      <c r="E1185" s="17">
        <v>0.27596169953087502</v>
      </c>
      <c r="F1185" s="17">
        <v>0.20407886406805201</v>
      </c>
      <c r="G1185" s="17">
        <v>0.30966647869952502</v>
      </c>
      <c r="H1185" s="17">
        <v>0.27183285351889103</v>
      </c>
      <c r="I1185" s="17">
        <v>0.184768107835001</v>
      </c>
      <c r="J1185" s="17">
        <v>0.335149393995056</v>
      </c>
      <c r="K1185" s="17">
        <v>0.35883717906629098</v>
      </c>
      <c r="L1185" s="17">
        <v>0.238880962916215</v>
      </c>
      <c r="M1185" s="17"/>
      <c r="N1185" s="17">
        <v>0.15900878311132299</v>
      </c>
      <c r="O1185" s="17">
        <v>0.23418475131445701</v>
      </c>
      <c r="P1185" s="17">
        <v>0.29455637656170303</v>
      </c>
      <c r="Q1185" s="17">
        <v>0.30163292123485602</v>
      </c>
      <c r="R1185" s="17"/>
      <c r="S1185" s="17">
        <v>0.220294187457136</v>
      </c>
      <c r="T1185" s="17">
        <v>0.31995810779281397</v>
      </c>
      <c r="U1185" s="17">
        <v>0.269020828060407</v>
      </c>
      <c r="V1185" s="17">
        <v>0.221492740216298</v>
      </c>
      <c r="W1185" s="17">
        <v>0.2584719390438</v>
      </c>
      <c r="X1185" s="17">
        <v>0.30083218214020901</v>
      </c>
      <c r="Y1185" s="17">
        <v>0.23011636505190999</v>
      </c>
      <c r="Z1185" s="17"/>
      <c r="AA1185" s="17">
        <v>0.28988124107941898</v>
      </c>
      <c r="AB1185" s="17">
        <v>0.18610785818307099</v>
      </c>
      <c r="AC1185" s="17"/>
      <c r="AD1185" s="17">
        <v>0.29135260755366899</v>
      </c>
      <c r="AE1185" s="17">
        <v>0.36952910204709699</v>
      </c>
      <c r="AF1185" s="17">
        <v>0.25247330666839901</v>
      </c>
      <c r="AG1185" s="17"/>
      <c r="AH1185" s="17">
        <v>0.40703907994076299</v>
      </c>
      <c r="AI1185" s="17">
        <v>0.23064737488683501</v>
      </c>
      <c r="AJ1185" s="17"/>
      <c r="AK1185" s="17">
        <v>0.23975032157653101</v>
      </c>
      <c r="AL1185" s="17">
        <v>0.26297169944284998</v>
      </c>
      <c r="AM1185" s="17"/>
      <c r="AN1185" s="17">
        <v>0.22557376431923501</v>
      </c>
      <c r="AO1185" s="17">
        <v>0.30163292123485602</v>
      </c>
      <c r="AP1185" s="17"/>
      <c r="AQ1185" s="17">
        <v>0.26566299035889201</v>
      </c>
      <c r="AR1185" s="17">
        <v>0.25119656266935902</v>
      </c>
      <c r="AS1185" s="17"/>
      <c r="AT1185" s="17">
        <v>0.15407973696669799</v>
      </c>
      <c r="AU1185" s="17">
        <v>0.24177065163567199</v>
      </c>
      <c r="AV1185" s="17">
        <v>0.277643220814075</v>
      </c>
      <c r="AW1185" s="17">
        <v>0.304614170845663</v>
      </c>
      <c r="AX1185" s="17"/>
      <c r="AY1185" s="17">
        <v>0.29144619844442998</v>
      </c>
      <c r="AZ1185" s="17">
        <v>0.24564779310613299</v>
      </c>
      <c r="BA1185" s="17"/>
      <c r="BB1185" s="17">
        <v>0.25386012425207699</v>
      </c>
      <c r="BC1185" s="17">
        <v>0.25690543084537898</v>
      </c>
      <c r="BD1185" s="17"/>
      <c r="BE1185" s="17">
        <v>0.27473546277315503</v>
      </c>
      <c r="BF1185" s="17">
        <v>0.25397329289912601</v>
      </c>
      <c r="BG1185" s="17"/>
      <c r="BH1185" s="17">
        <v>0.31526168990953601</v>
      </c>
      <c r="BI1185" s="17">
        <v>0.25073642228628301</v>
      </c>
      <c r="BJ1185" s="17"/>
      <c r="BK1185" s="17">
        <v>0.26644202038693299</v>
      </c>
      <c r="BL1185" s="17">
        <v>0.25434260572449202</v>
      </c>
      <c r="BM1185" s="17"/>
      <c r="BN1185" s="17">
        <v>0.36086766774907503</v>
      </c>
      <c r="BO1185" s="17">
        <v>0.24991096374328201</v>
      </c>
      <c r="BP1185" s="17"/>
      <c r="BQ1185" s="17">
        <v>0.33346068005686402</v>
      </c>
      <c r="BR1185" s="17">
        <v>0.24953784862936601</v>
      </c>
      <c r="BS1185" s="17"/>
      <c r="BT1185" s="17">
        <v>0.33407249421261798</v>
      </c>
      <c r="BU1185" s="17">
        <v>0.25114666311310202</v>
      </c>
      <c r="BV1185" s="17"/>
      <c r="BW1185" s="17">
        <v>0.26746836922061901</v>
      </c>
      <c r="BX1185" s="17">
        <v>0.25057724362803702</v>
      </c>
      <c r="BY1185" s="17"/>
      <c r="BZ1185" s="17">
        <v>0.38683115117342698</v>
      </c>
      <c r="CA1185" s="17">
        <v>0.248581101126536</v>
      </c>
    </row>
    <row r="1186" spans="2:79" x14ac:dyDescent="0.35">
      <c r="B1186" t="s">
        <v>545</v>
      </c>
      <c r="C1186" s="17">
        <v>0.13873073169630001</v>
      </c>
      <c r="D1186" s="17">
        <v>0.141653130823229</v>
      </c>
      <c r="E1186" s="17">
        <v>0.15305010886605</v>
      </c>
      <c r="F1186" s="17">
        <v>0.18882655807902499</v>
      </c>
      <c r="G1186" s="17">
        <v>0.11109995235027301</v>
      </c>
      <c r="H1186" s="17">
        <v>0.13117536844527899</v>
      </c>
      <c r="I1186" s="17">
        <v>0.116419687755573</v>
      </c>
      <c r="J1186" s="17">
        <v>0.12258795430008</v>
      </c>
      <c r="K1186" s="17">
        <v>0.13862514766690301</v>
      </c>
      <c r="L1186" s="17">
        <v>0.124551789711446</v>
      </c>
      <c r="M1186" s="17"/>
      <c r="N1186" s="17">
        <v>0.277483810790915</v>
      </c>
      <c r="O1186" s="17">
        <v>0.144495430415336</v>
      </c>
      <c r="P1186" s="17">
        <v>9.7022544628360893E-2</v>
      </c>
      <c r="Q1186" s="17">
        <v>8.1913009884407403E-2</v>
      </c>
      <c r="R1186" s="17"/>
      <c r="S1186" s="17">
        <v>0.163751506946333</v>
      </c>
      <c r="T1186" s="17">
        <v>0.128561887556189</v>
      </c>
      <c r="U1186" s="17">
        <v>0.111238839276424</v>
      </c>
      <c r="V1186" s="17">
        <v>0.18717984429382201</v>
      </c>
      <c r="W1186" s="17">
        <v>0.1108790890681</v>
      </c>
      <c r="X1186" s="17">
        <v>8.2681306675366897E-2</v>
      </c>
      <c r="Y1186" s="17">
        <v>0.113388500620919</v>
      </c>
      <c r="Z1186" s="17"/>
      <c r="AA1186" s="17">
        <v>7.3431065805463602E-2</v>
      </c>
      <c r="AB1186" s="17">
        <v>0.27613558205719102</v>
      </c>
      <c r="AC1186" s="17"/>
      <c r="AD1186" s="17">
        <v>7.0674717974885698E-2</v>
      </c>
      <c r="AE1186" s="17">
        <v>6.0814669483446299E-2</v>
      </c>
      <c r="AF1186" s="17">
        <v>8.1254237274955399E-2</v>
      </c>
      <c r="AG1186" s="17"/>
      <c r="AH1186" s="17">
        <v>4.4221260938135602E-2</v>
      </c>
      <c r="AI1186" s="17">
        <v>0.15492549346228901</v>
      </c>
      <c r="AJ1186" s="17"/>
      <c r="AK1186" s="17">
        <v>0.141421948231545</v>
      </c>
      <c r="AL1186" s="17">
        <v>0.13768006263913601</v>
      </c>
      <c r="AM1186" s="17"/>
      <c r="AN1186" s="17">
        <v>0.177560828163047</v>
      </c>
      <c r="AO1186" s="17">
        <v>8.1913009884407403E-2</v>
      </c>
      <c r="AP1186" s="17"/>
      <c r="AQ1186" s="17">
        <v>0.11439202937081699</v>
      </c>
      <c r="AR1186" s="17">
        <v>0.152615227190876</v>
      </c>
      <c r="AS1186" s="17"/>
      <c r="AT1186" s="17">
        <v>0.366461927731766</v>
      </c>
      <c r="AU1186" s="17">
        <v>0.166643837570223</v>
      </c>
      <c r="AV1186" s="17">
        <v>7.6513572870052393E-2</v>
      </c>
      <c r="AW1186" s="17">
        <v>7.6683581103193205E-2</v>
      </c>
      <c r="AX1186" s="17"/>
      <c r="AY1186" s="17">
        <v>8.4179007885000004E-2</v>
      </c>
      <c r="AZ1186" s="17">
        <v>0.155572085833285</v>
      </c>
      <c r="BA1186" s="17"/>
      <c r="BB1186" s="17">
        <v>0.12487523823711499</v>
      </c>
      <c r="BC1186" s="17">
        <v>0.14115803595953999</v>
      </c>
      <c r="BD1186" s="17"/>
      <c r="BE1186" s="17">
        <v>7.8936984687517503E-2</v>
      </c>
      <c r="BF1186" s="17">
        <v>0.14683503044607901</v>
      </c>
      <c r="BG1186" s="17"/>
      <c r="BH1186" s="17">
        <v>0.12611140098357701</v>
      </c>
      <c r="BI1186" s="17">
        <v>0.13995704855257601</v>
      </c>
      <c r="BJ1186" s="17"/>
      <c r="BK1186" s="17">
        <v>0.103065095763286</v>
      </c>
      <c r="BL1186" s="17">
        <v>0.14625920906756401</v>
      </c>
      <c r="BM1186" s="17"/>
      <c r="BN1186" s="17">
        <v>7.0446950781064305E-2</v>
      </c>
      <c r="BO1186" s="17">
        <v>0.143007940721258</v>
      </c>
      <c r="BP1186" s="17"/>
      <c r="BQ1186" s="17">
        <v>7.3194200919087293E-2</v>
      </c>
      <c r="BR1186" s="17">
        <v>0.14461436789750401</v>
      </c>
      <c r="BS1186" s="17"/>
      <c r="BT1186" s="17">
        <v>0.122806604911951</v>
      </c>
      <c r="BU1186" s="17">
        <v>0.13981902290696799</v>
      </c>
      <c r="BV1186" s="17"/>
      <c r="BW1186" s="17">
        <v>8.8953606194815099E-2</v>
      </c>
      <c r="BX1186" s="17">
        <v>0.16527190937598199</v>
      </c>
      <c r="BY1186" s="17"/>
      <c r="BZ1186" s="17">
        <v>4.42050926208859E-2</v>
      </c>
      <c r="CA1186" s="17">
        <v>0.14443676519606</v>
      </c>
    </row>
    <row r="1187" spans="2:79" x14ac:dyDescent="0.35">
      <c r="B1187" t="s">
        <v>97</v>
      </c>
      <c r="C1187" s="17">
        <v>1.32301251408898E-2</v>
      </c>
      <c r="D1187" s="17">
        <v>1.7540756295278001E-2</v>
      </c>
      <c r="E1187" s="17">
        <v>3.80840760316068E-3</v>
      </c>
      <c r="F1187" s="17">
        <v>1.8154359700489599E-2</v>
      </c>
      <c r="G1187" s="17">
        <v>2.0649613143338401E-2</v>
      </c>
      <c r="H1187" s="17">
        <v>7.8628276366672807E-3</v>
      </c>
      <c r="I1187" s="17">
        <v>1.07008153846641E-2</v>
      </c>
      <c r="J1187" s="17">
        <v>7.5478944316380503E-3</v>
      </c>
      <c r="K1187" s="17">
        <v>2.5124128338500699E-2</v>
      </c>
      <c r="L1187" s="17">
        <v>2.1216269418479702E-2</v>
      </c>
      <c r="M1187" s="17"/>
      <c r="N1187" s="17">
        <v>1.4424707434647299E-2</v>
      </c>
      <c r="O1187" s="17">
        <v>1.7136812561401E-2</v>
      </c>
      <c r="P1187" s="17">
        <v>1.31415606410088E-2</v>
      </c>
      <c r="Q1187" s="17">
        <v>1.06834074965407E-2</v>
      </c>
      <c r="R1187" s="17"/>
      <c r="S1187" s="17">
        <v>5.5708532892302402E-3</v>
      </c>
      <c r="T1187" s="17">
        <v>0</v>
      </c>
      <c r="U1187" s="17">
        <v>2.56900774862097E-2</v>
      </c>
      <c r="V1187" s="17">
        <v>8.3251393840768403E-3</v>
      </c>
      <c r="W1187" s="17">
        <v>1.7104892954561999E-2</v>
      </c>
      <c r="X1187" s="17">
        <v>1.2363764356350899E-2</v>
      </c>
      <c r="Y1187" s="17">
        <v>8.8957054772272094E-3</v>
      </c>
      <c r="Z1187" s="17"/>
      <c r="AA1187" s="17">
        <v>8.72609423513627E-3</v>
      </c>
      <c r="AB1187" s="17">
        <v>2.2707596184317499E-2</v>
      </c>
      <c r="AC1187" s="17"/>
      <c r="AD1187" s="17">
        <v>9.9073414318441508E-3</v>
      </c>
      <c r="AE1187" s="17">
        <v>6.2140597518121603E-3</v>
      </c>
      <c r="AF1187" s="17">
        <v>6.8655154822357799E-3</v>
      </c>
      <c r="AG1187" s="17"/>
      <c r="AH1187" s="17">
        <v>5.71325452290543E-3</v>
      </c>
      <c r="AI1187" s="17">
        <v>1.4518185775527499E-2</v>
      </c>
      <c r="AJ1187" s="17"/>
      <c r="AK1187" s="17">
        <v>1.73530282358298E-2</v>
      </c>
      <c r="AL1187" s="17">
        <v>1.1620516010295699E-2</v>
      </c>
      <c r="AM1187" s="17"/>
      <c r="AN1187" s="17">
        <v>1.49705907676364E-2</v>
      </c>
      <c r="AO1187" s="17">
        <v>1.06834074965407E-2</v>
      </c>
      <c r="AP1187" s="17"/>
      <c r="AQ1187" s="17">
        <v>1.3280892106755E-2</v>
      </c>
      <c r="AR1187" s="17">
        <v>1.3201164118260099E-2</v>
      </c>
      <c r="AS1187" s="17"/>
      <c r="AT1187" s="17">
        <v>3.0030336085794598E-2</v>
      </c>
      <c r="AU1187" s="17">
        <v>1.7854907954039601E-2</v>
      </c>
      <c r="AV1187" s="17">
        <v>8.7368511506185301E-3</v>
      </c>
      <c r="AW1187" s="17">
        <v>2.6797119438228302E-3</v>
      </c>
      <c r="AX1187" s="17"/>
      <c r="AY1187" s="17">
        <v>1.34260256287549E-2</v>
      </c>
      <c r="AZ1187" s="17">
        <v>1.31696462181127E-2</v>
      </c>
      <c r="BA1187" s="17"/>
      <c r="BB1187" s="17">
        <v>6.1618700561887098E-3</v>
      </c>
      <c r="BC1187" s="17">
        <v>1.44683925292946E-2</v>
      </c>
      <c r="BD1187" s="17"/>
      <c r="BE1187" s="17">
        <v>5.7922287111168702E-3</v>
      </c>
      <c r="BF1187" s="17">
        <v>1.42382394965254E-2</v>
      </c>
      <c r="BG1187" s="17"/>
      <c r="BH1187" s="17">
        <v>1.48202472171973E-2</v>
      </c>
      <c r="BI1187" s="17">
        <v>1.3075600820218299E-2</v>
      </c>
      <c r="BJ1187" s="17"/>
      <c r="BK1187" s="17">
        <v>1.7063523439170499E-2</v>
      </c>
      <c r="BL1187" s="17">
        <v>1.2420952625422799E-2</v>
      </c>
      <c r="BM1187" s="17"/>
      <c r="BN1187" s="17">
        <v>5.2377260555662502E-3</v>
      </c>
      <c r="BO1187" s="17">
        <v>1.37307588351672E-2</v>
      </c>
      <c r="BP1187" s="17"/>
      <c r="BQ1187" s="17">
        <v>4.4376093643932E-3</v>
      </c>
      <c r="BR1187" s="17">
        <v>1.40194858761738E-2</v>
      </c>
      <c r="BS1187" s="17"/>
      <c r="BT1187" s="17">
        <v>1.57991083161396E-2</v>
      </c>
      <c r="BU1187" s="17">
        <v>1.30545549606319E-2</v>
      </c>
      <c r="BV1187" s="17"/>
      <c r="BW1187" s="17">
        <v>1.12588309753348E-2</v>
      </c>
      <c r="BX1187" s="17">
        <v>1.4281219758745099E-2</v>
      </c>
      <c r="BY1187" s="17"/>
      <c r="BZ1187" s="17">
        <v>8.0816697254644104E-3</v>
      </c>
      <c r="CA1187" s="17">
        <v>1.35409112869534E-2</v>
      </c>
    </row>
    <row r="1188" spans="2:79" x14ac:dyDescent="0.35">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c r="AZ1188" s="17"/>
      <c r="BA1188" s="17"/>
      <c r="BB1188" s="17"/>
      <c r="BC1188" s="17"/>
      <c r="BD1188" s="17"/>
      <c r="BE1188" s="17"/>
      <c r="BF1188" s="17"/>
      <c r="BG1188" s="17"/>
      <c r="BH1188" s="17"/>
      <c r="BI1188" s="17"/>
      <c r="BJ1188" s="17"/>
      <c r="BK1188" s="17"/>
      <c r="BL1188" s="17"/>
      <c r="BM1188" s="17"/>
      <c r="BN1188" s="17"/>
      <c r="BO1188" s="17"/>
      <c r="BP1188" s="17"/>
      <c r="BQ1188" s="17"/>
      <c r="BR1188" s="17"/>
      <c r="BS1188" s="17"/>
      <c r="BT1188" s="17"/>
      <c r="BU1188" s="17"/>
      <c r="BV1188" s="17"/>
      <c r="BW1188" s="17"/>
      <c r="BX1188" s="17"/>
      <c r="BY1188" s="17"/>
      <c r="BZ1188" s="17"/>
      <c r="CA1188" s="17"/>
    </row>
    <row r="1189" spans="2:79" x14ac:dyDescent="0.35">
      <c r="B1189" s="6" t="s">
        <v>549</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c r="AZ1189" s="17"/>
      <c r="BA1189" s="17"/>
      <c r="BB1189" s="17"/>
      <c r="BC1189" s="17"/>
      <c r="BD1189" s="17"/>
      <c r="BE1189" s="17"/>
      <c r="BF1189" s="17"/>
      <c r="BG1189" s="17"/>
      <c r="BH1189" s="17"/>
      <c r="BI1189" s="17"/>
      <c r="BJ1189" s="17"/>
      <c r="BK1189" s="17"/>
      <c r="BL1189" s="17"/>
      <c r="BM1189" s="17"/>
      <c r="BN1189" s="17"/>
      <c r="BO1189" s="17"/>
      <c r="BP1189" s="17"/>
      <c r="BQ1189" s="17"/>
      <c r="BR1189" s="17"/>
      <c r="BS1189" s="17"/>
      <c r="BT1189" s="17"/>
      <c r="BU1189" s="17"/>
      <c r="BV1189" s="17"/>
      <c r="BW1189" s="17"/>
      <c r="BX1189" s="17"/>
      <c r="BY1189" s="17"/>
      <c r="BZ1189" s="17"/>
      <c r="CA1189" s="17"/>
    </row>
    <row r="1190" spans="2:79" x14ac:dyDescent="0.35">
      <c r="B1190" s="24" t="s">
        <v>77</v>
      </c>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c r="AZ1190" s="17"/>
      <c r="BA1190" s="17"/>
      <c r="BB1190" s="17"/>
      <c r="BC1190" s="17"/>
      <c r="BD1190" s="17"/>
      <c r="BE1190" s="17"/>
      <c r="BF1190" s="17"/>
      <c r="BG1190" s="17"/>
      <c r="BH1190" s="17"/>
      <c r="BI1190" s="17"/>
      <c r="BJ1190" s="17"/>
      <c r="BK1190" s="17"/>
      <c r="BL1190" s="17"/>
      <c r="BM1190" s="17"/>
      <c r="BN1190" s="17"/>
      <c r="BO1190" s="17"/>
      <c r="BP1190" s="17"/>
      <c r="BQ1190" s="17"/>
      <c r="BR1190" s="17"/>
      <c r="BS1190" s="17"/>
      <c r="BT1190" s="17"/>
      <c r="BU1190" s="17"/>
      <c r="BV1190" s="17"/>
      <c r="BW1190" s="17"/>
      <c r="BX1190" s="17"/>
      <c r="BY1190" s="17"/>
      <c r="BZ1190" s="17"/>
      <c r="CA1190" s="17"/>
    </row>
    <row r="1191" spans="2:79" x14ac:dyDescent="0.35">
      <c r="B1191" t="s">
        <v>547</v>
      </c>
      <c r="C1191" s="17">
        <v>0.45222280624204803</v>
      </c>
      <c r="D1191" s="17">
        <v>0.47973687789682701</v>
      </c>
      <c r="E1191" s="17">
        <v>0.474563805666677</v>
      </c>
      <c r="F1191" s="17">
        <v>0.393497030279786</v>
      </c>
      <c r="G1191" s="17">
        <v>0.44600250225421101</v>
      </c>
      <c r="H1191" s="17">
        <v>0.38304613419922301</v>
      </c>
      <c r="I1191" s="17">
        <v>0.48148531154178698</v>
      </c>
      <c r="J1191" s="17">
        <v>0.497382319957342</v>
      </c>
      <c r="K1191" s="17">
        <v>0.55175885007569803</v>
      </c>
      <c r="L1191" s="17">
        <v>0.46731479749708199</v>
      </c>
      <c r="M1191" s="17"/>
      <c r="N1191" s="17">
        <v>0.142240512351655</v>
      </c>
      <c r="O1191" s="17">
        <v>0.37629912771393198</v>
      </c>
      <c r="P1191" s="17">
        <v>0.54102993932660104</v>
      </c>
      <c r="Q1191" s="17">
        <v>0.70671615551765699</v>
      </c>
      <c r="R1191" s="17"/>
      <c r="S1191" s="17">
        <v>0.29281846573457099</v>
      </c>
      <c r="T1191" s="17">
        <v>0.47216874554159199</v>
      </c>
      <c r="U1191" s="17">
        <v>0.52612365717759002</v>
      </c>
      <c r="V1191" s="17">
        <v>0.330583205742421</v>
      </c>
      <c r="W1191" s="17">
        <v>0.58376361451305403</v>
      </c>
      <c r="X1191" s="17">
        <v>0.56916090764972505</v>
      </c>
      <c r="Y1191" s="17">
        <v>0.53809132953880701</v>
      </c>
      <c r="Z1191" s="17"/>
      <c r="AA1191" s="17">
        <v>0.59246085783392499</v>
      </c>
      <c r="AB1191" s="17">
        <v>0.230953116789365</v>
      </c>
      <c r="AC1191" s="17"/>
      <c r="AD1191" s="17">
        <v>0.61845675446854798</v>
      </c>
      <c r="AE1191" s="17">
        <v>0.73133414029154997</v>
      </c>
      <c r="AF1191" s="17">
        <v>0.50443738970070595</v>
      </c>
      <c r="AG1191" s="17"/>
      <c r="AH1191" s="17">
        <v>0.743345984981992</v>
      </c>
      <c r="AI1191" s="17">
        <v>0.41097537910034798</v>
      </c>
      <c r="AJ1191" s="17"/>
      <c r="AK1191" s="17">
        <v>0.38278701899829598</v>
      </c>
      <c r="AL1191" s="17">
        <v>0.48351008579292398</v>
      </c>
      <c r="AM1191" s="17"/>
      <c r="AN1191" s="17">
        <v>0.30974437894225099</v>
      </c>
      <c r="AO1191" s="17">
        <v>0.70671615551765699</v>
      </c>
      <c r="AP1191" s="17"/>
      <c r="AQ1191" s="17">
        <v>0.63047247889968405</v>
      </c>
      <c r="AR1191" s="17">
        <v>0.363305083671007</v>
      </c>
      <c r="AS1191" s="17"/>
      <c r="AT1191" s="17">
        <v>0.140540392503542</v>
      </c>
      <c r="AU1191" s="17">
        <v>0.310105588592617</v>
      </c>
      <c r="AV1191" s="17">
        <v>0.61620452941616399</v>
      </c>
      <c r="AW1191" s="17">
        <v>0.78510398485172495</v>
      </c>
      <c r="AX1191" s="17"/>
      <c r="AY1191" s="17">
        <v>0.73044845632342303</v>
      </c>
      <c r="AZ1191" s="17">
        <v>0.38326401832856599</v>
      </c>
      <c r="BA1191" s="17"/>
      <c r="BB1191" s="17">
        <v>0.43850426103689599</v>
      </c>
      <c r="BC1191" s="17">
        <v>0.45474298439246102</v>
      </c>
      <c r="BD1191" s="17"/>
      <c r="BE1191" s="17">
        <v>0.59065800911088995</v>
      </c>
      <c r="BF1191" s="17">
        <v>0.43408039939228998</v>
      </c>
      <c r="BG1191" s="17"/>
      <c r="BH1191" s="17">
        <v>0.44984846353561098</v>
      </c>
      <c r="BI1191" s="17">
        <v>0.45243060835369697</v>
      </c>
      <c r="BJ1191" s="17"/>
      <c r="BK1191" s="17">
        <v>0.56235342599024096</v>
      </c>
      <c r="BL1191" s="17">
        <v>0.43314011721887902</v>
      </c>
      <c r="BM1191" s="17"/>
      <c r="BN1191" s="17">
        <v>0.60630937992463296</v>
      </c>
      <c r="BO1191" s="17">
        <v>0.44520072741265099</v>
      </c>
      <c r="BP1191" s="17"/>
      <c r="BQ1191" s="17">
        <v>0.73520913472405502</v>
      </c>
      <c r="BR1191" s="17">
        <v>0.429960455653909</v>
      </c>
      <c r="BS1191" s="17"/>
      <c r="BT1191" s="17">
        <v>0.52400966216087996</v>
      </c>
      <c r="BU1191" s="17">
        <v>0.44742678321745299</v>
      </c>
      <c r="BV1191" s="17"/>
      <c r="BW1191" s="17">
        <v>0.46799868112980503</v>
      </c>
      <c r="BX1191" s="17">
        <v>0.444709150363927</v>
      </c>
      <c r="BY1191" s="17"/>
      <c r="BZ1191" s="17">
        <v>0.65031253920457599</v>
      </c>
      <c r="CA1191" s="17">
        <v>0.442703848725364</v>
      </c>
    </row>
    <row r="1192" spans="2:79" x14ac:dyDescent="0.35">
      <c r="B1192" t="s">
        <v>548</v>
      </c>
      <c r="C1192" s="17">
        <v>0.35603851863209002</v>
      </c>
      <c r="D1192" s="17">
        <v>0.31054758949425398</v>
      </c>
      <c r="E1192" s="17">
        <v>0.368235216259998</v>
      </c>
      <c r="F1192" s="17">
        <v>0.36074213206380601</v>
      </c>
      <c r="G1192" s="17">
        <v>0.37221525608106898</v>
      </c>
      <c r="H1192" s="17">
        <v>0.41225731644084901</v>
      </c>
      <c r="I1192" s="17">
        <v>0.25905062361870101</v>
      </c>
      <c r="J1192" s="17">
        <v>0.413332630795467</v>
      </c>
      <c r="K1192" s="17">
        <v>0.48329286300177599</v>
      </c>
      <c r="L1192" s="17">
        <v>0.32678411734850199</v>
      </c>
      <c r="M1192" s="17"/>
      <c r="N1192" s="17">
        <v>7.0599878042392206E-2</v>
      </c>
      <c r="O1192" s="17">
        <v>0.220785117638579</v>
      </c>
      <c r="P1192" s="17">
        <v>0.44699652577585702</v>
      </c>
      <c r="Q1192" s="17">
        <v>0.62126957091057</v>
      </c>
      <c r="R1192" s="17"/>
      <c r="S1192" s="17">
        <v>0.194874037041251</v>
      </c>
      <c r="T1192" s="17">
        <v>0.331176984494851</v>
      </c>
      <c r="U1192" s="17">
        <v>0.45216227122462499</v>
      </c>
      <c r="V1192" s="17">
        <v>0.25068820722368101</v>
      </c>
      <c r="W1192" s="17">
        <v>0.47019422944746703</v>
      </c>
      <c r="X1192" s="17">
        <v>0.48975153159910501</v>
      </c>
      <c r="Y1192" s="17">
        <v>0.456346579181026</v>
      </c>
      <c r="Z1192" s="17"/>
      <c r="AA1192" s="17">
        <v>0.49166204634899402</v>
      </c>
      <c r="AB1192" s="17">
        <v>0.142049693774977</v>
      </c>
      <c r="AC1192" s="17"/>
      <c r="AD1192" s="17">
        <v>0.50498725382531995</v>
      </c>
      <c r="AE1192" s="17">
        <v>0.649281471225026</v>
      </c>
      <c r="AF1192" s="17">
        <v>0.412144093558731</v>
      </c>
      <c r="AG1192" s="17"/>
      <c r="AH1192" s="17">
        <v>0.68068257979534297</v>
      </c>
      <c r="AI1192" s="17">
        <v>0.31004172676627101</v>
      </c>
      <c r="AJ1192" s="17"/>
      <c r="AK1192" s="17">
        <v>0.30048496864087398</v>
      </c>
      <c r="AL1192" s="17">
        <v>0.38107055927875499</v>
      </c>
      <c r="AM1192" s="17"/>
      <c r="AN1192" s="17">
        <v>0.207548574563718</v>
      </c>
      <c r="AO1192" s="17">
        <v>0.62126957091057</v>
      </c>
      <c r="AP1192" s="17"/>
      <c r="AQ1192" s="17">
        <v>0.52674955231468801</v>
      </c>
      <c r="AR1192" s="17">
        <v>0.270881356172893</v>
      </c>
      <c r="AS1192" s="17"/>
      <c r="AT1192" s="17">
        <v>7.9732480605055403E-2</v>
      </c>
      <c r="AU1192" s="17">
        <v>0.19797902547572099</v>
      </c>
      <c r="AV1192" s="17">
        <v>0.49245707744526701</v>
      </c>
      <c r="AW1192" s="17">
        <v>0.75414797304675296</v>
      </c>
      <c r="AX1192" s="17"/>
      <c r="AY1192" s="17">
        <v>0.55793916354051498</v>
      </c>
      <c r="AZ1192" s="17">
        <v>0.305997037022601</v>
      </c>
      <c r="BA1192" s="17"/>
      <c r="BB1192" s="17">
        <v>0.34351264225411399</v>
      </c>
      <c r="BC1192" s="17">
        <v>0.35833959644249003</v>
      </c>
      <c r="BD1192" s="17"/>
      <c r="BE1192" s="17">
        <v>0.54189220759152601</v>
      </c>
      <c r="BF1192" s="17">
        <v>0.33168175698653402</v>
      </c>
      <c r="BG1192" s="17"/>
      <c r="BH1192" s="17">
        <v>0.388109368257328</v>
      </c>
      <c r="BI1192" s="17">
        <v>0.35323168276275402</v>
      </c>
      <c r="BJ1192" s="17"/>
      <c r="BK1192" s="17">
        <v>0.47485168388916199</v>
      </c>
      <c r="BL1192" s="17">
        <v>0.33545137683952497</v>
      </c>
      <c r="BM1192" s="17"/>
      <c r="BN1192" s="17">
        <v>0.51935195144472401</v>
      </c>
      <c r="BO1192" s="17">
        <v>0.34859595065422</v>
      </c>
      <c r="BP1192" s="17"/>
      <c r="BQ1192" s="17">
        <v>0.61926019946157795</v>
      </c>
      <c r="BR1192" s="17">
        <v>0.33533104003247299</v>
      </c>
      <c r="BS1192" s="17"/>
      <c r="BT1192" s="17">
        <v>0.44141717562798299</v>
      </c>
      <c r="BU1192" s="17">
        <v>0.35033443813545601</v>
      </c>
      <c r="BV1192" s="17"/>
      <c r="BW1192" s="17">
        <v>0.337490646033132</v>
      </c>
      <c r="BX1192" s="17">
        <v>0.36487240790741299</v>
      </c>
      <c r="BY1192" s="17"/>
      <c r="BZ1192" s="17">
        <v>0.56069830443970503</v>
      </c>
      <c r="CA1192" s="17">
        <v>0.34620384533862397</v>
      </c>
    </row>
    <row r="1193" spans="2:79" x14ac:dyDescent="0.35">
      <c r="B1193" t="s">
        <v>115</v>
      </c>
      <c r="C1193" s="17">
        <v>0.42270917389429602</v>
      </c>
      <c r="D1193" s="17">
        <v>0.42083261425441598</v>
      </c>
      <c r="E1193" s="17">
        <v>0.40824774213068299</v>
      </c>
      <c r="F1193" s="17">
        <v>0.45831488299392298</v>
      </c>
      <c r="G1193" s="17">
        <v>0.40817657475651198</v>
      </c>
      <c r="H1193" s="17">
        <v>0.43724659655632703</v>
      </c>
      <c r="I1193" s="17">
        <v>0.45481665102214902</v>
      </c>
      <c r="J1193" s="17">
        <v>0.38665036187291701</v>
      </c>
      <c r="K1193" s="17">
        <v>0.29040916256134203</v>
      </c>
      <c r="L1193" s="17">
        <v>0.431204051220693</v>
      </c>
      <c r="M1193" s="17"/>
      <c r="N1193" s="17">
        <v>0.81749774702626199</v>
      </c>
      <c r="O1193" s="17">
        <v>0.50590151247534498</v>
      </c>
      <c r="P1193" s="17">
        <v>0.275786817657943</v>
      </c>
      <c r="Q1193" s="17">
        <v>0.12057376208687801</v>
      </c>
      <c r="R1193" s="17"/>
      <c r="S1193" s="17">
        <v>0.60683860119351096</v>
      </c>
      <c r="T1193" s="17">
        <v>0.39483080006218502</v>
      </c>
      <c r="U1193" s="17">
        <v>0.31264124810518401</v>
      </c>
      <c r="V1193" s="17">
        <v>0.56235144200007703</v>
      </c>
      <c r="W1193" s="17">
        <v>0.26276567275561802</v>
      </c>
      <c r="X1193" s="17">
        <v>0.28195008812087102</v>
      </c>
      <c r="Y1193" s="17">
        <v>0.32421292193400397</v>
      </c>
      <c r="Z1193" s="17"/>
      <c r="AA1193" s="17">
        <v>0.23910528217980101</v>
      </c>
      <c r="AB1193" s="17">
        <v>0.71240213269409902</v>
      </c>
      <c r="AC1193" s="17"/>
      <c r="AD1193" s="17">
        <v>0.19423725783217799</v>
      </c>
      <c r="AE1193" s="17">
        <v>0.11956173906562401</v>
      </c>
      <c r="AF1193" s="17">
        <v>0.32416803644118503</v>
      </c>
      <c r="AG1193" s="17"/>
      <c r="AH1193" s="17">
        <v>7.8849654920681897E-2</v>
      </c>
      <c r="AI1193" s="17">
        <v>0.47142848410941901</v>
      </c>
      <c r="AJ1193" s="17"/>
      <c r="AK1193" s="17">
        <v>0.49769180413159297</v>
      </c>
      <c r="AL1193" s="17">
        <v>0.38892252572886499</v>
      </c>
      <c r="AM1193" s="17"/>
      <c r="AN1193" s="17">
        <v>0.59186007087619497</v>
      </c>
      <c r="AO1193" s="17">
        <v>0.12057376208687801</v>
      </c>
      <c r="AP1193" s="17"/>
      <c r="AQ1193" s="17">
        <v>0.21941706577248499</v>
      </c>
      <c r="AR1193" s="17">
        <v>0.52411901662414195</v>
      </c>
      <c r="AS1193" s="17"/>
      <c r="AT1193" s="17">
        <v>0.83013798503280301</v>
      </c>
      <c r="AU1193" s="17">
        <v>0.59076007360953298</v>
      </c>
      <c r="AV1193" s="17">
        <v>0.20825093775544901</v>
      </c>
      <c r="AW1193" s="17">
        <v>3.0205218716005702E-2</v>
      </c>
      <c r="AX1193" s="17"/>
      <c r="AY1193" s="17">
        <v>0.12722752942079399</v>
      </c>
      <c r="AZ1193" s="17">
        <v>0.49594489478349302</v>
      </c>
      <c r="BA1193" s="17"/>
      <c r="BB1193" s="17">
        <v>0.42778923706563199</v>
      </c>
      <c r="BC1193" s="17">
        <v>0.42177593614818898</v>
      </c>
      <c r="BD1193" s="17"/>
      <c r="BE1193" s="17">
        <v>0.249397754081471</v>
      </c>
      <c r="BF1193" s="17">
        <v>0.445422228267702</v>
      </c>
      <c r="BG1193" s="17"/>
      <c r="BH1193" s="17">
        <v>0.39707576105473502</v>
      </c>
      <c r="BI1193" s="17">
        <v>0.42495260627766901</v>
      </c>
      <c r="BJ1193" s="17"/>
      <c r="BK1193" s="17">
        <v>0.26269450652072401</v>
      </c>
      <c r="BL1193" s="17">
        <v>0.45043543334527603</v>
      </c>
      <c r="BM1193" s="17"/>
      <c r="BN1193" s="17">
        <v>0.23070439270661999</v>
      </c>
      <c r="BO1193" s="17">
        <v>0.43145927247133498</v>
      </c>
      <c r="BP1193" s="17"/>
      <c r="BQ1193" s="17">
        <v>9.2218122638714303E-2</v>
      </c>
      <c r="BR1193" s="17">
        <v>0.44870869015630599</v>
      </c>
      <c r="BS1193" s="17"/>
      <c r="BT1193" s="17">
        <v>0.33666701339456701</v>
      </c>
      <c r="BU1193" s="17">
        <v>0.428457582534857</v>
      </c>
      <c r="BV1193" s="17"/>
      <c r="BW1193" s="17">
        <v>0.37746879205205802</v>
      </c>
      <c r="BX1193" s="17">
        <v>0.44425603981303902</v>
      </c>
      <c r="BY1193" s="17"/>
      <c r="BZ1193" s="17">
        <v>0.14223614037962201</v>
      </c>
      <c r="CA1193" s="17">
        <v>0.43618695919226802</v>
      </c>
    </row>
    <row r="1194" spans="2:79" x14ac:dyDescent="0.35">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c r="AX1194" s="17"/>
      <c r="AY1194" s="17"/>
      <c r="AZ1194" s="17"/>
      <c r="BA1194" s="17"/>
      <c r="BB1194" s="17"/>
      <c r="BC1194" s="17"/>
      <c r="BD1194" s="17"/>
      <c r="BE1194" s="17"/>
      <c r="BF1194" s="17"/>
      <c r="BG1194" s="17"/>
      <c r="BH1194" s="17"/>
      <c r="BI1194" s="17"/>
      <c r="BJ1194" s="17"/>
      <c r="BK1194" s="17"/>
      <c r="BL1194" s="17"/>
      <c r="BM1194" s="17"/>
      <c r="BN1194" s="17"/>
      <c r="BO1194" s="17"/>
      <c r="BP1194" s="17"/>
      <c r="BQ1194" s="17"/>
      <c r="BR1194" s="17"/>
      <c r="BS1194" s="17"/>
      <c r="BT1194" s="17"/>
      <c r="BU1194" s="17"/>
      <c r="BV1194" s="17"/>
      <c r="BW1194" s="17"/>
      <c r="BX1194" s="17"/>
      <c r="BY1194" s="17"/>
      <c r="BZ1194" s="17"/>
      <c r="CA1194" s="17"/>
    </row>
    <row r="1195" spans="2:79" x14ac:dyDescent="0.35">
      <c r="B1195" s="6" t="s">
        <v>562</v>
      </c>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c r="AY1195" s="17"/>
      <c r="AZ1195" s="17"/>
      <c r="BA1195" s="17"/>
      <c r="BB1195" s="17"/>
      <c r="BC1195" s="17"/>
      <c r="BD1195" s="17"/>
      <c r="BE1195" s="17"/>
      <c r="BF1195" s="17"/>
      <c r="BG1195" s="17"/>
      <c r="BH1195" s="17"/>
      <c r="BI1195" s="17"/>
      <c r="BJ1195" s="17"/>
      <c r="BK1195" s="17"/>
      <c r="BL1195" s="17"/>
      <c r="BM1195" s="17"/>
      <c r="BN1195" s="17"/>
      <c r="BO1195" s="17"/>
      <c r="BP1195" s="17"/>
      <c r="BQ1195" s="17"/>
      <c r="BR1195" s="17"/>
      <c r="BS1195" s="17"/>
      <c r="BT1195" s="17"/>
      <c r="BU1195" s="17"/>
      <c r="BV1195" s="17"/>
      <c r="BW1195" s="17"/>
      <c r="BX1195" s="17"/>
      <c r="BY1195" s="17"/>
      <c r="BZ1195" s="17"/>
      <c r="CA1195" s="17"/>
    </row>
    <row r="1196" spans="2:79" x14ac:dyDescent="0.35">
      <c r="B1196" s="24" t="s">
        <v>77</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c r="AX1196" s="17"/>
      <c r="AY1196" s="17"/>
      <c r="AZ1196" s="17"/>
      <c r="BA1196" s="17"/>
      <c r="BB1196" s="17"/>
      <c r="BC1196" s="17"/>
      <c r="BD1196" s="17"/>
      <c r="BE1196" s="17"/>
      <c r="BF1196" s="17"/>
      <c r="BG1196" s="17"/>
      <c r="BH1196" s="17"/>
      <c r="BI1196" s="17"/>
      <c r="BJ1196" s="17"/>
      <c r="BK1196" s="17"/>
      <c r="BL1196" s="17"/>
      <c r="BM1196" s="17"/>
      <c r="BN1196" s="17"/>
      <c r="BO1196" s="17"/>
      <c r="BP1196" s="17"/>
      <c r="BQ1196" s="17"/>
      <c r="BR1196" s="17"/>
      <c r="BS1196" s="17"/>
      <c r="BT1196" s="17"/>
      <c r="BU1196" s="17"/>
      <c r="BV1196" s="17"/>
      <c r="BW1196" s="17"/>
      <c r="BX1196" s="17"/>
      <c r="BY1196" s="17"/>
      <c r="BZ1196" s="17"/>
      <c r="CA1196" s="17"/>
    </row>
    <row r="1197" spans="2:79" x14ac:dyDescent="0.35">
      <c r="B1197" t="s">
        <v>556</v>
      </c>
      <c r="C1197" s="17">
        <v>0.253711996573254</v>
      </c>
      <c r="D1197" s="17">
        <v>0.26703386436075799</v>
      </c>
      <c r="E1197" s="17">
        <v>0.17828313478159699</v>
      </c>
      <c r="F1197" s="17">
        <v>0.29186308139429801</v>
      </c>
      <c r="G1197" s="17">
        <v>0.154084616073591</v>
      </c>
      <c r="H1197" s="17">
        <v>0.26333144571755901</v>
      </c>
      <c r="I1197" s="17">
        <v>0.383108700814973</v>
      </c>
      <c r="J1197" s="17">
        <v>0.26684802453390899</v>
      </c>
      <c r="K1197" s="17">
        <v>0.184648750361873</v>
      </c>
      <c r="L1197" s="17">
        <v>0.23532342437141299</v>
      </c>
      <c r="M1197" s="17"/>
      <c r="N1197" s="17">
        <v>0.19250773015390299</v>
      </c>
      <c r="O1197" s="17">
        <v>0.21576490221396699</v>
      </c>
      <c r="P1197" s="17">
        <v>0.24462208852041301</v>
      </c>
      <c r="Q1197" s="17">
        <v>0.32785023872858099</v>
      </c>
      <c r="R1197" s="17"/>
      <c r="S1197" s="17">
        <v>0.21345285252141599</v>
      </c>
      <c r="T1197" s="17">
        <v>0.241997508020003</v>
      </c>
      <c r="U1197" s="17">
        <v>0.25627051742735901</v>
      </c>
      <c r="V1197" s="17">
        <v>0.241617804901892</v>
      </c>
      <c r="W1197" s="17">
        <v>0.26347854218495897</v>
      </c>
      <c r="X1197" s="17">
        <v>0.289533006831661</v>
      </c>
      <c r="Y1197" s="17">
        <v>0.28861356667035798</v>
      </c>
      <c r="Z1197" s="17"/>
      <c r="AA1197" s="17">
        <v>0.294652331087768</v>
      </c>
      <c r="AB1197" s="17">
        <v>0.18911572615102501</v>
      </c>
      <c r="AC1197" s="17"/>
      <c r="AD1197" s="17">
        <v>0.29494142281429397</v>
      </c>
      <c r="AE1197" s="17">
        <v>0.33673780832621503</v>
      </c>
      <c r="AF1197" s="17">
        <v>0.276498011026997</v>
      </c>
      <c r="AG1197" s="17"/>
      <c r="AH1197" s="17">
        <v>0.33136920471411502</v>
      </c>
      <c r="AI1197" s="17">
        <v>0.24270923118479601</v>
      </c>
      <c r="AJ1197" s="17"/>
      <c r="AK1197" s="17">
        <v>0.26572283247821499</v>
      </c>
      <c r="AL1197" s="17">
        <v>0.24829999801292901</v>
      </c>
      <c r="AM1197" s="17"/>
      <c r="AN1197" s="17">
        <v>0.21220560681835801</v>
      </c>
      <c r="AO1197" s="17">
        <v>0.32785023872858099</v>
      </c>
      <c r="AP1197" s="17"/>
      <c r="AQ1197" s="17">
        <v>0.32405772485727102</v>
      </c>
      <c r="AR1197" s="17">
        <v>0.218620869288942</v>
      </c>
      <c r="AS1197" s="17"/>
      <c r="AT1197" s="17">
        <v>0.165628801187024</v>
      </c>
      <c r="AU1197" s="17">
        <v>0.22405840708062599</v>
      </c>
      <c r="AV1197" s="17">
        <v>0.27916065728758499</v>
      </c>
      <c r="AW1197" s="17">
        <v>0.380112470278409</v>
      </c>
      <c r="AX1197" s="17"/>
      <c r="AY1197" s="17">
        <v>0.29058521259769698</v>
      </c>
      <c r="AZ1197" s="17">
        <v>0.244572895693181</v>
      </c>
      <c r="BA1197" s="17"/>
      <c r="BB1197" s="17">
        <v>0.187233068511832</v>
      </c>
      <c r="BC1197" s="17">
        <v>0.265924570097474</v>
      </c>
      <c r="BD1197" s="17"/>
      <c r="BE1197" s="17">
        <v>0.30588845426802602</v>
      </c>
      <c r="BF1197" s="17">
        <v>0.246874093324219</v>
      </c>
      <c r="BG1197" s="17"/>
      <c r="BH1197" s="17">
        <v>0.30386705374377099</v>
      </c>
      <c r="BI1197" s="17">
        <v>0.24932243361686801</v>
      </c>
      <c r="BJ1197" s="17"/>
      <c r="BK1197" s="17">
        <v>0.27351526823432998</v>
      </c>
      <c r="BL1197" s="17">
        <v>0.25028061958097297</v>
      </c>
      <c r="BM1197" s="17"/>
      <c r="BN1197" s="17">
        <v>0.25105488862228997</v>
      </c>
      <c r="BO1197" s="17">
        <v>0.25383308708129798</v>
      </c>
      <c r="BP1197" s="17"/>
      <c r="BQ1197" s="17">
        <v>0.291427026818396</v>
      </c>
      <c r="BR1197" s="17">
        <v>0.25074497964963299</v>
      </c>
      <c r="BS1197" s="17"/>
      <c r="BT1197" s="17">
        <v>0.21197772554299599</v>
      </c>
      <c r="BU1197" s="17">
        <v>0.25650023018808299</v>
      </c>
      <c r="BV1197" s="17"/>
      <c r="BW1197" s="17">
        <v>0.251574029643164</v>
      </c>
      <c r="BX1197" s="17">
        <v>0.25473025691734302</v>
      </c>
      <c r="BY1197" s="17"/>
      <c r="BZ1197" s="17">
        <v>0.26684010492035198</v>
      </c>
      <c r="CA1197" s="17">
        <v>0.25308114153719802</v>
      </c>
    </row>
    <row r="1198" spans="2:79" x14ac:dyDescent="0.35">
      <c r="B1198" t="s">
        <v>557</v>
      </c>
      <c r="C1198" s="17">
        <v>0.223582555488581</v>
      </c>
      <c r="D1198" s="17">
        <v>0.27583465364037302</v>
      </c>
      <c r="E1198" s="17">
        <v>0.228057123629898</v>
      </c>
      <c r="F1198" s="17">
        <v>0.22430757085139599</v>
      </c>
      <c r="G1198" s="17">
        <v>0.20274801946339599</v>
      </c>
      <c r="H1198" s="17">
        <v>0.20699011064609299</v>
      </c>
      <c r="I1198" s="17">
        <v>0.209477545475244</v>
      </c>
      <c r="J1198" s="17">
        <v>0.202834602219372</v>
      </c>
      <c r="K1198" s="17">
        <v>0.20936729905815901</v>
      </c>
      <c r="L1198" s="17">
        <v>0.25258496133830399</v>
      </c>
      <c r="M1198" s="17"/>
      <c r="N1198" s="17">
        <v>0.15120360957269</v>
      </c>
      <c r="O1198" s="17">
        <v>0.20973941343161601</v>
      </c>
      <c r="P1198" s="17">
        <v>0.27473249363715102</v>
      </c>
      <c r="Q1198" s="17">
        <v>0.26764619417326202</v>
      </c>
      <c r="R1198" s="17"/>
      <c r="S1198" s="17">
        <v>0.17907184579860999</v>
      </c>
      <c r="T1198" s="17">
        <v>0.24714258610304701</v>
      </c>
      <c r="U1198" s="17">
        <v>0.26273968658865299</v>
      </c>
      <c r="V1198" s="17">
        <v>0.218318714777788</v>
      </c>
      <c r="W1198" s="17">
        <v>0.26495029387361002</v>
      </c>
      <c r="X1198" s="17">
        <v>0.23800805875280501</v>
      </c>
      <c r="Y1198" s="17">
        <v>0.204681894123077</v>
      </c>
      <c r="Z1198" s="17"/>
      <c r="AA1198" s="17">
        <v>0.259861349435557</v>
      </c>
      <c r="AB1198" s="17">
        <v>0.16634133330070799</v>
      </c>
      <c r="AC1198" s="17"/>
      <c r="AD1198" s="17">
        <v>0.27632944493391298</v>
      </c>
      <c r="AE1198" s="17">
        <v>0.28158859122166102</v>
      </c>
      <c r="AF1198" s="17">
        <v>0.23836649683785099</v>
      </c>
      <c r="AG1198" s="17"/>
      <c r="AH1198" s="17">
        <v>0.28909382397181299</v>
      </c>
      <c r="AI1198" s="17">
        <v>0.21430067252269</v>
      </c>
      <c r="AJ1198" s="17"/>
      <c r="AK1198" s="17">
        <v>0.20411119353062099</v>
      </c>
      <c r="AL1198" s="17">
        <v>0.23235621485066801</v>
      </c>
      <c r="AM1198" s="17"/>
      <c r="AN1198" s="17">
        <v>0.198913470977061</v>
      </c>
      <c r="AO1198" s="17">
        <v>0.26764619417326202</v>
      </c>
      <c r="AP1198" s="17"/>
      <c r="AQ1198" s="17">
        <v>0.23657006731589</v>
      </c>
      <c r="AR1198" s="17">
        <v>0.21710389016296899</v>
      </c>
      <c r="AS1198" s="17"/>
      <c r="AT1198" s="17">
        <v>0.143468354106214</v>
      </c>
      <c r="AU1198" s="17">
        <v>0.20561478079870199</v>
      </c>
      <c r="AV1198" s="17">
        <v>0.25743716196681898</v>
      </c>
      <c r="AW1198" s="17">
        <v>0.290559031063992</v>
      </c>
      <c r="AX1198" s="17"/>
      <c r="AY1198" s="17">
        <v>0.24723172893723799</v>
      </c>
      <c r="AZ1198" s="17">
        <v>0.217721060203377</v>
      </c>
      <c r="BA1198" s="17"/>
      <c r="BB1198" s="17">
        <v>0.210829116015533</v>
      </c>
      <c r="BC1198" s="17">
        <v>0.22592543798974599</v>
      </c>
      <c r="BD1198" s="17"/>
      <c r="BE1198" s="17">
        <v>0.25721131489578702</v>
      </c>
      <c r="BF1198" s="17">
        <v>0.21917539154202201</v>
      </c>
      <c r="BG1198" s="17"/>
      <c r="BH1198" s="17">
        <v>0.237119446568509</v>
      </c>
      <c r="BI1198" s="17">
        <v>0.22239780884524599</v>
      </c>
      <c r="BJ1198" s="17"/>
      <c r="BK1198" s="17">
        <v>0.264451186899403</v>
      </c>
      <c r="BL1198" s="17">
        <v>0.21650111541498199</v>
      </c>
      <c r="BM1198" s="17"/>
      <c r="BN1198" s="17">
        <v>0.27548109586813702</v>
      </c>
      <c r="BO1198" s="17">
        <v>0.22121741988353799</v>
      </c>
      <c r="BP1198" s="17"/>
      <c r="BQ1198" s="17">
        <v>0.27205598249044499</v>
      </c>
      <c r="BR1198" s="17">
        <v>0.21976918248249799</v>
      </c>
      <c r="BS1198" s="17"/>
      <c r="BT1198" s="17">
        <v>0.23581908834718199</v>
      </c>
      <c r="BU1198" s="17">
        <v>0.22276504241352199</v>
      </c>
      <c r="BV1198" s="17"/>
      <c r="BW1198" s="17">
        <v>0.24323097631254501</v>
      </c>
      <c r="BX1198" s="17">
        <v>0.21422450253303099</v>
      </c>
      <c r="BY1198" s="17"/>
      <c r="BZ1198" s="17">
        <v>0.27131036342700299</v>
      </c>
      <c r="CA1198" s="17">
        <v>0.22128905461230799</v>
      </c>
    </row>
    <row r="1199" spans="2:79" x14ac:dyDescent="0.35">
      <c r="B1199" t="s">
        <v>558</v>
      </c>
      <c r="C1199" s="17">
        <v>0.233574839414286</v>
      </c>
      <c r="D1199" s="17">
        <v>0.237652095219822</v>
      </c>
      <c r="E1199" s="17">
        <v>0.252880032695878</v>
      </c>
      <c r="F1199" s="17">
        <v>0.207438077968123</v>
      </c>
      <c r="G1199" s="17">
        <v>0.255297867922397</v>
      </c>
      <c r="H1199" s="17">
        <v>0.23517371318545299</v>
      </c>
      <c r="I1199" s="17">
        <v>0.239884888205699</v>
      </c>
      <c r="J1199" s="17">
        <v>0.20456841271417101</v>
      </c>
      <c r="K1199" s="17">
        <v>0.19601113827099501</v>
      </c>
      <c r="L1199" s="17">
        <v>0.22669050066721</v>
      </c>
      <c r="M1199" s="17"/>
      <c r="N1199" s="17">
        <v>0.232802491363547</v>
      </c>
      <c r="O1199" s="17">
        <v>0.256748806835632</v>
      </c>
      <c r="P1199" s="17">
        <v>0.234128937103211</v>
      </c>
      <c r="Q1199" s="17">
        <v>0.22158536223727399</v>
      </c>
      <c r="R1199" s="17"/>
      <c r="S1199" s="17">
        <v>0.247512690300668</v>
      </c>
      <c r="T1199" s="17">
        <v>0.22608224735056101</v>
      </c>
      <c r="U1199" s="17">
        <v>0.25235384039234199</v>
      </c>
      <c r="V1199" s="17">
        <v>0.24495051422049799</v>
      </c>
      <c r="W1199" s="17">
        <v>0.238528457865536</v>
      </c>
      <c r="X1199" s="17">
        <v>0.20827597300753201</v>
      </c>
      <c r="Y1199" s="17">
        <v>0.201145772712918</v>
      </c>
      <c r="Z1199" s="17"/>
      <c r="AA1199" s="17">
        <v>0.22151691730229001</v>
      </c>
      <c r="AB1199" s="17">
        <v>0.25260000876654198</v>
      </c>
      <c r="AC1199" s="17"/>
      <c r="AD1199" s="17">
        <v>0.23192691368725099</v>
      </c>
      <c r="AE1199" s="17">
        <v>0.178095203641565</v>
      </c>
      <c r="AF1199" s="17">
        <v>0.23210817910053599</v>
      </c>
      <c r="AG1199" s="17"/>
      <c r="AH1199" s="17">
        <v>0.18779331251932299</v>
      </c>
      <c r="AI1199" s="17">
        <v>0.24006133837053201</v>
      </c>
      <c r="AJ1199" s="17"/>
      <c r="AK1199" s="17">
        <v>0.22899880803254799</v>
      </c>
      <c r="AL1199" s="17">
        <v>0.235636767114067</v>
      </c>
      <c r="AM1199" s="17"/>
      <c r="AN1199" s="17">
        <v>0.24028716355631</v>
      </c>
      <c r="AO1199" s="17">
        <v>0.22158536223727399</v>
      </c>
      <c r="AP1199" s="17"/>
      <c r="AQ1199" s="17">
        <v>0.20690739907067501</v>
      </c>
      <c r="AR1199" s="17">
        <v>0.246877573869834</v>
      </c>
      <c r="AS1199" s="17"/>
      <c r="AT1199" s="17">
        <v>0.22948132232836499</v>
      </c>
      <c r="AU1199" s="17">
        <v>0.23931934440539801</v>
      </c>
      <c r="AV1199" s="17">
        <v>0.24624790141328401</v>
      </c>
      <c r="AW1199" s="17">
        <v>0.18737540381913001</v>
      </c>
      <c r="AX1199" s="17"/>
      <c r="AY1199" s="17">
        <v>0.23219764421460701</v>
      </c>
      <c r="AZ1199" s="17">
        <v>0.23391618001915901</v>
      </c>
      <c r="BA1199" s="17"/>
      <c r="BB1199" s="17">
        <v>0.24645670441172501</v>
      </c>
      <c r="BC1199" s="17">
        <v>0.23120836438230299</v>
      </c>
      <c r="BD1199" s="17"/>
      <c r="BE1199" s="17">
        <v>0.20348796168794001</v>
      </c>
      <c r="BF1199" s="17">
        <v>0.23751782765165899</v>
      </c>
      <c r="BG1199" s="17"/>
      <c r="BH1199" s="17">
        <v>0.20387446324418801</v>
      </c>
      <c r="BI1199" s="17">
        <v>0.23617421180825501</v>
      </c>
      <c r="BJ1199" s="17"/>
      <c r="BK1199" s="17">
        <v>0.225524123286303</v>
      </c>
      <c r="BL1199" s="17">
        <v>0.234969813061355</v>
      </c>
      <c r="BM1199" s="17"/>
      <c r="BN1199" s="17">
        <v>0.21471223706045001</v>
      </c>
      <c r="BO1199" s="17">
        <v>0.23443445149787401</v>
      </c>
      <c r="BP1199" s="17"/>
      <c r="BQ1199" s="17">
        <v>0.18923208410892001</v>
      </c>
      <c r="BR1199" s="17">
        <v>0.237063255161956</v>
      </c>
      <c r="BS1199" s="17"/>
      <c r="BT1199" s="17">
        <v>0.218118090765273</v>
      </c>
      <c r="BU1199" s="17">
        <v>0.23460749255749999</v>
      </c>
      <c r="BV1199" s="17"/>
      <c r="BW1199" s="17">
        <v>0.23773588693685399</v>
      </c>
      <c r="BX1199" s="17">
        <v>0.23159303622431801</v>
      </c>
      <c r="BY1199" s="17"/>
      <c r="BZ1199" s="17">
        <v>0.20886231946803399</v>
      </c>
      <c r="CA1199" s="17">
        <v>0.23476236904532999</v>
      </c>
    </row>
    <row r="1200" spans="2:79" x14ac:dyDescent="0.35">
      <c r="B1200" t="s">
        <v>559</v>
      </c>
      <c r="C1200" s="17">
        <v>0.13316343764802199</v>
      </c>
      <c r="D1200" s="17">
        <v>9.1637074922479494E-2</v>
      </c>
      <c r="E1200" s="17">
        <v>0.141168408649922</v>
      </c>
      <c r="F1200" s="17">
        <v>0.138770123600097</v>
      </c>
      <c r="G1200" s="17">
        <v>0.18237915532284399</v>
      </c>
      <c r="H1200" s="17">
        <v>0.139240520082521</v>
      </c>
      <c r="I1200" s="17">
        <v>9.5779664113646495E-2</v>
      </c>
      <c r="J1200" s="17">
        <v>0.14996197918882101</v>
      </c>
      <c r="K1200" s="17">
        <v>0.135297574672575</v>
      </c>
      <c r="L1200" s="17">
        <v>0.13896113512965699</v>
      </c>
      <c r="M1200" s="17"/>
      <c r="N1200" s="17">
        <v>0.14170177367461401</v>
      </c>
      <c r="O1200" s="17">
        <v>0.14194058680545901</v>
      </c>
      <c r="P1200" s="17">
        <v>0.14376608570736399</v>
      </c>
      <c r="Q1200" s="17">
        <v>0.116883158516877</v>
      </c>
      <c r="R1200" s="17"/>
      <c r="S1200" s="17">
        <v>0.13271622993950899</v>
      </c>
      <c r="T1200" s="17">
        <v>0.13861847507661701</v>
      </c>
      <c r="U1200" s="17">
        <v>0.13663847276656399</v>
      </c>
      <c r="V1200" s="17">
        <v>0.11669674077523801</v>
      </c>
      <c r="W1200" s="17">
        <v>0.13644829874043701</v>
      </c>
      <c r="X1200" s="17">
        <v>0.14584338905150401</v>
      </c>
      <c r="Y1200" s="17">
        <v>0.14010397661212901</v>
      </c>
      <c r="Z1200" s="17"/>
      <c r="AA1200" s="17">
        <v>0.132397924797131</v>
      </c>
      <c r="AB1200" s="17">
        <v>0.13437127524178499</v>
      </c>
      <c r="AC1200" s="17"/>
      <c r="AD1200" s="17">
        <v>0.123564961487598</v>
      </c>
      <c r="AE1200" s="17">
        <v>0.11752111664470601</v>
      </c>
      <c r="AF1200" s="17">
        <v>0.14586689311970999</v>
      </c>
      <c r="AG1200" s="17"/>
      <c r="AH1200" s="17">
        <v>0.114593822704795</v>
      </c>
      <c r="AI1200" s="17">
        <v>0.135794450550311</v>
      </c>
      <c r="AJ1200" s="17"/>
      <c r="AK1200" s="17">
        <v>0.12616263516769699</v>
      </c>
      <c r="AL1200" s="17">
        <v>0.13631795022686699</v>
      </c>
      <c r="AM1200" s="17"/>
      <c r="AN1200" s="17">
        <v>0.14227797275555901</v>
      </c>
      <c r="AO1200" s="17">
        <v>0.116883158516877</v>
      </c>
      <c r="AP1200" s="17"/>
      <c r="AQ1200" s="17">
        <v>0.117864816709294</v>
      </c>
      <c r="AR1200" s="17">
        <v>0.140794972180835</v>
      </c>
      <c r="AS1200" s="17"/>
      <c r="AT1200" s="17">
        <v>0.13799945095032901</v>
      </c>
      <c r="AU1200" s="17">
        <v>0.14659601139045</v>
      </c>
      <c r="AV1200" s="17">
        <v>0.13340414202322501</v>
      </c>
      <c r="AW1200" s="17">
        <v>9.4521891525131504E-2</v>
      </c>
      <c r="AX1200" s="17"/>
      <c r="AY1200" s="17">
        <v>0.12875325505577501</v>
      </c>
      <c r="AZ1200" s="17">
        <v>0.134256510288699</v>
      </c>
      <c r="BA1200" s="17"/>
      <c r="BB1200" s="17">
        <v>0.15396338550923899</v>
      </c>
      <c r="BC1200" s="17">
        <v>0.129342363813614</v>
      </c>
      <c r="BD1200" s="17"/>
      <c r="BE1200" s="17">
        <v>0.14352839082633201</v>
      </c>
      <c r="BF1200" s="17">
        <v>0.131805075080968</v>
      </c>
      <c r="BG1200" s="17"/>
      <c r="BH1200" s="17">
        <v>0.13211082687185399</v>
      </c>
      <c r="BI1200" s="17">
        <v>0.13325556198266</v>
      </c>
      <c r="BJ1200" s="17"/>
      <c r="BK1200" s="17">
        <v>0.120624209365226</v>
      </c>
      <c r="BL1200" s="17">
        <v>0.13533615032736801</v>
      </c>
      <c r="BM1200" s="17"/>
      <c r="BN1200" s="17">
        <v>0.111466798135733</v>
      </c>
      <c r="BO1200" s="17">
        <v>0.13415220330973501</v>
      </c>
      <c r="BP1200" s="17"/>
      <c r="BQ1200" s="17">
        <v>0.144956607994669</v>
      </c>
      <c r="BR1200" s="17">
        <v>0.13223567659959601</v>
      </c>
      <c r="BS1200" s="17"/>
      <c r="BT1200" s="17">
        <v>0.14457447133437901</v>
      </c>
      <c r="BU1200" s="17">
        <v>0.13240107551927699</v>
      </c>
      <c r="BV1200" s="17"/>
      <c r="BW1200" s="17">
        <v>0.14631505450803201</v>
      </c>
      <c r="BX1200" s="17">
        <v>0.126899650439384</v>
      </c>
      <c r="BY1200" s="17"/>
      <c r="BZ1200" s="17">
        <v>0.14240496666854199</v>
      </c>
      <c r="CA1200" s="17">
        <v>0.13271934738236399</v>
      </c>
    </row>
    <row r="1201" spans="2:79" x14ac:dyDescent="0.35">
      <c r="B1201" t="s">
        <v>560</v>
      </c>
      <c r="C1201" s="17">
        <v>0.15596717087585599</v>
      </c>
      <c r="D1201" s="17">
        <v>0.127842311856567</v>
      </c>
      <c r="E1201" s="17">
        <v>0.19961130024270601</v>
      </c>
      <c r="F1201" s="17">
        <v>0.13762114618608601</v>
      </c>
      <c r="G1201" s="17">
        <v>0.20549034121777199</v>
      </c>
      <c r="H1201" s="17">
        <v>0.15526421036837301</v>
      </c>
      <c r="I1201" s="17">
        <v>7.1749201390436806E-2</v>
      </c>
      <c r="J1201" s="17">
        <v>0.175786981343728</v>
      </c>
      <c r="K1201" s="17">
        <v>0.27467523763639801</v>
      </c>
      <c r="L1201" s="17">
        <v>0.146439978493417</v>
      </c>
      <c r="M1201" s="17"/>
      <c r="N1201" s="17">
        <v>0.28178439523524501</v>
      </c>
      <c r="O1201" s="17">
        <v>0.17580629071332601</v>
      </c>
      <c r="P1201" s="17">
        <v>0.10275039503186099</v>
      </c>
      <c r="Q1201" s="17">
        <v>6.6035046344005005E-2</v>
      </c>
      <c r="R1201" s="17"/>
      <c r="S1201" s="17">
        <v>0.227246381439797</v>
      </c>
      <c r="T1201" s="17">
        <v>0.146159183449772</v>
      </c>
      <c r="U1201" s="17">
        <v>9.1997482825080801E-2</v>
      </c>
      <c r="V1201" s="17">
        <v>0.17841622532458401</v>
      </c>
      <c r="W1201" s="17">
        <v>9.6594407335457502E-2</v>
      </c>
      <c r="X1201" s="17">
        <v>0.118339572356498</v>
      </c>
      <c r="Y1201" s="17">
        <v>0.16545478988151799</v>
      </c>
      <c r="Z1201" s="17"/>
      <c r="AA1201" s="17">
        <v>9.1571477377254296E-2</v>
      </c>
      <c r="AB1201" s="17">
        <v>0.25757165653994002</v>
      </c>
      <c r="AC1201" s="17"/>
      <c r="AD1201" s="17">
        <v>7.3237257076943701E-2</v>
      </c>
      <c r="AE1201" s="17">
        <v>8.6057280165853595E-2</v>
      </c>
      <c r="AF1201" s="17">
        <v>0.107160419914906</v>
      </c>
      <c r="AG1201" s="17"/>
      <c r="AH1201" s="17">
        <v>7.7149836089954404E-2</v>
      </c>
      <c r="AI1201" s="17">
        <v>0.16713430737167101</v>
      </c>
      <c r="AJ1201" s="17"/>
      <c r="AK1201" s="17">
        <v>0.17500453079091899</v>
      </c>
      <c r="AL1201" s="17">
        <v>0.14738906979546801</v>
      </c>
      <c r="AM1201" s="17"/>
      <c r="AN1201" s="17">
        <v>0.20631578589271099</v>
      </c>
      <c r="AO1201" s="17">
        <v>6.6035046344005005E-2</v>
      </c>
      <c r="AP1201" s="17"/>
      <c r="AQ1201" s="17">
        <v>0.11459999204687001</v>
      </c>
      <c r="AR1201" s="17">
        <v>0.176602694497419</v>
      </c>
      <c r="AS1201" s="17"/>
      <c r="AT1201" s="17">
        <v>0.323422071428067</v>
      </c>
      <c r="AU1201" s="17">
        <v>0.184411456324824</v>
      </c>
      <c r="AV1201" s="17">
        <v>8.3750137309087605E-2</v>
      </c>
      <c r="AW1201" s="17">
        <v>4.7431203313337202E-2</v>
      </c>
      <c r="AX1201" s="17"/>
      <c r="AY1201" s="17">
        <v>0.10123215919468199</v>
      </c>
      <c r="AZ1201" s="17">
        <v>0.16953335379558401</v>
      </c>
      <c r="BA1201" s="17"/>
      <c r="BB1201" s="17">
        <v>0.201517725551671</v>
      </c>
      <c r="BC1201" s="17">
        <v>0.14759926371686299</v>
      </c>
      <c r="BD1201" s="17"/>
      <c r="BE1201" s="17">
        <v>8.9883878321915398E-2</v>
      </c>
      <c r="BF1201" s="17">
        <v>0.164627612401131</v>
      </c>
      <c r="BG1201" s="17"/>
      <c r="BH1201" s="17">
        <v>0.123028209571678</v>
      </c>
      <c r="BI1201" s="17">
        <v>0.15884998374697101</v>
      </c>
      <c r="BJ1201" s="17"/>
      <c r="BK1201" s="17">
        <v>0.11588521221473699</v>
      </c>
      <c r="BL1201" s="17">
        <v>0.162912301615323</v>
      </c>
      <c r="BM1201" s="17"/>
      <c r="BN1201" s="17">
        <v>0.14728498031338999</v>
      </c>
      <c r="BO1201" s="17">
        <v>0.15636283822755601</v>
      </c>
      <c r="BP1201" s="17"/>
      <c r="BQ1201" s="17">
        <v>0.10232829858757</v>
      </c>
      <c r="BR1201" s="17">
        <v>0.160186906106317</v>
      </c>
      <c r="BS1201" s="17"/>
      <c r="BT1201" s="17">
        <v>0.18951062401016999</v>
      </c>
      <c r="BU1201" s="17">
        <v>0.15372615932161801</v>
      </c>
      <c r="BV1201" s="17"/>
      <c r="BW1201" s="17">
        <v>0.121144052599405</v>
      </c>
      <c r="BX1201" s="17">
        <v>0.172552553885924</v>
      </c>
      <c r="BY1201" s="17"/>
      <c r="BZ1201" s="17">
        <v>0.110582245516068</v>
      </c>
      <c r="CA1201" s="17">
        <v>0.15814808742280001</v>
      </c>
    </row>
    <row r="1202" spans="2:79" x14ac:dyDescent="0.35">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c r="AO1202" s="17"/>
      <c r="AP1202" s="17"/>
      <c r="AQ1202" s="17"/>
      <c r="AR1202" s="17"/>
      <c r="AS1202" s="17"/>
      <c r="AT1202" s="17"/>
      <c r="AU1202" s="17"/>
      <c r="AV1202" s="17"/>
      <c r="AW1202" s="17"/>
      <c r="AX1202" s="17"/>
      <c r="AY1202" s="17"/>
      <c r="AZ1202" s="17"/>
      <c r="BA1202" s="17"/>
      <c r="BB1202" s="17"/>
      <c r="BC1202" s="17"/>
      <c r="BD1202" s="17"/>
      <c r="BE1202" s="17"/>
      <c r="BF1202" s="17"/>
      <c r="BG1202" s="17"/>
      <c r="BH1202" s="17"/>
      <c r="BI1202" s="17"/>
      <c r="BJ1202" s="17"/>
      <c r="BK1202" s="17"/>
      <c r="BL1202" s="17"/>
      <c r="BM1202" s="17"/>
      <c r="BN1202" s="17"/>
      <c r="BO1202" s="17"/>
      <c r="BP1202" s="17"/>
      <c r="BQ1202" s="17"/>
      <c r="BR1202" s="17"/>
      <c r="BS1202" s="17"/>
      <c r="BT1202" s="17"/>
      <c r="BU1202" s="17"/>
      <c r="BV1202" s="17"/>
      <c r="BW1202" s="17"/>
      <c r="BX1202" s="17"/>
      <c r="BY1202" s="17"/>
      <c r="BZ1202" s="17"/>
      <c r="CA1202" s="17"/>
    </row>
    <row r="1203" spans="2:79" x14ac:dyDescent="0.35">
      <c r="B1203" s="6" t="s">
        <v>563</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c r="AP1203" s="17"/>
      <c r="AQ1203" s="17"/>
      <c r="AR1203" s="17"/>
      <c r="AS1203" s="17"/>
      <c r="AT1203" s="17"/>
      <c r="AU1203" s="17"/>
      <c r="AV1203" s="17"/>
      <c r="AW1203" s="17"/>
      <c r="AX1203" s="17"/>
      <c r="AY1203" s="17"/>
      <c r="AZ1203" s="17"/>
      <c r="BA1203" s="17"/>
      <c r="BB1203" s="17"/>
      <c r="BC1203" s="17"/>
      <c r="BD1203" s="17"/>
      <c r="BE1203" s="17"/>
      <c r="BF1203" s="17"/>
      <c r="BG1203" s="17"/>
      <c r="BH1203" s="17"/>
      <c r="BI1203" s="17"/>
      <c r="BJ1203" s="17"/>
      <c r="BK1203" s="17"/>
      <c r="BL1203" s="17"/>
      <c r="BM1203" s="17"/>
      <c r="BN1203" s="17"/>
      <c r="BO1203" s="17"/>
      <c r="BP1203" s="17"/>
      <c r="BQ1203" s="17"/>
      <c r="BR1203" s="17"/>
      <c r="BS1203" s="17"/>
      <c r="BT1203" s="17"/>
      <c r="BU1203" s="17"/>
      <c r="BV1203" s="17"/>
      <c r="BW1203" s="17"/>
      <c r="BX1203" s="17"/>
      <c r="BY1203" s="17"/>
      <c r="BZ1203" s="17"/>
      <c r="CA1203" s="17"/>
    </row>
    <row r="1204" spans="2:79" x14ac:dyDescent="0.35">
      <c r="B1204" s="24" t="s">
        <v>77</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c r="AO1204" s="17"/>
      <c r="AP1204" s="17"/>
      <c r="AQ1204" s="17"/>
      <c r="AR1204" s="17"/>
      <c r="AS1204" s="17"/>
      <c r="AT1204" s="17"/>
      <c r="AU1204" s="17"/>
      <c r="AV1204" s="17"/>
      <c r="AW1204" s="17"/>
      <c r="AX1204" s="17"/>
      <c r="AY1204" s="17"/>
      <c r="AZ1204" s="17"/>
      <c r="BA1204" s="17"/>
      <c r="BB1204" s="17"/>
      <c r="BC1204" s="17"/>
      <c r="BD1204" s="17"/>
      <c r="BE1204" s="17"/>
      <c r="BF1204" s="17"/>
      <c r="BG1204" s="17"/>
      <c r="BH1204" s="17"/>
      <c r="BI1204" s="17"/>
      <c r="BJ1204" s="17"/>
      <c r="BK1204" s="17"/>
      <c r="BL1204" s="17"/>
      <c r="BM1204" s="17"/>
      <c r="BN1204" s="17"/>
      <c r="BO1204" s="17"/>
      <c r="BP1204" s="17"/>
      <c r="BQ1204" s="17"/>
      <c r="BR1204" s="17"/>
      <c r="BS1204" s="17"/>
      <c r="BT1204" s="17"/>
      <c r="BU1204" s="17"/>
      <c r="BV1204" s="17"/>
      <c r="BW1204" s="17"/>
      <c r="BX1204" s="17"/>
      <c r="BY1204" s="17"/>
      <c r="BZ1204" s="17"/>
      <c r="CA1204" s="17"/>
    </row>
    <row r="1205" spans="2:79" x14ac:dyDescent="0.35">
      <c r="B1205" t="s">
        <v>556</v>
      </c>
      <c r="C1205" s="17">
        <v>0.51766037871130899</v>
      </c>
      <c r="D1205" s="17">
        <v>0.48165027628415902</v>
      </c>
      <c r="E1205" s="17">
        <v>0.55949177748305901</v>
      </c>
      <c r="F1205" s="17">
        <v>0.54987857266741702</v>
      </c>
      <c r="G1205" s="17">
        <v>0.43639912813194898</v>
      </c>
      <c r="H1205" s="17">
        <v>0.52175766233361698</v>
      </c>
      <c r="I1205" s="17">
        <v>0.57003737302072999</v>
      </c>
      <c r="J1205" s="17">
        <v>0.49563266466693701</v>
      </c>
      <c r="K1205" s="17">
        <v>0.45930861164176201</v>
      </c>
      <c r="L1205" s="17">
        <v>0.56318383834012697</v>
      </c>
      <c r="M1205" s="17"/>
      <c r="N1205" s="17">
        <v>0.48800778143307499</v>
      </c>
      <c r="O1205" s="17">
        <v>0.51772709598709599</v>
      </c>
      <c r="P1205" s="17">
        <v>0.50214102659196103</v>
      </c>
      <c r="Q1205" s="17">
        <v>0.548579372468046</v>
      </c>
      <c r="R1205" s="17"/>
      <c r="S1205" s="17">
        <v>0.51340573990071103</v>
      </c>
      <c r="T1205" s="17">
        <v>0.48524454889246599</v>
      </c>
      <c r="U1205" s="17">
        <v>0.50867245256759797</v>
      </c>
      <c r="V1205" s="17">
        <v>0.49859296097542599</v>
      </c>
      <c r="W1205" s="17">
        <v>0.51368037229213603</v>
      </c>
      <c r="X1205" s="17">
        <v>0.54437192716390603</v>
      </c>
      <c r="Y1205" s="17">
        <v>0.57350639568252304</v>
      </c>
      <c r="Z1205" s="17"/>
      <c r="AA1205" s="17">
        <v>0.53963913154588095</v>
      </c>
      <c r="AB1205" s="17">
        <v>0.48298197467574699</v>
      </c>
      <c r="AC1205" s="17"/>
      <c r="AD1205" s="17">
        <v>0.51287153860441903</v>
      </c>
      <c r="AE1205" s="17">
        <v>0.57774880277777896</v>
      </c>
      <c r="AF1205" s="17">
        <v>0.55401320694539402</v>
      </c>
      <c r="AG1205" s="17"/>
      <c r="AH1205" s="17">
        <v>0.534524641263318</v>
      </c>
      <c r="AI1205" s="17">
        <v>0.51527098655118098</v>
      </c>
      <c r="AJ1205" s="17"/>
      <c r="AK1205" s="17">
        <v>0.51613538374359902</v>
      </c>
      <c r="AL1205" s="17">
        <v>0.51834753076592399</v>
      </c>
      <c r="AM1205" s="17"/>
      <c r="AN1205" s="17">
        <v>0.50035034048558902</v>
      </c>
      <c r="AO1205" s="17">
        <v>0.548579372468046</v>
      </c>
      <c r="AP1205" s="17"/>
      <c r="AQ1205" s="17">
        <v>0.58451433701625799</v>
      </c>
      <c r="AR1205" s="17">
        <v>0.48431107922197297</v>
      </c>
      <c r="AS1205" s="17"/>
      <c r="AT1205" s="17">
        <v>0.402006228424659</v>
      </c>
      <c r="AU1205" s="17">
        <v>0.51251854634398697</v>
      </c>
      <c r="AV1205" s="17">
        <v>0.55124089600553305</v>
      </c>
      <c r="AW1205" s="17">
        <v>0.60361899096591698</v>
      </c>
      <c r="AX1205" s="17"/>
      <c r="AY1205" s="17">
        <v>0.55320690973489794</v>
      </c>
      <c r="AZ1205" s="17">
        <v>0.508850099381567</v>
      </c>
      <c r="BA1205" s="17"/>
      <c r="BB1205" s="17">
        <v>0.49670341548916003</v>
      </c>
      <c r="BC1205" s="17">
        <v>0.52151029719913999</v>
      </c>
      <c r="BD1205" s="17"/>
      <c r="BE1205" s="17">
        <v>0.52929719718907198</v>
      </c>
      <c r="BF1205" s="17">
        <v>0.51613533384638099</v>
      </c>
      <c r="BG1205" s="17"/>
      <c r="BH1205" s="17">
        <v>0.46089915655510399</v>
      </c>
      <c r="BI1205" s="17">
        <v>0.52262811221999494</v>
      </c>
      <c r="BJ1205" s="17"/>
      <c r="BK1205" s="17">
        <v>0.54056252329852905</v>
      </c>
      <c r="BL1205" s="17">
        <v>0.51369204997475104</v>
      </c>
      <c r="BM1205" s="17"/>
      <c r="BN1205" s="17">
        <v>0.49777575527130102</v>
      </c>
      <c r="BO1205" s="17">
        <v>0.51856656664158396</v>
      </c>
      <c r="BP1205" s="17"/>
      <c r="BQ1205" s="17">
        <v>0.50623822907821503</v>
      </c>
      <c r="BR1205" s="17">
        <v>0.51855895180127398</v>
      </c>
      <c r="BS1205" s="17"/>
      <c r="BT1205" s="17">
        <v>0.539555907632428</v>
      </c>
      <c r="BU1205" s="17">
        <v>0.51619755575441395</v>
      </c>
      <c r="BV1205" s="17"/>
      <c r="BW1205" s="17">
        <v>0.52812710671180996</v>
      </c>
      <c r="BX1205" s="17">
        <v>0.51267533712564695</v>
      </c>
      <c r="BY1205" s="17"/>
      <c r="BZ1205" s="17">
        <v>0.503017386113771</v>
      </c>
      <c r="CA1205" s="17">
        <v>0.51836402963944295</v>
      </c>
    </row>
    <row r="1206" spans="2:79" x14ac:dyDescent="0.35">
      <c r="B1206" t="s">
        <v>557</v>
      </c>
      <c r="C1206" s="17">
        <v>0.24530297851105301</v>
      </c>
      <c r="D1206" s="17">
        <v>0.26139469862586001</v>
      </c>
      <c r="E1206" s="17">
        <v>0.26353088621683102</v>
      </c>
      <c r="F1206" s="17">
        <v>0.22763143785336201</v>
      </c>
      <c r="G1206" s="17">
        <v>0.28797305138217</v>
      </c>
      <c r="H1206" s="17">
        <v>0.22012951599037001</v>
      </c>
      <c r="I1206" s="17">
        <v>0.230232801717656</v>
      </c>
      <c r="J1206" s="17">
        <v>0.23190328201818899</v>
      </c>
      <c r="K1206" s="17">
        <v>0.250020751607338</v>
      </c>
      <c r="L1206" s="17">
        <v>0.19876502389086201</v>
      </c>
      <c r="M1206" s="17"/>
      <c r="N1206" s="17">
        <v>0.230922401573704</v>
      </c>
      <c r="O1206" s="17">
        <v>0.244337745625331</v>
      </c>
      <c r="P1206" s="17">
        <v>0.266320409170477</v>
      </c>
      <c r="Q1206" s="17">
        <v>0.24836314730258999</v>
      </c>
      <c r="R1206" s="17"/>
      <c r="S1206" s="17">
        <v>0.228751309028115</v>
      </c>
      <c r="T1206" s="17">
        <v>0.268368206208213</v>
      </c>
      <c r="U1206" s="17">
        <v>0.23092082146717999</v>
      </c>
      <c r="V1206" s="17">
        <v>0.25211858963853101</v>
      </c>
      <c r="W1206" s="17">
        <v>0.25909720162508598</v>
      </c>
      <c r="X1206" s="17">
        <v>0.25377223018131301</v>
      </c>
      <c r="Y1206" s="17">
        <v>0.22008974959724101</v>
      </c>
      <c r="Z1206" s="17"/>
      <c r="AA1206" s="17">
        <v>0.247132862919066</v>
      </c>
      <c r="AB1206" s="17">
        <v>0.24241575959935699</v>
      </c>
      <c r="AC1206" s="17"/>
      <c r="AD1206" s="17">
        <v>0.26639057514605402</v>
      </c>
      <c r="AE1206" s="17">
        <v>0.199786619876061</v>
      </c>
      <c r="AF1206" s="17">
        <v>0.249880711714286</v>
      </c>
      <c r="AG1206" s="17"/>
      <c r="AH1206" s="17">
        <v>0.22708886827884101</v>
      </c>
      <c r="AI1206" s="17">
        <v>0.24788362216851001</v>
      </c>
      <c r="AJ1206" s="17"/>
      <c r="AK1206" s="17">
        <v>0.23232625854092001</v>
      </c>
      <c r="AL1206" s="17">
        <v>0.25115019766813801</v>
      </c>
      <c r="AM1206" s="17"/>
      <c r="AN1206" s="17">
        <v>0.24358973909661899</v>
      </c>
      <c r="AO1206" s="17">
        <v>0.24836314730258999</v>
      </c>
      <c r="AP1206" s="17"/>
      <c r="AQ1206" s="17">
        <v>0.21547452893195701</v>
      </c>
      <c r="AR1206" s="17">
        <v>0.26018254471083202</v>
      </c>
      <c r="AS1206" s="17"/>
      <c r="AT1206" s="17">
        <v>0.23779154768702901</v>
      </c>
      <c r="AU1206" s="17">
        <v>0.25259915497583701</v>
      </c>
      <c r="AV1206" s="17">
        <v>0.25275956341820499</v>
      </c>
      <c r="AW1206" s="17">
        <v>0.21854202237984</v>
      </c>
      <c r="AX1206" s="17"/>
      <c r="AY1206" s="17">
        <v>0.235412744324976</v>
      </c>
      <c r="AZ1206" s="17">
        <v>0.247754292979912</v>
      </c>
      <c r="BA1206" s="17"/>
      <c r="BB1206" s="17">
        <v>0.242047788571117</v>
      </c>
      <c r="BC1206" s="17">
        <v>0.245900976217033</v>
      </c>
      <c r="BD1206" s="17"/>
      <c r="BE1206" s="17">
        <v>0.24415343259035399</v>
      </c>
      <c r="BF1206" s="17">
        <v>0.245453630435951</v>
      </c>
      <c r="BG1206" s="17"/>
      <c r="BH1206" s="17">
        <v>0.23347534228671099</v>
      </c>
      <c r="BI1206" s="17">
        <v>0.24633813143003899</v>
      </c>
      <c r="BJ1206" s="17"/>
      <c r="BK1206" s="17">
        <v>0.24913150631242001</v>
      </c>
      <c r="BL1206" s="17">
        <v>0.24463959710434599</v>
      </c>
      <c r="BM1206" s="17"/>
      <c r="BN1206" s="17">
        <v>0.241036930610879</v>
      </c>
      <c r="BO1206" s="17">
        <v>0.24549739210549601</v>
      </c>
      <c r="BP1206" s="17"/>
      <c r="BQ1206" s="17">
        <v>0.23554432903505099</v>
      </c>
      <c r="BR1206" s="17">
        <v>0.246070685124538</v>
      </c>
      <c r="BS1206" s="17"/>
      <c r="BT1206" s="17">
        <v>0.218522577261407</v>
      </c>
      <c r="BU1206" s="17">
        <v>0.247092155921837</v>
      </c>
      <c r="BV1206" s="17"/>
      <c r="BW1206" s="17">
        <v>0.249632920768035</v>
      </c>
      <c r="BX1206" s="17">
        <v>0.24324073497004001</v>
      </c>
      <c r="BY1206" s="17"/>
      <c r="BZ1206" s="17">
        <v>0.19797977153575</v>
      </c>
      <c r="CA1206" s="17">
        <v>0.24757703678764401</v>
      </c>
    </row>
    <row r="1207" spans="2:79" x14ac:dyDescent="0.35">
      <c r="B1207" t="s">
        <v>558</v>
      </c>
      <c r="C1207" s="17">
        <v>0.127943617250872</v>
      </c>
      <c r="D1207" s="17">
        <v>0.132132563240001</v>
      </c>
      <c r="E1207" s="17">
        <v>0.10826125331262</v>
      </c>
      <c r="F1207" s="17">
        <v>0.11364284523915</v>
      </c>
      <c r="G1207" s="17">
        <v>0.13570317112314001</v>
      </c>
      <c r="H1207" s="17">
        <v>0.14220733944252001</v>
      </c>
      <c r="I1207" s="17">
        <v>0.12318876834117</v>
      </c>
      <c r="J1207" s="17">
        <v>0.141903294290879</v>
      </c>
      <c r="K1207" s="17">
        <v>0.145603506162193</v>
      </c>
      <c r="L1207" s="17">
        <v>0.13067148042471799</v>
      </c>
      <c r="M1207" s="17"/>
      <c r="N1207" s="17">
        <v>0.154379855676825</v>
      </c>
      <c r="O1207" s="17">
        <v>0.146948177536393</v>
      </c>
      <c r="P1207" s="17">
        <v>0.116558153007603</v>
      </c>
      <c r="Q1207" s="17">
        <v>0.101212522915196</v>
      </c>
      <c r="R1207" s="17"/>
      <c r="S1207" s="17">
        <v>0.13016910681826699</v>
      </c>
      <c r="T1207" s="17">
        <v>0.13077124647844199</v>
      </c>
      <c r="U1207" s="17">
        <v>0.13191049079140099</v>
      </c>
      <c r="V1207" s="17">
        <v>0.14732662733996299</v>
      </c>
      <c r="W1207" s="17">
        <v>0.12346263258010499</v>
      </c>
      <c r="X1207" s="17">
        <v>9.1278223459093005E-2</v>
      </c>
      <c r="Y1207" s="17">
        <v>0.11134730554342701</v>
      </c>
      <c r="Z1207" s="17"/>
      <c r="AA1207" s="17">
        <v>0.108487866772883</v>
      </c>
      <c r="AB1207" s="17">
        <v>0.15864119053762801</v>
      </c>
      <c r="AC1207" s="17"/>
      <c r="AD1207" s="17">
        <v>0.121598096723545</v>
      </c>
      <c r="AE1207" s="17">
        <v>0.11043859027265</v>
      </c>
      <c r="AF1207" s="17">
        <v>9.3119248144203401E-2</v>
      </c>
      <c r="AG1207" s="17"/>
      <c r="AH1207" s="17">
        <v>0.11647060125131101</v>
      </c>
      <c r="AI1207" s="17">
        <v>0.12956915731808899</v>
      </c>
      <c r="AJ1207" s="17"/>
      <c r="AK1207" s="17">
        <v>0.139453478493518</v>
      </c>
      <c r="AL1207" s="17">
        <v>0.122757354365621</v>
      </c>
      <c r="AM1207" s="17"/>
      <c r="AN1207" s="17">
        <v>0.14290905462591699</v>
      </c>
      <c r="AO1207" s="17">
        <v>0.101212522915196</v>
      </c>
      <c r="AP1207" s="17"/>
      <c r="AQ1207" s="17">
        <v>9.5989210848529904E-2</v>
      </c>
      <c r="AR1207" s="17">
        <v>0.143883691647884</v>
      </c>
      <c r="AS1207" s="17"/>
      <c r="AT1207" s="17">
        <v>0.182918344411129</v>
      </c>
      <c r="AU1207" s="17">
        <v>0.138516711899206</v>
      </c>
      <c r="AV1207" s="17">
        <v>0.10824740139611901</v>
      </c>
      <c r="AW1207" s="17">
        <v>7.7095804472118501E-2</v>
      </c>
      <c r="AX1207" s="17"/>
      <c r="AY1207" s="17">
        <v>9.9758393609878607E-2</v>
      </c>
      <c r="AZ1207" s="17">
        <v>0.134929381715021</v>
      </c>
      <c r="BA1207" s="17"/>
      <c r="BB1207" s="17">
        <v>0.13213910504245699</v>
      </c>
      <c r="BC1207" s="17">
        <v>0.12717288125047599</v>
      </c>
      <c r="BD1207" s="17"/>
      <c r="BE1207" s="17">
        <v>0.135196793612163</v>
      </c>
      <c r="BF1207" s="17">
        <v>0.126993063679435</v>
      </c>
      <c r="BG1207" s="17"/>
      <c r="BH1207" s="17">
        <v>0.176744205873027</v>
      </c>
      <c r="BI1207" s="17">
        <v>0.123672597175322</v>
      </c>
      <c r="BJ1207" s="17"/>
      <c r="BK1207" s="17">
        <v>0.10325399702416301</v>
      </c>
      <c r="BL1207" s="17">
        <v>0.13222166767829799</v>
      </c>
      <c r="BM1207" s="17"/>
      <c r="BN1207" s="17">
        <v>0.12183060116437899</v>
      </c>
      <c r="BO1207" s="17">
        <v>0.128222201424813</v>
      </c>
      <c r="BP1207" s="17"/>
      <c r="BQ1207" s="17">
        <v>0.10933669537515101</v>
      </c>
      <c r="BR1207" s="17">
        <v>0.12940741170477901</v>
      </c>
      <c r="BS1207" s="17"/>
      <c r="BT1207" s="17">
        <v>0.106637750811059</v>
      </c>
      <c r="BU1207" s="17">
        <v>0.129367045324109</v>
      </c>
      <c r="BV1207" s="17"/>
      <c r="BW1207" s="17">
        <v>0.12110466276374</v>
      </c>
      <c r="BX1207" s="17">
        <v>0.13120084076133001</v>
      </c>
      <c r="BY1207" s="17"/>
      <c r="BZ1207" s="17">
        <v>0.15960778398464601</v>
      </c>
      <c r="CA1207" s="17">
        <v>0.12642203481733399</v>
      </c>
    </row>
    <row r="1208" spans="2:79" x14ac:dyDescent="0.35">
      <c r="B1208" t="s">
        <v>559</v>
      </c>
      <c r="C1208" s="17">
        <v>6.4019903371173303E-2</v>
      </c>
      <c r="D1208" s="17">
        <v>7.0201694321697497E-2</v>
      </c>
      <c r="E1208" s="17">
        <v>3.7067947988207797E-2</v>
      </c>
      <c r="F1208" s="17">
        <v>6.1032547894235699E-2</v>
      </c>
      <c r="G1208" s="17">
        <v>7.6995067527572805E-2</v>
      </c>
      <c r="H1208" s="17">
        <v>7.1518549075403698E-2</v>
      </c>
      <c r="I1208" s="17">
        <v>4.7899100852771603E-2</v>
      </c>
      <c r="J1208" s="17">
        <v>9.3519376234580801E-2</v>
      </c>
      <c r="K1208" s="17">
        <v>8.1537620499165506E-2</v>
      </c>
      <c r="L1208" s="17">
        <v>6.4023785322693094E-2</v>
      </c>
      <c r="M1208" s="17"/>
      <c r="N1208" s="17">
        <v>5.4366413749671702E-2</v>
      </c>
      <c r="O1208" s="17">
        <v>5.8538496292295801E-2</v>
      </c>
      <c r="P1208" s="17">
        <v>7.7635019645597395E-2</v>
      </c>
      <c r="Q1208" s="17">
        <v>6.8871289941810798E-2</v>
      </c>
      <c r="R1208" s="17"/>
      <c r="S1208" s="17">
        <v>7.5781733623803596E-2</v>
      </c>
      <c r="T1208" s="17">
        <v>7.1939113878657299E-2</v>
      </c>
      <c r="U1208" s="17">
        <v>7.6141181401804398E-2</v>
      </c>
      <c r="V1208" s="17">
        <v>5.5025006438526099E-2</v>
      </c>
      <c r="W1208" s="17">
        <v>7.2907869402105904E-2</v>
      </c>
      <c r="X1208" s="17">
        <v>6.4113732297572598E-2</v>
      </c>
      <c r="Y1208" s="17">
        <v>5.45706177898189E-2</v>
      </c>
      <c r="Z1208" s="17"/>
      <c r="AA1208" s="17">
        <v>7.2075401819320303E-2</v>
      </c>
      <c r="AB1208" s="17">
        <v>5.1309817771900003E-2</v>
      </c>
      <c r="AC1208" s="17"/>
      <c r="AD1208" s="17">
        <v>6.8781117170862299E-2</v>
      </c>
      <c r="AE1208" s="17">
        <v>6.7015366242830901E-2</v>
      </c>
      <c r="AF1208" s="17">
        <v>7.6352488482125294E-2</v>
      </c>
      <c r="AG1208" s="17"/>
      <c r="AH1208" s="17">
        <v>8.0676260209900305E-2</v>
      </c>
      <c r="AI1208" s="17">
        <v>6.16599680746256E-2</v>
      </c>
      <c r="AJ1208" s="17"/>
      <c r="AK1208" s="17">
        <v>5.9380491121528198E-2</v>
      </c>
      <c r="AL1208" s="17">
        <v>6.6110390046248302E-2</v>
      </c>
      <c r="AM1208" s="17"/>
      <c r="AN1208" s="17">
        <v>6.1303848390658999E-2</v>
      </c>
      <c r="AO1208" s="17">
        <v>6.8871289941810798E-2</v>
      </c>
      <c r="AP1208" s="17"/>
      <c r="AQ1208" s="17">
        <v>6.7752444310982096E-2</v>
      </c>
      <c r="AR1208" s="17">
        <v>6.2157969854984299E-2</v>
      </c>
      <c r="AS1208" s="17"/>
      <c r="AT1208" s="17">
        <v>6.2424521719137399E-2</v>
      </c>
      <c r="AU1208" s="17">
        <v>6.0684572606817498E-2</v>
      </c>
      <c r="AV1208" s="17">
        <v>6.5505809338656004E-2</v>
      </c>
      <c r="AW1208" s="17">
        <v>7.0187121274619596E-2</v>
      </c>
      <c r="AX1208" s="17"/>
      <c r="AY1208" s="17">
        <v>7.6248530379055102E-2</v>
      </c>
      <c r="AZ1208" s="17">
        <v>6.0989013530272702E-2</v>
      </c>
      <c r="BA1208" s="17"/>
      <c r="BB1208" s="17">
        <v>7.2425940612993803E-2</v>
      </c>
      <c r="BC1208" s="17">
        <v>6.2475664454321102E-2</v>
      </c>
      <c r="BD1208" s="17"/>
      <c r="BE1208" s="17">
        <v>6.2839053146489798E-2</v>
      </c>
      <c r="BF1208" s="17">
        <v>6.4174657832183707E-2</v>
      </c>
      <c r="BG1208" s="17"/>
      <c r="BH1208" s="17">
        <v>8.4652971064961904E-2</v>
      </c>
      <c r="BI1208" s="17">
        <v>6.22141004325516E-2</v>
      </c>
      <c r="BJ1208" s="17"/>
      <c r="BK1208" s="17">
        <v>7.3966636263487096E-2</v>
      </c>
      <c r="BL1208" s="17">
        <v>6.2296400761140402E-2</v>
      </c>
      <c r="BM1208" s="17"/>
      <c r="BN1208" s="17">
        <v>9.3559997729102506E-2</v>
      </c>
      <c r="BO1208" s="17">
        <v>6.26736934694819E-2</v>
      </c>
      <c r="BP1208" s="17"/>
      <c r="BQ1208" s="17">
        <v>8.8424215574910897E-2</v>
      </c>
      <c r="BR1208" s="17">
        <v>6.2100031987080799E-2</v>
      </c>
      <c r="BS1208" s="17"/>
      <c r="BT1208" s="17">
        <v>6.9717943839868193E-2</v>
      </c>
      <c r="BU1208" s="17">
        <v>6.3639221797462495E-2</v>
      </c>
      <c r="BV1208" s="17"/>
      <c r="BW1208" s="17">
        <v>7.1023512490336199E-2</v>
      </c>
      <c r="BX1208" s="17">
        <v>6.0684258964719601E-2</v>
      </c>
      <c r="BY1208" s="17"/>
      <c r="BZ1208" s="17">
        <v>9.5606005941483205E-2</v>
      </c>
      <c r="CA1208" s="17">
        <v>6.2502072214617205E-2</v>
      </c>
    </row>
    <row r="1209" spans="2:79" x14ac:dyDescent="0.35">
      <c r="B1209" t="s">
        <v>560</v>
      </c>
      <c r="C1209" s="17">
        <v>4.5073122155593399E-2</v>
      </c>
      <c r="D1209" s="17">
        <v>5.4620767528281697E-2</v>
      </c>
      <c r="E1209" s="17">
        <v>3.1648134999281201E-2</v>
      </c>
      <c r="F1209" s="17">
        <v>4.78145963458355E-2</v>
      </c>
      <c r="G1209" s="17">
        <v>6.2929581835166906E-2</v>
      </c>
      <c r="H1209" s="17">
        <v>4.4386933158088303E-2</v>
      </c>
      <c r="I1209" s="17">
        <v>2.86419560676721E-2</v>
      </c>
      <c r="J1209" s="17">
        <v>3.7041382789413803E-2</v>
      </c>
      <c r="K1209" s="17">
        <v>6.3529510089541205E-2</v>
      </c>
      <c r="L1209" s="17">
        <v>4.3355872021599101E-2</v>
      </c>
      <c r="M1209" s="17"/>
      <c r="N1209" s="17">
        <v>7.2323547566724794E-2</v>
      </c>
      <c r="O1209" s="17">
        <v>3.24484845588838E-2</v>
      </c>
      <c r="P1209" s="17">
        <v>3.7345391584360503E-2</v>
      </c>
      <c r="Q1209" s="17">
        <v>3.2973667372356602E-2</v>
      </c>
      <c r="R1209" s="17"/>
      <c r="S1209" s="17">
        <v>5.1892110629104399E-2</v>
      </c>
      <c r="T1209" s="17">
        <v>4.3676884542221399E-2</v>
      </c>
      <c r="U1209" s="17">
        <v>5.2355053772016498E-2</v>
      </c>
      <c r="V1209" s="17">
        <v>4.6936815607553403E-2</v>
      </c>
      <c r="W1209" s="17">
        <v>3.08519241005666E-2</v>
      </c>
      <c r="X1209" s="17">
        <v>4.6463886898115203E-2</v>
      </c>
      <c r="Y1209" s="17">
        <v>4.0485931386989402E-2</v>
      </c>
      <c r="Z1209" s="17"/>
      <c r="AA1209" s="17">
        <v>3.2664736942849597E-2</v>
      </c>
      <c r="AB1209" s="17">
        <v>6.4651257415368493E-2</v>
      </c>
      <c r="AC1209" s="17"/>
      <c r="AD1209" s="17">
        <v>3.03586723551195E-2</v>
      </c>
      <c r="AE1209" s="17">
        <v>4.5010620830679103E-2</v>
      </c>
      <c r="AF1209" s="17">
        <v>2.6634344713990898E-2</v>
      </c>
      <c r="AG1209" s="17"/>
      <c r="AH1209" s="17">
        <v>4.1239628996629599E-2</v>
      </c>
      <c r="AI1209" s="17">
        <v>4.5616265887593502E-2</v>
      </c>
      <c r="AJ1209" s="17"/>
      <c r="AK1209" s="17">
        <v>5.2704388100434797E-2</v>
      </c>
      <c r="AL1209" s="17">
        <v>4.1634527154068103E-2</v>
      </c>
      <c r="AM1209" s="17"/>
      <c r="AN1209" s="17">
        <v>5.1847017401215799E-2</v>
      </c>
      <c r="AO1209" s="17">
        <v>3.2973667372356602E-2</v>
      </c>
      <c r="AP1209" s="17"/>
      <c r="AQ1209" s="17">
        <v>3.6269478892272902E-2</v>
      </c>
      <c r="AR1209" s="17">
        <v>4.9464714564326002E-2</v>
      </c>
      <c r="AS1209" s="17"/>
      <c r="AT1209" s="17">
        <v>0.114859357758045</v>
      </c>
      <c r="AU1209" s="17">
        <v>3.5681014174153397E-2</v>
      </c>
      <c r="AV1209" s="17">
        <v>2.2246329841487299E-2</v>
      </c>
      <c r="AW1209" s="17">
        <v>3.0556060907505601E-2</v>
      </c>
      <c r="AX1209" s="17"/>
      <c r="AY1209" s="17">
        <v>3.5373421951192599E-2</v>
      </c>
      <c r="AZ1209" s="17">
        <v>4.7477212393225998E-2</v>
      </c>
      <c r="BA1209" s="17"/>
      <c r="BB1209" s="17">
        <v>5.6683750284272902E-2</v>
      </c>
      <c r="BC1209" s="17">
        <v>4.2940180879030301E-2</v>
      </c>
      <c r="BD1209" s="17"/>
      <c r="BE1209" s="17">
        <v>2.85135234619204E-2</v>
      </c>
      <c r="BF1209" s="17">
        <v>4.7243314206050199E-2</v>
      </c>
      <c r="BG1209" s="17"/>
      <c r="BH1209" s="17">
        <v>4.4228324220196E-2</v>
      </c>
      <c r="BI1209" s="17">
        <v>4.5147058742092398E-2</v>
      </c>
      <c r="BJ1209" s="17"/>
      <c r="BK1209" s="17">
        <v>3.3085337101400603E-2</v>
      </c>
      <c r="BL1209" s="17">
        <v>4.7150284481464202E-2</v>
      </c>
      <c r="BM1209" s="17"/>
      <c r="BN1209" s="17">
        <v>4.5796715224338702E-2</v>
      </c>
      <c r="BO1209" s="17">
        <v>4.5040146358626097E-2</v>
      </c>
      <c r="BP1209" s="17"/>
      <c r="BQ1209" s="17">
        <v>6.0456530936672602E-2</v>
      </c>
      <c r="BR1209" s="17">
        <v>4.3862919382328197E-2</v>
      </c>
      <c r="BS1209" s="17"/>
      <c r="BT1209" s="17">
        <v>6.5565820455237803E-2</v>
      </c>
      <c r="BU1209" s="17">
        <v>4.3704021202177999E-2</v>
      </c>
      <c r="BV1209" s="17"/>
      <c r="BW1209" s="17">
        <v>3.0111797266079401E-2</v>
      </c>
      <c r="BX1209" s="17">
        <v>5.2198828178262997E-2</v>
      </c>
      <c r="BY1209" s="17"/>
      <c r="BZ1209" s="17">
        <v>4.3789052424349301E-2</v>
      </c>
      <c r="CA1209" s="17">
        <v>4.5134826540961397E-2</v>
      </c>
    </row>
    <row r="1210" spans="2:79" x14ac:dyDescent="0.35">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c r="AX1210" s="17"/>
      <c r="AY1210" s="17"/>
      <c r="AZ1210" s="17"/>
      <c r="BA1210" s="17"/>
      <c r="BB1210" s="17"/>
      <c r="BC1210" s="17"/>
      <c r="BD1210" s="17"/>
      <c r="BE1210" s="17"/>
      <c r="BF1210" s="17"/>
      <c r="BG1210" s="17"/>
      <c r="BH1210" s="17"/>
      <c r="BI1210" s="17"/>
      <c r="BJ1210" s="17"/>
      <c r="BK1210" s="17"/>
      <c r="BL1210" s="17"/>
      <c r="BM1210" s="17"/>
      <c r="BN1210" s="17"/>
      <c r="BO1210" s="17"/>
      <c r="BP1210" s="17"/>
      <c r="BQ1210" s="17"/>
      <c r="BR1210" s="17"/>
      <c r="BS1210" s="17"/>
      <c r="BT1210" s="17"/>
      <c r="BU1210" s="17"/>
      <c r="BV1210" s="17"/>
      <c r="BW1210" s="17"/>
      <c r="BX1210" s="17"/>
      <c r="BY1210" s="17"/>
      <c r="BZ1210" s="17"/>
      <c r="CA1210" s="17"/>
    </row>
    <row r="1211" spans="2:79" x14ac:dyDescent="0.35">
      <c r="B1211" s="6" t="s">
        <v>564</v>
      </c>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c r="AO1211" s="17"/>
      <c r="AP1211" s="17"/>
      <c r="AQ1211" s="17"/>
      <c r="AR1211" s="17"/>
      <c r="AS1211" s="17"/>
      <c r="AT1211" s="17"/>
      <c r="AU1211" s="17"/>
      <c r="AV1211" s="17"/>
      <c r="AW1211" s="17"/>
      <c r="AX1211" s="17"/>
      <c r="AY1211" s="17"/>
      <c r="AZ1211" s="17"/>
      <c r="BA1211" s="17"/>
      <c r="BB1211" s="17"/>
      <c r="BC1211" s="17"/>
      <c r="BD1211" s="17"/>
      <c r="BE1211" s="17"/>
      <c r="BF1211" s="17"/>
      <c r="BG1211" s="17"/>
      <c r="BH1211" s="17"/>
      <c r="BI1211" s="17"/>
      <c r="BJ1211" s="17"/>
      <c r="BK1211" s="17"/>
      <c r="BL1211" s="17"/>
      <c r="BM1211" s="17"/>
      <c r="BN1211" s="17"/>
      <c r="BO1211" s="17"/>
      <c r="BP1211" s="17"/>
      <c r="BQ1211" s="17"/>
      <c r="BR1211" s="17"/>
      <c r="BS1211" s="17"/>
      <c r="BT1211" s="17"/>
      <c r="BU1211" s="17"/>
      <c r="BV1211" s="17"/>
      <c r="BW1211" s="17"/>
      <c r="BX1211" s="17"/>
      <c r="BY1211" s="17"/>
      <c r="BZ1211" s="17"/>
      <c r="CA1211" s="17"/>
    </row>
    <row r="1212" spans="2:79" x14ac:dyDescent="0.35">
      <c r="B1212" s="24" t="s">
        <v>77</v>
      </c>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c r="AO1212" s="17"/>
      <c r="AP1212" s="17"/>
      <c r="AQ1212" s="17"/>
      <c r="AR1212" s="17"/>
      <c r="AS1212" s="17"/>
      <c r="AT1212" s="17"/>
      <c r="AU1212" s="17"/>
      <c r="AV1212" s="17"/>
      <c r="AW1212" s="17"/>
      <c r="AX1212" s="17"/>
      <c r="AY1212" s="17"/>
      <c r="AZ1212" s="17"/>
      <c r="BA1212" s="17"/>
      <c r="BB1212" s="17"/>
      <c r="BC1212" s="17"/>
      <c r="BD1212" s="17"/>
      <c r="BE1212" s="17"/>
      <c r="BF1212" s="17"/>
      <c r="BG1212" s="17"/>
      <c r="BH1212" s="17"/>
      <c r="BI1212" s="17"/>
      <c r="BJ1212" s="17"/>
      <c r="BK1212" s="17"/>
      <c r="BL1212" s="17"/>
      <c r="BM1212" s="17"/>
      <c r="BN1212" s="17"/>
      <c r="BO1212" s="17"/>
      <c r="BP1212" s="17"/>
      <c r="BQ1212" s="17"/>
      <c r="BR1212" s="17"/>
      <c r="BS1212" s="17"/>
      <c r="BT1212" s="17"/>
      <c r="BU1212" s="17"/>
      <c r="BV1212" s="17"/>
      <c r="BW1212" s="17"/>
      <c r="BX1212" s="17"/>
      <c r="BY1212" s="17"/>
      <c r="BZ1212" s="17"/>
      <c r="CA1212" s="17"/>
    </row>
    <row r="1213" spans="2:79" x14ac:dyDescent="0.35">
      <c r="B1213" t="s">
        <v>556</v>
      </c>
      <c r="C1213" s="17">
        <v>0.28638188992262498</v>
      </c>
      <c r="D1213" s="17">
        <v>0.28692834401106299</v>
      </c>
      <c r="E1213" s="17">
        <v>0.32044198229172199</v>
      </c>
      <c r="F1213" s="17">
        <v>0.297416421277372</v>
      </c>
      <c r="G1213" s="17">
        <v>0.244668321967142</v>
      </c>
      <c r="H1213" s="17">
        <v>0.29045315148268402</v>
      </c>
      <c r="I1213" s="17">
        <v>0.32369192548821701</v>
      </c>
      <c r="J1213" s="17">
        <v>0.23786600415783099</v>
      </c>
      <c r="K1213" s="17">
        <v>0.23730295164976001</v>
      </c>
      <c r="L1213" s="17">
        <v>0.25899842922757399</v>
      </c>
      <c r="M1213" s="17"/>
      <c r="N1213" s="17">
        <v>0.22592469569913901</v>
      </c>
      <c r="O1213" s="17">
        <v>0.240100557586993</v>
      </c>
      <c r="P1213" s="17">
        <v>0.30951622813165303</v>
      </c>
      <c r="Q1213" s="17">
        <v>0.35028741888286602</v>
      </c>
      <c r="R1213" s="17"/>
      <c r="S1213" s="17">
        <v>0.28584081852139898</v>
      </c>
      <c r="T1213" s="17">
        <v>0.27244206365725299</v>
      </c>
      <c r="U1213" s="17">
        <v>0.318443517506941</v>
      </c>
      <c r="V1213" s="17">
        <v>0.24462355253357401</v>
      </c>
      <c r="W1213" s="17">
        <v>0.29906824378606101</v>
      </c>
      <c r="X1213" s="17">
        <v>0.33833896522428197</v>
      </c>
      <c r="Y1213" s="17">
        <v>0.34652626698563699</v>
      </c>
      <c r="Z1213" s="17"/>
      <c r="AA1213" s="17">
        <v>0.34990450743483498</v>
      </c>
      <c r="AB1213" s="17">
        <v>0.186154956571802</v>
      </c>
      <c r="AC1213" s="17"/>
      <c r="AD1213" s="17">
        <v>0.34475107744022598</v>
      </c>
      <c r="AE1213" s="17">
        <v>0.41030666290849699</v>
      </c>
      <c r="AF1213" s="17">
        <v>0.32807906105972301</v>
      </c>
      <c r="AG1213" s="17"/>
      <c r="AH1213" s="17">
        <v>0.41922425620694698</v>
      </c>
      <c r="AI1213" s="17">
        <v>0.26756028372706298</v>
      </c>
      <c r="AJ1213" s="17"/>
      <c r="AK1213" s="17">
        <v>0.29312856727532199</v>
      </c>
      <c r="AL1213" s="17">
        <v>0.28334188434693502</v>
      </c>
      <c r="AM1213" s="17"/>
      <c r="AN1213" s="17">
        <v>0.25060429774611598</v>
      </c>
      <c r="AO1213" s="17">
        <v>0.35028741888286602</v>
      </c>
      <c r="AP1213" s="17"/>
      <c r="AQ1213" s="17">
        <v>0.39093334167606397</v>
      </c>
      <c r="AR1213" s="17">
        <v>0.23422764558206099</v>
      </c>
      <c r="AS1213" s="17"/>
      <c r="AT1213" s="17">
        <v>0.15500851468816801</v>
      </c>
      <c r="AU1213" s="17">
        <v>0.223847587049882</v>
      </c>
      <c r="AV1213" s="17">
        <v>0.32566012084496698</v>
      </c>
      <c r="AW1213" s="17">
        <v>0.51763294313548702</v>
      </c>
      <c r="AX1213" s="17"/>
      <c r="AY1213" s="17">
        <v>0.38065687619317601</v>
      </c>
      <c r="AZ1213" s="17">
        <v>0.26301564463979099</v>
      </c>
      <c r="BA1213" s="17"/>
      <c r="BB1213" s="17">
        <v>0.32946774275677099</v>
      </c>
      <c r="BC1213" s="17">
        <v>0.27846676311575802</v>
      </c>
      <c r="BD1213" s="17"/>
      <c r="BE1213" s="17">
        <v>0.32508478255760398</v>
      </c>
      <c r="BF1213" s="17">
        <v>0.28130974346063298</v>
      </c>
      <c r="BG1213" s="17"/>
      <c r="BH1213" s="17">
        <v>0.243764308534132</v>
      </c>
      <c r="BI1213" s="17">
        <v>0.29011177414781297</v>
      </c>
      <c r="BJ1213" s="17"/>
      <c r="BK1213" s="17">
        <v>0.29886152593849302</v>
      </c>
      <c r="BL1213" s="17">
        <v>0.28421950298829501</v>
      </c>
      <c r="BM1213" s="17"/>
      <c r="BN1213" s="17">
        <v>0.32140808817599398</v>
      </c>
      <c r="BO1213" s="17">
        <v>0.28478566567445701</v>
      </c>
      <c r="BP1213" s="17"/>
      <c r="BQ1213" s="17">
        <v>0.365380432634198</v>
      </c>
      <c r="BR1213" s="17">
        <v>0.28016712589769499</v>
      </c>
      <c r="BS1213" s="17"/>
      <c r="BT1213" s="17">
        <v>0.39335132710294501</v>
      </c>
      <c r="BU1213" s="17">
        <v>0.27923534649098603</v>
      </c>
      <c r="BV1213" s="17"/>
      <c r="BW1213" s="17">
        <v>0.316024392745342</v>
      </c>
      <c r="BX1213" s="17">
        <v>0.27226390488783198</v>
      </c>
      <c r="BY1213" s="17"/>
      <c r="BZ1213" s="17">
        <v>0.347160341040192</v>
      </c>
      <c r="CA1213" s="17">
        <v>0.28346125650328802</v>
      </c>
    </row>
    <row r="1214" spans="2:79" x14ac:dyDescent="0.35">
      <c r="B1214" t="s">
        <v>557</v>
      </c>
      <c r="C1214" s="17">
        <v>0.268310528744655</v>
      </c>
      <c r="D1214" s="17">
        <v>0.27590816597882001</v>
      </c>
      <c r="E1214" s="17">
        <v>0.29097061096239701</v>
      </c>
      <c r="F1214" s="17">
        <v>0.26343345659339501</v>
      </c>
      <c r="G1214" s="17">
        <v>0.303224220756449</v>
      </c>
      <c r="H1214" s="17">
        <v>0.24210160280965301</v>
      </c>
      <c r="I1214" s="17">
        <v>0.264683989758486</v>
      </c>
      <c r="J1214" s="17">
        <v>0.21389305901826</v>
      </c>
      <c r="K1214" s="17">
        <v>0.23200328132369599</v>
      </c>
      <c r="L1214" s="17">
        <v>0.29140874159663399</v>
      </c>
      <c r="M1214" s="17"/>
      <c r="N1214" s="17">
        <v>0.24941923981918601</v>
      </c>
      <c r="O1214" s="17">
        <v>0.268866093112611</v>
      </c>
      <c r="P1214" s="17">
        <v>0.27402785661978202</v>
      </c>
      <c r="Q1214" s="17">
        <v>0.28091885785627901</v>
      </c>
      <c r="R1214" s="17"/>
      <c r="S1214" s="17">
        <v>0.24339993264789</v>
      </c>
      <c r="T1214" s="17">
        <v>0.29880539198255801</v>
      </c>
      <c r="U1214" s="17">
        <v>0.26299082667665002</v>
      </c>
      <c r="V1214" s="17">
        <v>0.28549253912400901</v>
      </c>
      <c r="W1214" s="17">
        <v>0.280072682696688</v>
      </c>
      <c r="X1214" s="17">
        <v>0.28445414151576198</v>
      </c>
      <c r="Y1214" s="17">
        <v>0.238769967358297</v>
      </c>
      <c r="Z1214" s="17"/>
      <c r="AA1214" s="17">
        <v>0.28827763434549902</v>
      </c>
      <c r="AB1214" s="17">
        <v>0.23680613171819601</v>
      </c>
      <c r="AC1214" s="17"/>
      <c r="AD1214" s="17">
        <v>0.31239112548581</v>
      </c>
      <c r="AE1214" s="17">
        <v>0.26401813116934097</v>
      </c>
      <c r="AF1214" s="17">
        <v>0.28500888686368803</v>
      </c>
      <c r="AG1214" s="17"/>
      <c r="AH1214" s="17">
        <v>0.28979274097129498</v>
      </c>
      <c r="AI1214" s="17">
        <v>0.26526684810233703</v>
      </c>
      <c r="AJ1214" s="17"/>
      <c r="AK1214" s="17">
        <v>0.25102549783337302</v>
      </c>
      <c r="AL1214" s="17">
        <v>0.27609904264554003</v>
      </c>
      <c r="AM1214" s="17"/>
      <c r="AN1214" s="17">
        <v>0.26125173955501402</v>
      </c>
      <c r="AO1214" s="17">
        <v>0.28091885785627901</v>
      </c>
      <c r="AP1214" s="17"/>
      <c r="AQ1214" s="17">
        <v>0.27355131499489199</v>
      </c>
      <c r="AR1214" s="17">
        <v>0.26569622504970403</v>
      </c>
      <c r="AS1214" s="17"/>
      <c r="AT1214" s="17">
        <v>0.18261179411985401</v>
      </c>
      <c r="AU1214" s="17">
        <v>0.27380419808027301</v>
      </c>
      <c r="AV1214" s="17">
        <v>0.31821314277294299</v>
      </c>
      <c r="AW1214" s="17">
        <v>0.238304751706784</v>
      </c>
      <c r="AX1214" s="17"/>
      <c r="AY1214" s="17">
        <v>0.29122601765987099</v>
      </c>
      <c r="AZ1214" s="17">
        <v>0.26263087864921703</v>
      </c>
      <c r="BA1214" s="17"/>
      <c r="BB1214" s="17">
        <v>0.239316551751178</v>
      </c>
      <c r="BC1214" s="17">
        <v>0.27363689434828298</v>
      </c>
      <c r="BD1214" s="17"/>
      <c r="BE1214" s="17">
        <v>0.28308629833113902</v>
      </c>
      <c r="BF1214" s="17">
        <v>0.266374113600234</v>
      </c>
      <c r="BG1214" s="17"/>
      <c r="BH1214" s="17">
        <v>0.24999578521176599</v>
      </c>
      <c r="BI1214" s="17">
        <v>0.26991343230619202</v>
      </c>
      <c r="BJ1214" s="17"/>
      <c r="BK1214" s="17">
        <v>0.28259285170168102</v>
      </c>
      <c r="BL1214" s="17">
        <v>0.26583578440797101</v>
      </c>
      <c r="BM1214" s="17"/>
      <c r="BN1214" s="17">
        <v>0.267496376425292</v>
      </c>
      <c r="BO1214" s="17">
        <v>0.26834763153452901</v>
      </c>
      <c r="BP1214" s="17"/>
      <c r="BQ1214" s="17">
        <v>0.28155746690099998</v>
      </c>
      <c r="BR1214" s="17">
        <v>0.26726840072724201</v>
      </c>
      <c r="BS1214" s="17"/>
      <c r="BT1214" s="17">
        <v>0.26049494142407298</v>
      </c>
      <c r="BU1214" s="17">
        <v>0.26883268194750098</v>
      </c>
      <c r="BV1214" s="17"/>
      <c r="BW1214" s="17">
        <v>0.29143415549526802</v>
      </c>
      <c r="BX1214" s="17">
        <v>0.257297321851575</v>
      </c>
      <c r="BY1214" s="17"/>
      <c r="BZ1214" s="17">
        <v>0.30060189356800199</v>
      </c>
      <c r="CA1214" s="17">
        <v>0.266758807081386</v>
      </c>
    </row>
    <row r="1215" spans="2:79" x14ac:dyDescent="0.35">
      <c r="B1215" t="s">
        <v>558</v>
      </c>
      <c r="C1215" s="17">
        <v>0.216296043874701</v>
      </c>
      <c r="D1215" s="17">
        <v>0.20980542748219</v>
      </c>
      <c r="E1215" s="17">
        <v>0.21904856863671299</v>
      </c>
      <c r="F1215" s="17">
        <v>0.23024958936748499</v>
      </c>
      <c r="G1215" s="17">
        <v>0.189432627866887</v>
      </c>
      <c r="H1215" s="17">
        <v>0.214981392345725</v>
      </c>
      <c r="I1215" s="17">
        <v>0.20882056801920501</v>
      </c>
      <c r="J1215" s="17">
        <v>0.28805251644720797</v>
      </c>
      <c r="K1215" s="17">
        <v>0.19462844072215399</v>
      </c>
      <c r="L1215" s="17">
        <v>0.20115485032064501</v>
      </c>
      <c r="M1215" s="17"/>
      <c r="N1215" s="17">
        <v>0.246234309015049</v>
      </c>
      <c r="O1215" s="17">
        <v>0.25328773503532698</v>
      </c>
      <c r="P1215" s="17">
        <v>0.20861436264373501</v>
      </c>
      <c r="Q1215" s="17">
        <v>0.17548508569374299</v>
      </c>
      <c r="R1215" s="17"/>
      <c r="S1215" s="17">
        <v>0.23406775450144501</v>
      </c>
      <c r="T1215" s="17">
        <v>0.22431319894142901</v>
      </c>
      <c r="U1215" s="17">
        <v>0.190419310368341</v>
      </c>
      <c r="V1215" s="17">
        <v>0.24460844516317901</v>
      </c>
      <c r="W1215" s="17">
        <v>0.22255242014440499</v>
      </c>
      <c r="X1215" s="17">
        <v>0.15937238276155699</v>
      </c>
      <c r="Y1215" s="17">
        <v>0.19932269300290201</v>
      </c>
      <c r="Z1215" s="17"/>
      <c r="AA1215" s="17">
        <v>0.190161461453597</v>
      </c>
      <c r="AB1215" s="17">
        <v>0.25753157781610397</v>
      </c>
      <c r="AC1215" s="17"/>
      <c r="AD1215" s="17">
        <v>0.18578106960037899</v>
      </c>
      <c r="AE1215" s="17">
        <v>0.15529962210349901</v>
      </c>
      <c r="AF1215" s="17">
        <v>0.20231438434563201</v>
      </c>
      <c r="AG1215" s="17"/>
      <c r="AH1215" s="17">
        <v>0.14338752672708399</v>
      </c>
      <c r="AI1215" s="17">
        <v>0.226625996859111</v>
      </c>
      <c r="AJ1215" s="17"/>
      <c r="AK1215" s="17">
        <v>0.23124220255160199</v>
      </c>
      <c r="AL1215" s="17">
        <v>0.209561409426122</v>
      </c>
      <c r="AM1215" s="17"/>
      <c r="AN1215" s="17">
        <v>0.23914411104333799</v>
      </c>
      <c r="AO1215" s="17">
        <v>0.17548508569374299</v>
      </c>
      <c r="AP1215" s="17"/>
      <c r="AQ1215" s="17">
        <v>0.15852081851865099</v>
      </c>
      <c r="AR1215" s="17">
        <v>0.24511652574765</v>
      </c>
      <c r="AS1215" s="17"/>
      <c r="AT1215" s="17">
        <v>0.26794129542518202</v>
      </c>
      <c r="AU1215" s="17">
        <v>0.25138474384954301</v>
      </c>
      <c r="AV1215" s="17">
        <v>0.19500351898829801</v>
      </c>
      <c r="AW1215" s="17">
        <v>0.116553084582269</v>
      </c>
      <c r="AX1215" s="17"/>
      <c r="AY1215" s="17">
        <v>0.166455695222087</v>
      </c>
      <c r="AZ1215" s="17">
        <v>0.22864907470152901</v>
      </c>
      <c r="BA1215" s="17"/>
      <c r="BB1215" s="17">
        <v>0.21552918413788999</v>
      </c>
      <c r="BC1215" s="17">
        <v>0.216436920558361</v>
      </c>
      <c r="BD1215" s="17"/>
      <c r="BE1215" s="17">
        <v>0.18449097093150801</v>
      </c>
      <c r="BF1215" s="17">
        <v>0.22046420747228199</v>
      </c>
      <c r="BG1215" s="17"/>
      <c r="BH1215" s="17">
        <v>0.23780338655616301</v>
      </c>
      <c r="BI1215" s="17">
        <v>0.21441372452245899</v>
      </c>
      <c r="BJ1215" s="17"/>
      <c r="BK1215" s="17">
        <v>0.22269833911109899</v>
      </c>
      <c r="BL1215" s="17">
        <v>0.21518669745215199</v>
      </c>
      <c r="BM1215" s="17"/>
      <c r="BN1215" s="17">
        <v>0.19362735416676</v>
      </c>
      <c r="BO1215" s="17">
        <v>0.21732910809492401</v>
      </c>
      <c r="BP1215" s="17"/>
      <c r="BQ1215" s="17">
        <v>0.167903486360959</v>
      </c>
      <c r="BR1215" s="17">
        <v>0.22010305493070001</v>
      </c>
      <c r="BS1215" s="17"/>
      <c r="BT1215" s="17">
        <v>0.17512101407254199</v>
      </c>
      <c r="BU1215" s="17">
        <v>0.21904691502571999</v>
      </c>
      <c r="BV1215" s="17"/>
      <c r="BW1215" s="17">
        <v>0.21335713834464201</v>
      </c>
      <c r="BX1215" s="17">
        <v>0.21769577130460699</v>
      </c>
      <c r="BY1215" s="17"/>
      <c r="BZ1215" s="17">
        <v>0.176874977609974</v>
      </c>
      <c r="CA1215" s="17">
        <v>0.218190374536994</v>
      </c>
    </row>
    <row r="1216" spans="2:79" x14ac:dyDescent="0.35">
      <c r="B1216" t="s">
        <v>559</v>
      </c>
      <c r="C1216" s="17">
        <v>0.124758147543463</v>
      </c>
      <c r="D1216" s="17">
        <v>0.10733227239880801</v>
      </c>
      <c r="E1216" s="17">
        <v>9.6594218344361799E-2</v>
      </c>
      <c r="F1216" s="17">
        <v>0.118162120678486</v>
      </c>
      <c r="G1216" s="17">
        <v>0.141960606860042</v>
      </c>
      <c r="H1216" s="17">
        <v>0.14527325936363</v>
      </c>
      <c r="I1216" s="17">
        <v>0.113433597761899</v>
      </c>
      <c r="J1216" s="17">
        <v>0.14398795694938599</v>
      </c>
      <c r="K1216" s="17">
        <v>0.155052324877725</v>
      </c>
      <c r="L1216" s="17">
        <v>0.152513905065783</v>
      </c>
      <c r="M1216" s="17"/>
      <c r="N1216" s="17">
        <v>0.12284678311676001</v>
      </c>
      <c r="O1216" s="17">
        <v>0.13408232145052101</v>
      </c>
      <c r="P1216" s="17">
        <v>0.13902563379338501</v>
      </c>
      <c r="Q1216" s="17">
        <v>0.11510472777842801</v>
      </c>
      <c r="R1216" s="17"/>
      <c r="S1216" s="17">
        <v>0.122700860735037</v>
      </c>
      <c r="T1216" s="17">
        <v>0.110612289866552</v>
      </c>
      <c r="U1216" s="17">
        <v>0.15572202912494401</v>
      </c>
      <c r="V1216" s="17">
        <v>0.113053930267425</v>
      </c>
      <c r="W1216" s="17">
        <v>0.128437902098023</v>
      </c>
      <c r="X1216" s="17">
        <v>0.12645470226476699</v>
      </c>
      <c r="Y1216" s="17">
        <v>0.117035689570407</v>
      </c>
      <c r="Z1216" s="17"/>
      <c r="AA1216" s="17">
        <v>0.114636467719979</v>
      </c>
      <c r="AB1216" s="17">
        <v>0.14072828493384501</v>
      </c>
      <c r="AC1216" s="17"/>
      <c r="AD1216" s="17">
        <v>0.100924656355659</v>
      </c>
      <c r="AE1216" s="17">
        <v>0.107071535570519</v>
      </c>
      <c r="AF1216" s="17">
        <v>0.129766348986213</v>
      </c>
      <c r="AG1216" s="17"/>
      <c r="AH1216" s="17">
        <v>9.7596288314474297E-2</v>
      </c>
      <c r="AI1216" s="17">
        <v>0.12860654193936799</v>
      </c>
      <c r="AJ1216" s="17"/>
      <c r="AK1216" s="17">
        <v>0.121461195855469</v>
      </c>
      <c r="AL1216" s="17">
        <v>0.12624373088920801</v>
      </c>
      <c r="AM1216" s="17"/>
      <c r="AN1216" s="17">
        <v>0.13016262695364</v>
      </c>
      <c r="AO1216" s="17">
        <v>0.11510472777842801</v>
      </c>
      <c r="AP1216" s="17"/>
      <c r="AQ1216" s="17">
        <v>0.105976431736213</v>
      </c>
      <c r="AR1216" s="17">
        <v>0.134127182395857</v>
      </c>
      <c r="AS1216" s="17"/>
      <c r="AT1216" s="17">
        <v>0.148682248254208</v>
      </c>
      <c r="AU1216" s="17">
        <v>0.137731310696523</v>
      </c>
      <c r="AV1216" s="17">
        <v>0.11081568265999001</v>
      </c>
      <c r="AW1216" s="17">
        <v>9.8442454242801694E-2</v>
      </c>
      <c r="AX1216" s="17"/>
      <c r="AY1216" s="17">
        <v>0.10822488099062</v>
      </c>
      <c r="AZ1216" s="17">
        <v>0.12885595096813299</v>
      </c>
      <c r="BA1216" s="17"/>
      <c r="BB1216" s="17">
        <v>0.11390890253569599</v>
      </c>
      <c r="BC1216" s="17">
        <v>0.12675121822320101</v>
      </c>
      <c r="BD1216" s="17"/>
      <c r="BE1216" s="17">
        <v>0.12157602639986</v>
      </c>
      <c r="BF1216" s="17">
        <v>0.12517517540369</v>
      </c>
      <c r="BG1216" s="17"/>
      <c r="BH1216" s="17">
        <v>0.13372506588260999</v>
      </c>
      <c r="BI1216" s="17">
        <v>0.123973364217614</v>
      </c>
      <c r="BJ1216" s="17"/>
      <c r="BK1216" s="17">
        <v>0.110850762916365</v>
      </c>
      <c r="BL1216" s="17">
        <v>0.12716792510188701</v>
      </c>
      <c r="BM1216" s="17"/>
      <c r="BN1216" s="17">
        <v>0.14412312123785601</v>
      </c>
      <c r="BO1216" s="17">
        <v>0.12387564124482001</v>
      </c>
      <c r="BP1216" s="17"/>
      <c r="BQ1216" s="17">
        <v>0.100852109098492</v>
      </c>
      <c r="BR1216" s="17">
        <v>0.126638820054712</v>
      </c>
      <c r="BS1216" s="17"/>
      <c r="BT1216" s="17">
        <v>9.24611738687139E-2</v>
      </c>
      <c r="BU1216" s="17">
        <v>0.12691588279159799</v>
      </c>
      <c r="BV1216" s="17"/>
      <c r="BW1216" s="17">
        <v>0.121638111801669</v>
      </c>
      <c r="BX1216" s="17">
        <v>0.126244142777203</v>
      </c>
      <c r="BY1216" s="17"/>
      <c r="BZ1216" s="17">
        <v>0.121288941768585</v>
      </c>
      <c r="CA1216" s="17">
        <v>0.124924855943206</v>
      </c>
    </row>
    <row r="1217" spans="2:79" x14ac:dyDescent="0.35">
      <c r="B1217" t="s">
        <v>560</v>
      </c>
      <c r="C1217" s="17">
        <v>0.104253389914556</v>
      </c>
      <c r="D1217" s="17">
        <v>0.120025790129119</v>
      </c>
      <c r="E1217" s="17">
        <v>7.2944619764806304E-2</v>
      </c>
      <c r="F1217" s="17">
        <v>9.0738412083261902E-2</v>
      </c>
      <c r="G1217" s="17">
        <v>0.12071422254948</v>
      </c>
      <c r="H1217" s="17">
        <v>0.10719059399830801</v>
      </c>
      <c r="I1217" s="17">
        <v>8.9369918972193194E-2</v>
      </c>
      <c r="J1217" s="17">
        <v>0.11620046342731501</v>
      </c>
      <c r="K1217" s="17">
        <v>0.18101300142666499</v>
      </c>
      <c r="L1217" s="17">
        <v>9.5924073789363407E-2</v>
      </c>
      <c r="M1217" s="17"/>
      <c r="N1217" s="17">
        <v>0.155574972349866</v>
      </c>
      <c r="O1217" s="17">
        <v>0.103663292814548</v>
      </c>
      <c r="P1217" s="17">
        <v>6.8815918811445706E-2</v>
      </c>
      <c r="Q1217" s="17">
        <v>7.8203909788684106E-2</v>
      </c>
      <c r="R1217" s="17"/>
      <c r="S1217" s="17">
        <v>0.11399063359423001</v>
      </c>
      <c r="T1217" s="17">
        <v>9.3827055552207994E-2</v>
      </c>
      <c r="U1217" s="17">
        <v>7.2424316323123697E-2</v>
      </c>
      <c r="V1217" s="17">
        <v>0.112221532911814</v>
      </c>
      <c r="W1217" s="17">
        <v>6.9868751274823296E-2</v>
      </c>
      <c r="X1217" s="17">
        <v>9.1379808233631399E-2</v>
      </c>
      <c r="Y1217" s="17">
        <v>9.8345383082756602E-2</v>
      </c>
      <c r="Z1217" s="17"/>
      <c r="AA1217" s="17">
        <v>5.7019929046089303E-2</v>
      </c>
      <c r="AB1217" s="17">
        <v>0.17877904896005201</v>
      </c>
      <c r="AC1217" s="17"/>
      <c r="AD1217" s="17">
        <v>5.6152071117926E-2</v>
      </c>
      <c r="AE1217" s="17">
        <v>6.3304048248144104E-2</v>
      </c>
      <c r="AF1217" s="17">
        <v>5.4831318744744097E-2</v>
      </c>
      <c r="AG1217" s="17"/>
      <c r="AH1217" s="17">
        <v>4.9999187780199898E-2</v>
      </c>
      <c r="AI1217" s="17">
        <v>0.11194032937212101</v>
      </c>
      <c r="AJ1217" s="17"/>
      <c r="AK1217" s="17">
        <v>0.10314253648423299</v>
      </c>
      <c r="AL1217" s="17">
        <v>0.104753932692195</v>
      </c>
      <c r="AM1217" s="17"/>
      <c r="AN1217" s="17">
        <v>0.11883722470189199</v>
      </c>
      <c r="AO1217" s="17">
        <v>7.8203909788684106E-2</v>
      </c>
      <c r="AP1217" s="17"/>
      <c r="AQ1217" s="17">
        <v>7.1018093074180499E-2</v>
      </c>
      <c r="AR1217" s="17">
        <v>0.120832421224726</v>
      </c>
      <c r="AS1217" s="17"/>
      <c r="AT1217" s="17">
        <v>0.24575614751258801</v>
      </c>
      <c r="AU1217" s="17">
        <v>0.113232160323779</v>
      </c>
      <c r="AV1217" s="17">
        <v>5.0307534733802298E-2</v>
      </c>
      <c r="AW1217" s="17">
        <v>2.9066766332658499E-2</v>
      </c>
      <c r="AX1217" s="17"/>
      <c r="AY1217" s="17">
        <v>5.34365299342449E-2</v>
      </c>
      <c r="AZ1217" s="17">
        <v>0.116848451041329</v>
      </c>
      <c r="BA1217" s="17"/>
      <c r="BB1217" s="17">
        <v>0.101777618818465</v>
      </c>
      <c r="BC1217" s="17">
        <v>0.104708203754397</v>
      </c>
      <c r="BD1217" s="17"/>
      <c r="BE1217" s="17">
        <v>8.5761921779889005E-2</v>
      </c>
      <c r="BF1217" s="17">
        <v>0.106676760063161</v>
      </c>
      <c r="BG1217" s="17"/>
      <c r="BH1217" s="17">
        <v>0.13471145381532901</v>
      </c>
      <c r="BI1217" s="17">
        <v>0.101587704805923</v>
      </c>
      <c r="BJ1217" s="17"/>
      <c r="BK1217" s="17">
        <v>8.4996520332362505E-2</v>
      </c>
      <c r="BL1217" s="17">
        <v>0.107590090049694</v>
      </c>
      <c r="BM1217" s="17"/>
      <c r="BN1217" s="17">
        <v>7.3345059994097406E-2</v>
      </c>
      <c r="BO1217" s="17">
        <v>0.105661953451269</v>
      </c>
      <c r="BP1217" s="17"/>
      <c r="BQ1217" s="17">
        <v>8.4306505005351307E-2</v>
      </c>
      <c r="BR1217" s="17">
        <v>0.10582259838965</v>
      </c>
      <c r="BS1217" s="17"/>
      <c r="BT1217" s="17">
        <v>7.8571543531726601E-2</v>
      </c>
      <c r="BU1217" s="17">
        <v>0.105969173744194</v>
      </c>
      <c r="BV1217" s="17"/>
      <c r="BW1217" s="17">
        <v>5.7546201613078801E-2</v>
      </c>
      <c r="BX1217" s="17">
        <v>0.12649885917878201</v>
      </c>
      <c r="BY1217" s="17"/>
      <c r="BZ1217" s="17">
        <v>5.40738460132466E-2</v>
      </c>
      <c r="CA1217" s="17">
        <v>0.106664705935126</v>
      </c>
    </row>
    <row r="1218" spans="2:79" x14ac:dyDescent="0.35">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c r="AY1218" s="17"/>
      <c r="AZ1218" s="17"/>
      <c r="BA1218" s="17"/>
      <c r="BB1218" s="17"/>
      <c r="BC1218" s="17"/>
      <c r="BD1218" s="17"/>
      <c r="BE1218" s="17"/>
      <c r="BF1218" s="17"/>
      <c r="BG1218" s="17"/>
      <c r="BH1218" s="17"/>
      <c r="BI1218" s="17"/>
      <c r="BJ1218" s="17"/>
      <c r="BK1218" s="17"/>
      <c r="BL1218" s="17"/>
      <c r="BM1218" s="17"/>
      <c r="BN1218" s="17"/>
      <c r="BO1218" s="17"/>
      <c r="BP1218" s="17"/>
      <c r="BQ1218" s="17"/>
      <c r="BR1218" s="17"/>
      <c r="BS1218" s="17"/>
      <c r="BT1218" s="17"/>
      <c r="BU1218" s="17"/>
      <c r="BV1218" s="17"/>
      <c r="BW1218" s="17"/>
      <c r="BX1218" s="17"/>
      <c r="BY1218" s="17"/>
      <c r="BZ1218" s="17"/>
      <c r="CA1218" s="17"/>
    </row>
    <row r="1219" spans="2:79" x14ac:dyDescent="0.35">
      <c r="B1219" s="6" t="s">
        <v>565</v>
      </c>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c r="BA1219" s="17"/>
      <c r="BB1219" s="17"/>
      <c r="BC1219" s="17"/>
      <c r="BD1219" s="17"/>
      <c r="BE1219" s="17"/>
      <c r="BF1219" s="17"/>
      <c r="BG1219" s="17"/>
      <c r="BH1219" s="17"/>
      <c r="BI1219" s="17"/>
      <c r="BJ1219" s="17"/>
      <c r="BK1219" s="17"/>
      <c r="BL1219" s="17"/>
      <c r="BM1219" s="17"/>
      <c r="BN1219" s="17"/>
      <c r="BO1219" s="17"/>
      <c r="BP1219" s="17"/>
      <c r="BQ1219" s="17"/>
      <c r="BR1219" s="17"/>
      <c r="BS1219" s="17"/>
      <c r="BT1219" s="17"/>
      <c r="BU1219" s="17"/>
      <c r="BV1219" s="17"/>
      <c r="BW1219" s="17"/>
      <c r="BX1219" s="17"/>
      <c r="BY1219" s="17"/>
      <c r="BZ1219" s="17"/>
      <c r="CA1219" s="17"/>
    </row>
    <row r="1220" spans="2:79" x14ac:dyDescent="0.35">
      <c r="B1220" s="24" t="s">
        <v>77</v>
      </c>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c r="BA1220" s="17"/>
      <c r="BB1220" s="17"/>
      <c r="BC1220" s="17"/>
      <c r="BD1220" s="17"/>
      <c r="BE1220" s="17"/>
      <c r="BF1220" s="17"/>
      <c r="BG1220" s="17"/>
      <c r="BH1220" s="17"/>
      <c r="BI1220" s="17"/>
      <c r="BJ1220" s="17"/>
      <c r="BK1220" s="17"/>
      <c r="BL1220" s="17"/>
      <c r="BM1220" s="17"/>
      <c r="BN1220" s="17"/>
      <c r="BO1220" s="17"/>
      <c r="BP1220" s="17"/>
      <c r="BQ1220" s="17"/>
      <c r="BR1220" s="17"/>
      <c r="BS1220" s="17"/>
      <c r="BT1220" s="17"/>
      <c r="BU1220" s="17"/>
      <c r="BV1220" s="17"/>
      <c r="BW1220" s="17"/>
      <c r="BX1220" s="17"/>
      <c r="BY1220" s="17"/>
      <c r="BZ1220" s="17"/>
      <c r="CA1220" s="17"/>
    </row>
    <row r="1221" spans="2:79" x14ac:dyDescent="0.35">
      <c r="B1221" t="s">
        <v>556</v>
      </c>
      <c r="C1221" s="17">
        <v>0.22400491431031899</v>
      </c>
      <c r="D1221" s="17">
        <v>0.238263439884316</v>
      </c>
      <c r="E1221" s="17">
        <v>0.26684347457012297</v>
      </c>
      <c r="F1221" s="17">
        <v>0.24454354086344701</v>
      </c>
      <c r="G1221" s="17">
        <v>0.16324748489774701</v>
      </c>
      <c r="H1221" s="17">
        <v>0.21331358009510201</v>
      </c>
      <c r="I1221" s="17">
        <v>0.24817279408913401</v>
      </c>
      <c r="J1221" s="17">
        <v>0.19234780907763199</v>
      </c>
      <c r="K1221" s="17">
        <v>0.22063840319912201</v>
      </c>
      <c r="L1221" s="17">
        <v>0.176215286344542</v>
      </c>
      <c r="M1221" s="17"/>
      <c r="N1221" s="17">
        <v>0.12971447896479599</v>
      </c>
      <c r="O1221" s="17">
        <v>0.17525217957151801</v>
      </c>
      <c r="P1221" s="17">
        <v>0.258990793127023</v>
      </c>
      <c r="Q1221" s="17">
        <v>0.31163849931652299</v>
      </c>
      <c r="R1221" s="17"/>
      <c r="S1221" s="17">
        <v>0.19557758896522601</v>
      </c>
      <c r="T1221" s="17">
        <v>0.24036971649586</v>
      </c>
      <c r="U1221" s="17">
        <v>0.23308073139320701</v>
      </c>
      <c r="V1221" s="17">
        <v>0.175251037143897</v>
      </c>
      <c r="W1221" s="17">
        <v>0.25807335479918803</v>
      </c>
      <c r="X1221" s="17">
        <v>0.29345956017793101</v>
      </c>
      <c r="Y1221" s="17">
        <v>0.28703814666990501</v>
      </c>
      <c r="Z1221" s="17"/>
      <c r="AA1221" s="17">
        <v>0.29791502323906299</v>
      </c>
      <c r="AB1221" s="17">
        <v>0.10738844207301899</v>
      </c>
      <c r="AC1221" s="17"/>
      <c r="AD1221" s="17">
        <v>0.30107250933592999</v>
      </c>
      <c r="AE1221" s="17">
        <v>0.38620251254689197</v>
      </c>
      <c r="AF1221" s="17">
        <v>0.251147214425327</v>
      </c>
      <c r="AG1221" s="17"/>
      <c r="AH1221" s="17">
        <v>0.41662826863077002</v>
      </c>
      <c r="AI1221" s="17">
        <v>0.19671331283938301</v>
      </c>
      <c r="AJ1221" s="17"/>
      <c r="AK1221" s="17">
        <v>0.20889120459268001</v>
      </c>
      <c r="AL1221" s="17">
        <v>0.23081504608468201</v>
      </c>
      <c r="AM1221" s="17"/>
      <c r="AN1221" s="17">
        <v>0.174943139588634</v>
      </c>
      <c r="AO1221" s="17">
        <v>0.31163849931652299</v>
      </c>
      <c r="AP1221" s="17"/>
      <c r="AQ1221" s="17">
        <v>0.347575288631645</v>
      </c>
      <c r="AR1221" s="17">
        <v>0.162363307354848</v>
      </c>
      <c r="AS1221" s="17"/>
      <c r="AT1221" s="17">
        <v>9.14663960123549E-2</v>
      </c>
      <c r="AU1221" s="17">
        <v>0.14098941836662701</v>
      </c>
      <c r="AV1221" s="17">
        <v>0.271693215646643</v>
      </c>
      <c r="AW1221" s="17">
        <v>0.482647906901366</v>
      </c>
      <c r="AX1221" s="17"/>
      <c r="AY1221" s="17">
        <v>0.39251799312513502</v>
      </c>
      <c r="AZ1221" s="17">
        <v>0.18223860822301199</v>
      </c>
      <c r="BA1221" s="17"/>
      <c r="BB1221" s="17">
        <v>0.219721198485782</v>
      </c>
      <c r="BC1221" s="17">
        <v>0.22479185832385201</v>
      </c>
      <c r="BD1221" s="17"/>
      <c r="BE1221" s="17">
        <v>0.29257364928929003</v>
      </c>
      <c r="BF1221" s="17">
        <v>0.21501874705385601</v>
      </c>
      <c r="BG1221" s="17"/>
      <c r="BH1221" s="17">
        <v>0.19626173440565201</v>
      </c>
      <c r="BI1221" s="17">
        <v>0.22643299318555299</v>
      </c>
      <c r="BJ1221" s="17"/>
      <c r="BK1221" s="17">
        <v>0.230773188688221</v>
      </c>
      <c r="BL1221" s="17">
        <v>0.22283215349709301</v>
      </c>
      <c r="BM1221" s="17"/>
      <c r="BN1221" s="17">
        <v>0.31958658960095598</v>
      </c>
      <c r="BO1221" s="17">
        <v>0.219649037983811</v>
      </c>
      <c r="BP1221" s="17"/>
      <c r="BQ1221" s="17">
        <v>0.35588170207266001</v>
      </c>
      <c r="BR1221" s="17">
        <v>0.21363025310547701</v>
      </c>
      <c r="BS1221" s="17"/>
      <c r="BT1221" s="17">
        <v>0.280656171213572</v>
      </c>
      <c r="BU1221" s="17">
        <v>0.220220088676119</v>
      </c>
      <c r="BV1221" s="17"/>
      <c r="BW1221" s="17">
        <v>0.253446996496479</v>
      </c>
      <c r="BX1221" s="17">
        <v>0.20998238462774399</v>
      </c>
      <c r="BY1221" s="17"/>
      <c r="BZ1221" s="17">
        <v>0.352158675197559</v>
      </c>
      <c r="CA1221" s="17">
        <v>0.21784664357490599</v>
      </c>
    </row>
    <row r="1222" spans="2:79" x14ac:dyDescent="0.35">
      <c r="B1222" t="s">
        <v>557</v>
      </c>
      <c r="C1222" s="17">
        <v>0.19234242919675401</v>
      </c>
      <c r="D1222" s="17">
        <v>0.20310825595904</v>
      </c>
      <c r="E1222" s="17">
        <v>0.21801064379534099</v>
      </c>
      <c r="F1222" s="17">
        <v>0.209178392560121</v>
      </c>
      <c r="G1222" s="17">
        <v>0.20076748454800999</v>
      </c>
      <c r="H1222" s="17">
        <v>0.174884705318027</v>
      </c>
      <c r="I1222" s="17">
        <v>0.212951719124993</v>
      </c>
      <c r="J1222" s="17">
        <v>0.11088948348521099</v>
      </c>
      <c r="K1222" s="17">
        <v>0.11224291874127</v>
      </c>
      <c r="L1222" s="17">
        <v>0.183848353261058</v>
      </c>
      <c r="M1222" s="17"/>
      <c r="N1222" s="17">
        <v>0.13923852773857801</v>
      </c>
      <c r="O1222" s="17">
        <v>0.172178423903738</v>
      </c>
      <c r="P1222" s="17">
        <v>0.21651722589218</v>
      </c>
      <c r="Q1222" s="17">
        <v>0.235849084513753</v>
      </c>
      <c r="R1222" s="17"/>
      <c r="S1222" s="17">
        <v>0.171673367971902</v>
      </c>
      <c r="T1222" s="17">
        <v>0.201644028601451</v>
      </c>
      <c r="U1222" s="17">
        <v>0.22720163192578099</v>
      </c>
      <c r="V1222" s="17">
        <v>0.17113812446923601</v>
      </c>
      <c r="W1222" s="17">
        <v>0.22716213940553401</v>
      </c>
      <c r="X1222" s="17">
        <v>0.207581794433433</v>
      </c>
      <c r="Y1222" s="17">
        <v>0.19403052214215299</v>
      </c>
      <c r="Z1222" s="17"/>
      <c r="AA1222" s="17">
        <v>0.23057447187063301</v>
      </c>
      <c r="AB1222" s="17">
        <v>0.13201934203486199</v>
      </c>
      <c r="AC1222" s="17"/>
      <c r="AD1222" s="17">
        <v>0.259849123151835</v>
      </c>
      <c r="AE1222" s="17">
        <v>0.235049207108911</v>
      </c>
      <c r="AF1222" s="17">
        <v>0.207835899720272</v>
      </c>
      <c r="AG1222" s="17"/>
      <c r="AH1222" s="17">
        <v>0.2602601700064</v>
      </c>
      <c r="AI1222" s="17">
        <v>0.18271958817873599</v>
      </c>
      <c r="AJ1222" s="17"/>
      <c r="AK1222" s="17">
        <v>0.17632093978201399</v>
      </c>
      <c r="AL1222" s="17">
        <v>0.19956160014646501</v>
      </c>
      <c r="AM1222" s="17"/>
      <c r="AN1222" s="17">
        <v>0.16798517253647399</v>
      </c>
      <c r="AO1222" s="17">
        <v>0.235849084513753</v>
      </c>
      <c r="AP1222" s="17"/>
      <c r="AQ1222" s="17">
        <v>0.220494113574737</v>
      </c>
      <c r="AR1222" s="17">
        <v>0.17829929731265401</v>
      </c>
      <c r="AS1222" s="17"/>
      <c r="AT1222" s="17">
        <v>0.103004346194308</v>
      </c>
      <c r="AU1222" s="17">
        <v>0.161553628491793</v>
      </c>
      <c r="AV1222" s="17">
        <v>0.24586553870694</v>
      </c>
      <c r="AW1222" s="17">
        <v>0.24438465976492699</v>
      </c>
      <c r="AX1222" s="17"/>
      <c r="AY1222" s="17">
        <v>0.24032269144686999</v>
      </c>
      <c r="AZ1222" s="17">
        <v>0.18045042453229901</v>
      </c>
      <c r="BA1222" s="17"/>
      <c r="BB1222" s="17">
        <v>0.197777442825118</v>
      </c>
      <c r="BC1222" s="17">
        <v>0.19134398494566501</v>
      </c>
      <c r="BD1222" s="17"/>
      <c r="BE1222" s="17">
        <v>0.21667916845312099</v>
      </c>
      <c r="BF1222" s="17">
        <v>0.189153016274062</v>
      </c>
      <c r="BG1222" s="17"/>
      <c r="BH1222" s="17">
        <v>0.192032885319811</v>
      </c>
      <c r="BI1222" s="17">
        <v>0.19236952042966801</v>
      </c>
      <c r="BJ1222" s="17"/>
      <c r="BK1222" s="17">
        <v>0.23873133670795799</v>
      </c>
      <c r="BL1222" s="17">
        <v>0.184304473011773</v>
      </c>
      <c r="BM1222" s="17"/>
      <c r="BN1222" s="17">
        <v>0.224519039278952</v>
      </c>
      <c r="BO1222" s="17">
        <v>0.190876067222055</v>
      </c>
      <c r="BP1222" s="17"/>
      <c r="BQ1222" s="17">
        <v>0.245257294554038</v>
      </c>
      <c r="BR1222" s="17">
        <v>0.188179651121124</v>
      </c>
      <c r="BS1222" s="17"/>
      <c r="BT1222" s="17">
        <v>0.22190159017084801</v>
      </c>
      <c r="BU1222" s="17">
        <v>0.19036760504816999</v>
      </c>
      <c r="BV1222" s="17"/>
      <c r="BW1222" s="17">
        <v>0.21046969187230999</v>
      </c>
      <c r="BX1222" s="17">
        <v>0.18370886594111999</v>
      </c>
      <c r="BY1222" s="17"/>
      <c r="BZ1222" s="17">
        <v>0.248753329108718</v>
      </c>
      <c r="CA1222" s="17">
        <v>0.18963167305755799</v>
      </c>
    </row>
    <row r="1223" spans="2:79" x14ac:dyDescent="0.35">
      <c r="B1223" t="s">
        <v>558</v>
      </c>
      <c r="C1223" s="17">
        <v>0.20029757430422299</v>
      </c>
      <c r="D1223" s="17">
        <v>0.207642451098419</v>
      </c>
      <c r="E1223" s="17">
        <v>0.18865346807109401</v>
      </c>
      <c r="F1223" s="17">
        <v>0.218649373725646</v>
      </c>
      <c r="G1223" s="17">
        <v>0.17973402046552001</v>
      </c>
      <c r="H1223" s="17">
        <v>0.21097729754630701</v>
      </c>
      <c r="I1223" s="17">
        <v>0.21829322474179799</v>
      </c>
      <c r="J1223" s="17">
        <v>0.18409252024505099</v>
      </c>
      <c r="K1223" s="17">
        <v>0.15295214420198999</v>
      </c>
      <c r="L1223" s="17">
        <v>0.19563681735265701</v>
      </c>
      <c r="M1223" s="17"/>
      <c r="N1223" s="17">
        <v>0.19918253773344799</v>
      </c>
      <c r="O1223" s="17">
        <v>0.23230291228365799</v>
      </c>
      <c r="P1223" s="17">
        <v>0.202439380884676</v>
      </c>
      <c r="Q1223" s="17">
        <v>0.18317720047206301</v>
      </c>
      <c r="R1223" s="17"/>
      <c r="S1223" s="17">
        <v>0.204682647553489</v>
      </c>
      <c r="T1223" s="17">
        <v>0.23526598792463599</v>
      </c>
      <c r="U1223" s="17">
        <v>0.19228286951159801</v>
      </c>
      <c r="V1223" s="17">
        <v>0.22210797750032801</v>
      </c>
      <c r="W1223" s="17">
        <v>0.21007249182165999</v>
      </c>
      <c r="X1223" s="17">
        <v>0.168309995035414</v>
      </c>
      <c r="Y1223" s="17">
        <v>0.16042466204176101</v>
      </c>
      <c r="Z1223" s="17"/>
      <c r="AA1223" s="17">
        <v>0.19199821884098101</v>
      </c>
      <c r="AB1223" s="17">
        <v>0.21339242113904</v>
      </c>
      <c r="AC1223" s="17"/>
      <c r="AD1223" s="17">
        <v>0.18118703183833601</v>
      </c>
      <c r="AE1223" s="17">
        <v>0.152536991906042</v>
      </c>
      <c r="AF1223" s="17">
        <v>0.217051194241171</v>
      </c>
      <c r="AG1223" s="17"/>
      <c r="AH1223" s="17">
        <v>0.14384323811042801</v>
      </c>
      <c r="AI1223" s="17">
        <v>0.20829623703202499</v>
      </c>
      <c r="AJ1223" s="17"/>
      <c r="AK1223" s="17">
        <v>0.19989938221325099</v>
      </c>
      <c r="AL1223" s="17">
        <v>0.20047699687232101</v>
      </c>
      <c r="AM1223" s="17"/>
      <c r="AN1223" s="17">
        <v>0.2098824375053</v>
      </c>
      <c r="AO1223" s="17">
        <v>0.18317720047206301</v>
      </c>
      <c r="AP1223" s="17"/>
      <c r="AQ1223" s="17">
        <v>0.16699848732773601</v>
      </c>
      <c r="AR1223" s="17">
        <v>0.21690842656273501</v>
      </c>
      <c r="AS1223" s="17"/>
      <c r="AT1223" s="17">
        <v>0.18729338534155501</v>
      </c>
      <c r="AU1223" s="17">
        <v>0.21279423827812799</v>
      </c>
      <c r="AV1223" s="17">
        <v>0.21982529421034</v>
      </c>
      <c r="AW1223" s="17">
        <v>0.13481918172511101</v>
      </c>
      <c r="AX1223" s="17"/>
      <c r="AY1223" s="17">
        <v>0.16276809297512301</v>
      </c>
      <c r="AZ1223" s="17">
        <v>0.20959933186223201</v>
      </c>
      <c r="BA1223" s="17"/>
      <c r="BB1223" s="17">
        <v>0.21149749067283699</v>
      </c>
      <c r="BC1223" s="17">
        <v>0.198240083214859</v>
      </c>
      <c r="BD1223" s="17"/>
      <c r="BE1223" s="17">
        <v>0.17669469913232699</v>
      </c>
      <c r="BF1223" s="17">
        <v>0.20339081182848401</v>
      </c>
      <c r="BG1223" s="17"/>
      <c r="BH1223" s="17">
        <v>0.195678211616446</v>
      </c>
      <c r="BI1223" s="17">
        <v>0.20070186022233899</v>
      </c>
      <c r="BJ1223" s="17"/>
      <c r="BK1223" s="17">
        <v>0.21416375853539099</v>
      </c>
      <c r="BL1223" s="17">
        <v>0.19789493567178501</v>
      </c>
      <c r="BM1223" s="17"/>
      <c r="BN1223" s="17">
        <v>0.18874000473711999</v>
      </c>
      <c r="BO1223" s="17">
        <v>0.200824279276868</v>
      </c>
      <c r="BP1223" s="17"/>
      <c r="BQ1223" s="17">
        <v>0.19009765658158201</v>
      </c>
      <c r="BR1223" s="17">
        <v>0.201099995203952</v>
      </c>
      <c r="BS1223" s="17"/>
      <c r="BT1223" s="17">
        <v>0.16155924163436999</v>
      </c>
      <c r="BU1223" s="17">
        <v>0.20288565164847999</v>
      </c>
      <c r="BV1223" s="17"/>
      <c r="BW1223" s="17">
        <v>0.210643002367016</v>
      </c>
      <c r="BX1223" s="17">
        <v>0.19537030485458901</v>
      </c>
      <c r="BY1223" s="17"/>
      <c r="BZ1223" s="17">
        <v>0.16578234975230899</v>
      </c>
      <c r="CA1223" s="17">
        <v>0.201956160800731</v>
      </c>
    </row>
    <row r="1224" spans="2:79" x14ac:dyDescent="0.35">
      <c r="B1224" t="s">
        <v>559</v>
      </c>
      <c r="C1224" s="17">
        <v>0.161820154601794</v>
      </c>
      <c r="D1224" s="17">
        <v>0.12855687740892199</v>
      </c>
      <c r="E1224" s="17">
        <v>0.15583646671478801</v>
      </c>
      <c r="F1224" s="17">
        <v>0.166584687988307</v>
      </c>
      <c r="G1224" s="17">
        <v>0.195562184074038</v>
      </c>
      <c r="H1224" s="17">
        <v>0.15362317547938401</v>
      </c>
      <c r="I1224" s="17">
        <v>0.14786031626916701</v>
      </c>
      <c r="J1224" s="17">
        <v>0.199440238394273</v>
      </c>
      <c r="K1224" s="17">
        <v>0.19212593770893099</v>
      </c>
      <c r="L1224" s="17">
        <v>0.14772894656663299</v>
      </c>
      <c r="M1224" s="17"/>
      <c r="N1224" s="17">
        <v>0.180993695788944</v>
      </c>
      <c r="O1224" s="17">
        <v>0.18507924653243801</v>
      </c>
      <c r="P1224" s="17">
        <v>0.165107900210784</v>
      </c>
      <c r="Q1224" s="17">
        <v>0.132329111623922</v>
      </c>
      <c r="R1224" s="17"/>
      <c r="S1224" s="17">
        <v>0.163505874808129</v>
      </c>
      <c r="T1224" s="17">
        <v>0.150746983334514</v>
      </c>
      <c r="U1224" s="17">
        <v>0.19248506573493801</v>
      </c>
      <c r="V1224" s="17">
        <v>0.16834315121188001</v>
      </c>
      <c r="W1224" s="17">
        <v>0.160934612713037</v>
      </c>
      <c r="X1224" s="17">
        <v>0.14690724699275601</v>
      </c>
      <c r="Y1224" s="17">
        <v>0.15916741987765401</v>
      </c>
      <c r="Z1224" s="17"/>
      <c r="AA1224" s="17">
        <v>0.14869814533037101</v>
      </c>
      <c r="AB1224" s="17">
        <v>0.18252425654505799</v>
      </c>
      <c r="AC1224" s="17"/>
      <c r="AD1224" s="17">
        <v>0.14841909798083799</v>
      </c>
      <c r="AE1224" s="17">
        <v>0.118251677009996</v>
      </c>
      <c r="AF1224" s="17">
        <v>0.16457204978186299</v>
      </c>
      <c r="AG1224" s="17"/>
      <c r="AH1224" s="17">
        <v>0.11835637114929801</v>
      </c>
      <c r="AI1224" s="17">
        <v>0.16797826694797999</v>
      </c>
      <c r="AJ1224" s="17"/>
      <c r="AK1224" s="17">
        <v>0.161550048300794</v>
      </c>
      <c r="AL1224" s="17">
        <v>0.161941862609772</v>
      </c>
      <c r="AM1224" s="17"/>
      <c r="AN1224" s="17">
        <v>0.17833075275643401</v>
      </c>
      <c r="AO1224" s="17">
        <v>0.132329111623922</v>
      </c>
      <c r="AP1224" s="17"/>
      <c r="AQ1224" s="17">
        <v>0.12519010430057401</v>
      </c>
      <c r="AR1224" s="17">
        <v>0.180092618174297</v>
      </c>
      <c r="AS1224" s="17"/>
      <c r="AT1224" s="17">
        <v>0.18416778283684501</v>
      </c>
      <c r="AU1224" s="17">
        <v>0.19511444391615601</v>
      </c>
      <c r="AV1224" s="17">
        <v>0.146806123757111</v>
      </c>
      <c r="AW1224" s="17">
        <v>9.2120462702455497E-2</v>
      </c>
      <c r="AX1224" s="17"/>
      <c r="AY1224" s="17">
        <v>0.118301980073605</v>
      </c>
      <c r="AZ1224" s="17">
        <v>0.172606221834609</v>
      </c>
      <c r="BA1224" s="17"/>
      <c r="BB1224" s="17">
        <v>0.17264861382373201</v>
      </c>
      <c r="BC1224" s="17">
        <v>0.159830902394241</v>
      </c>
      <c r="BD1224" s="17"/>
      <c r="BE1224" s="17">
        <v>0.166209701424642</v>
      </c>
      <c r="BF1224" s="17">
        <v>0.161244889476336</v>
      </c>
      <c r="BG1224" s="17"/>
      <c r="BH1224" s="17">
        <v>0.16683869449174299</v>
      </c>
      <c r="BI1224" s="17">
        <v>0.16138093275580601</v>
      </c>
      <c r="BJ1224" s="17"/>
      <c r="BK1224" s="17">
        <v>0.147332637240702</v>
      </c>
      <c r="BL1224" s="17">
        <v>0.164330453637172</v>
      </c>
      <c r="BM1224" s="17"/>
      <c r="BN1224" s="17">
        <v>0.13207251705458001</v>
      </c>
      <c r="BO1224" s="17">
        <v>0.163175822722984</v>
      </c>
      <c r="BP1224" s="17"/>
      <c r="BQ1224" s="17">
        <v>0.11693393547856</v>
      </c>
      <c r="BR1224" s="17">
        <v>0.16535132429489499</v>
      </c>
      <c r="BS1224" s="17"/>
      <c r="BT1224" s="17">
        <v>0.154736674127816</v>
      </c>
      <c r="BU1224" s="17">
        <v>0.16229339632568099</v>
      </c>
      <c r="BV1224" s="17"/>
      <c r="BW1224" s="17">
        <v>0.167123887782926</v>
      </c>
      <c r="BX1224" s="17">
        <v>0.159294118722585</v>
      </c>
      <c r="BY1224" s="17"/>
      <c r="BZ1224" s="17">
        <v>0.16218843928895799</v>
      </c>
      <c r="CA1224" s="17">
        <v>0.16180245713590999</v>
      </c>
    </row>
    <row r="1225" spans="2:79" x14ac:dyDescent="0.35">
      <c r="B1225" t="s">
        <v>560</v>
      </c>
      <c r="C1225" s="17">
        <v>0.22153492758691001</v>
      </c>
      <c r="D1225" s="17">
        <v>0.222428975649302</v>
      </c>
      <c r="E1225" s="17">
        <v>0.17065594684865401</v>
      </c>
      <c r="F1225" s="17">
        <v>0.16104400486247999</v>
      </c>
      <c r="G1225" s="17">
        <v>0.26068882601468601</v>
      </c>
      <c r="H1225" s="17">
        <v>0.24720124156118201</v>
      </c>
      <c r="I1225" s="17">
        <v>0.17272194577490799</v>
      </c>
      <c r="J1225" s="17">
        <v>0.313229948797833</v>
      </c>
      <c r="K1225" s="17">
        <v>0.32204059614868702</v>
      </c>
      <c r="L1225" s="17">
        <v>0.29657059647511003</v>
      </c>
      <c r="M1225" s="17"/>
      <c r="N1225" s="17">
        <v>0.35087075977423399</v>
      </c>
      <c r="O1225" s="17">
        <v>0.23518723770864799</v>
      </c>
      <c r="P1225" s="17">
        <v>0.15694469988533599</v>
      </c>
      <c r="Q1225" s="17">
        <v>0.137006104073739</v>
      </c>
      <c r="R1225" s="17"/>
      <c r="S1225" s="17">
        <v>0.26456052070125402</v>
      </c>
      <c r="T1225" s="17">
        <v>0.171973283643539</v>
      </c>
      <c r="U1225" s="17">
        <v>0.15494970143447701</v>
      </c>
      <c r="V1225" s="17">
        <v>0.26315970967465901</v>
      </c>
      <c r="W1225" s="17">
        <v>0.14375740126058101</v>
      </c>
      <c r="X1225" s="17">
        <v>0.18374140336046699</v>
      </c>
      <c r="Y1225" s="17">
        <v>0.199339249268528</v>
      </c>
      <c r="Z1225" s="17"/>
      <c r="AA1225" s="17">
        <v>0.130814140718952</v>
      </c>
      <c r="AB1225" s="17">
        <v>0.36467553820802001</v>
      </c>
      <c r="AC1225" s="17"/>
      <c r="AD1225" s="17">
        <v>0.109472237693061</v>
      </c>
      <c r="AE1225" s="17">
        <v>0.10795961142815901</v>
      </c>
      <c r="AF1225" s="17">
        <v>0.159393641831368</v>
      </c>
      <c r="AG1225" s="17"/>
      <c r="AH1225" s="17">
        <v>6.0911952103103302E-2</v>
      </c>
      <c r="AI1225" s="17">
        <v>0.244292595001875</v>
      </c>
      <c r="AJ1225" s="17"/>
      <c r="AK1225" s="17">
        <v>0.25333842511126098</v>
      </c>
      <c r="AL1225" s="17">
        <v>0.20720449428675899</v>
      </c>
      <c r="AM1225" s="17"/>
      <c r="AN1225" s="17">
        <v>0.268858497613157</v>
      </c>
      <c r="AO1225" s="17">
        <v>0.137006104073739</v>
      </c>
      <c r="AP1225" s="17"/>
      <c r="AQ1225" s="17">
        <v>0.13974200616530699</v>
      </c>
      <c r="AR1225" s="17">
        <v>0.262336350595467</v>
      </c>
      <c r="AS1225" s="17"/>
      <c r="AT1225" s="17">
        <v>0.43406808961493698</v>
      </c>
      <c r="AU1225" s="17">
        <v>0.28954827094729602</v>
      </c>
      <c r="AV1225" s="17">
        <v>0.115809827678967</v>
      </c>
      <c r="AW1225" s="17">
        <v>4.60277889061406E-2</v>
      </c>
      <c r="AX1225" s="17"/>
      <c r="AY1225" s="17">
        <v>8.6089242379267295E-2</v>
      </c>
      <c r="AZ1225" s="17">
        <v>0.25510541354784899</v>
      </c>
      <c r="BA1225" s="17"/>
      <c r="BB1225" s="17">
        <v>0.198355254192532</v>
      </c>
      <c r="BC1225" s="17">
        <v>0.225793171121383</v>
      </c>
      <c r="BD1225" s="17"/>
      <c r="BE1225" s="17">
        <v>0.14784278170061901</v>
      </c>
      <c r="BF1225" s="17">
        <v>0.231192535367262</v>
      </c>
      <c r="BG1225" s="17"/>
      <c r="BH1225" s="17">
        <v>0.24918847416634801</v>
      </c>
      <c r="BI1225" s="17">
        <v>0.219114693406633</v>
      </c>
      <c r="BJ1225" s="17"/>
      <c r="BK1225" s="17">
        <v>0.168999078827727</v>
      </c>
      <c r="BL1225" s="17">
        <v>0.23063798418217701</v>
      </c>
      <c r="BM1225" s="17"/>
      <c r="BN1225" s="17">
        <v>0.13508184932839201</v>
      </c>
      <c r="BO1225" s="17">
        <v>0.22547479279428201</v>
      </c>
      <c r="BP1225" s="17"/>
      <c r="BQ1225" s="17">
        <v>9.1829411313159096E-2</v>
      </c>
      <c r="BR1225" s="17">
        <v>0.231738776274552</v>
      </c>
      <c r="BS1225" s="17"/>
      <c r="BT1225" s="17">
        <v>0.18114632285339299</v>
      </c>
      <c r="BU1225" s="17">
        <v>0.224233258301549</v>
      </c>
      <c r="BV1225" s="17"/>
      <c r="BW1225" s="17">
        <v>0.15831642148126801</v>
      </c>
      <c r="BX1225" s="17">
        <v>0.25164432585396201</v>
      </c>
      <c r="BY1225" s="17"/>
      <c r="BZ1225" s="17">
        <v>7.1117206652456702E-2</v>
      </c>
      <c r="CA1225" s="17">
        <v>0.228763065430895</v>
      </c>
    </row>
    <row r="1226" spans="2:79" x14ac:dyDescent="0.35">
      <c r="C1226" s="17"/>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c r="AD1226" s="17"/>
      <c r="AE1226" s="17"/>
      <c r="AF1226" s="17"/>
      <c r="AG1226" s="17"/>
      <c r="AH1226" s="17"/>
      <c r="AI1226" s="17"/>
      <c r="AJ1226" s="17"/>
      <c r="AK1226" s="17"/>
      <c r="AL1226" s="17"/>
      <c r="AM1226" s="17"/>
      <c r="AN1226" s="17"/>
      <c r="AO1226" s="17"/>
      <c r="AP1226" s="17"/>
      <c r="AQ1226" s="17"/>
      <c r="AR1226" s="17"/>
      <c r="AS1226" s="17"/>
      <c r="AT1226" s="17"/>
      <c r="AU1226" s="17"/>
      <c r="AV1226" s="17"/>
      <c r="AW1226" s="17"/>
      <c r="AX1226" s="17"/>
      <c r="AY1226" s="17"/>
      <c r="AZ1226" s="17"/>
      <c r="BA1226" s="17"/>
      <c r="BB1226" s="17"/>
      <c r="BC1226" s="17"/>
      <c r="BD1226" s="17"/>
      <c r="BE1226" s="17"/>
      <c r="BF1226" s="17"/>
      <c r="BG1226" s="17"/>
      <c r="BH1226" s="17"/>
      <c r="BI1226" s="17"/>
      <c r="BJ1226" s="17"/>
      <c r="BK1226" s="17"/>
      <c r="BL1226" s="17"/>
      <c r="BM1226" s="17"/>
      <c r="BN1226" s="17"/>
      <c r="BO1226" s="17"/>
      <c r="BP1226" s="17"/>
      <c r="BQ1226" s="17"/>
      <c r="BR1226" s="17"/>
      <c r="BS1226" s="17"/>
      <c r="BT1226" s="17"/>
      <c r="BU1226" s="17"/>
      <c r="BV1226" s="17"/>
      <c r="BW1226" s="17"/>
      <c r="BX1226" s="17"/>
      <c r="BY1226" s="17"/>
      <c r="BZ1226" s="17"/>
      <c r="CA1226" s="17"/>
    </row>
    <row r="1227" spans="2:79" x14ac:dyDescent="0.35">
      <c r="B1227" s="6" t="s">
        <v>566</v>
      </c>
      <c r="C1227" s="17"/>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c r="AD1227" s="17"/>
      <c r="AE1227" s="17"/>
      <c r="AF1227" s="17"/>
      <c r="AG1227" s="17"/>
      <c r="AH1227" s="17"/>
      <c r="AI1227" s="17"/>
      <c r="AJ1227" s="17"/>
      <c r="AK1227" s="17"/>
      <c r="AL1227" s="17"/>
      <c r="AM1227" s="17"/>
      <c r="AN1227" s="17"/>
      <c r="AO1227" s="17"/>
      <c r="AP1227" s="17"/>
      <c r="AQ1227" s="17"/>
      <c r="AR1227" s="17"/>
      <c r="AS1227" s="17"/>
      <c r="AT1227" s="17"/>
      <c r="AU1227" s="17"/>
      <c r="AV1227" s="17"/>
      <c r="AW1227" s="17"/>
      <c r="AX1227" s="17"/>
      <c r="AY1227" s="17"/>
      <c r="AZ1227" s="17"/>
      <c r="BA1227" s="17"/>
      <c r="BB1227" s="17"/>
      <c r="BC1227" s="17"/>
      <c r="BD1227" s="17"/>
      <c r="BE1227" s="17"/>
      <c r="BF1227" s="17"/>
      <c r="BG1227" s="17"/>
      <c r="BH1227" s="17"/>
      <c r="BI1227" s="17"/>
      <c r="BJ1227" s="17"/>
      <c r="BK1227" s="17"/>
      <c r="BL1227" s="17"/>
      <c r="BM1227" s="17"/>
      <c r="BN1227" s="17"/>
      <c r="BO1227" s="17"/>
      <c r="BP1227" s="17"/>
      <c r="BQ1227" s="17"/>
      <c r="BR1227" s="17"/>
      <c r="BS1227" s="17"/>
      <c r="BT1227" s="17"/>
      <c r="BU1227" s="17"/>
      <c r="BV1227" s="17"/>
      <c r="BW1227" s="17"/>
      <c r="BX1227" s="17"/>
      <c r="BY1227" s="17"/>
      <c r="BZ1227" s="17"/>
      <c r="CA1227" s="17"/>
    </row>
    <row r="1228" spans="2:79" x14ac:dyDescent="0.35">
      <c r="B1228" s="24" t="s">
        <v>77</v>
      </c>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c r="AY1228" s="17"/>
      <c r="AZ1228" s="17"/>
      <c r="BA1228" s="17"/>
      <c r="BB1228" s="17"/>
      <c r="BC1228" s="17"/>
      <c r="BD1228" s="17"/>
      <c r="BE1228" s="17"/>
      <c r="BF1228" s="17"/>
      <c r="BG1228" s="17"/>
      <c r="BH1228" s="17"/>
      <c r="BI1228" s="17"/>
      <c r="BJ1228" s="17"/>
      <c r="BK1228" s="17"/>
      <c r="BL1228" s="17"/>
      <c r="BM1228" s="17"/>
      <c r="BN1228" s="17"/>
      <c r="BO1228" s="17"/>
      <c r="BP1228" s="17"/>
      <c r="BQ1228" s="17"/>
      <c r="BR1228" s="17"/>
      <c r="BS1228" s="17"/>
      <c r="BT1228" s="17"/>
      <c r="BU1228" s="17"/>
      <c r="BV1228" s="17"/>
      <c r="BW1228" s="17"/>
      <c r="BX1228" s="17"/>
      <c r="BY1228" s="17"/>
      <c r="BZ1228" s="17"/>
      <c r="CA1228" s="17"/>
    </row>
    <row r="1229" spans="2:79" x14ac:dyDescent="0.35">
      <c r="B1229" t="s">
        <v>556</v>
      </c>
      <c r="C1229" s="17">
        <v>0.22848703192995101</v>
      </c>
      <c r="D1229" s="17">
        <v>0.21791147935647501</v>
      </c>
      <c r="E1229" s="17">
        <v>0.22580112114387299</v>
      </c>
      <c r="F1229" s="17">
        <v>0.23298929689512299</v>
      </c>
      <c r="G1229" s="17">
        <v>0.175871362441782</v>
      </c>
      <c r="H1229" s="17">
        <v>0.26644201978327797</v>
      </c>
      <c r="I1229" s="17">
        <v>0.27980559408248201</v>
      </c>
      <c r="J1229" s="17">
        <v>0.176619339086937</v>
      </c>
      <c r="K1229" s="17">
        <v>0.196052631286117</v>
      </c>
      <c r="L1229" s="17">
        <v>0.25064626127908701</v>
      </c>
      <c r="M1229" s="17"/>
      <c r="N1229" s="17">
        <v>0.24806519677726599</v>
      </c>
      <c r="O1229" s="17">
        <v>0.19153301697227701</v>
      </c>
      <c r="P1229" s="17">
        <v>0.21554725727190399</v>
      </c>
      <c r="Q1229" s="17">
        <v>0.237913635100059</v>
      </c>
      <c r="R1229" s="17"/>
      <c r="S1229" s="17">
        <v>0.25362533893239902</v>
      </c>
      <c r="T1229" s="17">
        <v>0.22081547713368299</v>
      </c>
      <c r="U1229" s="17">
        <v>0.24223029499753701</v>
      </c>
      <c r="V1229" s="17">
        <v>0.20018599176825799</v>
      </c>
      <c r="W1229" s="17">
        <v>0.226279578517457</v>
      </c>
      <c r="X1229" s="17">
        <v>0.25324381305136101</v>
      </c>
      <c r="Y1229" s="17">
        <v>0.27993467492721902</v>
      </c>
      <c r="Z1229" s="17"/>
      <c r="AA1229" s="17">
        <v>0.26366596895279898</v>
      </c>
      <c r="AB1229" s="17">
        <v>0.17298118040133401</v>
      </c>
      <c r="AC1229" s="17"/>
      <c r="AD1229" s="17">
        <v>0.236314610763386</v>
      </c>
      <c r="AE1229" s="17">
        <v>0.26801821377919</v>
      </c>
      <c r="AF1229" s="17">
        <v>0.28444360861761198</v>
      </c>
      <c r="AG1229" s="17"/>
      <c r="AH1229" s="17">
        <v>0.29158671794763003</v>
      </c>
      <c r="AI1229" s="17">
        <v>0.21954683103992401</v>
      </c>
      <c r="AJ1229" s="17"/>
      <c r="AK1229" s="17">
        <v>0.267039486146461</v>
      </c>
      <c r="AL1229" s="17">
        <v>0.21111556599970899</v>
      </c>
      <c r="AM1229" s="17"/>
      <c r="AN1229" s="17">
        <v>0.22320953608072999</v>
      </c>
      <c r="AO1229" s="17">
        <v>0.237913635100059</v>
      </c>
      <c r="AP1229" s="17"/>
      <c r="AQ1229" s="17">
        <v>0.30651523360455202</v>
      </c>
      <c r="AR1229" s="17">
        <v>0.18956359445163601</v>
      </c>
      <c r="AS1229" s="17"/>
      <c r="AT1229" s="17">
        <v>0.13426295046220399</v>
      </c>
      <c r="AU1229" s="17">
        <v>0.20432477148176101</v>
      </c>
      <c r="AV1229" s="17">
        <v>0.24221002393656599</v>
      </c>
      <c r="AW1229" s="17">
        <v>0.386065353629993</v>
      </c>
      <c r="AX1229" s="17"/>
      <c r="AY1229" s="17">
        <v>0.24805189106595699</v>
      </c>
      <c r="AZ1229" s="17">
        <v>0.22363784217579799</v>
      </c>
      <c r="BA1229" s="17"/>
      <c r="BB1229" s="17">
        <v>0.312490963691409</v>
      </c>
      <c r="BC1229" s="17">
        <v>0.21305501124495199</v>
      </c>
      <c r="BD1229" s="17"/>
      <c r="BE1229" s="17">
        <v>0.25938781768797797</v>
      </c>
      <c r="BF1229" s="17">
        <v>0.22443737826107499</v>
      </c>
      <c r="BG1229" s="17"/>
      <c r="BH1229" s="17">
        <v>0.19675726864696899</v>
      </c>
      <c r="BI1229" s="17">
        <v>0.23126401597461699</v>
      </c>
      <c r="BJ1229" s="17"/>
      <c r="BK1229" s="17">
        <v>0.21089516181342099</v>
      </c>
      <c r="BL1229" s="17">
        <v>0.23153523221736599</v>
      </c>
      <c r="BM1229" s="17"/>
      <c r="BN1229" s="17">
        <v>0.272408379347515</v>
      </c>
      <c r="BO1229" s="17">
        <v>0.22648543531781001</v>
      </c>
      <c r="BP1229" s="17"/>
      <c r="BQ1229" s="17">
        <v>0.26852607610150803</v>
      </c>
      <c r="BR1229" s="17">
        <v>0.225337186340792</v>
      </c>
      <c r="BS1229" s="17"/>
      <c r="BT1229" s="17">
        <v>0.35225009496015502</v>
      </c>
      <c r="BU1229" s="17">
        <v>0.22021851964744699</v>
      </c>
      <c r="BV1229" s="17"/>
      <c r="BW1229" s="17">
        <v>0.25961290218579702</v>
      </c>
      <c r="BX1229" s="17">
        <v>0.21366255597071501</v>
      </c>
      <c r="BY1229" s="17"/>
      <c r="BZ1229" s="17">
        <v>0.26201379730317997</v>
      </c>
      <c r="CA1229" s="17">
        <v>0.22687594461872701</v>
      </c>
    </row>
    <row r="1230" spans="2:79" x14ac:dyDescent="0.35">
      <c r="B1230" t="s">
        <v>557</v>
      </c>
      <c r="C1230" s="17">
        <v>0.24118621469523199</v>
      </c>
      <c r="D1230" s="17">
        <v>0.24108060667081399</v>
      </c>
      <c r="E1230" s="17">
        <v>0.25927009673017698</v>
      </c>
      <c r="F1230" s="17">
        <v>0.223503354598966</v>
      </c>
      <c r="G1230" s="17">
        <v>0.27329532193383899</v>
      </c>
      <c r="H1230" s="17">
        <v>0.222085626625006</v>
      </c>
      <c r="I1230" s="17">
        <v>0.23711636637622299</v>
      </c>
      <c r="J1230" s="17">
        <v>0.20857007329194299</v>
      </c>
      <c r="K1230" s="17">
        <v>0.21376887945096201</v>
      </c>
      <c r="L1230" s="17">
        <v>0.29166025060321599</v>
      </c>
      <c r="M1230" s="17"/>
      <c r="N1230" s="17">
        <v>0.22737363907088301</v>
      </c>
      <c r="O1230" s="17">
        <v>0.23227377852518899</v>
      </c>
      <c r="P1230" s="17">
        <v>0.264603881084713</v>
      </c>
      <c r="Q1230" s="17">
        <v>0.24697949308668099</v>
      </c>
      <c r="R1230" s="17"/>
      <c r="S1230" s="17">
        <v>0.23623041312162099</v>
      </c>
      <c r="T1230" s="17">
        <v>0.26372905754431097</v>
      </c>
      <c r="U1230" s="17">
        <v>0.223363881002242</v>
      </c>
      <c r="V1230" s="17">
        <v>0.22811019291044601</v>
      </c>
      <c r="W1230" s="17">
        <v>0.26344350798987598</v>
      </c>
      <c r="X1230" s="17">
        <v>0.265648008703043</v>
      </c>
      <c r="Y1230" s="17">
        <v>0.23257891479153101</v>
      </c>
      <c r="Z1230" s="17"/>
      <c r="AA1230" s="17">
        <v>0.26312423994079998</v>
      </c>
      <c r="AB1230" s="17">
        <v>0.20657207125705301</v>
      </c>
      <c r="AC1230" s="17"/>
      <c r="AD1230" s="17">
        <v>0.283026628724033</v>
      </c>
      <c r="AE1230" s="17">
        <v>0.27471386041002599</v>
      </c>
      <c r="AF1230" s="17">
        <v>0.24718090956178199</v>
      </c>
      <c r="AG1230" s="17"/>
      <c r="AH1230" s="17">
        <v>0.294844878292291</v>
      </c>
      <c r="AI1230" s="17">
        <v>0.233583653377991</v>
      </c>
      <c r="AJ1230" s="17"/>
      <c r="AK1230" s="17">
        <v>0.23307472606620699</v>
      </c>
      <c r="AL1230" s="17">
        <v>0.24484119467578799</v>
      </c>
      <c r="AM1230" s="17"/>
      <c r="AN1230" s="17">
        <v>0.23794284037337601</v>
      </c>
      <c r="AO1230" s="17">
        <v>0.24697949308668099</v>
      </c>
      <c r="AP1230" s="17"/>
      <c r="AQ1230" s="17">
        <v>0.25443564899371801</v>
      </c>
      <c r="AR1230" s="17">
        <v>0.234576892469778</v>
      </c>
      <c r="AS1230" s="17"/>
      <c r="AT1230" s="17">
        <v>0.194202820952773</v>
      </c>
      <c r="AU1230" s="17">
        <v>0.22416737371790799</v>
      </c>
      <c r="AV1230" s="17">
        <v>0.26684975464549399</v>
      </c>
      <c r="AW1230" s="17">
        <v>0.28079339943411702</v>
      </c>
      <c r="AX1230" s="17"/>
      <c r="AY1230" s="17">
        <v>0.243700813940285</v>
      </c>
      <c r="AZ1230" s="17">
        <v>0.240562966206186</v>
      </c>
      <c r="BA1230" s="17"/>
      <c r="BB1230" s="17">
        <v>0.25091484578120699</v>
      </c>
      <c r="BC1230" s="17">
        <v>0.23939900744186399</v>
      </c>
      <c r="BD1230" s="17"/>
      <c r="BE1230" s="17">
        <v>0.24480823243099001</v>
      </c>
      <c r="BF1230" s="17">
        <v>0.24071153688194899</v>
      </c>
      <c r="BG1230" s="17"/>
      <c r="BH1230" s="17">
        <v>0.23815899250106101</v>
      </c>
      <c r="BI1230" s="17">
        <v>0.24145115672010301</v>
      </c>
      <c r="BJ1230" s="17"/>
      <c r="BK1230" s="17">
        <v>0.25853778777028502</v>
      </c>
      <c r="BL1230" s="17">
        <v>0.238179651454136</v>
      </c>
      <c r="BM1230" s="17"/>
      <c r="BN1230" s="17">
        <v>0.243573328958654</v>
      </c>
      <c r="BO1230" s="17">
        <v>0.24107742841923199</v>
      </c>
      <c r="BP1230" s="17"/>
      <c r="BQ1230" s="17">
        <v>0.28688518643593502</v>
      </c>
      <c r="BR1230" s="17">
        <v>0.23759110628180999</v>
      </c>
      <c r="BS1230" s="17"/>
      <c r="BT1230" s="17">
        <v>0.26218081631333501</v>
      </c>
      <c r="BU1230" s="17">
        <v>0.23978358197836699</v>
      </c>
      <c r="BV1230" s="17"/>
      <c r="BW1230" s="17">
        <v>0.26404863587247002</v>
      </c>
      <c r="BX1230" s="17">
        <v>0.23029741350426</v>
      </c>
      <c r="BY1230" s="17"/>
      <c r="BZ1230" s="17">
        <v>0.28149588248032098</v>
      </c>
      <c r="CA1230" s="17">
        <v>0.23924918338412199</v>
      </c>
    </row>
    <row r="1231" spans="2:79" x14ac:dyDescent="0.35">
      <c r="B1231" t="s">
        <v>558</v>
      </c>
      <c r="C1231" s="17">
        <v>0.24770307081916201</v>
      </c>
      <c r="D1231" s="17">
        <v>0.253847363328919</v>
      </c>
      <c r="E1231" s="17">
        <v>0.24107386755073301</v>
      </c>
      <c r="F1231" s="17">
        <v>0.267738246353667</v>
      </c>
      <c r="G1231" s="17">
        <v>0.24543959234823601</v>
      </c>
      <c r="H1231" s="17">
        <v>0.242381930238145</v>
      </c>
      <c r="I1231" s="17">
        <v>0.22961262072778901</v>
      </c>
      <c r="J1231" s="17">
        <v>0.29923150428373702</v>
      </c>
      <c r="K1231" s="17">
        <v>0.19980178705833199</v>
      </c>
      <c r="L1231" s="17">
        <v>0.22589142103614299</v>
      </c>
      <c r="M1231" s="17"/>
      <c r="N1231" s="17">
        <v>0.23148727768833199</v>
      </c>
      <c r="O1231" s="17">
        <v>0.279854642504129</v>
      </c>
      <c r="P1231" s="17">
        <v>0.24189860721440701</v>
      </c>
      <c r="Q1231" s="17">
        <v>0.24628717667240699</v>
      </c>
      <c r="R1231" s="17"/>
      <c r="S1231" s="17">
        <v>0.24325955256044199</v>
      </c>
      <c r="T1231" s="17">
        <v>0.21750070953837899</v>
      </c>
      <c r="U1231" s="17">
        <v>0.27776080301859901</v>
      </c>
      <c r="V1231" s="17">
        <v>0.26718258367118802</v>
      </c>
      <c r="W1231" s="17">
        <v>0.259837809647535</v>
      </c>
      <c r="X1231" s="17">
        <v>0.22347158065787301</v>
      </c>
      <c r="Y1231" s="17">
        <v>0.244321018605694</v>
      </c>
      <c r="Z1231" s="17"/>
      <c r="AA1231" s="17">
        <v>0.24338281381712101</v>
      </c>
      <c r="AB1231" s="17">
        <v>0.25451963675362899</v>
      </c>
      <c r="AC1231" s="17"/>
      <c r="AD1231" s="17">
        <v>0.25429422328485801</v>
      </c>
      <c r="AE1231" s="17">
        <v>0.19957197862651499</v>
      </c>
      <c r="AF1231" s="17">
        <v>0.25416942215507399</v>
      </c>
      <c r="AG1231" s="17"/>
      <c r="AH1231" s="17">
        <v>0.202047972565147</v>
      </c>
      <c r="AI1231" s="17">
        <v>0.25417165688994597</v>
      </c>
      <c r="AJ1231" s="17"/>
      <c r="AK1231" s="17">
        <v>0.23825086308896101</v>
      </c>
      <c r="AL1231" s="17">
        <v>0.25196216943915101</v>
      </c>
      <c r="AM1231" s="17"/>
      <c r="AN1231" s="17">
        <v>0.24849576096932399</v>
      </c>
      <c r="AO1231" s="17">
        <v>0.24628717667240699</v>
      </c>
      <c r="AP1231" s="17"/>
      <c r="AQ1231" s="17">
        <v>0.20898275601896499</v>
      </c>
      <c r="AR1231" s="17">
        <v>0.267018237898767</v>
      </c>
      <c r="AS1231" s="17"/>
      <c r="AT1231" s="17">
        <v>0.24402966659052999</v>
      </c>
      <c r="AU1231" s="17">
        <v>0.264015327916723</v>
      </c>
      <c r="AV1231" s="17">
        <v>0.26029685660148899</v>
      </c>
      <c r="AW1231" s="17">
        <v>0.175634077475292</v>
      </c>
      <c r="AX1231" s="17"/>
      <c r="AY1231" s="17">
        <v>0.241061564100989</v>
      </c>
      <c r="AZ1231" s="17">
        <v>0.249349181639895</v>
      </c>
      <c r="BA1231" s="17"/>
      <c r="BB1231" s="17">
        <v>0.222202587711441</v>
      </c>
      <c r="BC1231" s="17">
        <v>0.25238766086803299</v>
      </c>
      <c r="BD1231" s="17"/>
      <c r="BE1231" s="17">
        <v>0.22850522721366701</v>
      </c>
      <c r="BF1231" s="17">
        <v>0.25021901388935702</v>
      </c>
      <c r="BG1231" s="17"/>
      <c r="BH1231" s="17">
        <v>0.23031460690375599</v>
      </c>
      <c r="BI1231" s="17">
        <v>0.249224906529806</v>
      </c>
      <c r="BJ1231" s="17"/>
      <c r="BK1231" s="17">
        <v>0.24999611772885399</v>
      </c>
      <c r="BL1231" s="17">
        <v>0.24730574715755599</v>
      </c>
      <c r="BM1231" s="17"/>
      <c r="BN1231" s="17">
        <v>0.22138474914479001</v>
      </c>
      <c r="BO1231" s="17">
        <v>0.248902457144901</v>
      </c>
      <c r="BP1231" s="17"/>
      <c r="BQ1231" s="17">
        <v>0.201594722402476</v>
      </c>
      <c r="BR1231" s="17">
        <v>0.25133038462968599</v>
      </c>
      <c r="BS1231" s="17"/>
      <c r="BT1231" s="17">
        <v>0.14726639858125601</v>
      </c>
      <c r="BU1231" s="17">
        <v>0.25441316539568498</v>
      </c>
      <c r="BV1231" s="17"/>
      <c r="BW1231" s="17">
        <v>0.24820630557079201</v>
      </c>
      <c r="BX1231" s="17">
        <v>0.247463392653826</v>
      </c>
      <c r="BY1231" s="17"/>
      <c r="BZ1231" s="17">
        <v>0.19603534701747499</v>
      </c>
      <c r="CA1231" s="17">
        <v>0.25018589948724301</v>
      </c>
    </row>
    <row r="1232" spans="2:79" x14ac:dyDescent="0.35">
      <c r="B1232" t="s">
        <v>559</v>
      </c>
      <c r="C1232" s="17">
        <v>0.13981090999010501</v>
      </c>
      <c r="D1232" s="17">
        <v>0.13173930605960499</v>
      </c>
      <c r="E1232" s="17">
        <v>0.13647995950582101</v>
      </c>
      <c r="F1232" s="17">
        <v>0.14118113256759399</v>
      </c>
      <c r="G1232" s="17">
        <v>0.14841059344917801</v>
      </c>
      <c r="H1232" s="17">
        <v>0.13049390721434401</v>
      </c>
      <c r="I1232" s="17">
        <v>0.138962135829925</v>
      </c>
      <c r="J1232" s="17">
        <v>0.14244838870052601</v>
      </c>
      <c r="K1232" s="17">
        <v>0.159537147228314</v>
      </c>
      <c r="L1232" s="17">
        <v>0.15634219725844201</v>
      </c>
      <c r="M1232" s="17"/>
      <c r="N1232" s="17">
        <v>0.124676554728228</v>
      </c>
      <c r="O1232" s="17">
        <v>0.13793124315774799</v>
      </c>
      <c r="P1232" s="17">
        <v>0.14973141273020299</v>
      </c>
      <c r="Q1232" s="17">
        <v>0.148820958302081</v>
      </c>
      <c r="R1232" s="17"/>
      <c r="S1232" s="17">
        <v>0.14290743172377299</v>
      </c>
      <c r="T1232" s="17">
        <v>0.16286660809652101</v>
      </c>
      <c r="U1232" s="17">
        <v>0.13117892281294399</v>
      </c>
      <c r="V1232" s="17">
        <v>0.13758527518023</v>
      </c>
      <c r="W1232" s="17">
        <v>0.142212025041175</v>
      </c>
      <c r="X1232" s="17">
        <v>0.139027863318537</v>
      </c>
      <c r="Y1232" s="17">
        <v>0.11466030915943901</v>
      </c>
      <c r="Z1232" s="17"/>
      <c r="AA1232" s="17">
        <v>0.137094469915783</v>
      </c>
      <c r="AB1232" s="17">
        <v>0.14409694965508199</v>
      </c>
      <c r="AC1232" s="17"/>
      <c r="AD1232" s="17">
        <v>0.14972883787588501</v>
      </c>
      <c r="AE1232" s="17">
        <v>0.133368991395861</v>
      </c>
      <c r="AF1232" s="17">
        <v>0.12978238538178499</v>
      </c>
      <c r="AG1232" s="17"/>
      <c r="AH1232" s="17">
        <v>0.128745353299003</v>
      </c>
      <c r="AI1232" s="17">
        <v>0.141378719689676</v>
      </c>
      <c r="AJ1232" s="17"/>
      <c r="AK1232" s="17">
        <v>0.120849109511247</v>
      </c>
      <c r="AL1232" s="17">
        <v>0.148354964517597</v>
      </c>
      <c r="AM1232" s="17"/>
      <c r="AN1232" s="17">
        <v>0.13476662291132699</v>
      </c>
      <c r="AO1232" s="17">
        <v>0.148820958302081</v>
      </c>
      <c r="AP1232" s="17"/>
      <c r="AQ1232" s="17">
        <v>0.121266376328538</v>
      </c>
      <c r="AR1232" s="17">
        <v>0.149061629358861</v>
      </c>
      <c r="AS1232" s="17"/>
      <c r="AT1232" s="17">
        <v>0.14766987336512899</v>
      </c>
      <c r="AU1232" s="17">
        <v>0.154607903949361</v>
      </c>
      <c r="AV1232" s="17">
        <v>0.13418422481525799</v>
      </c>
      <c r="AW1232" s="17">
        <v>0.10724040209998</v>
      </c>
      <c r="AX1232" s="17"/>
      <c r="AY1232" s="17">
        <v>0.14638498531143501</v>
      </c>
      <c r="AZ1232" s="17">
        <v>0.138181512176933</v>
      </c>
      <c r="BA1232" s="17"/>
      <c r="BB1232" s="17">
        <v>0.107129699602589</v>
      </c>
      <c r="BC1232" s="17">
        <v>0.145814642245674</v>
      </c>
      <c r="BD1232" s="17"/>
      <c r="BE1232" s="17">
        <v>0.15424284292246199</v>
      </c>
      <c r="BF1232" s="17">
        <v>0.13791955581529</v>
      </c>
      <c r="BG1232" s="17"/>
      <c r="BH1232" s="17">
        <v>0.163279202484202</v>
      </c>
      <c r="BI1232" s="17">
        <v>0.13775696860924899</v>
      </c>
      <c r="BJ1232" s="17"/>
      <c r="BK1232" s="17">
        <v>0.13774672125006801</v>
      </c>
      <c r="BL1232" s="17">
        <v>0.140168578655743</v>
      </c>
      <c r="BM1232" s="17"/>
      <c r="BN1232" s="17">
        <v>0.15906622460766201</v>
      </c>
      <c r="BO1232" s="17">
        <v>0.138933401107287</v>
      </c>
      <c r="BP1232" s="17"/>
      <c r="BQ1232" s="17">
        <v>0.12528680949377399</v>
      </c>
      <c r="BR1232" s="17">
        <v>0.140953511538954</v>
      </c>
      <c r="BS1232" s="17"/>
      <c r="BT1232" s="17">
        <v>0.109998444420759</v>
      </c>
      <c r="BU1232" s="17">
        <v>0.14180265721820701</v>
      </c>
      <c r="BV1232" s="17"/>
      <c r="BW1232" s="17">
        <v>0.133925454900471</v>
      </c>
      <c r="BX1232" s="17">
        <v>0.142614005510592</v>
      </c>
      <c r="BY1232" s="17"/>
      <c r="BZ1232" s="17">
        <v>0.16087228240847401</v>
      </c>
      <c r="CA1232" s="17">
        <v>0.13879883174508301</v>
      </c>
    </row>
    <row r="1233" spans="2:79" x14ac:dyDescent="0.35">
      <c r="B1233" t="s">
        <v>560</v>
      </c>
      <c r="C1233" s="17">
        <v>0.142812772565551</v>
      </c>
      <c r="D1233" s="17">
        <v>0.15542124458418699</v>
      </c>
      <c r="E1233" s="17">
        <v>0.13737495506939601</v>
      </c>
      <c r="F1233" s="17">
        <v>0.134587969584649</v>
      </c>
      <c r="G1233" s="17">
        <v>0.156983129826964</v>
      </c>
      <c r="H1233" s="17">
        <v>0.13859651613922599</v>
      </c>
      <c r="I1233" s="17">
        <v>0.11450328298358101</v>
      </c>
      <c r="J1233" s="17">
        <v>0.17313069463685701</v>
      </c>
      <c r="K1233" s="17">
        <v>0.23083955497627501</v>
      </c>
      <c r="L1233" s="17">
        <v>7.5459869823111994E-2</v>
      </c>
      <c r="M1233" s="17"/>
      <c r="N1233" s="17">
        <v>0.16839733173529101</v>
      </c>
      <c r="O1233" s="17">
        <v>0.15840731884065701</v>
      </c>
      <c r="P1233" s="17">
        <v>0.12821884169877201</v>
      </c>
      <c r="Q1233" s="17">
        <v>0.11999873683877101</v>
      </c>
      <c r="R1233" s="17"/>
      <c r="S1233" s="17">
        <v>0.12397726366176499</v>
      </c>
      <c r="T1233" s="17">
        <v>0.135088147687106</v>
      </c>
      <c r="U1233" s="17">
        <v>0.12546609816867699</v>
      </c>
      <c r="V1233" s="17">
        <v>0.16693595646987799</v>
      </c>
      <c r="W1233" s="17">
        <v>0.108227078803957</v>
      </c>
      <c r="X1233" s="17">
        <v>0.118608734269187</v>
      </c>
      <c r="Y1233" s="17">
        <v>0.128505082516117</v>
      </c>
      <c r="Z1233" s="17"/>
      <c r="AA1233" s="17">
        <v>9.2732507373497294E-2</v>
      </c>
      <c r="AB1233" s="17">
        <v>0.221830161932901</v>
      </c>
      <c r="AC1233" s="17"/>
      <c r="AD1233" s="17">
        <v>7.6635699351839101E-2</v>
      </c>
      <c r="AE1233" s="17">
        <v>0.12432695578840899</v>
      </c>
      <c r="AF1233" s="17">
        <v>8.4423674283746294E-2</v>
      </c>
      <c r="AG1233" s="17"/>
      <c r="AH1233" s="17">
        <v>8.2775077895929097E-2</v>
      </c>
      <c r="AI1233" s="17">
        <v>0.15131913900246399</v>
      </c>
      <c r="AJ1233" s="17"/>
      <c r="AK1233" s="17">
        <v>0.14078581518712299</v>
      </c>
      <c r="AL1233" s="17">
        <v>0.14372610536775501</v>
      </c>
      <c r="AM1233" s="17"/>
      <c r="AN1233" s="17">
        <v>0.15558523966524301</v>
      </c>
      <c r="AO1233" s="17">
        <v>0.11999873683877101</v>
      </c>
      <c r="AP1233" s="17"/>
      <c r="AQ1233" s="17">
        <v>0.108799985054227</v>
      </c>
      <c r="AR1233" s="17">
        <v>0.15977964582095699</v>
      </c>
      <c r="AS1233" s="17"/>
      <c r="AT1233" s="17">
        <v>0.279834688629364</v>
      </c>
      <c r="AU1233" s="17">
        <v>0.15288462293424701</v>
      </c>
      <c r="AV1233" s="17">
        <v>9.6459140001193405E-2</v>
      </c>
      <c r="AW1233" s="17">
        <v>5.0266767360617901E-2</v>
      </c>
      <c r="AX1233" s="17"/>
      <c r="AY1233" s="17">
        <v>0.120800745581334</v>
      </c>
      <c r="AZ1233" s="17">
        <v>0.148268497801188</v>
      </c>
      <c r="BA1233" s="17"/>
      <c r="BB1233" s="17">
        <v>0.10726190321335401</v>
      </c>
      <c r="BC1233" s="17">
        <v>0.149343678199476</v>
      </c>
      <c r="BD1233" s="17"/>
      <c r="BE1233" s="17">
        <v>0.113055879744903</v>
      </c>
      <c r="BF1233" s="17">
        <v>0.146712515152329</v>
      </c>
      <c r="BG1233" s="17"/>
      <c r="BH1233" s="17">
        <v>0.17148992946401201</v>
      </c>
      <c r="BI1233" s="17">
        <v>0.14030295216622499</v>
      </c>
      <c r="BJ1233" s="17"/>
      <c r="BK1233" s="17">
        <v>0.14282421143737301</v>
      </c>
      <c r="BL1233" s="17">
        <v>0.14281079051519799</v>
      </c>
      <c r="BM1233" s="17"/>
      <c r="BN1233" s="17">
        <v>0.10356731794137899</v>
      </c>
      <c r="BO1233" s="17">
        <v>0.14460127801077</v>
      </c>
      <c r="BP1233" s="17"/>
      <c r="BQ1233" s="17">
        <v>0.117707205566307</v>
      </c>
      <c r="BR1233" s="17">
        <v>0.144787811208758</v>
      </c>
      <c r="BS1233" s="17"/>
      <c r="BT1233" s="17">
        <v>0.128304245724495</v>
      </c>
      <c r="BU1233" s="17">
        <v>0.143782075760294</v>
      </c>
      <c r="BV1233" s="17"/>
      <c r="BW1233" s="17">
        <v>9.4206701470469598E-2</v>
      </c>
      <c r="BX1233" s="17">
        <v>0.16596263236060699</v>
      </c>
      <c r="BY1233" s="17"/>
      <c r="BZ1233" s="17">
        <v>9.9582690790550099E-2</v>
      </c>
      <c r="CA1233" s="17">
        <v>0.14489014076482501</v>
      </c>
    </row>
    <row r="1234" spans="2:79" x14ac:dyDescent="0.35">
      <c r="C1234" s="17"/>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c r="AD1234" s="17"/>
      <c r="AE1234" s="17"/>
      <c r="AF1234" s="17"/>
      <c r="AG1234" s="17"/>
      <c r="AH1234" s="17"/>
      <c r="AI1234" s="17"/>
      <c r="AJ1234" s="17"/>
      <c r="AK1234" s="17"/>
      <c r="AL1234" s="17"/>
      <c r="AM1234" s="17"/>
      <c r="AN1234" s="17"/>
      <c r="AO1234" s="17"/>
      <c r="AP1234" s="17"/>
      <c r="AQ1234" s="17"/>
      <c r="AR1234" s="17"/>
      <c r="AS1234" s="17"/>
      <c r="AT1234" s="17"/>
      <c r="AU1234" s="17"/>
      <c r="AV1234" s="17"/>
      <c r="AW1234" s="17"/>
      <c r="AX1234" s="17"/>
      <c r="AY1234" s="17"/>
      <c r="AZ1234" s="17"/>
      <c r="BA1234" s="17"/>
      <c r="BB1234" s="17"/>
      <c r="BC1234" s="17"/>
      <c r="BD1234" s="17"/>
      <c r="BE1234" s="17"/>
      <c r="BF1234" s="17"/>
      <c r="BG1234" s="17"/>
      <c r="BH1234" s="17"/>
      <c r="BI1234" s="17"/>
      <c r="BJ1234" s="17"/>
      <c r="BK1234" s="17"/>
      <c r="BL1234" s="17"/>
      <c r="BM1234" s="17"/>
      <c r="BN1234" s="17"/>
      <c r="BO1234" s="17"/>
      <c r="BP1234" s="17"/>
      <c r="BQ1234" s="17"/>
      <c r="BR1234" s="17"/>
      <c r="BS1234" s="17"/>
      <c r="BT1234" s="17"/>
      <c r="BU1234" s="17"/>
      <c r="BV1234" s="17"/>
      <c r="BW1234" s="17"/>
      <c r="BX1234" s="17"/>
      <c r="BY1234" s="17"/>
      <c r="BZ1234" s="17"/>
      <c r="CA1234" s="17"/>
    </row>
    <row r="1235" spans="2:79" x14ac:dyDescent="0.35">
      <c r="B1235" s="6" t="s">
        <v>567</v>
      </c>
      <c r="C1235" s="17"/>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c r="AD1235" s="17"/>
      <c r="AE1235" s="17"/>
      <c r="AF1235" s="17"/>
      <c r="AG1235" s="17"/>
      <c r="AH1235" s="17"/>
      <c r="AI1235" s="17"/>
      <c r="AJ1235" s="17"/>
      <c r="AK1235" s="17"/>
      <c r="AL1235" s="17"/>
      <c r="AM1235" s="17"/>
      <c r="AN1235" s="17"/>
      <c r="AO1235" s="17"/>
      <c r="AP1235" s="17"/>
      <c r="AQ1235" s="17"/>
      <c r="AR1235" s="17"/>
      <c r="AS1235" s="17"/>
      <c r="AT1235" s="17"/>
      <c r="AU1235" s="17"/>
      <c r="AV1235" s="17"/>
      <c r="AW1235" s="17"/>
      <c r="AX1235" s="17"/>
      <c r="AY1235" s="17"/>
      <c r="AZ1235" s="17"/>
      <c r="BA1235" s="17"/>
      <c r="BB1235" s="17"/>
      <c r="BC1235" s="17"/>
      <c r="BD1235" s="17"/>
      <c r="BE1235" s="17"/>
      <c r="BF1235" s="17"/>
      <c r="BG1235" s="17"/>
      <c r="BH1235" s="17"/>
      <c r="BI1235" s="17"/>
      <c r="BJ1235" s="17"/>
      <c r="BK1235" s="17"/>
      <c r="BL1235" s="17"/>
      <c r="BM1235" s="17"/>
      <c r="BN1235" s="17"/>
      <c r="BO1235" s="17"/>
      <c r="BP1235" s="17"/>
      <c r="BQ1235" s="17"/>
      <c r="BR1235" s="17"/>
      <c r="BS1235" s="17"/>
      <c r="BT1235" s="17"/>
      <c r="BU1235" s="17"/>
      <c r="BV1235" s="17"/>
      <c r="BW1235" s="17"/>
      <c r="BX1235" s="17"/>
      <c r="BY1235" s="17"/>
      <c r="BZ1235" s="17"/>
      <c r="CA1235" s="17"/>
    </row>
    <row r="1236" spans="2:79" x14ac:dyDescent="0.35">
      <c r="B1236" s="24" t="s">
        <v>77</v>
      </c>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17"/>
      <c r="AH1236" s="17"/>
      <c r="AI1236" s="17"/>
      <c r="AJ1236" s="17"/>
      <c r="AK1236" s="17"/>
      <c r="AL1236" s="17"/>
      <c r="AM1236" s="17"/>
      <c r="AN1236" s="17"/>
      <c r="AO1236" s="17"/>
      <c r="AP1236" s="17"/>
      <c r="AQ1236" s="17"/>
      <c r="AR1236" s="17"/>
      <c r="AS1236" s="17"/>
      <c r="AT1236" s="17"/>
      <c r="AU1236" s="17"/>
      <c r="AV1236" s="17"/>
      <c r="AW1236" s="17"/>
      <c r="AX1236" s="17"/>
      <c r="AY1236" s="17"/>
      <c r="AZ1236" s="17"/>
      <c r="BA1236" s="17"/>
      <c r="BB1236" s="17"/>
      <c r="BC1236" s="17"/>
      <c r="BD1236" s="17"/>
      <c r="BE1236" s="17"/>
      <c r="BF1236" s="17"/>
      <c r="BG1236" s="17"/>
      <c r="BH1236" s="17"/>
      <c r="BI1236" s="17"/>
      <c r="BJ1236" s="17"/>
      <c r="BK1236" s="17"/>
      <c r="BL1236" s="17"/>
      <c r="BM1236" s="17"/>
      <c r="BN1236" s="17"/>
      <c r="BO1236" s="17"/>
      <c r="BP1236" s="17"/>
      <c r="BQ1236" s="17"/>
      <c r="BR1236" s="17"/>
      <c r="BS1236" s="17"/>
      <c r="BT1236" s="17"/>
      <c r="BU1236" s="17"/>
      <c r="BV1236" s="17"/>
      <c r="BW1236" s="17"/>
      <c r="BX1236" s="17"/>
      <c r="BY1236" s="17"/>
      <c r="BZ1236" s="17"/>
      <c r="CA1236" s="17"/>
    </row>
    <row r="1237" spans="2:79" x14ac:dyDescent="0.35">
      <c r="B1237" t="s">
        <v>556</v>
      </c>
      <c r="C1237" s="17">
        <v>0.52424277334563796</v>
      </c>
      <c r="D1237" s="17">
        <v>0.44340487656109201</v>
      </c>
      <c r="E1237" s="17">
        <v>0.53359516352261604</v>
      </c>
      <c r="F1237" s="17">
        <v>0.597277563429776</v>
      </c>
      <c r="G1237" s="17">
        <v>0.468525659600316</v>
      </c>
      <c r="H1237" s="17">
        <v>0.52002441403436095</v>
      </c>
      <c r="I1237" s="17">
        <v>0.58742278680737803</v>
      </c>
      <c r="J1237" s="17">
        <v>0.53080786249488199</v>
      </c>
      <c r="K1237" s="17">
        <v>0.45811772577517401</v>
      </c>
      <c r="L1237" s="17">
        <v>0.555590568162315</v>
      </c>
      <c r="M1237" s="17"/>
      <c r="N1237" s="17">
        <v>0.58623550037669303</v>
      </c>
      <c r="O1237" s="17">
        <v>0.54859129680783103</v>
      </c>
      <c r="P1237" s="17">
        <v>0.48767672023277903</v>
      </c>
      <c r="Q1237" s="17">
        <v>0.47666627779227899</v>
      </c>
      <c r="R1237" s="17"/>
      <c r="S1237" s="17">
        <v>0.570899367838406</v>
      </c>
      <c r="T1237" s="17">
        <v>0.472929973630349</v>
      </c>
      <c r="U1237" s="17">
        <v>0.49495142394077901</v>
      </c>
      <c r="V1237" s="17">
        <v>0.53220630807436697</v>
      </c>
      <c r="W1237" s="17">
        <v>0.47134569356831302</v>
      </c>
      <c r="X1237" s="17">
        <v>0.50632340707388801</v>
      </c>
      <c r="Y1237" s="17">
        <v>0.56562030712198297</v>
      </c>
      <c r="Z1237" s="17"/>
      <c r="AA1237" s="17">
        <v>0.49790491094419898</v>
      </c>
      <c r="AB1237" s="17">
        <v>0.56579904547193605</v>
      </c>
      <c r="AC1237" s="17"/>
      <c r="AD1237" s="17">
        <v>0.46295997294896701</v>
      </c>
      <c r="AE1237" s="17">
        <v>0.47388960171146999</v>
      </c>
      <c r="AF1237" s="17">
        <v>0.53972136797564996</v>
      </c>
      <c r="AG1237" s="17"/>
      <c r="AH1237" s="17">
        <v>0.43659087931863</v>
      </c>
      <c r="AI1237" s="17">
        <v>0.53666162342950696</v>
      </c>
      <c r="AJ1237" s="17"/>
      <c r="AK1237" s="17">
        <v>0.54199285714471501</v>
      </c>
      <c r="AL1237" s="17">
        <v>0.51624470986975801</v>
      </c>
      <c r="AM1237" s="17"/>
      <c r="AN1237" s="17">
        <v>0.55087853527094099</v>
      </c>
      <c r="AO1237" s="17">
        <v>0.47666627779227899</v>
      </c>
      <c r="AP1237" s="17"/>
      <c r="AQ1237" s="17">
        <v>0.54886611409298502</v>
      </c>
      <c r="AR1237" s="17">
        <v>0.51195971358625103</v>
      </c>
      <c r="AS1237" s="17"/>
      <c r="AT1237" s="17">
        <v>0.52392250022118803</v>
      </c>
      <c r="AU1237" s="17">
        <v>0.55559250143361605</v>
      </c>
      <c r="AV1237" s="17">
        <v>0.49906577766122001</v>
      </c>
      <c r="AW1237" s="17">
        <v>0.52175735100423604</v>
      </c>
      <c r="AX1237" s="17"/>
      <c r="AY1237" s="17">
        <v>0.46893125988470802</v>
      </c>
      <c r="AZ1237" s="17">
        <v>0.53795184339295499</v>
      </c>
      <c r="BA1237" s="17"/>
      <c r="BB1237" s="17">
        <v>0.533944571779709</v>
      </c>
      <c r="BC1237" s="17">
        <v>0.52246049540963102</v>
      </c>
      <c r="BD1237" s="17"/>
      <c r="BE1237" s="17">
        <v>0.51936534842499105</v>
      </c>
      <c r="BF1237" s="17">
        <v>0.52488197656458602</v>
      </c>
      <c r="BG1237" s="17"/>
      <c r="BH1237" s="17">
        <v>0.53626356439862899</v>
      </c>
      <c r="BI1237" s="17">
        <v>0.52319071554549901</v>
      </c>
      <c r="BJ1237" s="17"/>
      <c r="BK1237" s="17">
        <v>0.49620239517321002</v>
      </c>
      <c r="BL1237" s="17">
        <v>0.52910142045013897</v>
      </c>
      <c r="BM1237" s="17"/>
      <c r="BN1237" s="17">
        <v>0.56505195505363603</v>
      </c>
      <c r="BO1237" s="17">
        <v>0.52238300526806902</v>
      </c>
      <c r="BP1237" s="17"/>
      <c r="BQ1237" s="17">
        <v>0.44368022449190903</v>
      </c>
      <c r="BR1237" s="17">
        <v>0.530580576717541</v>
      </c>
      <c r="BS1237" s="17"/>
      <c r="BT1237" s="17">
        <v>0.510045177204969</v>
      </c>
      <c r="BU1237" s="17">
        <v>0.52519130350638898</v>
      </c>
      <c r="BV1237" s="17"/>
      <c r="BW1237" s="17">
        <v>0.52851305971714202</v>
      </c>
      <c r="BX1237" s="17">
        <v>0.52220894241551197</v>
      </c>
      <c r="BY1237" s="17"/>
      <c r="BZ1237" s="17">
        <v>0.43801908651563098</v>
      </c>
      <c r="CA1237" s="17">
        <v>0.52838614614740698</v>
      </c>
    </row>
    <row r="1238" spans="2:79" x14ac:dyDescent="0.35">
      <c r="B1238" t="s">
        <v>557</v>
      </c>
      <c r="C1238" s="17">
        <v>0.25609900714703598</v>
      </c>
      <c r="D1238" s="17">
        <v>0.31322153365937899</v>
      </c>
      <c r="E1238" s="17">
        <v>0.27426970728407002</v>
      </c>
      <c r="F1238" s="17">
        <v>0.21237348405974299</v>
      </c>
      <c r="G1238" s="17">
        <v>0.28484071652724702</v>
      </c>
      <c r="H1238" s="17">
        <v>0.248885285861426</v>
      </c>
      <c r="I1238" s="17">
        <v>0.21912545565209701</v>
      </c>
      <c r="J1238" s="17">
        <v>0.227214469620073</v>
      </c>
      <c r="K1238" s="17">
        <v>0.27431518035180602</v>
      </c>
      <c r="L1238" s="17">
        <v>0.23520486334704299</v>
      </c>
      <c r="M1238" s="17"/>
      <c r="N1238" s="17">
        <v>0.21882915452941701</v>
      </c>
      <c r="O1238" s="17">
        <v>0.24554821543532601</v>
      </c>
      <c r="P1238" s="17">
        <v>0.27470117250760201</v>
      </c>
      <c r="Q1238" s="17">
        <v>0.28399561285094599</v>
      </c>
      <c r="R1238" s="17"/>
      <c r="S1238" s="17">
        <v>0.21975505966841899</v>
      </c>
      <c r="T1238" s="17">
        <v>0.27929002846490703</v>
      </c>
      <c r="U1238" s="17">
        <v>0.26598636660588798</v>
      </c>
      <c r="V1238" s="17">
        <v>0.239059544738394</v>
      </c>
      <c r="W1238" s="17">
        <v>0.28918379147581202</v>
      </c>
      <c r="X1238" s="17">
        <v>0.29201762898474998</v>
      </c>
      <c r="Y1238" s="17">
        <v>0.23548926677382201</v>
      </c>
      <c r="Z1238" s="17"/>
      <c r="AA1238" s="17">
        <v>0.26696116804632097</v>
      </c>
      <c r="AB1238" s="17">
        <v>0.238960527670976</v>
      </c>
      <c r="AC1238" s="17"/>
      <c r="AD1238" s="17">
        <v>0.27872390227087501</v>
      </c>
      <c r="AE1238" s="17">
        <v>0.27957552037922001</v>
      </c>
      <c r="AF1238" s="17">
        <v>0.25103375042045101</v>
      </c>
      <c r="AG1238" s="17"/>
      <c r="AH1238" s="17">
        <v>0.27572708999270201</v>
      </c>
      <c r="AI1238" s="17">
        <v>0.25331802653047297</v>
      </c>
      <c r="AJ1238" s="17"/>
      <c r="AK1238" s="17">
        <v>0.242478712255565</v>
      </c>
      <c r="AL1238" s="17">
        <v>0.26223621665744101</v>
      </c>
      <c r="AM1238" s="17"/>
      <c r="AN1238" s="17">
        <v>0.24048105674083001</v>
      </c>
      <c r="AO1238" s="17">
        <v>0.28399561285094599</v>
      </c>
      <c r="AP1238" s="17"/>
      <c r="AQ1238" s="17">
        <v>0.244275193437854</v>
      </c>
      <c r="AR1238" s="17">
        <v>0.261997175550094</v>
      </c>
      <c r="AS1238" s="17"/>
      <c r="AT1238" s="17">
        <v>0.23925099321017501</v>
      </c>
      <c r="AU1238" s="17">
        <v>0.24285285689584901</v>
      </c>
      <c r="AV1238" s="17">
        <v>0.275206174165114</v>
      </c>
      <c r="AW1238" s="17">
        <v>0.25552839978800801</v>
      </c>
      <c r="AX1238" s="17"/>
      <c r="AY1238" s="17">
        <v>0.27014970158483698</v>
      </c>
      <c r="AZ1238" s="17">
        <v>0.25261651422271297</v>
      </c>
      <c r="BA1238" s="17"/>
      <c r="BB1238" s="17">
        <v>0.23300781897696399</v>
      </c>
      <c r="BC1238" s="17">
        <v>0.26034099542079397</v>
      </c>
      <c r="BD1238" s="17"/>
      <c r="BE1238" s="17">
        <v>0.263753098736554</v>
      </c>
      <c r="BF1238" s="17">
        <v>0.25509591226361999</v>
      </c>
      <c r="BG1238" s="17"/>
      <c r="BH1238" s="17">
        <v>0.23586870124200701</v>
      </c>
      <c r="BI1238" s="17">
        <v>0.257869560435315</v>
      </c>
      <c r="BJ1238" s="17"/>
      <c r="BK1238" s="17">
        <v>0.26225900926859103</v>
      </c>
      <c r="BL1238" s="17">
        <v>0.25503164363690101</v>
      </c>
      <c r="BM1238" s="17"/>
      <c r="BN1238" s="17">
        <v>0.22563930165679799</v>
      </c>
      <c r="BO1238" s="17">
        <v>0.25748712583876099</v>
      </c>
      <c r="BP1238" s="17"/>
      <c r="BQ1238" s="17">
        <v>0.26167374738737498</v>
      </c>
      <c r="BR1238" s="17">
        <v>0.25566044595457799</v>
      </c>
      <c r="BS1238" s="17"/>
      <c r="BT1238" s="17">
        <v>0.24777445584223801</v>
      </c>
      <c r="BU1238" s="17">
        <v>0.25665516383082199</v>
      </c>
      <c r="BV1238" s="17"/>
      <c r="BW1238" s="17">
        <v>0.250824809129719</v>
      </c>
      <c r="BX1238" s="17">
        <v>0.258610976164104</v>
      </c>
      <c r="BY1238" s="17"/>
      <c r="BZ1238" s="17">
        <v>0.22738944698077801</v>
      </c>
      <c r="CA1238" s="17">
        <v>0.25747860961031399</v>
      </c>
    </row>
    <row r="1239" spans="2:79" x14ac:dyDescent="0.35">
      <c r="B1239" t="s">
        <v>558</v>
      </c>
      <c r="C1239" s="17">
        <v>0.123054210299248</v>
      </c>
      <c r="D1239" s="17">
        <v>0.14793761665979599</v>
      </c>
      <c r="E1239" s="17">
        <v>0.12407429149068699</v>
      </c>
      <c r="F1239" s="17">
        <v>0.106972903719548</v>
      </c>
      <c r="G1239" s="17">
        <v>0.130686835137519</v>
      </c>
      <c r="H1239" s="17">
        <v>0.123311699276429</v>
      </c>
      <c r="I1239" s="17">
        <v>0.10396082362768801</v>
      </c>
      <c r="J1239" s="17">
        <v>0.12986108439006</v>
      </c>
      <c r="K1239" s="17">
        <v>0.14044716383060901</v>
      </c>
      <c r="L1239" s="17">
        <v>0.100658434422134</v>
      </c>
      <c r="M1239" s="17"/>
      <c r="N1239" s="17">
        <v>0.108429330143596</v>
      </c>
      <c r="O1239" s="17">
        <v>0.12978409562686199</v>
      </c>
      <c r="P1239" s="17">
        <v>0.12119509638576299</v>
      </c>
      <c r="Q1239" s="17">
        <v>0.13219564025640801</v>
      </c>
      <c r="R1239" s="17"/>
      <c r="S1239" s="17">
        <v>0.115684231219148</v>
      </c>
      <c r="T1239" s="17">
        <v>0.15000100316318701</v>
      </c>
      <c r="U1239" s="17">
        <v>0.11889137865081099</v>
      </c>
      <c r="V1239" s="17">
        <v>0.14365969752767699</v>
      </c>
      <c r="W1239" s="17">
        <v>0.13806738017242501</v>
      </c>
      <c r="X1239" s="17">
        <v>9.0008911509604494E-2</v>
      </c>
      <c r="Y1239" s="17">
        <v>0.103875162310436</v>
      </c>
      <c r="Z1239" s="17"/>
      <c r="AA1239" s="17">
        <v>0.1268047431953</v>
      </c>
      <c r="AB1239" s="17">
        <v>0.11713656355664601</v>
      </c>
      <c r="AC1239" s="17"/>
      <c r="AD1239" s="17">
        <v>0.14829060260023699</v>
      </c>
      <c r="AE1239" s="17">
        <v>0.123760235709704</v>
      </c>
      <c r="AF1239" s="17">
        <v>0.109008431697737</v>
      </c>
      <c r="AG1239" s="17"/>
      <c r="AH1239" s="17">
        <v>0.15263043662241099</v>
      </c>
      <c r="AI1239" s="17">
        <v>0.11886373929082</v>
      </c>
      <c r="AJ1239" s="17"/>
      <c r="AK1239" s="17">
        <v>0.122582735710916</v>
      </c>
      <c r="AL1239" s="17">
        <v>0.12326665344754099</v>
      </c>
      <c r="AM1239" s="17"/>
      <c r="AN1239" s="17">
        <v>0.11793636903827</v>
      </c>
      <c r="AO1239" s="17">
        <v>0.13219564025640801</v>
      </c>
      <c r="AP1239" s="17"/>
      <c r="AQ1239" s="17">
        <v>0.104218616896461</v>
      </c>
      <c r="AR1239" s="17">
        <v>0.13245012134738099</v>
      </c>
      <c r="AS1239" s="17"/>
      <c r="AT1239" s="17">
        <v>0.134561035710166</v>
      </c>
      <c r="AU1239" s="17">
        <v>0.11313719612897299</v>
      </c>
      <c r="AV1239" s="17">
        <v>0.13166281872800301</v>
      </c>
      <c r="AW1239" s="17">
        <v>0.105977208006361</v>
      </c>
      <c r="AX1239" s="17"/>
      <c r="AY1239" s="17">
        <v>0.14000204457590301</v>
      </c>
      <c r="AZ1239" s="17">
        <v>0.118853655429002</v>
      </c>
      <c r="BA1239" s="17"/>
      <c r="BB1239" s="17">
        <v>0.13126674197763699</v>
      </c>
      <c r="BC1239" s="17">
        <v>0.121545519502525</v>
      </c>
      <c r="BD1239" s="17"/>
      <c r="BE1239" s="17">
        <v>0.118028839050748</v>
      </c>
      <c r="BF1239" s="17">
        <v>0.123712802390508</v>
      </c>
      <c r="BG1239" s="17"/>
      <c r="BH1239" s="17">
        <v>0.113499861968998</v>
      </c>
      <c r="BI1239" s="17">
        <v>0.123890405408353</v>
      </c>
      <c r="BJ1239" s="17"/>
      <c r="BK1239" s="17">
        <v>0.13244984749904601</v>
      </c>
      <c r="BL1239" s="17">
        <v>0.121426197823987</v>
      </c>
      <c r="BM1239" s="17"/>
      <c r="BN1239" s="17">
        <v>8.3811981372493002E-2</v>
      </c>
      <c r="BO1239" s="17">
        <v>0.12484256874203201</v>
      </c>
      <c r="BP1239" s="17"/>
      <c r="BQ1239" s="17">
        <v>0.145086307914636</v>
      </c>
      <c r="BR1239" s="17">
        <v>0.12132095949544799</v>
      </c>
      <c r="BS1239" s="17"/>
      <c r="BT1239" s="17">
        <v>0.11555270504439299</v>
      </c>
      <c r="BU1239" s="17">
        <v>0.123555379927879</v>
      </c>
      <c r="BV1239" s="17"/>
      <c r="BW1239" s="17">
        <v>0.119570483179779</v>
      </c>
      <c r="BX1239" s="17">
        <v>0.124713422668464</v>
      </c>
      <c r="BY1239" s="17"/>
      <c r="BZ1239" s="17">
        <v>0.17536247976750999</v>
      </c>
      <c r="CA1239" s="17">
        <v>0.120540601000104</v>
      </c>
    </row>
    <row r="1240" spans="2:79" x14ac:dyDescent="0.35">
      <c r="B1240" t="s">
        <v>559</v>
      </c>
      <c r="C1240" s="17">
        <v>6.6995680203725497E-2</v>
      </c>
      <c r="D1240" s="17">
        <v>6.0249687153615797E-2</v>
      </c>
      <c r="E1240" s="17">
        <v>4.41225248390546E-2</v>
      </c>
      <c r="F1240" s="17">
        <v>6.2751876942462897E-2</v>
      </c>
      <c r="G1240" s="17">
        <v>7.1342469590077298E-2</v>
      </c>
      <c r="H1240" s="17">
        <v>8.4640876901299095E-2</v>
      </c>
      <c r="I1240" s="17">
        <v>6.6304247443148404E-2</v>
      </c>
      <c r="J1240" s="17">
        <v>8.3331536092165995E-2</v>
      </c>
      <c r="K1240" s="17">
        <v>8.5360389875362999E-2</v>
      </c>
      <c r="L1240" s="17">
        <v>6.4879692500893399E-2</v>
      </c>
      <c r="M1240" s="17"/>
      <c r="N1240" s="17">
        <v>4.7489848026256297E-2</v>
      </c>
      <c r="O1240" s="17">
        <v>5.8851829949391102E-2</v>
      </c>
      <c r="P1240" s="17">
        <v>9.1457862925298505E-2</v>
      </c>
      <c r="Q1240" s="17">
        <v>7.6564007725300698E-2</v>
      </c>
      <c r="R1240" s="17"/>
      <c r="S1240" s="17">
        <v>6.7390525722906297E-2</v>
      </c>
      <c r="T1240" s="17">
        <v>6.9268000918093195E-2</v>
      </c>
      <c r="U1240" s="17">
        <v>9.9562885686547503E-2</v>
      </c>
      <c r="V1240" s="17">
        <v>5.3689767108128401E-2</v>
      </c>
      <c r="W1240" s="17">
        <v>7.7582999108723696E-2</v>
      </c>
      <c r="X1240" s="17">
        <v>7.4060684351229797E-2</v>
      </c>
      <c r="Y1240" s="17">
        <v>6.3995443617791303E-2</v>
      </c>
      <c r="Z1240" s="17"/>
      <c r="AA1240" s="17">
        <v>8.2618954453263005E-2</v>
      </c>
      <c r="AB1240" s="17">
        <v>4.2345045071616398E-2</v>
      </c>
      <c r="AC1240" s="17"/>
      <c r="AD1240" s="17">
        <v>9.1178870347382104E-2</v>
      </c>
      <c r="AE1240" s="17">
        <v>8.6631670177412495E-2</v>
      </c>
      <c r="AF1240" s="17">
        <v>7.5609494798447405E-2</v>
      </c>
      <c r="AG1240" s="17"/>
      <c r="AH1240" s="17">
        <v>0.108346627106007</v>
      </c>
      <c r="AI1240" s="17">
        <v>6.1136922488264599E-2</v>
      </c>
      <c r="AJ1240" s="17"/>
      <c r="AK1240" s="17">
        <v>6.3130165453435597E-2</v>
      </c>
      <c r="AL1240" s="17">
        <v>6.8737454084329699E-2</v>
      </c>
      <c r="AM1240" s="17"/>
      <c r="AN1240" s="17">
        <v>6.1638839794953201E-2</v>
      </c>
      <c r="AO1240" s="17">
        <v>7.6564007725300698E-2</v>
      </c>
      <c r="AP1240" s="17"/>
      <c r="AQ1240" s="17">
        <v>7.6597775296799994E-2</v>
      </c>
      <c r="AR1240" s="17">
        <v>6.22057896257684E-2</v>
      </c>
      <c r="AS1240" s="17"/>
      <c r="AT1240" s="17">
        <v>4.5090722113732502E-2</v>
      </c>
      <c r="AU1240" s="17">
        <v>6.1243466088850902E-2</v>
      </c>
      <c r="AV1240" s="17">
        <v>7.4656863387303193E-2</v>
      </c>
      <c r="AW1240" s="17">
        <v>9.2380756255536697E-2</v>
      </c>
      <c r="AX1240" s="17"/>
      <c r="AY1240" s="17">
        <v>9.1260689813951607E-2</v>
      </c>
      <c r="AZ1240" s="17">
        <v>6.0981548685151397E-2</v>
      </c>
      <c r="BA1240" s="17"/>
      <c r="BB1240" s="17">
        <v>7.3950521842069405E-2</v>
      </c>
      <c r="BC1240" s="17">
        <v>6.5718034529609004E-2</v>
      </c>
      <c r="BD1240" s="17"/>
      <c r="BE1240" s="17">
        <v>6.2688698858718694E-2</v>
      </c>
      <c r="BF1240" s="17">
        <v>6.7560124840899599E-2</v>
      </c>
      <c r="BG1240" s="17"/>
      <c r="BH1240" s="17">
        <v>8.5034219497306995E-2</v>
      </c>
      <c r="BI1240" s="17">
        <v>6.5416949995100407E-2</v>
      </c>
      <c r="BJ1240" s="17"/>
      <c r="BK1240" s="17">
        <v>7.7811433274754802E-2</v>
      </c>
      <c r="BL1240" s="17">
        <v>6.5121599653940695E-2</v>
      </c>
      <c r="BM1240" s="17"/>
      <c r="BN1240" s="17">
        <v>8.3622652725650601E-2</v>
      </c>
      <c r="BO1240" s="17">
        <v>6.6237950902899606E-2</v>
      </c>
      <c r="BP1240" s="17"/>
      <c r="BQ1240" s="17">
        <v>0.108649717325656</v>
      </c>
      <c r="BR1240" s="17">
        <v>6.3718784168521003E-2</v>
      </c>
      <c r="BS1240" s="17"/>
      <c r="BT1240" s="17">
        <v>7.6241024571219104E-2</v>
      </c>
      <c r="BU1240" s="17">
        <v>6.6378006064229306E-2</v>
      </c>
      <c r="BV1240" s="17"/>
      <c r="BW1240" s="17">
        <v>8.1872902347613005E-2</v>
      </c>
      <c r="BX1240" s="17">
        <v>5.9910030221911902E-2</v>
      </c>
      <c r="BY1240" s="17"/>
      <c r="BZ1240" s="17">
        <v>0.13253940269190001</v>
      </c>
      <c r="CA1240" s="17">
        <v>6.38460575528218E-2</v>
      </c>
    </row>
    <row r="1241" spans="2:79" x14ac:dyDescent="0.35">
      <c r="B1241" t="s">
        <v>560</v>
      </c>
      <c r="C1241" s="17">
        <v>2.9608329004352899E-2</v>
      </c>
      <c r="D1241" s="17">
        <v>3.5186285966117198E-2</v>
      </c>
      <c r="E1241" s="17">
        <v>2.39383128635728E-2</v>
      </c>
      <c r="F1241" s="17">
        <v>2.0624171848470398E-2</v>
      </c>
      <c r="G1241" s="17">
        <v>4.4604319144840802E-2</v>
      </c>
      <c r="H1241" s="17">
        <v>2.31377239264846E-2</v>
      </c>
      <c r="I1241" s="17">
        <v>2.31866864696889E-2</v>
      </c>
      <c r="J1241" s="17">
        <v>2.87850474028188E-2</v>
      </c>
      <c r="K1241" s="17">
        <v>4.1759540167047998E-2</v>
      </c>
      <c r="L1241" s="17">
        <v>4.3666441567614803E-2</v>
      </c>
      <c r="M1241" s="17"/>
      <c r="N1241" s="17">
        <v>3.9016166924038198E-2</v>
      </c>
      <c r="O1241" s="17">
        <v>1.7224562180590101E-2</v>
      </c>
      <c r="P1241" s="17">
        <v>2.49691479485574E-2</v>
      </c>
      <c r="Q1241" s="17">
        <v>3.0578461375066399E-2</v>
      </c>
      <c r="R1241" s="17"/>
      <c r="S1241" s="17">
        <v>2.6270815551120499E-2</v>
      </c>
      <c r="T1241" s="17">
        <v>2.8510993823463299E-2</v>
      </c>
      <c r="U1241" s="17">
        <v>2.0607945115974101E-2</v>
      </c>
      <c r="V1241" s="17">
        <v>3.1384682551434603E-2</v>
      </c>
      <c r="W1241" s="17">
        <v>2.3820135674726E-2</v>
      </c>
      <c r="X1241" s="17">
        <v>3.7589368080527499E-2</v>
      </c>
      <c r="Y1241" s="17">
        <v>3.10198201759673E-2</v>
      </c>
      <c r="Z1241" s="17"/>
      <c r="AA1241" s="17">
        <v>2.5710223360916901E-2</v>
      </c>
      <c r="AB1241" s="17">
        <v>3.5758818228825401E-2</v>
      </c>
      <c r="AC1241" s="17"/>
      <c r="AD1241" s="17">
        <v>1.88466518325386E-2</v>
      </c>
      <c r="AE1241" s="17">
        <v>3.6142972022194103E-2</v>
      </c>
      <c r="AF1241" s="17">
        <v>2.4626955107714399E-2</v>
      </c>
      <c r="AG1241" s="17"/>
      <c r="AH1241" s="17">
        <v>2.6704966960249901E-2</v>
      </c>
      <c r="AI1241" s="17">
        <v>3.0019688260934499E-2</v>
      </c>
      <c r="AJ1241" s="17"/>
      <c r="AK1241" s="17">
        <v>2.98155294353687E-2</v>
      </c>
      <c r="AL1241" s="17">
        <v>2.9514965940930098E-2</v>
      </c>
      <c r="AM1241" s="17"/>
      <c r="AN1241" s="17">
        <v>2.90651991550059E-2</v>
      </c>
      <c r="AO1241" s="17">
        <v>3.0578461375066399E-2</v>
      </c>
      <c r="AP1241" s="17"/>
      <c r="AQ1241" s="17">
        <v>2.6042300275900199E-2</v>
      </c>
      <c r="AR1241" s="17">
        <v>3.1387199890505597E-2</v>
      </c>
      <c r="AS1241" s="17"/>
      <c r="AT1241" s="17">
        <v>5.7174748744737602E-2</v>
      </c>
      <c r="AU1241" s="17">
        <v>2.7173979452710599E-2</v>
      </c>
      <c r="AV1241" s="17">
        <v>1.9408366058360001E-2</v>
      </c>
      <c r="AW1241" s="17">
        <v>2.4356284945857599E-2</v>
      </c>
      <c r="AX1241" s="17"/>
      <c r="AY1241" s="17">
        <v>2.9656304140599801E-2</v>
      </c>
      <c r="AZ1241" s="17">
        <v>2.9596438270178702E-2</v>
      </c>
      <c r="BA1241" s="17"/>
      <c r="BB1241" s="17">
        <v>2.7830345423620999E-2</v>
      </c>
      <c r="BC1241" s="17">
        <v>2.9934955137440999E-2</v>
      </c>
      <c r="BD1241" s="17"/>
      <c r="BE1241" s="17">
        <v>3.6164014928987902E-2</v>
      </c>
      <c r="BF1241" s="17">
        <v>2.8749183940386499E-2</v>
      </c>
      <c r="BG1241" s="17"/>
      <c r="BH1241" s="17">
        <v>2.9333652893058601E-2</v>
      </c>
      <c r="BI1241" s="17">
        <v>2.96323686157333E-2</v>
      </c>
      <c r="BJ1241" s="17"/>
      <c r="BK1241" s="17">
        <v>3.1277314784397603E-2</v>
      </c>
      <c r="BL1241" s="17">
        <v>2.93191384350317E-2</v>
      </c>
      <c r="BM1241" s="17"/>
      <c r="BN1241" s="17">
        <v>4.1874109191422801E-2</v>
      </c>
      <c r="BO1241" s="17">
        <v>2.9049349248238099E-2</v>
      </c>
      <c r="BP1241" s="17"/>
      <c r="BQ1241" s="17">
        <v>4.0910002880423603E-2</v>
      </c>
      <c r="BR1241" s="17">
        <v>2.8719233663911801E-2</v>
      </c>
      <c r="BS1241" s="17"/>
      <c r="BT1241" s="17">
        <v>5.0386637337180198E-2</v>
      </c>
      <c r="BU1241" s="17">
        <v>2.82201466706812E-2</v>
      </c>
      <c r="BV1241" s="17"/>
      <c r="BW1241" s="17">
        <v>1.92187456257479E-2</v>
      </c>
      <c r="BX1241" s="17">
        <v>3.4556628530008002E-2</v>
      </c>
      <c r="BY1241" s="17"/>
      <c r="BZ1241" s="17">
        <v>2.66895840441807E-2</v>
      </c>
      <c r="CA1241" s="17">
        <v>2.9748585689353201E-2</v>
      </c>
    </row>
    <row r="1242" spans="2:79" x14ac:dyDescent="0.35">
      <c r="C1242" s="17"/>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c r="AD1242" s="17"/>
      <c r="AE1242" s="17"/>
      <c r="AF1242" s="17"/>
      <c r="AG1242" s="17"/>
      <c r="AH1242" s="17"/>
      <c r="AI1242" s="17"/>
      <c r="AJ1242" s="17"/>
      <c r="AK1242" s="17"/>
      <c r="AL1242" s="17"/>
      <c r="AM1242" s="17"/>
      <c r="AN1242" s="17"/>
      <c r="AO1242" s="17"/>
      <c r="AP1242" s="17"/>
      <c r="AQ1242" s="17"/>
      <c r="AR1242" s="17"/>
      <c r="AS1242" s="17"/>
      <c r="AT1242" s="17"/>
      <c r="AU1242" s="17"/>
      <c r="AV1242" s="17"/>
      <c r="AW1242" s="17"/>
      <c r="AX1242" s="17"/>
      <c r="AY1242" s="17"/>
      <c r="AZ1242" s="17"/>
      <c r="BA1242" s="17"/>
      <c r="BB1242" s="17"/>
      <c r="BC1242" s="17"/>
      <c r="BD1242" s="17"/>
      <c r="BE1242" s="17"/>
      <c r="BF1242" s="17"/>
      <c r="BG1242" s="17"/>
      <c r="BH1242" s="17"/>
      <c r="BI1242" s="17"/>
      <c r="BJ1242" s="17"/>
      <c r="BK1242" s="17"/>
      <c r="BL1242" s="17"/>
      <c r="BM1242" s="17"/>
      <c r="BN1242" s="17"/>
      <c r="BO1242" s="17"/>
      <c r="BP1242" s="17"/>
      <c r="BQ1242" s="17"/>
      <c r="BR1242" s="17"/>
      <c r="BS1242" s="17"/>
      <c r="BT1242" s="17"/>
      <c r="BU1242" s="17"/>
      <c r="BV1242" s="17"/>
      <c r="BW1242" s="17"/>
      <c r="BX1242" s="17"/>
      <c r="BY1242" s="17"/>
      <c r="BZ1242" s="17"/>
      <c r="CA1242" s="17"/>
    </row>
    <row r="1243" spans="2:79" x14ac:dyDescent="0.35">
      <c r="B1243" s="6" t="s">
        <v>571</v>
      </c>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c r="AX1243" s="17"/>
      <c r="AY1243" s="17"/>
      <c r="AZ1243" s="17"/>
      <c r="BA1243" s="17"/>
      <c r="BB1243" s="17"/>
      <c r="BC1243" s="17"/>
      <c r="BD1243" s="17"/>
      <c r="BE1243" s="17"/>
      <c r="BF1243" s="17"/>
      <c r="BG1243" s="17"/>
      <c r="BH1243" s="17"/>
      <c r="BI1243" s="17"/>
      <c r="BJ1243" s="17"/>
      <c r="BK1243" s="17"/>
      <c r="BL1243" s="17"/>
      <c r="BM1243" s="17"/>
      <c r="BN1243" s="17"/>
      <c r="BO1243" s="17"/>
      <c r="BP1243" s="17"/>
      <c r="BQ1243" s="17"/>
      <c r="BR1243" s="17"/>
      <c r="BS1243" s="17"/>
      <c r="BT1243" s="17"/>
      <c r="BU1243" s="17"/>
      <c r="BV1243" s="17"/>
      <c r="BW1243" s="17"/>
      <c r="BX1243" s="17"/>
      <c r="BY1243" s="17"/>
      <c r="BZ1243" s="17"/>
      <c r="CA1243" s="17"/>
    </row>
    <row r="1244" spans="2:79" x14ac:dyDescent="0.35">
      <c r="B1244" s="24" t="s">
        <v>715</v>
      </c>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c r="AH1244" s="17"/>
      <c r="AI1244" s="17"/>
      <c r="AJ1244" s="17"/>
      <c r="AK1244" s="17"/>
      <c r="AL1244" s="17"/>
      <c r="AM1244" s="17"/>
      <c r="AN1244" s="17"/>
      <c r="AO1244" s="17"/>
      <c r="AP1244" s="17"/>
      <c r="AQ1244" s="17"/>
      <c r="AR1244" s="17"/>
      <c r="AS1244" s="17"/>
      <c r="AT1244" s="17"/>
      <c r="AU1244" s="17"/>
      <c r="AV1244" s="17"/>
      <c r="AW1244" s="17"/>
      <c r="AX1244" s="17"/>
      <c r="AY1244" s="17"/>
      <c r="AZ1244" s="17"/>
      <c r="BA1244" s="17"/>
      <c r="BB1244" s="17"/>
      <c r="BC1244" s="17"/>
      <c r="BD1244" s="17"/>
      <c r="BE1244" s="17"/>
      <c r="BF1244" s="17"/>
      <c r="BG1244" s="17"/>
      <c r="BH1244" s="17"/>
      <c r="BI1244" s="17"/>
      <c r="BJ1244" s="17"/>
      <c r="BK1244" s="17"/>
      <c r="BL1244" s="17"/>
      <c r="BM1244" s="17"/>
      <c r="BN1244" s="17"/>
      <c r="BO1244" s="17"/>
      <c r="BP1244" s="17"/>
      <c r="BQ1244" s="17"/>
      <c r="BR1244" s="17"/>
      <c r="BS1244" s="17"/>
      <c r="BT1244" s="17"/>
      <c r="BU1244" s="17"/>
      <c r="BV1244" s="17"/>
      <c r="BW1244" s="17"/>
      <c r="BX1244" s="17"/>
      <c r="BY1244" s="17"/>
      <c r="BZ1244" s="17"/>
      <c r="CA1244" s="17"/>
    </row>
    <row r="1245" spans="2:79" x14ac:dyDescent="0.35">
      <c r="B1245" t="s">
        <v>568</v>
      </c>
      <c r="C1245" s="17">
        <v>0.68191938814317299</v>
      </c>
      <c r="D1245" s="17">
        <v>0.71434928611078796</v>
      </c>
      <c r="E1245" s="17">
        <v>0.73547123409898296</v>
      </c>
      <c r="F1245" s="17">
        <v>0.65566444596065299</v>
      </c>
      <c r="G1245" s="17">
        <v>0.67804099005015195</v>
      </c>
      <c r="H1245" s="17">
        <v>0.68703562012139496</v>
      </c>
      <c r="I1245" s="17">
        <v>0.64638163501030099</v>
      </c>
      <c r="J1245" s="17">
        <v>0.66694935101675101</v>
      </c>
      <c r="K1245" s="17">
        <v>0.73867265443711705</v>
      </c>
      <c r="L1245" s="17">
        <v>0.63770211253425502</v>
      </c>
      <c r="M1245" s="17"/>
      <c r="N1245" s="17">
        <v>0.48406153069324698</v>
      </c>
      <c r="O1245" s="17">
        <v>0.61689021476984995</v>
      </c>
      <c r="P1245" s="17">
        <v>0.69876463746643103</v>
      </c>
      <c r="Q1245" s="17">
        <v>0.75610740180112901</v>
      </c>
      <c r="R1245" s="17"/>
      <c r="S1245" s="17">
        <v>0.60116594600431095</v>
      </c>
      <c r="T1245" s="17">
        <v>0.68704720197862401</v>
      </c>
      <c r="U1245" s="17">
        <v>0.65350946321350201</v>
      </c>
      <c r="V1245" s="17">
        <v>0.63120571925978197</v>
      </c>
      <c r="W1245" s="17">
        <v>0.69374401985578604</v>
      </c>
      <c r="X1245" s="17">
        <v>0.72573867222497201</v>
      </c>
      <c r="Y1245" s="17">
        <v>0.73803460493304196</v>
      </c>
      <c r="Z1245" s="17"/>
      <c r="AA1245" s="17">
        <v>0.71252411522917902</v>
      </c>
      <c r="AB1245" s="17">
        <v>0.51700877346590901</v>
      </c>
      <c r="AC1245" s="17"/>
      <c r="AD1245" s="17">
        <v>0.702949247177314</v>
      </c>
      <c r="AE1245" s="17">
        <v>0.75960490433111205</v>
      </c>
      <c r="AF1245" s="17">
        <v>0.67630850504413398</v>
      </c>
      <c r="AG1245" s="17"/>
      <c r="AH1245" s="17">
        <v>0.77805111205335498</v>
      </c>
      <c r="AI1245" s="17">
        <v>0.64901006695785801</v>
      </c>
      <c r="AJ1245" s="17"/>
      <c r="AK1245" s="17">
        <v>0.72249833451423695</v>
      </c>
      <c r="AL1245" s="17">
        <v>0.67273913506669303</v>
      </c>
      <c r="AM1245" s="17"/>
      <c r="AN1245" s="17">
        <v>0.61121355629413199</v>
      </c>
      <c r="AO1245" s="17">
        <v>0.75610740180112901</v>
      </c>
      <c r="AP1245" s="17"/>
      <c r="AQ1245" s="17">
        <v>0.74300938774174796</v>
      </c>
      <c r="AR1245" s="17">
        <v>0.61594905336971095</v>
      </c>
      <c r="AS1245" s="17"/>
      <c r="AT1245" s="17">
        <v>0.55902830568230899</v>
      </c>
      <c r="AU1245" s="17">
        <v>0.56874448074699202</v>
      </c>
      <c r="AV1245" s="17">
        <v>0.68626251447740305</v>
      </c>
      <c r="AW1245" s="17">
        <v>0.81354621428576501</v>
      </c>
      <c r="AX1245" s="17"/>
      <c r="AY1245" s="17">
        <v>0.68191938814317299</v>
      </c>
      <c r="AZ1245" s="17" t="s">
        <v>99</v>
      </c>
      <c r="BA1245" s="17"/>
      <c r="BB1245" s="17">
        <v>0.71587674870243601</v>
      </c>
      <c r="BC1245" s="17">
        <v>0.67752579412853997</v>
      </c>
      <c r="BD1245" s="17"/>
      <c r="BE1245" s="17">
        <v>0.71172933570885299</v>
      </c>
      <c r="BF1245" s="17">
        <v>0.67777588015999102</v>
      </c>
      <c r="BG1245" s="17"/>
      <c r="BH1245" s="17">
        <v>0.68077022151473798</v>
      </c>
      <c r="BI1245" s="17">
        <v>0.68199806136209395</v>
      </c>
      <c r="BJ1245" s="17"/>
      <c r="BK1245" s="17">
        <v>0.70630459774422105</v>
      </c>
      <c r="BL1245" s="17">
        <v>0.67771904199066002</v>
      </c>
      <c r="BM1245" s="17"/>
      <c r="BN1245" s="17">
        <v>0.733699410056041</v>
      </c>
      <c r="BO1245" s="17">
        <v>0.67858197037469503</v>
      </c>
      <c r="BP1245" s="17"/>
      <c r="BQ1245" s="17">
        <v>0.760269482895084</v>
      </c>
      <c r="BR1245" s="17">
        <v>0.66340620596254396</v>
      </c>
      <c r="BS1245" s="17"/>
      <c r="BT1245" s="17">
        <v>0.76587517854500897</v>
      </c>
      <c r="BU1245" s="17">
        <v>0.672325704107405</v>
      </c>
      <c r="BV1245" s="17"/>
      <c r="BW1245" s="17">
        <v>0.65495383214610403</v>
      </c>
      <c r="BX1245" s="17">
        <v>0.70000475188704103</v>
      </c>
      <c r="BY1245" s="17"/>
      <c r="BZ1245" s="17">
        <v>0.74366285104549701</v>
      </c>
      <c r="CA1245" s="17">
        <v>0.67565476651440604</v>
      </c>
    </row>
    <row r="1246" spans="2:79" x14ac:dyDescent="0.35">
      <c r="B1246" t="s">
        <v>569</v>
      </c>
      <c r="C1246" s="17">
        <v>0.566270896963046</v>
      </c>
      <c r="D1246" s="17">
        <v>0.58879357148704703</v>
      </c>
      <c r="E1246" s="17">
        <v>0.52247638632198001</v>
      </c>
      <c r="F1246" s="17">
        <v>0.64583891466920795</v>
      </c>
      <c r="G1246" s="17">
        <v>0.56026416039190297</v>
      </c>
      <c r="H1246" s="17">
        <v>0.50383667513129704</v>
      </c>
      <c r="I1246" s="17">
        <v>0.57862088729233196</v>
      </c>
      <c r="J1246" s="17">
        <v>0.59180047343331899</v>
      </c>
      <c r="K1246" s="17">
        <v>0.54084153847250804</v>
      </c>
      <c r="L1246" s="17">
        <v>0.54382907469895703</v>
      </c>
      <c r="M1246" s="17"/>
      <c r="N1246" s="17">
        <v>0.56467862334769303</v>
      </c>
      <c r="O1246" s="17">
        <v>0.55942225064923101</v>
      </c>
      <c r="P1246" s="17">
        <v>0.53193793899570996</v>
      </c>
      <c r="Q1246" s="17">
        <v>0.58319990870105098</v>
      </c>
      <c r="R1246" s="17"/>
      <c r="S1246" s="17">
        <v>0.50794235604619598</v>
      </c>
      <c r="T1246" s="17">
        <v>0.61248852471224902</v>
      </c>
      <c r="U1246" s="17">
        <v>0.61332753695289099</v>
      </c>
      <c r="V1246" s="17">
        <v>0.55056419975387405</v>
      </c>
      <c r="W1246" s="17">
        <v>0.56810885990191595</v>
      </c>
      <c r="X1246" s="17">
        <v>0.57039252549328301</v>
      </c>
      <c r="Y1246" s="17">
        <v>0.602422566680617</v>
      </c>
      <c r="Z1246" s="17"/>
      <c r="AA1246" s="17">
        <v>0.57296958383639396</v>
      </c>
      <c r="AB1246" s="17">
        <v>0.53017567001624699</v>
      </c>
      <c r="AC1246" s="17"/>
      <c r="AD1246" s="17">
        <v>0.50884005625116102</v>
      </c>
      <c r="AE1246" s="17">
        <v>0.69806037905462903</v>
      </c>
      <c r="AF1246" s="17">
        <v>0.53355296857643497</v>
      </c>
      <c r="AG1246" s="17"/>
      <c r="AH1246" s="17">
        <v>0.64418713311057096</v>
      </c>
      <c r="AI1246" s="17">
        <v>0.53959738756748499</v>
      </c>
      <c r="AJ1246" s="17"/>
      <c r="AK1246" s="17">
        <v>0.59484829332673195</v>
      </c>
      <c r="AL1246" s="17">
        <v>0.55980577762538397</v>
      </c>
      <c r="AM1246" s="17"/>
      <c r="AN1246" s="17">
        <v>0.55013648658731495</v>
      </c>
      <c r="AO1246" s="17">
        <v>0.58319990870105098</v>
      </c>
      <c r="AP1246" s="17"/>
      <c r="AQ1246" s="17">
        <v>0.591796645645293</v>
      </c>
      <c r="AR1246" s="17">
        <v>0.53870595676045396</v>
      </c>
      <c r="AS1246" s="17"/>
      <c r="AT1246" s="17">
        <v>0.57095004018231699</v>
      </c>
      <c r="AU1246" s="17">
        <v>0.53536840646309902</v>
      </c>
      <c r="AV1246" s="17">
        <v>0.53316285912004202</v>
      </c>
      <c r="AW1246" s="17">
        <v>0.66200850970948699</v>
      </c>
      <c r="AX1246" s="17"/>
      <c r="AY1246" s="17">
        <v>0.566270896963046</v>
      </c>
      <c r="AZ1246" s="17" t="s">
        <v>99</v>
      </c>
      <c r="BA1246" s="17"/>
      <c r="BB1246" s="17">
        <v>0.60136840756549204</v>
      </c>
      <c r="BC1246" s="17">
        <v>0.561729783932712</v>
      </c>
      <c r="BD1246" s="17"/>
      <c r="BE1246" s="17">
        <v>0.66819445164483204</v>
      </c>
      <c r="BF1246" s="17">
        <v>0.55210377836722002</v>
      </c>
      <c r="BG1246" s="17"/>
      <c r="BH1246" s="17">
        <v>0.73080682605091696</v>
      </c>
      <c r="BI1246" s="17">
        <v>0.55500658520089396</v>
      </c>
      <c r="BJ1246" s="17"/>
      <c r="BK1246" s="17">
        <v>0.56938490302189104</v>
      </c>
      <c r="BL1246" s="17">
        <v>0.56573451021131604</v>
      </c>
      <c r="BM1246" s="17"/>
      <c r="BN1246" s="17">
        <v>0.57534059764323697</v>
      </c>
      <c r="BO1246" s="17">
        <v>0.56568632053594903</v>
      </c>
      <c r="BP1246" s="17"/>
      <c r="BQ1246" s="17">
        <v>0.63035185510682701</v>
      </c>
      <c r="BR1246" s="17">
        <v>0.55112933962120103</v>
      </c>
      <c r="BS1246" s="17"/>
      <c r="BT1246" s="17">
        <v>0.63677076838499702</v>
      </c>
      <c r="BU1246" s="17">
        <v>0.55821482974305703</v>
      </c>
      <c r="BV1246" s="17"/>
      <c r="BW1246" s="17">
        <v>0.55732677652279905</v>
      </c>
      <c r="BX1246" s="17">
        <v>0.57226957437019599</v>
      </c>
      <c r="BY1246" s="17"/>
      <c r="BZ1246" s="17">
        <v>0.63595831455933904</v>
      </c>
      <c r="CA1246" s="17">
        <v>0.55920026498023601</v>
      </c>
    </row>
    <row r="1247" spans="2:79" x14ac:dyDescent="0.35">
      <c r="B1247" t="s">
        <v>570</v>
      </c>
      <c r="C1247" s="17">
        <v>6.05553861052818E-2</v>
      </c>
      <c r="D1247" s="17">
        <v>2.6106208905111599E-2</v>
      </c>
      <c r="E1247" s="17">
        <v>5.4492122612245099E-2</v>
      </c>
      <c r="F1247" s="17">
        <v>6.1043513472067698E-2</v>
      </c>
      <c r="G1247" s="17">
        <v>7.8145239565001898E-2</v>
      </c>
      <c r="H1247" s="17">
        <v>1.8204876564618801E-2</v>
      </c>
      <c r="I1247" s="17">
        <v>0.12993668266514999</v>
      </c>
      <c r="J1247" s="17">
        <v>5.0264760411861897E-2</v>
      </c>
      <c r="K1247" s="17">
        <v>5.9948578672598098E-2</v>
      </c>
      <c r="L1247" s="17">
        <v>5.42187689997288E-2</v>
      </c>
      <c r="M1247" s="17"/>
      <c r="N1247" s="17">
        <v>0.15935604770883199</v>
      </c>
      <c r="O1247" s="17">
        <v>8.1470293237065394E-2</v>
      </c>
      <c r="P1247" s="17">
        <v>4.7553584177811699E-2</v>
      </c>
      <c r="Q1247" s="17">
        <v>2.9318031628614599E-2</v>
      </c>
      <c r="R1247" s="17"/>
      <c r="S1247" s="17">
        <v>0.133585290159073</v>
      </c>
      <c r="T1247" s="17">
        <v>4.4404553393714498E-2</v>
      </c>
      <c r="U1247" s="17">
        <v>4.0107106371176697E-2</v>
      </c>
      <c r="V1247" s="17">
        <v>8.3449235863516699E-2</v>
      </c>
      <c r="W1247" s="17">
        <v>2.3636037806245E-2</v>
      </c>
      <c r="X1247" s="17">
        <v>5.19349743915061E-2</v>
      </c>
      <c r="Y1247" s="17">
        <v>4.6726364164339999E-2</v>
      </c>
      <c r="Z1247" s="17"/>
      <c r="AA1247" s="17">
        <v>4.4322144190526602E-2</v>
      </c>
      <c r="AB1247" s="17">
        <v>0.14802664160264301</v>
      </c>
      <c r="AC1247" s="17"/>
      <c r="AD1247" s="17">
        <v>4.9021215046765702E-2</v>
      </c>
      <c r="AE1247" s="17">
        <v>2.6088452461491898E-2</v>
      </c>
      <c r="AF1247" s="17">
        <v>5.7269273079886898E-2</v>
      </c>
      <c r="AG1247" s="17"/>
      <c r="AH1247" s="17">
        <v>2.6299259991488699E-2</v>
      </c>
      <c r="AI1247" s="17">
        <v>7.2282481084841102E-2</v>
      </c>
      <c r="AJ1247" s="17"/>
      <c r="AK1247" s="17">
        <v>2.5144248704154298E-2</v>
      </c>
      <c r="AL1247" s="17">
        <v>6.8566515820078805E-2</v>
      </c>
      <c r="AM1247" s="17"/>
      <c r="AN1247" s="17">
        <v>9.03265448698123E-2</v>
      </c>
      <c r="AO1247" s="17">
        <v>2.9318031628614599E-2</v>
      </c>
      <c r="AP1247" s="17"/>
      <c r="AQ1247" s="17">
        <v>4.17783971263734E-2</v>
      </c>
      <c r="AR1247" s="17">
        <v>8.0832424198520103E-2</v>
      </c>
      <c r="AS1247" s="17"/>
      <c r="AT1247" s="17">
        <v>0.132049698901201</v>
      </c>
      <c r="AU1247" s="17">
        <v>0.106123296949834</v>
      </c>
      <c r="AV1247" s="17">
        <v>5.3780103087023599E-2</v>
      </c>
      <c r="AW1247" s="17">
        <v>8.7784716420002303E-3</v>
      </c>
      <c r="AX1247" s="17"/>
      <c r="AY1247" s="17">
        <v>6.05553861052818E-2</v>
      </c>
      <c r="AZ1247" s="17" t="s">
        <v>99</v>
      </c>
      <c r="BA1247" s="17"/>
      <c r="BB1247" s="17">
        <v>4.0977940938062E-2</v>
      </c>
      <c r="BC1247" s="17">
        <v>6.3088425908490106E-2</v>
      </c>
      <c r="BD1247" s="17"/>
      <c r="BE1247" s="17">
        <v>1.4810901525631401E-2</v>
      </c>
      <c r="BF1247" s="17">
        <v>6.6913754788243796E-2</v>
      </c>
      <c r="BG1247" s="17"/>
      <c r="BH1247" s="17">
        <v>6.7353723818693895E-2</v>
      </c>
      <c r="BI1247" s="17">
        <v>6.0089964383152103E-2</v>
      </c>
      <c r="BJ1247" s="17"/>
      <c r="BK1247" s="17">
        <v>8.5462550256382594E-2</v>
      </c>
      <c r="BL1247" s="17">
        <v>5.6265133414256999E-2</v>
      </c>
      <c r="BM1247" s="17"/>
      <c r="BN1247" s="17">
        <v>5.75120939027223E-2</v>
      </c>
      <c r="BO1247" s="17">
        <v>6.0751537769500499E-2</v>
      </c>
      <c r="BP1247" s="17"/>
      <c r="BQ1247" s="17">
        <v>2.60071018574143E-2</v>
      </c>
      <c r="BR1247" s="17">
        <v>6.8718728885327901E-2</v>
      </c>
      <c r="BS1247" s="17"/>
      <c r="BT1247" s="17">
        <v>4.1487296738436902E-2</v>
      </c>
      <c r="BU1247" s="17">
        <v>6.27343093656757E-2</v>
      </c>
      <c r="BV1247" s="17"/>
      <c r="BW1247" s="17">
        <v>6.8895502003110995E-2</v>
      </c>
      <c r="BX1247" s="17">
        <v>5.4961804808658601E-2</v>
      </c>
      <c r="BY1247" s="17"/>
      <c r="BZ1247" s="17">
        <v>3.7059099706943398E-2</v>
      </c>
      <c r="CA1247" s="17">
        <v>6.2939368749721294E-2</v>
      </c>
    </row>
    <row r="1248" spans="2:79" x14ac:dyDescent="0.35">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c r="BI1248" s="17"/>
      <c r="BJ1248" s="17"/>
      <c r="BK1248" s="17"/>
      <c r="BL1248" s="17"/>
      <c r="BM1248" s="17"/>
      <c r="BN1248" s="17"/>
      <c r="BO1248" s="17"/>
      <c r="BP1248" s="17"/>
      <c r="BQ1248" s="17"/>
      <c r="BR1248" s="17"/>
      <c r="BS1248" s="17"/>
      <c r="BT1248" s="17"/>
      <c r="BU1248" s="17"/>
      <c r="BV1248" s="17"/>
      <c r="BW1248" s="17"/>
      <c r="BX1248" s="17"/>
      <c r="BY1248" s="17"/>
      <c r="BZ1248" s="17"/>
      <c r="CA1248" s="17"/>
    </row>
    <row r="1249" spans="2:79" x14ac:dyDescent="0.35">
      <c r="B1249" s="6" t="s">
        <v>583</v>
      </c>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c r="AY1249" s="17"/>
      <c r="AZ1249" s="17"/>
      <c r="BA1249" s="17"/>
      <c r="BB1249" s="17"/>
      <c r="BC1249" s="17"/>
      <c r="BD1249" s="17"/>
      <c r="BE1249" s="17"/>
      <c r="BF1249" s="17"/>
      <c r="BG1249" s="17"/>
      <c r="BH1249" s="17"/>
      <c r="BI1249" s="17"/>
      <c r="BJ1249" s="17"/>
      <c r="BK1249" s="17"/>
      <c r="BL1249" s="17"/>
      <c r="BM1249" s="17"/>
      <c r="BN1249" s="17"/>
      <c r="BO1249" s="17"/>
      <c r="BP1249" s="17"/>
      <c r="BQ1249" s="17"/>
      <c r="BR1249" s="17"/>
      <c r="BS1249" s="17"/>
      <c r="BT1249" s="17"/>
      <c r="BU1249" s="17"/>
      <c r="BV1249" s="17"/>
      <c r="BW1249" s="17"/>
      <c r="BX1249" s="17"/>
      <c r="BY1249" s="17"/>
      <c r="BZ1249" s="17"/>
      <c r="CA1249" s="17"/>
    </row>
    <row r="1250" spans="2:79" x14ac:dyDescent="0.35">
      <c r="B1250" s="24" t="s">
        <v>715</v>
      </c>
      <c r="C1250" s="17"/>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c r="AD1250" s="17"/>
      <c r="AE1250" s="17"/>
      <c r="AF1250" s="17"/>
      <c r="AG1250" s="17"/>
      <c r="AH1250" s="17"/>
      <c r="AI1250" s="17"/>
      <c r="AJ1250" s="17"/>
      <c r="AK1250" s="17"/>
      <c r="AL1250" s="17"/>
      <c r="AM1250" s="17"/>
      <c r="AN1250" s="17"/>
      <c r="AO1250" s="17"/>
      <c r="AP1250" s="17"/>
      <c r="AQ1250" s="17"/>
      <c r="AR1250" s="17"/>
      <c r="AS1250" s="17"/>
      <c r="AT1250" s="17"/>
      <c r="AU1250" s="17"/>
      <c r="AV1250" s="17"/>
      <c r="AW1250" s="17"/>
      <c r="AX1250" s="17"/>
      <c r="AY1250" s="17"/>
      <c r="AZ1250" s="17"/>
      <c r="BA1250" s="17"/>
      <c r="BB1250" s="17"/>
      <c r="BC1250" s="17"/>
      <c r="BD1250" s="17"/>
      <c r="BE1250" s="17"/>
      <c r="BF1250" s="17"/>
      <c r="BG1250" s="17"/>
      <c r="BH1250" s="17"/>
      <c r="BI1250" s="17"/>
      <c r="BJ1250" s="17"/>
      <c r="BK1250" s="17"/>
      <c r="BL1250" s="17"/>
      <c r="BM1250" s="17"/>
      <c r="BN1250" s="17"/>
      <c r="BO1250" s="17"/>
      <c r="BP1250" s="17"/>
      <c r="BQ1250" s="17"/>
      <c r="BR1250" s="17"/>
      <c r="BS1250" s="17"/>
      <c r="BT1250" s="17"/>
      <c r="BU1250" s="17"/>
      <c r="BV1250" s="17"/>
      <c r="BW1250" s="17"/>
      <c r="BX1250" s="17"/>
      <c r="BY1250" s="17"/>
      <c r="BZ1250" s="17"/>
      <c r="CA1250" s="17"/>
    </row>
    <row r="1251" spans="2:79" x14ac:dyDescent="0.35">
      <c r="B1251" t="s">
        <v>572</v>
      </c>
      <c r="C1251" s="17">
        <v>8.4560961655907301E-3</v>
      </c>
      <c r="D1251" s="17">
        <v>1.57707694368916E-2</v>
      </c>
      <c r="E1251" s="17">
        <v>2.50867730915817E-2</v>
      </c>
      <c r="F1251" s="17">
        <v>4.3801065265786799E-3</v>
      </c>
      <c r="G1251" s="17">
        <v>3.8860625389079599E-3</v>
      </c>
      <c r="H1251" s="17">
        <v>1.50434724255084E-2</v>
      </c>
      <c r="I1251" s="17">
        <v>0</v>
      </c>
      <c r="J1251" s="17">
        <v>6.98078973785637E-3</v>
      </c>
      <c r="K1251" s="17">
        <v>0</v>
      </c>
      <c r="L1251" s="17">
        <v>0</v>
      </c>
      <c r="M1251" s="17"/>
      <c r="N1251" s="17">
        <v>9.5816449417318802E-3</v>
      </c>
      <c r="O1251" s="17">
        <v>1.53276621354748E-2</v>
      </c>
      <c r="P1251" s="17">
        <v>3.0423369348976199E-3</v>
      </c>
      <c r="Q1251" s="17">
        <v>8.0180940551688399E-3</v>
      </c>
      <c r="R1251" s="17"/>
      <c r="S1251" s="17">
        <v>8.5170739901372403E-2</v>
      </c>
      <c r="T1251" s="17">
        <v>9.0847622223043396E-3</v>
      </c>
      <c r="U1251" s="17">
        <v>0</v>
      </c>
      <c r="V1251" s="17">
        <v>0</v>
      </c>
      <c r="W1251" s="17">
        <v>0</v>
      </c>
      <c r="X1251" s="17">
        <v>0</v>
      </c>
      <c r="Y1251" s="17">
        <v>0</v>
      </c>
      <c r="Z1251" s="17"/>
      <c r="AA1251" s="17">
        <v>8.0513539678067503E-3</v>
      </c>
      <c r="AB1251" s="17">
        <v>1.0637010389554001E-2</v>
      </c>
      <c r="AC1251" s="17"/>
      <c r="AD1251" s="17">
        <v>5.0660725930725403E-3</v>
      </c>
      <c r="AE1251" s="17">
        <v>1.0016294651801099E-2</v>
      </c>
      <c r="AF1251" s="17">
        <v>9.3455449988034608E-3</v>
      </c>
      <c r="AG1251" s="17"/>
      <c r="AH1251" s="17">
        <v>7.3725514604954002E-3</v>
      </c>
      <c r="AI1251" s="17">
        <v>8.8270322028134399E-3</v>
      </c>
      <c r="AJ1251" s="17"/>
      <c r="AK1251" s="17">
        <v>6.5023724320843199E-3</v>
      </c>
      <c r="AL1251" s="17">
        <v>8.8980908431042297E-3</v>
      </c>
      <c r="AM1251" s="17"/>
      <c r="AN1251" s="17">
        <v>8.8735396587107905E-3</v>
      </c>
      <c r="AO1251" s="17">
        <v>8.0180940551688399E-3</v>
      </c>
      <c r="AP1251" s="17"/>
      <c r="AQ1251" s="17">
        <v>8.8944384336178996E-3</v>
      </c>
      <c r="AR1251" s="17">
        <v>7.9827357734294901E-3</v>
      </c>
      <c r="AS1251" s="17"/>
      <c r="AT1251" s="17">
        <v>1.4536690007743901E-2</v>
      </c>
      <c r="AU1251" s="17">
        <v>2.8955748806567599E-3</v>
      </c>
      <c r="AV1251" s="17">
        <v>9.2728986170899693E-3</v>
      </c>
      <c r="AW1251" s="17">
        <v>1.0375987248486601E-2</v>
      </c>
      <c r="AX1251" s="17"/>
      <c r="AY1251" s="17">
        <v>8.4560961655907301E-3</v>
      </c>
      <c r="AZ1251" s="17" t="s">
        <v>99</v>
      </c>
      <c r="BA1251" s="17"/>
      <c r="BB1251" s="17">
        <v>3.4442289256224397E-2</v>
      </c>
      <c r="BC1251" s="17">
        <v>5.0938565643455797E-3</v>
      </c>
      <c r="BD1251" s="17"/>
      <c r="BE1251" s="17">
        <v>3.2333413467541601E-2</v>
      </c>
      <c r="BF1251" s="17">
        <v>5.1372089169756403E-3</v>
      </c>
      <c r="BG1251" s="17"/>
      <c r="BH1251" s="17">
        <v>5.02874075335751E-2</v>
      </c>
      <c r="BI1251" s="17">
        <v>5.5922783035539103E-3</v>
      </c>
      <c r="BJ1251" s="17"/>
      <c r="BK1251" s="17">
        <v>2.17149712778303E-2</v>
      </c>
      <c r="BL1251" s="17">
        <v>6.1722582992982302E-3</v>
      </c>
      <c r="BM1251" s="17"/>
      <c r="BN1251" s="17">
        <v>4.2604258425119002E-2</v>
      </c>
      <c r="BO1251" s="17">
        <v>6.2551182734295104E-3</v>
      </c>
      <c r="BP1251" s="17"/>
      <c r="BQ1251" s="17">
        <v>1.9774175496808401E-2</v>
      </c>
      <c r="BR1251" s="17">
        <v>5.78177056002356E-3</v>
      </c>
      <c r="BS1251" s="17"/>
      <c r="BT1251" s="17">
        <v>3.6838331925550201E-2</v>
      </c>
      <c r="BU1251" s="17">
        <v>5.2128391989598802E-3</v>
      </c>
      <c r="BV1251" s="17"/>
      <c r="BW1251" s="17">
        <v>7.1700072947310303E-3</v>
      </c>
      <c r="BX1251" s="17">
        <v>9.31865524054417E-3</v>
      </c>
      <c r="BY1251" s="17"/>
      <c r="BZ1251" s="17">
        <v>0</v>
      </c>
      <c r="CA1251" s="17">
        <v>9.3140694706788808E-3</v>
      </c>
    </row>
    <row r="1252" spans="2:79" x14ac:dyDescent="0.35">
      <c r="B1252" t="s">
        <v>573</v>
      </c>
      <c r="C1252" s="17">
        <v>1.9315903123569299E-2</v>
      </c>
      <c r="D1252" s="17">
        <v>2.3768846600509999E-2</v>
      </c>
      <c r="E1252" s="17">
        <v>2.18605164651163E-2</v>
      </c>
      <c r="F1252" s="17">
        <v>4.7696342500230301E-3</v>
      </c>
      <c r="G1252" s="17">
        <v>1.3854099482850501E-2</v>
      </c>
      <c r="H1252" s="17">
        <v>8.3780605537234609E-3</v>
      </c>
      <c r="I1252" s="17">
        <v>1.1352757544463001E-2</v>
      </c>
      <c r="J1252" s="17">
        <v>6.2051703043280303E-2</v>
      </c>
      <c r="K1252" s="17">
        <v>1.36568953045149E-2</v>
      </c>
      <c r="L1252" s="17">
        <v>3.1506975212477001E-2</v>
      </c>
      <c r="M1252" s="17"/>
      <c r="N1252" s="17">
        <v>5.2471358805486496E-3</v>
      </c>
      <c r="O1252" s="17">
        <v>3.93185791399559E-2</v>
      </c>
      <c r="P1252" s="17">
        <v>2.9316904980159601E-2</v>
      </c>
      <c r="Q1252" s="17">
        <v>1.2616531440921799E-2</v>
      </c>
      <c r="R1252" s="17"/>
      <c r="S1252" s="17">
        <v>6.6293747866588301E-2</v>
      </c>
      <c r="T1252" s="17">
        <v>3.3306973013025098E-2</v>
      </c>
      <c r="U1252" s="17">
        <v>2.8738651636421201E-2</v>
      </c>
      <c r="V1252" s="17">
        <v>1.6444276949840402E-2</v>
      </c>
      <c r="W1252" s="17">
        <v>1.2355697692018001E-2</v>
      </c>
      <c r="X1252" s="17">
        <v>9.9797010980475307E-3</v>
      </c>
      <c r="Y1252" s="17">
        <v>8.80566020039328E-3</v>
      </c>
      <c r="Z1252" s="17"/>
      <c r="AA1252" s="17">
        <v>2.0162377169668101E-2</v>
      </c>
      <c r="AB1252" s="17">
        <v>1.4754759517935E-2</v>
      </c>
      <c r="AC1252" s="17"/>
      <c r="AD1252" s="17">
        <v>3.5531571793334202E-2</v>
      </c>
      <c r="AE1252" s="17">
        <v>1.1853558626837299E-2</v>
      </c>
      <c r="AF1252" s="17">
        <v>1.28897136102702E-2</v>
      </c>
      <c r="AG1252" s="17"/>
      <c r="AH1252" s="17">
        <v>1.6373513646011702E-2</v>
      </c>
      <c r="AI1252" s="17">
        <v>2.0323188090805602E-2</v>
      </c>
      <c r="AJ1252" s="17"/>
      <c r="AK1252" s="17">
        <v>1.8896783874412099E-2</v>
      </c>
      <c r="AL1252" s="17">
        <v>1.9410721277330699E-2</v>
      </c>
      <c r="AM1252" s="17"/>
      <c r="AN1252" s="17">
        <v>2.5700824680728599E-2</v>
      </c>
      <c r="AO1252" s="17">
        <v>1.2616531440921799E-2</v>
      </c>
      <c r="AP1252" s="17"/>
      <c r="AQ1252" s="17">
        <v>1.9047881644288701E-2</v>
      </c>
      <c r="AR1252" s="17">
        <v>1.9605336203137199E-2</v>
      </c>
      <c r="AS1252" s="17"/>
      <c r="AT1252" s="17">
        <v>6.6913526494511702E-3</v>
      </c>
      <c r="AU1252" s="17">
        <v>3.0945285988343601E-2</v>
      </c>
      <c r="AV1252" s="17">
        <v>1.8266205716788001E-2</v>
      </c>
      <c r="AW1252" s="17">
        <v>4.4515442422140197E-3</v>
      </c>
      <c r="AX1252" s="17"/>
      <c r="AY1252" s="17">
        <v>1.9315903123569299E-2</v>
      </c>
      <c r="AZ1252" s="17" t="s">
        <v>99</v>
      </c>
      <c r="BA1252" s="17"/>
      <c r="BB1252" s="17">
        <v>4.0223378377380999E-2</v>
      </c>
      <c r="BC1252" s="17">
        <v>1.6610776558271999E-2</v>
      </c>
      <c r="BD1252" s="17"/>
      <c r="BE1252" s="17">
        <v>2.0597496240676E-2</v>
      </c>
      <c r="BF1252" s="17">
        <v>1.9137764893026502E-2</v>
      </c>
      <c r="BG1252" s="17"/>
      <c r="BH1252" s="17">
        <v>2.6716370988205299E-2</v>
      </c>
      <c r="BI1252" s="17">
        <v>1.8809258905037901E-2</v>
      </c>
      <c r="BJ1252" s="17"/>
      <c r="BK1252" s="17">
        <v>9.2716031793685406E-3</v>
      </c>
      <c r="BL1252" s="17">
        <v>2.1046031234647801E-2</v>
      </c>
      <c r="BM1252" s="17"/>
      <c r="BN1252" s="17">
        <v>4.8393187544714202E-2</v>
      </c>
      <c r="BO1252" s="17">
        <v>1.7441762439551398E-2</v>
      </c>
      <c r="BP1252" s="17"/>
      <c r="BQ1252" s="17">
        <v>9.7155558791322694E-3</v>
      </c>
      <c r="BR1252" s="17">
        <v>2.1584349359611999E-2</v>
      </c>
      <c r="BS1252" s="17"/>
      <c r="BT1252" s="17">
        <v>1.18427353775481E-2</v>
      </c>
      <c r="BU1252" s="17">
        <v>2.0169866974763698E-2</v>
      </c>
      <c r="BV1252" s="17"/>
      <c r="BW1252" s="17">
        <v>3.1260547709134001E-2</v>
      </c>
      <c r="BX1252" s="17">
        <v>1.13048225382244E-2</v>
      </c>
      <c r="BY1252" s="17"/>
      <c r="BZ1252" s="17">
        <v>3.2247635837559997E-2</v>
      </c>
      <c r="CA1252" s="17">
        <v>1.8003822319393101E-2</v>
      </c>
    </row>
    <row r="1253" spans="2:79" x14ac:dyDescent="0.35">
      <c r="B1253" t="s">
        <v>574</v>
      </c>
      <c r="C1253" s="17">
        <v>4.5874782722988901E-2</v>
      </c>
      <c r="D1253" s="17">
        <v>5.84021335403015E-2</v>
      </c>
      <c r="E1253" s="17">
        <v>4.3856331764585497E-2</v>
      </c>
      <c r="F1253" s="17">
        <v>4.1251081514808101E-2</v>
      </c>
      <c r="G1253" s="17">
        <v>3.8743292271656099E-2</v>
      </c>
      <c r="H1253" s="17">
        <v>3.6186834883018701E-2</v>
      </c>
      <c r="I1253" s="17">
        <v>4.2099776086674402E-2</v>
      </c>
      <c r="J1253" s="17">
        <v>9.0018758603526497E-2</v>
      </c>
      <c r="K1253" s="17">
        <v>5.93164431460311E-2</v>
      </c>
      <c r="L1253" s="17">
        <v>9.0145912750903296E-3</v>
      </c>
      <c r="M1253" s="17"/>
      <c r="N1253" s="17">
        <v>4.8381389028645701E-2</v>
      </c>
      <c r="O1253" s="17">
        <v>3.9220201270305899E-2</v>
      </c>
      <c r="P1253" s="17">
        <v>5.75480569435829E-2</v>
      </c>
      <c r="Q1253" s="17">
        <v>4.2578478538455401E-2</v>
      </c>
      <c r="R1253" s="17"/>
      <c r="S1253" s="17">
        <v>0.138125617907256</v>
      </c>
      <c r="T1253" s="17">
        <v>0.12448759351698099</v>
      </c>
      <c r="U1253" s="17">
        <v>6.8337967574680206E-2</v>
      </c>
      <c r="V1253" s="17">
        <v>2.9344867633405301E-2</v>
      </c>
      <c r="W1253" s="17">
        <v>1.5735687512747999E-2</v>
      </c>
      <c r="X1253" s="17">
        <v>3.24032890319087E-2</v>
      </c>
      <c r="Y1253" s="17">
        <v>2.6623715932276401E-2</v>
      </c>
      <c r="Z1253" s="17"/>
      <c r="AA1253" s="17">
        <v>5.07026068853993E-2</v>
      </c>
      <c r="AB1253" s="17">
        <v>1.9860518719279002E-2</v>
      </c>
      <c r="AC1253" s="17"/>
      <c r="AD1253" s="17">
        <v>4.6761543662019997E-2</v>
      </c>
      <c r="AE1253" s="17">
        <v>3.7296707669699197E-2</v>
      </c>
      <c r="AF1253" s="17">
        <v>6.5178005100443706E-2</v>
      </c>
      <c r="AG1253" s="17"/>
      <c r="AH1253" s="17">
        <v>5.6786835126464402E-2</v>
      </c>
      <c r="AI1253" s="17">
        <v>4.2139197603632397E-2</v>
      </c>
      <c r="AJ1253" s="17"/>
      <c r="AK1253" s="17">
        <v>3.5040442216485099E-2</v>
      </c>
      <c r="AL1253" s="17">
        <v>4.8325856411718202E-2</v>
      </c>
      <c r="AM1253" s="17"/>
      <c r="AN1253" s="17">
        <v>4.9016367433282998E-2</v>
      </c>
      <c r="AO1253" s="17">
        <v>4.2578478538455401E-2</v>
      </c>
      <c r="AP1253" s="17"/>
      <c r="AQ1253" s="17">
        <v>4.5269919768890103E-2</v>
      </c>
      <c r="AR1253" s="17">
        <v>4.65279667438789E-2</v>
      </c>
      <c r="AS1253" s="17"/>
      <c r="AT1253" s="17">
        <v>3.4735290279675E-2</v>
      </c>
      <c r="AU1253" s="17">
        <v>6.2544593696460801E-2</v>
      </c>
      <c r="AV1253" s="17">
        <v>4.2974023913761102E-2</v>
      </c>
      <c r="AW1253" s="17">
        <v>4.026103094834E-2</v>
      </c>
      <c r="AX1253" s="17"/>
      <c r="AY1253" s="17">
        <v>4.5874782722988901E-2</v>
      </c>
      <c r="AZ1253" s="17" t="s">
        <v>99</v>
      </c>
      <c r="BA1253" s="17"/>
      <c r="BB1253" s="17">
        <v>4.55039223052143E-2</v>
      </c>
      <c r="BC1253" s="17">
        <v>4.59227667266029E-2</v>
      </c>
      <c r="BD1253" s="17"/>
      <c r="BE1253" s="17">
        <v>6.6443329893353095E-2</v>
      </c>
      <c r="BF1253" s="17">
        <v>4.30158062281428E-2</v>
      </c>
      <c r="BG1253" s="17"/>
      <c r="BH1253" s="17">
        <v>5.4680364787141097E-2</v>
      </c>
      <c r="BI1253" s="17">
        <v>4.52719428316187E-2</v>
      </c>
      <c r="BJ1253" s="17"/>
      <c r="BK1253" s="17">
        <v>5.5633692117326501E-2</v>
      </c>
      <c r="BL1253" s="17">
        <v>4.4193813061548202E-2</v>
      </c>
      <c r="BM1253" s="17"/>
      <c r="BN1253" s="17">
        <v>8.7910878876751697E-2</v>
      </c>
      <c r="BO1253" s="17">
        <v>4.3165397731666902E-2</v>
      </c>
      <c r="BP1253" s="17"/>
      <c r="BQ1253" s="17">
        <v>3.6638866497055E-2</v>
      </c>
      <c r="BR1253" s="17">
        <v>4.8057118305825902E-2</v>
      </c>
      <c r="BS1253" s="17"/>
      <c r="BT1253" s="17">
        <v>6.3206837311773206E-2</v>
      </c>
      <c r="BU1253" s="17">
        <v>4.3894237311890502E-2</v>
      </c>
      <c r="BV1253" s="17"/>
      <c r="BW1253" s="17">
        <v>5.4773296026568899E-2</v>
      </c>
      <c r="BX1253" s="17">
        <v>3.9906693287251799E-2</v>
      </c>
      <c r="BY1253" s="17"/>
      <c r="BZ1253" s="17">
        <v>4.3873021135310601E-2</v>
      </c>
      <c r="CA1253" s="17">
        <v>4.6077885664552801E-2</v>
      </c>
    </row>
    <row r="1254" spans="2:79" x14ac:dyDescent="0.35">
      <c r="B1254" t="s">
        <v>575</v>
      </c>
      <c r="C1254" s="17">
        <v>5.5007376443502801E-2</v>
      </c>
      <c r="D1254" s="17">
        <v>0.112846576522051</v>
      </c>
      <c r="E1254" s="17">
        <v>4.61830813404338E-2</v>
      </c>
      <c r="F1254" s="17">
        <v>2.2375369992419101E-2</v>
      </c>
      <c r="G1254" s="17">
        <v>6.2269932509388497E-2</v>
      </c>
      <c r="H1254" s="17">
        <v>4.1358018628615899E-2</v>
      </c>
      <c r="I1254" s="17">
        <v>3.8178129989257903E-2</v>
      </c>
      <c r="J1254" s="17">
        <v>6.1207763444106299E-2</v>
      </c>
      <c r="K1254" s="17">
        <v>7.1351539109622206E-2</v>
      </c>
      <c r="L1254" s="17">
        <v>4.6647510649472999E-2</v>
      </c>
      <c r="M1254" s="17"/>
      <c r="N1254" s="17">
        <v>3.2287017917485901E-2</v>
      </c>
      <c r="O1254" s="17">
        <v>7.0793296578933906E-2</v>
      </c>
      <c r="P1254" s="17">
        <v>6.2153008054212602E-2</v>
      </c>
      <c r="Q1254" s="17">
        <v>5.3496085539258303E-2</v>
      </c>
      <c r="R1254" s="17"/>
      <c r="S1254" s="17">
        <v>7.0021568331678094E-2</v>
      </c>
      <c r="T1254" s="17">
        <v>0.150136962109995</v>
      </c>
      <c r="U1254" s="17">
        <v>0.127003188232198</v>
      </c>
      <c r="V1254" s="17">
        <v>1.2682043364333999E-2</v>
      </c>
      <c r="W1254" s="17">
        <v>6.8821837617971601E-2</v>
      </c>
      <c r="X1254" s="17">
        <v>4.3027591689981902E-2</v>
      </c>
      <c r="Y1254" s="17">
        <v>2.4223378869889001E-2</v>
      </c>
      <c r="Z1254" s="17"/>
      <c r="AA1254" s="17">
        <v>5.7552393292616001E-2</v>
      </c>
      <c r="AB1254" s="17">
        <v>4.1293799067962197E-2</v>
      </c>
      <c r="AC1254" s="17"/>
      <c r="AD1254" s="17">
        <v>7.9926978865476006E-2</v>
      </c>
      <c r="AE1254" s="17">
        <v>4.2420002506838798E-2</v>
      </c>
      <c r="AF1254" s="17">
        <v>4.8817929129580599E-2</v>
      </c>
      <c r="AG1254" s="17"/>
      <c r="AH1254" s="17">
        <v>7.3605282740091593E-2</v>
      </c>
      <c r="AI1254" s="17">
        <v>4.8640649136493498E-2</v>
      </c>
      <c r="AJ1254" s="17"/>
      <c r="AK1254" s="17">
        <v>5.31428433105317E-2</v>
      </c>
      <c r="AL1254" s="17">
        <v>5.5429193359931302E-2</v>
      </c>
      <c r="AM1254" s="17"/>
      <c r="AN1254" s="17">
        <v>5.64477314992827E-2</v>
      </c>
      <c r="AO1254" s="17">
        <v>5.3496085539258303E-2</v>
      </c>
      <c r="AP1254" s="17"/>
      <c r="AQ1254" s="17">
        <v>4.1800586203330999E-2</v>
      </c>
      <c r="AR1254" s="17">
        <v>6.9269225832144302E-2</v>
      </c>
      <c r="AS1254" s="17"/>
      <c r="AT1254" s="17">
        <v>6.4262311327682703E-2</v>
      </c>
      <c r="AU1254" s="17">
        <v>7.7222335763504096E-2</v>
      </c>
      <c r="AV1254" s="17">
        <v>5.54672349173293E-2</v>
      </c>
      <c r="AW1254" s="17">
        <v>2.90681691876521E-2</v>
      </c>
      <c r="AX1254" s="17"/>
      <c r="AY1254" s="17">
        <v>5.5007376443502801E-2</v>
      </c>
      <c r="AZ1254" s="17" t="s">
        <v>99</v>
      </c>
      <c r="BA1254" s="17"/>
      <c r="BB1254" s="17">
        <v>3.7491285941438197E-2</v>
      </c>
      <c r="BC1254" s="17">
        <v>5.7273706603508598E-2</v>
      </c>
      <c r="BD1254" s="17"/>
      <c r="BE1254" s="17">
        <v>4.1093269151931497E-2</v>
      </c>
      <c r="BF1254" s="17">
        <v>5.6941402476740899E-2</v>
      </c>
      <c r="BG1254" s="17"/>
      <c r="BH1254" s="17">
        <v>7.9240430611817403E-2</v>
      </c>
      <c r="BI1254" s="17">
        <v>5.3348354741590803E-2</v>
      </c>
      <c r="BJ1254" s="17"/>
      <c r="BK1254" s="17">
        <v>4.7895385450245097E-2</v>
      </c>
      <c r="BL1254" s="17">
        <v>5.6232415083480598E-2</v>
      </c>
      <c r="BM1254" s="17"/>
      <c r="BN1254" s="17">
        <v>4.8528797469160799E-2</v>
      </c>
      <c r="BO1254" s="17">
        <v>5.5424945300848003E-2</v>
      </c>
      <c r="BP1254" s="17"/>
      <c r="BQ1254" s="17">
        <v>4.4451952368400702E-2</v>
      </c>
      <c r="BR1254" s="17">
        <v>5.7501495812661597E-2</v>
      </c>
      <c r="BS1254" s="17"/>
      <c r="BT1254" s="17">
        <v>4.1533803792682997E-2</v>
      </c>
      <c r="BU1254" s="17">
        <v>5.6547010556007297E-2</v>
      </c>
      <c r="BV1254" s="17"/>
      <c r="BW1254" s="17">
        <v>5.9075980046384501E-2</v>
      </c>
      <c r="BX1254" s="17">
        <v>5.2278629589712002E-2</v>
      </c>
      <c r="BY1254" s="17"/>
      <c r="BZ1254" s="17">
        <v>7.7615459565271494E-2</v>
      </c>
      <c r="CA1254" s="17">
        <v>5.2713512771916202E-2</v>
      </c>
    </row>
    <row r="1255" spans="2:79" x14ac:dyDescent="0.35">
      <c r="B1255" t="s">
        <v>576</v>
      </c>
      <c r="C1255" s="17">
        <v>3.9859409492560102E-2</v>
      </c>
      <c r="D1255" s="17">
        <v>2.97382679454266E-2</v>
      </c>
      <c r="E1255" s="17">
        <v>4.8786976706422097E-2</v>
      </c>
      <c r="F1255" s="17">
        <v>2.9439854505032201E-2</v>
      </c>
      <c r="G1255" s="17">
        <v>5.55089578105172E-2</v>
      </c>
      <c r="H1255" s="17">
        <v>4.4467817878403301E-2</v>
      </c>
      <c r="I1255" s="17">
        <v>2.8126745964599999E-2</v>
      </c>
      <c r="J1255" s="17">
        <v>2.6077978518102798E-2</v>
      </c>
      <c r="K1255" s="17">
        <v>1.06370530753526E-2</v>
      </c>
      <c r="L1255" s="17">
        <v>8.2334397862953698E-2</v>
      </c>
      <c r="M1255" s="17"/>
      <c r="N1255" s="17">
        <v>1.07949134187464E-2</v>
      </c>
      <c r="O1255" s="17">
        <v>2.7834425548277E-2</v>
      </c>
      <c r="P1255" s="17">
        <v>3.1786476844848498E-2</v>
      </c>
      <c r="Q1255" s="17">
        <v>5.5937008245040602E-2</v>
      </c>
      <c r="R1255" s="17"/>
      <c r="S1255" s="17">
        <v>2.8096355729486301E-2</v>
      </c>
      <c r="T1255" s="17">
        <v>3.8216891997946999E-2</v>
      </c>
      <c r="U1255" s="17">
        <v>0.158062579181553</v>
      </c>
      <c r="V1255" s="17">
        <v>4.7553093265114699E-2</v>
      </c>
      <c r="W1255" s="17">
        <v>4.0104405652564998E-2</v>
      </c>
      <c r="X1255" s="17">
        <v>8.4296934792279007E-3</v>
      </c>
      <c r="Y1255" s="17">
        <v>1.6985831287171699E-2</v>
      </c>
      <c r="Z1255" s="17"/>
      <c r="AA1255" s="17">
        <v>4.3236985126235E-2</v>
      </c>
      <c r="AB1255" s="17">
        <v>2.1659669553595998E-2</v>
      </c>
      <c r="AC1255" s="17"/>
      <c r="AD1255" s="17">
        <v>3.7119528961028402E-2</v>
      </c>
      <c r="AE1255" s="17">
        <v>6.2499933911275299E-2</v>
      </c>
      <c r="AF1255" s="17">
        <v>3.05103017126809E-2</v>
      </c>
      <c r="AG1255" s="17"/>
      <c r="AH1255" s="17">
        <v>6.10005803727506E-2</v>
      </c>
      <c r="AI1255" s="17">
        <v>3.2622031919056202E-2</v>
      </c>
      <c r="AJ1255" s="17"/>
      <c r="AK1255" s="17">
        <v>3.8198774969690097E-2</v>
      </c>
      <c r="AL1255" s="17">
        <v>4.0235098034300101E-2</v>
      </c>
      <c r="AM1255" s="17"/>
      <c r="AN1255" s="17">
        <v>2.4536449112863401E-2</v>
      </c>
      <c r="AO1255" s="17">
        <v>5.5937008245040602E-2</v>
      </c>
      <c r="AP1255" s="17"/>
      <c r="AQ1255" s="17">
        <v>3.8178824428869197E-2</v>
      </c>
      <c r="AR1255" s="17">
        <v>4.1674252510983702E-2</v>
      </c>
      <c r="AS1255" s="17"/>
      <c r="AT1255" s="17">
        <v>1.9633828916213202E-2</v>
      </c>
      <c r="AU1255" s="17">
        <v>2.0126900996887801E-2</v>
      </c>
      <c r="AV1255" s="17">
        <v>4.7733071785959903E-2</v>
      </c>
      <c r="AW1255" s="17">
        <v>4.9530859898509E-2</v>
      </c>
      <c r="AX1255" s="17"/>
      <c r="AY1255" s="17">
        <v>3.9859409492560102E-2</v>
      </c>
      <c r="AZ1255" s="17" t="s">
        <v>99</v>
      </c>
      <c r="BA1255" s="17"/>
      <c r="BB1255" s="17">
        <v>2.2097499245665501E-2</v>
      </c>
      <c r="BC1255" s="17">
        <v>4.2157545191682397E-2</v>
      </c>
      <c r="BD1255" s="17"/>
      <c r="BE1255" s="17">
        <v>3.7025460874950102E-2</v>
      </c>
      <c r="BF1255" s="17">
        <v>4.0253321246182798E-2</v>
      </c>
      <c r="BG1255" s="17"/>
      <c r="BH1255" s="17">
        <v>1.479004090866E-2</v>
      </c>
      <c r="BI1255" s="17">
        <v>4.15756862047338E-2</v>
      </c>
      <c r="BJ1255" s="17"/>
      <c r="BK1255" s="17">
        <v>3.7869610636864302E-2</v>
      </c>
      <c r="BL1255" s="17">
        <v>4.02021518394391E-2</v>
      </c>
      <c r="BM1255" s="17"/>
      <c r="BN1255" s="17">
        <v>2.8596964726065301E-2</v>
      </c>
      <c r="BO1255" s="17">
        <v>4.0585316548827098E-2</v>
      </c>
      <c r="BP1255" s="17"/>
      <c r="BQ1255" s="17">
        <v>4.7394085557474798E-2</v>
      </c>
      <c r="BR1255" s="17">
        <v>3.8079056436147299E-2</v>
      </c>
      <c r="BS1255" s="17"/>
      <c r="BT1255" s="17">
        <v>3.0846000846398901E-2</v>
      </c>
      <c r="BU1255" s="17">
        <v>4.0889377696333301E-2</v>
      </c>
      <c r="BV1255" s="17"/>
      <c r="BW1255" s="17">
        <v>2.68353710733206E-2</v>
      </c>
      <c r="BX1255" s="17">
        <v>4.85944221231785E-2</v>
      </c>
      <c r="BY1255" s="17"/>
      <c r="BZ1255" s="17">
        <v>2.63354614758574E-2</v>
      </c>
      <c r="CA1255" s="17">
        <v>4.1231577707125398E-2</v>
      </c>
    </row>
    <row r="1256" spans="2:79" x14ac:dyDescent="0.35">
      <c r="B1256" t="s">
        <v>577</v>
      </c>
      <c r="C1256" s="17">
        <v>0.13570975774726499</v>
      </c>
      <c r="D1256" s="17">
        <v>0.119142190081976</v>
      </c>
      <c r="E1256" s="17">
        <v>0.13396383907487999</v>
      </c>
      <c r="F1256" s="17">
        <v>0.24822714346869701</v>
      </c>
      <c r="G1256" s="17">
        <v>0.14012870986499301</v>
      </c>
      <c r="H1256" s="17">
        <v>0.133614580689735</v>
      </c>
      <c r="I1256" s="17">
        <v>0.125224864450487</v>
      </c>
      <c r="J1256" s="17">
        <v>8.0570820437676605E-2</v>
      </c>
      <c r="K1256" s="17">
        <v>8.8172542087572095E-2</v>
      </c>
      <c r="L1256" s="17">
        <v>8.5019423052238793E-2</v>
      </c>
      <c r="M1256" s="17"/>
      <c r="N1256" s="17">
        <v>0.299719070468636</v>
      </c>
      <c r="O1256" s="17">
        <v>0.108878398387345</v>
      </c>
      <c r="P1256" s="17">
        <v>0.11922610154127899</v>
      </c>
      <c r="Q1256" s="17">
        <v>0.102629292867431</v>
      </c>
      <c r="R1256" s="17"/>
      <c r="S1256" s="17">
        <v>7.8643277573567094E-2</v>
      </c>
      <c r="T1256" s="17">
        <v>0.14786972917823599</v>
      </c>
      <c r="U1256" s="17">
        <v>0.15396717944260399</v>
      </c>
      <c r="V1256" s="17">
        <v>0.37627512233018801</v>
      </c>
      <c r="W1256" s="17">
        <v>8.8708994771283495E-2</v>
      </c>
      <c r="X1256" s="17">
        <v>6.6767548843711902E-2</v>
      </c>
      <c r="Y1256" s="17">
        <v>4.3266301005754099E-2</v>
      </c>
      <c r="Z1256" s="17"/>
      <c r="AA1256" s="17">
        <v>0.118417003036733</v>
      </c>
      <c r="AB1256" s="17">
        <v>0.22889009556772999</v>
      </c>
      <c r="AC1256" s="17"/>
      <c r="AD1256" s="17">
        <v>0.11206741168682401</v>
      </c>
      <c r="AE1256" s="17">
        <v>0.114403855757907</v>
      </c>
      <c r="AF1256" s="17">
        <v>0.124101571375418</v>
      </c>
      <c r="AG1256" s="17"/>
      <c r="AH1256" s="17">
        <v>0.119845882084924</v>
      </c>
      <c r="AI1256" s="17">
        <v>0.14114052875792199</v>
      </c>
      <c r="AJ1256" s="17"/>
      <c r="AK1256" s="17">
        <v>0.165209142236802</v>
      </c>
      <c r="AL1256" s="17">
        <v>0.12903605526278</v>
      </c>
      <c r="AM1256" s="17"/>
      <c r="AN1256" s="17">
        <v>0.16723751636964301</v>
      </c>
      <c r="AO1256" s="17">
        <v>0.102629292867431</v>
      </c>
      <c r="AP1256" s="17"/>
      <c r="AQ1256" s="17">
        <v>9.0640007062088093E-2</v>
      </c>
      <c r="AR1256" s="17">
        <v>0.18438002391840899</v>
      </c>
      <c r="AS1256" s="17"/>
      <c r="AT1256" s="17">
        <v>0.37998278398776603</v>
      </c>
      <c r="AU1256" s="17">
        <v>0.160157560446511</v>
      </c>
      <c r="AV1256" s="17">
        <v>0.10797287930752</v>
      </c>
      <c r="AW1256" s="17">
        <v>9.7670143850606697E-2</v>
      </c>
      <c r="AX1256" s="17"/>
      <c r="AY1256" s="17">
        <v>0.13570975774726499</v>
      </c>
      <c r="AZ1256" s="17" t="s">
        <v>99</v>
      </c>
      <c r="BA1256" s="17"/>
      <c r="BB1256" s="17">
        <v>0.12729428057360101</v>
      </c>
      <c r="BC1256" s="17">
        <v>0.13679859944554701</v>
      </c>
      <c r="BD1256" s="17"/>
      <c r="BE1256" s="17">
        <v>0.101650283698954</v>
      </c>
      <c r="BF1256" s="17">
        <v>0.140443939258697</v>
      </c>
      <c r="BG1256" s="17"/>
      <c r="BH1256" s="17">
        <v>8.7154623114728796E-2</v>
      </c>
      <c r="BI1256" s="17">
        <v>0.139033895989814</v>
      </c>
      <c r="BJ1256" s="17"/>
      <c r="BK1256" s="17">
        <v>0.103880993529749</v>
      </c>
      <c r="BL1256" s="17">
        <v>0.141192254289536</v>
      </c>
      <c r="BM1256" s="17"/>
      <c r="BN1256" s="17">
        <v>0.101889341641172</v>
      </c>
      <c r="BO1256" s="17">
        <v>0.137889611163314</v>
      </c>
      <c r="BP1256" s="17"/>
      <c r="BQ1256" s="17">
        <v>9.4553390100562601E-2</v>
      </c>
      <c r="BR1256" s="17">
        <v>0.14543451091506901</v>
      </c>
      <c r="BS1256" s="17"/>
      <c r="BT1256" s="17">
        <v>9.2573296042413503E-2</v>
      </c>
      <c r="BU1256" s="17">
        <v>0.140638989930497</v>
      </c>
      <c r="BV1256" s="17"/>
      <c r="BW1256" s="17">
        <v>0.12968407723967801</v>
      </c>
      <c r="BX1256" s="17">
        <v>0.13975108453451501</v>
      </c>
      <c r="BY1256" s="17"/>
      <c r="BZ1256" s="17">
        <v>0.14556059008123401</v>
      </c>
      <c r="CA1256" s="17">
        <v>0.13471027157658599</v>
      </c>
    </row>
    <row r="1257" spans="2:79" x14ac:dyDescent="0.35">
      <c r="B1257" t="s">
        <v>578</v>
      </c>
      <c r="C1257" s="17">
        <v>0.1682640899258</v>
      </c>
      <c r="D1257" s="17">
        <v>0.18910895542870099</v>
      </c>
      <c r="E1257" s="17">
        <v>0.211866462531178</v>
      </c>
      <c r="F1257" s="17">
        <v>0.18705089695581101</v>
      </c>
      <c r="G1257" s="17">
        <v>0.18973995334011101</v>
      </c>
      <c r="H1257" s="17">
        <v>0.123979961640972</v>
      </c>
      <c r="I1257" s="17">
        <v>0.20165154720256101</v>
      </c>
      <c r="J1257" s="17">
        <v>8.3119954743035407E-2</v>
      </c>
      <c r="K1257" s="17">
        <v>0.12998071566479599</v>
      </c>
      <c r="L1257" s="17">
        <v>0.14742811705938899</v>
      </c>
      <c r="M1257" s="17"/>
      <c r="N1257" s="17">
        <v>0.111980090981127</v>
      </c>
      <c r="O1257" s="17">
        <v>0.18612475061063499</v>
      </c>
      <c r="P1257" s="17">
        <v>0.18267493052165401</v>
      </c>
      <c r="Q1257" s="17">
        <v>0.173079122433905</v>
      </c>
      <c r="R1257" s="17"/>
      <c r="S1257" s="17">
        <v>0.12570702130647299</v>
      </c>
      <c r="T1257" s="17">
        <v>9.8449348283521504E-2</v>
      </c>
      <c r="U1257" s="17">
        <v>0.189771654074187</v>
      </c>
      <c r="V1257" s="17">
        <v>0.166383123440728</v>
      </c>
      <c r="W1257" s="17">
        <v>0.31321719560722999</v>
      </c>
      <c r="X1257" s="17">
        <v>0.194854728807943</v>
      </c>
      <c r="Y1257" s="17">
        <v>4.9510036881152103E-2</v>
      </c>
      <c r="Z1257" s="17"/>
      <c r="AA1257" s="17">
        <v>0.168156905338469</v>
      </c>
      <c r="AB1257" s="17">
        <v>0.16884164371777</v>
      </c>
      <c r="AC1257" s="17"/>
      <c r="AD1257" s="17">
        <v>0.15063482099024</v>
      </c>
      <c r="AE1257" s="17">
        <v>0.16303411562433401</v>
      </c>
      <c r="AF1257" s="17">
        <v>0.18553030428667999</v>
      </c>
      <c r="AG1257" s="17"/>
      <c r="AH1257" s="17">
        <v>0.14379409249028999</v>
      </c>
      <c r="AI1257" s="17">
        <v>0.176641043674819</v>
      </c>
      <c r="AJ1257" s="17"/>
      <c r="AK1257" s="17">
        <v>0.16677950987654999</v>
      </c>
      <c r="AL1257" s="17">
        <v>0.16859994932539599</v>
      </c>
      <c r="AM1257" s="17"/>
      <c r="AN1257" s="17">
        <v>0.163675061832457</v>
      </c>
      <c r="AO1257" s="17">
        <v>0.173079122433905</v>
      </c>
      <c r="AP1257" s="17"/>
      <c r="AQ1257" s="17">
        <v>0.169828015619159</v>
      </c>
      <c r="AR1257" s="17">
        <v>0.166575225918113</v>
      </c>
      <c r="AS1257" s="17"/>
      <c r="AT1257" s="17">
        <v>0.124398670093779</v>
      </c>
      <c r="AU1257" s="17">
        <v>0.14071759820971599</v>
      </c>
      <c r="AV1257" s="17">
        <v>0.19175583647023201</v>
      </c>
      <c r="AW1257" s="17">
        <v>0.164495613157353</v>
      </c>
      <c r="AX1257" s="17"/>
      <c r="AY1257" s="17">
        <v>0.1682640899258</v>
      </c>
      <c r="AZ1257" s="17" t="s">
        <v>99</v>
      </c>
      <c r="BA1257" s="17"/>
      <c r="BB1257" s="17">
        <v>0.12458702551400901</v>
      </c>
      <c r="BC1257" s="17">
        <v>0.173915273811</v>
      </c>
      <c r="BD1257" s="17"/>
      <c r="BE1257" s="17">
        <v>0.153773431348353</v>
      </c>
      <c r="BF1257" s="17">
        <v>0.17027825514246001</v>
      </c>
      <c r="BG1257" s="17"/>
      <c r="BH1257" s="17">
        <v>0.205468676266096</v>
      </c>
      <c r="BI1257" s="17">
        <v>0.16571702277856801</v>
      </c>
      <c r="BJ1257" s="17"/>
      <c r="BK1257" s="17">
        <v>0.141195713955104</v>
      </c>
      <c r="BL1257" s="17">
        <v>0.172926610803145</v>
      </c>
      <c r="BM1257" s="17"/>
      <c r="BN1257" s="17">
        <v>0.15335861869103201</v>
      </c>
      <c r="BO1257" s="17">
        <v>0.16922480378239499</v>
      </c>
      <c r="BP1257" s="17"/>
      <c r="BQ1257" s="17">
        <v>0.20346912752933199</v>
      </c>
      <c r="BR1257" s="17">
        <v>0.15994556425083101</v>
      </c>
      <c r="BS1257" s="17"/>
      <c r="BT1257" s="17">
        <v>0.153682051435273</v>
      </c>
      <c r="BU1257" s="17">
        <v>0.16993038916741299</v>
      </c>
      <c r="BV1257" s="17"/>
      <c r="BW1257" s="17">
        <v>0.16766970245732801</v>
      </c>
      <c r="BX1257" s="17">
        <v>0.16866273601984999</v>
      </c>
      <c r="BY1257" s="17"/>
      <c r="BZ1257" s="17">
        <v>0.16422440719335099</v>
      </c>
      <c r="CA1257" s="17">
        <v>0.168673964633656</v>
      </c>
    </row>
    <row r="1258" spans="2:79" x14ac:dyDescent="0.35">
      <c r="B1258" t="s">
        <v>579</v>
      </c>
      <c r="C1258" s="17">
        <v>0.26478460754617</v>
      </c>
      <c r="D1258" s="17">
        <v>0.228003497990281</v>
      </c>
      <c r="E1258" s="17">
        <v>0.31143052382842101</v>
      </c>
      <c r="F1258" s="17">
        <v>0.250450773740508</v>
      </c>
      <c r="G1258" s="17">
        <v>0.22173540207735801</v>
      </c>
      <c r="H1258" s="17">
        <v>0.31503654930746</v>
      </c>
      <c r="I1258" s="17">
        <v>0.29344621712399399</v>
      </c>
      <c r="J1258" s="17">
        <v>0.25451524112556501</v>
      </c>
      <c r="K1258" s="17">
        <v>0.230249839757486</v>
      </c>
      <c r="L1258" s="17">
        <v>0.268829326174573</v>
      </c>
      <c r="M1258" s="17"/>
      <c r="N1258" s="17">
        <v>0.16756150870981601</v>
      </c>
      <c r="O1258" s="17">
        <v>0.26764511810302499</v>
      </c>
      <c r="P1258" s="17">
        <v>0.26804726521309202</v>
      </c>
      <c r="Q1258" s="17">
        <v>0.29149698981227301</v>
      </c>
      <c r="R1258" s="17"/>
      <c r="S1258" s="17">
        <v>0.15600117016996301</v>
      </c>
      <c r="T1258" s="17">
        <v>0.23135334412206099</v>
      </c>
      <c r="U1258" s="17">
        <v>0.192516254175253</v>
      </c>
      <c r="V1258" s="17">
        <v>0.226361329167551</v>
      </c>
      <c r="W1258" s="17">
        <v>0.34047747724827199</v>
      </c>
      <c r="X1258" s="17">
        <v>0.36280486981205201</v>
      </c>
      <c r="Y1258" s="17">
        <v>0.26683572638379099</v>
      </c>
      <c r="Z1258" s="17"/>
      <c r="AA1258" s="17">
        <v>0.27730479850714601</v>
      </c>
      <c r="AB1258" s="17">
        <v>0.19732076833437001</v>
      </c>
      <c r="AC1258" s="17"/>
      <c r="AD1258" s="17">
        <v>0.26294174910427398</v>
      </c>
      <c r="AE1258" s="17">
        <v>0.29614308378908</v>
      </c>
      <c r="AF1258" s="17">
        <v>0.28221339482324997</v>
      </c>
      <c r="AG1258" s="17"/>
      <c r="AH1258" s="17">
        <v>0.26331636689981303</v>
      </c>
      <c r="AI1258" s="17">
        <v>0.26528723873848498</v>
      </c>
      <c r="AJ1258" s="17"/>
      <c r="AK1258" s="17">
        <v>0.22372448181961499</v>
      </c>
      <c r="AL1258" s="17">
        <v>0.27407371875361802</v>
      </c>
      <c r="AM1258" s="17"/>
      <c r="AN1258" s="17">
        <v>0.23932603121196</v>
      </c>
      <c r="AO1258" s="17">
        <v>0.29149698981227301</v>
      </c>
      <c r="AP1258" s="17"/>
      <c r="AQ1258" s="17">
        <v>0.28169785212448301</v>
      </c>
      <c r="AR1258" s="17">
        <v>0.24652020397326799</v>
      </c>
      <c r="AS1258" s="17"/>
      <c r="AT1258" s="17">
        <v>0.20057438720517701</v>
      </c>
      <c r="AU1258" s="17">
        <v>0.24305699746005599</v>
      </c>
      <c r="AV1258" s="17">
        <v>0.27886702234175298</v>
      </c>
      <c r="AW1258" s="17">
        <v>0.28148092969628102</v>
      </c>
      <c r="AX1258" s="17"/>
      <c r="AY1258" s="17">
        <v>0.26478460754617</v>
      </c>
      <c r="AZ1258" s="17" t="s">
        <v>99</v>
      </c>
      <c r="BA1258" s="17"/>
      <c r="BB1258" s="17">
        <v>0.26924178037344898</v>
      </c>
      <c r="BC1258" s="17">
        <v>0.26420791349417</v>
      </c>
      <c r="BD1258" s="17"/>
      <c r="BE1258" s="17">
        <v>0.20290171004615401</v>
      </c>
      <c r="BF1258" s="17">
        <v>0.27338617516881802</v>
      </c>
      <c r="BG1258" s="17"/>
      <c r="BH1258" s="17">
        <v>0.21833208446215999</v>
      </c>
      <c r="BI1258" s="17">
        <v>0.26796479867559397</v>
      </c>
      <c r="BJ1258" s="17"/>
      <c r="BK1258" s="17">
        <v>0.267957223987842</v>
      </c>
      <c r="BL1258" s="17">
        <v>0.26423812517090201</v>
      </c>
      <c r="BM1258" s="17"/>
      <c r="BN1258" s="17">
        <v>0.219279101664026</v>
      </c>
      <c r="BO1258" s="17">
        <v>0.26771760908391001</v>
      </c>
      <c r="BP1258" s="17"/>
      <c r="BQ1258" s="17">
        <v>0.26140967697295597</v>
      </c>
      <c r="BR1258" s="17">
        <v>0.265582062925729</v>
      </c>
      <c r="BS1258" s="17"/>
      <c r="BT1258" s="17">
        <v>0.19623232336490601</v>
      </c>
      <c r="BU1258" s="17">
        <v>0.27261812267618601</v>
      </c>
      <c r="BV1258" s="17"/>
      <c r="BW1258" s="17">
        <v>0.25398949498201501</v>
      </c>
      <c r="BX1258" s="17">
        <v>0.27202471553429902</v>
      </c>
      <c r="BY1258" s="17"/>
      <c r="BZ1258" s="17">
        <v>0.23322226623200601</v>
      </c>
      <c r="CA1258" s="17">
        <v>0.26798698909001101</v>
      </c>
    </row>
    <row r="1259" spans="2:79" x14ac:dyDescent="0.35">
      <c r="B1259" t="s">
        <v>580</v>
      </c>
      <c r="C1259" s="17">
        <v>0.134596945082716</v>
      </c>
      <c r="D1259" s="17">
        <v>0.119143164108632</v>
      </c>
      <c r="E1259" s="17">
        <v>8.0971074824240596E-2</v>
      </c>
      <c r="F1259" s="17">
        <v>0.10979361580568101</v>
      </c>
      <c r="G1259" s="17">
        <v>0.121442023823844</v>
      </c>
      <c r="H1259" s="17">
        <v>0.17203534281449301</v>
      </c>
      <c r="I1259" s="17">
        <v>0.11061868099658299</v>
      </c>
      <c r="J1259" s="17">
        <v>0.140442148236231</v>
      </c>
      <c r="K1259" s="17">
        <v>0.23440604636682399</v>
      </c>
      <c r="L1259" s="17">
        <v>0.20752435879932299</v>
      </c>
      <c r="M1259" s="17"/>
      <c r="N1259" s="17">
        <v>0.13991477895160101</v>
      </c>
      <c r="O1259" s="17">
        <v>0.124059442120507</v>
      </c>
      <c r="P1259" s="17">
        <v>0.12209009678355</v>
      </c>
      <c r="Q1259" s="17">
        <v>0.14173047106241099</v>
      </c>
      <c r="R1259" s="17"/>
      <c r="S1259" s="17">
        <v>0.108201162981492</v>
      </c>
      <c r="T1259" s="17">
        <v>6.4362102181788894E-2</v>
      </c>
      <c r="U1259" s="17">
        <v>6.8189205542084005E-2</v>
      </c>
      <c r="V1259" s="17">
        <v>8.1545022489608002E-2</v>
      </c>
      <c r="W1259" s="17">
        <v>8.7709913861970301E-2</v>
      </c>
      <c r="X1259" s="17">
        <v>0.202758996785498</v>
      </c>
      <c r="Y1259" s="17">
        <v>0.25454560158786299</v>
      </c>
      <c r="Z1259" s="17"/>
      <c r="AA1259" s="17">
        <v>0.14077622559014</v>
      </c>
      <c r="AB1259" s="17">
        <v>0.10130048915030899</v>
      </c>
      <c r="AC1259" s="17"/>
      <c r="AD1259" s="17">
        <v>0.16895061543151099</v>
      </c>
      <c r="AE1259" s="17">
        <v>0.13137948315216699</v>
      </c>
      <c r="AF1259" s="17">
        <v>0.12721942859335</v>
      </c>
      <c r="AG1259" s="17"/>
      <c r="AH1259" s="17">
        <v>0.13383834547602899</v>
      </c>
      <c r="AI1259" s="17">
        <v>0.134856640811577</v>
      </c>
      <c r="AJ1259" s="17"/>
      <c r="AK1259" s="17">
        <v>0.13108749084219601</v>
      </c>
      <c r="AL1259" s="17">
        <v>0.13539089566471699</v>
      </c>
      <c r="AM1259" s="17"/>
      <c r="AN1259" s="17">
        <v>0.12779824724000799</v>
      </c>
      <c r="AO1259" s="17">
        <v>0.14173047106241099</v>
      </c>
      <c r="AP1259" s="17"/>
      <c r="AQ1259" s="17">
        <v>0.151812951498002</v>
      </c>
      <c r="AR1259" s="17">
        <v>0.116005592747775</v>
      </c>
      <c r="AS1259" s="17"/>
      <c r="AT1259" s="17">
        <v>3.4409942167967299E-2</v>
      </c>
      <c r="AU1259" s="17">
        <v>0.119576719764162</v>
      </c>
      <c r="AV1259" s="17">
        <v>0.121827860120513</v>
      </c>
      <c r="AW1259" s="17">
        <v>0.19903623276045301</v>
      </c>
      <c r="AX1259" s="17"/>
      <c r="AY1259" s="17">
        <v>0.134596945082716</v>
      </c>
      <c r="AZ1259" s="17" t="s">
        <v>99</v>
      </c>
      <c r="BA1259" s="17"/>
      <c r="BB1259" s="17">
        <v>0.17472161811550399</v>
      </c>
      <c r="BC1259" s="17">
        <v>0.12940538954445999</v>
      </c>
      <c r="BD1259" s="17"/>
      <c r="BE1259" s="17">
        <v>0.193480749157003</v>
      </c>
      <c r="BF1259" s="17">
        <v>0.12641224392802899</v>
      </c>
      <c r="BG1259" s="17"/>
      <c r="BH1259" s="17">
        <v>0.11266851545792</v>
      </c>
      <c r="BI1259" s="17">
        <v>0.136098189638342</v>
      </c>
      <c r="BJ1259" s="17"/>
      <c r="BK1259" s="17">
        <v>0.14921592536060099</v>
      </c>
      <c r="BL1259" s="17">
        <v>0.132078829447522</v>
      </c>
      <c r="BM1259" s="17"/>
      <c r="BN1259" s="17">
        <v>0.169922525808817</v>
      </c>
      <c r="BO1259" s="17">
        <v>0.13232007812820801</v>
      </c>
      <c r="BP1259" s="17"/>
      <c r="BQ1259" s="17">
        <v>0.120633718820118</v>
      </c>
      <c r="BR1259" s="17">
        <v>0.137896286997328</v>
      </c>
      <c r="BS1259" s="17"/>
      <c r="BT1259" s="17">
        <v>0.20596221740672799</v>
      </c>
      <c r="BU1259" s="17">
        <v>0.12644198792578601</v>
      </c>
      <c r="BV1259" s="17"/>
      <c r="BW1259" s="17">
        <v>0.142434394532584</v>
      </c>
      <c r="BX1259" s="17">
        <v>0.12934049407015499</v>
      </c>
      <c r="BY1259" s="17"/>
      <c r="BZ1259" s="17">
        <v>0.13419714838997801</v>
      </c>
      <c r="CA1259" s="17">
        <v>0.134637509296168</v>
      </c>
    </row>
    <row r="1260" spans="2:79" x14ac:dyDescent="0.35">
      <c r="B1260" t="s">
        <v>581</v>
      </c>
      <c r="C1260" s="17">
        <v>6.4181457470115194E-2</v>
      </c>
      <c r="D1260" s="17">
        <v>4.6082956203635901E-2</v>
      </c>
      <c r="E1260" s="17">
        <v>4.5381554839257703E-2</v>
      </c>
      <c r="F1260" s="17">
        <v>4.1052396779591799E-2</v>
      </c>
      <c r="G1260" s="17">
        <v>8.0281878996489101E-2</v>
      </c>
      <c r="H1260" s="17">
        <v>4.0629649994375301E-2</v>
      </c>
      <c r="I1260" s="17">
        <v>7.2513627389861404E-2</v>
      </c>
      <c r="J1260" s="17">
        <v>0.113166441088987</v>
      </c>
      <c r="K1260" s="17">
        <v>0.13439578599141999</v>
      </c>
      <c r="L1260" s="17">
        <v>4.4331923129529098E-2</v>
      </c>
      <c r="M1260" s="17"/>
      <c r="N1260" s="17">
        <v>6.6033072471623905E-2</v>
      </c>
      <c r="O1260" s="17">
        <v>7.0638374421827702E-2</v>
      </c>
      <c r="P1260" s="17">
        <v>5.1364943080618897E-2</v>
      </c>
      <c r="Q1260" s="17">
        <v>6.6714223456614596E-2</v>
      </c>
      <c r="R1260" s="17"/>
      <c r="S1260" s="17">
        <v>9.31152931457669E-2</v>
      </c>
      <c r="T1260" s="17">
        <v>7.0477700015678102E-2</v>
      </c>
      <c r="U1260" s="17">
        <v>1.34133201410199E-2</v>
      </c>
      <c r="V1260" s="17">
        <v>1.9822051693228399E-2</v>
      </c>
      <c r="W1260" s="17">
        <v>1.55488066649475E-2</v>
      </c>
      <c r="X1260" s="17">
        <v>5.4261099277555402E-2</v>
      </c>
      <c r="Y1260" s="17">
        <v>0.18208767675413801</v>
      </c>
      <c r="Z1260" s="17"/>
      <c r="AA1260" s="17">
        <v>6.2961642834488907E-2</v>
      </c>
      <c r="AB1260" s="17">
        <v>7.0754310767847994E-2</v>
      </c>
      <c r="AC1260" s="17"/>
      <c r="AD1260" s="17">
        <v>4.6868466347440699E-2</v>
      </c>
      <c r="AE1260" s="17">
        <v>8.8248712410874994E-2</v>
      </c>
      <c r="AF1260" s="17">
        <v>5.1776107140492703E-2</v>
      </c>
      <c r="AG1260" s="17"/>
      <c r="AH1260" s="17">
        <v>8.3127875504900403E-2</v>
      </c>
      <c r="AI1260" s="17">
        <v>5.7695422152569502E-2</v>
      </c>
      <c r="AJ1260" s="17"/>
      <c r="AK1260" s="17">
        <v>8.5112547840331093E-2</v>
      </c>
      <c r="AL1260" s="17">
        <v>5.9446176642264703E-2</v>
      </c>
      <c r="AM1260" s="17"/>
      <c r="AN1260" s="17">
        <v>6.1767572569785399E-2</v>
      </c>
      <c r="AO1260" s="17">
        <v>6.6714223456614596E-2</v>
      </c>
      <c r="AP1260" s="17"/>
      <c r="AQ1260" s="17">
        <v>9.0117187321309897E-2</v>
      </c>
      <c r="AR1260" s="17">
        <v>3.6173783675379503E-2</v>
      </c>
      <c r="AS1260" s="17"/>
      <c r="AT1260" s="17">
        <v>4.4162775053643501E-2</v>
      </c>
      <c r="AU1260" s="17">
        <v>4.8852865405460501E-2</v>
      </c>
      <c r="AV1260" s="17">
        <v>6.4314247286234402E-2</v>
      </c>
      <c r="AW1260" s="17">
        <v>8.5050761289234098E-2</v>
      </c>
      <c r="AX1260" s="17"/>
      <c r="AY1260" s="17">
        <v>6.4181457470115194E-2</v>
      </c>
      <c r="AZ1260" s="17" t="s">
        <v>99</v>
      </c>
      <c r="BA1260" s="17"/>
      <c r="BB1260" s="17">
        <v>6.6778918541029506E-2</v>
      </c>
      <c r="BC1260" s="17">
        <v>6.38453833693471E-2</v>
      </c>
      <c r="BD1260" s="17"/>
      <c r="BE1260" s="17">
        <v>8.1804925280011001E-2</v>
      </c>
      <c r="BF1260" s="17">
        <v>6.1731839623563302E-2</v>
      </c>
      <c r="BG1260" s="17"/>
      <c r="BH1260" s="17">
        <v>6.3325975071212695E-2</v>
      </c>
      <c r="BI1260" s="17">
        <v>6.4240024741723897E-2</v>
      </c>
      <c r="BJ1260" s="17"/>
      <c r="BK1260" s="17">
        <v>9.2818810121858095E-2</v>
      </c>
      <c r="BL1260" s="17">
        <v>5.9248680758458301E-2</v>
      </c>
      <c r="BM1260" s="17"/>
      <c r="BN1260" s="17">
        <v>6.2266558093259101E-2</v>
      </c>
      <c r="BO1260" s="17">
        <v>6.4304879959505498E-2</v>
      </c>
      <c r="BP1260" s="17"/>
      <c r="BQ1260" s="17">
        <v>9.9547769858874494E-2</v>
      </c>
      <c r="BR1260" s="17">
        <v>5.5824824509002099E-2</v>
      </c>
      <c r="BS1260" s="17"/>
      <c r="BT1260" s="17">
        <v>9.7869733861301197E-2</v>
      </c>
      <c r="BU1260" s="17">
        <v>6.0331875709764997E-2</v>
      </c>
      <c r="BV1260" s="17"/>
      <c r="BW1260" s="17">
        <v>6.0801662672287198E-2</v>
      </c>
      <c r="BX1260" s="17">
        <v>6.6448231361407997E-2</v>
      </c>
      <c r="BY1260" s="17"/>
      <c r="BZ1260" s="17">
        <v>9.2540824969885804E-2</v>
      </c>
      <c r="CA1260" s="17">
        <v>6.1304056387214E-2</v>
      </c>
    </row>
    <row r="1261" spans="2:79" x14ac:dyDescent="0.35">
      <c r="B1261" t="s">
        <v>582</v>
      </c>
      <c r="C1261" s="17">
        <v>2.3683425450000802E-2</v>
      </c>
      <c r="D1261" s="17">
        <v>1.2842907377758801E-2</v>
      </c>
      <c r="E1261" s="17">
        <v>3.0612865533883801E-2</v>
      </c>
      <c r="F1261" s="17">
        <v>2.6066665436217301E-2</v>
      </c>
      <c r="G1261" s="17">
        <v>1.6437713092473501E-2</v>
      </c>
      <c r="H1261" s="17">
        <v>2.7311364866014601E-2</v>
      </c>
      <c r="I1261" s="17">
        <v>9.8879494825346304E-3</v>
      </c>
      <c r="J1261" s="17">
        <v>4.1863436486482802E-2</v>
      </c>
      <c r="K1261" s="17">
        <v>1.33741729169702E-2</v>
      </c>
      <c r="L1261" s="17">
        <v>4.8361880915214699E-2</v>
      </c>
      <c r="M1261" s="17"/>
      <c r="N1261" s="17">
        <v>5.1575335156570701E-2</v>
      </c>
      <c r="O1261" s="17">
        <v>1.85635900955845E-2</v>
      </c>
      <c r="P1261" s="17">
        <v>2.2701172659063001E-2</v>
      </c>
      <c r="Q1261" s="17">
        <v>1.74969744772661E-2</v>
      </c>
      <c r="R1261" s="17"/>
      <c r="S1261" s="17">
        <v>1.8052689890187601E-2</v>
      </c>
      <c r="T1261" s="17">
        <v>1.0956021117044801E-2</v>
      </c>
      <c r="U1261" s="17">
        <v>0</v>
      </c>
      <c r="V1261" s="17">
        <v>9.9019908145461608E-3</v>
      </c>
      <c r="W1261" s="17">
        <v>4.5274038638736698E-3</v>
      </c>
      <c r="X1261" s="17">
        <v>1.52264955959892E-2</v>
      </c>
      <c r="Y1261" s="17">
        <v>9.3657891048603198E-2</v>
      </c>
      <c r="Z1261" s="17"/>
      <c r="AA1261" s="17">
        <v>2.5382312057050101E-2</v>
      </c>
      <c r="AB1261" s="17">
        <v>1.4529139125271999E-2</v>
      </c>
      <c r="AC1261" s="17"/>
      <c r="AD1261" s="17">
        <v>1.73189610408447E-2</v>
      </c>
      <c r="AE1261" s="17">
        <v>3.60390539221895E-2</v>
      </c>
      <c r="AF1261" s="17">
        <v>2.0952220521219998E-2</v>
      </c>
      <c r="AG1261" s="17"/>
      <c r="AH1261" s="17">
        <v>2.82346269339755E-2</v>
      </c>
      <c r="AI1261" s="17">
        <v>2.2125386695227699E-2</v>
      </c>
      <c r="AJ1261" s="17"/>
      <c r="AK1261" s="17">
        <v>2.61668245531709E-2</v>
      </c>
      <c r="AL1261" s="17">
        <v>2.3121601294968899E-2</v>
      </c>
      <c r="AM1261" s="17"/>
      <c r="AN1261" s="17">
        <v>2.9579501388052501E-2</v>
      </c>
      <c r="AO1261" s="17">
        <v>1.74969744772661E-2</v>
      </c>
      <c r="AP1261" s="17"/>
      <c r="AQ1261" s="17">
        <v>3.5107632190043397E-2</v>
      </c>
      <c r="AR1261" s="17">
        <v>1.13465659293886E-2</v>
      </c>
      <c r="AS1261" s="17"/>
      <c r="AT1261" s="17">
        <v>0</v>
      </c>
      <c r="AU1261" s="17">
        <v>3.40002016795974E-2</v>
      </c>
      <c r="AV1261" s="17">
        <v>2.17877569824441E-2</v>
      </c>
      <c r="AW1261" s="17">
        <v>2.52163160913783E-2</v>
      </c>
      <c r="AX1261" s="17"/>
      <c r="AY1261" s="17">
        <v>2.3683425450000802E-2</v>
      </c>
      <c r="AZ1261" s="17" t="s">
        <v>99</v>
      </c>
      <c r="BA1261" s="17"/>
      <c r="BB1261" s="17">
        <v>2.4359938172779101E-2</v>
      </c>
      <c r="BC1261" s="17">
        <v>2.3595894434613601E-2</v>
      </c>
      <c r="BD1261" s="17"/>
      <c r="BE1261" s="17">
        <v>2.76205009407232E-2</v>
      </c>
      <c r="BF1261" s="17">
        <v>2.3136181826366099E-2</v>
      </c>
      <c r="BG1261" s="17"/>
      <c r="BH1261" s="17">
        <v>2.6743043525017701E-2</v>
      </c>
      <c r="BI1261" s="17">
        <v>2.3473960611158799E-2</v>
      </c>
      <c r="BJ1261" s="17"/>
      <c r="BK1261" s="17">
        <v>1.49086890163383E-2</v>
      </c>
      <c r="BL1261" s="17">
        <v>2.5194871569244701E-2</v>
      </c>
      <c r="BM1261" s="17"/>
      <c r="BN1261" s="17">
        <v>2.6719613418291901E-2</v>
      </c>
      <c r="BO1261" s="17">
        <v>2.3487731680483501E-2</v>
      </c>
      <c r="BP1261" s="17"/>
      <c r="BQ1261" s="17">
        <v>2.9811415664543799E-2</v>
      </c>
      <c r="BR1261" s="17">
        <v>2.2235455289885801E-2</v>
      </c>
      <c r="BS1261" s="17"/>
      <c r="BT1261" s="17">
        <v>4.6058379628137698E-2</v>
      </c>
      <c r="BU1261" s="17">
        <v>2.11266245471394E-2</v>
      </c>
      <c r="BV1261" s="17"/>
      <c r="BW1261" s="17">
        <v>3.2061581590806902E-2</v>
      </c>
      <c r="BX1261" s="17">
        <v>1.8064331175591499E-2</v>
      </c>
      <c r="BY1261" s="17"/>
      <c r="BZ1261" s="17">
        <v>4.4526145963498603E-2</v>
      </c>
      <c r="CA1261" s="17">
        <v>2.1568679182241798E-2</v>
      </c>
    </row>
    <row r="1262" spans="2:79" x14ac:dyDescent="0.35">
      <c r="B1262" t="s">
        <v>75</v>
      </c>
      <c r="C1262" s="17">
        <v>4.0266148829721002E-2</v>
      </c>
      <c r="D1262" s="17">
        <v>4.5149734763834201E-2</v>
      </c>
      <c r="E1262" s="17">
        <v>0</v>
      </c>
      <c r="F1262" s="17">
        <v>3.5142461024634003E-2</v>
      </c>
      <c r="G1262" s="17">
        <v>5.597197419141E-2</v>
      </c>
      <c r="H1262" s="17">
        <v>4.19583463176805E-2</v>
      </c>
      <c r="I1262" s="17">
        <v>6.6899703768982799E-2</v>
      </c>
      <c r="J1262" s="17">
        <v>3.99849645351497E-2</v>
      </c>
      <c r="K1262" s="17">
        <v>1.4458966579409999E-2</v>
      </c>
      <c r="L1262" s="17">
        <v>2.90014958697382E-2</v>
      </c>
      <c r="M1262" s="17"/>
      <c r="N1262" s="17">
        <v>5.6924042073466602E-2</v>
      </c>
      <c r="O1262" s="17">
        <v>3.1596161588127801E-2</v>
      </c>
      <c r="P1262" s="17">
        <v>5.0048706443041997E-2</v>
      </c>
      <c r="Q1262" s="17">
        <v>3.4206728071254099E-2</v>
      </c>
      <c r="R1262" s="17"/>
      <c r="S1262" s="17">
        <v>3.2571355196169299E-2</v>
      </c>
      <c r="T1262" s="17">
        <v>2.1298572241418401E-2</v>
      </c>
      <c r="U1262" s="17">
        <v>0</v>
      </c>
      <c r="V1262" s="17">
        <v>1.3687078851455E-2</v>
      </c>
      <c r="W1262" s="17">
        <v>1.27925795071202E-2</v>
      </c>
      <c r="X1262" s="17">
        <v>9.4859855780842807E-3</v>
      </c>
      <c r="Y1262" s="17">
        <v>3.3458180048968E-2</v>
      </c>
      <c r="Z1262" s="17"/>
      <c r="AA1262" s="17">
        <v>2.7295396194248801E-2</v>
      </c>
      <c r="AB1262" s="17">
        <v>0.110157796088375</v>
      </c>
      <c r="AC1262" s="17"/>
      <c r="AD1262" s="17">
        <v>3.68122795239346E-2</v>
      </c>
      <c r="AE1262" s="17">
        <v>6.6651979769952602E-3</v>
      </c>
      <c r="AF1262" s="17">
        <v>4.1465478707810401E-2</v>
      </c>
      <c r="AG1262" s="17"/>
      <c r="AH1262" s="17">
        <v>1.2704047264254999E-2</v>
      </c>
      <c r="AI1262" s="17">
        <v>4.9701640216598501E-2</v>
      </c>
      <c r="AJ1262" s="17"/>
      <c r="AK1262" s="17">
        <v>5.01387860281318E-2</v>
      </c>
      <c r="AL1262" s="17">
        <v>3.8032643129870702E-2</v>
      </c>
      <c r="AM1262" s="17"/>
      <c r="AN1262" s="17">
        <v>4.60411570032256E-2</v>
      </c>
      <c r="AO1262" s="17">
        <v>3.4206728071254099E-2</v>
      </c>
      <c r="AP1262" s="17"/>
      <c r="AQ1262" s="17">
        <v>2.76047037059182E-2</v>
      </c>
      <c r="AR1262" s="17">
        <v>5.3939086774094397E-2</v>
      </c>
      <c r="AS1262" s="17"/>
      <c r="AT1262" s="17">
        <v>7.6611968310901501E-2</v>
      </c>
      <c r="AU1262" s="17">
        <v>5.9903365708643498E-2</v>
      </c>
      <c r="AV1262" s="17">
        <v>3.9760962540375401E-2</v>
      </c>
      <c r="AW1262" s="17">
        <v>1.33624116294924E-2</v>
      </c>
      <c r="AX1262" s="17"/>
      <c r="AY1262" s="17">
        <v>4.0266148829721002E-2</v>
      </c>
      <c r="AZ1262" s="17" t="s">
        <v>99</v>
      </c>
      <c r="BA1262" s="17"/>
      <c r="BB1262" s="17">
        <v>3.3258063583705297E-2</v>
      </c>
      <c r="BC1262" s="17">
        <v>4.1172894256451098E-2</v>
      </c>
      <c r="BD1262" s="17"/>
      <c r="BE1262" s="17">
        <v>4.1275429900348402E-2</v>
      </c>
      <c r="BF1262" s="17">
        <v>4.0125861290999099E-2</v>
      </c>
      <c r="BG1262" s="17"/>
      <c r="BH1262" s="17">
        <v>6.0592467273465102E-2</v>
      </c>
      <c r="BI1262" s="17">
        <v>3.8874586578263703E-2</v>
      </c>
      <c r="BJ1262" s="17"/>
      <c r="BK1262" s="17">
        <v>5.7637381366873103E-2</v>
      </c>
      <c r="BL1262" s="17">
        <v>3.7273958442778102E-2</v>
      </c>
      <c r="BM1262" s="17"/>
      <c r="BN1262" s="17">
        <v>1.0530153641590099E-2</v>
      </c>
      <c r="BO1262" s="17">
        <v>4.21827459078618E-2</v>
      </c>
      <c r="BP1262" s="17"/>
      <c r="BQ1262" s="17">
        <v>3.26002652547418E-2</v>
      </c>
      <c r="BR1262" s="17">
        <v>4.2077504637885198E-2</v>
      </c>
      <c r="BS1262" s="17"/>
      <c r="BT1262" s="17">
        <v>2.3354289007287098E-2</v>
      </c>
      <c r="BU1262" s="17">
        <v>4.2198678305259099E-2</v>
      </c>
      <c r="BV1262" s="17"/>
      <c r="BW1262" s="17">
        <v>3.4243884375160703E-2</v>
      </c>
      <c r="BX1262" s="17">
        <v>4.4305184525269901E-2</v>
      </c>
      <c r="BY1262" s="17"/>
      <c r="BZ1262" s="17">
        <v>5.6570391560465299E-3</v>
      </c>
      <c r="CA1262" s="17">
        <v>4.3777661900458002E-2</v>
      </c>
    </row>
    <row r="1263" spans="2:79" x14ac:dyDescent="0.35">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c r="BL1263" s="17"/>
      <c r="BM1263" s="17"/>
      <c r="BN1263" s="17"/>
      <c r="BO1263" s="17"/>
      <c r="BP1263" s="17"/>
      <c r="BQ1263" s="17"/>
      <c r="BR1263" s="17"/>
      <c r="BS1263" s="17"/>
      <c r="BT1263" s="17"/>
      <c r="BU1263" s="17"/>
      <c r="BV1263" s="17"/>
      <c r="BW1263" s="17"/>
      <c r="BX1263" s="17"/>
      <c r="BY1263" s="17"/>
      <c r="BZ1263" s="17"/>
      <c r="CA1263" s="17"/>
    </row>
    <row r="1264" spans="2:79" x14ac:dyDescent="0.35">
      <c r="B1264" s="6" t="s">
        <v>593</v>
      </c>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c r="AY1264" s="17"/>
      <c r="AZ1264" s="17"/>
      <c r="BA1264" s="17"/>
      <c r="BB1264" s="17"/>
      <c r="BC1264" s="17"/>
      <c r="BD1264" s="17"/>
      <c r="BE1264" s="17"/>
      <c r="BF1264" s="17"/>
      <c r="BG1264" s="17"/>
      <c r="BH1264" s="17"/>
      <c r="BI1264" s="17"/>
      <c r="BJ1264" s="17"/>
      <c r="BK1264" s="17"/>
      <c r="BL1264" s="17"/>
      <c r="BM1264" s="17"/>
      <c r="BN1264" s="17"/>
      <c r="BO1264" s="17"/>
      <c r="BP1264" s="17"/>
      <c r="BQ1264" s="17"/>
      <c r="BR1264" s="17"/>
      <c r="BS1264" s="17"/>
      <c r="BT1264" s="17"/>
      <c r="BU1264" s="17"/>
      <c r="BV1264" s="17"/>
      <c r="BW1264" s="17"/>
      <c r="BX1264" s="17"/>
      <c r="BY1264" s="17"/>
      <c r="BZ1264" s="17"/>
      <c r="CA1264" s="17"/>
    </row>
    <row r="1265" spans="2:79" x14ac:dyDescent="0.35">
      <c r="B1265" s="24" t="s">
        <v>715</v>
      </c>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c r="AR1265" s="17"/>
      <c r="AS1265" s="17"/>
      <c r="AT1265" s="17"/>
      <c r="AU1265" s="17"/>
      <c r="AV1265" s="17"/>
      <c r="AW1265" s="17"/>
      <c r="AX1265" s="17"/>
      <c r="AY1265" s="17"/>
      <c r="AZ1265" s="17"/>
      <c r="BA1265" s="17"/>
      <c r="BB1265" s="17"/>
      <c r="BC1265" s="17"/>
      <c r="BD1265" s="17"/>
      <c r="BE1265" s="17"/>
      <c r="BF1265" s="17"/>
      <c r="BG1265" s="17"/>
      <c r="BH1265" s="17"/>
      <c r="BI1265" s="17"/>
      <c r="BJ1265" s="17"/>
      <c r="BK1265" s="17"/>
      <c r="BL1265" s="17"/>
      <c r="BM1265" s="17"/>
      <c r="BN1265" s="17"/>
      <c r="BO1265" s="17"/>
      <c r="BP1265" s="17"/>
      <c r="BQ1265" s="17"/>
      <c r="BR1265" s="17"/>
      <c r="BS1265" s="17"/>
      <c r="BT1265" s="17"/>
      <c r="BU1265" s="17"/>
      <c r="BV1265" s="17"/>
      <c r="BW1265" s="17"/>
      <c r="BX1265" s="17"/>
      <c r="BY1265" s="17"/>
      <c r="BZ1265" s="17"/>
      <c r="CA1265" s="17"/>
    </row>
    <row r="1266" spans="2:79" x14ac:dyDescent="0.35">
      <c r="B1266" t="s">
        <v>584</v>
      </c>
      <c r="C1266" s="17">
        <v>0.396625882958832</v>
      </c>
      <c r="D1266" s="17">
        <v>0.32419503513971498</v>
      </c>
      <c r="E1266" s="17">
        <v>0.395772898097144</v>
      </c>
      <c r="F1266" s="17">
        <v>0.40719887625000001</v>
      </c>
      <c r="G1266" s="17">
        <v>0.34144205486474799</v>
      </c>
      <c r="H1266" s="17">
        <v>0.49075265688809</v>
      </c>
      <c r="I1266" s="17">
        <v>0.495866158517696</v>
      </c>
      <c r="J1266" s="17">
        <v>0.291496439812991</v>
      </c>
      <c r="K1266" s="17">
        <v>0.29969100828351902</v>
      </c>
      <c r="L1266" s="17">
        <v>0.463962090520459</v>
      </c>
      <c r="M1266" s="17"/>
      <c r="N1266" s="17">
        <v>0.46710270642321</v>
      </c>
      <c r="O1266" s="17">
        <v>0.267163064594859</v>
      </c>
      <c r="P1266" s="17">
        <v>0.39685353670721801</v>
      </c>
      <c r="Q1266" s="17">
        <v>0.41939435355781801</v>
      </c>
      <c r="R1266" s="17"/>
      <c r="S1266" s="17">
        <v>0.45931092059791001</v>
      </c>
      <c r="T1266" s="17">
        <v>0.58078357166391203</v>
      </c>
      <c r="U1266" s="17">
        <v>0.44233410728385297</v>
      </c>
      <c r="V1266" s="17">
        <v>0.34307423571700302</v>
      </c>
      <c r="W1266" s="17">
        <v>0.394411701204474</v>
      </c>
      <c r="X1266" s="17">
        <v>0.348642644711741</v>
      </c>
      <c r="Y1266" s="17">
        <v>0.38107067653482901</v>
      </c>
      <c r="Z1266" s="17"/>
      <c r="AA1266" s="17">
        <v>0.39453341894455801</v>
      </c>
      <c r="AB1266" s="17">
        <v>0.407900923112411</v>
      </c>
      <c r="AC1266" s="17"/>
      <c r="AD1266" s="17">
        <v>0.38822763625829898</v>
      </c>
      <c r="AE1266" s="17">
        <v>0.43675110692904201</v>
      </c>
      <c r="AF1266" s="17">
        <v>0.37254209006782402</v>
      </c>
      <c r="AG1266" s="17"/>
      <c r="AH1266" s="17">
        <v>0.42717131463075703</v>
      </c>
      <c r="AI1266" s="17">
        <v>0.38616909116578502</v>
      </c>
      <c r="AJ1266" s="17"/>
      <c r="AK1266" s="17">
        <v>0.36005504435989999</v>
      </c>
      <c r="AL1266" s="17">
        <v>0.40489937410587601</v>
      </c>
      <c r="AM1266" s="17"/>
      <c r="AN1266" s="17">
        <v>0.374926101899131</v>
      </c>
      <c r="AO1266" s="17">
        <v>0.41939435355781801</v>
      </c>
      <c r="AP1266" s="17"/>
      <c r="AQ1266" s="17">
        <v>0.40111560239989802</v>
      </c>
      <c r="AR1266" s="17">
        <v>0.39177749048032101</v>
      </c>
      <c r="AS1266" s="17"/>
      <c r="AT1266" s="17">
        <v>0.270562173806002</v>
      </c>
      <c r="AU1266" s="17">
        <v>0.36786716037665601</v>
      </c>
      <c r="AV1266" s="17">
        <v>0.42964512457585902</v>
      </c>
      <c r="AW1266" s="17">
        <v>0.39539113663736503</v>
      </c>
      <c r="AX1266" s="17"/>
      <c r="AY1266" s="17">
        <v>0.396625882958832</v>
      </c>
      <c r="AZ1266" s="17" t="s">
        <v>99</v>
      </c>
      <c r="BA1266" s="17"/>
      <c r="BB1266" s="17">
        <v>0.36259156410392801</v>
      </c>
      <c r="BC1266" s="17">
        <v>0.40102943426995602</v>
      </c>
      <c r="BD1266" s="17"/>
      <c r="BE1266" s="17">
        <v>0.36900226764629801</v>
      </c>
      <c r="BF1266" s="17">
        <v>0.40046549623958899</v>
      </c>
      <c r="BG1266" s="17"/>
      <c r="BH1266" s="17">
        <v>0.42791380422501002</v>
      </c>
      <c r="BI1266" s="17">
        <v>0.39448387724928502</v>
      </c>
      <c r="BJ1266" s="17"/>
      <c r="BK1266" s="17">
        <v>0.42895095694892998</v>
      </c>
      <c r="BL1266" s="17">
        <v>0.391057897184448</v>
      </c>
      <c r="BM1266" s="17"/>
      <c r="BN1266" s="17">
        <v>0.46506834686242798</v>
      </c>
      <c r="BO1266" s="17">
        <v>0.39221450793981999</v>
      </c>
      <c r="BP1266" s="17"/>
      <c r="BQ1266" s="17">
        <v>0.38994095267923201</v>
      </c>
      <c r="BR1266" s="17">
        <v>0.39820545133744001</v>
      </c>
      <c r="BS1266" s="17"/>
      <c r="BT1266" s="17">
        <v>0.36694987860184503</v>
      </c>
      <c r="BU1266" s="17">
        <v>0.400016979723956</v>
      </c>
      <c r="BV1266" s="17"/>
      <c r="BW1266" s="17">
        <v>0.36070396556509399</v>
      </c>
      <c r="BX1266" s="17">
        <v>0.42071813392200602</v>
      </c>
      <c r="BY1266" s="17"/>
      <c r="BZ1266" s="17">
        <v>0.414995641876092</v>
      </c>
      <c r="CA1266" s="17">
        <v>0.39476204857671598</v>
      </c>
    </row>
    <row r="1267" spans="2:79" x14ac:dyDescent="0.35">
      <c r="B1267" t="s">
        <v>585</v>
      </c>
      <c r="C1267" s="17">
        <v>0.39436391894471701</v>
      </c>
      <c r="D1267" s="17">
        <v>0.40227889815666001</v>
      </c>
      <c r="E1267" s="17">
        <v>0.36520792123314</v>
      </c>
      <c r="F1267" s="17">
        <v>0.47140127896316097</v>
      </c>
      <c r="G1267" s="17">
        <v>0.35801964995914198</v>
      </c>
      <c r="H1267" s="17">
        <v>0.37515597884757501</v>
      </c>
      <c r="I1267" s="17">
        <v>0.40704396679399102</v>
      </c>
      <c r="J1267" s="17">
        <v>0.35976971410805603</v>
      </c>
      <c r="K1267" s="17">
        <v>0.36883955063336699</v>
      </c>
      <c r="L1267" s="17">
        <v>0.44288288746137999</v>
      </c>
      <c r="M1267" s="17"/>
      <c r="N1267" s="17">
        <v>0.513528992732734</v>
      </c>
      <c r="O1267" s="17">
        <v>0.36004881478092499</v>
      </c>
      <c r="P1267" s="17">
        <v>0.401330581719058</v>
      </c>
      <c r="Q1267" s="17">
        <v>0.36755726599997501</v>
      </c>
      <c r="R1267" s="17"/>
      <c r="S1267" s="17">
        <v>0.43746693103712703</v>
      </c>
      <c r="T1267" s="17">
        <v>0.408126734495601</v>
      </c>
      <c r="U1267" s="17">
        <v>0.41780897389198501</v>
      </c>
      <c r="V1267" s="17">
        <v>0.36096883850839101</v>
      </c>
      <c r="W1267" s="17">
        <v>0.37222638430022398</v>
      </c>
      <c r="X1267" s="17">
        <v>0.40837279889537498</v>
      </c>
      <c r="Y1267" s="17">
        <v>0.39106576161658602</v>
      </c>
      <c r="Z1267" s="17"/>
      <c r="AA1267" s="17">
        <v>0.38701218173523599</v>
      </c>
      <c r="AB1267" s="17">
        <v>0.43397804452584599</v>
      </c>
      <c r="AC1267" s="17"/>
      <c r="AD1267" s="17">
        <v>0.39225818349205699</v>
      </c>
      <c r="AE1267" s="17">
        <v>0.38515704490906599</v>
      </c>
      <c r="AF1267" s="17">
        <v>0.38769677595332303</v>
      </c>
      <c r="AG1267" s="17"/>
      <c r="AH1267" s="17">
        <v>0.39499771820277901</v>
      </c>
      <c r="AI1267" s="17">
        <v>0.39414694683080798</v>
      </c>
      <c r="AJ1267" s="17"/>
      <c r="AK1267" s="17">
        <v>0.410970673877812</v>
      </c>
      <c r="AL1267" s="17">
        <v>0.39060694083910502</v>
      </c>
      <c r="AM1267" s="17"/>
      <c r="AN1267" s="17">
        <v>0.41991234115056397</v>
      </c>
      <c r="AO1267" s="17">
        <v>0.36755726599997501</v>
      </c>
      <c r="AP1267" s="17"/>
      <c r="AQ1267" s="17">
        <v>0.38795088119971599</v>
      </c>
      <c r="AR1267" s="17">
        <v>0.40128927906474599</v>
      </c>
      <c r="AS1267" s="17"/>
      <c r="AT1267" s="17">
        <v>0.41037970739766599</v>
      </c>
      <c r="AU1267" s="17">
        <v>0.44354590267872201</v>
      </c>
      <c r="AV1267" s="17">
        <v>0.382240088837764</v>
      </c>
      <c r="AW1267" s="17">
        <v>0.36902400919643702</v>
      </c>
      <c r="AX1267" s="17"/>
      <c r="AY1267" s="17">
        <v>0.39436391894471701</v>
      </c>
      <c r="AZ1267" s="17" t="s">
        <v>99</v>
      </c>
      <c r="BA1267" s="17"/>
      <c r="BB1267" s="17">
        <v>0.47367800979062102</v>
      </c>
      <c r="BC1267" s="17">
        <v>0.38410181644094699</v>
      </c>
      <c r="BD1267" s="17"/>
      <c r="BE1267" s="17">
        <v>0.38762980123641</v>
      </c>
      <c r="BF1267" s="17">
        <v>0.39529994442488903</v>
      </c>
      <c r="BG1267" s="17"/>
      <c r="BH1267" s="17">
        <v>0.38905111485944499</v>
      </c>
      <c r="BI1267" s="17">
        <v>0.39472763939094102</v>
      </c>
      <c r="BJ1267" s="17"/>
      <c r="BK1267" s="17">
        <v>0.42890487201793498</v>
      </c>
      <c r="BL1267" s="17">
        <v>0.38841424856177298</v>
      </c>
      <c r="BM1267" s="17"/>
      <c r="BN1267" s="17">
        <v>0.43998953222797299</v>
      </c>
      <c r="BO1267" s="17">
        <v>0.39142317603183202</v>
      </c>
      <c r="BP1267" s="17"/>
      <c r="BQ1267" s="17">
        <v>0.40486613046542302</v>
      </c>
      <c r="BR1267" s="17">
        <v>0.39188237306021001</v>
      </c>
      <c r="BS1267" s="17"/>
      <c r="BT1267" s="17">
        <v>0.40595372992134399</v>
      </c>
      <c r="BU1267" s="17">
        <v>0.39303954353223097</v>
      </c>
      <c r="BV1267" s="17"/>
      <c r="BW1267" s="17">
        <v>0.409642784862772</v>
      </c>
      <c r="BX1267" s="17">
        <v>0.384116629856673</v>
      </c>
      <c r="BY1267" s="17"/>
      <c r="BZ1267" s="17">
        <v>0.37373625474333599</v>
      </c>
      <c r="CA1267" s="17">
        <v>0.39645684514665902</v>
      </c>
    </row>
    <row r="1268" spans="2:79" x14ac:dyDescent="0.35">
      <c r="B1268" t="s">
        <v>586</v>
      </c>
      <c r="C1268" s="17">
        <v>0.31516560142906902</v>
      </c>
      <c r="D1268" s="17">
        <v>0.28074967641906901</v>
      </c>
      <c r="E1268" s="17">
        <v>0.36464505483750398</v>
      </c>
      <c r="F1268" s="17">
        <v>0.27482814966559799</v>
      </c>
      <c r="G1268" s="17">
        <v>0.36110608332539101</v>
      </c>
      <c r="H1268" s="17">
        <v>0.28085888012307902</v>
      </c>
      <c r="I1268" s="17">
        <v>0.25331100042135302</v>
      </c>
      <c r="J1268" s="17">
        <v>0.41526531285060603</v>
      </c>
      <c r="K1268" s="17">
        <v>0.28628806986086902</v>
      </c>
      <c r="L1268" s="17">
        <v>0.352152552425265</v>
      </c>
      <c r="M1268" s="17"/>
      <c r="N1268" s="17">
        <v>0.17389437214467501</v>
      </c>
      <c r="O1268" s="17">
        <v>0.41002508917807901</v>
      </c>
      <c r="P1268" s="17">
        <v>0.33772851654986602</v>
      </c>
      <c r="Q1268" s="17">
        <v>0.315886349415889</v>
      </c>
      <c r="R1268" s="17"/>
      <c r="S1268" s="17">
        <v>0.23317514215417201</v>
      </c>
      <c r="T1268" s="17">
        <v>0.35696921916004798</v>
      </c>
      <c r="U1268" s="17">
        <v>0.246493293705279</v>
      </c>
      <c r="V1268" s="17">
        <v>0.29055106508253797</v>
      </c>
      <c r="W1268" s="17">
        <v>0.297822858717533</v>
      </c>
      <c r="X1268" s="17">
        <v>0.34057741686248799</v>
      </c>
      <c r="Y1268" s="17">
        <v>0.39632952295373802</v>
      </c>
      <c r="Z1268" s="17"/>
      <c r="AA1268" s="17">
        <v>0.32247853457034598</v>
      </c>
      <c r="AB1268" s="17">
        <v>0.27576056781996</v>
      </c>
      <c r="AC1268" s="17"/>
      <c r="AD1268" s="17">
        <v>0.315521710502219</v>
      </c>
      <c r="AE1268" s="17">
        <v>0.31758568329182402</v>
      </c>
      <c r="AF1268" s="17">
        <v>0.33135815221383602</v>
      </c>
      <c r="AG1268" s="17"/>
      <c r="AH1268" s="17">
        <v>0.30961888915485603</v>
      </c>
      <c r="AI1268" s="17">
        <v>0.31706443906902598</v>
      </c>
      <c r="AJ1268" s="17"/>
      <c r="AK1268" s="17">
        <v>0.29785332927628899</v>
      </c>
      <c r="AL1268" s="17">
        <v>0.31908219005209798</v>
      </c>
      <c r="AM1268" s="17"/>
      <c r="AN1268" s="17">
        <v>0.31447868337520901</v>
      </c>
      <c r="AO1268" s="17">
        <v>0.315886349415889</v>
      </c>
      <c r="AP1268" s="17"/>
      <c r="AQ1268" s="17">
        <v>0.31315701368076398</v>
      </c>
      <c r="AR1268" s="17">
        <v>0.31733465048862503</v>
      </c>
      <c r="AS1268" s="17"/>
      <c r="AT1268" s="17">
        <v>0.32739640807716203</v>
      </c>
      <c r="AU1268" s="17">
        <v>0.31972784761897299</v>
      </c>
      <c r="AV1268" s="17">
        <v>0.30951240350243697</v>
      </c>
      <c r="AW1268" s="17">
        <v>0.32098115383442799</v>
      </c>
      <c r="AX1268" s="17"/>
      <c r="AY1268" s="17">
        <v>0.31516560142906902</v>
      </c>
      <c r="AZ1268" s="17" t="s">
        <v>99</v>
      </c>
      <c r="BA1268" s="17"/>
      <c r="BB1268" s="17">
        <v>0.27740870807979201</v>
      </c>
      <c r="BC1268" s="17">
        <v>0.32005080033435601</v>
      </c>
      <c r="BD1268" s="17"/>
      <c r="BE1268" s="17">
        <v>0.326704051284399</v>
      </c>
      <c r="BF1268" s="17">
        <v>0.31356178582410099</v>
      </c>
      <c r="BG1268" s="17"/>
      <c r="BH1268" s="17">
        <v>0.36353405901408398</v>
      </c>
      <c r="BI1268" s="17">
        <v>0.31185424330375</v>
      </c>
      <c r="BJ1268" s="17"/>
      <c r="BK1268" s="17">
        <v>0.345615646080076</v>
      </c>
      <c r="BL1268" s="17">
        <v>0.30992058898151398</v>
      </c>
      <c r="BM1268" s="17"/>
      <c r="BN1268" s="17">
        <v>0.41647155844177403</v>
      </c>
      <c r="BO1268" s="17">
        <v>0.30863605029145302</v>
      </c>
      <c r="BP1268" s="17"/>
      <c r="BQ1268" s="17">
        <v>0.36870208071750699</v>
      </c>
      <c r="BR1268" s="17">
        <v>0.30251557723299499</v>
      </c>
      <c r="BS1268" s="17"/>
      <c r="BT1268" s="17">
        <v>0.33349695477825497</v>
      </c>
      <c r="BU1268" s="17">
        <v>0.31307086548365798</v>
      </c>
      <c r="BV1268" s="17"/>
      <c r="BW1268" s="17">
        <v>0.342754223515433</v>
      </c>
      <c r="BX1268" s="17">
        <v>0.296662357302443</v>
      </c>
      <c r="BY1268" s="17"/>
      <c r="BZ1268" s="17">
        <v>0.38681044369961998</v>
      </c>
      <c r="CA1268" s="17">
        <v>0.30789636502119599</v>
      </c>
    </row>
    <row r="1269" spans="2:79" x14ac:dyDescent="0.35">
      <c r="B1269" t="s">
        <v>587</v>
      </c>
      <c r="C1269" s="17">
        <v>0.30300872391482703</v>
      </c>
      <c r="D1269" s="17">
        <v>0.288003891282341</v>
      </c>
      <c r="E1269" s="17">
        <v>0.296287988289406</v>
      </c>
      <c r="F1269" s="17">
        <v>0.34318141898064702</v>
      </c>
      <c r="G1269" s="17">
        <v>0.27850782016985798</v>
      </c>
      <c r="H1269" s="17">
        <v>0.43889046078852001</v>
      </c>
      <c r="I1269" s="17">
        <v>0.28864020856210798</v>
      </c>
      <c r="J1269" s="17">
        <v>0.21339517520522699</v>
      </c>
      <c r="K1269" s="17">
        <v>0.24878413926745299</v>
      </c>
      <c r="L1269" s="17">
        <v>0.237512837265904</v>
      </c>
      <c r="M1269" s="17"/>
      <c r="N1269" s="17">
        <v>0.30541462097309102</v>
      </c>
      <c r="O1269" s="17">
        <v>0.27239977173248597</v>
      </c>
      <c r="P1269" s="17">
        <v>0.30177048526189099</v>
      </c>
      <c r="Q1269" s="17">
        <v>0.31318000958609798</v>
      </c>
      <c r="R1269" s="17"/>
      <c r="S1269" s="17">
        <v>0.35449190821420801</v>
      </c>
      <c r="T1269" s="17">
        <v>0.32489658361938101</v>
      </c>
      <c r="U1269" s="17">
        <v>0.37186386730565302</v>
      </c>
      <c r="V1269" s="17">
        <v>0.23188058165587699</v>
      </c>
      <c r="W1269" s="17">
        <v>0.35857310226774203</v>
      </c>
      <c r="X1269" s="17">
        <v>0.282490092548001</v>
      </c>
      <c r="Y1269" s="17">
        <v>0.28987252076252501</v>
      </c>
      <c r="Z1269" s="17"/>
      <c r="AA1269" s="17">
        <v>0.31333904478245</v>
      </c>
      <c r="AB1269" s="17">
        <v>0.247344788101721</v>
      </c>
      <c r="AC1269" s="17"/>
      <c r="AD1269" s="17">
        <v>0.30044840904635001</v>
      </c>
      <c r="AE1269" s="17">
        <v>0.336708778968968</v>
      </c>
      <c r="AF1269" s="17">
        <v>0.30233174570242</v>
      </c>
      <c r="AG1269" s="17"/>
      <c r="AH1269" s="17">
        <v>0.31721296427206003</v>
      </c>
      <c r="AI1269" s="17">
        <v>0.298146105321341</v>
      </c>
      <c r="AJ1269" s="17"/>
      <c r="AK1269" s="17">
        <v>0.33799073851419198</v>
      </c>
      <c r="AL1269" s="17">
        <v>0.29509467547673601</v>
      </c>
      <c r="AM1269" s="17"/>
      <c r="AN1269" s="17">
        <v>0.29331485048566203</v>
      </c>
      <c r="AO1269" s="17">
        <v>0.31318000958609798</v>
      </c>
      <c r="AP1269" s="17"/>
      <c r="AQ1269" s="17">
        <v>0.31127631339811002</v>
      </c>
      <c r="AR1269" s="17">
        <v>0.294080656316764</v>
      </c>
      <c r="AS1269" s="17"/>
      <c r="AT1269" s="17">
        <v>0.17732325001295399</v>
      </c>
      <c r="AU1269" s="17">
        <v>0.28114106551554102</v>
      </c>
      <c r="AV1269" s="17">
        <v>0.31283615333380799</v>
      </c>
      <c r="AW1269" s="17">
        <v>0.34365642786018902</v>
      </c>
      <c r="AX1269" s="17"/>
      <c r="AY1269" s="17">
        <v>0.30300872391482703</v>
      </c>
      <c r="AZ1269" s="17" t="s">
        <v>99</v>
      </c>
      <c r="BA1269" s="17"/>
      <c r="BB1269" s="17">
        <v>0.38285373718462301</v>
      </c>
      <c r="BC1269" s="17">
        <v>0.29267792768617901</v>
      </c>
      <c r="BD1269" s="17"/>
      <c r="BE1269" s="17">
        <v>0.32334653502129701</v>
      </c>
      <c r="BF1269" s="17">
        <v>0.30018181915444703</v>
      </c>
      <c r="BG1269" s="17"/>
      <c r="BH1269" s="17">
        <v>0.32519480091089897</v>
      </c>
      <c r="BI1269" s="17">
        <v>0.30148984053507999</v>
      </c>
      <c r="BJ1269" s="17"/>
      <c r="BK1269" s="17">
        <v>0.28551676170749302</v>
      </c>
      <c r="BL1269" s="17">
        <v>0.30602170995675698</v>
      </c>
      <c r="BM1269" s="17"/>
      <c r="BN1269" s="17">
        <v>0.27897113098562698</v>
      </c>
      <c r="BO1269" s="17">
        <v>0.30455803746839</v>
      </c>
      <c r="BP1269" s="17"/>
      <c r="BQ1269" s="17">
        <v>0.33191819943584699</v>
      </c>
      <c r="BR1269" s="17">
        <v>0.2961777636108</v>
      </c>
      <c r="BS1269" s="17"/>
      <c r="BT1269" s="17">
        <v>0.37650526399622802</v>
      </c>
      <c r="BU1269" s="17">
        <v>0.29461022537305498</v>
      </c>
      <c r="BV1269" s="17"/>
      <c r="BW1269" s="17">
        <v>0.29565921334397699</v>
      </c>
      <c r="BX1269" s="17">
        <v>0.30793792218641802</v>
      </c>
      <c r="BY1269" s="17"/>
      <c r="BZ1269" s="17">
        <v>0.31207121207181598</v>
      </c>
      <c r="CA1269" s="17">
        <v>0.30208922480269401</v>
      </c>
    </row>
    <row r="1270" spans="2:79" x14ac:dyDescent="0.35">
      <c r="B1270" t="s">
        <v>588</v>
      </c>
      <c r="C1270" s="17">
        <v>0.25831903556964902</v>
      </c>
      <c r="D1270" s="17">
        <v>0.30343016974614301</v>
      </c>
      <c r="E1270" s="17">
        <v>0.23312193578939</v>
      </c>
      <c r="F1270" s="17">
        <v>0.23441835436101</v>
      </c>
      <c r="G1270" s="17">
        <v>0.30081886148843801</v>
      </c>
      <c r="H1270" s="17">
        <v>0.124445930552764</v>
      </c>
      <c r="I1270" s="17">
        <v>0.28715825282333401</v>
      </c>
      <c r="J1270" s="17">
        <v>0.328940428907669</v>
      </c>
      <c r="K1270" s="17">
        <v>0.341424628750359</v>
      </c>
      <c r="L1270" s="17">
        <v>0.217348246609401</v>
      </c>
      <c r="M1270" s="17"/>
      <c r="N1270" s="17">
        <v>0.10296520342708899</v>
      </c>
      <c r="O1270" s="17">
        <v>0.25008810518306501</v>
      </c>
      <c r="P1270" s="17">
        <v>0.27206110792782701</v>
      </c>
      <c r="Q1270" s="17">
        <v>0.30183396591550399</v>
      </c>
      <c r="R1270" s="17"/>
      <c r="S1270" s="17">
        <v>0.18247335450777599</v>
      </c>
      <c r="T1270" s="17">
        <v>0.22213247727282601</v>
      </c>
      <c r="U1270" s="17">
        <v>0.23947091748520299</v>
      </c>
      <c r="V1270" s="17">
        <v>0.28257246172080802</v>
      </c>
      <c r="W1270" s="17">
        <v>0.24753764940089101</v>
      </c>
      <c r="X1270" s="17">
        <v>0.29877055875972902</v>
      </c>
      <c r="Y1270" s="17">
        <v>0.28237684131937202</v>
      </c>
      <c r="Z1270" s="17"/>
      <c r="AA1270" s="17">
        <v>0.27215152504733697</v>
      </c>
      <c r="AB1270" s="17">
        <v>0.18378400260327099</v>
      </c>
      <c r="AC1270" s="17"/>
      <c r="AD1270" s="17">
        <v>0.26477237569338802</v>
      </c>
      <c r="AE1270" s="17">
        <v>0.31776287865274999</v>
      </c>
      <c r="AF1270" s="17">
        <v>0.239065131880565</v>
      </c>
      <c r="AG1270" s="17"/>
      <c r="AH1270" s="17">
        <v>0.336275621158108</v>
      </c>
      <c r="AI1270" s="17">
        <v>0.23163171311990099</v>
      </c>
      <c r="AJ1270" s="17"/>
      <c r="AK1270" s="17">
        <v>0.24197585105050901</v>
      </c>
      <c r="AL1270" s="17">
        <v>0.26201638563363</v>
      </c>
      <c r="AM1270" s="17"/>
      <c r="AN1270" s="17">
        <v>0.21684657666082499</v>
      </c>
      <c r="AO1270" s="17">
        <v>0.30183396591550399</v>
      </c>
      <c r="AP1270" s="17"/>
      <c r="AQ1270" s="17">
        <v>0.26518057857517202</v>
      </c>
      <c r="AR1270" s="17">
        <v>0.25090934016759697</v>
      </c>
      <c r="AS1270" s="17"/>
      <c r="AT1270" s="17">
        <v>0.16176624249027799</v>
      </c>
      <c r="AU1270" s="17">
        <v>0.249529528563913</v>
      </c>
      <c r="AV1270" s="17">
        <v>0.26617951046666</v>
      </c>
      <c r="AW1270" s="17">
        <v>0.28439606007693302</v>
      </c>
      <c r="AX1270" s="17"/>
      <c r="AY1270" s="17">
        <v>0.25831903556964902</v>
      </c>
      <c r="AZ1270" s="17" t="s">
        <v>99</v>
      </c>
      <c r="BA1270" s="17"/>
      <c r="BB1270" s="17">
        <v>0.27429108250194101</v>
      </c>
      <c r="BC1270" s="17">
        <v>0.25625248243809101</v>
      </c>
      <c r="BD1270" s="17"/>
      <c r="BE1270" s="17">
        <v>0.30456835628746298</v>
      </c>
      <c r="BF1270" s="17">
        <v>0.25189049592902002</v>
      </c>
      <c r="BG1270" s="17"/>
      <c r="BH1270" s="17">
        <v>0.323247203310425</v>
      </c>
      <c r="BI1270" s="17">
        <v>0.25387398136396899</v>
      </c>
      <c r="BJ1270" s="17"/>
      <c r="BK1270" s="17">
        <v>0.32248994086482802</v>
      </c>
      <c r="BL1270" s="17">
        <v>0.2472656134515</v>
      </c>
      <c r="BM1270" s="17"/>
      <c r="BN1270" s="17">
        <v>0.270938061404986</v>
      </c>
      <c r="BO1270" s="17">
        <v>0.25750569174537202</v>
      </c>
      <c r="BP1270" s="17"/>
      <c r="BQ1270" s="17">
        <v>0.33600602751208303</v>
      </c>
      <c r="BR1270" s="17">
        <v>0.23996253658327901</v>
      </c>
      <c r="BS1270" s="17"/>
      <c r="BT1270" s="17">
        <v>0.32008525717990199</v>
      </c>
      <c r="BU1270" s="17">
        <v>0.25126096832525902</v>
      </c>
      <c r="BV1270" s="17"/>
      <c r="BW1270" s="17">
        <v>0.241952283133891</v>
      </c>
      <c r="BX1270" s="17">
        <v>0.26929595260924799</v>
      </c>
      <c r="BY1270" s="17"/>
      <c r="BZ1270" s="17">
        <v>0.26852141011750602</v>
      </c>
      <c r="CA1270" s="17">
        <v>0.25728388118644901</v>
      </c>
    </row>
    <row r="1271" spans="2:79" x14ac:dyDescent="0.35">
      <c r="B1271" t="s">
        <v>589</v>
      </c>
      <c r="C1271" s="17">
        <v>0.22459496998592199</v>
      </c>
      <c r="D1271" s="17">
        <v>0.26814424989247299</v>
      </c>
      <c r="E1271" s="17">
        <v>0.26924106196115499</v>
      </c>
      <c r="F1271" s="17">
        <v>0.238105531379148</v>
      </c>
      <c r="G1271" s="17">
        <v>0.226341417350614</v>
      </c>
      <c r="H1271" s="17">
        <v>0.202431264219399</v>
      </c>
      <c r="I1271" s="17">
        <v>0.20953079912635</v>
      </c>
      <c r="J1271" s="17">
        <v>0.23271943800185599</v>
      </c>
      <c r="K1271" s="17">
        <v>0.17569767534870701</v>
      </c>
      <c r="L1271" s="17">
        <v>0.15014730424200901</v>
      </c>
      <c r="M1271" s="17"/>
      <c r="N1271" s="17">
        <v>9.5800871941738294E-2</v>
      </c>
      <c r="O1271" s="17">
        <v>0.24195030956799801</v>
      </c>
      <c r="P1271" s="17">
        <v>0.245602702186977</v>
      </c>
      <c r="Q1271" s="17">
        <v>0.248513537304623</v>
      </c>
      <c r="R1271" s="17"/>
      <c r="S1271" s="17">
        <v>0.22925766028147701</v>
      </c>
      <c r="T1271" s="17">
        <v>0.26195661618660898</v>
      </c>
      <c r="U1271" s="17">
        <v>0.178168671662367</v>
      </c>
      <c r="V1271" s="17">
        <v>0.19918096201275001</v>
      </c>
      <c r="W1271" s="17">
        <v>0.205921490887261</v>
      </c>
      <c r="X1271" s="17">
        <v>0.25894407396583702</v>
      </c>
      <c r="Y1271" s="17">
        <v>0.24282486996437</v>
      </c>
      <c r="Z1271" s="17"/>
      <c r="AA1271" s="17">
        <v>0.23624784673363899</v>
      </c>
      <c r="AB1271" s="17">
        <v>0.16180456960679099</v>
      </c>
      <c r="AC1271" s="17"/>
      <c r="AD1271" s="17">
        <v>0.22831693895850699</v>
      </c>
      <c r="AE1271" s="17">
        <v>0.25291687009882602</v>
      </c>
      <c r="AF1271" s="17">
        <v>0.22471496312401401</v>
      </c>
      <c r="AG1271" s="17"/>
      <c r="AH1271" s="17">
        <v>0.28792324880570602</v>
      </c>
      <c r="AI1271" s="17">
        <v>0.20291543920230001</v>
      </c>
      <c r="AJ1271" s="17"/>
      <c r="AK1271" s="17">
        <v>0.20939071870776499</v>
      </c>
      <c r="AL1271" s="17">
        <v>0.228034656992469</v>
      </c>
      <c r="AM1271" s="17"/>
      <c r="AN1271" s="17">
        <v>0.20179907459096999</v>
      </c>
      <c r="AO1271" s="17">
        <v>0.248513537304623</v>
      </c>
      <c r="AP1271" s="17"/>
      <c r="AQ1271" s="17">
        <v>0.23433660749348301</v>
      </c>
      <c r="AR1271" s="17">
        <v>0.214075096163064</v>
      </c>
      <c r="AS1271" s="17"/>
      <c r="AT1271" s="17">
        <v>0.156422459339225</v>
      </c>
      <c r="AU1271" s="17">
        <v>0.177551250499526</v>
      </c>
      <c r="AV1271" s="17">
        <v>0.240219685008598</v>
      </c>
      <c r="AW1271" s="17">
        <v>0.26196057303604903</v>
      </c>
      <c r="AX1271" s="17"/>
      <c r="AY1271" s="17">
        <v>0.22459496998592199</v>
      </c>
      <c r="AZ1271" s="17" t="s">
        <v>99</v>
      </c>
      <c r="BA1271" s="17"/>
      <c r="BB1271" s="17">
        <v>0.27887589012216302</v>
      </c>
      <c r="BC1271" s="17">
        <v>0.21757179969554699</v>
      </c>
      <c r="BD1271" s="17"/>
      <c r="BE1271" s="17">
        <v>0.25888247725969699</v>
      </c>
      <c r="BF1271" s="17">
        <v>0.219829092427792</v>
      </c>
      <c r="BG1271" s="17"/>
      <c r="BH1271" s="17">
        <v>0.26754423905827901</v>
      </c>
      <c r="BI1271" s="17">
        <v>0.22165461550243901</v>
      </c>
      <c r="BJ1271" s="17"/>
      <c r="BK1271" s="17">
        <v>0.215203074023293</v>
      </c>
      <c r="BL1271" s="17">
        <v>0.22621272167708401</v>
      </c>
      <c r="BM1271" s="17"/>
      <c r="BN1271" s="17">
        <v>0.26886434930025899</v>
      </c>
      <c r="BO1271" s="17">
        <v>0.22174164146914799</v>
      </c>
      <c r="BP1271" s="17"/>
      <c r="BQ1271" s="17">
        <v>0.27887646700957702</v>
      </c>
      <c r="BR1271" s="17">
        <v>0.211768907086851</v>
      </c>
      <c r="BS1271" s="17"/>
      <c r="BT1271" s="17">
        <v>0.23174680641163101</v>
      </c>
      <c r="BU1271" s="17">
        <v>0.22377772487852299</v>
      </c>
      <c r="BV1271" s="17"/>
      <c r="BW1271" s="17">
        <v>0.220394007795994</v>
      </c>
      <c r="BX1271" s="17">
        <v>0.22741248761053001</v>
      </c>
      <c r="BY1271" s="17"/>
      <c r="BZ1271" s="17">
        <v>0.273966210600608</v>
      </c>
      <c r="CA1271" s="17">
        <v>0.21958566005649499</v>
      </c>
    </row>
    <row r="1272" spans="2:79" x14ac:dyDescent="0.35">
      <c r="B1272" t="s">
        <v>590</v>
      </c>
      <c r="C1272" s="17">
        <v>0.19692589765723001</v>
      </c>
      <c r="D1272" s="17">
        <v>0.21803464439010001</v>
      </c>
      <c r="E1272" s="17">
        <v>0.164301456039222</v>
      </c>
      <c r="F1272" s="17">
        <v>0.26868719144299702</v>
      </c>
      <c r="G1272" s="17">
        <v>0.24372289711672199</v>
      </c>
      <c r="H1272" s="17">
        <v>0.205138688635465</v>
      </c>
      <c r="I1272" s="17">
        <v>0.113025185191405</v>
      </c>
      <c r="J1272" s="17">
        <v>0.15235100741478999</v>
      </c>
      <c r="K1272" s="17">
        <v>0.19521391843452399</v>
      </c>
      <c r="L1272" s="17">
        <v>0.17742272213927701</v>
      </c>
      <c r="M1272" s="17"/>
      <c r="N1272" s="17">
        <v>0.19231317150883101</v>
      </c>
      <c r="O1272" s="17">
        <v>0.14695437198446901</v>
      </c>
      <c r="P1272" s="17">
        <v>0.243933500874884</v>
      </c>
      <c r="Q1272" s="17">
        <v>0.195901031957053</v>
      </c>
      <c r="R1272" s="17"/>
      <c r="S1272" s="17">
        <v>0.23559377616505101</v>
      </c>
      <c r="T1272" s="17">
        <v>0.233121720629099</v>
      </c>
      <c r="U1272" s="17">
        <v>0.24504573002886501</v>
      </c>
      <c r="V1272" s="17">
        <v>0.14017247893528301</v>
      </c>
      <c r="W1272" s="17">
        <v>0.20968742159925899</v>
      </c>
      <c r="X1272" s="17">
        <v>0.21341520399150399</v>
      </c>
      <c r="Y1272" s="17">
        <v>0.17019595784626401</v>
      </c>
      <c r="Z1272" s="17"/>
      <c r="AA1272" s="17">
        <v>0.207143484013491</v>
      </c>
      <c r="AB1272" s="17">
        <v>0.14186942086545801</v>
      </c>
      <c r="AC1272" s="17"/>
      <c r="AD1272" s="17">
        <v>0.21918675285922401</v>
      </c>
      <c r="AE1272" s="17">
        <v>0.22968850081006101</v>
      </c>
      <c r="AF1272" s="17">
        <v>0.174270684937224</v>
      </c>
      <c r="AG1272" s="17"/>
      <c r="AH1272" s="17">
        <v>0.24335555772704001</v>
      </c>
      <c r="AI1272" s="17">
        <v>0.18103136738551601</v>
      </c>
      <c r="AJ1272" s="17"/>
      <c r="AK1272" s="17">
        <v>0.20040974682888199</v>
      </c>
      <c r="AL1272" s="17">
        <v>0.19613773975920001</v>
      </c>
      <c r="AM1272" s="17"/>
      <c r="AN1272" s="17">
        <v>0.19790265897339901</v>
      </c>
      <c r="AO1272" s="17">
        <v>0.195901031957053</v>
      </c>
      <c r="AP1272" s="17"/>
      <c r="AQ1272" s="17">
        <v>0.19842694686098999</v>
      </c>
      <c r="AR1272" s="17">
        <v>0.19530493319276299</v>
      </c>
      <c r="AS1272" s="17"/>
      <c r="AT1272" s="17">
        <v>0.18113235578824499</v>
      </c>
      <c r="AU1272" s="17">
        <v>0.20225742157502599</v>
      </c>
      <c r="AV1272" s="17">
        <v>0.192680440745401</v>
      </c>
      <c r="AW1272" s="17">
        <v>0.20312256146657701</v>
      </c>
      <c r="AX1272" s="17"/>
      <c r="AY1272" s="17">
        <v>0.19692589765723001</v>
      </c>
      <c r="AZ1272" s="17" t="s">
        <v>99</v>
      </c>
      <c r="BA1272" s="17"/>
      <c r="BB1272" s="17">
        <v>0.27539564195003802</v>
      </c>
      <c r="BC1272" s="17">
        <v>0.186773041452372</v>
      </c>
      <c r="BD1272" s="17"/>
      <c r="BE1272" s="17">
        <v>0.31360732594010898</v>
      </c>
      <c r="BF1272" s="17">
        <v>0.18070747162632</v>
      </c>
      <c r="BG1272" s="17"/>
      <c r="BH1272" s="17">
        <v>0.29133032691982302</v>
      </c>
      <c r="BI1272" s="17">
        <v>0.190462865972678</v>
      </c>
      <c r="BJ1272" s="17"/>
      <c r="BK1272" s="17">
        <v>0.24531382716574701</v>
      </c>
      <c r="BL1272" s="17">
        <v>0.188591089104653</v>
      </c>
      <c r="BM1272" s="17"/>
      <c r="BN1272" s="17">
        <v>0.228714435467713</v>
      </c>
      <c r="BO1272" s="17">
        <v>0.19487700646322401</v>
      </c>
      <c r="BP1272" s="17"/>
      <c r="BQ1272" s="17">
        <v>0.24865694365098301</v>
      </c>
      <c r="BR1272" s="17">
        <v>0.184702475568088</v>
      </c>
      <c r="BS1272" s="17"/>
      <c r="BT1272" s="17">
        <v>0.27033749658091499</v>
      </c>
      <c r="BU1272" s="17">
        <v>0.188537105398071</v>
      </c>
      <c r="BV1272" s="17"/>
      <c r="BW1272" s="17">
        <v>0.21111932948181</v>
      </c>
      <c r="BX1272" s="17">
        <v>0.18740659171934301</v>
      </c>
      <c r="BY1272" s="17"/>
      <c r="BZ1272" s="17">
        <v>0.25509235529893998</v>
      </c>
      <c r="CA1272" s="17">
        <v>0.19102420650674301</v>
      </c>
    </row>
    <row r="1273" spans="2:79" x14ac:dyDescent="0.35">
      <c r="B1273" t="s">
        <v>591</v>
      </c>
      <c r="C1273" s="17">
        <v>0.16743149706473701</v>
      </c>
      <c r="D1273" s="17">
        <v>0.103558665565314</v>
      </c>
      <c r="E1273" s="17">
        <v>0.235909481637886</v>
      </c>
      <c r="F1273" s="17">
        <v>9.9828654067080205E-2</v>
      </c>
      <c r="G1273" s="17">
        <v>0.16051414793235499</v>
      </c>
      <c r="H1273" s="17">
        <v>0.200334795163922</v>
      </c>
      <c r="I1273" s="17">
        <v>0.140734669077207</v>
      </c>
      <c r="J1273" s="17">
        <v>0.209484371637981</v>
      </c>
      <c r="K1273" s="17">
        <v>0.23497743349303901</v>
      </c>
      <c r="L1273" s="17">
        <v>0.201593897908768</v>
      </c>
      <c r="M1273" s="17"/>
      <c r="N1273" s="17">
        <v>7.7195356245986099E-2</v>
      </c>
      <c r="O1273" s="17">
        <v>0.18827561276713101</v>
      </c>
      <c r="P1273" s="17">
        <v>0.159239992743991</v>
      </c>
      <c r="Q1273" s="17">
        <v>0.19067393685137499</v>
      </c>
      <c r="R1273" s="17"/>
      <c r="S1273" s="17">
        <v>0.136714434791187</v>
      </c>
      <c r="T1273" s="17">
        <v>0.13028963102538099</v>
      </c>
      <c r="U1273" s="17">
        <v>0.23613488909274499</v>
      </c>
      <c r="V1273" s="17">
        <v>0.13620680429270299</v>
      </c>
      <c r="W1273" s="17">
        <v>0.193414774384289</v>
      </c>
      <c r="X1273" s="17">
        <v>0.16761303396373001</v>
      </c>
      <c r="Y1273" s="17">
        <v>0.194019808779654</v>
      </c>
      <c r="Z1273" s="17"/>
      <c r="AA1273" s="17">
        <v>0.180169758693281</v>
      </c>
      <c r="AB1273" s="17">
        <v>9.8792605132134503E-2</v>
      </c>
      <c r="AC1273" s="17"/>
      <c r="AD1273" s="17">
        <v>0.174402928769051</v>
      </c>
      <c r="AE1273" s="17">
        <v>0.2031168326983</v>
      </c>
      <c r="AF1273" s="17">
        <v>0.164795797285857</v>
      </c>
      <c r="AG1273" s="17"/>
      <c r="AH1273" s="17">
        <v>0.20403672420848001</v>
      </c>
      <c r="AI1273" s="17">
        <v>0.15490022093511599</v>
      </c>
      <c r="AJ1273" s="17"/>
      <c r="AK1273" s="17">
        <v>0.145321627144683</v>
      </c>
      <c r="AL1273" s="17">
        <v>0.17243345545710401</v>
      </c>
      <c r="AM1273" s="17"/>
      <c r="AN1273" s="17">
        <v>0.14527999363060601</v>
      </c>
      <c r="AO1273" s="17">
        <v>0.19067393685137499</v>
      </c>
      <c r="AP1273" s="17"/>
      <c r="AQ1273" s="17">
        <v>0.18079353696179401</v>
      </c>
      <c r="AR1273" s="17">
        <v>0.153001995492341</v>
      </c>
      <c r="AS1273" s="17"/>
      <c r="AT1273" s="17">
        <v>6.4410747656183098E-2</v>
      </c>
      <c r="AU1273" s="17">
        <v>0.1075561727699</v>
      </c>
      <c r="AV1273" s="17">
        <v>0.18291748483328801</v>
      </c>
      <c r="AW1273" s="17">
        <v>0.218143573063762</v>
      </c>
      <c r="AX1273" s="17"/>
      <c r="AY1273" s="17">
        <v>0.16743149706473701</v>
      </c>
      <c r="AZ1273" s="17" t="s">
        <v>99</v>
      </c>
      <c r="BA1273" s="17"/>
      <c r="BB1273" s="17">
        <v>0.19101862799556299</v>
      </c>
      <c r="BC1273" s="17">
        <v>0.164379661598927</v>
      </c>
      <c r="BD1273" s="17"/>
      <c r="BE1273" s="17">
        <v>0.18507470013975799</v>
      </c>
      <c r="BF1273" s="17">
        <v>0.164979136065805</v>
      </c>
      <c r="BG1273" s="17"/>
      <c r="BH1273" s="17">
        <v>0.17325700898021401</v>
      </c>
      <c r="BI1273" s="17">
        <v>0.167032676073152</v>
      </c>
      <c r="BJ1273" s="17"/>
      <c r="BK1273" s="17">
        <v>0.20761056355420099</v>
      </c>
      <c r="BL1273" s="17">
        <v>0.16051066307964101</v>
      </c>
      <c r="BM1273" s="17"/>
      <c r="BN1273" s="17">
        <v>0.211709462667454</v>
      </c>
      <c r="BO1273" s="17">
        <v>0.16457761512928201</v>
      </c>
      <c r="BP1273" s="17"/>
      <c r="BQ1273" s="17">
        <v>0.174029781582832</v>
      </c>
      <c r="BR1273" s="17">
        <v>0.16587240203428499</v>
      </c>
      <c r="BS1273" s="17"/>
      <c r="BT1273" s="17">
        <v>0.199622995259298</v>
      </c>
      <c r="BU1273" s="17">
        <v>0.163752953144913</v>
      </c>
      <c r="BV1273" s="17"/>
      <c r="BW1273" s="17">
        <v>0.157997635854286</v>
      </c>
      <c r="BX1273" s="17">
        <v>0.17375863571222899</v>
      </c>
      <c r="BY1273" s="17"/>
      <c r="BZ1273" s="17">
        <v>0.16802953036374399</v>
      </c>
      <c r="CA1273" s="17">
        <v>0.167370819348205</v>
      </c>
    </row>
    <row r="1274" spans="2:79" x14ac:dyDescent="0.35">
      <c r="B1274" t="s">
        <v>592</v>
      </c>
      <c r="C1274" s="17">
        <v>2.6592193084915401E-2</v>
      </c>
      <c r="D1274" s="17">
        <v>9.1380276717683805E-3</v>
      </c>
      <c r="E1274" s="17">
        <v>3.9107215973850799E-2</v>
      </c>
      <c r="F1274" s="17">
        <v>5.63373808605863E-3</v>
      </c>
      <c r="G1274" s="17">
        <v>4.8128294203841501E-2</v>
      </c>
      <c r="H1274" s="17">
        <v>4.3816454870827803E-3</v>
      </c>
      <c r="I1274" s="17">
        <v>3.6537169776961802E-2</v>
      </c>
      <c r="J1274" s="17">
        <v>2.8164432911262902E-2</v>
      </c>
      <c r="K1274" s="17">
        <v>8.4717481306699496E-2</v>
      </c>
      <c r="L1274" s="17">
        <v>8.9025242135212998E-3</v>
      </c>
      <c r="M1274" s="17"/>
      <c r="N1274" s="17">
        <v>7.9018101736700597E-2</v>
      </c>
      <c r="O1274" s="17">
        <v>5.4939926093165302E-2</v>
      </c>
      <c r="P1274" s="17">
        <v>1.1920590673249401E-2</v>
      </c>
      <c r="Q1274" s="17">
        <v>7.3664176168466104E-3</v>
      </c>
      <c r="R1274" s="17"/>
      <c r="S1274" s="17">
        <v>2.7209159980086502E-2</v>
      </c>
      <c r="T1274" s="17">
        <v>1.9042429365818899E-2</v>
      </c>
      <c r="U1274" s="17">
        <v>7.1794169242306903E-3</v>
      </c>
      <c r="V1274" s="17">
        <v>5.4985608992626799E-2</v>
      </c>
      <c r="W1274" s="17">
        <v>1.9919767741223601E-2</v>
      </c>
      <c r="X1274" s="17">
        <v>1.42806403506473E-2</v>
      </c>
      <c r="Y1274" s="17">
        <v>3.2155520237708499E-2</v>
      </c>
      <c r="Z1274" s="17"/>
      <c r="AA1274" s="17">
        <v>1.9566762928544298E-2</v>
      </c>
      <c r="AB1274" s="17">
        <v>6.4448044640250002E-2</v>
      </c>
      <c r="AC1274" s="17"/>
      <c r="AD1274" s="17">
        <v>9.2853255754678007E-3</v>
      </c>
      <c r="AE1274" s="17">
        <v>1.8165270906674701E-2</v>
      </c>
      <c r="AF1274" s="17">
        <v>3.1005627300972598E-2</v>
      </c>
      <c r="AG1274" s="17"/>
      <c r="AH1274" s="17">
        <v>1.1392293163076999E-2</v>
      </c>
      <c r="AI1274" s="17">
        <v>3.1795661494363602E-2</v>
      </c>
      <c r="AJ1274" s="17"/>
      <c r="AK1274" s="17">
        <v>1.97358340574087E-2</v>
      </c>
      <c r="AL1274" s="17">
        <v>2.8143320373439799E-2</v>
      </c>
      <c r="AM1274" s="17"/>
      <c r="AN1274" s="17">
        <v>4.4915563402930903E-2</v>
      </c>
      <c r="AO1274" s="17">
        <v>7.3664176168466104E-3</v>
      </c>
      <c r="AP1274" s="17"/>
      <c r="AQ1274" s="17">
        <v>2.2789944148476401E-2</v>
      </c>
      <c r="AR1274" s="17">
        <v>3.0698194670726101E-2</v>
      </c>
      <c r="AS1274" s="17"/>
      <c r="AT1274" s="17">
        <v>0.10271747641213801</v>
      </c>
      <c r="AU1274" s="17">
        <v>2.6806489659095701E-2</v>
      </c>
      <c r="AV1274" s="17">
        <v>2.2963058950310498E-2</v>
      </c>
      <c r="AW1274" s="17">
        <v>6.7465933840443297E-3</v>
      </c>
      <c r="AX1274" s="17"/>
      <c r="AY1274" s="17">
        <v>2.6592193084915401E-2</v>
      </c>
      <c r="AZ1274" s="17" t="s">
        <v>99</v>
      </c>
      <c r="BA1274" s="17"/>
      <c r="BB1274" s="17">
        <v>1.0264260720051301E-2</v>
      </c>
      <c r="BC1274" s="17">
        <v>2.87047926724012E-2</v>
      </c>
      <c r="BD1274" s="17"/>
      <c r="BE1274" s="17">
        <v>1.18933012720516E-2</v>
      </c>
      <c r="BF1274" s="17">
        <v>2.86353021992924E-2</v>
      </c>
      <c r="BG1274" s="17"/>
      <c r="BH1274" s="17">
        <v>0</v>
      </c>
      <c r="BI1274" s="17">
        <v>2.8412724047413501E-2</v>
      </c>
      <c r="BJ1274" s="17"/>
      <c r="BK1274" s="17">
        <v>0</v>
      </c>
      <c r="BL1274" s="17">
        <v>3.1172691581279399E-2</v>
      </c>
      <c r="BM1274" s="17"/>
      <c r="BN1274" s="17">
        <v>0</v>
      </c>
      <c r="BO1274" s="17">
        <v>2.83061602565353E-2</v>
      </c>
      <c r="BP1274" s="17"/>
      <c r="BQ1274" s="17">
        <v>6.5701652845812303E-3</v>
      </c>
      <c r="BR1274" s="17">
        <v>3.1323156709999897E-2</v>
      </c>
      <c r="BS1274" s="17"/>
      <c r="BT1274" s="17">
        <v>1.3354727745006401E-2</v>
      </c>
      <c r="BU1274" s="17">
        <v>2.8104847057889602E-2</v>
      </c>
      <c r="BV1274" s="17"/>
      <c r="BW1274" s="17">
        <v>3.3470569343186797E-2</v>
      </c>
      <c r="BX1274" s="17">
        <v>2.1978977002460501E-2</v>
      </c>
      <c r="BY1274" s="17"/>
      <c r="BZ1274" s="17">
        <v>2.4257446315709402E-2</v>
      </c>
      <c r="CA1274" s="17">
        <v>2.68290814034602E-2</v>
      </c>
    </row>
    <row r="1275" spans="2:79" x14ac:dyDescent="0.35">
      <c r="B1275" t="s">
        <v>96</v>
      </c>
      <c r="C1275" s="17">
        <v>1.9549899926112502E-2</v>
      </c>
      <c r="D1275" s="17">
        <v>2.55346023900626E-2</v>
      </c>
      <c r="E1275" s="17">
        <v>0</v>
      </c>
      <c r="F1275" s="17">
        <v>1.0260611958783699E-2</v>
      </c>
      <c r="G1275" s="17">
        <v>2.2252819288477201E-2</v>
      </c>
      <c r="H1275" s="17">
        <v>2.4200381752361701E-2</v>
      </c>
      <c r="I1275" s="17">
        <v>4.4797657960960304E-3</v>
      </c>
      <c r="J1275" s="17">
        <v>4.1378990642475598E-2</v>
      </c>
      <c r="K1275" s="17">
        <v>3.5897710147147099E-2</v>
      </c>
      <c r="L1275" s="17">
        <v>2.76794121342952E-2</v>
      </c>
      <c r="M1275" s="17"/>
      <c r="N1275" s="17">
        <v>2.5417570935146599E-2</v>
      </c>
      <c r="O1275" s="17">
        <v>1.8905414273143E-2</v>
      </c>
      <c r="P1275" s="17">
        <v>8.9622791398846092E-3</v>
      </c>
      <c r="Q1275" s="17">
        <v>2.2374483341694899E-2</v>
      </c>
      <c r="R1275" s="17"/>
      <c r="S1275" s="17">
        <v>7.7358089712574003E-3</v>
      </c>
      <c r="T1275" s="17">
        <v>0</v>
      </c>
      <c r="U1275" s="17">
        <v>0</v>
      </c>
      <c r="V1275" s="17">
        <v>5.4501953332167098E-2</v>
      </c>
      <c r="W1275" s="17">
        <v>6.68444412721576E-3</v>
      </c>
      <c r="X1275" s="17">
        <v>1.0421535828427799E-2</v>
      </c>
      <c r="Y1275" s="17">
        <v>8.1814305568171201E-3</v>
      </c>
      <c r="Z1275" s="17"/>
      <c r="AA1275" s="17">
        <v>1.8735932412812101E-2</v>
      </c>
      <c r="AB1275" s="17">
        <v>2.39358852207525E-2</v>
      </c>
      <c r="AC1275" s="17"/>
      <c r="AD1275" s="17">
        <v>3.0132519398757499E-2</v>
      </c>
      <c r="AE1275" s="17">
        <v>6.20428258791031E-3</v>
      </c>
      <c r="AF1275" s="17">
        <v>1.6775672992598099E-2</v>
      </c>
      <c r="AG1275" s="17"/>
      <c r="AH1275" s="17">
        <v>8.4431791457780792E-3</v>
      </c>
      <c r="AI1275" s="17">
        <v>2.3352126980910201E-2</v>
      </c>
      <c r="AJ1275" s="17"/>
      <c r="AK1275" s="17">
        <v>2.9651903933630701E-2</v>
      </c>
      <c r="AL1275" s="17">
        <v>1.7264504131933599E-2</v>
      </c>
      <c r="AM1275" s="17"/>
      <c r="AN1275" s="17">
        <v>1.68578947061514E-2</v>
      </c>
      <c r="AO1275" s="17">
        <v>2.2374483341694899E-2</v>
      </c>
      <c r="AP1275" s="17"/>
      <c r="AQ1275" s="17">
        <v>1.20592190341714E-2</v>
      </c>
      <c r="AR1275" s="17">
        <v>2.76389935481407E-2</v>
      </c>
      <c r="AS1275" s="17"/>
      <c r="AT1275" s="17">
        <v>6.1554295677799603E-2</v>
      </c>
      <c r="AU1275" s="17">
        <v>2.3439890193374901E-2</v>
      </c>
      <c r="AV1275" s="17">
        <v>1.7120935360118199E-2</v>
      </c>
      <c r="AW1275" s="17">
        <v>8.73833477089162E-3</v>
      </c>
      <c r="AX1275" s="17"/>
      <c r="AY1275" s="17">
        <v>1.9549899926112502E-2</v>
      </c>
      <c r="AZ1275" s="17" t="s">
        <v>99</v>
      </c>
      <c r="BA1275" s="17"/>
      <c r="BB1275" s="17">
        <v>2.0972178362706002E-2</v>
      </c>
      <c r="BC1275" s="17">
        <v>1.9365877554431001E-2</v>
      </c>
      <c r="BD1275" s="17"/>
      <c r="BE1275" s="17">
        <v>7.8313918762353898E-3</v>
      </c>
      <c r="BF1275" s="17">
        <v>2.1178743168747301E-2</v>
      </c>
      <c r="BG1275" s="17"/>
      <c r="BH1275" s="17">
        <v>0</v>
      </c>
      <c r="BI1275" s="17">
        <v>2.0888307706755999E-2</v>
      </c>
      <c r="BJ1275" s="17"/>
      <c r="BK1275" s="17">
        <v>1.12639901643098E-2</v>
      </c>
      <c r="BL1275" s="17">
        <v>2.0977145775439399E-2</v>
      </c>
      <c r="BM1275" s="17"/>
      <c r="BN1275" s="17">
        <v>1.1767630872986099E-2</v>
      </c>
      <c r="BO1275" s="17">
        <v>2.0051496527610499E-2</v>
      </c>
      <c r="BP1275" s="17"/>
      <c r="BQ1275" s="17">
        <v>5.0003596070469399E-3</v>
      </c>
      <c r="BR1275" s="17">
        <v>2.2987780779022401E-2</v>
      </c>
      <c r="BS1275" s="17"/>
      <c r="BT1275" s="17">
        <v>9.3192099665574592E-3</v>
      </c>
      <c r="BU1275" s="17">
        <v>2.0718967675580499E-2</v>
      </c>
      <c r="BV1275" s="17"/>
      <c r="BW1275" s="17">
        <v>1.7194835491502199E-2</v>
      </c>
      <c r="BX1275" s="17">
        <v>2.1129403680635501E-2</v>
      </c>
      <c r="BY1275" s="17"/>
      <c r="BZ1275" s="17">
        <v>1.70730815235925E-2</v>
      </c>
      <c r="CA1275" s="17">
        <v>1.9801203131433201E-2</v>
      </c>
    </row>
    <row r="1276" spans="2:79" x14ac:dyDescent="0.35">
      <c r="B1276" t="s">
        <v>97</v>
      </c>
      <c r="C1276" s="17">
        <v>7.9015077604449504E-3</v>
      </c>
      <c r="D1276" s="17">
        <v>0</v>
      </c>
      <c r="E1276" s="17">
        <v>1.69897643138711E-2</v>
      </c>
      <c r="F1276" s="17">
        <v>1.43317032895984E-2</v>
      </c>
      <c r="G1276" s="17">
        <v>1.2159546911957701E-2</v>
      </c>
      <c r="H1276" s="17">
        <v>0</v>
      </c>
      <c r="I1276" s="17">
        <v>4.4797657960960304E-3</v>
      </c>
      <c r="J1276" s="17">
        <v>6.98078973785637E-3</v>
      </c>
      <c r="K1276" s="17">
        <v>0</v>
      </c>
      <c r="L1276" s="17">
        <v>1.6869238510567399E-2</v>
      </c>
      <c r="M1276" s="17"/>
      <c r="N1276" s="17">
        <v>2.2289748821827899E-2</v>
      </c>
      <c r="O1276" s="17">
        <v>3.3673657321932802E-3</v>
      </c>
      <c r="P1276" s="17">
        <v>6.30341396377562E-3</v>
      </c>
      <c r="Q1276" s="17">
        <v>5.8013455888079098E-3</v>
      </c>
      <c r="R1276" s="17"/>
      <c r="S1276" s="17">
        <v>2.3350627700127E-2</v>
      </c>
      <c r="T1276" s="17">
        <v>0</v>
      </c>
      <c r="U1276" s="17">
        <v>1.2512448359419E-2</v>
      </c>
      <c r="V1276" s="17">
        <v>0</v>
      </c>
      <c r="W1276" s="17">
        <v>2.8293456611543501E-3</v>
      </c>
      <c r="X1276" s="17">
        <v>2.5339679615290602E-3</v>
      </c>
      <c r="Y1276" s="17">
        <v>1.1781959038058299E-2</v>
      </c>
      <c r="Z1276" s="17"/>
      <c r="AA1276" s="17">
        <v>4.7274296542416496E-3</v>
      </c>
      <c r="AB1276" s="17">
        <v>2.50047209358693E-2</v>
      </c>
      <c r="AC1276" s="17"/>
      <c r="AD1276" s="17">
        <v>4.0771046171160499E-3</v>
      </c>
      <c r="AE1276" s="17">
        <v>2.4942721545110299E-3</v>
      </c>
      <c r="AF1276" s="17">
        <v>9.4197477960517705E-3</v>
      </c>
      <c r="AG1276" s="17"/>
      <c r="AH1276" s="17">
        <v>6.9118436716560996E-3</v>
      </c>
      <c r="AI1276" s="17">
        <v>8.2403051109840395E-3</v>
      </c>
      <c r="AJ1276" s="17"/>
      <c r="AK1276" s="17">
        <v>3.2854487839253099E-3</v>
      </c>
      <c r="AL1276" s="17">
        <v>8.9458076600261206E-3</v>
      </c>
      <c r="AM1276" s="17"/>
      <c r="AN1276" s="17">
        <v>9.9030940820321496E-3</v>
      </c>
      <c r="AO1276" s="17">
        <v>5.8013455888079098E-3</v>
      </c>
      <c r="AP1276" s="17"/>
      <c r="AQ1276" s="17">
        <v>8.9029132111030501E-3</v>
      </c>
      <c r="AR1276" s="17">
        <v>6.8201024034636303E-3</v>
      </c>
      <c r="AS1276" s="17"/>
      <c r="AT1276" s="17">
        <v>3.4641841459278497E-2</v>
      </c>
      <c r="AU1276" s="17">
        <v>8.8020368889709794E-3</v>
      </c>
      <c r="AV1276" s="17">
        <v>4.8961357422840001E-3</v>
      </c>
      <c r="AW1276" s="17">
        <v>5.1758779561417003E-3</v>
      </c>
      <c r="AX1276" s="17"/>
      <c r="AY1276" s="17">
        <v>7.9015077604449504E-3</v>
      </c>
      <c r="AZ1276" s="17" t="s">
        <v>99</v>
      </c>
      <c r="BA1276" s="17"/>
      <c r="BB1276" s="17">
        <v>4.91503736783929E-3</v>
      </c>
      <c r="BC1276" s="17">
        <v>8.2879140719405806E-3</v>
      </c>
      <c r="BD1276" s="17"/>
      <c r="BE1276" s="17">
        <v>0</v>
      </c>
      <c r="BF1276" s="17">
        <v>8.9997975314164806E-3</v>
      </c>
      <c r="BG1276" s="17"/>
      <c r="BH1276" s="17">
        <v>0</v>
      </c>
      <c r="BI1276" s="17">
        <v>8.4424537246373093E-3</v>
      </c>
      <c r="BJ1276" s="17"/>
      <c r="BK1276" s="17">
        <v>2.9585422232360201E-2</v>
      </c>
      <c r="BL1276" s="17">
        <v>4.1664590069732197E-3</v>
      </c>
      <c r="BM1276" s="17"/>
      <c r="BN1276" s="17">
        <v>9.2992737250978692E-3</v>
      </c>
      <c r="BO1276" s="17">
        <v>7.8114164705174001E-3</v>
      </c>
      <c r="BP1276" s="17"/>
      <c r="BQ1276" s="17">
        <v>6.0944961831110901E-3</v>
      </c>
      <c r="BR1276" s="17">
        <v>8.3284827965264905E-3</v>
      </c>
      <c r="BS1276" s="17"/>
      <c r="BT1276" s="17">
        <v>9.1385267774709202E-3</v>
      </c>
      <c r="BU1276" s="17">
        <v>7.7601527742220504E-3</v>
      </c>
      <c r="BV1276" s="17"/>
      <c r="BW1276" s="17">
        <v>4.0949256016973197E-3</v>
      </c>
      <c r="BX1276" s="17">
        <v>1.0454521055232899E-2</v>
      </c>
      <c r="BY1276" s="17"/>
      <c r="BZ1276" s="17">
        <v>1.21620572255176E-2</v>
      </c>
      <c r="CA1276" s="17">
        <v>7.4692234492855702E-3</v>
      </c>
    </row>
    <row r="1277" spans="2:79" x14ac:dyDescent="0.35">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c r="BH1277" s="17"/>
      <c r="BI1277" s="17"/>
      <c r="BJ1277" s="17"/>
      <c r="BK1277" s="17"/>
      <c r="BL1277" s="17"/>
      <c r="BM1277" s="17"/>
      <c r="BN1277" s="17"/>
      <c r="BO1277" s="17"/>
      <c r="BP1277" s="17"/>
      <c r="BQ1277" s="17"/>
      <c r="BR1277" s="17"/>
      <c r="BS1277" s="17"/>
      <c r="BT1277" s="17"/>
      <c r="BU1277" s="17"/>
      <c r="BV1277" s="17"/>
      <c r="BW1277" s="17"/>
      <c r="BX1277" s="17"/>
      <c r="BY1277" s="17"/>
      <c r="BZ1277" s="17"/>
      <c r="CA1277" s="17"/>
    </row>
    <row r="1278" spans="2:79" x14ac:dyDescent="0.35">
      <c r="B1278" s="6" t="s">
        <v>607</v>
      </c>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c r="BL1278" s="17"/>
      <c r="BM1278" s="17"/>
      <c r="BN1278" s="17"/>
      <c r="BO1278" s="17"/>
      <c r="BP1278" s="17"/>
      <c r="BQ1278" s="17"/>
      <c r="BR1278" s="17"/>
      <c r="BS1278" s="17"/>
      <c r="BT1278" s="17"/>
      <c r="BU1278" s="17"/>
      <c r="BV1278" s="17"/>
      <c r="BW1278" s="17"/>
      <c r="BX1278" s="17"/>
      <c r="BY1278" s="17"/>
      <c r="BZ1278" s="17"/>
      <c r="CA1278" s="17"/>
    </row>
    <row r="1279" spans="2:79" x14ac:dyDescent="0.35">
      <c r="B1279" s="24" t="s">
        <v>77</v>
      </c>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c r="BA1279" s="17"/>
      <c r="BB1279" s="17"/>
      <c r="BC1279" s="17"/>
      <c r="BD1279" s="17"/>
      <c r="BE1279" s="17"/>
      <c r="BF1279" s="17"/>
      <c r="BG1279" s="17"/>
      <c r="BH1279" s="17"/>
      <c r="BI1279" s="17"/>
      <c r="BJ1279" s="17"/>
      <c r="BK1279" s="17"/>
      <c r="BL1279" s="17"/>
      <c r="BM1279" s="17"/>
      <c r="BN1279" s="17"/>
      <c r="BO1279" s="17"/>
      <c r="BP1279" s="17"/>
      <c r="BQ1279" s="17"/>
      <c r="BR1279" s="17"/>
      <c r="BS1279" s="17"/>
      <c r="BT1279" s="17"/>
      <c r="BU1279" s="17"/>
      <c r="BV1279" s="17"/>
      <c r="BW1279" s="17"/>
      <c r="BX1279" s="17"/>
      <c r="BY1279" s="17"/>
      <c r="BZ1279" s="17"/>
      <c r="CA1279" s="17"/>
    </row>
    <row r="1280" spans="2:79" x14ac:dyDescent="0.35">
      <c r="B1280" t="s">
        <v>599</v>
      </c>
      <c r="C1280" s="17">
        <v>0.37430668161657998</v>
      </c>
      <c r="D1280" s="17">
        <v>0.35682747805451898</v>
      </c>
      <c r="E1280" s="17">
        <v>0.31474241918668899</v>
      </c>
      <c r="F1280" s="17">
        <v>0.36231372444216298</v>
      </c>
      <c r="G1280" s="17">
        <v>0.32236837232847099</v>
      </c>
      <c r="H1280" s="17">
        <v>0.36556873514416299</v>
      </c>
      <c r="I1280" s="17">
        <v>0.45361285571672399</v>
      </c>
      <c r="J1280" s="17">
        <v>0.456550496490505</v>
      </c>
      <c r="K1280" s="17">
        <v>0.423945373575978</v>
      </c>
      <c r="L1280" s="17">
        <v>0.423109534024384</v>
      </c>
      <c r="M1280" s="17"/>
      <c r="N1280" s="17">
        <v>0.25554824171877899</v>
      </c>
      <c r="O1280" s="17">
        <v>0.31548971784352597</v>
      </c>
      <c r="P1280" s="17">
        <v>0.41025624681572798</v>
      </c>
      <c r="Q1280" s="17">
        <v>0.48684365541824698</v>
      </c>
      <c r="R1280" s="17"/>
      <c r="S1280" s="17">
        <v>0.31607566089043199</v>
      </c>
      <c r="T1280" s="17">
        <v>0.36733006179663902</v>
      </c>
      <c r="U1280" s="17">
        <v>0.39740671480739098</v>
      </c>
      <c r="V1280" s="17">
        <v>0.305713061114532</v>
      </c>
      <c r="W1280" s="17">
        <v>0.400463647336742</v>
      </c>
      <c r="X1280" s="17">
        <v>0.46292670147591503</v>
      </c>
      <c r="Y1280" s="17">
        <v>0.47397289152057698</v>
      </c>
      <c r="Z1280" s="17"/>
      <c r="AA1280" s="17">
        <v>0.46159957785776701</v>
      </c>
      <c r="AB1280" s="17">
        <v>0.23657464795338801</v>
      </c>
      <c r="AC1280" s="17"/>
      <c r="AD1280" s="17">
        <v>0.452898800952519</v>
      </c>
      <c r="AE1280" s="17">
        <v>0.533864143663625</v>
      </c>
      <c r="AF1280" s="17">
        <v>0.437330238396059</v>
      </c>
      <c r="AG1280" s="17"/>
      <c r="AH1280" s="17">
        <v>0.51997661279755203</v>
      </c>
      <c r="AI1280" s="17">
        <v>0.35366761777037597</v>
      </c>
      <c r="AJ1280" s="17"/>
      <c r="AK1280" s="17">
        <v>0.34530854197137401</v>
      </c>
      <c r="AL1280" s="17">
        <v>0.38737304029917002</v>
      </c>
      <c r="AM1280" s="17"/>
      <c r="AN1280" s="17">
        <v>0.311302712805688</v>
      </c>
      <c r="AO1280" s="17">
        <v>0.48684365541824698</v>
      </c>
      <c r="AP1280" s="17"/>
      <c r="AQ1280" s="17">
        <v>0.53462334190711402</v>
      </c>
      <c r="AR1280" s="17">
        <v>0.29433462831239698</v>
      </c>
      <c r="AS1280" s="17"/>
      <c r="AT1280" s="17">
        <v>0.146697903759511</v>
      </c>
      <c r="AU1280" s="17">
        <v>0.285056107291427</v>
      </c>
      <c r="AV1280" s="17">
        <v>0.489450878026294</v>
      </c>
      <c r="AW1280" s="17">
        <v>0.59492456842645802</v>
      </c>
      <c r="AX1280" s="17"/>
      <c r="AY1280" s="17">
        <v>0.50539490323654301</v>
      </c>
      <c r="AZ1280" s="17">
        <v>0.34181620178482203</v>
      </c>
      <c r="BA1280" s="17"/>
      <c r="BB1280" s="17">
        <v>0.39038321174947199</v>
      </c>
      <c r="BC1280" s="17">
        <v>0.371353327644312</v>
      </c>
      <c r="BD1280" s="17"/>
      <c r="BE1280" s="17">
        <v>0.456154698069897</v>
      </c>
      <c r="BF1280" s="17">
        <v>0.36358021910148802</v>
      </c>
      <c r="BG1280" s="17"/>
      <c r="BH1280" s="17">
        <v>0.37653884421878397</v>
      </c>
      <c r="BI1280" s="17">
        <v>0.374111323085974</v>
      </c>
      <c r="BJ1280" s="17"/>
      <c r="BK1280" s="17">
        <v>0.37519376802257298</v>
      </c>
      <c r="BL1280" s="17">
        <v>0.37415297328313901</v>
      </c>
      <c r="BM1280" s="17"/>
      <c r="BN1280" s="17">
        <v>0.455131436562138</v>
      </c>
      <c r="BO1280" s="17">
        <v>0.37062331202096799</v>
      </c>
      <c r="BP1280" s="17"/>
      <c r="BQ1280" s="17">
        <v>0.50841587846098302</v>
      </c>
      <c r="BR1280" s="17">
        <v>0.36375639823978501</v>
      </c>
      <c r="BS1280" s="17"/>
      <c r="BT1280" s="17">
        <v>0.480373089935687</v>
      </c>
      <c r="BU1280" s="17">
        <v>0.36722046882841097</v>
      </c>
      <c r="BV1280" s="17"/>
      <c r="BW1280" s="17">
        <v>0.40605289999062399</v>
      </c>
      <c r="BX1280" s="17">
        <v>0.35918674931543298</v>
      </c>
      <c r="BY1280" s="17"/>
      <c r="BZ1280" s="17">
        <v>0.48204634813165498</v>
      </c>
      <c r="CA1280" s="17">
        <v>0.36912938497893599</v>
      </c>
    </row>
    <row r="1281" spans="2:79" x14ac:dyDescent="0.35">
      <c r="B1281" t="s">
        <v>600</v>
      </c>
      <c r="C1281" s="17">
        <v>0.382202807404325</v>
      </c>
      <c r="D1281" s="17">
        <v>0.400990517782843</v>
      </c>
      <c r="E1281" s="17">
        <v>0.40381447607358101</v>
      </c>
      <c r="F1281" s="17">
        <v>0.39416273456291101</v>
      </c>
      <c r="G1281" s="17">
        <v>0.386986439754056</v>
      </c>
      <c r="H1281" s="17">
        <v>0.39124548143058002</v>
      </c>
      <c r="I1281" s="17">
        <v>0.35054208617421301</v>
      </c>
      <c r="J1281" s="17">
        <v>0.32160716184439397</v>
      </c>
      <c r="K1281" s="17">
        <v>0.35251285466694599</v>
      </c>
      <c r="L1281" s="17">
        <v>0.39777011404699902</v>
      </c>
      <c r="M1281" s="17"/>
      <c r="N1281" s="17">
        <v>0.36172429757623398</v>
      </c>
      <c r="O1281" s="17">
        <v>0.424616451778911</v>
      </c>
      <c r="P1281" s="17">
        <v>0.402990733313004</v>
      </c>
      <c r="Q1281" s="17">
        <v>0.36716637238586203</v>
      </c>
      <c r="R1281" s="17"/>
      <c r="S1281" s="17">
        <v>0.35829869691869298</v>
      </c>
      <c r="T1281" s="17">
        <v>0.40378767399128601</v>
      </c>
      <c r="U1281" s="17">
        <v>0.38607174931334198</v>
      </c>
      <c r="V1281" s="17">
        <v>0.38498338074844402</v>
      </c>
      <c r="W1281" s="17">
        <v>0.41222269773498099</v>
      </c>
      <c r="X1281" s="17">
        <v>0.37134668613708699</v>
      </c>
      <c r="Y1281" s="17">
        <v>0.37192143457933702</v>
      </c>
      <c r="Z1281" s="17"/>
      <c r="AA1281" s="17">
        <v>0.38384131115450298</v>
      </c>
      <c r="AB1281" s="17">
        <v>0.37961755174900402</v>
      </c>
      <c r="AC1281" s="17"/>
      <c r="AD1281" s="17">
        <v>0.390445634518852</v>
      </c>
      <c r="AE1281" s="17">
        <v>0.34926977107811102</v>
      </c>
      <c r="AF1281" s="17">
        <v>0.39582933129336201</v>
      </c>
      <c r="AG1281" s="17"/>
      <c r="AH1281" s="17">
        <v>0.348212158849108</v>
      </c>
      <c r="AI1281" s="17">
        <v>0.38701873036122802</v>
      </c>
      <c r="AJ1281" s="17"/>
      <c r="AK1281" s="17">
        <v>0.38926684919049998</v>
      </c>
      <c r="AL1281" s="17">
        <v>0.37901979963705801</v>
      </c>
      <c r="AM1281" s="17"/>
      <c r="AN1281" s="17">
        <v>0.39062097479347002</v>
      </c>
      <c r="AO1281" s="17">
        <v>0.36716637238586203</v>
      </c>
      <c r="AP1281" s="17"/>
      <c r="AQ1281" s="17">
        <v>0.32166953709916202</v>
      </c>
      <c r="AR1281" s="17">
        <v>0.41239910709487398</v>
      </c>
      <c r="AS1281" s="17"/>
      <c r="AT1281" s="17">
        <v>0.31961114151852799</v>
      </c>
      <c r="AU1281" s="17">
        <v>0.46764378415139601</v>
      </c>
      <c r="AV1281" s="17">
        <v>0.37095662172489502</v>
      </c>
      <c r="AW1281" s="17">
        <v>0.30320498396823198</v>
      </c>
      <c r="AX1281" s="17"/>
      <c r="AY1281" s="17">
        <v>0.34417844784920298</v>
      </c>
      <c r="AZ1281" s="17">
        <v>0.39162722152768398</v>
      </c>
      <c r="BA1281" s="17"/>
      <c r="BB1281" s="17">
        <v>0.36068091698480798</v>
      </c>
      <c r="BC1281" s="17">
        <v>0.386156506370194</v>
      </c>
      <c r="BD1281" s="17"/>
      <c r="BE1281" s="17">
        <v>0.351691790444569</v>
      </c>
      <c r="BF1281" s="17">
        <v>0.386201380538993</v>
      </c>
      <c r="BG1281" s="17"/>
      <c r="BH1281" s="17">
        <v>0.34634887741842801</v>
      </c>
      <c r="BI1281" s="17">
        <v>0.38534073789001599</v>
      </c>
      <c r="BJ1281" s="17"/>
      <c r="BK1281" s="17">
        <v>0.40360565666407</v>
      </c>
      <c r="BL1281" s="17">
        <v>0.37849426642301298</v>
      </c>
      <c r="BM1281" s="17"/>
      <c r="BN1281" s="17">
        <v>0.33421074227978897</v>
      </c>
      <c r="BO1281" s="17">
        <v>0.38438991596567301</v>
      </c>
      <c r="BP1281" s="17"/>
      <c r="BQ1281" s="17">
        <v>0.37835924645531199</v>
      </c>
      <c r="BR1281" s="17">
        <v>0.382505177846787</v>
      </c>
      <c r="BS1281" s="17"/>
      <c r="BT1281" s="17">
        <v>0.33428304473132697</v>
      </c>
      <c r="BU1281" s="17">
        <v>0.38540428881998501</v>
      </c>
      <c r="BV1281" s="17"/>
      <c r="BW1281" s="17">
        <v>0.41165131797527199</v>
      </c>
      <c r="BX1281" s="17">
        <v>0.36817721604235099</v>
      </c>
      <c r="BY1281" s="17"/>
      <c r="BZ1281" s="17">
        <v>0.36727726053742099</v>
      </c>
      <c r="CA1281" s="17">
        <v>0.38292003612897701</v>
      </c>
    </row>
    <row r="1282" spans="2:79" x14ac:dyDescent="0.35">
      <c r="B1282" t="s">
        <v>601</v>
      </c>
      <c r="C1282" s="17">
        <v>0.14788615299402799</v>
      </c>
      <c r="D1282" s="17">
        <v>0.13320751179808901</v>
      </c>
      <c r="E1282" s="17">
        <v>0.162157912058603</v>
      </c>
      <c r="F1282" s="17">
        <v>0.17552140699459901</v>
      </c>
      <c r="G1282" s="17">
        <v>0.16703321271028501</v>
      </c>
      <c r="H1282" s="17">
        <v>0.13236060119818899</v>
      </c>
      <c r="I1282" s="17">
        <v>0.13990071209111901</v>
      </c>
      <c r="J1282" s="17">
        <v>0.122593946985544</v>
      </c>
      <c r="K1282" s="17">
        <v>0.14289443772500501</v>
      </c>
      <c r="L1282" s="17">
        <v>0.117556420732861</v>
      </c>
      <c r="M1282" s="17"/>
      <c r="N1282" s="17">
        <v>0.20415728728295801</v>
      </c>
      <c r="O1282" s="17">
        <v>0.16869575352739599</v>
      </c>
      <c r="P1282" s="17">
        <v>0.118510012356741</v>
      </c>
      <c r="Q1282" s="17">
        <v>0.103724252139268</v>
      </c>
      <c r="R1282" s="17"/>
      <c r="S1282" s="17">
        <v>0.18607442418002901</v>
      </c>
      <c r="T1282" s="17">
        <v>0.139374088839432</v>
      </c>
      <c r="U1282" s="17">
        <v>0.14914843191847499</v>
      </c>
      <c r="V1282" s="17">
        <v>0.18331927643947701</v>
      </c>
      <c r="W1282" s="17">
        <v>0.12867493210946801</v>
      </c>
      <c r="X1282" s="17">
        <v>0.104539323156598</v>
      </c>
      <c r="Y1282" s="17">
        <v>9.4059885595041498E-2</v>
      </c>
      <c r="Z1282" s="17"/>
      <c r="AA1282" s="17">
        <v>0.11220453051141201</v>
      </c>
      <c r="AB1282" s="17">
        <v>0.20418514913862301</v>
      </c>
      <c r="AC1282" s="17"/>
      <c r="AD1282" s="17">
        <v>0.11619236070491699</v>
      </c>
      <c r="AE1282" s="17">
        <v>9.1948795774895897E-2</v>
      </c>
      <c r="AF1282" s="17">
        <v>0.114905667785311</v>
      </c>
      <c r="AG1282" s="17"/>
      <c r="AH1282" s="17">
        <v>0.10419369800648701</v>
      </c>
      <c r="AI1282" s="17">
        <v>0.15407666438354001</v>
      </c>
      <c r="AJ1282" s="17"/>
      <c r="AK1282" s="17">
        <v>0.149857223666163</v>
      </c>
      <c r="AL1282" s="17">
        <v>0.146998002350368</v>
      </c>
      <c r="AM1282" s="17"/>
      <c r="AN1282" s="17">
        <v>0.17261024970722599</v>
      </c>
      <c r="AO1282" s="17">
        <v>0.103724252139268</v>
      </c>
      <c r="AP1282" s="17"/>
      <c r="AQ1282" s="17">
        <v>9.8160042518375096E-2</v>
      </c>
      <c r="AR1282" s="17">
        <v>0.17269142994005399</v>
      </c>
      <c r="AS1282" s="17"/>
      <c r="AT1282" s="17">
        <v>0.246655590355392</v>
      </c>
      <c r="AU1282" s="17">
        <v>0.171223593414463</v>
      </c>
      <c r="AV1282" s="17">
        <v>0.103274592681305</v>
      </c>
      <c r="AW1282" s="17">
        <v>7.2159742661499604E-2</v>
      </c>
      <c r="AX1282" s="17"/>
      <c r="AY1282" s="17">
        <v>0.10303930797733001</v>
      </c>
      <c r="AZ1282" s="17">
        <v>0.15900153388429</v>
      </c>
      <c r="BA1282" s="17"/>
      <c r="BB1282" s="17">
        <v>0.15478269041156001</v>
      </c>
      <c r="BC1282" s="17">
        <v>0.14661921815121101</v>
      </c>
      <c r="BD1282" s="17"/>
      <c r="BE1282" s="17">
        <v>0.12617596069276299</v>
      </c>
      <c r="BF1282" s="17">
        <v>0.15073134795422399</v>
      </c>
      <c r="BG1282" s="17"/>
      <c r="BH1282" s="17">
        <v>0.16994181604019301</v>
      </c>
      <c r="BI1282" s="17">
        <v>0.14595584472707099</v>
      </c>
      <c r="BJ1282" s="17"/>
      <c r="BK1282" s="17">
        <v>0.15540223825215899</v>
      </c>
      <c r="BL1282" s="17">
        <v>0.146583816568605</v>
      </c>
      <c r="BM1282" s="17"/>
      <c r="BN1282" s="17">
        <v>0.14663544023618</v>
      </c>
      <c r="BO1282" s="17">
        <v>0.14794315084509799</v>
      </c>
      <c r="BP1282" s="17"/>
      <c r="BQ1282" s="17">
        <v>8.0017991090736595E-2</v>
      </c>
      <c r="BR1282" s="17">
        <v>0.15322529719286099</v>
      </c>
      <c r="BS1282" s="17"/>
      <c r="BT1282" s="17">
        <v>0.11066608384181199</v>
      </c>
      <c r="BU1282" s="17">
        <v>0.150372796354379</v>
      </c>
      <c r="BV1282" s="17"/>
      <c r="BW1282" s="17">
        <v>0.13113648005200701</v>
      </c>
      <c r="BX1282" s="17">
        <v>0.15586360460624199</v>
      </c>
      <c r="BY1282" s="17"/>
      <c r="BZ1282" s="17">
        <v>0.123860211658239</v>
      </c>
      <c r="CA1282" s="17">
        <v>0.14904068993773201</v>
      </c>
    </row>
    <row r="1283" spans="2:79" x14ac:dyDescent="0.35">
      <c r="B1283" t="s">
        <v>602</v>
      </c>
      <c r="C1283" s="17">
        <v>4.85519654396534E-2</v>
      </c>
      <c r="D1283" s="17">
        <v>5.1097533723967803E-2</v>
      </c>
      <c r="E1283" s="17">
        <v>6.3734434236785098E-2</v>
      </c>
      <c r="F1283" s="17">
        <v>3.9419953149945897E-2</v>
      </c>
      <c r="G1283" s="17">
        <v>5.6412159087005698E-2</v>
      </c>
      <c r="H1283" s="17">
        <v>5.5198197063887601E-2</v>
      </c>
      <c r="I1283" s="17">
        <v>3.2608179333341002E-2</v>
      </c>
      <c r="J1283" s="17">
        <v>5.1743903190950902E-2</v>
      </c>
      <c r="K1283" s="17">
        <v>3.0438644415266801E-2</v>
      </c>
      <c r="L1283" s="17">
        <v>3.6810341104281302E-2</v>
      </c>
      <c r="M1283" s="17"/>
      <c r="N1283" s="17">
        <v>7.3277812678437498E-2</v>
      </c>
      <c r="O1283" s="17">
        <v>5.8422625898820003E-2</v>
      </c>
      <c r="P1283" s="17">
        <v>4.6977197488990298E-2</v>
      </c>
      <c r="Q1283" s="17">
        <v>2.3808647617206202E-2</v>
      </c>
      <c r="R1283" s="17"/>
      <c r="S1283" s="17">
        <v>6.9450383728148907E-2</v>
      </c>
      <c r="T1283" s="17">
        <v>5.9659818965951197E-2</v>
      </c>
      <c r="U1283" s="17">
        <v>3.9867834893610801E-2</v>
      </c>
      <c r="V1283" s="17">
        <v>5.8742235541529603E-2</v>
      </c>
      <c r="W1283" s="17">
        <v>3.2335370231580299E-2</v>
      </c>
      <c r="X1283" s="17">
        <v>3.9029765430194499E-2</v>
      </c>
      <c r="Y1283" s="17">
        <v>2.9089114295390801E-2</v>
      </c>
      <c r="Z1283" s="17"/>
      <c r="AA1283" s="17">
        <v>2.8763988979778499E-2</v>
      </c>
      <c r="AB1283" s="17">
        <v>7.9773729835780793E-2</v>
      </c>
      <c r="AC1283" s="17"/>
      <c r="AD1283" s="17">
        <v>2.9354957390129999E-2</v>
      </c>
      <c r="AE1283" s="17">
        <v>1.7178839500619901E-2</v>
      </c>
      <c r="AF1283" s="17">
        <v>3.23163737934739E-2</v>
      </c>
      <c r="AG1283" s="17"/>
      <c r="AH1283" s="17">
        <v>2.1171562842730599E-2</v>
      </c>
      <c r="AI1283" s="17">
        <v>5.2431323882066699E-2</v>
      </c>
      <c r="AJ1283" s="17"/>
      <c r="AK1283" s="17">
        <v>4.8857876315846101E-2</v>
      </c>
      <c r="AL1283" s="17">
        <v>4.8414124140792797E-2</v>
      </c>
      <c r="AM1283" s="17"/>
      <c r="AN1283" s="17">
        <v>6.2404543589754301E-2</v>
      </c>
      <c r="AO1283" s="17">
        <v>2.3808647617206202E-2</v>
      </c>
      <c r="AP1283" s="17"/>
      <c r="AQ1283" s="17">
        <v>2.6628800883662301E-2</v>
      </c>
      <c r="AR1283" s="17">
        <v>5.9488074520835502E-2</v>
      </c>
      <c r="AS1283" s="17"/>
      <c r="AT1283" s="17">
        <v>0.118816621627913</v>
      </c>
      <c r="AU1283" s="17">
        <v>4.69073432157728E-2</v>
      </c>
      <c r="AV1283" s="17">
        <v>2.3380909709411299E-2</v>
      </c>
      <c r="AW1283" s="17">
        <v>2.1326169648725701E-2</v>
      </c>
      <c r="AX1283" s="17"/>
      <c r="AY1283" s="17">
        <v>2.9726104762430702E-2</v>
      </c>
      <c r="AZ1283" s="17">
        <v>5.32179929369372E-2</v>
      </c>
      <c r="BA1283" s="17"/>
      <c r="BB1283" s="17">
        <v>4.2611253698979799E-2</v>
      </c>
      <c r="BC1283" s="17">
        <v>4.9643309434432403E-2</v>
      </c>
      <c r="BD1283" s="17"/>
      <c r="BE1283" s="17">
        <v>3.1316402722209098E-2</v>
      </c>
      <c r="BF1283" s="17">
        <v>5.0810744887541802E-2</v>
      </c>
      <c r="BG1283" s="17"/>
      <c r="BH1283" s="17">
        <v>6.0340643587942298E-2</v>
      </c>
      <c r="BI1283" s="17">
        <v>4.7520222125543403E-2</v>
      </c>
      <c r="BJ1283" s="17"/>
      <c r="BK1283" s="17">
        <v>3.8788027120280899E-2</v>
      </c>
      <c r="BL1283" s="17">
        <v>5.0243794642249401E-2</v>
      </c>
      <c r="BM1283" s="17"/>
      <c r="BN1283" s="17">
        <v>3.2210329217356698E-2</v>
      </c>
      <c r="BO1283" s="17">
        <v>4.9296691310388101E-2</v>
      </c>
      <c r="BP1283" s="17"/>
      <c r="BQ1283" s="17">
        <v>2.55169086415078E-2</v>
      </c>
      <c r="BR1283" s="17">
        <v>5.0364118390677101E-2</v>
      </c>
      <c r="BS1283" s="17"/>
      <c r="BT1283" s="17">
        <v>4.6395932288340602E-2</v>
      </c>
      <c r="BU1283" s="17">
        <v>4.8696008307991E-2</v>
      </c>
      <c r="BV1283" s="17"/>
      <c r="BW1283" s="17">
        <v>3.7229031934166698E-2</v>
      </c>
      <c r="BX1283" s="17">
        <v>5.3944796360054302E-2</v>
      </c>
      <c r="BY1283" s="17"/>
      <c r="BZ1283" s="17">
        <v>2.3785904435597902E-2</v>
      </c>
      <c r="CA1283" s="17">
        <v>4.9742067920117698E-2</v>
      </c>
    </row>
    <row r="1284" spans="2:79" x14ac:dyDescent="0.35">
      <c r="B1284" t="s">
        <v>603</v>
      </c>
      <c r="C1284" s="17">
        <v>3.49338709231014E-2</v>
      </c>
      <c r="D1284" s="17">
        <v>4.6964584778742297E-2</v>
      </c>
      <c r="E1284" s="17">
        <v>4.52465626492475E-2</v>
      </c>
      <c r="F1284" s="17">
        <v>1.98084437702148E-2</v>
      </c>
      <c r="G1284" s="17">
        <v>5.1729595973490999E-2</v>
      </c>
      <c r="H1284" s="17">
        <v>3.40210282740777E-2</v>
      </c>
      <c r="I1284" s="17">
        <v>1.6631771164645998E-2</v>
      </c>
      <c r="J1284" s="17">
        <v>3.9758520621170197E-2</v>
      </c>
      <c r="K1284" s="17">
        <v>3.6952018483418399E-2</v>
      </c>
      <c r="L1284" s="17">
        <v>9.3352225570252807E-3</v>
      </c>
      <c r="M1284" s="17"/>
      <c r="N1284" s="17">
        <v>7.9328947076307402E-2</v>
      </c>
      <c r="O1284" s="17">
        <v>2.56662468721967E-2</v>
      </c>
      <c r="P1284" s="17">
        <v>1.4094411225305701E-2</v>
      </c>
      <c r="Q1284" s="17">
        <v>1.2790169565868899E-2</v>
      </c>
      <c r="R1284" s="17"/>
      <c r="S1284" s="17">
        <v>5.6571893173816903E-2</v>
      </c>
      <c r="T1284" s="17">
        <v>2.0692603314580602E-2</v>
      </c>
      <c r="U1284" s="17">
        <v>2.16477932818313E-2</v>
      </c>
      <c r="V1284" s="17">
        <v>4.9972466169086897E-2</v>
      </c>
      <c r="W1284" s="17">
        <v>1.94227761561735E-2</v>
      </c>
      <c r="X1284" s="17">
        <v>1.6316976395628801E-2</v>
      </c>
      <c r="Y1284" s="17">
        <v>2.1558761589065899E-2</v>
      </c>
      <c r="Z1284" s="17"/>
      <c r="AA1284" s="17">
        <v>9.3082059734834795E-3</v>
      </c>
      <c r="AB1284" s="17">
        <v>7.5366427287489102E-2</v>
      </c>
      <c r="AC1284" s="17"/>
      <c r="AD1284" s="17">
        <v>4.7821912578628004E-3</v>
      </c>
      <c r="AE1284" s="17">
        <v>6.9387343565463604E-3</v>
      </c>
      <c r="AF1284" s="17">
        <v>1.3907419773766701E-2</v>
      </c>
      <c r="AG1284" s="17"/>
      <c r="AH1284" s="17">
        <v>5.3263963996775599E-3</v>
      </c>
      <c r="AI1284" s="17">
        <v>3.9128769294094999E-2</v>
      </c>
      <c r="AJ1284" s="17"/>
      <c r="AK1284" s="17">
        <v>4.5449980176664503E-2</v>
      </c>
      <c r="AL1284" s="17">
        <v>3.0195385725997299E-2</v>
      </c>
      <c r="AM1284" s="17"/>
      <c r="AN1284" s="17">
        <v>4.7331050468088602E-2</v>
      </c>
      <c r="AO1284" s="17">
        <v>1.2790169565868899E-2</v>
      </c>
      <c r="AP1284" s="17"/>
      <c r="AQ1284" s="17">
        <v>1.2145785813068801E-2</v>
      </c>
      <c r="AR1284" s="17">
        <v>4.6301435303603797E-2</v>
      </c>
      <c r="AS1284" s="17"/>
      <c r="AT1284" s="17">
        <v>0.12667514869626201</v>
      </c>
      <c r="AU1284" s="17">
        <v>1.9893494418838299E-2</v>
      </c>
      <c r="AV1284" s="17">
        <v>1.0300990100816801E-2</v>
      </c>
      <c r="AW1284" s="17">
        <v>5.6070202867305602E-3</v>
      </c>
      <c r="AX1284" s="17"/>
      <c r="AY1284" s="17">
        <v>1.3724600569143E-2</v>
      </c>
      <c r="AZ1284" s="17">
        <v>4.0190631310616197E-2</v>
      </c>
      <c r="BA1284" s="17"/>
      <c r="BB1284" s="17">
        <v>3.80251531650906E-2</v>
      </c>
      <c r="BC1284" s="17">
        <v>3.4365984033747098E-2</v>
      </c>
      <c r="BD1284" s="17"/>
      <c r="BE1284" s="17">
        <v>2.5578030456123901E-2</v>
      </c>
      <c r="BF1284" s="17">
        <v>3.6159985817693301E-2</v>
      </c>
      <c r="BG1284" s="17"/>
      <c r="BH1284" s="17">
        <v>2.9152326787751301E-2</v>
      </c>
      <c r="BI1284" s="17">
        <v>3.54398707843111E-2</v>
      </c>
      <c r="BJ1284" s="17"/>
      <c r="BK1284" s="17">
        <v>1.87410059265548E-2</v>
      </c>
      <c r="BL1284" s="17">
        <v>3.7739661064206301E-2</v>
      </c>
      <c r="BM1284" s="17"/>
      <c r="BN1284" s="17">
        <v>2.7167028408889099E-2</v>
      </c>
      <c r="BO1284" s="17">
        <v>3.52878237632928E-2</v>
      </c>
      <c r="BP1284" s="17"/>
      <c r="BQ1284" s="17">
        <v>7.6899753514606201E-3</v>
      </c>
      <c r="BR1284" s="17">
        <v>3.7077130485695699E-2</v>
      </c>
      <c r="BS1284" s="17"/>
      <c r="BT1284" s="17">
        <v>2.8281849202833199E-2</v>
      </c>
      <c r="BU1284" s="17">
        <v>3.5378287229153101E-2</v>
      </c>
      <c r="BV1284" s="17"/>
      <c r="BW1284" s="17">
        <v>9.0523157147796695E-3</v>
      </c>
      <c r="BX1284" s="17">
        <v>4.7260610378726302E-2</v>
      </c>
      <c r="BY1284" s="17"/>
      <c r="BZ1284" s="17">
        <v>0</v>
      </c>
      <c r="CA1284" s="17">
        <v>3.6612574954032799E-2</v>
      </c>
    </row>
    <row r="1285" spans="2:79" x14ac:dyDescent="0.35">
      <c r="B1285" t="s">
        <v>103</v>
      </c>
      <c r="C1285" s="17">
        <v>1.21185216223124E-2</v>
      </c>
      <c r="D1285" s="17">
        <v>1.09123738618392E-2</v>
      </c>
      <c r="E1285" s="17">
        <v>1.0304195795094799E-2</v>
      </c>
      <c r="F1285" s="17">
        <v>8.7737370801656799E-3</v>
      </c>
      <c r="G1285" s="17">
        <v>1.54702201466905E-2</v>
      </c>
      <c r="H1285" s="17">
        <v>2.1605956889102201E-2</v>
      </c>
      <c r="I1285" s="17">
        <v>6.7043955199568199E-3</v>
      </c>
      <c r="J1285" s="17">
        <v>7.7459708674362301E-3</v>
      </c>
      <c r="K1285" s="17">
        <v>1.32566711333867E-2</v>
      </c>
      <c r="L1285" s="17">
        <v>1.5418367534449501E-2</v>
      </c>
      <c r="M1285" s="17"/>
      <c r="N1285" s="17">
        <v>2.59634136672846E-2</v>
      </c>
      <c r="O1285" s="17">
        <v>7.1092040791508396E-3</v>
      </c>
      <c r="P1285" s="17">
        <v>7.17139880023074E-3</v>
      </c>
      <c r="Q1285" s="17">
        <v>5.6669028735484997E-3</v>
      </c>
      <c r="R1285" s="17"/>
      <c r="S1285" s="17">
        <v>1.35289411088803E-2</v>
      </c>
      <c r="T1285" s="17">
        <v>9.1557530921111598E-3</v>
      </c>
      <c r="U1285" s="17">
        <v>5.8574757853497401E-3</v>
      </c>
      <c r="V1285" s="17">
        <v>1.7269579986930898E-2</v>
      </c>
      <c r="W1285" s="17">
        <v>6.8805764310538404E-3</v>
      </c>
      <c r="X1285" s="17">
        <v>5.8405474045769897E-3</v>
      </c>
      <c r="Y1285" s="17">
        <v>9.3979124205874204E-3</v>
      </c>
      <c r="Z1285" s="17"/>
      <c r="AA1285" s="17">
        <v>4.2823855230563097E-3</v>
      </c>
      <c r="AB1285" s="17">
        <v>2.44824940357154E-2</v>
      </c>
      <c r="AC1285" s="17"/>
      <c r="AD1285" s="17">
        <v>6.3260551757190501E-3</v>
      </c>
      <c r="AE1285" s="17">
        <v>7.9971562620178996E-4</v>
      </c>
      <c r="AF1285" s="17">
        <v>5.7109689580280296E-3</v>
      </c>
      <c r="AG1285" s="17"/>
      <c r="AH1285" s="17">
        <v>1.11957110444479E-3</v>
      </c>
      <c r="AI1285" s="17">
        <v>1.3676894308693901E-2</v>
      </c>
      <c r="AJ1285" s="17"/>
      <c r="AK1285" s="17">
        <v>2.12595286794529E-2</v>
      </c>
      <c r="AL1285" s="17">
        <v>7.9996478466136094E-3</v>
      </c>
      <c r="AM1285" s="17"/>
      <c r="AN1285" s="17">
        <v>1.5730468635773501E-2</v>
      </c>
      <c r="AO1285" s="17">
        <v>5.6669028735484997E-3</v>
      </c>
      <c r="AP1285" s="17"/>
      <c r="AQ1285" s="17">
        <v>6.7724917786177201E-3</v>
      </c>
      <c r="AR1285" s="17">
        <v>1.4785324828235601E-2</v>
      </c>
      <c r="AS1285" s="17"/>
      <c r="AT1285" s="17">
        <v>4.1543594042394098E-2</v>
      </c>
      <c r="AU1285" s="17">
        <v>9.2756775081032396E-3</v>
      </c>
      <c r="AV1285" s="17">
        <v>2.6360077572783998E-3</v>
      </c>
      <c r="AW1285" s="17">
        <v>2.7775150083540799E-3</v>
      </c>
      <c r="AX1285" s="17"/>
      <c r="AY1285" s="17">
        <v>3.9366356053503202E-3</v>
      </c>
      <c r="AZ1285" s="17">
        <v>1.4146418555650299E-2</v>
      </c>
      <c r="BA1285" s="17"/>
      <c r="BB1285" s="17">
        <v>1.3516773990090301E-2</v>
      </c>
      <c r="BC1285" s="17">
        <v>1.1861654366102601E-2</v>
      </c>
      <c r="BD1285" s="17"/>
      <c r="BE1285" s="17">
        <v>9.0831176144375997E-3</v>
      </c>
      <c r="BF1285" s="17">
        <v>1.2516321700060101E-2</v>
      </c>
      <c r="BG1285" s="17"/>
      <c r="BH1285" s="17">
        <v>1.7677491946900801E-2</v>
      </c>
      <c r="BI1285" s="17">
        <v>1.16320013870846E-2</v>
      </c>
      <c r="BJ1285" s="17"/>
      <c r="BK1285" s="17">
        <v>8.2693040143621607E-3</v>
      </c>
      <c r="BL1285" s="17">
        <v>1.27854880187875E-2</v>
      </c>
      <c r="BM1285" s="17"/>
      <c r="BN1285" s="17">
        <v>4.6450232956474803E-3</v>
      </c>
      <c r="BO1285" s="17">
        <v>1.2459106094579999E-2</v>
      </c>
      <c r="BP1285" s="17"/>
      <c r="BQ1285" s="17">
        <v>0</v>
      </c>
      <c r="BR1285" s="17">
        <v>1.3071877844194399E-2</v>
      </c>
      <c r="BS1285" s="17"/>
      <c r="BT1285" s="17">
        <v>0</v>
      </c>
      <c r="BU1285" s="17">
        <v>1.2928150460081399E-2</v>
      </c>
      <c r="BV1285" s="17"/>
      <c r="BW1285" s="17">
        <v>4.8779543331508302E-3</v>
      </c>
      <c r="BX1285" s="17">
        <v>1.5567023297193099E-2</v>
      </c>
      <c r="BY1285" s="17"/>
      <c r="BZ1285" s="17">
        <v>3.0302752370869601E-3</v>
      </c>
      <c r="CA1285" s="17">
        <v>1.25552460802048E-2</v>
      </c>
    </row>
    <row r="1286" spans="2:79" x14ac:dyDescent="0.35">
      <c r="B1286" t="s">
        <v>604</v>
      </c>
      <c r="C1286" s="17">
        <v>0.75650948902090498</v>
      </c>
      <c r="D1286" s="17">
        <v>0.75781799583736098</v>
      </c>
      <c r="E1286" s="17">
        <v>0.71855689526027</v>
      </c>
      <c r="F1286" s="17">
        <v>0.75647645900507499</v>
      </c>
      <c r="G1286" s="17">
        <v>0.70935481208252704</v>
      </c>
      <c r="H1286" s="17">
        <v>0.75681421657474302</v>
      </c>
      <c r="I1286" s="17">
        <v>0.80415494189093695</v>
      </c>
      <c r="J1286" s="17">
        <v>0.77815765833489803</v>
      </c>
      <c r="K1286" s="17">
        <v>0.77645822824292299</v>
      </c>
      <c r="L1286" s="17">
        <v>0.82087964807138303</v>
      </c>
      <c r="M1286" s="17"/>
      <c r="N1286" s="17">
        <v>0.61727253929501202</v>
      </c>
      <c r="O1286" s="17">
        <v>0.74010616962243703</v>
      </c>
      <c r="P1286" s="17">
        <v>0.81324698012873298</v>
      </c>
      <c r="Q1286" s="17">
        <v>0.85401002780410895</v>
      </c>
      <c r="R1286" s="17"/>
      <c r="S1286" s="17">
        <v>0.67437435780912502</v>
      </c>
      <c r="T1286" s="17">
        <v>0.77111773578792497</v>
      </c>
      <c r="U1286" s="17">
        <v>0.78347846412073296</v>
      </c>
      <c r="V1286" s="17">
        <v>0.69069644186297596</v>
      </c>
      <c r="W1286" s="17">
        <v>0.81268634507172399</v>
      </c>
      <c r="X1286" s="17">
        <v>0.83427338761300196</v>
      </c>
      <c r="Y1286" s="17">
        <v>0.845894326099914</v>
      </c>
      <c r="Z1286" s="17"/>
      <c r="AA1286" s="17">
        <v>0.84544088901226999</v>
      </c>
      <c r="AB1286" s="17">
        <v>0.61619219970239203</v>
      </c>
      <c r="AC1286" s="17"/>
      <c r="AD1286" s="17">
        <v>0.84334443547137095</v>
      </c>
      <c r="AE1286" s="17">
        <v>0.88313391474173597</v>
      </c>
      <c r="AF1286" s="17">
        <v>0.83315956968942095</v>
      </c>
      <c r="AG1286" s="17"/>
      <c r="AH1286" s="17">
        <v>0.86818877164665997</v>
      </c>
      <c r="AI1286" s="17">
        <v>0.74068634813160406</v>
      </c>
      <c r="AJ1286" s="17"/>
      <c r="AK1286" s="17">
        <v>0.73457539116187398</v>
      </c>
      <c r="AL1286" s="17">
        <v>0.76639283993622798</v>
      </c>
      <c r="AM1286" s="17"/>
      <c r="AN1286" s="17">
        <v>0.70192368759915702</v>
      </c>
      <c r="AO1286" s="17">
        <v>0.85401002780410895</v>
      </c>
      <c r="AP1286" s="17"/>
      <c r="AQ1286" s="17">
        <v>0.85629287900627604</v>
      </c>
      <c r="AR1286" s="17">
        <v>0.70673373540727102</v>
      </c>
      <c r="AS1286" s="17"/>
      <c r="AT1286" s="17">
        <v>0.46630904527803901</v>
      </c>
      <c r="AU1286" s="17">
        <v>0.75269989144282301</v>
      </c>
      <c r="AV1286" s="17">
        <v>0.86040749975118902</v>
      </c>
      <c r="AW1286" s="17">
        <v>0.89812955239468995</v>
      </c>
      <c r="AX1286" s="17"/>
      <c r="AY1286" s="17">
        <v>0.84957335108574605</v>
      </c>
      <c r="AZ1286" s="17">
        <v>0.733443423312506</v>
      </c>
      <c r="BA1286" s="17"/>
      <c r="BB1286" s="17">
        <v>0.75106412873427997</v>
      </c>
      <c r="BC1286" s="17">
        <v>0.757509834014507</v>
      </c>
      <c r="BD1286" s="17"/>
      <c r="BE1286" s="17">
        <v>0.80784648851446605</v>
      </c>
      <c r="BF1286" s="17">
        <v>0.74978159964048097</v>
      </c>
      <c r="BG1286" s="17"/>
      <c r="BH1286" s="17">
        <v>0.72288772163721204</v>
      </c>
      <c r="BI1286" s="17">
        <v>0.75945206097599005</v>
      </c>
      <c r="BJ1286" s="17"/>
      <c r="BK1286" s="17">
        <v>0.77879942468664298</v>
      </c>
      <c r="BL1286" s="17">
        <v>0.75264723970615199</v>
      </c>
      <c r="BM1286" s="17"/>
      <c r="BN1286" s="17">
        <v>0.78934217884192703</v>
      </c>
      <c r="BO1286" s="17">
        <v>0.75501322798664094</v>
      </c>
      <c r="BP1286" s="17"/>
      <c r="BQ1286" s="17">
        <v>0.88677512491629495</v>
      </c>
      <c r="BR1286" s="17">
        <v>0.74626157608657195</v>
      </c>
      <c r="BS1286" s="17"/>
      <c r="BT1286" s="17">
        <v>0.81465613466701403</v>
      </c>
      <c r="BU1286" s="17">
        <v>0.75262475764839498</v>
      </c>
      <c r="BV1286" s="17"/>
      <c r="BW1286" s="17">
        <v>0.81770421796589599</v>
      </c>
      <c r="BX1286" s="17">
        <v>0.72736396535778403</v>
      </c>
      <c r="BY1286" s="17"/>
      <c r="BZ1286" s="17">
        <v>0.84932360866907597</v>
      </c>
      <c r="CA1286" s="17">
        <v>0.75204942110791195</v>
      </c>
    </row>
    <row r="1287" spans="2:79" x14ac:dyDescent="0.35">
      <c r="B1287" t="s">
        <v>605</v>
      </c>
      <c r="C1287" s="17">
        <v>8.3485836362754903E-2</v>
      </c>
      <c r="D1287" s="17">
        <v>9.8062118502710002E-2</v>
      </c>
      <c r="E1287" s="17">
        <v>0.10898099688603299</v>
      </c>
      <c r="F1287" s="17">
        <v>5.9228396920160603E-2</v>
      </c>
      <c r="G1287" s="17">
        <v>0.108141755060497</v>
      </c>
      <c r="H1287" s="17">
        <v>8.9219225337965294E-2</v>
      </c>
      <c r="I1287" s="17">
        <v>4.9239950497986899E-2</v>
      </c>
      <c r="J1287" s="17">
        <v>9.1502423812121106E-2</v>
      </c>
      <c r="K1287" s="17">
        <v>6.73906628986852E-2</v>
      </c>
      <c r="L1287" s="17">
        <v>4.6145563661306503E-2</v>
      </c>
      <c r="M1287" s="17"/>
      <c r="N1287" s="17">
        <v>0.152606759754745</v>
      </c>
      <c r="O1287" s="17">
        <v>8.4088872771016607E-2</v>
      </c>
      <c r="P1287" s="17">
        <v>6.1071608714296101E-2</v>
      </c>
      <c r="Q1287" s="17">
        <v>3.6598817183075102E-2</v>
      </c>
      <c r="R1287" s="17"/>
      <c r="S1287" s="17">
        <v>0.12602227690196599</v>
      </c>
      <c r="T1287" s="17">
        <v>8.0352422280531799E-2</v>
      </c>
      <c r="U1287" s="17">
        <v>6.1515628175442101E-2</v>
      </c>
      <c r="V1287" s="17">
        <v>0.10871470171061701</v>
      </c>
      <c r="W1287" s="17">
        <v>5.1758146387753799E-2</v>
      </c>
      <c r="X1287" s="17">
        <v>5.5346741825823297E-2</v>
      </c>
      <c r="Y1287" s="17">
        <v>5.0647875884456697E-2</v>
      </c>
      <c r="Z1287" s="17"/>
      <c r="AA1287" s="17">
        <v>3.8072194953262001E-2</v>
      </c>
      <c r="AB1287" s="17">
        <v>0.15514015712327001</v>
      </c>
      <c r="AC1287" s="17"/>
      <c r="AD1287" s="17">
        <v>3.4137148647992797E-2</v>
      </c>
      <c r="AE1287" s="17">
        <v>2.41175738571663E-2</v>
      </c>
      <c r="AF1287" s="17">
        <v>4.6223793567240601E-2</v>
      </c>
      <c r="AG1287" s="17"/>
      <c r="AH1287" s="17">
        <v>2.6497959242408099E-2</v>
      </c>
      <c r="AI1287" s="17">
        <v>9.1560093176161594E-2</v>
      </c>
      <c r="AJ1287" s="17"/>
      <c r="AK1287" s="17">
        <v>9.43078564925105E-2</v>
      </c>
      <c r="AL1287" s="17">
        <v>7.8609509866790106E-2</v>
      </c>
      <c r="AM1287" s="17"/>
      <c r="AN1287" s="17">
        <v>0.109735594057843</v>
      </c>
      <c r="AO1287" s="17">
        <v>3.6598817183075102E-2</v>
      </c>
      <c r="AP1287" s="17"/>
      <c r="AQ1287" s="17">
        <v>3.8774586696731103E-2</v>
      </c>
      <c r="AR1287" s="17">
        <v>0.10578950982443899</v>
      </c>
      <c r="AS1287" s="17"/>
      <c r="AT1287" s="17">
        <v>0.24549177032417499</v>
      </c>
      <c r="AU1287" s="17">
        <v>6.6800837634611102E-2</v>
      </c>
      <c r="AV1287" s="17">
        <v>3.3681899810228101E-2</v>
      </c>
      <c r="AW1287" s="17">
        <v>2.6933189935456299E-2</v>
      </c>
      <c r="AX1287" s="17"/>
      <c r="AY1287" s="17">
        <v>4.3450705331573601E-2</v>
      </c>
      <c r="AZ1287" s="17">
        <v>9.3408624247553404E-2</v>
      </c>
      <c r="BA1287" s="17"/>
      <c r="BB1287" s="17">
        <v>8.0636406864070406E-2</v>
      </c>
      <c r="BC1287" s="17">
        <v>8.4009293468179494E-2</v>
      </c>
      <c r="BD1287" s="17"/>
      <c r="BE1287" s="17">
        <v>5.6894433178333002E-2</v>
      </c>
      <c r="BF1287" s="17">
        <v>8.6970730705235103E-2</v>
      </c>
      <c r="BG1287" s="17"/>
      <c r="BH1287" s="17">
        <v>8.9492970375693606E-2</v>
      </c>
      <c r="BI1287" s="17">
        <v>8.2960092909854496E-2</v>
      </c>
      <c r="BJ1287" s="17"/>
      <c r="BK1287" s="17">
        <v>5.7529033046835702E-2</v>
      </c>
      <c r="BL1287" s="17">
        <v>8.7983455706455799E-2</v>
      </c>
      <c r="BM1287" s="17"/>
      <c r="BN1287" s="17">
        <v>5.9377357626245797E-2</v>
      </c>
      <c r="BO1287" s="17">
        <v>8.4584515073680894E-2</v>
      </c>
      <c r="BP1287" s="17"/>
      <c r="BQ1287" s="17">
        <v>3.3206883992968499E-2</v>
      </c>
      <c r="BR1287" s="17">
        <v>8.7441248876372807E-2</v>
      </c>
      <c r="BS1287" s="17"/>
      <c r="BT1287" s="17">
        <v>7.4677781491173795E-2</v>
      </c>
      <c r="BU1287" s="17">
        <v>8.40742955371441E-2</v>
      </c>
      <c r="BV1287" s="17"/>
      <c r="BW1287" s="17">
        <v>4.6281347648946397E-2</v>
      </c>
      <c r="BX1287" s="17">
        <v>0.10120540673878101</v>
      </c>
      <c r="BY1287" s="17"/>
      <c r="BZ1287" s="17">
        <v>2.3785904435597902E-2</v>
      </c>
      <c r="CA1287" s="17">
        <v>8.6354642874150497E-2</v>
      </c>
    </row>
    <row r="1288" spans="2:79" x14ac:dyDescent="0.35">
      <c r="B1288" t="s">
        <v>166</v>
      </c>
      <c r="C1288" s="17">
        <v>0.67302365265815001</v>
      </c>
      <c r="D1288" s="17">
        <v>0.65975587733465102</v>
      </c>
      <c r="E1288" s="17">
        <v>0.60957589837423698</v>
      </c>
      <c r="F1288" s="17">
        <v>0.69724806208491397</v>
      </c>
      <c r="G1288" s="17">
        <v>0.60121305702202998</v>
      </c>
      <c r="H1288" s="17">
        <v>0.66759499123677801</v>
      </c>
      <c r="I1288" s="17">
        <v>0.75491499139295004</v>
      </c>
      <c r="J1288" s="17">
        <v>0.68665523452277699</v>
      </c>
      <c r="K1288" s="17">
        <v>0.70906756534423798</v>
      </c>
      <c r="L1288" s="17">
        <v>0.77473408441007696</v>
      </c>
      <c r="M1288" s="17"/>
      <c r="N1288" s="17">
        <v>0.464665779540267</v>
      </c>
      <c r="O1288" s="17">
        <v>0.65601729685141996</v>
      </c>
      <c r="P1288" s="17">
        <v>0.75217537141443602</v>
      </c>
      <c r="Q1288" s="17">
        <v>0.81741121062103395</v>
      </c>
      <c r="R1288" s="17"/>
      <c r="S1288" s="17">
        <v>0.54835208090715903</v>
      </c>
      <c r="T1288" s="17">
        <v>0.69076531350739301</v>
      </c>
      <c r="U1288" s="17">
        <v>0.72196283594529098</v>
      </c>
      <c r="V1288" s="17">
        <v>0.58198174015235904</v>
      </c>
      <c r="W1288" s="17">
        <v>0.76092819868396999</v>
      </c>
      <c r="X1288" s="17">
        <v>0.77892664578717796</v>
      </c>
      <c r="Y1288" s="17">
        <v>0.79524645021545803</v>
      </c>
      <c r="Z1288" s="17"/>
      <c r="AA1288" s="17">
        <v>0.80736869405900802</v>
      </c>
      <c r="AB1288" s="17">
        <v>0.46105204257912202</v>
      </c>
      <c r="AC1288" s="17"/>
      <c r="AD1288" s="17">
        <v>0.80920728682337795</v>
      </c>
      <c r="AE1288" s="17">
        <v>0.85901634088457002</v>
      </c>
      <c r="AF1288" s="17">
        <v>0.78693577612218002</v>
      </c>
      <c r="AG1288" s="17"/>
      <c r="AH1288" s="17">
        <v>0.84169081240425203</v>
      </c>
      <c r="AI1288" s="17">
        <v>0.64912625495544196</v>
      </c>
      <c r="AJ1288" s="17"/>
      <c r="AK1288" s="17">
        <v>0.64026753466936404</v>
      </c>
      <c r="AL1288" s="17">
        <v>0.68778333006943804</v>
      </c>
      <c r="AM1288" s="17"/>
      <c r="AN1288" s="17">
        <v>0.59218809354131396</v>
      </c>
      <c r="AO1288" s="17">
        <v>0.81741121062103395</v>
      </c>
      <c r="AP1288" s="17"/>
      <c r="AQ1288" s="17">
        <v>0.81751829230954498</v>
      </c>
      <c r="AR1288" s="17">
        <v>0.600944225582832</v>
      </c>
      <c r="AS1288" s="17"/>
      <c r="AT1288" s="17">
        <v>0.220817274953864</v>
      </c>
      <c r="AU1288" s="17">
        <v>0.68589905380821203</v>
      </c>
      <c r="AV1288" s="17">
        <v>0.82672559994096095</v>
      </c>
      <c r="AW1288" s="17">
        <v>0.87119636245923404</v>
      </c>
      <c r="AX1288" s="17"/>
      <c r="AY1288" s="17">
        <v>0.80612264575417203</v>
      </c>
      <c r="AZ1288" s="17">
        <v>0.64003479906495298</v>
      </c>
      <c r="BA1288" s="17"/>
      <c r="BB1288" s="17">
        <v>0.67042772187020905</v>
      </c>
      <c r="BC1288" s="17">
        <v>0.67350054054632702</v>
      </c>
      <c r="BD1288" s="17"/>
      <c r="BE1288" s="17">
        <v>0.75095205533613296</v>
      </c>
      <c r="BF1288" s="17">
        <v>0.66281086893524599</v>
      </c>
      <c r="BG1288" s="17"/>
      <c r="BH1288" s="17">
        <v>0.63339475126151901</v>
      </c>
      <c r="BI1288" s="17">
        <v>0.67649196806613598</v>
      </c>
      <c r="BJ1288" s="17"/>
      <c r="BK1288" s="17">
        <v>0.721270391639807</v>
      </c>
      <c r="BL1288" s="17">
        <v>0.66466378399969595</v>
      </c>
      <c r="BM1288" s="17"/>
      <c r="BN1288" s="17">
        <v>0.72996482121568096</v>
      </c>
      <c r="BO1288" s="17">
        <v>0.67042871291296102</v>
      </c>
      <c r="BP1288" s="17"/>
      <c r="BQ1288" s="17">
        <v>0.85356824092332695</v>
      </c>
      <c r="BR1288" s="17">
        <v>0.65882032721019901</v>
      </c>
      <c r="BS1288" s="17"/>
      <c r="BT1288" s="17">
        <v>0.73997835317584104</v>
      </c>
      <c r="BU1288" s="17">
        <v>0.66855046211125102</v>
      </c>
      <c r="BV1288" s="17"/>
      <c r="BW1288" s="17">
        <v>0.77142287031695</v>
      </c>
      <c r="BX1288" s="17">
        <v>0.62615855861900305</v>
      </c>
      <c r="BY1288" s="17"/>
      <c r="BZ1288" s="17">
        <v>0.82553770423347805</v>
      </c>
      <c r="CA1288" s="17">
        <v>0.665694778233762</v>
      </c>
    </row>
    <row r="1289" spans="2:79" x14ac:dyDescent="0.35">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7"/>
      <c r="AS1289" s="17"/>
      <c r="AT1289" s="17"/>
      <c r="AU1289" s="17"/>
      <c r="AV1289" s="17"/>
      <c r="AW1289" s="17"/>
      <c r="AX1289" s="17"/>
      <c r="AY1289" s="17"/>
      <c r="AZ1289" s="17"/>
      <c r="BA1289" s="17"/>
      <c r="BB1289" s="17"/>
      <c r="BC1289" s="17"/>
      <c r="BD1289" s="17"/>
      <c r="BE1289" s="17"/>
      <c r="BF1289" s="17"/>
      <c r="BG1289" s="17"/>
      <c r="BH1289" s="17"/>
      <c r="BI1289" s="17"/>
      <c r="BJ1289" s="17"/>
      <c r="BK1289" s="17"/>
      <c r="BL1289" s="17"/>
      <c r="BM1289" s="17"/>
      <c r="BN1289" s="17"/>
      <c r="BO1289" s="17"/>
      <c r="BP1289" s="17"/>
      <c r="BQ1289" s="17"/>
      <c r="BR1289" s="17"/>
      <c r="BS1289" s="17"/>
      <c r="BT1289" s="17"/>
      <c r="BU1289" s="17"/>
      <c r="BV1289" s="17"/>
      <c r="BW1289" s="17"/>
      <c r="BX1289" s="17"/>
      <c r="BY1289" s="17"/>
      <c r="BZ1289" s="17"/>
      <c r="CA1289" s="17"/>
    </row>
    <row r="1290" spans="2:79" x14ac:dyDescent="0.35">
      <c r="B1290" s="6" t="s">
        <v>608</v>
      </c>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c r="AX1290" s="17"/>
      <c r="AY1290" s="17"/>
      <c r="AZ1290" s="17"/>
      <c r="BA1290" s="17"/>
      <c r="BB1290" s="17"/>
      <c r="BC1290" s="17"/>
      <c r="BD1290" s="17"/>
      <c r="BE1290" s="17"/>
      <c r="BF1290" s="17"/>
      <c r="BG1290" s="17"/>
      <c r="BH1290" s="17"/>
      <c r="BI1290" s="17"/>
      <c r="BJ1290" s="17"/>
      <c r="BK1290" s="17"/>
      <c r="BL1290" s="17"/>
      <c r="BM1290" s="17"/>
      <c r="BN1290" s="17"/>
      <c r="BO1290" s="17"/>
      <c r="BP1290" s="17"/>
      <c r="BQ1290" s="17"/>
      <c r="BR1290" s="17"/>
      <c r="BS1290" s="17"/>
      <c r="BT1290" s="17"/>
      <c r="BU1290" s="17"/>
      <c r="BV1290" s="17"/>
      <c r="BW1290" s="17"/>
      <c r="BX1290" s="17"/>
      <c r="BY1290" s="17"/>
      <c r="BZ1290" s="17"/>
      <c r="CA1290" s="17"/>
    </row>
    <row r="1291" spans="2:79" x14ac:dyDescent="0.35">
      <c r="B1291" s="24" t="s">
        <v>77</v>
      </c>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c r="BA1291" s="17"/>
      <c r="BB1291" s="17"/>
      <c r="BC1291" s="17"/>
      <c r="BD1291" s="17"/>
      <c r="BE1291" s="17"/>
      <c r="BF1291" s="17"/>
      <c r="BG1291" s="17"/>
      <c r="BH1291" s="17"/>
      <c r="BI1291" s="17"/>
      <c r="BJ1291" s="17"/>
      <c r="BK1291" s="17"/>
      <c r="BL1291" s="17"/>
      <c r="BM1291" s="17"/>
      <c r="BN1291" s="17"/>
      <c r="BO1291" s="17"/>
      <c r="BP1291" s="17"/>
      <c r="BQ1291" s="17"/>
      <c r="BR1291" s="17"/>
      <c r="BS1291" s="17"/>
      <c r="BT1291" s="17"/>
      <c r="BU1291" s="17"/>
      <c r="BV1291" s="17"/>
      <c r="BW1291" s="17"/>
      <c r="BX1291" s="17"/>
      <c r="BY1291" s="17"/>
      <c r="BZ1291" s="17"/>
      <c r="CA1291" s="17"/>
    </row>
    <row r="1292" spans="2:79" x14ac:dyDescent="0.35">
      <c r="B1292" t="s">
        <v>599</v>
      </c>
      <c r="C1292" s="17">
        <v>0.13200204482331299</v>
      </c>
      <c r="D1292" s="17">
        <v>0.13179081031013001</v>
      </c>
      <c r="E1292" s="17">
        <v>0.112599806134997</v>
      </c>
      <c r="F1292" s="17">
        <v>0.11940489739732001</v>
      </c>
      <c r="G1292" s="17">
        <v>0.14431392674844801</v>
      </c>
      <c r="H1292" s="17">
        <v>0.100801894051173</v>
      </c>
      <c r="I1292" s="17">
        <v>0.14429296117520199</v>
      </c>
      <c r="J1292" s="17">
        <v>0.168763079011022</v>
      </c>
      <c r="K1292" s="17">
        <v>0.223633265254257</v>
      </c>
      <c r="L1292" s="17">
        <v>0.11408616129864101</v>
      </c>
      <c r="M1292" s="17"/>
      <c r="N1292" s="17">
        <v>6.8343217143326196E-2</v>
      </c>
      <c r="O1292" s="17">
        <v>9.3731254731548599E-2</v>
      </c>
      <c r="P1292" s="17">
        <v>0.15652185654395201</v>
      </c>
      <c r="Q1292" s="17">
        <v>0.19363434052737</v>
      </c>
      <c r="R1292" s="17"/>
      <c r="S1292" s="17">
        <v>0.10306096841212301</v>
      </c>
      <c r="T1292" s="17">
        <v>0.111482705377466</v>
      </c>
      <c r="U1292" s="17">
        <v>0.128773437804169</v>
      </c>
      <c r="V1292" s="17">
        <v>8.9808853680438297E-2</v>
      </c>
      <c r="W1292" s="17">
        <v>0.16352348683541601</v>
      </c>
      <c r="X1292" s="17">
        <v>0.18318282293233601</v>
      </c>
      <c r="Y1292" s="17">
        <v>0.21638523694707501</v>
      </c>
      <c r="Z1292" s="17"/>
      <c r="AA1292" s="17">
        <v>0.19225782723392301</v>
      </c>
      <c r="AB1292" s="17">
        <v>3.6929572620652003E-2</v>
      </c>
      <c r="AC1292" s="17"/>
      <c r="AD1292" s="17">
        <v>0.174447888871329</v>
      </c>
      <c r="AE1292" s="17">
        <v>0.29121671111803699</v>
      </c>
      <c r="AF1292" s="17">
        <v>0.15937706575180799</v>
      </c>
      <c r="AG1292" s="17"/>
      <c r="AH1292" s="17">
        <v>0.29996272868664298</v>
      </c>
      <c r="AI1292" s="17">
        <v>0.108204743281373</v>
      </c>
      <c r="AJ1292" s="17"/>
      <c r="AK1292" s="17">
        <v>0.123477793349357</v>
      </c>
      <c r="AL1292" s="17">
        <v>0.13584301285167799</v>
      </c>
      <c r="AM1292" s="17"/>
      <c r="AN1292" s="17">
        <v>9.7497125194626902E-2</v>
      </c>
      <c r="AO1292" s="17">
        <v>0.19363434052737</v>
      </c>
      <c r="AP1292" s="17"/>
      <c r="AQ1292" s="17">
        <v>0.224971371150822</v>
      </c>
      <c r="AR1292" s="17">
        <v>8.5625405569204893E-2</v>
      </c>
      <c r="AS1292" s="17"/>
      <c r="AT1292" s="17">
        <v>3.55408322093567E-2</v>
      </c>
      <c r="AU1292" s="17">
        <v>8.8488403356021705E-2</v>
      </c>
      <c r="AV1292" s="17">
        <v>0.15508583423170999</v>
      </c>
      <c r="AW1292" s="17">
        <v>0.31286674368871198</v>
      </c>
      <c r="AX1292" s="17"/>
      <c r="AY1292" s="17">
        <v>0.22013167591197699</v>
      </c>
      <c r="AZ1292" s="17">
        <v>0.110158938203348</v>
      </c>
      <c r="BA1292" s="17"/>
      <c r="BB1292" s="17">
        <v>0.155224530483481</v>
      </c>
      <c r="BC1292" s="17">
        <v>0.127735936421597</v>
      </c>
      <c r="BD1292" s="17"/>
      <c r="BE1292" s="17">
        <v>0.22535908851997599</v>
      </c>
      <c r="BF1292" s="17">
        <v>0.11976728492167001</v>
      </c>
      <c r="BG1292" s="17"/>
      <c r="BH1292" s="17">
        <v>0.14695091045276701</v>
      </c>
      <c r="BI1292" s="17">
        <v>0.130693722382688</v>
      </c>
      <c r="BJ1292" s="17"/>
      <c r="BK1292" s="17">
        <v>0.13968500536964701</v>
      </c>
      <c r="BL1292" s="17">
        <v>0.13067079337645701</v>
      </c>
      <c r="BM1292" s="17"/>
      <c r="BN1292" s="17">
        <v>0.20512879176937901</v>
      </c>
      <c r="BO1292" s="17">
        <v>0.12866949112106499</v>
      </c>
      <c r="BP1292" s="17"/>
      <c r="BQ1292" s="17">
        <v>0.27943886185474598</v>
      </c>
      <c r="BR1292" s="17">
        <v>0.12040328622617601</v>
      </c>
      <c r="BS1292" s="17"/>
      <c r="BT1292" s="17">
        <v>0.22092189420708599</v>
      </c>
      <c r="BU1292" s="17">
        <v>0.12606138006610099</v>
      </c>
      <c r="BV1292" s="17"/>
      <c r="BW1292" s="17">
        <v>0.15914827349763599</v>
      </c>
      <c r="BX1292" s="17">
        <v>0.119072972927216</v>
      </c>
      <c r="BY1292" s="17"/>
      <c r="BZ1292" s="17">
        <v>0.268705453519895</v>
      </c>
      <c r="CA1292" s="17">
        <v>0.125432931319511</v>
      </c>
    </row>
    <row r="1293" spans="2:79" x14ac:dyDescent="0.35">
      <c r="B1293" t="s">
        <v>600</v>
      </c>
      <c r="C1293" s="17">
        <v>0.294445715039444</v>
      </c>
      <c r="D1293" s="17">
        <v>0.29763676077421503</v>
      </c>
      <c r="E1293" s="17">
        <v>0.257648852429399</v>
      </c>
      <c r="F1293" s="17">
        <v>0.28488670859236997</v>
      </c>
      <c r="G1293" s="17">
        <v>0.27835480116885902</v>
      </c>
      <c r="H1293" s="17">
        <v>0.29236040182189499</v>
      </c>
      <c r="I1293" s="17">
        <v>0.342551692093431</v>
      </c>
      <c r="J1293" s="17">
        <v>0.30988275422745798</v>
      </c>
      <c r="K1293" s="17">
        <v>0.2386385498693</v>
      </c>
      <c r="L1293" s="17">
        <v>0.36316020151719303</v>
      </c>
      <c r="M1293" s="17"/>
      <c r="N1293" s="17">
        <v>0.19162157113579201</v>
      </c>
      <c r="O1293" s="17">
        <v>0.25642465334328002</v>
      </c>
      <c r="P1293" s="17">
        <v>0.34236636926453701</v>
      </c>
      <c r="Q1293" s="17">
        <v>0.37765550830000699</v>
      </c>
      <c r="R1293" s="17"/>
      <c r="S1293" s="17">
        <v>0.21634036536552101</v>
      </c>
      <c r="T1293" s="17">
        <v>0.34610614148699598</v>
      </c>
      <c r="U1293" s="17">
        <v>0.32972215740501098</v>
      </c>
      <c r="V1293" s="17">
        <v>0.26836426373843802</v>
      </c>
      <c r="W1293" s="17">
        <v>0.36656070344335201</v>
      </c>
      <c r="X1293" s="17">
        <v>0.34770137416270103</v>
      </c>
      <c r="Y1293" s="17">
        <v>0.31812818521525899</v>
      </c>
      <c r="Z1293" s="17"/>
      <c r="AA1293" s="17">
        <v>0.38933954133930199</v>
      </c>
      <c r="AB1293" s="17">
        <v>0.14472082056178401</v>
      </c>
      <c r="AC1293" s="17"/>
      <c r="AD1293" s="17">
        <v>0.41002521461887298</v>
      </c>
      <c r="AE1293" s="17">
        <v>0.41203772354749102</v>
      </c>
      <c r="AF1293" s="17">
        <v>0.37109865494953198</v>
      </c>
      <c r="AG1293" s="17"/>
      <c r="AH1293" s="17">
        <v>0.43916857596360298</v>
      </c>
      <c r="AI1293" s="17">
        <v>0.27394083567001398</v>
      </c>
      <c r="AJ1293" s="17"/>
      <c r="AK1293" s="17">
        <v>0.26221736503646198</v>
      </c>
      <c r="AL1293" s="17">
        <v>0.30896758389169898</v>
      </c>
      <c r="AM1293" s="17"/>
      <c r="AN1293" s="17">
        <v>0.247860605788252</v>
      </c>
      <c r="AO1293" s="17">
        <v>0.37765550830000699</v>
      </c>
      <c r="AP1293" s="17"/>
      <c r="AQ1293" s="17">
        <v>0.36239480608193497</v>
      </c>
      <c r="AR1293" s="17">
        <v>0.26055012164962998</v>
      </c>
      <c r="AS1293" s="17"/>
      <c r="AT1293" s="17">
        <v>0.118253674914346</v>
      </c>
      <c r="AU1293" s="17">
        <v>0.23335801519213401</v>
      </c>
      <c r="AV1293" s="17">
        <v>0.393454866900944</v>
      </c>
      <c r="AW1293" s="17">
        <v>0.42141768814652403</v>
      </c>
      <c r="AX1293" s="17"/>
      <c r="AY1293" s="17">
        <v>0.38466305971403397</v>
      </c>
      <c r="AZ1293" s="17">
        <v>0.27208516440109398</v>
      </c>
      <c r="BA1293" s="17"/>
      <c r="BB1293" s="17">
        <v>0.30028864758858498</v>
      </c>
      <c r="BC1293" s="17">
        <v>0.29337233366230298</v>
      </c>
      <c r="BD1293" s="17"/>
      <c r="BE1293" s="17">
        <v>0.30755955171654598</v>
      </c>
      <c r="BF1293" s="17">
        <v>0.29272710188739298</v>
      </c>
      <c r="BG1293" s="17"/>
      <c r="BH1293" s="17">
        <v>0.29069204356385397</v>
      </c>
      <c r="BI1293" s="17">
        <v>0.294774235794663</v>
      </c>
      <c r="BJ1293" s="17"/>
      <c r="BK1293" s="17">
        <v>0.34799357667625203</v>
      </c>
      <c r="BL1293" s="17">
        <v>0.28516730369655702</v>
      </c>
      <c r="BM1293" s="17"/>
      <c r="BN1293" s="17">
        <v>0.33911786791040099</v>
      </c>
      <c r="BO1293" s="17">
        <v>0.29240990249950899</v>
      </c>
      <c r="BP1293" s="17"/>
      <c r="BQ1293" s="17">
        <v>0.41403526705388799</v>
      </c>
      <c r="BR1293" s="17">
        <v>0.28503768268711999</v>
      </c>
      <c r="BS1293" s="17"/>
      <c r="BT1293" s="17">
        <v>0.33362507245641099</v>
      </c>
      <c r="BU1293" s="17">
        <v>0.29182817318090298</v>
      </c>
      <c r="BV1293" s="17"/>
      <c r="BW1293" s="17">
        <v>0.361898772704417</v>
      </c>
      <c r="BX1293" s="17">
        <v>0.262319505442348</v>
      </c>
      <c r="BY1293" s="17"/>
      <c r="BZ1293" s="17">
        <v>0.42081248927886</v>
      </c>
      <c r="CA1293" s="17">
        <v>0.28837331574082498</v>
      </c>
    </row>
    <row r="1294" spans="2:79" x14ac:dyDescent="0.35">
      <c r="B1294" t="s">
        <v>601</v>
      </c>
      <c r="C1294" s="17">
        <v>0.28332450657270097</v>
      </c>
      <c r="D1294" s="17">
        <v>0.27492655431892199</v>
      </c>
      <c r="E1294" s="17">
        <v>0.28598479270263799</v>
      </c>
      <c r="F1294" s="17">
        <v>0.32451827040937697</v>
      </c>
      <c r="G1294" s="17">
        <v>0.26263729525111101</v>
      </c>
      <c r="H1294" s="17">
        <v>0.31005460650827699</v>
      </c>
      <c r="I1294" s="17">
        <v>0.308967730430319</v>
      </c>
      <c r="J1294" s="17">
        <v>0.22087980083574199</v>
      </c>
      <c r="K1294" s="17">
        <v>0.18969485043900799</v>
      </c>
      <c r="L1294" s="17">
        <v>0.24729017852252799</v>
      </c>
      <c r="M1294" s="17"/>
      <c r="N1294" s="17">
        <v>0.31176046207704999</v>
      </c>
      <c r="O1294" s="17">
        <v>0.31212702453671498</v>
      </c>
      <c r="P1294" s="17">
        <v>0.286746586085591</v>
      </c>
      <c r="Q1294" s="17">
        <v>0.24326231248379401</v>
      </c>
      <c r="R1294" s="17"/>
      <c r="S1294" s="17">
        <v>0.32609744225653098</v>
      </c>
      <c r="T1294" s="17">
        <v>0.26557372685063602</v>
      </c>
      <c r="U1294" s="17">
        <v>0.30654878981293798</v>
      </c>
      <c r="V1294" s="17">
        <v>0.329410174096467</v>
      </c>
      <c r="W1294" s="17">
        <v>0.260599340850516</v>
      </c>
      <c r="X1294" s="17">
        <v>0.25715846357514999</v>
      </c>
      <c r="Y1294" s="17">
        <v>0.23605947167443</v>
      </c>
      <c r="Z1294" s="17"/>
      <c r="AA1294" s="17">
        <v>0.26148839913789501</v>
      </c>
      <c r="AB1294" s="17">
        <v>0.31777784256895403</v>
      </c>
      <c r="AC1294" s="17"/>
      <c r="AD1294" s="17">
        <v>0.27009237012245602</v>
      </c>
      <c r="AE1294" s="17">
        <v>0.19264149216819401</v>
      </c>
      <c r="AF1294" s="17">
        <v>0.285793788649646</v>
      </c>
      <c r="AG1294" s="17"/>
      <c r="AH1294" s="17">
        <v>0.17807975593811401</v>
      </c>
      <c r="AI1294" s="17">
        <v>0.29823597876339197</v>
      </c>
      <c r="AJ1294" s="17"/>
      <c r="AK1294" s="17">
        <v>0.28487185356608302</v>
      </c>
      <c r="AL1294" s="17">
        <v>0.28262728285182298</v>
      </c>
      <c r="AM1294" s="17"/>
      <c r="AN1294" s="17">
        <v>0.30575337720611301</v>
      </c>
      <c r="AO1294" s="17">
        <v>0.24326231248379401</v>
      </c>
      <c r="AP1294" s="17"/>
      <c r="AQ1294" s="17">
        <v>0.23904377601736701</v>
      </c>
      <c r="AR1294" s="17">
        <v>0.30541342071238903</v>
      </c>
      <c r="AS1294" s="17"/>
      <c r="AT1294" s="17">
        <v>0.26956739738414498</v>
      </c>
      <c r="AU1294" s="17">
        <v>0.32329158876846598</v>
      </c>
      <c r="AV1294" s="17">
        <v>0.28890397920274902</v>
      </c>
      <c r="AW1294" s="17">
        <v>0.192300464065255</v>
      </c>
      <c r="AX1294" s="17"/>
      <c r="AY1294" s="17">
        <v>0.23773937696214001</v>
      </c>
      <c r="AZ1294" s="17">
        <v>0.29462287278697202</v>
      </c>
      <c r="BA1294" s="17"/>
      <c r="BB1294" s="17">
        <v>0.27853317016975798</v>
      </c>
      <c r="BC1294" s="17">
        <v>0.28420470349835097</v>
      </c>
      <c r="BD1294" s="17"/>
      <c r="BE1294" s="17">
        <v>0.26186161416166298</v>
      </c>
      <c r="BF1294" s="17">
        <v>0.28613729203639898</v>
      </c>
      <c r="BG1294" s="17"/>
      <c r="BH1294" s="17">
        <v>0.23583734636512599</v>
      </c>
      <c r="BI1294" s="17">
        <v>0.28748057559366602</v>
      </c>
      <c r="BJ1294" s="17"/>
      <c r="BK1294" s="17">
        <v>0.278680496183216</v>
      </c>
      <c r="BL1294" s="17">
        <v>0.28412918928751302</v>
      </c>
      <c r="BM1294" s="17"/>
      <c r="BN1294" s="17">
        <v>0.26893938978215698</v>
      </c>
      <c r="BO1294" s="17">
        <v>0.28398006936223602</v>
      </c>
      <c r="BP1294" s="17"/>
      <c r="BQ1294" s="17">
        <v>0.20076250088675399</v>
      </c>
      <c r="BR1294" s="17">
        <v>0.28981960591442502</v>
      </c>
      <c r="BS1294" s="17"/>
      <c r="BT1294" s="17">
        <v>0.25872283639223098</v>
      </c>
      <c r="BU1294" s="17">
        <v>0.28496812468521998</v>
      </c>
      <c r="BV1294" s="17"/>
      <c r="BW1294" s="17">
        <v>0.29349218278713302</v>
      </c>
      <c r="BX1294" s="17">
        <v>0.27848189589665601</v>
      </c>
      <c r="BY1294" s="17"/>
      <c r="BZ1294" s="17">
        <v>0.21974379180304601</v>
      </c>
      <c r="CA1294" s="17">
        <v>0.28637979931160901</v>
      </c>
    </row>
    <row r="1295" spans="2:79" x14ac:dyDescent="0.35">
      <c r="B1295" t="s">
        <v>602</v>
      </c>
      <c r="C1295" s="17">
        <v>9.0920471724446297E-2</v>
      </c>
      <c r="D1295" s="17">
        <v>0.104523370958391</v>
      </c>
      <c r="E1295" s="17">
        <v>9.9109886720891494E-2</v>
      </c>
      <c r="F1295" s="17">
        <v>9.6604000108098706E-2</v>
      </c>
      <c r="G1295" s="17">
        <v>9.3078628829562096E-2</v>
      </c>
      <c r="H1295" s="17">
        <v>9.3549707774711E-2</v>
      </c>
      <c r="I1295" s="17">
        <v>8.5659492735066595E-2</v>
      </c>
      <c r="J1295" s="17">
        <v>5.49073731752278E-2</v>
      </c>
      <c r="K1295" s="17">
        <v>6.9913259502349306E-2</v>
      </c>
      <c r="L1295" s="17">
        <v>8.0190538980778894E-2</v>
      </c>
      <c r="M1295" s="17"/>
      <c r="N1295" s="17">
        <v>0.115142019360662</v>
      </c>
      <c r="O1295" s="17">
        <v>0.111735791532603</v>
      </c>
      <c r="P1295" s="17">
        <v>7.8663611190997504E-2</v>
      </c>
      <c r="Q1295" s="17">
        <v>6.5408524813999003E-2</v>
      </c>
      <c r="R1295" s="17"/>
      <c r="S1295" s="17">
        <v>0.112284597736242</v>
      </c>
      <c r="T1295" s="17">
        <v>0.11450803540532201</v>
      </c>
      <c r="U1295" s="17">
        <v>0.111367007417203</v>
      </c>
      <c r="V1295" s="17">
        <v>8.9210388636621493E-2</v>
      </c>
      <c r="W1295" s="17">
        <v>8.4341860948113301E-2</v>
      </c>
      <c r="X1295" s="17">
        <v>8.9944644249667804E-2</v>
      </c>
      <c r="Y1295" s="17">
        <v>6.9611757206535702E-2</v>
      </c>
      <c r="Z1295" s="17"/>
      <c r="AA1295" s="17">
        <v>7.8747182387420803E-2</v>
      </c>
      <c r="AB1295" s="17">
        <v>0.110127669205057</v>
      </c>
      <c r="AC1295" s="17"/>
      <c r="AD1295" s="17">
        <v>7.4350468474176104E-2</v>
      </c>
      <c r="AE1295" s="17">
        <v>5.59166239766117E-2</v>
      </c>
      <c r="AF1295" s="17">
        <v>9.2040790687878293E-2</v>
      </c>
      <c r="AG1295" s="17"/>
      <c r="AH1295" s="17">
        <v>5.6031300632998701E-2</v>
      </c>
      <c r="AI1295" s="17">
        <v>9.58637007344397E-2</v>
      </c>
      <c r="AJ1295" s="17"/>
      <c r="AK1295" s="17">
        <v>8.0650941358563905E-2</v>
      </c>
      <c r="AL1295" s="17">
        <v>9.5547850201277706E-2</v>
      </c>
      <c r="AM1295" s="17"/>
      <c r="AN1295" s="17">
        <v>0.10520336785317801</v>
      </c>
      <c r="AO1295" s="17">
        <v>6.5408524813999003E-2</v>
      </c>
      <c r="AP1295" s="17"/>
      <c r="AQ1295" s="17">
        <v>6.3896642747884896E-2</v>
      </c>
      <c r="AR1295" s="17">
        <v>0.104400986397595</v>
      </c>
      <c r="AS1295" s="17"/>
      <c r="AT1295" s="17">
        <v>0.110914797515846</v>
      </c>
      <c r="AU1295" s="17">
        <v>0.11309635114685899</v>
      </c>
      <c r="AV1295" s="17">
        <v>7.7979826840329697E-2</v>
      </c>
      <c r="AW1295" s="17">
        <v>4.3931277702371201E-2</v>
      </c>
      <c r="AX1295" s="17"/>
      <c r="AY1295" s="17">
        <v>8.2716265860536903E-2</v>
      </c>
      <c r="AZ1295" s="17">
        <v>9.2953900676817899E-2</v>
      </c>
      <c r="BA1295" s="17"/>
      <c r="BB1295" s="17">
        <v>6.6007138917367397E-2</v>
      </c>
      <c r="BC1295" s="17">
        <v>9.5497198779351603E-2</v>
      </c>
      <c r="BD1295" s="17"/>
      <c r="BE1295" s="17">
        <v>8.2576092840677601E-2</v>
      </c>
      <c r="BF1295" s="17">
        <v>9.2014031118882206E-2</v>
      </c>
      <c r="BG1295" s="17"/>
      <c r="BH1295" s="17">
        <v>7.9760591791024196E-2</v>
      </c>
      <c r="BI1295" s="17">
        <v>9.1897182714664502E-2</v>
      </c>
      <c r="BJ1295" s="17"/>
      <c r="BK1295" s="17">
        <v>8.5252399415545604E-2</v>
      </c>
      <c r="BL1295" s="17">
        <v>9.1902596963357105E-2</v>
      </c>
      <c r="BM1295" s="17"/>
      <c r="BN1295" s="17">
        <v>8.7643816993198898E-2</v>
      </c>
      <c r="BO1295" s="17">
        <v>9.1069796401279796E-2</v>
      </c>
      <c r="BP1295" s="17"/>
      <c r="BQ1295" s="17">
        <v>3.9342994173838401E-2</v>
      </c>
      <c r="BR1295" s="17">
        <v>9.4978038370308202E-2</v>
      </c>
      <c r="BS1295" s="17"/>
      <c r="BT1295" s="17">
        <v>5.4758147926763701E-2</v>
      </c>
      <c r="BU1295" s="17">
        <v>9.3336447954866897E-2</v>
      </c>
      <c r="BV1295" s="17"/>
      <c r="BW1295" s="17">
        <v>9.3357840801535794E-2</v>
      </c>
      <c r="BX1295" s="17">
        <v>8.9759613602565805E-2</v>
      </c>
      <c r="BY1295" s="17"/>
      <c r="BZ1295" s="17">
        <v>6.2882787135437102E-2</v>
      </c>
      <c r="CA1295" s="17">
        <v>9.2267788036490897E-2</v>
      </c>
    </row>
    <row r="1296" spans="2:79" x14ac:dyDescent="0.35">
      <c r="B1296" t="s">
        <v>603</v>
      </c>
      <c r="C1296" s="17">
        <v>5.8822695775366501E-2</v>
      </c>
      <c r="D1296" s="17">
        <v>5.74765432666062E-2</v>
      </c>
      <c r="E1296" s="17">
        <v>8.2357592060127702E-2</v>
      </c>
      <c r="F1296" s="17">
        <v>6.03603270546254E-2</v>
      </c>
      <c r="G1296" s="17">
        <v>4.4175926879050399E-2</v>
      </c>
      <c r="H1296" s="17">
        <v>7.5986459009728197E-2</v>
      </c>
      <c r="I1296" s="17">
        <v>4.5958576972226599E-2</v>
      </c>
      <c r="J1296" s="17">
        <v>5.7400338775021501E-2</v>
      </c>
      <c r="K1296" s="17">
        <v>2.8588628320382999E-2</v>
      </c>
      <c r="L1296" s="17">
        <v>4.52416689027198E-2</v>
      </c>
      <c r="M1296" s="17"/>
      <c r="N1296" s="17">
        <v>0.110429024470346</v>
      </c>
      <c r="O1296" s="17">
        <v>6.0443740007228602E-2</v>
      </c>
      <c r="P1296" s="17">
        <v>3.6574217790483601E-2</v>
      </c>
      <c r="Q1296" s="17">
        <v>2.55994018623888E-2</v>
      </c>
      <c r="R1296" s="17"/>
      <c r="S1296" s="17">
        <v>8.7783782123229306E-2</v>
      </c>
      <c r="T1296" s="17">
        <v>5.8705043632848002E-2</v>
      </c>
      <c r="U1296" s="17">
        <v>4.6736070595784399E-2</v>
      </c>
      <c r="V1296" s="17">
        <v>7.3912033166369295E-2</v>
      </c>
      <c r="W1296" s="17">
        <v>3.7578040462700697E-2</v>
      </c>
      <c r="X1296" s="17">
        <v>3.4044832560734602E-2</v>
      </c>
      <c r="Y1296" s="17">
        <v>5.41696934842196E-2</v>
      </c>
      <c r="Z1296" s="17"/>
      <c r="AA1296" s="17">
        <v>2.65738790152245E-2</v>
      </c>
      <c r="AB1296" s="17">
        <v>0.109705359850731</v>
      </c>
      <c r="AC1296" s="17"/>
      <c r="AD1296" s="17">
        <v>2.2323104394098899E-2</v>
      </c>
      <c r="AE1296" s="17">
        <v>2.2449167298076701E-2</v>
      </c>
      <c r="AF1296" s="17">
        <v>3.07855359812313E-2</v>
      </c>
      <c r="AG1296" s="17"/>
      <c r="AH1296" s="17">
        <v>1.3431662246287199E-2</v>
      </c>
      <c r="AI1296" s="17">
        <v>6.5253868162535297E-2</v>
      </c>
      <c r="AJ1296" s="17"/>
      <c r="AK1296" s="17">
        <v>6.7536317197864099E-2</v>
      </c>
      <c r="AL1296" s="17">
        <v>5.4896398974134203E-2</v>
      </c>
      <c r="AM1296" s="17"/>
      <c r="AN1296" s="17">
        <v>7.7422799392666206E-2</v>
      </c>
      <c r="AO1296" s="17">
        <v>2.55994018623888E-2</v>
      </c>
      <c r="AP1296" s="17"/>
      <c r="AQ1296" s="17">
        <v>3.7030311646843499E-2</v>
      </c>
      <c r="AR1296" s="17">
        <v>6.96935666006014E-2</v>
      </c>
      <c r="AS1296" s="17"/>
      <c r="AT1296" s="17">
        <v>0.13307544007594899</v>
      </c>
      <c r="AU1296" s="17">
        <v>6.55826535230358E-2</v>
      </c>
      <c r="AV1296" s="17">
        <v>2.87585173069956E-2</v>
      </c>
      <c r="AW1296" s="17">
        <v>1.7465797009876102E-2</v>
      </c>
      <c r="AX1296" s="17"/>
      <c r="AY1296" s="17">
        <v>3.53815974123428E-2</v>
      </c>
      <c r="AZ1296" s="17">
        <v>6.4632619231388702E-2</v>
      </c>
      <c r="BA1296" s="17"/>
      <c r="BB1296" s="17">
        <v>5.7014612645794001E-2</v>
      </c>
      <c r="BC1296" s="17">
        <v>5.9154851374166199E-2</v>
      </c>
      <c r="BD1296" s="17"/>
      <c r="BE1296" s="17">
        <v>3.7742580873014298E-2</v>
      </c>
      <c r="BF1296" s="17">
        <v>6.15853169372719E-2</v>
      </c>
      <c r="BG1296" s="17"/>
      <c r="BH1296" s="17">
        <v>5.0335415259312802E-2</v>
      </c>
      <c r="BI1296" s="17">
        <v>5.95655012720697E-2</v>
      </c>
      <c r="BJ1296" s="17"/>
      <c r="BK1296" s="17">
        <v>4.5118988073909197E-2</v>
      </c>
      <c r="BL1296" s="17">
        <v>6.1197181573496302E-2</v>
      </c>
      <c r="BM1296" s="17"/>
      <c r="BN1296" s="17">
        <v>4.6228760590757402E-2</v>
      </c>
      <c r="BO1296" s="17">
        <v>5.9396630307915803E-2</v>
      </c>
      <c r="BP1296" s="17"/>
      <c r="BQ1296" s="17">
        <v>2.0526191865652299E-2</v>
      </c>
      <c r="BR1296" s="17">
        <v>6.1835456854360801E-2</v>
      </c>
      <c r="BS1296" s="17"/>
      <c r="BT1296" s="17">
        <v>6.1225471363757701E-2</v>
      </c>
      <c r="BU1296" s="17">
        <v>5.8662168240104499E-2</v>
      </c>
      <c r="BV1296" s="17"/>
      <c r="BW1296" s="17">
        <v>3.33312521622968E-2</v>
      </c>
      <c r="BX1296" s="17">
        <v>7.0963634804603395E-2</v>
      </c>
      <c r="BY1296" s="17"/>
      <c r="BZ1296" s="17">
        <v>1.0729585711899799E-2</v>
      </c>
      <c r="CA1296" s="17">
        <v>6.1133750794184302E-2</v>
      </c>
    </row>
    <row r="1297" spans="2:79" x14ac:dyDescent="0.35">
      <c r="B1297" t="s">
        <v>103</v>
      </c>
      <c r="C1297" s="17">
        <v>0.14048456606472901</v>
      </c>
      <c r="D1297" s="17">
        <v>0.13364596037173501</v>
      </c>
      <c r="E1297" s="17">
        <v>0.16229906995194601</v>
      </c>
      <c r="F1297" s="17">
        <v>0.11422579643821</v>
      </c>
      <c r="G1297" s="17">
        <v>0.17743942112297001</v>
      </c>
      <c r="H1297" s="17">
        <v>0.12724693083421601</v>
      </c>
      <c r="I1297" s="17">
        <v>7.2569546593755502E-2</v>
      </c>
      <c r="J1297" s="17">
        <v>0.18816665397552901</v>
      </c>
      <c r="K1297" s="17">
        <v>0.249531446614703</v>
      </c>
      <c r="L1297" s="17">
        <v>0.15003125077814</v>
      </c>
      <c r="M1297" s="17"/>
      <c r="N1297" s="17">
        <v>0.20270370581282399</v>
      </c>
      <c r="O1297" s="17">
        <v>0.16553753584862399</v>
      </c>
      <c r="P1297" s="17">
        <v>9.9127359124439998E-2</v>
      </c>
      <c r="Q1297" s="17">
        <v>9.4439912012440605E-2</v>
      </c>
      <c r="R1297" s="17"/>
      <c r="S1297" s="17">
        <v>0.15443284410635399</v>
      </c>
      <c r="T1297" s="17">
        <v>0.103624347246731</v>
      </c>
      <c r="U1297" s="17">
        <v>7.6852536964893303E-2</v>
      </c>
      <c r="V1297" s="17">
        <v>0.149294286681666</v>
      </c>
      <c r="W1297" s="17">
        <v>8.7396567459901695E-2</v>
      </c>
      <c r="X1297" s="17">
        <v>8.79678625194103E-2</v>
      </c>
      <c r="Y1297" s="17">
        <v>0.10564565547248</v>
      </c>
      <c r="Z1297" s="17"/>
      <c r="AA1297" s="17">
        <v>5.15931708862346E-2</v>
      </c>
      <c r="AB1297" s="17">
        <v>0.280738735192822</v>
      </c>
      <c r="AC1297" s="17"/>
      <c r="AD1297" s="17">
        <v>4.8760953519066903E-2</v>
      </c>
      <c r="AE1297" s="17">
        <v>2.5738281891589498E-2</v>
      </c>
      <c r="AF1297" s="17">
        <v>6.0904163979904502E-2</v>
      </c>
      <c r="AG1297" s="17"/>
      <c r="AH1297" s="17">
        <v>1.33259765323541E-2</v>
      </c>
      <c r="AI1297" s="17">
        <v>0.15850087338824601</v>
      </c>
      <c r="AJ1297" s="17"/>
      <c r="AK1297" s="17">
        <v>0.18124572949167</v>
      </c>
      <c r="AL1297" s="17">
        <v>0.122117871229388</v>
      </c>
      <c r="AM1297" s="17"/>
      <c r="AN1297" s="17">
        <v>0.166262724565164</v>
      </c>
      <c r="AO1297" s="17">
        <v>9.4439912012440605E-2</v>
      </c>
      <c r="AP1297" s="17"/>
      <c r="AQ1297" s="17">
        <v>7.2663092355146994E-2</v>
      </c>
      <c r="AR1297" s="17">
        <v>0.174316499070579</v>
      </c>
      <c r="AS1297" s="17"/>
      <c r="AT1297" s="17">
        <v>0.332647857900357</v>
      </c>
      <c r="AU1297" s="17">
        <v>0.176182988013484</v>
      </c>
      <c r="AV1297" s="17">
        <v>5.5816975517271501E-2</v>
      </c>
      <c r="AW1297" s="17">
        <v>1.20180293872609E-2</v>
      </c>
      <c r="AX1297" s="17"/>
      <c r="AY1297" s="17">
        <v>3.9368024138969601E-2</v>
      </c>
      <c r="AZ1297" s="17">
        <v>0.16554650470037899</v>
      </c>
      <c r="BA1297" s="17"/>
      <c r="BB1297" s="17">
        <v>0.14293190019501401</v>
      </c>
      <c r="BC1297" s="17">
        <v>0.140034976264232</v>
      </c>
      <c r="BD1297" s="17"/>
      <c r="BE1297" s="17">
        <v>8.4901071888123403E-2</v>
      </c>
      <c r="BF1297" s="17">
        <v>0.14776897309838299</v>
      </c>
      <c r="BG1297" s="17"/>
      <c r="BH1297" s="17">
        <v>0.196423692567916</v>
      </c>
      <c r="BI1297" s="17">
        <v>0.13558878224224899</v>
      </c>
      <c r="BJ1297" s="17"/>
      <c r="BK1297" s="17">
        <v>0.103269534281431</v>
      </c>
      <c r="BL1297" s="17">
        <v>0.14693293510262101</v>
      </c>
      <c r="BM1297" s="17"/>
      <c r="BN1297" s="17">
        <v>5.2941372954106398E-2</v>
      </c>
      <c r="BO1297" s="17">
        <v>0.14447411030799501</v>
      </c>
      <c r="BP1297" s="17"/>
      <c r="BQ1297" s="17">
        <v>4.5894184165121102E-2</v>
      </c>
      <c r="BR1297" s="17">
        <v>0.14792592994761</v>
      </c>
      <c r="BS1297" s="17"/>
      <c r="BT1297" s="17">
        <v>7.0746577653750503E-2</v>
      </c>
      <c r="BU1297" s="17">
        <v>0.14514370587280401</v>
      </c>
      <c r="BV1297" s="17"/>
      <c r="BW1297" s="17">
        <v>5.8771678046980601E-2</v>
      </c>
      <c r="BX1297" s="17">
        <v>0.17940237732661099</v>
      </c>
      <c r="BY1297" s="17"/>
      <c r="BZ1297" s="17">
        <v>1.7125892550862099E-2</v>
      </c>
      <c r="CA1297" s="17">
        <v>0.14641241479738001</v>
      </c>
    </row>
    <row r="1298" spans="2:79" x14ac:dyDescent="0.35">
      <c r="B1298" t="s">
        <v>604</v>
      </c>
      <c r="C1298" s="17">
        <v>0.42644775986275701</v>
      </c>
      <c r="D1298" s="17">
        <v>0.42942757108434598</v>
      </c>
      <c r="E1298" s="17">
        <v>0.37024865856439698</v>
      </c>
      <c r="F1298" s="17">
        <v>0.404291605989689</v>
      </c>
      <c r="G1298" s="17">
        <v>0.42266872791730697</v>
      </c>
      <c r="H1298" s="17">
        <v>0.393162295873068</v>
      </c>
      <c r="I1298" s="17">
        <v>0.48684465326863302</v>
      </c>
      <c r="J1298" s="17">
        <v>0.47864583323847998</v>
      </c>
      <c r="K1298" s="17">
        <v>0.46227181512355697</v>
      </c>
      <c r="L1298" s="17">
        <v>0.47724636281583399</v>
      </c>
      <c r="M1298" s="17"/>
      <c r="N1298" s="17">
        <v>0.25996478827911801</v>
      </c>
      <c r="O1298" s="17">
        <v>0.35015590807482799</v>
      </c>
      <c r="P1298" s="17">
        <v>0.49888822580848802</v>
      </c>
      <c r="Q1298" s="17">
        <v>0.57128984882737699</v>
      </c>
      <c r="R1298" s="17"/>
      <c r="S1298" s="17">
        <v>0.31940133377764401</v>
      </c>
      <c r="T1298" s="17">
        <v>0.45758884686446299</v>
      </c>
      <c r="U1298" s="17">
        <v>0.45849559520917998</v>
      </c>
      <c r="V1298" s="17">
        <v>0.35817311741887697</v>
      </c>
      <c r="W1298" s="17">
        <v>0.53008419027876796</v>
      </c>
      <c r="X1298" s="17">
        <v>0.53088419709503698</v>
      </c>
      <c r="Y1298" s="17">
        <v>0.534513422162334</v>
      </c>
      <c r="Z1298" s="17"/>
      <c r="AA1298" s="17">
        <v>0.58159736857322497</v>
      </c>
      <c r="AB1298" s="17">
        <v>0.181650393182436</v>
      </c>
      <c r="AC1298" s="17"/>
      <c r="AD1298" s="17">
        <v>0.58447310349020198</v>
      </c>
      <c r="AE1298" s="17">
        <v>0.70325443466552795</v>
      </c>
      <c r="AF1298" s="17">
        <v>0.53047572070133997</v>
      </c>
      <c r="AG1298" s="17"/>
      <c r="AH1298" s="17">
        <v>0.73913130465024601</v>
      </c>
      <c r="AI1298" s="17">
        <v>0.38214557895138701</v>
      </c>
      <c r="AJ1298" s="17"/>
      <c r="AK1298" s="17">
        <v>0.38569515838581903</v>
      </c>
      <c r="AL1298" s="17">
        <v>0.44481059674337697</v>
      </c>
      <c r="AM1298" s="17"/>
      <c r="AN1298" s="17">
        <v>0.34535773098287897</v>
      </c>
      <c r="AO1298" s="17">
        <v>0.57128984882737699</v>
      </c>
      <c r="AP1298" s="17"/>
      <c r="AQ1298" s="17">
        <v>0.58736617723275697</v>
      </c>
      <c r="AR1298" s="17">
        <v>0.34617552721883499</v>
      </c>
      <c r="AS1298" s="17"/>
      <c r="AT1298" s="17">
        <v>0.15379450712370299</v>
      </c>
      <c r="AU1298" s="17">
        <v>0.32184641854815499</v>
      </c>
      <c r="AV1298" s="17">
        <v>0.54854070113265396</v>
      </c>
      <c r="AW1298" s="17">
        <v>0.73428443183523595</v>
      </c>
      <c r="AX1298" s="17"/>
      <c r="AY1298" s="17">
        <v>0.60479473562601105</v>
      </c>
      <c r="AZ1298" s="17">
        <v>0.38224410260444203</v>
      </c>
      <c r="BA1298" s="17"/>
      <c r="BB1298" s="17">
        <v>0.45551317807206598</v>
      </c>
      <c r="BC1298" s="17">
        <v>0.4211082700839</v>
      </c>
      <c r="BD1298" s="17"/>
      <c r="BE1298" s="17">
        <v>0.53291864023652202</v>
      </c>
      <c r="BF1298" s="17">
        <v>0.41249438680906297</v>
      </c>
      <c r="BG1298" s="17"/>
      <c r="BH1298" s="17">
        <v>0.43764295401662101</v>
      </c>
      <c r="BI1298" s="17">
        <v>0.425467958177351</v>
      </c>
      <c r="BJ1298" s="17"/>
      <c r="BK1298" s="17">
        <v>0.48767858204589898</v>
      </c>
      <c r="BL1298" s="17">
        <v>0.415838097073014</v>
      </c>
      <c r="BM1298" s="17"/>
      <c r="BN1298" s="17">
        <v>0.54424665967978003</v>
      </c>
      <c r="BO1298" s="17">
        <v>0.42107939362057401</v>
      </c>
      <c r="BP1298" s="17"/>
      <c r="BQ1298" s="17">
        <v>0.69347412890863402</v>
      </c>
      <c r="BR1298" s="17">
        <v>0.40544096891329601</v>
      </c>
      <c r="BS1298" s="17"/>
      <c r="BT1298" s="17">
        <v>0.55454696666349701</v>
      </c>
      <c r="BU1298" s="17">
        <v>0.417889553247005</v>
      </c>
      <c r="BV1298" s="17"/>
      <c r="BW1298" s="17">
        <v>0.521047046202054</v>
      </c>
      <c r="BX1298" s="17">
        <v>0.38139247836956403</v>
      </c>
      <c r="BY1298" s="17"/>
      <c r="BZ1298" s="17">
        <v>0.689517942798755</v>
      </c>
      <c r="CA1298" s="17">
        <v>0.41380624706033597</v>
      </c>
    </row>
    <row r="1299" spans="2:79" x14ac:dyDescent="0.35">
      <c r="B1299" t="s">
        <v>605</v>
      </c>
      <c r="C1299" s="17">
        <v>0.14974316749981301</v>
      </c>
      <c r="D1299" s="17">
        <v>0.16199991422499699</v>
      </c>
      <c r="E1299" s="17">
        <v>0.18146747878101899</v>
      </c>
      <c r="F1299" s="17">
        <v>0.15696432716272399</v>
      </c>
      <c r="G1299" s="17">
        <v>0.137254555708612</v>
      </c>
      <c r="H1299" s="17">
        <v>0.169536166784439</v>
      </c>
      <c r="I1299" s="17">
        <v>0.13161806970729301</v>
      </c>
      <c r="J1299" s="17">
        <v>0.112307711950249</v>
      </c>
      <c r="K1299" s="17">
        <v>9.8501887822732198E-2</v>
      </c>
      <c r="L1299" s="17">
        <v>0.12543220788349899</v>
      </c>
      <c r="M1299" s="17"/>
      <c r="N1299" s="17">
        <v>0.22557104383100801</v>
      </c>
      <c r="O1299" s="17">
        <v>0.17217953153983201</v>
      </c>
      <c r="P1299" s="17">
        <v>0.11523782898148099</v>
      </c>
      <c r="Q1299" s="17">
        <v>9.1007926676387699E-2</v>
      </c>
      <c r="R1299" s="17"/>
      <c r="S1299" s="17">
        <v>0.20006837985947101</v>
      </c>
      <c r="T1299" s="17">
        <v>0.17321307903816999</v>
      </c>
      <c r="U1299" s="17">
        <v>0.15810307801298801</v>
      </c>
      <c r="V1299" s="17">
        <v>0.163122421802991</v>
      </c>
      <c r="W1299" s="17">
        <v>0.12191990141081401</v>
      </c>
      <c r="X1299" s="17">
        <v>0.123989476810402</v>
      </c>
      <c r="Y1299" s="17">
        <v>0.123781450690755</v>
      </c>
      <c r="Z1299" s="17"/>
      <c r="AA1299" s="17">
        <v>0.10532106140264499</v>
      </c>
      <c r="AB1299" s="17">
        <v>0.219833029055788</v>
      </c>
      <c r="AC1299" s="17"/>
      <c r="AD1299" s="17">
        <v>9.6673572868275007E-2</v>
      </c>
      <c r="AE1299" s="17">
        <v>7.8365791274688401E-2</v>
      </c>
      <c r="AF1299" s="17">
        <v>0.12282632666911</v>
      </c>
      <c r="AG1299" s="17"/>
      <c r="AH1299" s="17">
        <v>6.9462962879285897E-2</v>
      </c>
      <c r="AI1299" s="17">
        <v>0.16111756889697501</v>
      </c>
      <c r="AJ1299" s="17"/>
      <c r="AK1299" s="17">
        <v>0.148187258556428</v>
      </c>
      <c r="AL1299" s="17">
        <v>0.15044424917541199</v>
      </c>
      <c r="AM1299" s="17"/>
      <c r="AN1299" s="17">
        <v>0.18262616724584399</v>
      </c>
      <c r="AO1299" s="17">
        <v>9.1007926676387699E-2</v>
      </c>
      <c r="AP1299" s="17"/>
      <c r="AQ1299" s="17">
        <v>0.100926954394728</v>
      </c>
      <c r="AR1299" s="17">
        <v>0.17409455299819601</v>
      </c>
      <c r="AS1299" s="17"/>
      <c r="AT1299" s="17">
        <v>0.243990237591795</v>
      </c>
      <c r="AU1299" s="17">
        <v>0.178679004669895</v>
      </c>
      <c r="AV1299" s="17">
        <v>0.106738344147325</v>
      </c>
      <c r="AW1299" s="17">
        <v>6.1397074712247299E-2</v>
      </c>
      <c r="AX1299" s="17"/>
      <c r="AY1299" s="17">
        <v>0.11809786327287999</v>
      </c>
      <c r="AZ1299" s="17">
        <v>0.15758651990820699</v>
      </c>
      <c r="BA1299" s="17"/>
      <c r="BB1299" s="17">
        <v>0.123021751563161</v>
      </c>
      <c r="BC1299" s="17">
        <v>0.15465205015351799</v>
      </c>
      <c r="BD1299" s="17"/>
      <c r="BE1299" s="17">
        <v>0.120318673713692</v>
      </c>
      <c r="BF1299" s="17">
        <v>0.15359934805615399</v>
      </c>
      <c r="BG1299" s="17"/>
      <c r="BH1299" s="17">
        <v>0.130096007050337</v>
      </c>
      <c r="BI1299" s="17">
        <v>0.15146268398673399</v>
      </c>
      <c r="BJ1299" s="17"/>
      <c r="BK1299" s="17">
        <v>0.13037138748945501</v>
      </c>
      <c r="BL1299" s="17">
        <v>0.153099778536853</v>
      </c>
      <c r="BM1299" s="17"/>
      <c r="BN1299" s="17">
        <v>0.13387257758395599</v>
      </c>
      <c r="BO1299" s="17">
        <v>0.15046642670919599</v>
      </c>
      <c r="BP1299" s="17"/>
      <c r="BQ1299" s="17">
        <v>5.98691860394907E-2</v>
      </c>
      <c r="BR1299" s="17">
        <v>0.156813495224669</v>
      </c>
      <c r="BS1299" s="17"/>
      <c r="BT1299" s="17">
        <v>0.11598361929052101</v>
      </c>
      <c r="BU1299" s="17">
        <v>0.15199861619497099</v>
      </c>
      <c r="BV1299" s="17"/>
      <c r="BW1299" s="17">
        <v>0.12668909296383299</v>
      </c>
      <c r="BX1299" s="17">
        <v>0.16072324840716901</v>
      </c>
      <c r="BY1299" s="17"/>
      <c r="BZ1299" s="17">
        <v>7.3612372847336904E-2</v>
      </c>
      <c r="CA1299" s="17">
        <v>0.153401538830675</v>
      </c>
    </row>
    <row r="1300" spans="2:79" x14ac:dyDescent="0.35">
      <c r="B1300" t="s">
        <v>166</v>
      </c>
      <c r="C1300" s="17">
        <v>0.27670459236294498</v>
      </c>
      <c r="D1300" s="17">
        <v>0.26742765685934899</v>
      </c>
      <c r="E1300" s="17">
        <v>0.18878117978337799</v>
      </c>
      <c r="F1300" s="17">
        <v>0.24732727882696501</v>
      </c>
      <c r="G1300" s="17">
        <v>0.28541417220869397</v>
      </c>
      <c r="H1300" s="17">
        <v>0.223626129088629</v>
      </c>
      <c r="I1300" s="17">
        <v>0.35522658356133902</v>
      </c>
      <c r="J1300" s="17">
        <v>0.36633812128823001</v>
      </c>
      <c r="K1300" s="17">
        <v>0.36376992730082502</v>
      </c>
      <c r="L1300" s="17">
        <v>0.35181415493233498</v>
      </c>
      <c r="M1300" s="17"/>
      <c r="N1300" s="17">
        <v>3.43937444481099E-2</v>
      </c>
      <c r="O1300" s="17">
        <v>0.17797637653499601</v>
      </c>
      <c r="P1300" s="17">
        <v>0.38365039682700702</v>
      </c>
      <c r="Q1300" s="17">
        <v>0.48028192215098903</v>
      </c>
      <c r="R1300" s="17"/>
      <c r="S1300" s="17">
        <v>0.119332953918173</v>
      </c>
      <c r="T1300" s="17">
        <v>0.28437576782629298</v>
      </c>
      <c r="U1300" s="17">
        <v>0.30039251719619298</v>
      </c>
      <c r="V1300" s="17">
        <v>0.19505069561588601</v>
      </c>
      <c r="W1300" s="17">
        <v>0.40816428886795397</v>
      </c>
      <c r="X1300" s="17">
        <v>0.40689472028463503</v>
      </c>
      <c r="Y1300" s="17">
        <v>0.41073197147157903</v>
      </c>
      <c r="Z1300" s="17"/>
      <c r="AA1300" s="17">
        <v>0.47627630717058</v>
      </c>
      <c r="AB1300" s="17">
        <v>-3.8182635873352001E-2</v>
      </c>
      <c r="AC1300" s="17"/>
      <c r="AD1300" s="17">
        <v>0.48779953062192699</v>
      </c>
      <c r="AE1300" s="17">
        <v>0.62488864339083905</v>
      </c>
      <c r="AF1300" s="17">
        <v>0.40764939403222999</v>
      </c>
      <c r="AG1300" s="17"/>
      <c r="AH1300" s="17">
        <v>0.66966834177096002</v>
      </c>
      <c r="AI1300" s="17">
        <v>0.221028010054412</v>
      </c>
      <c r="AJ1300" s="17"/>
      <c r="AK1300" s="17">
        <v>0.23750789982939099</v>
      </c>
      <c r="AL1300" s="17">
        <v>0.29436634756796498</v>
      </c>
      <c r="AM1300" s="17"/>
      <c r="AN1300" s="17">
        <v>0.16273156373703501</v>
      </c>
      <c r="AO1300" s="17">
        <v>0.48028192215098903</v>
      </c>
      <c r="AP1300" s="17"/>
      <c r="AQ1300" s="17">
        <v>0.48643922283802898</v>
      </c>
      <c r="AR1300" s="17">
        <v>0.172080974220639</v>
      </c>
      <c r="AS1300" s="17"/>
      <c r="AT1300" s="17">
        <v>-9.0195730468092303E-2</v>
      </c>
      <c r="AU1300" s="17">
        <v>0.14316741387826101</v>
      </c>
      <c r="AV1300" s="17">
        <v>0.44180235698532899</v>
      </c>
      <c r="AW1300" s="17">
        <v>0.67288735712298897</v>
      </c>
      <c r="AX1300" s="17"/>
      <c r="AY1300" s="17">
        <v>0.48669687235313103</v>
      </c>
      <c r="AZ1300" s="17">
        <v>0.22465758269623601</v>
      </c>
      <c r="BA1300" s="17"/>
      <c r="BB1300" s="17">
        <v>0.33249142650890501</v>
      </c>
      <c r="BC1300" s="17">
        <v>0.26645621993038199</v>
      </c>
      <c r="BD1300" s="17"/>
      <c r="BE1300" s="17">
        <v>0.41259996652282999</v>
      </c>
      <c r="BF1300" s="17">
        <v>0.25889503875290898</v>
      </c>
      <c r="BG1300" s="17"/>
      <c r="BH1300" s="17">
        <v>0.30754694696628398</v>
      </c>
      <c r="BI1300" s="17">
        <v>0.27400527419061599</v>
      </c>
      <c r="BJ1300" s="17"/>
      <c r="BK1300" s="17">
        <v>0.357307194556444</v>
      </c>
      <c r="BL1300" s="17">
        <v>0.26273831853615998</v>
      </c>
      <c r="BM1300" s="17"/>
      <c r="BN1300" s="17">
        <v>0.41037408209582399</v>
      </c>
      <c r="BO1300" s="17">
        <v>0.27061296691137798</v>
      </c>
      <c r="BP1300" s="17"/>
      <c r="BQ1300" s="17">
        <v>0.63360494286914304</v>
      </c>
      <c r="BR1300" s="17">
        <v>0.248627473688627</v>
      </c>
      <c r="BS1300" s="17"/>
      <c r="BT1300" s="17">
        <v>0.43856334737297598</v>
      </c>
      <c r="BU1300" s="17">
        <v>0.26589093705203298</v>
      </c>
      <c r="BV1300" s="17"/>
      <c r="BW1300" s="17">
        <v>0.39435795323822098</v>
      </c>
      <c r="BX1300" s="17">
        <v>0.22066922996239499</v>
      </c>
      <c r="BY1300" s="17"/>
      <c r="BZ1300" s="17">
        <v>0.61590556995141799</v>
      </c>
      <c r="CA1300" s="17">
        <v>0.260404708229661</v>
      </c>
    </row>
    <row r="1301" spans="2:79" x14ac:dyDescent="0.35">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c r="AD1301" s="17"/>
      <c r="AE1301" s="17"/>
      <c r="AF1301" s="17"/>
      <c r="AG1301" s="17"/>
      <c r="AH1301" s="17"/>
      <c r="AI1301" s="17"/>
      <c r="AJ1301" s="17"/>
      <c r="AK1301" s="17"/>
      <c r="AL1301" s="17"/>
      <c r="AM1301" s="17"/>
      <c r="AN1301" s="17"/>
      <c r="AO1301" s="17"/>
      <c r="AP1301" s="17"/>
      <c r="AQ1301" s="17"/>
      <c r="AR1301" s="17"/>
      <c r="AS1301" s="17"/>
      <c r="AT1301" s="17"/>
      <c r="AU1301" s="17"/>
      <c r="AV1301" s="17"/>
      <c r="AW1301" s="17"/>
      <c r="AX1301" s="17"/>
      <c r="AY1301" s="17"/>
      <c r="AZ1301" s="17"/>
      <c r="BA1301" s="17"/>
      <c r="BB1301" s="17"/>
      <c r="BC1301" s="17"/>
      <c r="BD1301" s="17"/>
      <c r="BE1301" s="17"/>
      <c r="BF1301" s="17"/>
      <c r="BG1301" s="17"/>
      <c r="BH1301" s="17"/>
      <c r="BI1301" s="17"/>
      <c r="BJ1301" s="17"/>
      <c r="BK1301" s="17"/>
      <c r="BL1301" s="17"/>
      <c r="BM1301" s="17"/>
      <c r="BN1301" s="17"/>
      <c r="BO1301" s="17"/>
      <c r="BP1301" s="17"/>
      <c r="BQ1301" s="17"/>
      <c r="BR1301" s="17"/>
      <c r="BS1301" s="17"/>
      <c r="BT1301" s="17"/>
      <c r="BU1301" s="17"/>
      <c r="BV1301" s="17"/>
      <c r="BW1301" s="17"/>
      <c r="BX1301" s="17"/>
      <c r="BY1301" s="17"/>
      <c r="BZ1301" s="17"/>
      <c r="CA1301" s="17"/>
    </row>
    <row r="1302" spans="2:79" x14ac:dyDescent="0.35">
      <c r="B1302" s="6" t="s">
        <v>609</v>
      </c>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c r="AX1302" s="17"/>
      <c r="AY1302" s="17"/>
      <c r="AZ1302" s="17"/>
      <c r="BA1302" s="17"/>
      <c r="BB1302" s="17"/>
      <c r="BC1302" s="17"/>
      <c r="BD1302" s="17"/>
      <c r="BE1302" s="17"/>
      <c r="BF1302" s="17"/>
      <c r="BG1302" s="17"/>
      <c r="BH1302" s="17"/>
      <c r="BI1302" s="17"/>
      <c r="BJ1302" s="17"/>
      <c r="BK1302" s="17"/>
      <c r="BL1302" s="17"/>
      <c r="BM1302" s="17"/>
      <c r="BN1302" s="17"/>
      <c r="BO1302" s="17"/>
      <c r="BP1302" s="17"/>
      <c r="BQ1302" s="17"/>
      <c r="BR1302" s="17"/>
      <c r="BS1302" s="17"/>
      <c r="BT1302" s="17"/>
      <c r="BU1302" s="17"/>
      <c r="BV1302" s="17"/>
      <c r="BW1302" s="17"/>
      <c r="BX1302" s="17"/>
      <c r="BY1302" s="17"/>
      <c r="BZ1302" s="17"/>
      <c r="CA1302" s="17"/>
    </row>
    <row r="1303" spans="2:79" x14ac:dyDescent="0.35">
      <c r="B1303" s="24" t="s">
        <v>77</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c r="BA1303" s="17"/>
      <c r="BB1303" s="17"/>
      <c r="BC1303" s="17"/>
      <c r="BD1303" s="17"/>
      <c r="BE1303" s="17"/>
      <c r="BF1303" s="17"/>
      <c r="BG1303" s="17"/>
      <c r="BH1303" s="17"/>
      <c r="BI1303" s="17"/>
      <c r="BJ1303" s="17"/>
      <c r="BK1303" s="17"/>
      <c r="BL1303" s="17"/>
      <c r="BM1303" s="17"/>
      <c r="BN1303" s="17"/>
      <c r="BO1303" s="17"/>
      <c r="BP1303" s="17"/>
      <c r="BQ1303" s="17"/>
      <c r="BR1303" s="17"/>
      <c r="BS1303" s="17"/>
      <c r="BT1303" s="17"/>
      <c r="BU1303" s="17"/>
      <c r="BV1303" s="17"/>
      <c r="BW1303" s="17"/>
      <c r="BX1303" s="17"/>
      <c r="BY1303" s="17"/>
      <c r="BZ1303" s="17"/>
      <c r="CA1303" s="17"/>
    </row>
    <row r="1304" spans="2:79" x14ac:dyDescent="0.35">
      <c r="B1304" t="s">
        <v>599</v>
      </c>
      <c r="C1304" s="17">
        <v>0.18649813961721601</v>
      </c>
      <c r="D1304" s="17">
        <v>0.16526128009677599</v>
      </c>
      <c r="E1304" s="17">
        <v>0.16564782776530099</v>
      </c>
      <c r="F1304" s="17">
        <v>0.15863381807376001</v>
      </c>
      <c r="G1304" s="17">
        <v>0.16281746177088899</v>
      </c>
      <c r="H1304" s="17">
        <v>0.17346169833160299</v>
      </c>
      <c r="I1304" s="17">
        <v>0.247707729562161</v>
      </c>
      <c r="J1304" s="17">
        <v>0.23669656724459001</v>
      </c>
      <c r="K1304" s="17">
        <v>0.21677676343354199</v>
      </c>
      <c r="L1304" s="17">
        <v>0.224468119895742</v>
      </c>
      <c r="M1304" s="17"/>
      <c r="N1304" s="17">
        <v>7.6147013922894996E-2</v>
      </c>
      <c r="O1304" s="17">
        <v>0.120462545859974</v>
      </c>
      <c r="P1304" s="17">
        <v>0.23244183224931</v>
      </c>
      <c r="Q1304" s="17">
        <v>0.29167075587844798</v>
      </c>
      <c r="R1304" s="17"/>
      <c r="S1304" s="17">
        <v>0.120841203772925</v>
      </c>
      <c r="T1304" s="17">
        <v>0.17938531201122301</v>
      </c>
      <c r="U1304" s="17">
        <v>0.234621556262751</v>
      </c>
      <c r="V1304" s="17">
        <v>0.121173062012581</v>
      </c>
      <c r="W1304" s="17">
        <v>0.22860567193474499</v>
      </c>
      <c r="X1304" s="17">
        <v>0.27348662654779099</v>
      </c>
      <c r="Y1304" s="17">
        <v>0.28985176099547899</v>
      </c>
      <c r="Z1304" s="17"/>
      <c r="AA1304" s="17">
        <v>0.27859187743240899</v>
      </c>
      <c r="AB1304" s="17">
        <v>4.1191266513990098E-2</v>
      </c>
      <c r="AC1304" s="17"/>
      <c r="AD1304" s="17">
        <v>0.285212949845283</v>
      </c>
      <c r="AE1304" s="17">
        <v>0.37882927263677302</v>
      </c>
      <c r="AF1304" s="17">
        <v>0.226774786821896</v>
      </c>
      <c r="AG1304" s="17"/>
      <c r="AH1304" s="17">
        <v>0.40395618481891898</v>
      </c>
      <c r="AI1304" s="17">
        <v>0.15568786571647</v>
      </c>
      <c r="AJ1304" s="17"/>
      <c r="AK1304" s="17">
        <v>0.16959999935084599</v>
      </c>
      <c r="AL1304" s="17">
        <v>0.194112323302466</v>
      </c>
      <c r="AM1304" s="17"/>
      <c r="AN1304" s="17">
        <v>0.12761711580045201</v>
      </c>
      <c r="AO1304" s="17">
        <v>0.29167075587844798</v>
      </c>
      <c r="AP1304" s="17"/>
      <c r="AQ1304" s="17">
        <v>0.33045456843306997</v>
      </c>
      <c r="AR1304" s="17">
        <v>0.114687192596004</v>
      </c>
      <c r="AS1304" s="17"/>
      <c r="AT1304" s="17">
        <v>4.05265223337671E-2</v>
      </c>
      <c r="AU1304" s="17">
        <v>9.9343680650641794E-2</v>
      </c>
      <c r="AV1304" s="17">
        <v>0.24337463722090599</v>
      </c>
      <c r="AW1304" s="17">
        <v>0.44798918502228502</v>
      </c>
      <c r="AX1304" s="17"/>
      <c r="AY1304" s="17">
        <v>0.29258261536704899</v>
      </c>
      <c r="AZ1304" s="17">
        <v>0.160204888574381</v>
      </c>
      <c r="BA1304" s="17"/>
      <c r="BB1304" s="17">
        <v>0.20557148571743</v>
      </c>
      <c r="BC1304" s="17">
        <v>0.18299425277074799</v>
      </c>
      <c r="BD1304" s="17"/>
      <c r="BE1304" s="17">
        <v>0.27440736832530199</v>
      </c>
      <c r="BF1304" s="17">
        <v>0.174977334503927</v>
      </c>
      <c r="BG1304" s="17"/>
      <c r="BH1304" s="17">
        <v>0.17696928736254999</v>
      </c>
      <c r="BI1304" s="17">
        <v>0.187332103313674</v>
      </c>
      <c r="BJ1304" s="17"/>
      <c r="BK1304" s="17">
        <v>0.202846369470989</v>
      </c>
      <c r="BL1304" s="17">
        <v>0.183665428904318</v>
      </c>
      <c r="BM1304" s="17"/>
      <c r="BN1304" s="17">
        <v>0.302310434532295</v>
      </c>
      <c r="BO1304" s="17">
        <v>0.18122030752016199</v>
      </c>
      <c r="BP1304" s="17"/>
      <c r="BQ1304" s="17">
        <v>0.32282240677078899</v>
      </c>
      <c r="BR1304" s="17">
        <v>0.17577359809846599</v>
      </c>
      <c r="BS1304" s="17"/>
      <c r="BT1304" s="17">
        <v>0.25319633130653302</v>
      </c>
      <c r="BU1304" s="17">
        <v>0.18204208622211501</v>
      </c>
      <c r="BV1304" s="17"/>
      <c r="BW1304" s="17">
        <v>0.21969316845036099</v>
      </c>
      <c r="BX1304" s="17">
        <v>0.170688175016767</v>
      </c>
      <c r="BY1304" s="17"/>
      <c r="BZ1304" s="17">
        <v>0.35881642014862902</v>
      </c>
      <c r="CA1304" s="17">
        <v>0.178217597424569</v>
      </c>
    </row>
    <row r="1305" spans="2:79" x14ac:dyDescent="0.35">
      <c r="B1305" t="s">
        <v>600</v>
      </c>
      <c r="C1305" s="17">
        <v>0.30573457896321998</v>
      </c>
      <c r="D1305" s="17">
        <v>0.29644694368270003</v>
      </c>
      <c r="E1305" s="17">
        <v>0.29581131593964499</v>
      </c>
      <c r="F1305" s="17">
        <v>0.29557522673786901</v>
      </c>
      <c r="G1305" s="17">
        <v>0.290031926452332</v>
      </c>
      <c r="H1305" s="17">
        <v>0.31880050650089098</v>
      </c>
      <c r="I1305" s="17">
        <v>0.33772244286907399</v>
      </c>
      <c r="J1305" s="17">
        <v>0.29986447766291402</v>
      </c>
      <c r="K1305" s="17">
        <v>0.24513213174604001</v>
      </c>
      <c r="L1305" s="17">
        <v>0.37184015582862801</v>
      </c>
      <c r="M1305" s="17"/>
      <c r="N1305" s="17">
        <v>0.17217237039449099</v>
      </c>
      <c r="O1305" s="17">
        <v>0.33017153609767602</v>
      </c>
      <c r="P1305" s="17">
        <v>0.36718736450852801</v>
      </c>
      <c r="Q1305" s="17">
        <v>0.37473619653256102</v>
      </c>
      <c r="R1305" s="17"/>
      <c r="S1305" s="17">
        <v>0.25095393951983302</v>
      </c>
      <c r="T1305" s="17">
        <v>0.35231759681240299</v>
      </c>
      <c r="U1305" s="17">
        <v>0.33906724553596401</v>
      </c>
      <c r="V1305" s="17">
        <v>0.26444329832686903</v>
      </c>
      <c r="W1305" s="17">
        <v>0.38496190764874699</v>
      </c>
      <c r="X1305" s="17">
        <v>0.35992015519575998</v>
      </c>
      <c r="Y1305" s="17">
        <v>0.30294404622609</v>
      </c>
      <c r="Z1305" s="17"/>
      <c r="AA1305" s="17">
        <v>0.41249695121350999</v>
      </c>
      <c r="AB1305" s="17">
        <v>0.13728331566556401</v>
      </c>
      <c r="AC1305" s="17"/>
      <c r="AD1305" s="17">
        <v>0.420568994351597</v>
      </c>
      <c r="AE1305" s="17">
        <v>0.41043710469793798</v>
      </c>
      <c r="AF1305" s="17">
        <v>0.41588026316933002</v>
      </c>
      <c r="AG1305" s="17"/>
      <c r="AH1305" s="17">
        <v>0.40320680640048101</v>
      </c>
      <c r="AI1305" s="17">
        <v>0.29192434709862097</v>
      </c>
      <c r="AJ1305" s="17"/>
      <c r="AK1305" s="17">
        <v>0.28070100229571199</v>
      </c>
      <c r="AL1305" s="17">
        <v>0.31701453332745999</v>
      </c>
      <c r="AM1305" s="17"/>
      <c r="AN1305" s="17">
        <v>0.26710393505678598</v>
      </c>
      <c r="AO1305" s="17">
        <v>0.37473619653256102</v>
      </c>
      <c r="AP1305" s="17"/>
      <c r="AQ1305" s="17">
        <v>0.35425614773227598</v>
      </c>
      <c r="AR1305" s="17">
        <v>0.28153017327656599</v>
      </c>
      <c r="AS1305" s="17"/>
      <c r="AT1305" s="17">
        <v>0.106647213964692</v>
      </c>
      <c r="AU1305" s="17">
        <v>0.25855969554627201</v>
      </c>
      <c r="AV1305" s="17">
        <v>0.41879780420171703</v>
      </c>
      <c r="AW1305" s="17">
        <v>0.39027802143141099</v>
      </c>
      <c r="AX1305" s="17"/>
      <c r="AY1305" s="17">
        <v>0.38768996989404297</v>
      </c>
      <c r="AZ1305" s="17">
        <v>0.28542177020560799</v>
      </c>
      <c r="BA1305" s="17"/>
      <c r="BB1305" s="17">
        <v>0.33561661753827998</v>
      </c>
      <c r="BC1305" s="17">
        <v>0.30024507117792099</v>
      </c>
      <c r="BD1305" s="17"/>
      <c r="BE1305" s="17">
        <v>0.34908388172763999</v>
      </c>
      <c r="BF1305" s="17">
        <v>0.30005350456084701</v>
      </c>
      <c r="BG1305" s="17"/>
      <c r="BH1305" s="17">
        <v>0.28967406278541502</v>
      </c>
      <c r="BI1305" s="17">
        <v>0.307140192890343</v>
      </c>
      <c r="BJ1305" s="17"/>
      <c r="BK1305" s="17">
        <v>0.37662136363065202</v>
      </c>
      <c r="BL1305" s="17">
        <v>0.29345179629338802</v>
      </c>
      <c r="BM1305" s="17"/>
      <c r="BN1305" s="17">
        <v>0.33040768917192398</v>
      </c>
      <c r="BO1305" s="17">
        <v>0.30461016870013702</v>
      </c>
      <c r="BP1305" s="17"/>
      <c r="BQ1305" s="17">
        <v>0.43400650190058399</v>
      </c>
      <c r="BR1305" s="17">
        <v>0.29564351013185802</v>
      </c>
      <c r="BS1305" s="17"/>
      <c r="BT1305" s="17">
        <v>0.31899071805919099</v>
      </c>
      <c r="BU1305" s="17">
        <v>0.304848946802461</v>
      </c>
      <c r="BV1305" s="17"/>
      <c r="BW1305" s="17">
        <v>0.41064089872338999</v>
      </c>
      <c r="BX1305" s="17">
        <v>0.25577031443106801</v>
      </c>
      <c r="BY1305" s="17"/>
      <c r="BZ1305" s="17">
        <v>0.39859350898760998</v>
      </c>
      <c r="CA1305" s="17">
        <v>0.30127235774292999</v>
      </c>
    </row>
    <row r="1306" spans="2:79" x14ac:dyDescent="0.35">
      <c r="B1306" t="s">
        <v>601</v>
      </c>
      <c r="C1306" s="17">
        <v>0.24635675928402501</v>
      </c>
      <c r="D1306" s="17">
        <v>0.232059582886808</v>
      </c>
      <c r="E1306" s="17">
        <v>0.24667986876850401</v>
      </c>
      <c r="F1306" s="17">
        <v>0.30067804661672998</v>
      </c>
      <c r="G1306" s="17">
        <v>0.26140042153786303</v>
      </c>
      <c r="H1306" s="17">
        <v>0.21575233869982599</v>
      </c>
      <c r="I1306" s="17">
        <v>0.244362358682785</v>
      </c>
      <c r="J1306" s="17">
        <v>0.22229916994695101</v>
      </c>
      <c r="K1306" s="17">
        <v>0.25584060291565902</v>
      </c>
      <c r="L1306" s="17">
        <v>0.19937873810405099</v>
      </c>
      <c r="M1306" s="17"/>
      <c r="N1306" s="17">
        <v>0.294501710240407</v>
      </c>
      <c r="O1306" s="17">
        <v>0.28721995670295902</v>
      </c>
      <c r="P1306" s="17">
        <v>0.229522801818484</v>
      </c>
      <c r="Q1306" s="17">
        <v>0.19263146576222401</v>
      </c>
      <c r="R1306" s="17"/>
      <c r="S1306" s="17">
        <v>0.27287140020219303</v>
      </c>
      <c r="T1306" s="17">
        <v>0.25000154924915902</v>
      </c>
      <c r="U1306" s="17">
        <v>0.235877536714134</v>
      </c>
      <c r="V1306" s="17">
        <v>0.30448890149964902</v>
      </c>
      <c r="W1306" s="17">
        <v>0.199538410388091</v>
      </c>
      <c r="X1306" s="17">
        <v>0.198883069426248</v>
      </c>
      <c r="Y1306" s="17">
        <v>0.22524196837816099</v>
      </c>
      <c r="Z1306" s="17"/>
      <c r="AA1306" s="17">
        <v>0.21063240116441001</v>
      </c>
      <c r="AB1306" s="17">
        <v>0.30272318435407602</v>
      </c>
      <c r="AC1306" s="17"/>
      <c r="AD1306" s="17">
        <v>0.20103666800224301</v>
      </c>
      <c r="AE1306" s="17">
        <v>0.15554924153996799</v>
      </c>
      <c r="AF1306" s="17">
        <v>0.24203160550717401</v>
      </c>
      <c r="AG1306" s="17"/>
      <c r="AH1306" s="17">
        <v>0.14640024244383701</v>
      </c>
      <c r="AI1306" s="17">
        <v>0.260518974616891</v>
      </c>
      <c r="AJ1306" s="17"/>
      <c r="AK1306" s="17">
        <v>0.23533589094791199</v>
      </c>
      <c r="AL1306" s="17">
        <v>0.25132268538946201</v>
      </c>
      <c r="AM1306" s="17"/>
      <c r="AN1306" s="17">
        <v>0.27643493362136801</v>
      </c>
      <c r="AO1306" s="17">
        <v>0.19263146576222401</v>
      </c>
      <c r="AP1306" s="17"/>
      <c r="AQ1306" s="17">
        <v>0.18137066336701199</v>
      </c>
      <c r="AR1306" s="17">
        <v>0.27877429790594699</v>
      </c>
      <c r="AS1306" s="17"/>
      <c r="AT1306" s="17">
        <v>0.25657894693979699</v>
      </c>
      <c r="AU1306" s="17">
        <v>0.31015966575129</v>
      </c>
      <c r="AV1306" s="17">
        <v>0.22964912876420501</v>
      </c>
      <c r="AW1306" s="17">
        <v>0.12698535288155799</v>
      </c>
      <c r="AX1306" s="17"/>
      <c r="AY1306" s="17">
        <v>0.207525943425278</v>
      </c>
      <c r="AZ1306" s="17">
        <v>0.25598105522700298</v>
      </c>
      <c r="BA1306" s="17"/>
      <c r="BB1306" s="17">
        <v>0.21746856137031401</v>
      </c>
      <c r="BC1306" s="17">
        <v>0.25166369264307997</v>
      </c>
      <c r="BD1306" s="17"/>
      <c r="BE1306" s="17">
        <v>0.20870063794110899</v>
      </c>
      <c r="BF1306" s="17">
        <v>0.25129172278773898</v>
      </c>
      <c r="BG1306" s="17"/>
      <c r="BH1306" s="17">
        <v>0.2309151280965</v>
      </c>
      <c r="BI1306" s="17">
        <v>0.24770820849115999</v>
      </c>
      <c r="BJ1306" s="17"/>
      <c r="BK1306" s="17">
        <v>0.23102469252398899</v>
      </c>
      <c r="BL1306" s="17">
        <v>0.24901339612792101</v>
      </c>
      <c r="BM1306" s="17"/>
      <c r="BN1306" s="17">
        <v>0.211737594618745</v>
      </c>
      <c r="BO1306" s="17">
        <v>0.247934434077341</v>
      </c>
      <c r="BP1306" s="17"/>
      <c r="BQ1306" s="17">
        <v>0.17108778132025301</v>
      </c>
      <c r="BR1306" s="17">
        <v>0.25227812087357199</v>
      </c>
      <c r="BS1306" s="17"/>
      <c r="BT1306" s="17">
        <v>0.21907336822075199</v>
      </c>
      <c r="BU1306" s="17">
        <v>0.24817954104614001</v>
      </c>
      <c r="BV1306" s="17"/>
      <c r="BW1306" s="17">
        <v>0.25112828578771901</v>
      </c>
      <c r="BX1306" s="17">
        <v>0.24408420017607199</v>
      </c>
      <c r="BY1306" s="17"/>
      <c r="BZ1306" s="17">
        <v>0.16926911691110899</v>
      </c>
      <c r="CA1306" s="17">
        <v>0.25006111075057902</v>
      </c>
    </row>
    <row r="1307" spans="2:79" x14ac:dyDescent="0.35">
      <c r="B1307" t="s">
        <v>602</v>
      </c>
      <c r="C1307" s="17">
        <v>7.2020405266675594E-2</v>
      </c>
      <c r="D1307" s="17">
        <v>8.8787921403696499E-2</v>
      </c>
      <c r="E1307" s="17">
        <v>6.2252245907935599E-2</v>
      </c>
      <c r="F1307" s="17">
        <v>8.2734041803700906E-2</v>
      </c>
      <c r="G1307" s="17">
        <v>7.4191825891745999E-2</v>
      </c>
      <c r="H1307" s="17">
        <v>9.3824263572381994E-2</v>
      </c>
      <c r="I1307" s="17">
        <v>5.4199965524895803E-2</v>
      </c>
      <c r="J1307" s="17">
        <v>5.3926572023573802E-2</v>
      </c>
      <c r="K1307" s="17">
        <v>2.8447035184409698E-2</v>
      </c>
      <c r="L1307" s="17">
        <v>6.3314702671209006E-2</v>
      </c>
      <c r="M1307" s="17"/>
      <c r="N1307" s="17">
        <v>0.10962838480640601</v>
      </c>
      <c r="O1307" s="17">
        <v>8.4879576682781399E-2</v>
      </c>
      <c r="P1307" s="17">
        <v>5.7429517086406499E-2</v>
      </c>
      <c r="Q1307" s="17">
        <v>4.0863174201586097E-2</v>
      </c>
      <c r="R1307" s="17"/>
      <c r="S1307" s="17">
        <v>0.10562403368698101</v>
      </c>
      <c r="T1307" s="17">
        <v>8.3049078967609505E-2</v>
      </c>
      <c r="U1307" s="17">
        <v>8.0450393801613895E-2</v>
      </c>
      <c r="V1307" s="17">
        <v>7.8176386473960802E-2</v>
      </c>
      <c r="W1307" s="17">
        <v>5.4845478259863599E-2</v>
      </c>
      <c r="X1307" s="17">
        <v>5.9797308309503201E-2</v>
      </c>
      <c r="Y1307" s="17">
        <v>5.4038148128674197E-2</v>
      </c>
      <c r="Z1307" s="17"/>
      <c r="AA1307" s="17">
        <v>4.7505083325183203E-2</v>
      </c>
      <c r="AB1307" s="17">
        <v>0.110701045872073</v>
      </c>
      <c r="AC1307" s="17"/>
      <c r="AD1307" s="17">
        <v>4.5030015550152E-2</v>
      </c>
      <c r="AE1307" s="17">
        <v>3.3417783833577401E-2</v>
      </c>
      <c r="AF1307" s="17">
        <v>5.5184708252092901E-2</v>
      </c>
      <c r="AG1307" s="17"/>
      <c r="AH1307" s="17">
        <v>3.2666755086448403E-2</v>
      </c>
      <c r="AI1307" s="17">
        <v>7.75961784689147E-2</v>
      </c>
      <c r="AJ1307" s="17"/>
      <c r="AK1307" s="17">
        <v>7.5016665977180402E-2</v>
      </c>
      <c r="AL1307" s="17">
        <v>7.0670311169984706E-2</v>
      </c>
      <c r="AM1307" s="17"/>
      <c r="AN1307" s="17">
        <v>8.9463820954378798E-2</v>
      </c>
      <c r="AO1307" s="17">
        <v>4.0863174201586097E-2</v>
      </c>
      <c r="AP1307" s="17"/>
      <c r="AQ1307" s="17">
        <v>5.07706105183095E-2</v>
      </c>
      <c r="AR1307" s="17">
        <v>8.2620611853062395E-2</v>
      </c>
      <c r="AS1307" s="17"/>
      <c r="AT1307" s="17">
        <v>9.8237656734612697E-2</v>
      </c>
      <c r="AU1307" s="17">
        <v>0.10871276319621399</v>
      </c>
      <c r="AV1307" s="17">
        <v>4.5088729736816303E-2</v>
      </c>
      <c r="AW1307" s="17">
        <v>2.2656572731115002E-2</v>
      </c>
      <c r="AX1307" s="17"/>
      <c r="AY1307" s="17">
        <v>4.9119454850420297E-2</v>
      </c>
      <c r="AZ1307" s="17">
        <v>7.7696451965855895E-2</v>
      </c>
      <c r="BA1307" s="17"/>
      <c r="BB1307" s="17">
        <v>6.11141661698568E-2</v>
      </c>
      <c r="BC1307" s="17">
        <v>7.4023946098735305E-2</v>
      </c>
      <c r="BD1307" s="17"/>
      <c r="BE1307" s="17">
        <v>7.1524698339516996E-2</v>
      </c>
      <c r="BF1307" s="17">
        <v>7.2085369355031598E-2</v>
      </c>
      <c r="BG1307" s="17"/>
      <c r="BH1307" s="17">
        <v>7.1063876409149296E-2</v>
      </c>
      <c r="BI1307" s="17">
        <v>7.2104120526443605E-2</v>
      </c>
      <c r="BJ1307" s="17"/>
      <c r="BK1307" s="17">
        <v>7.6889461359440206E-2</v>
      </c>
      <c r="BL1307" s="17">
        <v>7.1176728154288105E-2</v>
      </c>
      <c r="BM1307" s="17"/>
      <c r="BN1307" s="17">
        <v>6.4291303770215802E-2</v>
      </c>
      <c r="BO1307" s="17">
        <v>7.2372638162063005E-2</v>
      </c>
      <c r="BP1307" s="17"/>
      <c r="BQ1307" s="17">
        <v>2.4007347737934299E-2</v>
      </c>
      <c r="BR1307" s="17">
        <v>7.5797561305439104E-2</v>
      </c>
      <c r="BS1307" s="17"/>
      <c r="BT1307" s="17">
        <v>7.4897756883158001E-2</v>
      </c>
      <c r="BU1307" s="17">
        <v>7.1828171682603997E-2</v>
      </c>
      <c r="BV1307" s="17"/>
      <c r="BW1307" s="17">
        <v>6.04783061343558E-2</v>
      </c>
      <c r="BX1307" s="17">
        <v>7.75176193108051E-2</v>
      </c>
      <c r="BY1307" s="17"/>
      <c r="BZ1307" s="17">
        <v>5.1544502701567199E-2</v>
      </c>
      <c r="CA1307" s="17">
        <v>7.3004349480835798E-2</v>
      </c>
    </row>
    <row r="1308" spans="2:79" x14ac:dyDescent="0.35">
      <c r="B1308" t="s">
        <v>603</v>
      </c>
      <c r="C1308" s="17">
        <v>0.101662688829116</v>
      </c>
      <c r="D1308" s="17">
        <v>0.11166666213407</v>
      </c>
      <c r="E1308" s="17">
        <v>0.15233064483314801</v>
      </c>
      <c r="F1308" s="17">
        <v>7.0266144568511796E-2</v>
      </c>
      <c r="G1308" s="17">
        <v>0.113715314564776</v>
      </c>
      <c r="H1308" s="17">
        <v>9.8849969543711405E-2</v>
      </c>
      <c r="I1308" s="17">
        <v>8.3081983844953494E-2</v>
      </c>
      <c r="J1308" s="17">
        <v>9.7179373579293099E-2</v>
      </c>
      <c r="K1308" s="17">
        <v>8.0538303563591998E-2</v>
      </c>
      <c r="L1308" s="17">
        <v>6.2621462294489297E-2</v>
      </c>
      <c r="M1308" s="17"/>
      <c r="N1308" s="17">
        <v>0.214309622255307</v>
      </c>
      <c r="O1308" s="17">
        <v>8.6870966615904197E-2</v>
      </c>
      <c r="P1308" s="17">
        <v>5.52117846604794E-2</v>
      </c>
      <c r="Q1308" s="17">
        <v>3.8009496654885601E-2</v>
      </c>
      <c r="R1308" s="17"/>
      <c r="S1308" s="17">
        <v>0.151781568037062</v>
      </c>
      <c r="T1308" s="17">
        <v>6.6722375527157804E-2</v>
      </c>
      <c r="U1308" s="17">
        <v>6.5264533962438698E-2</v>
      </c>
      <c r="V1308" s="17">
        <v>0.13946860856167501</v>
      </c>
      <c r="W1308" s="17">
        <v>6.8206671392506801E-2</v>
      </c>
      <c r="X1308" s="17">
        <v>6.0103747611058501E-2</v>
      </c>
      <c r="Y1308" s="17">
        <v>6.8963458174192402E-2</v>
      </c>
      <c r="Z1308" s="17"/>
      <c r="AA1308" s="17">
        <v>2.37335637127759E-2</v>
      </c>
      <c r="AB1308" s="17">
        <v>0.22462042475084501</v>
      </c>
      <c r="AC1308" s="17"/>
      <c r="AD1308" s="17">
        <v>2.6081328326714101E-2</v>
      </c>
      <c r="AE1308" s="17">
        <v>1.15847439270965E-2</v>
      </c>
      <c r="AF1308" s="17">
        <v>3.1047108200358501E-2</v>
      </c>
      <c r="AG1308" s="17"/>
      <c r="AH1308" s="17">
        <v>1.0533966885238E-2</v>
      </c>
      <c r="AI1308" s="17">
        <v>0.114574148971745</v>
      </c>
      <c r="AJ1308" s="17"/>
      <c r="AK1308" s="17">
        <v>0.116616920310272</v>
      </c>
      <c r="AL1308" s="17">
        <v>9.49244168314647E-2</v>
      </c>
      <c r="AM1308" s="17"/>
      <c r="AN1308" s="17">
        <v>0.13729900993302899</v>
      </c>
      <c r="AO1308" s="17">
        <v>3.8009496654885601E-2</v>
      </c>
      <c r="AP1308" s="17"/>
      <c r="AQ1308" s="17">
        <v>4.3813997934472299E-2</v>
      </c>
      <c r="AR1308" s="17">
        <v>0.130519818109502</v>
      </c>
      <c r="AS1308" s="17"/>
      <c r="AT1308" s="17">
        <v>0.29060933837719899</v>
      </c>
      <c r="AU1308" s="17">
        <v>0.106573052956035</v>
      </c>
      <c r="AV1308" s="17">
        <v>3.2701147352209997E-2</v>
      </c>
      <c r="AW1308" s="17">
        <v>6.8649284660266003E-3</v>
      </c>
      <c r="AX1308" s="17"/>
      <c r="AY1308" s="17">
        <v>4.1914613330421603E-2</v>
      </c>
      <c r="AZ1308" s="17">
        <v>0.116471369715828</v>
      </c>
      <c r="BA1308" s="17"/>
      <c r="BB1308" s="17">
        <v>8.6836572853172894E-2</v>
      </c>
      <c r="BC1308" s="17">
        <v>0.104386334301671</v>
      </c>
      <c r="BD1308" s="17"/>
      <c r="BE1308" s="17">
        <v>4.3575981923279897E-2</v>
      </c>
      <c r="BF1308" s="17">
        <v>0.109275150453106</v>
      </c>
      <c r="BG1308" s="17"/>
      <c r="BH1308" s="17">
        <v>0.111781910946976</v>
      </c>
      <c r="BI1308" s="17">
        <v>0.100777056052246</v>
      </c>
      <c r="BJ1308" s="17"/>
      <c r="BK1308" s="17">
        <v>5.5185699319730198E-2</v>
      </c>
      <c r="BL1308" s="17">
        <v>0.109715907267081</v>
      </c>
      <c r="BM1308" s="17"/>
      <c r="BN1308" s="17">
        <v>6.8449593144902399E-2</v>
      </c>
      <c r="BO1308" s="17">
        <v>0.10317628583169</v>
      </c>
      <c r="BP1308" s="17"/>
      <c r="BQ1308" s="17">
        <v>2.53367725272735E-2</v>
      </c>
      <c r="BR1308" s="17">
        <v>0.10766719907096201</v>
      </c>
      <c r="BS1308" s="17"/>
      <c r="BT1308" s="17">
        <v>7.9621936358064194E-2</v>
      </c>
      <c r="BU1308" s="17">
        <v>0.103135214056437</v>
      </c>
      <c r="BV1308" s="17"/>
      <c r="BW1308" s="17">
        <v>3.1676699228167099E-2</v>
      </c>
      <c r="BX1308" s="17">
        <v>0.13499527075516601</v>
      </c>
      <c r="BY1308" s="17"/>
      <c r="BZ1308" s="17">
        <v>1.5749295897348001E-2</v>
      </c>
      <c r="CA1308" s="17">
        <v>0.10579115084075599</v>
      </c>
    </row>
    <row r="1309" spans="2:79" x14ac:dyDescent="0.35">
      <c r="B1309" t="s">
        <v>103</v>
      </c>
      <c r="C1309" s="17">
        <v>8.7727428039747896E-2</v>
      </c>
      <c r="D1309" s="17">
        <v>0.10577760979595</v>
      </c>
      <c r="E1309" s="17">
        <v>7.7278096785466294E-2</v>
      </c>
      <c r="F1309" s="17">
        <v>9.2112722199427705E-2</v>
      </c>
      <c r="G1309" s="17">
        <v>9.7843049782393707E-2</v>
      </c>
      <c r="H1309" s="17">
        <v>9.93112233515865E-2</v>
      </c>
      <c r="I1309" s="17">
        <v>3.2925519516130999E-2</v>
      </c>
      <c r="J1309" s="17">
        <v>9.0033839542678198E-2</v>
      </c>
      <c r="K1309" s="17">
        <v>0.173265163156757</v>
      </c>
      <c r="L1309" s="17">
        <v>7.8376821205879799E-2</v>
      </c>
      <c r="M1309" s="17"/>
      <c r="N1309" s="17">
        <v>0.13324089838049399</v>
      </c>
      <c r="O1309" s="17">
        <v>9.0395418040706194E-2</v>
      </c>
      <c r="P1309" s="17">
        <v>5.8206699676791603E-2</v>
      </c>
      <c r="Q1309" s="17">
        <v>6.2088910970296403E-2</v>
      </c>
      <c r="R1309" s="17"/>
      <c r="S1309" s="17">
        <v>9.7927854781006698E-2</v>
      </c>
      <c r="T1309" s="17">
        <v>6.85240874324472E-2</v>
      </c>
      <c r="U1309" s="17">
        <v>4.4718733723098598E-2</v>
      </c>
      <c r="V1309" s="17">
        <v>9.2249743125264697E-2</v>
      </c>
      <c r="W1309" s="17">
        <v>6.3841860376047596E-2</v>
      </c>
      <c r="X1309" s="17">
        <v>4.7809092909639E-2</v>
      </c>
      <c r="Y1309" s="17">
        <v>5.8960618097404001E-2</v>
      </c>
      <c r="Z1309" s="17"/>
      <c r="AA1309" s="17">
        <v>2.7040123151711299E-2</v>
      </c>
      <c r="AB1309" s="17">
        <v>0.18348076284345199</v>
      </c>
      <c r="AC1309" s="17"/>
      <c r="AD1309" s="17">
        <v>2.2070043924011299E-2</v>
      </c>
      <c r="AE1309" s="17">
        <v>1.0181853364648099E-2</v>
      </c>
      <c r="AF1309" s="17">
        <v>2.9081528049148798E-2</v>
      </c>
      <c r="AG1309" s="17"/>
      <c r="AH1309" s="17">
        <v>3.2360443650764899E-3</v>
      </c>
      <c r="AI1309" s="17">
        <v>9.9698485127358002E-2</v>
      </c>
      <c r="AJ1309" s="17"/>
      <c r="AK1309" s="17">
        <v>0.122729521118077</v>
      </c>
      <c r="AL1309" s="17">
        <v>7.1955729979162705E-2</v>
      </c>
      <c r="AM1309" s="17"/>
      <c r="AN1309" s="17">
        <v>0.10208118463398599</v>
      </c>
      <c r="AO1309" s="17">
        <v>6.2088910970296403E-2</v>
      </c>
      <c r="AP1309" s="17"/>
      <c r="AQ1309" s="17">
        <v>3.9334012014860503E-2</v>
      </c>
      <c r="AR1309" s="17">
        <v>0.111867906258918</v>
      </c>
      <c r="AS1309" s="17"/>
      <c r="AT1309" s="17">
        <v>0.207400321649932</v>
      </c>
      <c r="AU1309" s="17">
        <v>0.11665114189954701</v>
      </c>
      <c r="AV1309" s="17">
        <v>3.0388552724145201E-2</v>
      </c>
      <c r="AW1309" s="17">
        <v>5.2259394676046804E-3</v>
      </c>
      <c r="AX1309" s="17"/>
      <c r="AY1309" s="17">
        <v>2.1167403132788198E-2</v>
      </c>
      <c r="AZ1309" s="17">
        <v>0.104224464311323</v>
      </c>
      <c r="BA1309" s="17"/>
      <c r="BB1309" s="17">
        <v>9.3392596350946405E-2</v>
      </c>
      <c r="BC1309" s="17">
        <v>8.6686703007845006E-2</v>
      </c>
      <c r="BD1309" s="17"/>
      <c r="BE1309" s="17">
        <v>5.2707431743151997E-2</v>
      </c>
      <c r="BF1309" s="17">
        <v>9.2316918339349102E-2</v>
      </c>
      <c r="BG1309" s="17"/>
      <c r="BH1309" s="17">
        <v>0.11959573439941</v>
      </c>
      <c r="BI1309" s="17">
        <v>8.4938318726133999E-2</v>
      </c>
      <c r="BJ1309" s="17"/>
      <c r="BK1309" s="17">
        <v>5.7432413695199497E-2</v>
      </c>
      <c r="BL1309" s="17">
        <v>9.2976743253003494E-2</v>
      </c>
      <c r="BM1309" s="17"/>
      <c r="BN1309" s="17">
        <v>2.2803384761918202E-2</v>
      </c>
      <c r="BO1309" s="17">
        <v>9.0686165708606797E-2</v>
      </c>
      <c r="BP1309" s="17"/>
      <c r="BQ1309" s="17">
        <v>2.2739189743166199E-2</v>
      </c>
      <c r="BR1309" s="17">
        <v>9.2840010519703406E-2</v>
      </c>
      <c r="BS1309" s="17"/>
      <c r="BT1309" s="17">
        <v>5.4219889172300903E-2</v>
      </c>
      <c r="BU1309" s="17">
        <v>8.9966040190243499E-2</v>
      </c>
      <c r="BV1309" s="17"/>
      <c r="BW1309" s="17">
        <v>2.6382641676007301E-2</v>
      </c>
      <c r="BX1309" s="17">
        <v>0.116944420310122</v>
      </c>
      <c r="BY1309" s="17"/>
      <c r="BZ1309" s="17">
        <v>6.0271553537357501E-3</v>
      </c>
      <c r="CA1309" s="17">
        <v>9.1653433760330902E-2</v>
      </c>
    </row>
    <row r="1310" spans="2:79" x14ac:dyDescent="0.35">
      <c r="B1310" t="s">
        <v>604</v>
      </c>
      <c r="C1310" s="17">
        <v>0.49223271858043599</v>
      </c>
      <c r="D1310" s="17">
        <v>0.46170822377947601</v>
      </c>
      <c r="E1310" s="17">
        <v>0.46145914370494601</v>
      </c>
      <c r="F1310" s="17">
        <v>0.45420904481162899</v>
      </c>
      <c r="G1310" s="17">
        <v>0.45284938822322102</v>
      </c>
      <c r="H1310" s="17">
        <v>0.492262204832494</v>
      </c>
      <c r="I1310" s="17">
        <v>0.58543017243123496</v>
      </c>
      <c r="J1310" s="17">
        <v>0.536561044907504</v>
      </c>
      <c r="K1310" s="17">
        <v>0.461908895179582</v>
      </c>
      <c r="L1310" s="17">
        <v>0.59630827572436995</v>
      </c>
      <c r="M1310" s="17"/>
      <c r="N1310" s="17">
        <v>0.24831938431738601</v>
      </c>
      <c r="O1310" s="17">
        <v>0.45063408195764898</v>
      </c>
      <c r="P1310" s="17">
        <v>0.59962919675783799</v>
      </c>
      <c r="Q1310" s="17">
        <v>0.666406952411008</v>
      </c>
      <c r="R1310" s="17"/>
      <c r="S1310" s="17">
        <v>0.37179514329275798</v>
      </c>
      <c r="T1310" s="17">
        <v>0.53170290882362603</v>
      </c>
      <c r="U1310" s="17">
        <v>0.57368880179871495</v>
      </c>
      <c r="V1310" s="17">
        <v>0.38561636033945002</v>
      </c>
      <c r="W1310" s="17">
        <v>0.61356757958349195</v>
      </c>
      <c r="X1310" s="17">
        <v>0.63340678174355103</v>
      </c>
      <c r="Y1310" s="17">
        <v>0.59279580722156799</v>
      </c>
      <c r="Z1310" s="17"/>
      <c r="AA1310" s="17">
        <v>0.69108882864591903</v>
      </c>
      <c r="AB1310" s="17">
        <v>0.178474582179554</v>
      </c>
      <c r="AC1310" s="17"/>
      <c r="AD1310" s="17">
        <v>0.70578194419688001</v>
      </c>
      <c r="AE1310" s="17">
        <v>0.78926637733470995</v>
      </c>
      <c r="AF1310" s="17">
        <v>0.64265504999122602</v>
      </c>
      <c r="AG1310" s="17"/>
      <c r="AH1310" s="17">
        <v>0.80716299121940005</v>
      </c>
      <c r="AI1310" s="17">
        <v>0.447612212815091</v>
      </c>
      <c r="AJ1310" s="17"/>
      <c r="AK1310" s="17">
        <v>0.45030100164655801</v>
      </c>
      <c r="AL1310" s="17">
        <v>0.51112685662992596</v>
      </c>
      <c r="AM1310" s="17"/>
      <c r="AN1310" s="17">
        <v>0.39472105085723802</v>
      </c>
      <c r="AO1310" s="17">
        <v>0.666406952411008</v>
      </c>
      <c r="AP1310" s="17"/>
      <c r="AQ1310" s="17">
        <v>0.68471071616534596</v>
      </c>
      <c r="AR1310" s="17">
        <v>0.39621736587257</v>
      </c>
      <c r="AS1310" s="17"/>
      <c r="AT1310" s="17">
        <v>0.14717373629845901</v>
      </c>
      <c r="AU1310" s="17">
        <v>0.35790337619691398</v>
      </c>
      <c r="AV1310" s="17">
        <v>0.66217244142262399</v>
      </c>
      <c r="AW1310" s="17">
        <v>0.83826720645369601</v>
      </c>
      <c r="AX1310" s="17"/>
      <c r="AY1310" s="17">
        <v>0.68027258526109102</v>
      </c>
      <c r="AZ1310" s="17">
        <v>0.44562665877999003</v>
      </c>
      <c r="BA1310" s="17"/>
      <c r="BB1310" s="17">
        <v>0.54118810325570998</v>
      </c>
      <c r="BC1310" s="17">
        <v>0.48323932394866898</v>
      </c>
      <c r="BD1310" s="17"/>
      <c r="BE1310" s="17">
        <v>0.62349125005294204</v>
      </c>
      <c r="BF1310" s="17">
        <v>0.475030839064775</v>
      </c>
      <c r="BG1310" s="17"/>
      <c r="BH1310" s="17">
        <v>0.46664335014796499</v>
      </c>
      <c r="BI1310" s="17">
        <v>0.494472296204017</v>
      </c>
      <c r="BJ1310" s="17"/>
      <c r="BK1310" s="17">
        <v>0.57946773310164101</v>
      </c>
      <c r="BL1310" s="17">
        <v>0.477117225197706</v>
      </c>
      <c r="BM1310" s="17"/>
      <c r="BN1310" s="17">
        <v>0.63271812370421898</v>
      </c>
      <c r="BO1310" s="17">
        <v>0.48583047622030001</v>
      </c>
      <c r="BP1310" s="17"/>
      <c r="BQ1310" s="17">
        <v>0.75682890867137298</v>
      </c>
      <c r="BR1310" s="17">
        <v>0.47141710823032401</v>
      </c>
      <c r="BS1310" s="17"/>
      <c r="BT1310" s="17">
        <v>0.57218704936572495</v>
      </c>
      <c r="BU1310" s="17">
        <v>0.48689103302457498</v>
      </c>
      <c r="BV1310" s="17"/>
      <c r="BW1310" s="17">
        <v>0.63033406717375096</v>
      </c>
      <c r="BX1310" s="17">
        <v>0.42645848944783499</v>
      </c>
      <c r="BY1310" s="17"/>
      <c r="BZ1310" s="17">
        <v>0.75740992913623995</v>
      </c>
      <c r="CA1310" s="17">
        <v>0.47948995516749898</v>
      </c>
    </row>
    <row r="1311" spans="2:79" x14ac:dyDescent="0.35">
      <c r="B1311" t="s">
        <v>605</v>
      </c>
      <c r="C1311" s="17">
        <v>0.173683094095791</v>
      </c>
      <c r="D1311" s="17">
        <v>0.20045458353776599</v>
      </c>
      <c r="E1311" s="17">
        <v>0.214582890741084</v>
      </c>
      <c r="F1311" s="17">
        <v>0.15300018637221299</v>
      </c>
      <c r="G1311" s="17">
        <v>0.18790714045652199</v>
      </c>
      <c r="H1311" s="17">
        <v>0.192674233116093</v>
      </c>
      <c r="I1311" s="17">
        <v>0.137281949369849</v>
      </c>
      <c r="J1311" s="17">
        <v>0.151105945602867</v>
      </c>
      <c r="K1311" s="17">
        <v>0.10898533874800199</v>
      </c>
      <c r="L1311" s="17">
        <v>0.12593616496569801</v>
      </c>
      <c r="M1311" s="17"/>
      <c r="N1311" s="17">
        <v>0.323938007061714</v>
      </c>
      <c r="O1311" s="17">
        <v>0.171750543298686</v>
      </c>
      <c r="P1311" s="17">
        <v>0.112641301746886</v>
      </c>
      <c r="Q1311" s="17">
        <v>7.8872670856471705E-2</v>
      </c>
      <c r="R1311" s="17"/>
      <c r="S1311" s="17">
        <v>0.25740560172404298</v>
      </c>
      <c r="T1311" s="17">
        <v>0.149771454494767</v>
      </c>
      <c r="U1311" s="17">
        <v>0.14571492776405301</v>
      </c>
      <c r="V1311" s="17">
        <v>0.217644995035636</v>
      </c>
      <c r="W1311" s="17">
        <v>0.12305214965237</v>
      </c>
      <c r="X1311" s="17">
        <v>0.11990105592056199</v>
      </c>
      <c r="Y1311" s="17">
        <v>0.12300160630286699</v>
      </c>
      <c r="Z1311" s="17"/>
      <c r="AA1311" s="17">
        <v>7.1238647037959194E-2</v>
      </c>
      <c r="AB1311" s="17">
        <v>0.33532147062291801</v>
      </c>
      <c r="AC1311" s="17"/>
      <c r="AD1311" s="17">
        <v>7.1111343876866101E-2</v>
      </c>
      <c r="AE1311" s="17">
        <v>4.5002527760673899E-2</v>
      </c>
      <c r="AF1311" s="17">
        <v>8.6231816452451399E-2</v>
      </c>
      <c r="AG1311" s="17"/>
      <c r="AH1311" s="17">
        <v>4.3200721971686298E-2</v>
      </c>
      <c r="AI1311" s="17">
        <v>0.19217032744066001</v>
      </c>
      <c r="AJ1311" s="17"/>
      <c r="AK1311" s="17">
        <v>0.191633586287452</v>
      </c>
      <c r="AL1311" s="17">
        <v>0.165594728001449</v>
      </c>
      <c r="AM1311" s="17"/>
      <c r="AN1311" s="17">
        <v>0.22676283088740801</v>
      </c>
      <c r="AO1311" s="17">
        <v>7.8872670856471705E-2</v>
      </c>
      <c r="AP1311" s="17"/>
      <c r="AQ1311" s="17">
        <v>9.4584608452781896E-2</v>
      </c>
      <c r="AR1311" s="17">
        <v>0.21314042996256399</v>
      </c>
      <c r="AS1311" s="17"/>
      <c r="AT1311" s="17">
        <v>0.38884699511181198</v>
      </c>
      <c r="AU1311" s="17">
        <v>0.21528581615224901</v>
      </c>
      <c r="AV1311" s="17">
        <v>7.7789877089026294E-2</v>
      </c>
      <c r="AW1311" s="17">
        <v>2.95215011971416E-2</v>
      </c>
      <c r="AX1311" s="17"/>
      <c r="AY1311" s="17">
        <v>9.1034068180841907E-2</v>
      </c>
      <c r="AZ1311" s="17">
        <v>0.19416782168168401</v>
      </c>
      <c r="BA1311" s="17"/>
      <c r="BB1311" s="17">
        <v>0.14795073902302999</v>
      </c>
      <c r="BC1311" s="17">
        <v>0.17841028040040599</v>
      </c>
      <c r="BD1311" s="17"/>
      <c r="BE1311" s="17">
        <v>0.115100680262797</v>
      </c>
      <c r="BF1311" s="17">
        <v>0.181360519808137</v>
      </c>
      <c r="BG1311" s="17"/>
      <c r="BH1311" s="17">
        <v>0.182845787356126</v>
      </c>
      <c r="BI1311" s="17">
        <v>0.17288117657868901</v>
      </c>
      <c r="BJ1311" s="17"/>
      <c r="BK1311" s="17">
        <v>0.13207516067917</v>
      </c>
      <c r="BL1311" s="17">
        <v>0.18089263542136899</v>
      </c>
      <c r="BM1311" s="17"/>
      <c r="BN1311" s="17">
        <v>0.13274089691511801</v>
      </c>
      <c r="BO1311" s="17">
        <v>0.17554892399375299</v>
      </c>
      <c r="BP1311" s="17"/>
      <c r="BQ1311" s="17">
        <v>4.9344120265207798E-2</v>
      </c>
      <c r="BR1311" s="17">
        <v>0.183464760376401</v>
      </c>
      <c r="BS1311" s="17"/>
      <c r="BT1311" s="17">
        <v>0.154519693241222</v>
      </c>
      <c r="BU1311" s="17">
        <v>0.17496338573904099</v>
      </c>
      <c r="BV1311" s="17"/>
      <c r="BW1311" s="17">
        <v>9.2155005362522802E-2</v>
      </c>
      <c r="BX1311" s="17">
        <v>0.21251289006597099</v>
      </c>
      <c r="BY1311" s="17"/>
      <c r="BZ1311" s="17">
        <v>6.7293798598915197E-2</v>
      </c>
      <c r="CA1311" s="17">
        <v>0.178795500321591</v>
      </c>
    </row>
    <row r="1312" spans="2:79" x14ac:dyDescent="0.35">
      <c r="B1312" t="s">
        <v>166</v>
      </c>
      <c r="C1312" s="17">
        <v>0.31854962448464502</v>
      </c>
      <c r="D1312" s="17">
        <v>0.26125364024170999</v>
      </c>
      <c r="E1312" s="17">
        <v>0.24687625296386201</v>
      </c>
      <c r="F1312" s="17">
        <v>0.30120885843941703</v>
      </c>
      <c r="G1312" s="17">
        <v>0.264942247766699</v>
      </c>
      <c r="H1312" s="17">
        <v>0.2995879717164</v>
      </c>
      <c r="I1312" s="17">
        <v>0.44814822306138602</v>
      </c>
      <c r="J1312" s="17">
        <v>0.38545509930463701</v>
      </c>
      <c r="K1312" s="17">
        <v>0.35292355643158002</v>
      </c>
      <c r="L1312" s="17">
        <v>0.47037211075867202</v>
      </c>
      <c r="M1312" s="17"/>
      <c r="N1312" s="17">
        <v>-7.5618622744327998E-2</v>
      </c>
      <c r="O1312" s="17">
        <v>0.27888353865896398</v>
      </c>
      <c r="P1312" s="17">
        <v>0.48698789501095202</v>
      </c>
      <c r="Q1312" s="17">
        <v>0.58753428155453702</v>
      </c>
      <c r="R1312" s="17"/>
      <c r="S1312" s="17">
        <v>0.114389541568715</v>
      </c>
      <c r="T1312" s="17">
        <v>0.381931454328859</v>
      </c>
      <c r="U1312" s="17">
        <v>0.42797387403466303</v>
      </c>
      <c r="V1312" s="17">
        <v>0.16797136530381401</v>
      </c>
      <c r="W1312" s="17">
        <v>0.49051542993112102</v>
      </c>
      <c r="X1312" s="17">
        <v>0.51350572582299003</v>
      </c>
      <c r="Y1312" s="17">
        <v>0.469794200918702</v>
      </c>
      <c r="Z1312" s="17"/>
      <c r="AA1312" s="17">
        <v>0.61985018160796002</v>
      </c>
      <c r="AB1312" s="17">
        <v>-0.156846888443364</v>
      </c>
      <c r="AC1312" s="17"/>
      <c r="AD1312" s="17">
        <v>0.63467060032001399</v>
      </c>
      <c r="AE1312" s="17">
        <v>0.74426384957403602</v>
      </c>
      <c r="AF1312" s="17">
        <v>0.55642323353877499</v>
      </c>
      <c r="AG1312" s="17"/>
      <c r="AH1312" s="17">
        <v>0.76396226924771304</v>
      </c>
      <c r="AI1312" s="17">
        <v>0.25544188537443202</v>
      </c>
      <c r="AJ1312" s="17"/>
      <c r="AK1312" s="17">
        <v>0.25866741535910598</v>
      </c>
      <c r="AL1312" s="17">
        <v>0.34553212862847599</v>
      </c>
      <c r="AM1312" s="17"/>
      <c r="AN1312" s="17">
        <v>0.16795821996983001</v>
      </c>
      <c r="AO1312" s="17">
        <v>0.58753428155453702</v>
      </c>
      <c r="AP1312" s="17"/>
      <c r="AQ1312" s="17">
        <v>0.59012610771256402</v>
      </c>
      <c r="AR1312" s="17">
        <v>0.18307693591000601</v>
      </c>
      <c r="AS1312" s="17"/>
      <c r="AT1312" s="17">
        <v>-0.241673258813353</v>
      </c>
      <c r="AU1312" s="17">
        <v>0.142617560044665</v>
      </c>
      <c r="AV1312" s="17">
        <v>0.58438256433359703</v>
      </c>
      <c r="AW1312" s="17">
        <v>0.80874570525655398</v>
      </c>
      <c r="AX1312" s="17"/>
      <c r="AY1312" s="17">
        <v>0.58923851708024899</v>
      </c>
      <c r="AZ1312" s="17">
        <v>0.25145883709830602</v>
      </c>
      <c r="BA1312" s="17"/>
      <c r="BB1312" s="17">
        <v>0.39323736423268102</v>
      </c>
      <c r="BC1312" s="17">
        <v>0.30482904354826201</v>
      </c>
      <c r="BD1312" s="17"/>
      <c r="BE1312" s="17">
        <v>0.50839056979014496</v>
      </c>
      <c r="BF1312" s="17">
        <v>0.293670319256637</v>
      </c>
      <c r="BG1312" s="17"/>
      <c r="BH1312" s="17">
        <v>0.28379756279183899</v>
      </c>
      <c r="BI1312" s="17">
        <v>0.32159111962532699</v>
      </c>
      <c r="BJ1312" s="17"/>
      <c r="BK1312" s="17">
        <v>0.44739257242247099</v>
      </c>
      <c r="BL1312" s="17">
        <v>0.29622458977633698</v>
      </c>
      <c r="BM1312" s="17"/>
      <c r="BN1312" s="17">
        <v>0.4999772267891</v>
      </c>
      <c r="BO1312" s="17">
        <v>0.31028155222654702</v>
      </c>
      <c r="BP1312" s="17"/>
      <c r="BQ1312" s="17">
        <v>0.70748478840616502</v>
      </c>
      <c r="BR1312" s="17">
        <v>0.28795234785392299</v>
      </c>
      <c r="BS1312" s="17"/>
      <c r="BT1312" s="17">
        <v>0.41766735612450201</v>
      </c>
      <c r="BU1312" s="17">
        <v>0.31192764728553402</v>
      </c>
      <c r="BV1312" s="17"/>
      <c r="BW1312" s="17">
        <v>0.53817906181122799</v>
      </c>
      <c r="BX1312" s="17">
        <v>0.213945599381864</v>
      </c>
      <c r="BY1312" s="17"/>
      <c r="BZ1312" s="17">
        <v>0.69011613053732501</v>
      </c>
      <c r="CA1312" s="17">
        <v>0.30069445484590701</v>
      </c>
    </row>
    <row r="1313" spans="2:79" x14ac:dyDescent="0.35">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c r="AH1313" s="17"/>
      <c r="AI1313" s="17"/>
      <c r="AJ1313" s="17"/>
      <c r="AK1313" s="17"/>
      <c r="AL1313" s="17"/>
      <c r="AM1313" s="17"/>
      <c r="AN1313" s="17"/>
      <c r="AO1313" s="17"/>
      <c r="AP1313" s="17"/>
      <c r="AQ1313" s="17"/>
      <c r="AR1313" s="17"/>
      <c r="AS1313" s="17"/>
      <c r="AT1313" s="17"/>
      <c r="AU1313" s="17"/>
      <c r="AV1313" s="17"/>
      <c r="AW1313" s="17"/>
      <c r="AX1313" s="17"/>
      <c r="AY1313" s="17"/>
      <c r="AZ1313" s="17"/>
      <c r="BA1313" s="17"/>
      <c r="BB1313" s="17"/>
      <c r="BC1313" s="17"/>
      <c r="BD1313" s="17"/>
      <c r="BE1313" s="17"/>
      <c r="BF1313" s="17"/>
      <c r="BG1313" s="17"/>
      <c r="BH1313" s="17"/>
      <c r="BI1313" s="17"/>
      <c r="BJ1313" s="17"/>
      <c r="BK1313" s="17"/>
      <c r="BL1313" s="17"/>
      <c r="BM1313" s="17"/>
      <c r="BN1313" s="17"/>
      <c r="BO1313" s="17"/>
      <c r="BP1313" s="17"/>
      <c r="BQ1313" s="17"/>
      <c r="BR1313" s="17"/>
      <c r="BS1313" s="17"/>
      <c r="BT1313" s="17"/>
      <c r="BU1313" s="17"/>
      <c r="BV1313" s="17"/>
      <c r="BW1313" s="17"/>
      <c r="BX1313" s="17"/>
      <c r="BY1313" s="17"/>
      <c r="BZ1313" s="17"/>
      <c r="CA1313" s="17"/>
    </row>
    <row r="1314" spans="2:79" x14ac:dyDescent="0.35">
      <c r="B1314" s="6" t="s">
        <v>610</v>
      </c>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c r="BA1314" s="17"/>
      <c r="BB1314" s="17"/>
      <c r="BC1314" s="17"/>
      <c r="BD1314" s="17"/>
      <c r="BE1314" s="17"/>
      <c r="BF1314" s="17"/>
      <c r="BG1314" s="17"/>
      <c r="BH1314" s="17"/>
      <c r="BI1314" s="17"/>
      <c r="BJ1314" s="17"/>
      <c r="BK1314" s="17"/>
      <c r="BL1314" s="17"/>
      <c r="BM1314" s="17"/>
      <c r="BN1314" s="17"/>
      <c r="BO1314" s="17"/>
      <c r="BP1314" s="17"/>
      <c r="BQ1314" s="17"/>
      <c r="BR1314" s="17"/>
      <c r="BS1314" s="17"/>
      <c r="BT1314" s="17"/>
      <c r="BU1314" s="17"/>
      <c r="BV1314" s="17"/>
      <c r="BW1314" s="17"/>
      <c r="BX1314" s="17"/>
      <c r="BY1314" s="17"/>
      <c r="BZ1314" s="17"/>
      <c r="CA1314" s="17"/>
    </row>
    <row r="1315" spans="2:79" x14ac:dyDescent="0.35">
      <c r="B1315" s="24" t="s">
        <v>202</v>
      </c>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c r="AR1315" s="17"/>
      <c r="AS1315" s="17"/>
      <c r="AT1315" s="17"/>
      <c r="AU1315" s="17"/>
      <c r="AV1315" s="17"/>
      <c r="AW1315" s="17"/>
      <c r="AX1315" s="17"/>
      <c r="AY1315" s="17"/>
      <c r="AZ1315" s="17"/>
      <c r="BA1315" s="17"/>
      <c r="BB1315" s="17"/>
      <c r="BC1315" s="17"/>
      <c r="BD1315" s="17"/>
      <c r="BE1315" s="17"/>
      <c r="BF1315" s="17"/>
      <c r="BG1315" s="17"/>
      <c r="BH1315" s="17"/>
      <c r="BI1315" s="17"/>
      <c r="BJ1315" s="17"/>
      <c r="BK1315" s="17"/>
      <c r="BL1315" s="17"/>
      <c r="BM1315" s="17"/>
      <c r="BN1315" s="17"/>
      <c r="BO1315" s="17"/>
      <c r="BP1315" s="17"/>
      <c r="BQ1315" s="17"/>
      <c r="BR1315" s="17"/>
      <c r="BS1315" s="17"/>
      <c r="BT1315" s="17"/>
      <c r="BU1315" s="17"/>
      <c r="BV1315" s="17"/>
      <c r="BW1315" s="17"/>
      <c r="BX1315" s="17"/>
      <c r="BY1315" s="17"/>
      <c r="BZ1315" s="17"/>
      <c r="CA1315" s="17"/>
    </row>
    <row r="1316" spans="2:79" x14ac:dyDescent="0.35">
      <c r="B1316" t="s">
        <v>599</v>
      </c>
      <c r="C1316" s="17">
        <v>0.20373267344524601</v>
      </c>
      <c r="D1316" s="17">
        <v>0.17456828180424</v>
      </c>
      <c r="E1316" s="17">
        <v>0.193225196824688</v>
      </c>
      <c r="F1316" s="17">
        <v>0.172219526664602</v>
      </c>
      <c r="G1316" s="17">
        <v>0.16995684413789799</v>
      </c>
      <c r="H1316" s="17">
        <v>0.18917833338299</v>
      </c>
      <c r="I1316" s="17">
        <v>0.29790100557485399</v>
      </c>
      <c r="J1316" s="17">
        <v>0.24119285424228101</v>
      </c>
      <c r="K1316" s="17">
        <v>0.20093713593769899</v>
      </c>
      <c r="L1316" s="17">
        <v>0.22412079316800501</v>
      </c>
      <c r="M1316" s="17"/>
      <c r="N1316" s="17">
        <v>9.6752426856679299E-2</v>
      </c>
      <c r="O1316" s="17">
        <v>0.15360952541004899</v>
      </c>
      <c r="P1316" s="17">
        <v>0.225682551621844</v>
      </c>
      <c r="Q1316" s="17">
        <v>0.30817531999867198</v>
      </c>
      <c r="R1316" s="17"/>
      <c r="S1316" s="17">
        <v>0.16052618031472199</v>
      </c>
      <c r="T1316" s="17">
        <v>0.19430844073641501</v>
      </c>
      <c r="U1316" s="17">
        <v>0.23253572348020901</v>
      </c>
      <c r="V1316" s="17">
        <v>0.14505519494908301</v>
      </c>
      <c r="W1316" s="17">
        <v>0.24611334751575301</v>
      </c>
      <c r="X1316" s="17">
        <v>0.27259308278252498</v>
      </c>
      <c r="Y1316" s="17">
        <v>0.30709866890720999</v>
      </c>
      <c r="Z1316" s="17"/>
      <c r="AA1316" s="17">
        <v>0.29895777041155702</v>
      </c>
      <c r="AB1316" s="17">
        <v>5.3516408116981003E-2</v>
      </c>
      <c r="AC1316" s="17"/>
      <c r="AD1316" s="17">
        <v>0.274507195862217</v>
      </c>
      <c r="AE1316" s="17">
        <v>0.39989959920625501</v>
      </c>
      <c r="AF1316" s="17">
        <v>0.27030109692837401</v>
      </c>
      <c r="AG1316" s="17"/>
      <c r="AH1316" s="17">
        <v>0.40298921143882899</v>
      </c>
      <c r="AI1316" s="17">
        <v>0.17549714546880801</v>
      </c>
      <c r="AJ1316" s="17"/>
      <c r="AK1316" s="17">
        <v>0.19215804267832301</v>
      </c>
      <c r="AL1316" s="17">
        <v>0.20894908627133699</v>
      </c>
      <c r="AM1316" s="17"/>
      <c r="AN1316" s="17">
        <v>0.145281105841404</v>
      </c>
      <c r="AO1316" s="17">
        <v>0.30817531999867198</v>
      </c>
      <c r="AP1316" s="17"/>
      <c r="AQ1316" s="17">
        <v>0.334018966452727</v>
      </c>
      <c r="AR1316" s="17">
        <v>0.13872848213119199</v>
      </c>
      <c r="AS1316" s="17"/>
      <c r="AT1316" s="17">
        <v>4.6781716231820203E-2</v>
      </c>
      <c r="AU1316" s="17">
        <v>0.114197489809061</v>
      </c>
      <c r="AV1316" s="17">
        <v>0.26784227201073402</v>
      </c>
      <c r="AW1316" s="17">
        <v>0.46807656612064202</v>
      </c>
      <c r="AX1316" s="17"/>
      <c r="AY1316" s="17">
        <v>0.29726312488088302</v>
      </c>
      <c r="AZ1316" s="17">
        <v>0.18054727200829501</v>
      </c>
      <c r="BA1316" s="17"/>
      <c r="BB1316" s="17">
        <v>0.24748222146930701</v>
      </c>
      <c r="BC1316" s="17">
        <v>0.19569440815047401</v>
      </c>
      <c r="BD1316" s="17"/>
      <c r="BE1316" s="17">
        <v>0.27868478969103999</v>
      </c>
      <c r="BF1316" s="17">
        <v>0.19392075627570199</v>
      </c>
      <c r="BG1316" s="17"/>
      <c r="BH1316" s="17">
        <v>0.19306628560727801</v>
      </c>
      <c r="BI1316" s="17">
        <v>0.204666323604103</v>
      </c>
      <c r="BJ1316" s="17"/>
      <c r="BK1316" s="17">
        <v>0.20069079547069099</v>
      </c>
      <c r="BL1316" s="17">
        <v>0.204259828386336</v>
      </c>
      <c r="BM1316" s="17"/>
      <c r="BN1316" s="17">
        <v>0.261686914126736</v>
      </c>
      <c r="BO1316" s="17">
        <v>0.20109121337302999</v>
      </c>
      <c r="BP1316" s="17"/>
      <c r="BQ1316" s="17">
        <v>0.37092206051239002</v>
      </c>
      <c r="BR1316" s="17">
        <v>0.19057818297871101</v>
      </c>
      <c r="BS1316" s="17"/>
      <c r="BT1316" s="17">
        <v>0.27423664201710701</v>
      </c>
      <c r="BU1316" s="17">
        <v>0.199031953581741</v>
      </c>
      <c r="BV1316" s="17"/>
      <c r="BW1316" s="17">
        <v>0.241483488589505</v>
      </c>
      <c r="BX1316" s="17">
        <v>0.185749514888427</v>
      </c>
      <c r="BY1316" s="17"/>
      <c r="BZ1316" s="17">
        <v>0.34924584578491902</v>
      </c>
      <c r="CA1316" s="17">
        <v>0.196739282669736</v>
      </c>
    </row>
    <row r="1317" spans="2:79" x14ac:dyDescent="0.35">
      <c r="B1317" t="s">
        <v>600</v>
      </c>
      <c r="C1317" s="17">
        <v>0.29340009650457499</v>
      </c>
      <c r="D1317" s="17">
        <v>0.31078592038983699</v>
      </c>
      <c r="E1317" s="17">
        <v>0.25952576532147997</v>
      </c>
      <c r="F1317" s="17">
        <v>0.30949290774504801</v>
      </c>
      <c r="G1317" s="17">
        <v>0.30553933208192402</v>
      </c>
      <c r="H1317" s="17">
        <v>0.30232401619573201</v>
      </c>
      <c r="I1317" s="17">
        <v>0.30694099863776197</v>
      </c>
      <c r="J1317" s="17">
        <v>0.24424242747612701</v>
      </c>
      <c r="K1317" s="17">
        <v>0.225033242379439</v>
      </c>
      <c r="L1317" s="17">
        <v>0.32370294994028997</v>
      </c>
      <c r="M1317" s="17"/>
      <c r="N1317" s="17">
        <v>0.18074943025819701</v>
      </c>
      <c r="O1317" s="17">
        <v>0.28740902355828601</v>
      </c>
      <c r="P1317" s="17">
        <v>0.379760052494309</v>
      </c>
      <c r="Q1317" s="17">
        <v>0.35074527005695999</v>
      </c>
      <c r="R1317" s="17"/>
      <c r="S1317" s="17">
        <v>0.23740673186133601</v>
      </c>
      <c r="T1317" s="17">
        <v>0.35316210565455802</v>
      </c>
      <c r="U1317" s="17">
        <v>0.351386539594993</v>
      </c>
      <c r="V1317" s="17">
        <v>0.25070950687508597</v>
      </c>
      <c r="W1317" s="17">
        <v>0.36830274543177799</v>
      </c>
      <c r="X1317" s="17">
        <v>0.362003561853248</v>
      </c>
      <c r="Y1317" s="17">
        <v>0.25624470651496201</v>
      </c>
      <c r="Z1317" s="17"/>
      <c r="AA1317" s="17">
        <v>0.38631485772452001</v>
      </c>
      <c r="AB1317" s="17">
        <v>0.146828353665968</v>
      </c>
      <c r="AC1317" s="17"/>
      <c r="AD1317" s="17">
        <v>0.40470155573431799</v>
      </c>
      <c r="AE1317" s="17">
        <v>0.35982304611221899</v>
      </c>
      <c r="AF1317" s="17">
        <v>0.395925598671788</v>
      </c>
      <c r="AG1317" s="17"/>
      <c r="AH1317" s="17">
        <v>0.39199732210188998</v>
      </c>
      <c r="AI1317" s="17">
        <v>0.27942843590168998</v>
      </c>
      <c r="AJ1317" s="17"/>
      <c r="AK1317" s="17">
        <v>0.26695235791079902</v>
      </c>
      <c r="AL1317" s="17">
        <v>0.305319467895318</v>
      </c>
      <c r="AM1317" s="17"/>
      <c r="AN1317" s="17">
        <v>0.26130673809914001</v>
      </c>
      <c r="AO1317" s="17">
        <v>0.35074527005695999</v>
      </c>
      <c r="AP1317" s="17"/>
      <c r="AQ1317" s="17">
        <v>0.33870380902612202</v>
      </c>
      <c r="AR1317" s="17">
        <v>0.27079655834251798</v>
      </c>
      <c r="AS1317" s="17"/>
      <c r="AT1317" s="17">
        <v>0.10001358582933401</v>
      </c>
      <c r="AU1317" s="17">
        <v>0.24723812356665301</v>
      </c>
      <c r="AV1317" s="17">
        <v>0.395806753028068</v>
      </c>
      <c r="AW1317" s="17">
        <v>0.39768593116996298</v>
      </c>
      <c r="AX1317" s="17"/>
      <c r="AY1317" s="17">
        <v>0.38334364117991199</v>
      </c>
      <c r="AZ1317" s="17">
        <v>0.27110385867025799</v>
      </c>
      <c r="BA1317" s="17"/>
      <c r="BB1317" s="17">
        <v>0.29396451523814199</v>
      </c>
      <c r="BC1317" s="17">
        <v>0.293296393775687</v>
      </c>
      <c r="BD1317" s="17"/>
      <c r="BE1317" s="17">
        <v>0.36484120971739797</v>
      </c>
      <c r="BF1317" s="17">
        <v>0.28404780172686001</v>
      </c>
      <c r="BG1317" s="17"/>
      <c r="BH1317" s="17">
        <v>0.25824939672855202</v>
      </c>
      <c r="BI1317" s="17">
        <v>0.29647690722328801</v>
      </c>
      <c r="BJ1317" s="17"/>
      <c r="BK1317" s="17">
        <v>0.36371703114451898</v>
      </c>
      <c r="BL1317" s="17">
        <v>0.28121422979731597</v>
      </c>
      <c r="BM1317" s="17"/>
      <c r="BN1317" s="17">
        <v>0.36940720258290999</v>
      </c>
      <c r="BO1317" s="17">
        <v>0.28993581617668601</v>
      </c>
      <c r="BP1317" s="17"/>
      <c r="BQ1317" s="17">
        <v>0.37718799665140101</v>
      </c>
      <c r="BR1317" s="17">
        <v>0.28680764974089501</v>
      </c>
      <c r="BS1317" s="17"/>
      <c r="BT1317" s="17">
        <v>0.31676626609697001</v>
      </c>
      <c r="BU1317" s="17">
        <v>0.291842200973843</v>
      </c>
      <c r="BV1317" s="17"/>
      <c r="BW1317" s="17">
        <v>0.383081148863335</v>
      </c>
      <c r="BX1317" s="17">
        <v>0.25067920218885997</v>
      </c>
      <c r="BY1317" s="17"/>
      <c r="BZ1317" s="17">
        <v>0.39314784063161401</v>
      </c>
      <c r="CA1317" s="17">
        <v>0.28860620092495298</v>
      </c>
    </row>
    <row r="1318" spans="2:79" x14ac:dyDescent="0.35">
      <c r="B1318" t="s">
        <v>601</v>
      </c>
      <c r="C1318" s="17">
        <v>0.22754431965519101</v>
      </c>
      <c r="D1318" s="17">
        <v>0.219703292526164</v>
      </c>
      <c r="E1318" s="17">
        <v>0.23050960109539601</v>
      </c>
      <c r="F1318" s="17">
        <v>0.26996999260677201</v>
      </c>
      <c r="G1318" s="17">
        <v>0.23201067027182901</v>
      </c>
      <c r="H1318" s="17">
        <v>0.221725804832856</v>
      </c>
      <c r="I1318" s="17">
        <v>0.200007399054382</v>
      </c>
      <c r="J1318" s="17">
        <v>0.20387474305693301</v>
      </c>
      <c r="K1318" s="17">
        <v>0.24242428024423299</v>
      </c>
      <c r="L1318" s="17">
        <v>0.225435940515017</v>
      </c>
      <c r="M1318" s="17"/>
      <c r="N1318" s="17">
        <v>0.27754275089406499</v>
      </c>
      <c r="O1318" s="17">
        <v>0.25717111131574899</v>
      </c>
      <c r="P1318" s="17">
        <v>0.210669043343961</v>
      </c>
      <c r="Q1318" s="17">
        <v>0.17830975058234499</v>
      </c>
      <c r="R1318" s="17"/>
      <c r="S1318" s="17">
        <v>0.24358853238068501</v>
      </c>
      <c r="T1318" s="17">
        <v>0.229269816038286</v>
      </c>
      <c r="U1318" s="17">
        <v>0.22501195619723099</v>
      </c>
      <c r="V1318" s="17">
        <v>0.29169912782919499</v>
      </c>
      <c r="W1318" s="17">
        <v>0.17599359454292501</v>
      </c>
      <c r="X1318" s="17">
        <v>0.17860834123334701</v>
      </c>
      <c r="Y1318" s="17">
        <v>0.23354604454258299</v>
      </c>
      <c r="Z1318" s="17"/>
      <c r="AA1318" s="17">
        <v>0.19239755023812799</v>
      </c>
      <c r="AB1318" s="17">
        <v>0.28298785931420201</v>
      </c>
      <c r="AC1318" s="17"/>
      <c r="AD1318" s="17">
        <v>0.20451940075606501</v>
      </c>
      <c r="AE1318" s="17">
        <v>0.155310258635457</v>
      </c>
      <c r="AF1318" s="17">
        <v>0.20069978613409301</v>
      </c>
      <c r="AG1318" s="17"/>
      <c r="AH1318" s="17">
        <v>0.14303961881173999</v>
      </c>
      <c r="AI1318" s="17">
        <v>0.23951900750650101</v>
      </c>
      <c r="AJ1318" s="17"/>
      <c r="AK1318" s="17">
        <v>0.22048078826102799</v>
      </c>
      <c r="AL1318" s="17">
        <v>0.230727686494615</v>
      </c>
      <c r="AM1318" s="17"/>
      <c r="AN1318" s="17">
        <v>0.25509855959045902</v>
      </c>
      <c r="AO1318" s="17">
        <v>0.17830975058234499</v>
      </c>
      <c r="AP1318" s="17"/>
      <c r="AQ1318" s="17">
        <v>0.17298741466512399</v>
      </c>
      <c r="AR1318" s="17">
        <v>0.25476458517670197</v>
      </c>
      <c r="AS1318" s="17"/>
      <c r="AT1318" s="17">
        <v>0.25094090490319199</v>
      </c>
      <c r="AU1318" s="17">
        <v>0.284829734189814</v>
      </c>
      <c r="AV1318" s="17">
        <v>0.210123011667709</v>
      </c>
      <c r="AW1318" s="17">
        <v>0.1069846323484</v>
      </c>
      <c r="AX1318" s="17"/>
      <c r="AY1318" s="17">
        <v>0.190537929104937</v>
      </c>
      <c r="AZ1318" s="17">
        <v>0.236717888342932</v>
      </c>
      <c r="BA1318" s="17"/>
      <c r="BB1318" s="17">
        <v>0.209667779421678</v>
      </c>
      <c r="BC1318" s="17">
        <v>0.230828842111757</v>
      </c>
      <c r="BD1318" s="17"/>
      <c r="BE1318" s="17">
        <v>0.19554781641482999</v>
      </c>
      <c r="BF1318" s="17">
        <v>0.23173295441608199</v>
      </c>
      <c r="BG1318" s="17"/>
      <c r="BH1318" s="17">
        <v>0.24228893172871999</v>
      </c>
      <c r="BI1318" s="17">
        <v>0.22625369441130799</v>
      </c>
      <c r="BJ1318" s="17"/>
      <c r="BK1318" s="17">
        <v>0.21166269086383299</v>
      </c>
      <c r="BL1318" s="17">
        <v>0.230296592810109</v>
      </c>
      <c r="BM1318" s="17"/>
      <c r="BN1318" s="17">
        <v>0.18276025604554799</v>
      </c>
      <c r="BO1318" s="17">
        <v>0.229585504467647</v>
      </c>
      <c r="BP1318" s="17"/>
      <c r="BQ1318" s="17">
        <v>0.14958927136810901</v>
      </c>
      <c r="BR1318" s="17">
        <v>0.23367783660563499</v>
      </c>
      <c r="BS1318" s="17"/>
      <c r="BT1318" s="17">
        <v>0.201334303133653</v>
      </c>
      <c r="BU1318" s="17">
        <v>0.22929182334585199</v>
      </c>
      <c r="BV1318" s="17"/>
      <c r="BW1318" s="17">
        <v>0.22621853195795399</v>
      </c>
      <c r="BX1318" s="17">
        <v>0.22817587821309199</v>
      </c>
      <c r="BY1318" s="17"/>
      <c r="BZ1318" s="17">
        <v>0.17263850698767499</v>
      </c>
      <c r="CA1318" s="17">
        <v>0.230183103468759</v>
      </c>
    </row>
    <row r="1319" spans="2:79" x14ac:dyDescent="0.35">
      <c r="B1319" t="s">
        <v>602</v>
      </c>
      <c r="C1319" s="17">
        <v>6.9595136864303395E-2</v>
      </c>
      <c r="D1319" s="17">
        <v>6.7526721184528196E-2</v>
      </c>
      <c r="E1319" s="17">
        <v>7.28087139767713E-2</v>
      </c>
      <c r="F1319" s="17">
        <v>6.8006011249489295E-2</v>
      </c>
      <c r="G1319" s="17">
        <v>7.2410452358025401E-2</v>
      </c>
      <c r="H1319" s="17">
        <v>8.4770855661207095E-2</v>
      </c>
      <c r="I1319" s="17">
        <v>5.1080384864591301E-2</v>
      </c>
      <c r="J1319" s="17">
        <v>6.7740764432609304E-2</v>
      </c>
      <c r="K1319" s="17">
        <v>7.5669658192452305E-2</v>
      </c>
      <c r="L1319" s="17">
        <v>7.1797060607858204E-2</v>
      </c>
      <c r="M1319" s="17"/>
      <c r="N1319" s="17">
        <v>9.1379307070977994E-2</v>
      </c>
      <c r="O1319" s="17">
        <v>8.0403936505818605E-2</v>
      </c>
      <c r="P1319" s="17">
        <v>6.7793549532221803E-2</v>
      </c>
      <c r="Q1319" s="17">
        <v>4.6840124788531202E-2</v>
      </c>
      <c r="R1319" s="17"/>
      <c r="S1319" s="17">
        <v>9.3127363668210797E-2</v>
      </c>
      <c r="T1319" s="17">
        <v>7.2219921178750701E-2</v>
      </c>
      <c r="U1319" s="17">
        <v>7.4704756913745493E-2</v>
      </c>
      <c r="V1319" s="17">
        <v>6.9282595594789498E-2</v>
      </c>
      <c r="W1319" s="17">
        <v>6.6415990710262204E-2</v>
      </c>
      <c r="X1319" s="17">
        <v>6.17426816948917E-2</v>
      </c>
      <c r="Y1319" s="17">
        <v>5.9352697823125702E-2</v>
      </c>
      <c r="Z1319" s="17"/>
      <c r="AA1319" s="17">
        <v>5.1520075562770697E-2</v>
      </c>
      <c r="AB1319" s="17">
        <v>9.8108294538023194E-2</v>
      </c>
      <c r="AC1319" s="17"/>
      <c r="AD1319" s="17">
        <v>5.1125169435513797E-2</v>
      </c>
      <c r="AE1319" s="17">
        <v>3.7479510385615297E-2</v>
      </c>
      <c r="AF1319" s="17">
        <v>5.6427372921637201E-2</v>
      </c>
      <c r="AG1319" s="17"/>
      <c r="AH1319" s="17">
        <v>3.7577545099093501E-2</v>
      </c>
      <c r="AI1319" s="17">
        <v>7.4132170464946898E-2</v>
      </c>
      <c r="AJ1319" s="17"/>
      <c r="AK1319" s="17">
        <v>7.0126522704586594E-2</v>
      </c>
      <c r="AL1319" s="17">
        <v>6.9355653811351198E-2</v>
      </c>
      <c r="AM1319" s="17"/>
      <c r="AN1319" s="17">
        <v>8.2330031761790295E-2</v>
      </c>
      <c r="AO1319" s="17">
        <v>4.6840124788531202E-2</v>
      </c>
      <c r="AP1319" s="17"/>
      <c r="AQ1319" s="17">
        <v>5.3561793410662903E-2</v>
      </c>
      <c r="AR1319" s="17">
        <v>7.7594708432469406E-2</v>
      </c>
      <c r="AS1319" s="17"/>
      <c r="AT1319" s="17">
        <v>8.0561285666297999E-2</v>
      </c>
      <c r="AU1319" s="17">
        <v>0.100670053826678</v>
      </c>
      <c r="AV1319" s="17">
        <v>5.5132346303994502E-2</v>
      </c>
      <c r="AW1319" s="17">
        <v>1.8474923221168199E-2</v>
      </c>
      <c r="AX1319" s="17"/>
      <c r="AY1319" s="17">
        <v>5.1381435752502501E-2</v>
      </c>
      <c r="AZ1319" s="17">
        <v>7.4110158073415699E-2</v>
      </c>
      <c r="BA1319" s="17"/>
      <c r="BB1319" s="17">
        <v>6.3320996860115206E-2</v>
      </c>
      <c r="BC1319" s="17">
        <v>7.0747907672872007E-2</v>
      </c>
      <c r="BD1319" s="17"/>
      <c r="BE1319" s="17">
        <v>5.4336200395160898E-2</v>
      </c>
      <c r="BF1319" s="17">
        <v>7.1592671133243593E-2</v>
      </c>
      <c r="BG1319" s="17"/>
      <c r="BH1319" s="17">
        <v>7.5545515170484495E-2</v>
      </c>
      <c r="BI1319" s="17">
        <v>6.9074288406960796E-2</v>
      </c>
      <c r="BJ1319" s="17"/>
      <c r="BK1319" s="17">
        <v>6.5795814146491702E-2</v>
      </c>
      <c r="BL1319" s="17">
        <v>7.0253556353921096E-2</v>
      </c>
      <c r="BM1319" s="17"/>
      <c r="BN1319" s="17">
        <v>7.0001704544244897E-2</v>
      </c>
      <c r="BO1319" s="17">
        <v>6.9576606170421607E-2</v>
      </c>
      <c r="BP1319" s="17"/>
      <c r="BQ1319" s="17">
        <v>4.1534177437906598E-2</v>
      </c>
      <c r="BR1319" s="17">
        <v>7.1802978101906195E-2</v>
      </c>
      <c r="BS1319" s="17"/>
      <c r="BT1319" s="17">
        <v>5.5916847008481298E-2</v>
      </c>
      <c r="BU1319" s="17">
        <v>7.0507111184706497E-2</v>
      </c>
      <c r="BV1319" s="17"/>
      <c r="BW1319" s="17">
        <v>6.5730165719907793E-2</v>
      </c>
      <c r="BX1319" s="17">
        <v>7.1436272973327705E-2</v>
      </c>
      <c r="BY1319" s="17"/>
      <c r="BZ1319" s="17">
        <v>4.7820004103517597E-2</v>
      </c>
      <c r="CA1319" s="17">
        <v>7.0641653891843098E-2</v>
      </c>
    </row>
    <row r="1320" spans="2:79" x14ac:dyDescent="0.35">
      <c r="B1320" t="s">
        <v>603</v>
      </c>
      <c r="C1320" s="17">
        <v>0.125448487438833</v>
      </c>
      <c r="D1320" s="17">
        <v>0.13927635704893401</v>
      </c>
      <c r="E1320" s="17">
        <v>0.18321116540943</v>
      </c>
      <c r="F1320" s="17">
        <v>9.1189579343302393E-2</v>
      </c>
      <c r="G1320" s="17">
        <v>0.13633267889812001</v>
      </c>
      <c r="H1320" s="17">
        <v>0.115841416920151</v>
      </c>
      <c r="I1320" s="17">
        <v>0.107235752732342</v>
      </c>
      <c r="J1320" s="17">
        <v>0.13556767083051299</v>
      </c>
      <c r="K1320" s="17">
        <v>8.6528498242623694E-2</v>
      </c>
      <c r="L1320" s="17">
        <v>7.6419370810245399E-2</v>
      </c>
      <c r="M1320" s="17"/>
      <c r="N1320" s="17">
        <v>0.236090566581829</v>
      </c>
      <c r="O1320" s="17">
        <v>0.138914568509408</v>
      </c>
      <c r="P1320" s="17">
        <v>7.1323118690658299E-2</v>
      </c>
      <c r="Q1320" s="17">
        <v>5.1663278144134003E-2</v>
      </c>
      <c r="R1320" s="17"/>
      <c r="S1320" s="17">
        <v>0.17886005151380799</v>
      </c>
      <c r="T1320" s="17">
        <v>0.108733044969187</v>
      </c>
      <c r="U1320" s="17">
        <v>7.4998994108252601E-2</v>
      </c>
      <c r="V1320" s="17">
        <v>0.15976596850908001</v>
      </c>
      <c r="W1320" s="17">
        <v>8.9259803698520601E-2</v>
      </c>
      <c r="X1320" s="17">
        <v>8.4221169990421299E-2</v>
      </c>
      <c r="Y1320" s="17">
        <v>8.5450070915228493E-2</v>
      </c>
      <c r="Z1320" s="17"/>
      <c r="AA1320" s="17">
        <v>4.0637219925333402E-2</v>
      </c>
      <c r="AB1320" s="17">
        <v>0.25923708172235099</v>
      </c>
      <c r="AC1320" s="17"/>
      <c r="AD1320" s="17">
        <v>3.7315318464254399E-2</v>
      </c>
      <c r="AE1320" s="17">
        <v>2.7550058627449001E-2</v>
      </c>
      <c r="AF1320" s="17">
        <v>4.7039280209125303E-2</v>
      </c>
      <c r="AG1320" s="17"/>
      <c r="AH1320" s="17">
        <v>1.3292975010676601E-2</v>
      </c>
      <c r="AI1320" s="17">
        <v>0.14134141692945301</v>
      </c>
      <c r="AJ1320" s="17"/>
      <c r="AK1320" s="17">
        <v>0.14023584090250399</v>
      </c>
      <c r="AL1320" s="17">
        <v>0.11878417634112901</v>
      </c>
      <c r="AM1320" s="17"/>
      <c r="AN1320" s="17">
        <v>0.16674254969765001</v>
      </c>
      <c r="AO1320" s="17">
        <v>5.1663278144134003E-2</v>
      </c>
      <c r="AP1320" s="17"/>
      <c r="AQ1320" s="17">
        <v>6.1990747988182097E-2</v>
      </c>
      <c r="AR1320" s="17">
        <v>0.15710967711878501</v>
      </c>
      <c r="AS1320" s="17"/>
      <c r="AT1320" s="17">
        <v>0.34395544609345102</v>
      </c>
      <c r="AU1320" s="17">
        <v>0.14584851945545399</v>
      </c>
      <c r="AV1320" s="17">
        <v>3.7020797538704499E-2</v>
      </c>
      <c r="AW1320" s="17">
        <v>5.4534008636420899E-3</v>
      </c>
      <c r="AX1320" s="17"/>
      <c r="AY1320" s="17">
        <v>5.0473490960987202E-2</v>
      </c>
      <c r="AZ1320" s="17">
        <v>0.144034149802166</v>
      </c>
      <c r="BA1320" s="17"/>
      <c r="BB1320" s="17">
        <v>0.106014707803465</v>
      </c>
      <c r="BC1320" s="17">
        <v>0.12901912721557601</v>
      </c>
      <c r="BD1320" s="17"/>
      <c r="BE1320" s="17">
        <v>6.2401660975374897E-2</v>
      </c>
      <c r="BF1320" s="17">
        <v>0.13370189334712601</v>
      </c>
      <c r="BG1320" s="17"/>
      <c r="BH1320" s="17">
        <v>0.134425857689141</v>
      </c>
      <c r="BI1320" s="17">
        <v>0.124662680351407</v>
      </c>
      <c r="BJ1320" s="17"/>
      <c r="BK1320" s="17">
        <v>0.10082239026470199</v>
      </c>
      <c r="BL1320" s="17">
        <v>0.129716169743538</v>
      </c>
      <c r="BM1320" s="17"/>
      <c r="BN1320" s="17">
        <v>7.4475327628516094E-2</v>
      </c>
      <c r="BO1320" s="17">
        <v>0.127771761194306</v>
      </c>
      <c r="BP1320" s="17"/>
      <c r="BQ1320" s="17">
        <v>3.1574263125112502E-2</v>
      </c>
      <c r="BR1320" s="17">
        <v>0.13283452796718501</v>
      </c>
      <c r="BS1320" s="17"/>
      <c r="BT1320" s="17">
        <v>0.107603679572081</v>
      </c>
      <c r="BU1320" s="17">
        <v>0.126638256532671</v>
      </c>
      <c r="BV1320" s="17"/>
      <c r="BW1320" s="17">
        <v>5.2559102066603497E-2</v>
      </c>
      <c r="BX1320" s="17">
        <v>0.160170423091056</v>
      </c>
      <c r="BY1320" s="17"/>
      <c r="BZ1320" s="17">
        <v>1.53097627987919E-2</v>
      </c>
      <c r="CA1320" s="17">
        <v>0.130741775520864</v>
      </c>
    </row>
    <row r="1321" spans="2:79" x14ac:dyDescent="0.35">
      <c r="B1321" t="s">
        <v>103</v>
      </c>
      <c r="C1321" s="17">
        <v>8.0279286091850699E-2</v>
      </c>
      <c r="D1321" s="17">
        <v>8.8139427046296598E-2</v>
      </c>
      <c r="E1321" s="17">
        <v>6.0719557372233897E-2</v>
      </c>
      <c r="F1321" s="17">
        <v>8.9121982390785698E-2</v>
      </c>
      <c r="G1321" s="17">
        <v>8.3750022252203293E-2</v>
      </c>
      <c r="H1321" s="17">
        <v>8.6159573007064394E-2</v>
      </c>
      <c r="I1321" s="17">
        <v>3.68344591360679E-2</v>
      </c>
      <c r="J1321" s="17">
        <v>0.107381539961538</v>
      </c>
      <c r="K1321" s="17">
        <v>0.16940718500355301</v>
      </c>
      <c r="L1321" s="17">
        <v>7.8523884958584297E-2</v>
      </c>
      <c r="M1321" s="17"/>
      <c r="N1321" s="17">
        <v>0.11748551833825099</v>
      </c>
      <c r="O1321" s="17">
        <v>8.2491834700689298E-2</v>
      </c>
      <c r="P1321" s="17">
        <v>4.4771684317005102E-2</v>
      </c>
      <c r="Q1321" s="17">
        <v>6.4266256429357696E-2</v>
      </c>
      <c r="R1321" s="17"/>
      <c r="S1321" s="17">
        <v>8.6491140261239094E-2</v>
      </c>
      <c r="T1321" s="17">
        <v>4.2306671422802901E-2</v>
      </c>
      <c r="U1321" s="17">
        <v>4.1362029705569403E-2</v>
      </c>
      <c r="V1321" s="17">
        <v>8.3487606242765897E-2</v>
      </c>
      <c r="W1321" s="17">
        <v>5.3914518100760901E-2</v>
      </c>
      <c r="X1321" s="17">
        <v>4.08311624455674E-2</v>
      </c>
      <c r="Y1321" s="17">
        <v>5.8307811296890798E-2</v>
      </c>
      <c r="Z1321" s="17"/>
      <c r="AA1321" s="17">
        <v>3.0172526137690101E-2</v>
      </c>
      <c r="AB1321" s="17">
        <v>0.15932200264247601</v>
      </c>
      <c r="AC1321" s="17"/>
      <c r="AD1321" s="17">
        <v>2.78313597476317E-2</v>
      </c>
      <c r="AE1321" s="17">
        <v>1.99375270330042E-2</v>
      </c>
      <c r="AF1321" s="17">
        <v>2.9606865134982001E-2</v>
      </c>
      <c r="AG1321" s="17"/>
      <c r="AH1321" s="17">
        <v>1.1103327537770699E-2</v>
      </c>
      <c r="AI1321" s="17">
        <v>9.0081823728601199E-2</v>
      </c>
      <c r="AJ1321" s="17"/>
      <c r="AK1321" s="17">
        <v>0.110046447542759</v>
      </c>
      <c r="AL1321" s="17">
        <v>6.68639291862487E-2</v>
      </c>
      <c r="AM1321" s="17"/>
      <c r="AN1321" s="17">
        <v>8.9241015009556293E-2</v>
      </c>
      <c r="AO1321" s="17">
        <v>6.4266256429357696E-2</v>
      </c>
      <c r="AP1321" s="17"/>
      <c r="AQ1321" s="17">
        <v>3.8737268457182499E-2</v>
      </c>
      <c r="AR1321" s="17">
        <v>0.101005988798334</v>
      </c>
      <c r="AS1321" s="17"/>
      <c r="AT1321" s="17">
        <v>0.17774706127590501</v>
      </c>
      <c r="AU1321" s="17">
        <v>0.10721607915233999</v>
      </c>
      <c r="AV1321" s="17">
        <v>3.4074819450789502E-2</v>
      </c>
      <c r="AW1321" s="17">
        <v>3.3245462761849602E-3</v>
      </c>
      <c r="AX1321" s="17"/>
      <c r="AY1321" s="17">
        <v>2.7000378120778001E-2</v>
      </c>
      <c r="AZ1321" s="17">
        <v>9.3486673102933002E-2</v>
      </c>
      <c r="BA1321" s="17"/>
      <c r="BB1321" s="17">
        <v>7.9549779207292601E-2</v>
      </c>
      <c r="BC1321" s="17">
        <v>8.0413321073634206E-2</v>
      </c>
      <c r="BD1321" s="17"/>
      <c r="BE1321" s="17">
        <v>4.41883228061958E-2</v>
      </c>
      <c r="BF1321" s="17">
        <v>8.5003923100986298E-2</v>
      </c>
      <c r="BG1321" s="17"/>
      <c r="BH1321" s="17">
        <v>9.6424013075824294E-2</v>
      </c>
      <c r="BI1321" s="17">
        <v>7.8866106002933395E-2</v>
      </c>
      <c r="BJ1321" s="17"/>
      <c r="BK1321" s="17">
        <v>5.7311278109763698E-2</v>
      </c>
      <c r="BL1321" s="17">
        <v>8.4259622908780002E-2</v>
      </c>
      <c r="BM1321" s="17"/>
      <c r="BN1321" s="17">
        <v>4.1668595072044803E-2</v>
      </c>
      <c r="BO1321" s="17">
        <v>8.2039098617909603E-2</v>
      </c>
      <c r="BP1321" s="17"/>
      <c r="BQ1321" s="17">
        <v>2.9192230905080999E-2</v>
      </c>
      <c r="BR1321" s="17">
        <v>8.4298824605666997E-2</v>
      </c>
      <c r="BS1321" s="17"/>
      <c r="BT1321" s="17">
        <v>4.4142262171707698E-2</v>
      </c>
      <c r="BU1321" s="17">
        <v>8.2688654381186694E-2</v>
      </c>
      <c r="BV1321" s="17"/>
      <c r="BW1321" s="17">
        <v>3.0927562802694802E-2</v>
      </c>
      <c r="BX1321" s="17">
        <v>0.103788708645237</v>
      </c>
      <c r="BY1321" s="17"/>
      <c r="BZ1321" s="17">
        <v>2.18380396934818E-2</v>
      </c>
      <c r="CA1321" s="17">
        <v>8.3087983523844305E-2</v>
      </c>
    </row>
    <row r="1322" spans="2:79" x14ac:dyDescent="0.35">
      <c r="B1322" t="s">
        <v>604</v>
      </c>
      <c r="C1322" s="17">
        <v>0.49713276994982197</v>
      </c>
      <c r="D1322" s="17">
        <v>0.48535420219407699</v>
      </c>
      <c r="E1322" s="17">
        <v>0.452750962146169</v>
      </c>
      <c r="F1322" s="17">
        <v>0.48171243440965</v>
      </c>
      <c r="G1322" s="17">
        <v>0.47549617621982199</v>
      </c>
      <c r="H1322" s="17">
        <v>0.49150234957872202</v>
      </c>
      <c r="I1322" s="17">
        <v>0.60484200421261702</v>
      </c>
      <c r="J1322" s="17">
        <v>0.485435281718408</v>
      </c>
      <c r="K1322" s="17">
        <v>0.42597037831713802</v>
      </c>
      <c r="L1322" s="17">
        <v>0.54782374310829496</v>
      </c>
      <c r="M1322" s="17"/>
      <c r="N1322" s="17">
        <v>0.27750185711487702</v>
      </c>
      <c r="O1322" s="17">
        <v>0.44101854896833498</v>
      </c>
      <c r="P1322" s="17">
        <v>0.60544260411615303</v>
      </c>
      <c r="Q1322" s="17">
        <v>0.65892059005563197</v>
      </c>
      <c r="R1322" s="17"/>
      <c r="S1322" s="17">
        <v>0.39793291217605797</v>
      </c>
      <c r="T1322" s="17">
        <v>0.54747054639097303</v>
      </c>
      <c r="U1322" s="17">
        <v>0.58392226307520201</v>
      </c>
      <c r="V1322" s="17">
        <v>0.39576470182416901</v>
      </c>
      <c r="W1322" s="17">
        <v>0.61441609294753097</v>
      </c>
      <c r="X1322" s="17">
        <v>0.63459664463577303</v>
      </c>
      <c r="Y1322" s="17">
        <v>0.56334337542217106</v>
      </c>
      <c r="Z1322" s="17"/>
      <c r="AA1322" s="17">
        <v>0.68527262813607703</v>
      </c>
      <c r="AB1322" s="17">
        <v>0.20034476178294899</v>
      </c>
      <c r="AC1322" s="17"/>
      <c r="AD1322" s="17">
        <v>0.67920875159653504</v>
      </c>
      <c r="AE1322" s="17">
        <v>0.759722645318474</v>
      </c>
      <c r="AF1322" s="17">
        <v>0.66622669560016201</v>
      </c>
      <c r="AG1322" s="17"/>
      <c r="AH1322" s="17">
        <v>0.79498653354071902</v>
      </c>
      <c r="AI1322" s="17">
        <v>0.45492558137049799</v>
      </c>
      <c r="AJ1322" s="17"/>
      <c r="AK1322" s="17">
        <v>0.459110400589123</v>
      </c>
      <c r="AL1322" s="17">
        <v>0.51426855416665596</v>
      </c>
      <c r="AM1322" s="17"/>
      <c r="AN1322" s="17">
        <v>0.40658784394054398</v>
      </c>
      <c r="AO1322" s="17">
        <v>0.65892059005563197</v>
      </c>
      <c r="AP1322" s="17"/>
      <c r="AQ1322" s="17">
        <v>0.67272277547884796</v>
      </c>
      <c r="AR1322" s="17">
        <v>0.40952504047371002</v>
      </c>
      <c r="AS1322" s="17"/>
      <c r="AT1322" s="17">
        <v>0.14679530206115399</v>
      </c>
      <c r="AU1322" s="17">
        <v>0.361435613375715</v>
      </c>
      <c r="AV1322" s="17">
        <v>0.66364902503880197</v>
      </c>
      <c r="AW1322" s="17">
        <v>0.86576249729060495</v>
      </c>
      <c r="AX1322" s="17"/>
      <c r="AY1322" s="17">
        <v>0.68060676606079495</v>
      </c>
      <c r="AZ1322" s="17">
        <v>0.451651130678553</v>
      </c>
      <c r="BA1322" s="17"/>
      <c r="BB1322" s="17">
        <v>0.54144673670744903</v>
      </c>
      <c r="BC1322" s="17">
        <v>0.48899080192616101</v>
      </c>
      <c r="BD1322" s="17"/>
      <c r="BE1322" s="17">
        <v>0.64352599940843802</v>
      </c>
      <c r="BF1322" s="17">
        <v>0.47796855800256199</v>
      </c>
      <c r="BG1322" s="17"/>
      <c r="BH1322" s="17">
        <v>0.45131568233583003</v>
      </c>
      <c r="BI1322" s="17">
        <v>0.50114323082739198</v>
      </c>
      <c r="BJ1322" s="17"/>
      <c r="BK1322" s="17">
        <v>0.56440782661520905</v>
      </c>
      <c r="BL1322" s="17">
        <v>0.48547405818365202</v>
      </c>
      <c r="BM1322" s="17"/>
      <c r="BN1322" s="17">
        <v>0.63109411670964599</v>
      </c>
      <c r="BO1322" s="17">
        <v>0.491027029549715</v>
      </c>
      <c r="BP1322" s="17"/>
      <c r="BQ1322" s="17">
        <v>0.74811005716379098</v>
      </c>
      <c r="BR1322" s="17">
        <v>0.477385832719606</v>
      </c>
      <c r="BS1322" s="17"/>
      <c r="BT1322" s="17">
        <v>0.59100290811407696</v>
      </c>
      <c r="BU1322" s="17">
        <v>0.49087415455558397</v>
      </c>
      <c r="BV1322" s="17"/>
      <c r="BW1322" s="17">
        <v>0.62456463745283997</v>
      </c>
      <c r="BX1322" s="17">
        <v>0.43642871707728698</v>
      </c>
      <c r="BY1322" s="17"/>
      <c r="BZ1322" s="17">
        <v>0.74239368641653303</v>
      </c>
      <c r="CA1322" s="17">
        <v>0.48534548359468899</v>
      </c>
    </row>
    <row r="1323" spans="2:79" x14ac:dyDescent="0.35">
      <c r="B1323" t="s">
        <v>605</v>
      </c>
      <c r="C1323" s="17">
        <v>0.19504362430313699</v>
      </c>
      <c r="D1323" s="17">
        <v>0.206803078233462</v>
      </c>
      <c r="E1323" s="17">
        <v>0.25601987938620102</v>
      </c>
      <c r="F1323" s="17">
        <v>0.15919559059279201</v>
      </c>
      <c r="G1323" s="17">
        <v>0.20874313125614499</v>
      </c>
      <c r="H1323" s="17">
        <v>0.200612272581358</v>
      </c>
      <c r="I1323" s="17">
        <v>0.158316137596934</v>
      </c>
      <c r="J1323" s="17">
        <v>0.20330843526312201</v>
      </c>
      <c r="K1323" s="17">
        <v>0.16219815643507601</v>
      </c>
      <c r="L1323" s="17">
        <v>0.14821643141810401</v>
      </c>
      <c r="M1323" s="17"/>
      <c r="N1323" s="17">
        <v>0.327469873652807</v>
      </c>
      <c r="O1323" s="17">
        <v>0.21931850501522701</v>
      </c>
      <c r="P1323" s="17">
        <v>0.13911666822287999</v>
      </c>
      <c r="Q1323" s="17">
        <v>9.8503402932665199E-2</v>
      </c>
      <c r="R1323" s="17"/>
      <c r="S1323" s="17">
        <v>0.27198741518201902</v>
      </c>
      <c r="T1323" s="17">
        <v>0.18095296614793799</v>
      </c>
      <c r="U1323" s="17">
        <v>0.14970375102199801</v>
      </c>
      <c r="V1323" s="17">
        <v>0.22904856410387001</v>
      </c>
      <c r="W1323" s="17">
        <v>0.15567579440878301</v>
      </c>
      <c r="X1323" s="17">
        <v>0.14596385168531301</v>
      </c>
      <c r="Y1323" s="17">
        <v>0.14480276873835399</v>
      </c>
      <c r="Z1323" s="17"/>
      <c r="AA1323" s="17">
        <v>9.2157295488104099E-2</v>
      </c>
      <c r="AB1323" s="17">
        <v>0.35734537626037399</v>
      </c>
      <c r="AC1323" s="17"/>
      <c r="AD1323" s="17">
        <v>8.8440487899768203E-2</v>
      </c>
      <c r="AE1323" s="17">
        <v>6.5029569013064198E-2</v>
      </c>
      <c r="AF1323" s="17">
        <v>0.103466653130762</v>
      </c>
      <c r="AG1323" s="17"/>
      <c r="AH1323" s="17">
        <v>5.0870520109770098E-2</v>
      </c>
      <c r="AI1323" s="17">
        <v>0.21547358739440001</v>
      </c>
      <c r="AJ1323" s="17"/>
      <c r="AK1323" s="17">
        <v>0.21036236360709101</v>
      </c>
      <c r="AL1323" s="17">
        <v>0.18813983015248001</v>
      </c>
      <c r="AM1323" s="17"/>
      <c r="AN1323" s="17">
        <v>0.24907258145944</v>
      </c>
      <c r="AO1323" s="17">
        <v>9.8503402932665199E-2</v>
      </c>
      <c r="AP1323" s="17"/>
      <c r="AQ1323" s="17">
        <v>0.11555254139884499</v>
      </c>
      <c r="AR1323" s="17">
        <v>0.234704385551254</v>
      </c>
      <c r="AS1323" s="17"/>
      <c r="AT1323" s="17">
        <v>0.42451673175974902</v>
      </c>
      <c r="AU1323" s="17">
        <v>0.246518573282132</v>
      </c>
      <c r="AV1323" s="17">
        <v>9.2153143842699001E-2</v>
      </c>
      <c r="AW1323" s="17">
        <v>2.3928324084810298E-2</v>
      </c>
      <c r="AX1323" s="17"/>
      <c r="AY1323" s="17">
        <v>0.10185492671349</v>
      </c>
      <c r="AZ1323" s="17">
        <v>0.21814430787558201</v>
      </c>
      <c r="BA1323" s="17"/>
      <c r="BB1323" s="17">
        <v>0.16933570466358</v>
      </c>
      <c r="BC1323" s="17">
        <v>0.19976703488844799</v>
      </c>
      <c r="BD1323" s="17"/>
      <c r="BE1323" s="17">
        <v>0.116737861370536</v>
      </c>
      <c r="BF1323" s="17">
        <v>0.20529456448037001</v>
      </c>
      <c r="BG1323" s="17"/>
      <c r="BH1323" s="17">
        <v>0.209971372859626</v>
      </c>
      <c r="BI1323" s="17">
        <v>0.19373696875836699</v>
      </c>
      <c r="BJ1323" s="17"/>
      <c r="BK1323" s="17">
        <v>0.16661820441119399</v>
      </c>
      <c r="BL1323" s="17">
        <v>0.199969726097459</v>
      </c>
      <c r="BM1323" s="17"/>
      <c r="BN1323" s="17">
        <v>0.14447703217276101</v>
      </c>
      <c r="BO1323" s="17">
        <v>0.19734836736472799</v>
      </c>
      <c r="BP1323" s="17"/>
      <c r="BQ1323" s="17">
        <v>7.3108440563019197E-2</v>
      </c>
      <c r="BR1323" s="17">
        <v>0.20463750606909101</v>
      </c>
      <c r="BS1323" s="17"/>
      <c r="BT1323" s="17">
        <v>0.16352052658056301</v>
      </c>
      <c r="BU1323" s="17">
        <v>0.19714536771737701</v>
      </c>
      <c r="BV1323" s="17"/>
      <c r="BW1323" s="17">
        <v>0.118289267786511</v>
      </c>
      <c r="BX1323" s="17">
        <v>0.231606696064384</v>
      </c>
      <c r="BY1323" s="17"/>
      <c r="BZ1323" s="17">
        <v>6.3129766902309495E-2</v>
      </c>
      <c r="CA1323" s="17">
        <v>0.20138342941270801</v>
      </c>
    </row>
    <row r="1324" spans="2:79" x14ac:dyDescent="0.35">
      <c r="B1324" t="s">
        <v>166</v>
      </c>
      <c r="C1324" s="17">
        <v>0.30208914564668499</v>
      </c>
      <c r="D1324" s="17">
        <v>0.27855112396061499</v>
      </c>
      <c r="E1324" s="17">
        <v>0.19673108275996801</v>
      </c>
      <c r="F1324" s="17">
        <v>0.32251684381685902</v>
      </c>
      <c r="G1324" s="17">
        <v>0.26675304496367702</v>
      </c>
      <c r="H1324" s="17">
        <v>0.29089007699736402</v>
      </c>
      <c r="I1324" s="17">
        <v>0.446525866615683</v>
      </c>
      <c r="J1324" s="17">
        <v>0.28212684645528602</v>
      </c>
      <c r="K1324" s="17">
        <v>0.26377222188206201</v>
      </c>
      <c r="L1324" s="17">
        <v>0.39960731169019198</v>
      </c>
      <c r="M1324" s="17"/>
      <c r="N1324" s="17">
        <v>-4.99680165379301E-2</v>
      </c>
      <c r="O1324" s="17">
        <v>0.22170004395310799</v>
      </c>
      <c r="P1324" s="17">
        <v>0.46632593589327298</v>
      </c>
      <c r="Q1324" s="17">
        <v>0.56041718712296695</v>
      </c>
      <c r="R1324" s="17"/>
      <c r="S1324" s="17">
        <v>0.12594549699403901</v>
      </c>
      <c r="T1324" s="17">
        <v>0.36651758024303499</v>
      </c>
      <c r="U1324" s="17">
        <v>0.434218512053204</v>
      </c>
      <c r="V1324" s="17">
        <v>0.1667161377203</v>
      </c>
      <c r="W1324" s="17">
        <v>0.45874029853874798</v>
      </c>
      <c r="X1324" s="17">
        <v>0.48863279295046003</v>
      </c>
      <c r="Y1324" s="17">
        <v>0.41854060668381698</v>
      </c>
      <c r="Z1324" s="17"/>
      <c r="AA1324" s="17">
        <v>0.593115332647973</v>
      </c>
      <c r="AB1324" s="17">
        <v>-0.157000614477425</v>
      </c>
      <c r="AC1324" s="17"/>
      <c r="AD1324" s="17">
        <v>0.59076826369676705</v>
      </c>
      <c r="AE1324" s="17">
        <v>0.69469307630541</v>
      </c>
      <c r="AF1324" s="17">
        <v>0.56276004246940003</v>
      </c>
      <c r="AG1324" s="17"/>
      <c r="AH1324" s="17">
        <v>0.74411601343094902</v>
      </c>
      <c r="AI1324" s="17">
        <v>0.23945199397609801</v>
      </c>
      <c r="AJ1324" s="17"/>
      <c r="AK1324" s="17">
        <v>0.24874803698203199</v>
      </c>
      <c r="AL1324" s="17">
        <v>0.32612872401417498</v>
      </c>
      <c r="AM1324" s="17"/>
      <c r="AN1324" s="17">
        <v>0.15751526248110401</v>
      </c>
      <c r="AO1324" s="17">
        <v>0.56041718712296695</v>
      </c>
      <c r="AP1324" s="17"/>
      <c r="AQ1324" s="17">
        <v>0.55717023408000299</v>
      </c>
      <c r="AR1324" s="17">
        <v>0.17482065492245599</v>
      </c>
      <c r="AS1324" s="17"/>
      <c r="AT1324" s="17">
        <v>-0.27772142969859598</v>
      </c>
      <c r="AU1324" s="17">
        <v>0.114917040093583</v>
      </c>
      <c r="AV1324" s="17">
        <v>0.57149588119610295</v>
      </c>
      <c r="AW1324" s="17">
        <v>0.84183417320579501</v>
      </c>
      <c r="AX1324" s="17"/>
      <c r="AY1324" s="17">
        <v>0.57875183934730501</v>
      </c>
      <c r="AZ1324" s="17">
        <v>0.233506822802971</v>
      </c>
      <c r="BA1324" s="17"/>
      <c r="BB1324" s="17">
        <v>0.37211103204386897</v>
      </c>
      <c r="BC1324" s="17">
        <v>0.28922376703771302</v>
      </c>
      <c r="BD1324" s="17"/>
      <c r="BE1324" s="17">
        <v>0.52678813803790203</v>
      </c>
      <c r="BF1324" s="17">
        <v>0.27267399352219301</v>
      </c>
      <c r="BG1324" s="17"/>
      <c r="BH1324" s="17">
        <v>0.241344309476204</v>
      </c>
      <c r="BI1324" s="17">
        <v>0.30740626206902399</v>
      </c>
      <c r="BJ1324" s="17"/>
      <c r="BK1324" s="17">
        <v>0.39778962220401498</v>
      </c>
      <c r="BL1324" s="17">
        <v>0.28550433208619302</v>
      </c>
      <c r="BM1324" s="17"/>
      <c r="BN1324" s="17">
        <v>0.48661708453688501</v>
      </c>
      <c r="BO1324" s="17">
        <v>0.293678662184987</v>
      </c>
      <c r="BP1324" s="17"/>
      <c r="BQ1324" s="17">
        <v>0.67500161660077196</v>
      </c>
      <c r="BR1324" s="17">
        <v>0.27274832665051502</v>
      </c>
      <c r="BS1324" s="17"/>
      <c r="BT1324" s="17">
        <v>0.42748238153351398</v>
      </c>
      <c r="BU1324" s="17">
        <v>0.29372878683820702</v>
      </c>
      <c r="BV1324" s="17"/>
      <c r="BW1324" s="17">
        <v>0.50627536966632902</v>
      </c>
      <c r="BX1324" s="17">
        <v>0.204822021012903</v>
      </c>
      <c r="BY1324" s="17"/>
      <c r="BZ1324" s="17">
        <v>0.67926391951422405</v>
      </c>
      <c r="CA1324" s="17">
        <v>0.28396205418198101</v>
      </c>
    </row>
    <row r="1325" spans="2:79" x14ac:dyDescent="0.35">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c r="AD1325" s="17"/>
      <c r="AE1325" s="17"/>
      <c r="AF1325" s="17"/>
      <c r="AG1325" s="17"/>
      <c r="AH1325" s="17"/>
      <c r="AI1325" s="17"/>
      <c r="AJ1325" s="17"/>
      <c r="AK1325" s="17"/>
      <c r="AL1325" s="17"/>
      <c r="AM1325" s="17"/>
      <c r="AN1325" s="17"/>
      <c r="AO1325" s="17"/>
      <c r="AP1325" s="17"/>
      <c r="AQ1325" s="17"/>
      <c r="AR1325" s="17"/>
      <c r="AS1325" s="17"/>
      <c r="AT1325" s="17"/>
      <c r="AU1325" s="17"/>
      <c r="AV1325" s="17"/>
      <c r="AW1325" s="17"/>
      <c r="AX1325" s="17"/>
      <c r="AY1325" s="17"/>
      <c r="AZ1325" s="17"/>
      <c r="BA1325" s="17"/>
      <c r="BB1325" s="17"/>
      <c r="BC1325" s="17"/>
      <c r="BD1325" s="17"/>
      <c r="BE1325" s="17"/>
      <c r="BF1325" s="17"/>
      <c r="BG1325" s="17"/>
      <c r="BH1325" s="17"/>
      <c r="BI1325" s="17"/>
      <c r="BJ1325" s="17"/>
      <c r="BK1325" s="17"/>
      <c r="BL1325" s="17"/>
      <c r="BM1325" s="17"/>
      <c r="BN1325" s="17"/>
      <c r="BO1325" s="17"/>
      <c r="BP1325" s="17"/>
      <c r="BQ1325" s="17"/>
      <c r="BR1325" s="17"/>
      <c r="BS1325" s="17"/>
      <c r="BT1325" s="17"/>
      <c r="BU1325" s="17"/>
      <c r="BV1325" s="17"/>
      <c r="BW1325" s="17"/>
      <c r="BX1325" s="17"/>
      <c r="BY1325" s="17"/>
      <c r="BZ1325" s="17"/>
      <c r="CA1325" s="17"/>
    </row>
    <row r="1326" spans="2:79" x14ac:dyDescent="0.35">
      <c r="B1326" s="6" t="s">
        <v>611</v>
      </c>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c r="AF1326" s="17"/>
      <c r="AG1326" s="17"/>
      <c r="AH1326" s="17"/>
      <c r="AI1326" s="17"/>
      <c r="AJ1326" s="17"/>
      <c r="AK1326" s="17"/>
      <c r="AL1326" s="17"/>
      <c r="AM1326" s="17"/>
      <c r="AN1326" s="17"/>
      <c r="AO1326" s="17"/>
      <c r="AP1326" s="17"/>
      <c r="AQ1326" s="17"/>
      <c r="AR1326" s="17"/>
      <c r="AS1326" s="17"/>
      <c r="AT1326" s="17"/>
      <c r="AU1326" s="17"/>
      <c r="AV1326" s="17"/>
      <c r="AW1326" s="17"/>
      <c r="AX1326" s="17"/>
      <c r="AY1326" s="17"/>
      <c r="AZ1326" s="17"/>
      <c r="BA1326" s="17"/>
      <c r="BB1326" s="17"/>
      <c r="BC1326" s="17"/>
      <c r="BD1326" s="17"/>
      <c r="BE1326" s="17"/>
      <c r="BF1326" s="17"/>
      <c r="BG1326" s="17"/>
      <c r="BH1326" s="17"/>
      <c r="BI1326" s="17"/>
      <c r="BJ1326" s="17"/>
      <c r="BK1326" s="17"/>
      <c r="BL1326" s="17"/>
      <c r="BM1326" s="17"/>
      <c r="BN1326" s="17"/>
      <c r="BO1326" s="17"/>
      <c r="BP1326" s="17"/>
      <c r="BQ1326" s="17"/>
      <c r="BR1326" s="17"/>
      <c r="BS1326" s="17"/>
      <c r="BT1326" s="17"/>
      <c r="BU1326" s="17"/>
      <c r="BV1326" s="17"/>
      <c r="BW1326" s="17"/>
      <c r="BX1326" s="17"/>
      <c r="BY1326" s="17"/>
      <c r="BZ1326" s="17"/>
      <c r="CA1326" s="17"/>
    </row>
    <row r="1327" spans="2:79" x14ac:dyDescent="0.35">
      <c r="B1327" s="24" t="s">
        <v>77</v>
      </c>
      <c r="C1327" s="17"/>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c r="AD1327" s="17"/>
      <c r="AE1327" s="17"/>
      <c r="AF1327" s="17"/>
      <c r="AG1327" s="17"/>
      <c r="AH1327" s="17"/>
      <c r="AI1327" s="17"/>
      <c r="AJ1327" s="17"/>
      <c r="AK1327" s="17"/>
      <c r="AL1327" s="17"/>
      <c r="AM1327" s="17"/>
      <c r="AN1327" s="17"/>
      <c r="AO1327" s="17"/>
      <c r="AP1327" s="17"/>
      <c r="AQ1327" s="17"/>
      <c r="AR1327" s="17"/>
      <c r="AS1327" s="17"/>
      <c r="AT1327" s="17"/>
      <c r="AU1327" s="17"/>
      <c r="AV1327" s="17"/>
      <c r="AW1327" s="17"/>
      <c r="AX1327" s="17"/>
      <c r="AY1327" s="17"/>
      <c r="AZ1327" s="17"/>
      <c r="BA1327" s="17"/>
      <c r="BB1327" s="17"/>
      <c r="BC1327" s="17"/>
      <c r="BD1327" s="17"/>
      <c r="BE1327" s="17"/>
      <c r="BF1327" s="17"/>
      <c r="BG1327" s="17"/>
      <c r="BH1327" s="17"/>
      <c r="BI1327" s="17"/>
      <c r="BJ1327" s="17"/>
      <c r="BK1327" s="17"/>
      <c r="BL1327" s="17"/>
      <c r="BM1327" s="17"/>
      <c r="BN1327" s="17"/>
      <c r="BO1327" s="17"/>
      <c r="BP1327" s="17"/>
      <c r="BQ1327" s="17"/>
      <c r="BR1327" s="17"/>
      <c r="BS1327" s="17"/>
      <c r="BT1327" s="17"/>
      <c r="BU1327" s="17"/>
      <c r="BV1327" s="17"/>
      <c r="BW1327" s="17"/>
      <c r="BX1327" s="17"/>
      <c r="BY1327" s="17"/>
      <c r="BZ1327" s="17"/>
      <c r="CA1327" s="17"/>
    </row>
    <row r="1328" spans="2:79" x14ac:dyDescent="0.35">
      <c r="B1328" t="s">
        <v>599</v>
      </c>
      <c r="C1328" s="17">
        <v>0.177024053111968</v>
      </c>
      <c r="D1328" s="17">
        <v>0.20375366911572099</v>
      </c>
      <c r="E1328" s="17">
        <v>0.14219096217059399</v>
      </c>
      <c r="F1328" s="17">
        <v>0.18161328571652999</v>
      </c>
      <c r="G1328" s="17">
        <v>0.14727966758637101</v>
      </c>
      <c r="H1328" s="17">
        <v>0.17697232457133499</v>
      </c>
      <c r="I1328" s="17">
        <v>0.2332403963787</v>
      </c>
      <c r="J1328" s="17">
        <v>0.14687856002833199</v>
      </c>
      <c r="K1328" s="17">
        <v>0.19605006391501101</v>
      </c>
      <c r="L1328" s="17">
        <v>0.12847995152012301</v>
      </c>
      <c r="M1328" s="17"/>
      <c r="N1328" s="17">
        <v>0.14413104067603999</v>
      </c>
      <c r="O1328" s="17">
        <v>0.14089718480545499</v>
      </c>
      <c r="P1328" s="17">
        <v>0.17815108711257799</v>
      </c>
      <c r="Q1328" s="17">
        <v>0.222645089050796</v>
      </c>
      <c r="R1328" s="17"/>
      <c r="S1328" s="17">
        <v>0.18192869118289301</v>
      </c>
      <c r="T1328" s="17">
        <v>0.15611364489744101</v>
      </c>
      <c r="U1328" s="17">
        <v>0.19742341357506701</v>
      </c>
      <c r="V1328" s="17">
        <v>0.13726837930341401</v>
      </c>
      <c r="W1328" s="17">
        <v>0.17580817210268801</v>
      </c>
      <c r="X1328" s="17">
        <v>0.21120948869082601</v>
      </c>
      <c r="Y1328" s="17">
        <v>0.250408043225543</v>
      </c>
      <c r="Z1328" s="17"/>
      <c r="AA1328" s="17">
        <v>0.217690260145846</v>
      </c>
      <c r="AB1328" s="17">
        <v>0.112860305117297</v>
      </c>
      <c r="AC1328" s="17"/>
      <c r="AD1328" s="17">
        <v>0.204075381655977</v>
      </c>
      <c r="AE1328" s="17">
        <v>0.26778485406096603</v>
      </c>
      <c r="AF1328" s="17">
        <v>0.20042320402295899</v>
      </c>
      <c r="AG1328" s="17"/>
      <c r="AH1328" s="17">
        <v>0.278686069513225</v>
      </c>
      <c r="AI1328" s="17">
        <v>0.162620196185361</v>
      </c>
      <c r="AJ1328" s="17"/>
      <c r="AK1328" s="17">
        <v>0.188556380302873</v>
      </c>
      <c r="AL1328" s="17">
        <v>0.17182766722773499</v>
      </c>
      <c r="AM1328" s="17"/>
      <c r="AN1328" s="17">
        <v>0.15148305775451101</v>
      </c>
      <c r="AO1328" s="17">
        <v>0.222645089050796</v>
      </c>
      <c r="AP1328" s="17"/>
      <c r="AQ1328" s="17">
        <v>0.23913440011794099</v>
      </c>
      <c r="AR1328" s="17">
        <v>0.14604104752476699</v>
      </c>
      <c r="AS1328" s="17"/>
      <c r="AT1328" s="17">
        <v>9.6628686299978395E-2</v>
      </c>
      <c r="AU1328" s="17">
        <v>0.14770188715608801</v>
      </c>
      <c r="AV1328" s="17">
        <v>0.193954521504556</v>
      </c>
      <c r="AW1328" s="17">
        <v>0.31858681620756601</v>
      </c>
      <c r="AX1328" s="17"/>
      <c r="AY1328" s="17">
        <v>0.22857022164583801</v>
      </c>
      <c r="AZ1328" s="17">
        <v>0.16424823139085701</v>
      </c>
      <c r="BA1328" s="17"/>
      <c r="BB1328" s="17">
        <v>0.21197424571423801</v>
      </c>
      <c r="BC1328" s="17">
        <v>0.170603495360999</v>
      </c>
      <c r="BD1328" s="17"/>
      <c r="BE1328" s="17">
        <v>0.23106237986633599</v>
      </c>
      <c r="BF1328" s="17">
        <v>0.16994214555420001</v>
      </c>
      <c r="BG1328" s="17"/>
      <c r="BH1328" s="17">
        <v>0.178923104157967</v>
      </c>
      <c r="BI1328" s="17">
        <v>0.17685784845397101</v>
      </c>
      <c r="BJ1328" s="17"/>
      <c r="BK1328" s="17">
        <v>0.19438617130545199</v>
      </c>
      <c r="BL1328" s="17">
        <v>0.17401566268406199</v>
      </c>
      <c r="BM1328" s="17"/>
      <c r="BN1328" s="17">
        <v>0.28417399384382402</v>
      </c>
      <c r="BO1328" s="17">
        <v>0.17214098437728201</v>
      </c>
      <c r="BP1328" s="17"/>
      <c r="BQ1328" s="17">
        <v>0.26894624046648202</v>
      </c>
      <c r="BR1328" s="17">
        <v>0.16979259436026001</v>
      </c>
      <c r="BS1328" s="17"/>
      <c r="BT1328" s="17">
        <v>0.24653385088420901</v>
      </c>
      <c r="BU1328" s="17">
        <v>0.172380158539854</v>
      </c>
      <c r="BV1328" s="17"/>
      <c r="BW1328" s="17">
        <v>0.18856244397972699</v>
      </c>
      <c r="BX1328" s="17">
        <v>0.171528605221792</v>
      </c>
      <c r="BY1328" s="17"/>
      <c r="BZ1328" s="17">
        <v>0.22315698101245399</v>
      </c>
      <c r="CA1328" s="17">
        <v>0.17480719222656199</v>
      </c>
    </row>
    <row r="1329" spans="2:79" x14ac:dyDescent="0.35">
      <c r="B1329" t="s">
        <v>600</v>
      </c>
      <c r="C1329" s="17">
        <v>0.37956305095360898</v>
      </c>
      <c r="D1329" s="17">
        <v>0.43186133860318898</v>
      </c>
      <c r="E1329" s="17">
        <v>0.284020271464201</v>
      </c>
      <c r="F1329" s="17">
        <v>0.48590352965280098</v>
      </c>
      <c r="G1329" s="17">
        <v>0.32078614319952298</v>
      </c>
      <c r="H1329" s="17">
        <v>0.39681517110338899</v>
      </c>
      <c r="I1329" s="17">
        <v>0.376171764712805</v>
      </c>
      <c r="J1329" s="17">
        <v>0.36035881181905499</v>
      </c>
      <c r="K1329" s="17">
        <v>0.31880759055834101</v>
      </c>
      <c r="L1329" s="17">
        <v>0.40554500451400899</v>
      </c>
      <c r="M1329" s="17"/>
      <c r="N1329" s="17">
        <v>0.352291249854157</v>
      </c>
      <c r="O1329" s="17">
        <v>0.36984360474504702</v>
      </c>
      <c r="P1329" s="17">
        <v>0.41127177914620799</v>
      </c>
      <c r="Q1329" s="17">
        <v>0.39313943048828698</v>
      </c>
      <c r="R1329" s="17"/>
      <c r="S1329" s="17">
        <v>0.37703690110911597</v>
      </c>
      <c r="T1329" s="17">
        <v>0.39697652040564901</v>
      </c>
      <c r="U1329" s="17">
        <v>0.384195249273247</v>
      </c>
      <c r="V1329" s="17">
        <v>0.36545675238419001</v>
      </c>
      <c r="W1329" s="17">
        <v>0.41117892669157602</v>
      </c>
      <c r="X1329" s="17">
        <v>0.40589046973348097</v>
      </c>
      <c r="Y1329" s="17">
        <v>0.34665695044578099</v>
      </c>
      <c r="Z1329" s="17"/>
      <c r="AA1329" s="17">
        <v>0.40463358147789602</v>
      </c>
      <c r="AB1329" s="17">
        <v>0.34000639396534099</v>
      </c>
      <c r="AC1329" s="17"/>
      <c r="AD1329" s="17">
        <v>0.421060403054693</v>
      </c>
      <c r="AE1329" s="17">
        <v>0.36917926189488498</v>
      </c>
      <c r="AF1329" s="17">
        <v>0.41268292048893901</v>
      </c>
      <c r="AG1329" s="17"/>
      <c r="AH1329" s="17">
        <v>0.39047469840272803</v>
      </c>
      <c r="AI1329" s="17">
        <v>0.37801704769443401</v>
      </c>
      <c r="AJ1329" s="17"/>
      <c r="AK1329" s="17">
        <v>0.37767390737100798</v>
      </c>
      <c r="AL1329" s="17">
        <v>0.38041428582436998</v>
      </c>
      <c r="AM1329" s="17"/>
      <c r="AN1329" s="17">
        <v>0.37196229749568199</v>
      </c>
      <c r="AO1329" s="17">
        <v>0.39313943048828698</v>
      </c>
      <c r="AP1329" s="17"/>
      <c r="AQ1329" s="17">
        <v>0.36027765081866098</v>
      </c>
      <c r="AR1329" s="17">
        <v>0.389183342723595</v>
      </c>
      <c r="AS1329" s="17"/>
      <c r="AT1329" s="17">
        <v>0.28076698466259498</v>
      </c>
      <c r="AU1329" s="17">
        <v>0.39457992621152999</v>
      </c>
      <c r="AV1329" s="17">
        <v>0.41191166758640702</v>
      </c>
      <c r="AW1329" s="17">
        <v>0.40002786150449898</v>
      </c>
      <c r="AX1329" s="17"/>
      <c r="AY1329" s="17">
        <v>0.38142522662754402</v>
      </c>
      <c r="AZ1329" s="17">
        <v>0.37910150696110201</v>
      </c>
      <c r="BA1329" s="17"/>
      <c r="BB1329" s="17">
        <v>0.36829504245697697</v>
      </c>
      <c r="BC1329" s="17">
        <v>0.381633050970901</v>
      </c>
      <c r="BD1329" s="17"/>
      <c r="BE1329" s="17">
        <v>0.399448322940887</v>
      </c>
      <c r="BF1329" s="17">
        <v>0.37695701804265203</v>
      </c>
      <c r="BG1329" s="17"/>
      <c r="BH1329" s="17">
        <v>0.37519647165354802</v>
      </c>
      <c r="BI1329" s="17">
        <v>0.37994521330817499</v>
      </c>
      <c r="BJ1329" s="17"/>
      <c r="BK1329" s="17">
        <v>0.40404017066575998</v>
      </c>
      <c r="BL1329" s="17">
        <v>0.37532182117829499</v>
      </c>
      <c r="BM1329" s="17"/>
      <c r="BN1329" s="17">
        <v>0.35239069075396501</v>
      </c>
      <c r="BO1329" s="17">
        <v>0.38080135777517399</v>
      </c>
      <c r="BP1329" s="17"/>
      <c r="BQ1329" s="17">
        <v>0.39299712555418698</v>
      </c>
      <c r="BR1329" s="17">
        <v>0.37850620103372201</v>
      </c>
      <c r="BS1329" s="17"/>
      <c r="BT1329" s="17">
        <v>0.40184120753991998</v>
      </c>
      <c r="BU1329" s="17">
        <v>0.37807466494525299</v>
      </c>
      <c r="BV1329" s="17"/>
      <c r="BW1329" s="17">
        <v>0.41178910716113898</v>
      </c>
      <c r="BX1329" s="17">
        <v>0.364214583855897</v>
      </c>
      <c r="BY1329" s="17"/>
      <c r="BZ1329" s="17">
        <v>0.38660763215808902</v>
      </c>
      <c r="CA1329" s="17">
        <v>0.379224532302464</v>
      </c>
    </row>
    <row r="1330" spans="2:79" x14ac:dyDescent="0.35">
      <c r="B1330" t="s">
        <v>601</v>
      </c>
      <c r="C1330" s="17">
        <v>0.21937877536282099</v>
      </c>
      <c r="D1330" s="17">
        <v>0.178008428077501</v>
      </c>
      <c r="E1330" s="17">
        <v>0.27534056228725201</v>
      </c>
      <c r="F1330" s="17">
        <v>0.223524956086425</v>
      </c>
      <c r="G1330" s="17">
        <v>0.223488125283127</v>
      </c>
      <c r="H1330" s="17">
        <v>0.194876331240424</v>
      </c>
      <c r="I1330" s="17">
        <v>0.22304918418630401</v>
      </c>
      <c r="J1330" s="17">
        <v>0.22335806667378799</v>
      </c>
      <c r="K1330" s="17">
        <v>0.22346902681161901</v>
      </c>
      <c r="L1330" s="17">
        <v>0.20201090958387999</v>
      </c>
      <c r="M1330" s="17"/>
      <c r="N1330" s="17">
        <v>0.21248280489578</v>
      </c>
      <c r="O1330" s="17">
        <v>0.25523614466754402</v>
      </c>
      <c r="P1330" s="17">
        <v>0.211366239385782</v>
      </c>
      <c r="Q1330" s="17">
        <v>0.20934951430372101</v>
      </c>
      <c r="R1330" s="17"/>
      <c r="S1330" s="17">
        <v>0.21319363603313601</v>
      </c>
      <c r="T1330" s="17">
        <v>0.24929695908677399</v>
      </c>
      <c r="U1330" s="17">
        <v>0.242995196735485</v>
      </c>
      <c r="V1330" s="17">
        <v>0.237270852112999</v>
      </c>
      <c r="W1330" s="17">
        <v>0.22489211545175999</v>
      </c>
      <c r="X1330" s="17">
        <v>0.17309755381490899</v>
      </c>
      <c r="Y1330" s="17">
        <v>0.195402998119315</v>
      </c>
      <c r="Z1330" s="17"/>
      <c r="AA1330" s="17">
        <v>0.21080357820637799</v>
      </c>
      <c r="AB1330" s="17">
        <v>0.232908849335352</v>
      </c>
      <c r="AC1330" s="17"/>
      <c r="AD1330" s="17">
        <v>0.22061201688930299</v>
      </c>
      <c r="AE1330" s="17">
        <v>0.20369268068256499</v>
      </c>
      <c r="AF1330" s="17">
        <v>0.200948389008405</v>
      </c>
      <c r="AG1330" s="17"/>
      <c r="AH1330" s="17">
        <v>0.185913125758115</v>
      </c>
      <c r="AI1330" s="17">
        <v>0.22412031449341999</v>
      </c>
      <c r="AJ1330" s="17"/>
      <c r="AK1330" s="17">
        <v>0.20428643193436999</v>
      </c>
      <c r="AL1330" s="17">
        <v>0.22617927963688</v>
      </c>
      <c r="AM1330" s="17"/>
      <c r="AN1330" s="17">
        <v>0.22499367000249201</v>
      </c>
      <c r="AO1330" s="17">
        <v>0.20934951430372101</v>
      </c>
      <c r="AP1330" s="17"/>
      <c r="AQ1330" s="17">
        <v>0.19355011135914901</v>
      </c>
      <c r="AR1330" s="17">
        <v>0.23226309624833699</v>
      </c>
      <c r="AS1330" s="17"/>
      <c r="AT1330" s="17">
        <v>0.24900380458067201</v>
      </c>
      <c r="AU1330" s="17">
        <v>0.225658259168592</v>
      </c>
      <c r="AV1330" s="17">
        <v>0.21901248028074799</v>
      </c>
      <c r="AW1330" s="17">
        <v>0.15717785593624201</v>
      </c>
      <c r="AX1330" s="17"/>
      <c r="AY1330" s="17">
        <v>0.20456348657198301</v>
      </c>
      <c r="AZ1330" s="17">
        <v>0.22305077453797101</v>
      </c>
      <c r="BA1330" s="17"/>
      <c r="BB1330" s="17">
        <v>0.19926829625763301</v>
      </c>
      <c r="BC1330" s="17">
        <v>0.22307318969592299</v>
      </c>
      <c r="BD1330" s="17"/>
      <c r="BE1330" s="17">
        <v>0.19224878011632601</v>
      </c>
      <c r="BF1330" s="17">
        <v>0.22293425403727499</v>
      </c>
      <c r="BG1330" s="17"/>
      <c r="BH1330" s="17">
        <v>0.20948784869353201</v>
      </c>
      <c r="BI1330" s="17">
        <v>0.22024442775684</v>
      </c>
      <c r="BJ1330" s="17"/>
      <c r="BK1330" s="17">
        <v>0.208226952759445</v>
      </c>
      <c r="BL1330" s="17">
        <v>0.221311087768475</v>
      </c>
      <c r="BM1330" s="17"/>
      <c r="BN1330" s="17">
        <v>0.19261538340929299</v>
      </c>
      <c r="BO1330" s="17">
        <v>0.22059844456272701</v>
      </c>
      <c r="BP1330" s="17"/>
      <c r="BQ1330" s="17">
        <v>0.19026735615002799</v>
      </c>
      <c r="BR1330" s="17">
        <v>0.22166895179682</v>
      </c>
      <c r="BS1330" s="17"/>
      <c r="BT1330" s="17">
        <v>0.17003735801712799</v>
      </c>
      <c r="BU1330" s="17">
        <v>0.22267523640192299</v>
      </c>
      <c r="BV1330" s="17"/>
      <c r="BW1330" s="17">
        <v>0.219416343055788</v>
      </c>
      <c r="BX1330" s="17">
        <v>0.219360882807315</v>
      </c>
      <c r="BY1330" s="17"/>
      <c r="BZ1330" s="17">
        <v>0.228388546455085</v>
      </c>
      <c r="CA1330" s="17">
        <v>0.21894582193823101</v>
      </c>
    </row>
    <row r="1331" spans="2:79" x14ac:dyDescent="0.35">
      <c r="B1331" t="s">
        <v>602</v>
      </c>
      <c r="C1331" s="17">
        <v>0.12784986148283001</v>
      </c>
      <c r="D1331" s="17">
        <v>0.103817225018336</v>
      </c>
      <c r="E1331" s="17">
        <v>0.15849330867050601</v>
      </c>
      <c r="F1331" s="17">
        <v>7.3214306116158395E-2</v>
      </c>
      <c r="G1331" s="17">
        <v>0.177350961200504</v>
      </c>
      <c r="H1331" s="17">
        <v>0.148171805749679</v>
      </c>
      <c r="I1331" s="17">
        <v>9.5863480138604296E-2</v>
      </c>
      <c r="J1331" s="17">
        <v>0.12216262059915201</v>
      </c>
      <c r="K1331" s="17">
        <v>0.15407603840746401</v>
      </c>
      <c r="L1331" s="17">
        <v>0.151008087365372</v>
      </c>
      <c r="M1331" s="17"/>
      <c r="N1331" s="17">
        <v>0.13711883209870701</v>
      </c>
      <c r="O1331" s="17">
        <v>0.13489890409182001</v>
      </c>
      <c r="P1331" s="17">
        <v>0.122394533867801</v>
      </c>
      <c r="Q1331" s="17">
        <v>0.118910672395341</v>
      </c>
      <c r="R1331" s="17"/>
      <c r="S1331" s="17">
        <v>0.116901298703096</v>
      </c>
      <c r="T1331" s="17">
        <v>0.126822949775733</v>
      </c>
      <c r="U1331" s="17">
        <v>0.12587456959869001</v>
      </c>
      <c r="V1331" s="17">
        <v>0.13060335916493701</v>
      </c>
      <c r="W1331" s="17">
        <v>0.12096169704073099</v>
      </c>
      <c r="X1331" s="17">
        <v>0.13630710590435099</v>
      </c>
      <c r="Y1331" s="17">
        <v>0.11911232177626201</v>
      </c>
      <c r="Z1331" s="17"/>
      <c r="AA1331" s="17">
        <v>0.111856479000845</v>
      </c>
      <c r="AB1331" s="17">
        <v>0.15308445890426101</v>
      </c>
      <c r="AC1331" s="17"/>
      <c r="AD1331" s="17">
        <v>0.10049980632005499</v>
      </c>
      <c r="AE1331" s="17">
        <v>0.114250502106011</v>
      </c>
      <c r="AF1331" s="17">
        <v>0.122639166294986</v>
      </c>
      <c r="AG1331" s="17"/>
      <c r="AH1331" s="17">
        <v>9.9408373924622498E-2</v>
      </c>
      <c r="AI1331" s="17">
        <v>0.13187955843426</v>
      </c>
      <c r="AJ1331" s="17"/>
      <c r="AK1331" s="17">
        <v>0.11970079123412899</v>
      </c>
      <c r="AL1331" s="17">
        <v>0.13152177547807101</v>
      </c>
      <c r="AM1331" s="17"/>
      <c r="AN1331" s="17">
        <v>0.13285447793409</v>
      </c>
      <c r="AO1331" s="17">
        <v>0.118910672395341</v>
      </c>
      <c r="AP1331" s="17"/>
      <c r="AQ1331" s="17">
        <v>0.127100196767235</v>
      </c>
      <c r="AR1331" s="17">
        <v>0.128223822782219</v>
      </c>
      <c r="AS1331" s="17"/>
      <c r="AT1331" s="17">
        <v>0.156299559208675</v>
      </c>
      <c r="AU1331" s="17">
        <v>0.13738747035569299</v>
      </c>
      <c r="AV1331" s="17">
        <v>0.120845811047537</v>
      </c>
      <c r="AW1331" s="17">
        <v>8.3160792507318101E-2</v>
      </c>
      <c r="AX1331" s="17"/>
      <c r="AY1331" s="17">
        <v>0.120330295786233</v>
      </c>
      <c r="AZ1331" s="17">
        <v>0.12971360099039</v>
      </c>
      <c r="BA1331" s="17"/>
      <c r="BB1331" s="17">
        <v>0.122866305268736</v>
      </c>
      <c r="BC1331" s="17">
        <v>0.128765370328287</v>
      </c>
      <c r="BD1331" s="17"/>
      <c r="BE1331" s="17">
        <v>9.8483808343924895E-2</v>
      </c>
      <c r="BF1331" s="17">
        <v>0.131698383192459</v>
      </c>
      <c r="BG1331" s="17"/>
      <c r="BH1331" s="17">
        <v>0.138106090257195</v>
      </c>
      <c r="BI1331" s="17">
        <v>0.12695223790427301</v>
      </c>
      <c r="BJ1331" s="17"/>
      <c r="BK1331" s="17">
        <v>0.12939941695146401</v>
      </c>
      <c r="BL1331" s="17">
        <v>0.127581364990214</v>
      </c>
      <c r="BM1331" s="17"/>
      <c r="BN1331" s="17">
        <v>9.3069474708958905E-2</v>
      </c>
      <c r="BO1331" s="17">
        <v>0.12943488353768001</v>
      </c>
      <c r="BP1331" s="17"/>
      <c r="BQ1331" s="17">
        <v>0.105058040670592</v>
      </c>
      <c r="BR1331" s="17">
        <v>0.129642879216888</v>
      </c>
      <c r="BS1331" s="17"/>
      <c r="BT1331" s="17">
        <v>9.8004873257176897E-2</v>
      </c>
      <c r="BU1331" s="17">
        <v>0.129843781523859</v>
      </c>
      <c r="BV1331" s="17"/>
      <c r="BW1331" s="17">
        <v>0.115848967190465</v>
      </c>
      <c r="BX1331" s="17">
        <v>0.133565588222811</v>
      </c>
      <c r="BY1331" s="17"/>
      <c r="BZ1331" s="17">
        <v>0.107723715065645</v>
      </c>
      <c r="CA1331" s="17">
        <v>0.12881699859717999</v>
      </c>
    </row>
    <row r="1332" spans="2:79" x14ac:dyDescent="0.35">
      <c r="B1332" t="s">
        <v>603</v>
      </c>
      <c r="C1332" s="17">
        <v>8.4902137886306295E-2</v>
      </c>
      <c r="D1332" s="17">
        <v>6.9253361197323296E-2</v>
      </c>
      <c r="E1332" s="17">
        <v>0.12935718896572401</v>
      </c>
      <c r="F1332" s="17">
        <v>2.8779444949277599E-2</v>
      </c>
      <c r="G1332" s="17">
        <v>0.116390344678042</v>
      </c>
      <c r="H1332" s="17">
        <v>7.2470157077282493E-2</v>
      </c>
      <c r="I1332" s="17">
        <v>6.0748742891048001E-2</v>
      </c>
      <c r="J1332" s="17">
        <v>0.13713820541088001</v>
      </c>
      <c r="K1332" s="17">
        <v>9.1772208369406597E-2</v>
      </c>
      <c r="L1332" s="17">
        <v>0.10220715303900001</v>
      </c>
      <c r="M1332" s="17"/>
      <c r="N1332" s="17">
        <v>0.132562220844437</v>
      </c>
      <c r="O1332" s="17">
        <v>8.7539260177440195E-2</v>
      </c>
      <c r="P1332" s="17">
        <v>7.0612091834363594E-2</v>
      </c>
      <c r="Q1332" s="17">
        <v>5.0877489688575701E-2</v>
      </c>
      <c r="R1332" s="17"/>
      <c r="S1332" s="17">
        <v>9.3467031061086794E-2</v>
      </c>
      <c r="T1332" s="17">
        <v>6.1265461729502202E-2</v>
      </c>
      <c r="U1332" s="17">
        <v>4.7894637654907202E-2</v>
      </c>
      <c r="V1332" s="17">
        <v>0.11575388164193399</v>
      </c>
      <c r="W1332" s="17">
        <v>6.1445817868906599E-2</v>
      </c>
      <c r="X1332" s="17">
        <v>6.5975261097418705E-2</v>
      </c>
      <c r="Y1332" s="17">
        <v>8.3545703388313894E-2</v>
      </c>
      <c r="Z1332" s="17"/>
      <c r="AA1332" s="17">
        <v>5.12589567246306E-2</v>
      </c>
      <c r="AB1332" s="17">
        <v>0.13798485091136101</v>
      </c>
      <c r="AC1332" s="17"/>
      <c r="AD1332" s="17">
        <v>4.8193730483094999E-2</v>
      </c>
      <c r="AE1332" s="17">
        <v>4.4292985629371298E-2</v>
      </c>
      <c r="AF1332" s="17">
        <v>5.8882854148173902E-2</v>
      </c>
      <c r="AG1332" s="17"/>
      <c r="AH1332" s="17">
        <v>4.3388920917596101E-2</v>
      </c>
      <c r="AI1332" s="17">
        <v>9.0783886635223396E-2</v>
      </c>
      <c r="AJ1332" s="17"/>
      <c r="AK1332" s="17">
        <v>9.5120716498653904E-2</v>
      </c>
      <c r="AL1332" s="17">
        <v>8.0297717912859598E-2</v>
      </c>
      <c r="AM1332" s="17"/>
      <c r="AN1332" s="17">
        <v>0.103950880725521</v>
      </c>
      <c r="AO1332" s="17">
        <v>5.0877489688575701E-2</v>
      </c>
      <c r="AP1332" s="17"/>
      <c r="AQ1332" s="17">
        <v>7.5152401998673193E-2</v>
      </c>
      <c r="AR1332" s="17">
        <v>8.9765677313178596E-2</v>
      </c>
      <c r="AS1332" s="17"/>
      <c r="AT1332" s="17">
        <v>0.17624200944027199</v>
      </c>
      <c r="AU1332" s="17">
        <v>8.7624958287746996E-2</v>
      </c>
      <c r="AV1332" s="17">
        <v>5.1628917403609899E-2</v>
      </c>
      <c r="AW1332" s="17">
        <v>3.8705823523703997E-2</v>
      </c>
      <c r="AX1332" s="17"/>
      <c r="AY1332" s="17">
        <v>6.3264043426460095E-2</v>
      </c>
      <c r="AZ1332" s="17">
        <v>9.0265183192416706E-2</v>
      </c>
      <c r="BA1332" s="17"/>
      <c r="BB1332" s="17">
        <v>8.6588500898922102E-2</v>
      </c>
      <c r="BC1332" s="17">
        <v>8.4592342995193401E-2</v>
      </c>
      <c r="BD1332" s="17"/>
      <c r="BE1332" s="17">
        <v>7.2358027323621094E-2</v>
      </c>
      <c r="BF1332" s="17">
        <v>8.6546086482330697E-2</v>
      </c>
      <c r="BG1332" s="17"/>
      <c r="BH1332" s="17">
        <v>8.5886888517474003E-2</v>
      </c>
      <c r="BI1332" s="17">
        <v>8.4815952661212196E-2</v>
      </c>
      <c r="BJ1332" s="17"/>
      <c r="BK1332" s="17">
        <v>5.6133255867750399E-2</v>
      </c>
      <c r="BL1332" s="17">
        <v>8.9887015210701304E-2</v>
      </c>
      <c r="BM1332" s="17"/>
      <c r="BN1332" s="17">
        <v>7.4876885581962302E-2</v>
      </c>
      <c r="BO1332" s="17">
        <v>8.5359011644241395E-2</v>
      </c>
      <c r="BP1332" s="17"/>
      <c r="BQ1332" s="17">
        <v>4.1013915493237997E-2</v>
      </c>
      <c r="BR1332" s="17">
        <v>8.8354795825104304E-2</v>
      </c>
      <c r="BS1332" s="17"/>
      <c r="BT1332" s="17">
        <v>7.6447621483878597E-2</v>
      </c>
      <c r="BU1332" s="17">
        <v>8.5466977435397398E-2</v>
      </c>
      <c r="BV1332" s="17"/>
      <c r="BW1332" s="17">
        <v>5.9548576048495699E-2</v>
      </c>
      <c r="BX1332" s="17">
        <v>9.6977407263715204E-2</v>
      </c>
      <c r="BY1332" s="17"/>
      <c r="BZ1332" s="17">
        <v>5.1092850071639703E-2</v>
      </c>
      <c r="CA1332" s="17">
        <v>8.6526801464595002E-2</v>
      </c>
    </row>
    <row r="1333" spans="2:79" x14ac:dyDescent="0.35">
      <c r="B1333" t="s">
        <v>103</v>
      </c>
      <c r="C1333" s="17">
        <v>1.12821212024655E-2</v>
      </c>
      <c r="D1333" s="17">
        <v>1.33059779879291E-2</v>
      </c>
      <c r="E1333" s="17">
        <v>1.0597706441723E-2</v>
      </c>
      <c r="F1333" s="17">
        <v>6.9644774788068702E-3</v>
      </c>
      <c r="G1333" s="17">
        <v>1.47047580524332E-2</v>
      </c>
      <c r="H1333" s="17">
        <v>1.0694210257890399E-2</v>
      </c>
      <c r="I1333" s="17">
        <v>1.0926431692539E-2</v>
      </c>
      <c r="J1333" s="17">
        <v>1.0103735468792599E-2</v>
      </c>
      <c r="K1333" s="17">
        <v>1.5825071938158498E-2</v>
      </c>
      <c r="L1333" s="17">
        <v>1.07488939776164E-2</v>
      </c>
      <c r="M1333" s="17"/>
      <c r="N1333" s="17">
        <v>2.1413851630878999E-2</v>
      </c>
      <c r="O1333" s="17">
        <v>1.15849015126946E-2</v>
      </c>
      <c r="P1333" s="17">
        <v>6.2042686532676004E-3</v>
      </c>
      <c r="Q1333" s="17">
        <v>5.0778040732784701E-3</v>
      </c>
      <c r="R1333" s="17"/>
      <c r="S1333" s="17">
        <v>1.74724419106717E-2</v>
      </c>
      <c r="T1333" s="17">
        <v>9.5244641049012507E-3</v>
      </c>
      <c r="U1333" s="17">
        <v>1.61693316260462E-3</v>
      </c>
      <c r="V1333" s="17">
        <v>1.3646775392527601E-2</v>
      </c>
      <c r="W1333" s="17">
        <v>5.7132708443376496E-3</v>
      </c>
      <c r="X1333" s="17">
        <v>7.5201207590147702E-3</v>
      </c>
      <c r="Y1333" s="17">
        <v>4.8739830447849302E-3</v>
      </c>
      <c r="Z1333" s="17"/>
      <c r="AA1333" s="17">
        <v>3.75714444440425E-3</v>
      </c>
      <c r="AB1333" s="17">
        <v>2.31551417663887E-2</v>
      </c>
      <c r="AC1333" s="17"/>
      <c r="AD1333" s="17">
        <v>5.5586615968779103E-3</v>
      </c>
      <c r="AE1333" s="17">
        <v>7.9971562620178996E-4</v>
      </c>
      <c r="AF1333" s="17">
        <v>4.4234660365381501E-3</v>
      </c>
      <c r="AG1333" s="17"/>
      <c r="AH1333" s="17">
        <v>2.1288114837127001E-3</v>
      </c>
      <c r="AI1333" s="17">
        <v>1.25789965573026E-2</v>
      </c>
      <c r="AJ1333" s="17"/>
      <c r="AK1333" s="17">
        <v>1.4661772658966499E-2</v>
      </c>
      <c r="AL1333" s="17">
        <v>9.7592739200853592E-3</v>
      </c>
      <c r="AM1333" s="17"/>
      <c r="AN1333" s="17">
        <v>1.47556160877029E-2</v>
      </c>
      <c r="AO1333" s="17">
        <v>5.0778040732784701E-3</v>
      </c>
      <c r="AP1333" s="17"/>
      <c r="AQ1333" s="17">
        <v>4.78523893834057E-3</v>
      </c>
      <c r="AR1333" s="17">
        <v>1.45230134079045E-2</v>
      </c>
      <c r="AS1333" s="17"/>
      <c r="AT1333" s="17">
        <v>4.1058955807808002E-2</v>
      </c>
      <c r="AU1333" s="17">
        <v>7.0474988203498698E-3</v>
      </c>
      <c r="AV1333" s="17">
        <v>2.6466021771422901E-3</v>
      </c>
      <c r="AW1333" s="17">
        <v>2.34085032067083E-3</v>
      </c>
      <c r="AX1333" s="17"/>
      <c r="AY1333" s="17">
        <v>1.84672594194188E-3</v>
      </c>
      <c r="AZ1333" s="17">
        <v>1.36207029272634E-2</v>
      </c>
      <c r="BA1333" s="17"/>
      <c r="BB1333" s="17">
        <v>1.10076094034946E-2</v>
      </c>
      <c r="BC1333" s="17">
        <v>1.1332550648696999E-2</v>
      </c>
      <c r="BD1333" s="17"/>
      <c r="BE1333" s="17">
        <v>6.39868140890534E-3</v>
      </c>
      <c r="BF1333" s="17">
        <v>1.1922112691082801E-2</v>
      </c>
      <c r="BG1333" s="17"/>
      <c r="BH1333" s="17">
        <v>1.2399596720283601E-2</v>
      </c>
      <c r="BI1333" s="17">
        <v>1.1184319915528399E-2</v>
      </c>
      <c r="BJ1333" s="17"/>
      <c r="BK1333" s="17">
        <v>7.8140324501297896E-3</v>
      </c>
      <c r="BL1333" s="17">
        <v>1.18830481682529E-2</v>
      </c>
      <c r="BM1333" s="17"/>
      <c r="BN1333" s="17">
        <v>2.8735717019968102E-3</v>
      </c>
      <c r="BO1333" s="17">
        <v>1.16653181028963E-2</v>
      </c>
      <c r="BP1333" s="17"/>
      <c r="BQ1333" s="17">
        <v>1.7173216654728101E-3</v>
      </c>
      <c r="BR1333" s="17">
        <v>1.2034577767205E-2</v>
      </c>
      <c r="BS1333" s="17"/>
      <c r="BT1333" s="17">
        <v>7.1350888176871996E-3</v>
      </c>
      <c r="BU1333" s="17">
        <v>1.15591811537137E-2</v>
      </c>
      <c r="BV1333" s="17"/>
      <c r="BW1333" s="17">
        <v>4.8345625643857202E-3</v>
      </c>
      <c r="BX1333" s="17">
        <v>1.43529326284697E-2</v>
      </c>
      <c r="BY1333" s="17"/>
      <c r="BZ1333" s="17">
        <v>3.0302752370869601E-3</v>
      </c>
      <c r="CA1333" s="17">
        <v>1.1678653470967901E-2</v>
      </c>
    </row>
    <row r="1334" spans="2:79" x14ac:dyDescent="0.35">
      <c r="B1334" t="s">
        <v>604</v>
      </c>
      <c r="C1334" s="17">
        <v>0.55658710406557699</v>
      </c>
      <c r="D1334" s="17">
        <v>0.63561500771891</v>
      </c>
      <c r="E1334" s="17">
        <v>0.42621123363479502</v>
      </c>
      <c r="F1334" s="17">
        <v>0.66751681536933205</v>
      </c>
      <c r="G1334" s="17">
        <v>0.46806581078589399</v>
      </c>
      <c r="H1334" s="17">
        <v>0.57378749567472498</v>
      </c>
      <c r="I1334" s="17">
        <v>0.60941216109150498</v>
      </c>
      <c r="J1334" s="17">
        <v>0.50723737184738704</v>
      </c>
      <c r="K1334" s="17">
        <v>0.51485765447335197</v>
      </c>
      <c r="L1334" s="17">
        <v>0.53402495603413203</v>
      </c>
      <c r="M1334" s="17"/>
      <c r="N1334" s="17">
        <v>0.49642229053019699</v>
      </c>
      <c r="O1334" s="17">
        <v>0.51074078955050095</v>
      </c>
      <c r="P1334" s="17">
        <v>0.58942286625878504</v>
      </c>
      <c r="Q1334" s="17">
        <v>0.61578451953908298</v>
      </c>
      <c r="R1334" s="17"/>
      <c r="S1334" s="17">
        <v>0.55896559229200904</v>
      </c>
      <c r="T1334" s="17">
        <v>0.55309016530308897</v>
      </c>
      <c r="U1334" s="17">
        <v>0.58161866284831298</v>
      </c>
      <c r="V1334" s="17">
        <v>0.50272513168760302</v>
      </c>
      <c r="W1334" s="17">
        <v>0.58698709879426503</v>
      </c>
      <c r="X1334" s="17">
        <v>0.61709995842430698</v>
      </c>
      <c r="Y1334" s="17">
        <v>0.59706499367132404</v>
      </c>
      <c r="Z1334" s="17"/>
      <c r="AA1334" s="17">
        <v>0.62232384162374199</v>
      </c>
      <c r="AB1334" s="17">
        <v>0.45286669908263799</v>
      </c>
      <c r="AC1334" s="17"/>
      <c r="AD1334" s="17">
        <v>0.625135784710669</v>
      </c>
      <c r="AE1334" s="17">
        <v>0.63696411595585101</v>
      </c>
      <c r="AF1334" s="17">
        <v>0.61310612451189705</v>
      </c>
      <c r="AG1334" s="17"/>
      <c r="AH1334" s="17">
        <v>0.66916076791595303</v>
      </c>
      <c r="AI1334" s="17">
        <v>0.54063724387979495</v>
      </c>
      <c r="AJ1334" s="17"/>
      <c r="AK1334" s="17">
        <v>0.56623028767388095</v>
      </c>
      <c r="AL1334" s="17">
        <v>0.552241953052104</v>
      </c>
      <c r="AM1334" s="17"/>
      <c r="AN1334" s="17">
        <v>0.52344535525019398</v>
      </c>
      <c r="AO1334" s="17">
        <v>0.61578451953908298</v>
      </c>
      <c r="AP1334" s="17"/>
      <c r="AQ1334" s="17">
        <v>0.59941205093660199</v>
      </c>
      <c r="AR1334" s="17">
        <v>0.53522439024836199</v>
      </c>
      <c r="AS1334" s="17"/>
      <c r="AT1334" s="17">
        <v>0.37739567096257398</v>
      </c>
      <c r="AU1334" s="17">
        <v>0.54228181336761805</v>
      </c>
      <c r="AV1334" s="17">
        <v>0.60586618909096401</v>
      </c>
      <c r="AW1334" s="17">
        <v>0.718614677712065</v>
      </c>
      <c r="AX1334" s="17"/>
      <c r="AY1334" s="17">
        <v>0.60999544827338203</v>
      </c>
      <c r="AZ1334" s="17">
        <v>0.54334973835195899</v>
      </c>
      <c r="BA1334" s="17"/>
      <c r="BB1334" s="17">
        <v>0.58026928817121404</v>
      </c>
      <c r="BC1334" s="17">
        <v>0.552236546331899</v>
      </c>
      <c r="BD1334" s="17"/>
      <c r="BE1334" s="17">
        <v>0.63051070280722299</v>
      </c>
      <c r="BF1334" s="17">
        <v>0.54689916359685198</v>
      </c>
      <c r="BG1334" s="17"/>
      <c r="BH1334" s="17">
        <v>0.55411957581151505</v>
      </c>
      <c r="BI1334" s="17">
        <v>0.556803061762147</v>
      </c>
      <c r="BJ1334" s="17"/>
      <c r="BK1334" s="17">
        <v>0.59842634197121103</v>
      </c>
      <c r="BL1334" s="17">
        <v>0.54933748386235703</v>
      </c>
      <c r="BM1334" s="17"/>
      <c r="BN1334" s="17">
        <v>0.63656468459778903</v>
      </c>
      <c r="BO1334" s="17">
        <v>0.55294234215245597</v>
      </c>
      <c r="BP1334" s="17"/>
      <c r="BQ1334" s="17">
        <v>0.66194336602066906</v>
      </c>
      <c r="BR1334" s="17">
        <v>0.54829879539398196</v>
      </c>
      <c r="BS1334" s="17"/>
      <c r="BT1334" s="17">
        <v>0.64837505842412901</v>
      </c>
      <c r="BU1334" s="17">
        <v>0.55045482348510699</v>
      </c>
      <c r="BV1334" s="17"/>
      <c r="BW1334" s="17">
        <v>0.60035155114086602</v>
      </c>
      <c r="BX1334" s="17">
        <v>0.53574318907769003</v>
      </c>
      <c r="BY1334" s="17"/>
      <c r="BZ1334" s="17">
        <v>0.60976461317054298</v>
      </c>
      <c r="CA1334" s="17">
        <v>0.55403172452902605</v>
      </c>
    </row>
    <row r="1335" spans="2:79" x14ac:dyDescent="0.35">
      <c r="B1335" t="s">
        <v>605</v>
      </c>
      <c r="C1335" s="17">
        <v>0.212751999369137</v>
      </c>
      <c r="D1335" s="17">
        <v>0.17307058621565999</v>
      </c>
      <c r="E1335" s="17">
        <v>0.28785049763623</v>
      </c>
      <c r="F1335" s="17">
        <v>0.101993751065436</v>
      </c>
      <c r="G1335" s="17">
        <v>0.29374130587854502</v>
      </c>
      <c r="H1335" s="17">
        <v>0.220641962826961</v>
      </c>
      <c r="I1335" s="17">
        <v>0.156612223029652</v>
      </c>
      <c r="J1335" s="17">
        <v>0.25930082601003202</v>
      </c>
      <c r="K1335" s="17">
        <v>0.24584824677687001</v>
      </c>
      <c r="L1335" s="17">
        <v>0.25321524040437199</v>
      </c>
      <c r="M1335" s="17"/>
      <c r="N1335" s="17">
        <v>0.26968105294314398</v>
      </c>
      <c r="O1335" s="17">
        <v>0.22243816426926</v>
      </c>
      <c r="P1335" s="17">
        <v>0.19300662570216501</v>
      </c>
      <c r="Q1335" s="17">
        <v>0.169788162083917</v>
      </c>
      <c r="R1335" s="17"/>
      <c r="S1335" s="17">
        <v>0.21036832976418299</v>
      </c>
      <c r="T1335" s="17">
        <v>0.188088411505235</v>
      </c>
      <c r="U1335" s="17">
        <v>0.17376920725359801</v>
      </c>
      <c r="V1335" s="17">
        <v>0.24635724080687099</v>
      </c>
      <c r="W1335" s="17">
        <v>0.182407514909638</v>
      </c>
      <c r="X1335" s="17">
        <v>0.20228236700176999</v>
      </c>
      <c r="Y1335" s="17">
        <v>0.20265802516457601</v>
      </c>
      <c r="Z1335" s="17"/>
      <c r="AA1335" s="17">
        <v>0.16311543572547599</v>
      </c>
      <c r="AB1335" s="17">
        <v>0.29106930981562201</v>
      </c>
      <c r="AC1335" s="17"/>
      <c r="AD1335" s="17">
        <v>0.14869353680315001</v>
      </c>
      <c r="AE1335" s="17">
        <v>0.15854348773538199</v>
      </c>
      <c r="AF1335" s="17">
        <v>0.18152202044315999</v>
      </c>
      <c r="AG1335" s="17"/>
      <c r="AH1335" s="17">
        <v>0.14279729484221901</v>
      </c>
      <c r="AI1335" s="17">
        <v>0.22266344506948299</v>
      </c>
      <c r="AJ1335" s="17"/>
      <c r="AK1335" s="17">
        <v>0.214821507732783</v>
      </c>
      <c r="AL1335" s="17">
        <v>0.21181949339093001</v>
      </c>
      <c r="AM1335" s="17"/>
      <c r="AN1335" s="17">
        <v>0.236805358659611</v>
      </c>
      <c r="AO1335" s="17">
        <v>0.169788162083917</v>
      </c>
      <c r="AP1335" s="17"/>
      <c r="AQ1335" s="17">
        <v>0.20225259876590901</v>
      </c>
      <c r="AR1335" s="17">
        <v>0.217989500095397</v>
      </c>
      <c r="AS1335" s="17"/>
      <c r="AT1335" s="17">
        <v>0.33254156864894702</v>
      </c>
      <c r="AU1335" s="17">
        <v>0.22501242864344001</v>
      </c>
      <c r="AV1335" s="17">
        <v>0.172474728451146</v>
      </c>
      <c r="AW1335" s="17">
        <v>0.121866616031022</v>
      </c>
      <c r="AX1335" s="17"/>
      <c r="AY1335" s="17">
        <v>0.183594339212693</v>
      </c>
      <c r="AZ1335" s="17">
        <v>0.219978784182807</v>
      </c>
      <c r="BA1335" s="17"/>
      <c r="BB1335" s="17">
        <v>0.20945480616765799</v>
      </c>
      <c r="BC1335" s="17">
        <v>0.213357713323481</v>
      </c>
      <c r="BD1335" s="17"/>
      <c r="BE1335" s="17">
        <v>0.17084183566754599</v>
      </c>
      <c r="BF1335" s="17">
        <v>0.21824446967479</v>
      </c>
      <c r="BG1335" s="17"/>
      <c r="BH1335" s="17">
        <v>0.223992978774669</v>
      </c>
      <c r="BI1335" s="17">
        <v>0.21176819056548499</v>
      </c>
      <c r="BJ1335" s="17"/>
      <c r="BK1335" s="17">
        <v>0.18553267281921501</v>
      </c>
      <c r="BL1335" s="17">
        <v>0.217468380200915</v>
      </c>
      <c r="BM1335" s="17"/>
      <c r="BN1335" s="17">
        <v>0.167946360290921</v>
      </c>
      <c r="BO1335" s="17">
        <v>0.21479389518192099</v>
      </c>
      <c r="BP1335" s="17"/>
      <c r="BQ1335" s="17">
        <v>0.14607195616383001</v>
      </c>
      <c r="BR1335" s="17">
        <v>0.217997675041992</v>
      </c>
      <c r="BS1335" s="17"/>
      <c r="BT1335" s="17">
        <v>0.17445249474105501</v>
      </c>
      <c r="BU1335" s="17">
        <v>0.215310758959256</v>
      </c>
      <c r="BV1335" s="17"/>
      <c r="BW1335" s="17">
        <v>0.17539754323896101</v>
      </c>
      <c r="BX1335" s="17">
        <v>0.23054299548652599</v>
      </c>
      <c r="BY1335" s="17"/>
      <c r="BZ1335" s="17">
        <v>0.15881656513728501</v>
      </c>
      <c r="CA1335" s="17">
        <v>0.215343800061775</v>
      </c>
    </row>
    <row r="1336" spans="2:79" x14ac:dyDescent="0.35">
      <c r="B1336" t="s">
        <v>166</v>
      </c>
      <c r="C1336" s="17">
        <v>0.34383510469644002</v>
      </c>
      <c r="D1336" s="17">
        <v>0.46254442150325098</v>
      </c>
      <c r="E1336" s="17">
        <v>0.13836073599856499</v>
      </c>
      <c r="F1336" s="17">
        <v>0.56552306430389598</v>
      </c>
      <c r="G1336" s="17">
        <v>0.17432450490734899</v>
      </c>
      <c r="H1336" s="17">
        <v>0.35314553284776401</v>
      </c>
      <c r="I1336" s="17">
        <v>0.45279993806185298</v>
      </c>
      <c r="J1336" s="17">
        <v>0.247936545837354</v>
      </c>
      <c r="K1336" s="17">
        <v>0.26900940769648202</v>
      </c>
      <c r="L1336" s="17">
        <v>0.28080971562975998</v>
      </c>
      <c r="M1336" s="17"/>
      <c r="N1336" s="17">
        <v>0.226741237587053</v>
      </c>
      <c r="O1336" s="17">
        <v>0.28830262528124101</v>
      </c>
      <c r="P1336" s="17">
        <v>0.396416240556621</v>
      </c>
      <c r="Q1336" s="17">
        <v>0.44599635745516703</v>
      </c>
      <c r="R1336" s="17"/>
      <c r="S1336" s="17">
        <v>0.34859726252782602</v>
      </c>
      <c r="T1336" s="17">
        <v>0.36500175379785399</v>
      </c>
      <c r="U1336" s="17">
        <v>0.40784945559471603</v>
      </c>
      <c r="V1336" s="17">
        <v>0.25636789088073297</v>
      </c>
      <c r="W1336" s="17">
        <v>0.404579583884627</v>
      </c>
      <c r="X1336" s="17">
        <v>0.41481759142253699</v>
      </c>
      <c r="Y1336" s="17">
        <v>0.394406968506748</v>
      </c>
      <c r="Z1336" s="17"/>
      <c r="AA1336" s="17">
        <v>0.459208405898266</v>
      </c>
      <c r="AB1336" s="17">
        <v>0.16179738926701601</v>
      </c>
      <c r="AC1336" s="17"/>
      <c r="AD1336" s="17">
        <v>0.47644224790751899</v>
      </c>
      <c r="AE1336" s="17">
        <v>0.47842062822046899</v>
      </c>
      <c r="AF1336" s="17">
        <v>0.43158410406873698</v>
      </c>
      <c r="AG1336" s="17"/>
      <c r="AH1336" s="17">
        <v>0.52636347307373499</v>
      </c>
      <c r="AI1336" s="17">
        <v>0.31797379881031201</v>
      </c>
      <c r="AJ1336" s="17"/>
      <c r="AK1336" s="17">
        <v>0.35140877994109798</v>
      </c>
      <c r="AL1336" s="17">
        <v>0.34042245966117402</v>
      </c>
      <c r="AM1336" s="17"/>
      <c r="AN1336" s="17">
        <v>0.28663999659058198</v>
      </c>
      <c r="AO1336" s="17">
        <v>0.44599635745516703</v>
      </c>
      <c r="AP1336" s="17"/>
      <c r="AQ1336" s="17">
        <v>0.39715945217069298</v>
      </c>
      <c r="AR1336" s="17">
        <v>0.31723489015296502</v>
      </c>
      <c r="AS1336" s="17"/>
      <c r="AT1336" s="17">
        <v>4.4854102313626798E-2</v>
      </c>
      <c r="AU1336" s="17">
        <v>0.31726938472417798</v>
      </c>
      <c r="AV1336" s="17">
        <v>0.43339146063981698</v>
      </c>
      <c r="AW1336" s="17">
        <v>0.596748061681043</v>
      </c>
      <c r="AX1336" s="17"/>
      <c r="AY1336" s="17">
        <v>0.42640110906068901</v>
      </c>
      <c r="AZ1336" s="17">
        <v>0.32337095416915201</v>
      </c>
      <c r="BA1336" s="17"/>
      <c r="BB1336" s="17">
        <v>0.37081448200355699</v>
      </c>
      <c r="BC1336" s="17">
        <v>0.33887883300841898</v>
      </c>
      <c r="BD1336" s="17"/>
      <c r="BE1336" s="17">
        <v>0.45966886713967697</v>
      </c>
      <c r="BF1336" s="17">
        <v>0.32865469392206198</v>
      </c>
      <c r="BG1336" s="17"/>
      <c r="BH1336" s="17">
        <v>0.33012659703684599</v>
      </c>
      <c r="BI1336" s="17">
        <v>0.34503487119666199</v>
      </c>
      <c r="BJ1336" s="17"/>
      <c r="BK1336" s="17">
        <v>0.41289366915199599</v>
      </c>
      <c r="BL1336" s="17">
        <v>0.33186910366144201</v>
      </c>
      <c r="BM1336" s="17"/>
      <c r="BN1336" s="17">
        <v>0.46861832430686801</v>
      </c>
      <c r="BO1336" s="17">
        <v>0.33814844697053498</v>
      </c>
      <c r="BP1336" s="17"/>
      <c r="BQ1336" s="17">
        <v>0.51587140985683799</v>
      </c>
      <c r="BR1336" s="17">
        <v>0.33030112035199</v>
      </c>
      <c r="BS1336" s="17"/>
      <c r="BT1336" s="17">
        <v>0.47392256368307401</v>
      </c>
      <c r="BU1336" s="17">
        <v>0.33514406452585099</v>
      </c>
      <c r="BV1336" s="17"/>
      <c r="BW1336" s="17">
        <v>0.42495400790190502</v>
      </c>
      <c r="BX1336" s="17">
        <v>0.30520019359116302</v>
      </c>
      <c r="BY1336" s="17"/>
      <c r="BZ1336" s="17">
        <v>0.450948048033258</v>
      </c>
      <c r="CA1336" s="17">
        <v>0.33868792446725099</v>
      </c>
    </row>
    <row r="1337" spans="2:79" x14ac:dyDescent="0.35">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c r="AD1337" s="17"/>
      <c r="AE1337" s="17"/>
      <c r="AF1337" s="17"/>
      <c r="AG1337" s="17"/>
      <c r="AH1337" s="17"/>
      <c r="AI1337" s="17"/>
      <c r="AJ1337" s="17"/>
      <c r="AK1337" s="17"/>
      <c r="AL1337" s="17"/>
      <c r="AM1337" s="17"/>
      <c r="AN1337" s="17"/>
      <c r="AO1337" s="17"/>
      <c r="AP1337" s="17"/>
      <c r="AQ1337" s="17"/>
      <c r="AR1337" s="17"/>
      <c r="AS1337" s="17"/>
      <c r="AT1337" s="17"/>
      <c r="AU1337" s="17"/>
      <c r="AV1337" s="17"/>
      <c r="AW1337" s="17"/>
      <c r="AX1337" s="17"/>
      <c r="AY1337" s="17"/>
      <c r="AZ1337" s="17"/>
      <c r="BA1337" s="17"/>
      <c r="BB1337" s="17"/>
      <c r="BC1337" s="17"/>
      <c r="BD1337" s="17"/>
      <c r="BE1337" s="17"/>
      <c r="BF1337" s="17"/>
      <c r="BG1337" s="17"/>
      <c r="BH1337" s="17"/>
      <c r="BI1337" s="17"/>
      <c r="BJ1337" s="17"/>
      <c r="BK1337" s="17"/>
      <c r="BL1337" s="17"/>
      <c r="BM1337" s="17"/>
      <c r="BN1337" s="17"/>
      <c r="BO1337" s="17"/>
      <c r="BP1337" s="17"/>
      <c r="BQ1337" s="17"/>
      <c r="BR1337" s="17"/>
      <c r="BS1337" s="17"/>
      <c r="BT1337" s="17"/>
      <c r="BU1337" s="17"/>
      <c r="BV1337" s="17"/>
      <c r="BW1337" s="17"/>
      <c r="BX1337" s="17"/>
      <c r="BY1337" s="17"/>
      <c r="BZ1337" s="17"/>
      <c r="CA1337" s="17"/>
    </row>
    <row r="1338" spans="2:79" x14ac:dyDescent="0.35">
      <c r="B1338" s="6" t="s">
        <v>614</v>
      </c>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c r="AX1338" s="17"/>
      <c r="AY1338" s="17"/>
      <c r="AZ1338" s="17"/>
      <c r="BA1338" s="17"/>
      <c r="BB1338" s="17"/>
      <c r="BC1338" s="17"/>
      <c r="BD1338" s="17"/>
      <c r="BE1338" s="17"/>
      <c r="BF1338" s="17"/>
      <c r="BG1338" s="17"/>
      <c r="BH1338" s="17"/>
      <c r="BI1338" s="17"/>
      <c r="BJ1338" s="17"/>
      <c r="BK1338" s="17"/>
      <c r="BL1338" s="17"/>
      <c r="BM1338" s="17"/>
      <c r="BN1338" s="17"/>
      <c r="BO1338" s="17"/>
      <c r="BP1338" s="17"/>
      <c r="BQ1338" s="17"/>
      <c r="BR1338" s="17"/>
      <c r="BS1338" s="17"/>
      <c r="BT1338" s="17"/>
      <c r="BU1338" s="17"/>
      <c r="BV1338" s="17"/>
      <c r="BW1338" s="17"/>
      <c r="BX1338" s="17"/>
      <c r="BY1338" s="17"/>
      <c r="BZ1338" s="17"/>
      <c r="CA1338" s="17"/>
    </row>
    <row r="1339" spans="2:79" x14ac:dyDescent="0.35">
      <c r="B1339" s="24" t="s">
        <v>77</v>
      </c>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c r="AD1339" s="17"/>
      <c r="AE1339" s="17"/>
      <c r="AF1339" s="17"/>
      <c r="AG1339" s="17"/>
      <c r="AH1339" s="17"/>
      <c r="AI1339" s="17"/>
      <c r="AJ1339" s="17"/>
      <c r="AK1339" s="17"/>
      <c r="AL1339" s="17"/>
      <c r="AM1339" s="17"/>
      <c r="AN1339" s="17"/>
      <c r="AO1339" s="17"/>
      <c r="AP1339" s="17"/>
      <c r="AQ1339" s="17"/>
      <c r="AR1339" s="17"/>
      <c r="AS1339" s="17"/>
      <c r="AT1339" s="17"/>
      <c r="AU1339" s="17"/>
      <c r="AV1339" s="17"/>
      <c r="AW1339" s="17"/>
      <c r="AX1339" s="17"/>
      <c r="AY1339" s="17"/>
      <c r="AZ1339" s="17"/>
      <c r="BA1339" s="17"/>
      <c r="BB1339" s="17"/>
      <c r="BC1339" s="17"/>
      <c r="BD1339" s="17"/>
      <c r="BE1339" s="17"/>
      <c r="BF1339" s="17"/>
      <c r="BG1339" s="17"/>
      <c r="BH1339" s="17"/>
      <c r="BI1339" s="17"/>
      <c r="BJ1339" s="17"/>
      <c r="BK1339" s="17"/>
      <c r="BL1339" s="17"/>
      <c r="BM1339" s="17"/>
      <c r="BN1339" s="17"/>
      <c r="BO1339" s="17"/>
      <c r="BP1339" s="17"/>
      <c r="BQ1339" s="17"/>
      <c r="BR1339" s="17"/>
      <c r="BS1339" s="17"/>
      <c r="BT1339" s="17"/>
      <c r="BU1339" s="17"/>
      <c r="BV1339" s="17"/>
      <c r="BW1339" s="17"/>
      <c r="BX1339" s="17"/>
      <c r="BY1339" s="17"/>
      <c r="BZ1339" s="17"/>
      <c r="CA1339" s="17"/>
    </row>
    <row r="1340" spans="2:79" x14ac:dyDescent="0.35">
      <c r="B1340" t="s">
        <v>513</v>
      </c>
      <c r="C1340" s="17">
        <v>0.217083321933076</v>
      </c>
      <c r="D1340" s="17">
        <v>0.20553240357128499</v>
      </c>
      <c r="E1340" s="17">
        <v>0.21278006983835199</v>
      </c>
      <c r="F1340" s="17">
        <v>0.201743093326087</v>
      </c>
      <c r="G1340" s="17">
        <v>0.21465130256999401</v>
      </c>
      <c r="H1340" s="17">
        <v>0.14300284081963599</v>
      </c>
      <c r="I1340" s="17">
        <v>0.29688619024374102</v>
      </c>
      <c r="J1340" s="17">
        <v>0.26614007570650799</v>
      </c>
      <c r="K1340" s="17">
        <v>0.168579341362142</v>
      </c>
      <c r="L1340" s="17">
        <v>0.26883716638754401</v>
      </c>
      <c r="M1340" s="17"/>
      <c r="N1340" s="17">
        <v>0.140321857059578</v>
      </c>
      <c r="O1340" s="17">
        <v>0.17258610149936199</v>
      </c>
      <c r="P1340" s="17">
        <v>0.19117889957968101</v>
      </c>
      <c r="Q1340" s="17">
        <v>0.31474816973847403</v>
      </c>
      <c r="R1340" s="17"/>
      <c r="S1340" s="17">
        <v>0.194753215082034</v>
      </c>
      <c r="T1340" s="17">
        <v>0.218605849486114</v>
      </c>
      <c r="U1340" s="17">
        <v>0.22105758393411601</v>
      </c>
      <c r="V1340" s="17">
        <v>0.17566772619429399</v>
      </c>
      <c r="W1340" s="17">
        <v>0.222293489040644</v>
      </c>
      <c r="X1340" s="17">
        <v>0.26560578788478301</v>
      </c>
      <c r="Y1340" s="17">
        <v>0.30529419884907599</v>
      </c>
      <c r="Z1340" s="17"/>
      <c r="AA1340" s="17">
        <v>0.27525698361501</v>
      </c>
      <c r="AB1340" s="17">
        <v>0.12529605087095799</v>
      </c>
      <c r="AC1340" s="17"/>
      <c r="AD1340" s="17">
        <v>0.26632337059009797</v>
      </c>
      <c r="AE1340" s="17">
        <v>0.34467436323099099</v>
      </c>
      <c r="AF1340" s="17">
        <v>0.25145141625482997</v>
      </c>
      <c r="AG1340" s="17"/>
      <c r="AH1340" s="17">
        <v>0.35978331623353799</v>
      </c>
      <c r="AI1340" s="17">
        <v>0.19686504991672399</v>
      </c>
      <c r="AJ1340" s="17"/>
      <c r="AK1340" s="17">
        <v>0.218291009450336</v>
      </c>
      <c r="AL1340" s="17">
        <v>0.216539146393884</v>
      </c>
      <c r="AM1340" s="17"/>
      <c r="AN1340" s="17">
        <v>0.16240553189496701</v>
      </c>
      <c r="AO1340" s="17">
        <v>0.31474816973847403</v>
      </c>
      <c r="AP1340" s="17"/>
      <c r="AQ1340" s="17">
        <v>0.333687961439182</v>
      </c>
      <c r="AR1340" s="17">
        <v>0.158916488684443</v>
      </c>
      <c r="AS1340" s="17"/>
      <c r="AT1340" s="17">
        <v>0.10164493013826099</v>
      </c>
      <c r="AU1340" s="17">
        <v>0.147611437500617</v>
      </c>
      <c r="AV1340" s="17">
        <v>0.25431974979309102</v>
      </c>
      <c r="AW1340" s="17">
        <v>0.44732171111059099</v>
      </c>
      <c r="AX1340" s="17"/>
      <c r="AY1340" s="17">
        <v>0.266702424092853</v>
      </c>
      <c r="AZ1340" s="17">
        <v>0.204785127495243</v>
      </c>
      <c r="BA1340" s="17"/>
      <c r="BB1340" s="17">
        <v>0.26164081723641702</v>
      </c>
      <c r="BC1340" s="17">
        <v>0.20889784567292399</v>
      </c>
      <c r="BD1340" s="17"/>
      <c r="BE1340" s="17">
        <v>0.28947279188861402</v>
      </c>
      <c r="BF1340" s="17">
        <v>0.20759643428921601</v>
      </c>
      <c r="BG1340" s="17"/>
      <c r="BH1340" s="17">
        <v>0.226903284273797</v>
      </c>
      <c r="BI1340" s="17">
        <v>0.21622388032627299</v>
      </c>
      <c r="BJ1340" s="17"/>
      <c r="BK1340" s="17">
        <v>0.26742179241479402</v>
      </c>
      <c r="BL1340" s="17">
        <v>0.20836101218578801</v>
      </c>
      <c r="BM1340" s="17"/>
      <c r="BN1340" s="17">
        <v>0.305029401550302</v>
      </c>
      <c r="BO1340" s="17">
        <v>0.21307541722698101</v>
      </c>
      <c r="BP1340" s="17"/>
      <c r="BQ1340" s="17">
        <v>0.31368793613462498</v>
      </c>
      <c r="BR1340" s="17">
        <v>0.209483499703772</v>
      </c>
      <c r="BS1340" s="17"/>
      <c r="BT1340" s="17">
        <v>0.25318793707418802</v>
      </c>
      <c r="BU1340" s="17">
        <v>0.21467120117232499</v>
      </c>
      <c r="BV1340" s="17"/>
      <c r="BW1340" s="17">
        <v>0.218978124670862</v>
      </c>
      <c r="BX1340" s="17">
        <v>0.21618087463110799</v>
      </c>
      <c r="BY1340" s="17"/>
      <c r="BZ1340" s="17">
        <v>0.280579282739016</v>
      </c>
      <c r="CA1340" s="17">
        <v>0.21403210194124</v>
      </c>
    </row>
    <row r="1341" spans="2:79" x14ac:dyDescent="0.35">
      <c r="B1341" t="s">
        <v>514</v>
      </c>
      <c r="C1341" s="17">
        <v>0.417221726962412</v>
      </c>
      <c r="D1341" s="17">
        <v>0.44913926408627702</v>
      </c>
      <c r="E1341" s="17">
        <v>0.38358484663880299</v>
      </c>
      <c r="F1341" s="17">
        <v>0.48761364163364002</v>
      </c>
      <c r="G1341" s="17">
        <v>0.38099774853174101</v>
      </c>
      <c r="H1341" s="17">
        <v>0.43450076447861002</v>
      </c>
      <c r="I1341" s="17">
        <v>0.39175822587032499</v>
      </c>
      <c r="J1341" s="17">
        <v>0.36949480284263297</v>
      </c>
      <c r="K1341" s="17">
        <v>0.39112770789664297</v>
      </c>
      <c r="L1341" s="17">
        <v>0.44106977186663798</v>
      </c>
      <c r="M1341" s="17"/>
      <c r="N1341" s="17">
        <v>0.31662030997296797</v>
      </c>
      <c r="O1341" s="17">
        <v>0.41570092611390702</v>
      </c>
      <c r="P1341" s="17">
        <v>0.50400966549576498</v>
      </c>
      <c r="Q1341" s="17">
        <v>0.46214814092485501</v>
      </c>
      <c r="R1341" s="17"/>
      <c r="S1341" s="17">
        <v>0.36861127317247999</v>
      </c>
      <c r="T1341" s="17">
        <v>0.43345892705630801</v>
      </c>
      <c r="U1341" s="17">
        <v>0.47689295534186099</v>
      </c>
      <c r="V1341" s="17">
        <v>0.35742414520180199</v>
      </c>
      <c r="W1341" s="17">
        <v>0.50205124116980704</v>
      </c>
      <c r="X1341" s="17">
        <v>0.48305640190893101</v>
      </c>
      <c r="Y1341" s="17">
        <v>0.38085583713409399</v>
      </c>
      <c r="Z1341" s="17"/>
      <c r="AA1341" s="17">
        <v>0.47131585515596602</v>
      </c>
      <c r="AB1341" s="17">
        <v>0.33187120468451498</v>
      </c>
      <c r="AC1341" s="17"/>
      <c r="AD1341" s="17">
        <v>0.49135127823256702</v>
      </c>
      <c r="AE1341" s="17">
        <v>0.47238604500603198</v>
      </c>
      <c r="AF1341" s="17">
        <v>0.46152482790857102</v>
      </c>
      <c r="AG1341" s="17"/>
      <c r="AH1341" s="17">
        <v>0.48881274387909601</v>
      </c>
      <c r="AI1341" s="17">
        <v>0.407078442367032</v>
      </c>
      <c r="AJ1341" s="17"/>
      <c r="AK1341" s="17">
        <v>0.42356115964215502</v>
      </c>
      <c r="AL1341" s="17">
        <v>0.41436522298487699</v>
      </c>
      <c r="AM1341" s="17"/>
      <c r="AN1341" s="17">
        <v>0.392069616607433</v>
      </c>
      <c r="AO1341" s="17">
        <v>0.46214814092485501</v>
      </c>
      <c r="AP1341" s="17"/>
      <c r="AQ1341" s="17">
        <v>0.420507380820131</v>
      </c>
      <c r="AR1341" s="17">
        <v>0.41558271773547101</v>
      </c>
      <c r="AS1341" s="17"/>
      <c r="AT1341" s="17">
        <v>0.25423176995410701</v>
      </c>
      <c r="AU1341" s="17">
        <v>0.410962062229628</v>
      </c>
      <c r="AV1341" s="17">
        <v>0.49998442798669401</v>
      </c>
      <c r="AW1341" s="17">
        <v>0.43495323333779101</v>
      </c>
      <c r="AX1341" s="17"/>
      <c r="AY1341" s="17">
        <v>0.454240684732589</v>
      </c>
      <c r="AZ1341" s="17">
        <v>0.40804650369703399</v>
      </c>
      <c r="BA1341" s="17"/>
      <c r="BB1341" s="17">
        <v>0.42606304297422798</v>
      </c>
      <c r="BC1341" s="17">
        <v>0.41559752475287298</v>
      </c>
      <c r="BD1341" s="17"/>
      <c r="BE1341" s="17">
        <v>0.43321900237393002</v>
      </c>
      <c r="BF1341" s="17">
        <v>0.41512522930149298</v>
      </c>
      <c r="BG1341" s="17"/>
      <c r="BH1341" s="17">
        <v>0.390396524069754</v>
      </c>
      <c r="BI1341" s="17">
        <v>0.41956946462951999</v>
      </c>
      <c r="BJ1341" s="17"/>
      <c r="BK1341" s="17">
        <v>0.47700427642390703</v>
      </c>
      <c r="BL1341" s="17">
        <v>0.40686301107582001</v>
      </c>
      <c r="BM1341" s="17"/>
      <c r="BN1341" s="17">
        <v>0.43566235856013302</v>
      </c>
      <c r="BO1341" s="17">
        <v>0.41638134505470797</v>
      </c>
      <c r="BP1341" s="17"/>
      <c r="BQ1341" s="17">
        <v>0.47217959944884902</v>
      </c>
      <c r="BR1341" s="17">
        <v>0.412898226843398</v>
      </c>
      <c r="BS1341" s="17"/>
      <c r="BT1341" s="17">
        <v>0.416369757749738</v>
      </c>
      <c r="BU1341" s="17">
        <v>0.41727864635117701</v>
      </c>
      <c r="BV1341" s="17"/>
      <c r="BW1341" s="17">
        <v>0.46523855604139702</v>
      </c>
      <c r="BX1341" s="17">
        <v>0.39435250844838698</v>
      </c>
      <c r="BY1341" s="17"/>
      <c r="BZ1341" s="17">
        <v>0.52620008408186103</v>
      </c>
      <c r="CA1341" s="17">
        <v>0.41198490657730802</v>
      </c>
    </row>
    <row r="1342" spans="2:79" x14ac:dyDescent="0.35">
      <c r="B1342" t="s">
        <v>515</v>
      </c>
      <c r="C1342" s="17">
        <v>0.22141175021002901</v>
      </c>
      <c r="D1342" s="17">
        <v>0.18675619263453899</v>
      </c>
      <c r="E1342" s="17">
        <v>0.23754811032390399</v>
      </c>
      <c r="F1342" s="17">
        <v>0.20823146428898101</v>
      </c>
      <c r="G1342" s="17">
        <v>0.216963649377029</v>
      </c>
      <c r="H1342" s="17">
        <v>0.29874283134351998</v>
      </c>
      <c r="I1342" s="17">
        <v>0.20463915460645801</v>
      </c>
      <c r="J1342" s="17">
        <v>0.20750635793182301</v>
      </c>
      <c r="K1342" s="17">
        <v>0.22587740156740799</v>
      </c>
      <c r="L1342" s="17">
        <v>0.16022921205853199</v>
      </c>
      <c r="M1342" s="17"/>
      <c r="N1342" s="17">
        <v>0.30324276626973401</v>
      </c>
      <c r="O1342" s="17">
        <v>0.25876084817130202</v>
      </c>
      <c r="P1342" s="17">
        <v>0.19139637605915699</v>
      </c>
      <c r="Q1342" s="17">
        <v>0.14785610100511401</v>
      </c>
      <c r="R1342" s="17"/>
      <c r="S1342" s="17">
        <v>0.25342779455222397</v>
      </c>
      <c r="T1342" s="17">
        <v>0.21470163236155199</v>
      </c>
      <c r="U1342" s="17">
        <v>0.184620903937428</v>
      </c>
      <c r="V1342" s="17">
        <v>0.28953312549221999</v>
      </c>
      <c r="W1342" s="17">
        <v>0.17640017734112601</v>
      </c>
      <c r="X1342" s="17">
        <v>0.164711027678203</v>
      </c>
      <c r="Y1342" s="17">
        <v>0.18596367839719399</v>
      </c>
      <c r="Z1342" s="17"/>
      <c r="AA1342" s="17">
        <v>0.16585572611938601</v>
      </c>
      <c r="AB1342" s="17">
        <v>0.30906887363853502</v>
      </c>
      <c r="AC1342" s="17"/>
      <c r="AD1342" s="17">
        <v>0.15998464802840801</v>
      </c>
      <c r="AE1342" s="17">
        <v>0.115493844538611</v>
      </c>
      <c r="AF1342" s="17">
        <v>0.18807782496874401</v>
      </c>
      <c r="AG1342" s="17"/>
      <c r="AH1342" s="17">
        <v>9.6668728015603403E-2</v>
      </c>
      <c r="AI1342" s="17">
        <v>0.239085810865969</v>
      </c>
      <c r="AJ1342" s="17"/>
      <c r="AK1342" s="17">
        <v>0.21794428542375699</v>
      </c>
      <c r="AL1342" s="17">
        <v>0.222974165563945</v>
      </c>
      <c r="AM1342" s="17"/>
      <c r="AN1342" s="17">
        <v>0.26259197455601802</v>
      </c>
      <c r="AO1342" s="17">
        <v>0.14785610100511401</v>
      </c>
      <c r="AP1342" s="17"/>
      <c r="AQ1342" s="17">
        <v>0.153161869296459</v>
      </c>
      <c r="AR1342" s="17">
        <v>0.25545738903841197</v>
      </c>
      <c r="AS1342" s="17"/>
      <c r="AT1342" s="17">
        <v>0.34030865343859501</v>
      </c>
      <c r="AU1342" s="17">
        <v>0.26764936065209499</v>
      </c>
      <c r="AV1342" s="17">
        <v>0.16692005738382101</v>
      </c>
      <c r="AW1342" s="17">
        <v>9.2607893926353102E-2</v>
      </c>
      <c r="AX1342" s="17"/>
      <c r="AY1342" s="17">
        <v>0.18569103714789301</v>
      </c>
      <c r="AZ1342" s="17">
        <v>0.230265200908948</v>
      </c>
      <c r="BA1342" s="17"/>
      <c r="BB1342" s="17">
        <v>0.20896705407459701</v>
      </c>
      <c r="BC1342" s="17">
        <v>0.22369791472820699</v>
      </c>
      <c r="BD1342" s="17"/>
      <c r="BE1342" s="17">
        <v>0.173808749282134</v>
      </c>
      <c r="BF1342" s="17">
        <v>0.22765028630638201</v>
      </c>
      <c r="BG1342" s="17"/>
      <c r="BH1342" s="17">
        <v>0.24001297932092699</v>
      </c>
      <c r="BI1342" s="17">
        <v>0.21978377347438599</v>
      </c>
      <c r="BJ1342" s="17"/>
      <c r="BK1342" s="17">
        <v>0.15957067949471401</v>
      </c>
      <c r="BL1342" s="17">
        <v>0.23212715273857501</v>
      </c>
      <c r="BM1342" s="17"/>
      <c r="BN1342" s="17">
        <v>0.14070229073319501</v>
      </c>
      <c r="BO1342" s="17">
        <v>0.22508986552649901</v>
      </c>
      <c r="BP1342" s="17"/>
      <c r="BQ1342" s="17">
        <v>0.147895753162856</v>
      </c>
      <c r="BR1342" s="17">
        <v>0.22719520592988701</v>
      </c>
      <c r="BS1342" s="17"/>
      <c r="BT1342" s="17">
        <v>0.20497003549735299</v>
      </c>
      <c r="BU1342" s="17">
        <v>0.222510208156355</v>
      </c>
      <c r="BV1342" s="17"/>
      <c r="BW1342" s="17">
        <v>0.198213530527796</v>
      </c>
      <c r="BX1342" s="17">
        <v>0.23246048385665699</v>
      </c>
      <c r="BY1342" s="17"/>
      <c r="BZ1342" s="17">
        <v>0.112797538376658</v>
      </c>
      <c r="CA1342" s="17">
        <v>0.22663107204305699</v>
      </c>
    </row>
    <row r="1343" spans="2:79" x14ac:dyDescent="0.35">
      <c r="B1343" t="s">
        <v>516</v>
      </c>
      <c r="C1343" s="17">
        <v>6.0808929370539597E-2</v>
      </c>
      <c r="D1343" s="17">
        <v>5.1378167992989998E-2</v>
      </c>
      <c r="E1343" s="17">
        <v>8.0143594949975194E-2</v>
      </c>
      <c r="F1343" s="17">
        <v>4.0150120841324702E-2</v>
      </c>
      <c r="G1343" s="17">
        <v>8.6059432710472505E-2</v>
      </c>
      <c r="H1343" s="17">
        <v>4.4774557213811503E-2</v>
      </c>
      <c r="I1343" s="17">
        <v>5.0556760191951398E-2</v>
      </c>
      <c r="J1343" s="17">
        <v>6.8971723688735095E-2</v>
      </c>
      <c r="K1343" s="17">
        <v>9.0424029055902203E-2</v>
      </c>
      <c r="L1343" s="17">
        <v>5.9992823312679799E-2</v>
      </c>
      <c r="M1343" s="17"/>
      <c r="N1343" s="17">
        <v>7.4051895951265198E-2</v>
      </c>
      <c r="O1343" s="17">
        <v>7.7852301650355796E-2</v>
      </c>
      <c r="P1343" s="17">
        <v>6.3979507800449795E-2</v>
      </c>
      <c r="Q1343" s="17">
        <v>3.95241251909281E-2</v>
      </c>
      <c r="R1343" s="17"/>
      <c r="S1343" s="17">
        <v>7.0890284140184306E-2</v>
      </c>
      <c r="T1343" s="17">
        <v>5.2016282093312403E-2</v>
      </c>
      <c r="U1343" s="17">
        <v>6.5095649004415307E-2</v>
      </c>
      <c r="V1343" s="17">
        <v>6.5597241157052094E-2</v>
      </c>
      <c r="W1343" s="17">
        <v>5.6086432872854398E-2</v>
      </c>
      <c r="X1343" s="17">
        <v>5.5670143544687502E-2</v>
      </c>
      <c r="Y1343" s="17">
        <v>5.9587637762484498E-2</v>
      </c>
      <c r="Z1343" s="17"/>
      <c r="AA1343" s="17">
        <v>5.10334315596059E-2</v>
      </c>
      <c r="AB1343" s="17">
        <v>7.6232855618214093E-2</v>
      </c>
      <c r="AC1343" s="17"/>
      <c r="AD1343" s="17">
        <v>5.0604145390896499E-2</v>
      </c>
      <c r="AE1343" s="17">
        <v>4.5559749768878201E-2</v>
      </c>
      <c r="AF1343" s="17">
        <v>5.5538722576282701E-2</v>
      </c>
      <c r="AG1343" s="17"/>
      <c r="AH1343" s="17">
        <v>4.5185507098175301E-2</v>
      </c>
      <c r="AI1343" s="17">
        <v>6.3022514611923E-2</v>
      </c>
      <c r="AJ1343" s="17"/>
      <c r="AK1343" s="17">
        <v>4.8551390001829599E-2</v>
      </c>
      <c r="AL1343" s="17">
        <v>6.6332090784241501E-2</v>
      </c>
      <c r="AM1343" s="17"/>
      <c r="AN1343" s="17">
        <v>7.2725254231394601E-2</v>
      </c>
      <c r="AO1343" s="17">
        <v>3.95241251909281E-2</v>
      </c>
      <c r="AP1343" s="17"/>
      <c r="AQ1343" s="17">
        <v>4.7310188221555402E-2</v>
      </c>
      <c r="AR1343" s="17">
        <v>6.7542615343972295E-2</v>
      </c>
      <c r="AS1343" s="17"/>
      <c r="AT1343" s="17">
        <v>8.5199552497623607E-2</v>
      </c>
      <c r="AU1343" s="17">
        <v>7.7263127830648995E-2</v>
      </c>
      <c r="AV1343" s="17">
        <v>4.9630522745481E-2</v>
      </c>
      <c r="AW1343" s="17">
        <v>1.7680063669115599E-2</v>
      </c>
      <c r="AX1343" s="17"/>
      <c r="AY1343" s="17">
        <v>5.90389568423813E-2</v>
      </c>
      <c r="AZ1343" s="17">
        <v>6.1247620627604797E-2</v>
      </c>
      <c r="BA1343" s="17"/>
      <c r="BB1343" s="17">
        <v>4.5396675455173501E-2</v>
      </c>
      <c r="BC1343" s="17">
        <v>6.36402518602983E-2</v>
      </c>
      <c r="BD1343" s="17"/>
      <c r="BE1343" s="17">
        <v>5.8080332334390597E-2</v>
      </c>
      <c r="BF1343" s="17">
        <v>6.1166521345217897E-2</v>
      </c>
      <c r="BG1343" s="17"/>
      <c r="BH1343" s="17">
        <v>6.5199759400705701E-2</v>
      </c>
      <c r="BI1343" s="17">
        <v>6.04246445957725E-2</v>
      </c>
      <c r="BJ1343" s="17"/>
      <c r="BK1343" s="17">
        <v>4.8981495696226299E-2</v>
      </c>
      <c r="BL1343" s="17">
        <v>6.28583070936935E-2</v>
      </c>
      <c r="BM1343" s="17"/>
      <c r="BN1343" s="17">
        <v>6.7580517955252994E-2</v>
      </c>
      <c r="BO1343" s="17">
        <v>6.05003325362687E-2</v>
      </c>
      <c r="BP1343" s="17"/>
      <c r="BQ1343" s="17">
        <v>4.95005539387081E-2</v>
      </c>
      <c r="BR1343" s="17">
        <v>6.1698551918018103E-2</v>
      </c>
      <c r="BS1343" s="17"/>
      <c r="BT1343" s="17">
        <v>6.15625235583964E-2</v>
      </c>
      <c r="BU1343" s="17">
        <v>6.0758582339319203E-2</v>
      </c>
      <c r="BV1343" s="17"/>
      <c r="BW1343" s="17">
        <v>6.5889885598881301E-2</v>
      </c>
      <c r="BX1343" s="17">
        <v>5.8388996599572897E-2</v>
      </c>
      <c r="BY1343" s="17"/>
      <c r="BZ1343" s="17">
        <v>6.52306335721278E-2</v>
      </c>
      <c r="CA1343" s="17">
        <v>6.0596449835044398E-2</v>
      </c>
    </row>
    <row r="1344" spans="2:79" x14ac:dyDescent="0.35">
      <c r="B1344" t="s">
        <v>517</v>
      </c>
      <c r="C1344" s="17">
        <v>5.0102146575008298E-2</v>
      </c>
      <c r="D1344" s="17">
        <v>4.7976552939332999E-2</v>
      </c>
      <c r="E1344" s="17">
        <v>7.9348102284361399E-2</v>
      </c>
      <c r="F1344" s="17">
        <v>3.1034761159022099E-2</v>
      </c>
      <c r="G1344" s="17">
        <v>7.1663747851917606E-2</v>
      </c>
      <c r="H1344" s="17">
        <v>3.3702936305265302E-2</v>
      </c>
      <c r="I1344" s="17">
        <v>3.5483524725735599E-2</v>
      </c>
      <c r="J1344" s="17">
        <v>4.6099472842500003E-2</v>
      </c>
      <c r="K1344" s="17">
        <v>9.3430986198524996E-2</v>
      </c>
      <c r="L1344" s="17">
        <v>2.1835344037325798E-2</v>
      </c>
      <c r="M1344" s="17"/>
      <c r="N1344" s="17">
        <v>0.106414681279874</v>
      </c>
      <c r="O1344" s="17">
        <v>4.2988539049987798E-2</v>
      </c>
      <c r="P1344" s="17">
        <v>3.6140147573084799E-2</v>
      </c>
      <c r="Q1344" s="17">
        <v>1.4087619160490301E-2</v>
      </c>
      <c r="R1344" s="17"/>
      <c r="S1344" s="17">
        <v>7.0243373770794995E-2</v>
      </c>
      <c r="T1344" s="17">
        <v>6.4542687545652705E-2</v>
      </c>
      <c r="U1344" s="17">
        <v>3.6513795791225302E-2</v>
      </c>
      <c r="V1344" s="17">
        <v>7.1922223757610398E-2</v>
      </c>
      <c r="W1344" s="17">
        <v>2.9380039727195901E-2</v>
      </c>
      <c r="X1344" s="17">
        <v>2.0514659342768599E-2</v>
      </c>
      <c r="Y1344" s="17">
        <v>4.6501166775920803E-2</v>
      </c>
      <c r="Z1344" s="17"/>
      <c r="AA1344" s="17">
        <v>2.2703349760558302E-2</v>
      </c>
      <c r="AB1344" s="17">
        <v>9.3332376841995898E-2</v>
      </c>
      <c r="AC1344" s="17"/>
      <c r="AD1344" s="17">
        <v>2.1338426260384201E-2</v>
      </c>
      <c r="AE1344" s="17">
        <v>1.4791228194327899E-2</v>
      </c>
      <c r="AF1344" s="17">
        <v>2.6959447000000601E-2</v>
      </c>
      <c r="AG1344" s="17"/>
      <c r="AH1344" s="17">
        <v>6.4337289101514504E-3</v>
      </c>
      <c r="AI1344" s="17">
        <v>5.6289252266216297E-2</v>
      </c>
      <c r="AJ1344" s="17"/>
      <c r="AK1344" s="17">
        <v>4.4712832297817098E-2</v>
      </c>
      <c r="AL1344" s="17">
        <v>5.25305338529704E-2</v>
      </c>
      <c r="AM1344" s="17"/>
      <c r="AN1344" s="17">
        <v>7.0264925840445497E-2</v>
      </c>
      <c r="AO1344" s="17">
        <v>1.4087619160490301E-2</v>
      </c>
      <c r="AP1344" s="17"/>
      <c r="AQ1344" s="17">
        <v>2.6437309655843601E-2</v>
      </c>
      <c r="AR1344" s="17">
        <v>6.1907068135278402E-2</v>
      </c>
      <c r="AS1344" s="17"/>
      <c r="AT1344" s="17">
        <v>0.12174686296486401</v>
      </c>
      <c r="AU1344" s="17">
        <v>6.0810284504035403E-2</v>
      </c>
      <c r="AV1344" s="17">
        <v>1.9557032554069199E-2</v>
      </c>
      <c r="AW1344" s="17">
        <v>6.3614905184734899E-3</v>
      </c>
      <c r="AX1344" s="17"/>
      <c r="AY1344" s="17">
        <v>2.6660814589173101E-2</v>
      </c>
      <c r="AZ1344" s="17">
        <v>5.5912127934914999E-2</v>
      </c>
      <c r="BA1344" s="17"/>
      <c r="BB1344" s="17">
        <v>2.8363446267664301E-2</v>
      </c>
      <c r="BC1344" s="17">
        <v>5.4095674803669398E-2</v>
      </c>
      <c r="BD1344" s="17"/>
      <c r="BE1344" s="17">
        <v>2.4587959963276802E-2</v>
      </c>
      <c r="BF1344" s="17">
        <v>5.3445868001047898E-2</v>
      </c>
      <c r="BG1344" s="17"/>
      <c r="BH1344" s="17">
        <v>5.08383767424938E-2</v>
      </c>
      <c r="BI1344" s="17">
        <v>5.0037711823003497E-2</v>
      </c>
      <c r="BJ1344" s="17"/>
      <c r="BK1344" s="17">
        <v>2.76395820366559E-2</v>
      </c>
      <c r="BL1344" s="17">
        <v>5.39943078533913E-2</v>
      </c>
      <c r="BM1344" s="17"/>
      <c r="BN1344" s="17">
        <v>3.3677309242736903E-2</v>
      </c>
      <c r="BO1344" s="17">
        <v>5.0850664111291598E-2</v>
      </c>
      <c r="BP1344" s="17"/>
      <c r="BQ1344" s="17">
        <v>9.25209207495537E-3</v>
      </c>
      <c r="BR1344" s="17">
        <v>5.3315793819746403E-2</v>
      </c>
      <c r="BS1344" s="17"/>
      <c r="BT1344" s="17">
        <v>4.5726389727222497E-2</v>
      </c>
      <c r="BU1344" s="17">
        <v>5.0394487426594498E-2</v>
      </c>
      <c r="BV1344" s="17"/>
      <c r="BW1344" s="17">
        <v>3.4721887497526402E-2</v>
      </c>
      <c r="BX1344" s="17">
        <v>5.7427380506359101E-2</v>
      </c>
      <c r="BY1344" s="17"/>
      <c r="BZ1344" s="17">
        <v>1.21621859932505E-2</v>
      </c>
      <c r="CA1344" s="17">
        <v>5.1925304532572499E-2</v>
      </c>
    </row>
    <row r="1345" spans="2:79" x14ac:dyDescent="0.35">
      <c r="B1345" t="s">
        <v>103</v>
      </c>
      <c r="C1345" s="17">
        <v>3.3372124948934601E-2</v>
      </c>
      <c r="D1345" s="17">
        <v>5.9217418775574897E-2</v>
      </c>
      <c r="E1345" s="17">
        <v>6.5952759646048997E-3</v>
      </c>
      <c r="F1345" s="17">
        <v>3.1226918750944702E-2</v>
      </c>
      <c r="G1345" s="17">
        <v>2.9664118958846599E-2</v>
      </c>
      <c r="H1345" s="17">
        <v>4.52760698391576E-2</v>
      </c>
      <c r="I1345" s="17">
        <v>2.0676144361788499E-2</v>
      </c>
      <c r="J1345" s="17">
        <v>4.1787566987800499E-2</v>
      </c>
      <c r="K1345" s="17">
        <v>3.0560533919379101E-2</v>
      </c>
      <c r="L1345" s="17">
        <v>4.8035682337280103E-2</v>
      </c>
      <c r="M1345" s="17"/>
      <c r="N1345" s="17">
        <v>5.9348489466580501E-2</v>
      </c>
      <c r="O1345" s="17">
        <v>3.2111283515085499E-2</v>
      </c>
      <c r="P1345" s="17">
        <v>1.32954034918628E-2</v>
      </c>
      <c r="Q1345" s="17">
        <v>2.1635843980138299E-2</v>
      </c>
      <c r="R1345" s="17"/>
      <c r="S1345" s="17">
        <v>4.2074059282282701E-2</v>
      </c>
      <c r="T1345" s="17">
        <v>1.66746214570614E-2</v>
      </c>
      <c r="U1345" s="17">
        <v>1.5819111990954898E-2</v>
      </c>
      <c r="V1345" s="17">
        <v>3.9855538197022602E-2</v>
      </c>
      <c r="W1345" s="17">
        <v>1.37886198483735E-2</v>
      </c>
      <c r="X1345" s="17">
        <v>1.04419796406273E-2</v>
      </c>
      <c r="Y1345" s="17">
        <v>2.1797481081230599E-2</v>
      </c>
      <c r="Z1345" s="17"/>
      <c r="AA1345" s="17">
        <v>1.3834653789472901E-2</v>
      </c>
      <c r="AB1345" s="17">
        <v>6.4198638345782502E-2</v>
      </c>
      <c r="AC1345" s="17"/>
      <c r="AD1345" s="17">
        <v>1.03981314976453E-2</v>
      </c>
      <c r="AE1345" s="17">
        <v>7.0947692611601602E-3</v>
      </c>
      <c r="AF1345" s="17">
        <v>1.64477612915713E-2</v>
      </c>
      <c r="AG1345" s="17"/>
      <c r="AH1345" s="17">
        <v>3.1159758634363402E-3</v>
      </c>
      <c r="AI1345" s="17">
        <v>3.7658929972135102E-2</v>
      </c>
      <c r="AJ1345" s="17"/>
      <c r="AK1345" s="17">
        <v>4.6939323184105097E-2</v>
      </c>
      <c r="AL1345" s="17">
        <v>2.7258840420081899E-2</v>
      </c>
      <c r="AM1345" s="17"/>
      <c r="AN1345" s="17">
        <v>3.9942696869742299E-2</v>
      </c>
      <c r="AO1345" s="17">
        <v>2.1635843980138299E-2</v>
      </c>
      <c r="AP1345" s="17"/>
      <c r="AQ1345" s="17">
        <v>1.8895290566829599E-2</v>
      </c>
      <c r="AR1345" s="17">
        <v>4.0593721062422802E-2</v>
      </c>
      <c r="AS1345" s="17"/>
      <c r="AT1345" s="17">
        <v>9.6868231006549704E-2</v>
      </c>
      <c r="AU1345" s="17">
        <v>3.5703727282975301E-2</v>
      </c>
      <c r="AV1345" s="17">
        <v>9.58820953684353E-3</v>
      </c>
      <c r="AW1345" s="17">
        <v>1.07560743767649E-3</v>
      </c>
      <c r="AX1345" s="17"/>
      <c r="AY1345" s="17">
        <v>7.6660825951106199E-3</v>
      </c>
      <c r="AZ1345" s="17">
        <v>3.9743419336255997E-2</v>
      </c>
      <c r="BA1345" s="17"/>
      <c r="BB1345" s="17">
        <v>2.9568963991920098E-2</v>
      </c>
      <c r="BC1345" s="17">
        <v>3.4070788182028099E-2</v>
      </c>
      <c r="BD1345" s="17"/>
      <c r="BE1345" s="17">
        <v>2.0831164157654899E-2</v>
      </c>
      <c r="BF1345" s="17">
        <v>3.50156607566426E-2</v>
      </c>
      <c r="BG1345" s="17"/>
      <c r="BH1345" s="17">
        <v>2.6649076192321701E-2</v>
      </c>
      <c r="BI1345" s="17">
        <v>3.39605251510453E-2</v>
      </c>
      <c r="BJ1345" s="17"/>
      <c r="BK1345" s="17">
        <v>1.9382173933702899E-2</v>
      </c>
      <c r="BL1345" s="17">
        <v>3.5796209052732703E-2</v>
      </c>
      <c r="BM1345" s="17"/>
      <c r="BN1345" s="17">
        <v>1.7348121958380699E-2</v>
      </c>
      <c r="BO1345" s="17">
        <v>3.4102375544252203E-2</v>
      </c>
      <c r="BP1345" s="17"/>
      <c r="BQ1345" s="17">
        <v>7.48406524000657E-3</v>
      </c>
      <c r="BR1345" s="17">
        <v>3.5408721785178898E-2</v>
      </c>
      <c r="BS1345" s="17"/>
      <c r="BT1345" s="17">
        <v>1.8183356393102201E-2</v>
      </c>
      <c r="BU1345" s="17">
        <v>3.4386874554229702E-2</v>
      </c>
      <c r="BV1345" s="17"/>
      <c r="BW1345" s="17">
        <v>1.69580156635371E-2</v>
      </c>
      <c r="BX1345" s="17">
        <v>4.1189755957916303E-2</v>
      </c>
      <c r="BY1345" s="17"/>
      <c r="BZ1345" s="17">
        <v>3.0302752370869601E-3</v>
      </c>
      <c r="CA1345" s="17">
        <v>3.48301650707784E-2</v>
      </c>
    </row>
    <row r="1346" spans="2:79" x14ac:dyDescent="0.35">
      <c r="B1346" t="s">
        <v>612</v>
      </c>
      <c r="C1346" s="17">
        <v>0.634305048895489</v>
      </c>
      <c r="D1346" s="17">
        <v>0.65467166765756302</v>
      </c>
      <c r="E1346" s="17">
        <v>0.59636491647715495</v>
      </c>
      <c r="F1346" s="17">
        <v>0.68935673495972705</v>
      </c>
      <c r="G1346" s="17">
        <v>0.59564905110173405</v>
      </c>
      <c r="H1346" s="17">
        <v>0.57750360529824596</v>
      </c>
      <c r="I1346" s="17">
        <v>0.68864441611406602</v>
      </c>
      <c r="J1346" s="17">
        <v>0.63563487854914102</v>
      </c>
      <c r="K1346" s="17">
        <v>0.559707049258786</v>
      </c>
      <c r="L1346" s="17">
        <v>0.70990693825418205</v>
      </c>
      <c r="M1346" s="17"/>
      <c r="N1346" s="17">
        <v>0.45694216703254598</v>
      </c>
      <c r="O1346" s="17">
        <v>0.58828702761326901</v>
      </c>
      <c r="P1346" s="17">
        <v>0.69518856507544602</v>
      </c>
      <c r="Q1346" s="17">
        <v>0.77689631066332898</v>
      </c>
      <c r="R1346" s="17"/>
      <c r="S1346" s="17">
        <v>0.56336448825451402</v>
      </c>
      <c r="T1346" s="17">
        <v>0.65206477654242201</v>
      </c>
      <c r="U1346" s="17">
        <v>0.69795053927597706</v>
      </c>
      <c r="V1346" s="17">
        <v>0.53309187139609504</v>
      </c>
      <c r="W1346" s="17">
        <v>0.72434473021044998</v>
      </c>
      <c r="X1346" s="17">
        <v>0.74866218979371402</v>
      </c>
      <c r="Y1346" s="17">
        <v>0.68615003598317104</v>
      </c>
      <c r="Z1346" s="17"/>
      <c r="AA1346" s="17">
        <v>0.74657283877097702</v>
      </c>
      <c r="AB1346" s="17">
        <v>0.457167255555473</v>
      </c>
      <c r="AC1346" s="17"/>
      <c r="AD1346" s="17">
        <v>0.757674648822666</v>
      </c>
      <c r="AE1346" s="17">
        <v>0.81706040823702297</v>
      </c>
      <c r="AF1346" s="17">
        <v>0.712976244163401</v>
      </c>
      <c r="AG1346" s="17"/>
      <c r="AH1346" s="17">
        <v>0.848596060112633</v>
      </c>
      <c r="AI1346" s="17">
        <v>0.60394349228375599</v>
      </c>
      <c r="AJ1346" s="17"/>
      <c r="AK1346" s="17">
        <v>0.64185216909249099</v>
      </c>
      <c r="AL1346" s="17">
        <v>0.63090436937876104</v>
      </c>
      <c r="AM1346" s="17"/>
      <c r="AN1346" s="17">
        <v>0.55447514850239998</v>
      </c>
      <c r="AO1346" s="17">
        <v>0.77689631066332898</v>
      </c>
      <c r="AP1346" s="17"/>
      <c r="AQ1346" s="17">
        <v>0.75419534225931295</v>
      </c>
      <c r="AR1346" s="17">
        <v>0.57449920641991403</v>
      </c>
      <c r="AS1346" s="17"/>
      <c r="AT1346" s="17">
        <v>0.35587670009236699</v>
      </c>
      <c r="AU1346" s="17">
        <v>0.55857349973024495</v>
      </c>
      <c r="AV1346" s="17">
        <v>0.75430417777978498</v>
      </c>
      <c r="AW1346" s="17">
        <v>0.88227494444838095</v>
      </c>
      <c r="AX1346" s="17"/>
      <c r="AY1346" s="17">
        <v>0.72094310882544199</v>
      </c>
      <c r="AZ1346" s="17">
        <v>0.61283163119227602</v>
      </c>
      <c r="BA1346" s="17"/>
      <c r="BB1346" s="17">
        <v>0.687703860210645</v>
      </c>
      <c r="BC1346" s="17">
        <v>0.62449537042579695</v>
      </c>
      <c r="BD1346" s="17"/>
      <c r="BE1346" s="17">
        <v>0.72269179426254404</v>
      </c>
      <c r="BF1346" s="17">
        <v>0.62272166359070902</v>
      </c>
      <c r="BG1346" s="17"/>
      <c r="BH1346" s="17">
        <v>0.61729980834355203</v>
      </c>
      <c r="BI1346" s="17">
        <v>0.63579334495579298</v>
      </c>
      <c r="BJ1346" s="17"/>
      <c r="BK1346" s="17">
        <v>0.74442606883870099</v>
      </c>
      <c r="BL1346" s="17">
        <v>0.61522402326160697</v>
      </c>
      <c r="BM1346" s="17"/>
      <c r="BN1346" s="17">
        <v>0.74069176011043503</v>
      </c>
      <c r="BO1346" s="17">
        <v>0.62945676228168901</v>
      </c>
      <c r="BP1346" s="17"/>
      <c r="BQ1346" s="17">
        <v>0.785867535583474</v>
      </c>
      <c r="BR1346" s="17">
        <v>0.62238172654717006</v>
      </c>
      <c r="BS1346" s="17"/>
      <c r="BT1346" s="17">
        <v>0.66955769482392602</v>
      </c>
      <c r="BU1346" s="17">
        <v>0.63194984752350203</v>
      </c>
      <c r="BV1346" s="17"/>
      <c r="BW1346" s="17">
        <v>0.68421668071225905</v>
      </c>
      <c r="BX1346" s="17">
        <v>0.61053338307949501</v>
      </c>
      <c r="BY1346" s="17"/>
      <c r="BZ1346" s="17">
        <v>0.80677936682087703</v>
      </c>
      <c r="CA1346" s="17">
        <v>0.62601700851854802</v>
      </c>
    </row>
    <row r="1347" spans="2:79" x14ac:dyDescent="0.35">
      <c r="B1347" t="s">
        <v>613</v>
      </c>
      <c r="C1347" s="17">
        <v>0.110911075945548</v>
      </c>
      <c r="D1347" s="17">
        <v>9.9354720932323004E-2</v>
      </c>
      <c r="E1347" s="17">
        <v>0.15949169723433701</v>
      </c>
      <c r="F1347" s="17">
        <v>7.1184882000346797E-2</v>
      </c>
      <c r="G1347" s="17">
        <v>0.15772318056238999</v>
      </c>
      <c r="H1347" s="17">
        <v>7.8477493519076805E-2</v>
      </c>
      <c r="I1347" s="17">
        <v>8.6040284917687004E-2</v>
      </c>
      <c r="J1347" s="17">
        <v>0.115071196531235</v>
      </c>
      <c r="K1347" s="17">
        <v>0.18385501525442699</v>
      </c>
      <c r="L1347" s="17">
        <v>8.1828167350005698E-2</v>
      </c>
      <c r="M1347" s="17"/>
      <c r="N1347" s="17">
        <v>0.18046657723113901</v>
      </c>
      <c r="O1347" s="17">
        <v>0.120840840700344</v>
      </c>
      <c r="P1347" s="17">
        <v>0.100119655373535</v>
      </c>
      <c r="Q1347" s="17">
        <v>5.36117443514183E-2</v>
      </c>
      <c r="R1347" s="17"/>
      <c r="S1347" s="17">
        <v>0.14113365791097901</v>
      </c>
      <c r="T1347" s="17">
        <v>0.116558969638965</v>
      </c>
      <c r="U1347" s="17">
        <v>0.101609444795641</v>
      </c>
      <c r="V1347" s="17">
        <v>0.13751946491466199</v>
      </c>
      <c r="W1347" s="17">
        <v>8.54664726000504E-2</v>
      </c>
      <c r="X1347" s="17">
        <v>7.6184802887456105E-2</v>
      </c>
      <c r="Y1347" s="17">
        <v>0.106088804538405</v>
      </c>
      <c r="Z1347" s="17"/>
      <c r="AA1347" s="17">
        <v>7.3736781320164202E-2</v>
      </c>
      <c r="AB1347" s="17">
        <v>0.16956523246020999</v>
      </c>
      <c r="AC1347" s="17"/>
      <c r="AD1347" s="17">
        <v>7.1942571651280804E-2</v>
      </c>
      <c r="AE1347" s="17">
        <v>6.0350977963206098E-2</v>
      </c>
      <c r="AF1347" s="17">
        <v>8.2498169576283295E-2</v>
      </c>
      <c r="AG1347" s="17"/>
      <c r="AH1347" s="17">
        <v>5.1619236008326803E-2</v>
      </c>
      <c r="AI1347" s="17">
        <v>0.11931176687813901</v>
      </c>
      <c r="AJ1347" s="17"/>
      <c r="AK1347" s="17">
        <v>9.3264222299646704E-2</v>
      </c>
      <c r="AL1347" s="17">
        <v>0.11886262463721201</v>
      </c>
      <c r="AM1347" s="17"/>
      <c r="AN1347" s="17">
        <v>0.14299018007184</v>
      </c>
      <c r="AO1347" s="17">
        <v>5.36117443514183E-2</v>
      </c>
      <c r="AP1347" s="17"/>
      <c r="AQ1347" s="17">
        <v>7.3747497877398996E-2</v>
      </c>
      <c r="AR1347" s="17">
        <v>0.12944968347925101</v>
      </c>
      <c r="AS1347" s="17"/>
      <c r="AT1347" s="17">
        <v>0.20694641546248799</v>
      </c>
      <c r="AU1347" s="17">
        <v>0.13807341233468401</v>
      </c>
      <c r="AV1347" s="17">
        <v>6.9187555299550105E-2</v>
      </c>
      <c r="AW1347" s="17">
        <v>2.40415541875891E-2</v>
      </c>
      <c r="AX1347" s="17"/>
      <c r="AY1347" s="17">
        <v>8.56997714315543E-2</v>
      </c>
      <c r="AZ1347" s="17">
        <v>0.11715974856252</v>
      </c>
      <c r="BA1347" s="17"/>
      <c r="BB1347" s="17">
        <v>7.3760121722837704E-2</v>
      </c>
      <c r="BC1347" s="17">
        <v>0.117735926663968</v>
      </c>
      <c r="BD1347" s="17"/>
      <c r="BE1347" s="17">
        <v>8.2668292297667395E-2</v>
      </c>
      <c r="BF1347" s="17">
        <v>0.114612389346266</v>
      </c>
      <c r="BG1347" s="17"/>
      <c r="BH1347" s="17">
        <v>0.11603813614319999</v>
      </c>
      <c r="BI1347" s="17">
        <v>0.110462356418776</v>
      </c>
      <c r="BJ1347" s="17"/>
      <c r="BK1347" s="17">
        <v>7.6621077732882195E-2</v>
      </c>
      <c r="BL1347" s="17">
        <v>0.116852614947085</v>
      </c>
      <c r="BM1347" s="17"/>
      <c r="BN1347" s="17">
        <v>0.10125782719798999</v>
      </c>
      <c r="BO1347" s="17">
        <v>0.11135099664756</v>
      </c>
      <c r="BP1347" s="17"/>
      <c r="BQ1347" s="17">
        <v>5.87526460136635E-2</v>
      </c>
      <c r="BR1347" s="17">
        <v>0.11501434573776501</v>
      </c>
      <c r="BS1347" s="17"/>
      <c r="BT1347" s="17">
        <v>0.107288913285619</v>
      </c>
      <c r="BU1347" s="17">
        <v>0.11115306976591401</v>
      </c>
      <c r="BV1347" s="17"/>
      <c r="BW1347" s="17">
        <v>0.10061177309640799</v>
      </c>
      <c r="BX1347" s="17">
        <v>0.115816377105932</v>
      </c>
      <c r="BY1347" s="17"/>
      <c r="BZ1347" s="17">
        <v>7.7392819565378301E-2</v>
      </c>
      <c r="CA1347" s="17">
        <v>0.11252175436761699</v>
      </c>
    </row>
    <row r="1348" spans="2:79" x14ac:dyDescent="0.35">
      <c r="B1348" t="s">
        <v>166</v>
      </c>
      <c r="C1348" s="17">
        <v>0.52339397294994106</v>
      </c>
      <c r="D1348" s="17">
        <v>0.55531694672524001</v>
      </c>
      <c r="E1348" s="17">
        <v>0.43687321924281802</v>
      </c>
      <c r="F1348" s="17">
        <v>0.61817185295938004</v>
      </c>
      <c r="G1348" s="17">
        <v>0.43792587053934401</v>
      </c>
      <c r="H1348" s="17">
        <v>0.499026111779169</v>
      </c>
      <c r="I1348" s="17">
        <v>0.60260413119637901</v>
      </c>
      <c r="J1348" s="17">
        <v>0.52056368201790604</v>
      </c>
      <c r="K1348" s="17">
        <v>0.37585203400435901</v>
      </c>
      <c r="L1348" s="17">
        <v>0.62807877090417596</v>
      </c>
      <c r="M1348" s="17"/>
      <c r="N1348" s="17">
        <v>0.27647558980140702</v>
      </c>
      <c r="O1348" s="17">
        <v>0.467446186912925</v>
      </c>
      <c r="P1348" s="17">
        <v>0.59506890970191195</v>
      </c>
      <c r="Q1348" s="17">
        <v>0.72328456631191096</v>
      </c>
      <c r="R1348" s="17"/>
      <c r="S1348" s="17">
        <v>0.42223083034353498</v>
      </c>
      <c r="T1348" s="17">
        <v>0.53550580690345695</v>
      </c>
      <c r="U1348" s="17">
        <v>0.59634109448033601</v>
      </c>
      <c r="V1348" s="17">
        <v>0.39557240648143299</v>
      </c>
      <c r="W1348" s="17">
        <v>0.63887825761039996</v>
      </c>
      <c r="X1348" s="17">
        <v>0.67247738690625802</v>
      </c>
      <c r="Y1348" s="17">
        <v>0.58006123144476496</v>
      </c>
      <c r="Z1348" s="17"/>
      <c r="AA1348" s="17">
        <v>0.67283605745081299</v>
      </c>
      <c r="AB1348" s="17">
        <v>0.287602023095263</v>
      </c>
      <c r="AC1348" s="17"/>
      <c r="AD1348" s="17">
        <v>0.68573207717138496</v>
      </c>
      <c r="AE1348" s="17">
        <v>0.75670943027381699</v>
      </c>
      <c r="AF1348" s="17">
        <v>0.63047807458711802</v>
      </c>
      <c r="AG1348" s="17"/>
      <c r="AH1348" s="17">
        <v>0.79697682410430704</v>
      </c>
      <c r="AI1348" s="17">
        <v>0.484631725405617</v>
      </c>
      <c r="AJ1348" s="17"/>
      <c r="AK1348" s="17">
        <v>0.54858794679284395</v>
      </c>
      <c r="AL1348" s="17">
        <v>0.51204174474154895</v>
      </c>
      <c r="AM1348" s="17"/>
      <c r="AN1348" s="17">
        <v>0.41148496843055898</v>
      </c>
      <c r="AO1348" s="17">
        <v>0.72328456631191096</v>
      </c>
      <c r="AP1348" s="17"/>
      <c r="AQ1348" s="17">
        <v>0.68044784438191397</v>
      </c>
      <c r="AR1348" s="17">
        <v>0.44504952294066402</v>
      </c>
      <c r="AS1348" s="17"/>
      <c r="AT1348" s="17">
        <v>0.14893028462988001</v>
      </c>
      <c r="AU1348" s="17">
        <v>0.42050008739556</v>
      </c>
      <c r="AV1348" s="17">
        <v>0.68511662248023497</v>
      </c>
      <c r="AW1348" s="17">
        <v>0.85823339026079204</v>
      </c>
      <c r="AX1348" s="17"/>
      <c r="AY1348" s="17">
        <v>0.63524333739388805</v>
      </c>
      <c r="AZ1348" s="17">
        <v>0.49567188262975598</v>
      </c>
      <c r="BA1348" s="17"/>
      <c r="BB1348" s="17">
        <v>0.61394373848780703</v>
      </c>
      <c r="BC1348" s="17">
        <v>0.50675944376182902</v>
      </c>
      <c r="BD1348" s="17"/>
      <c r="BE1348" s="17">
        <v>0.64002350196487701</v>
      </c>
      <c r="BF1348" s="17">
        <v>0.50810927424444297</v>
      </c>
      <c r="BG1348" s="17"/>
      <c r="BH1348" s="17">
        <v>0.501261672200352</v>
      </c>
      <c r="BI1348" s="17">
        <v>0.52533098853701699</v>
      </c>
      <c r="BJ1348" s="17"/>
      <c r="BK1348" s="17">
        <v>0.66780499110581903</v>
      </c>
      <c r="BL1348" s="17">
        <v>0.49837140831452298</v>
      </c>
      <c r="BM1348" s="17"/>
      <c r="BN1348" s="17">
        <v>0.63943393291244499</v>
      </c>
      <c r="BO1348" s="17">
        <v>0.51810576563412802</v>
      </c>
      <c r="BP1348" s="17"/>
      <c r="BQ1348" s="17">
        <v>0.72711488956981096</v>
      </c>
      <c r="BR1348" s="17">
        <v>0.50736738080940602</v>
      </c>
      <c r="BS1348" s="17"/>
      <c r="BT1348" s="17">
        <v>0.56226878153830695</v>
      </c>
      <c r="BU1348" s="17">
        <v>0.52079677775758804</v>
      </c>
      <c r="BV1348" s="17"/>
      <c r="BW1348" s="17">
        <v>0.58360490761585104</v>
      </c>
      <c r="BX1348" s="17">
        <v>0.494717005973563</v>
      </c>
      <c r="BY1348" s="17"/>
      <c r="BZ1348" s="17">
        <v>0.72938654725549901</v>
      </c>
      <c r="CA1348" s="17">
        <v>0.513495254150931</v>
      </c>
    </row>
    <row r="1349" spans="2:79" x14ac:dyDescent="0.35">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c r="AD1349" s="17"/>
      <c r="AE1349" s="17"/>
      <c r="AF1349" s="17"/>
      <c r="AG1349" s="17"/>
      <c r="AH1349" s="17"/>
      <c r="AI1349" s="17"/>
      <c r="AJ1349" s="17"/>
      <c r="AK1349" s="17"/>
      <c r="AL1349" s="17"/>
      <c r="AM1349" s="17"/>
      <c r="AN1349" s="17"/>
      <c r="AO1349" s="17"/>
      <c r="AP1349" s="17"/>
      <c r="AQ1349" s="17"/>
      <c r="AR1349" s="17"/>
      <c r="AS1349" s="17"/>
      <c r="AT1349" s="17"/>
      <c r="AU1349" s="17"/>
      <c r="AV1349" s="17"/>
      <c r="AW1349" s="17"/>
      <c r="AX1349" s="17"/>
      <c r="AY1349" s="17"/>
      <c r="AZ1349" s="17"/>
      <c r="BA1349" s="17"/>
      <c r="BB1349" s="17"/>
      <c r="BC1349" s="17"/>
      <c r="BD1349" s="17"/>
      <c r="BE1349" s="17"/>
      <c r="BF1349" s="17"/>
      <c r="BG1349" s="17"/>
      <c r="BH1349" s="17"/>
      <c r="BI1349" s="17"/>
      <c r="BJ1349" s="17"/>
      <c r="BK1349" s="17"/>
      <c r="BL1349" s="17"/>
      <c r="BM1349" s="17"/>
      <c r="BN1349" s="17"/>
      <c r="BO1349" s="17"/>
      <c r="BP1349" s="17"/>
      <c r="BQ1349" s="17"/>
      <c r="BR1349" s="17"/>
      <c r="BS1349" s="17"/>
      <c r="BT1349" s="17"/>
      <c r="BU1349" s="17"/>
      <c r="BV1349" s="17"/>
      <c r="BW1349" s="17"/>
      <c r="BX1349" s="17"/>
      <c r="BY1349" s="17"/>
      <c r="BZ1349" s="17"/>
      <c r="CA1349" s="17"/>
    </row>
    <row r="1350" spans="2:79" x14ac:dyDescent="0.35">
      <c r="B1350" s="6" t="s">
        <v>620</v>
      </c>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c r="AF1350" s="17"/>
      <c r="AG1350" s="17"/>
      <c r="AH1350" s="17"/>
      <c r="AI1350" s="17"/>
      <c r="AJ1350" s="17"/>
      <c r="AK1350" s="17"/>
      <c r="AL1350" s="17"/>
      <c r="AM1350" s="17"/>
      <c r="AN1350" s="17"/>
      <c r="AO1350" s="17"/>
      <c r="AP1350" s="17"/>
      <c r="AQ1350" s="17"/>
      <c r="AR1350" s="17"/>
      <c r="AS1350" s="17"/>
      <c r="AT1350" s="17"/>
      <c r="AU1350" s="17"/>
      <c r="AV1350" s="17"/>
      <c r="AW1350" s="17"/>
      <c r="AX1350" s="17"/>
      <c r="AY1350" s="17"/>
      <c r="AZ1350" s="17"/>
      <c r="BA1350" s="17"/>
      <c r="BB1350" s="17"/>
      <c r="BC1350" s="17"/>
      <c r="BD1350" s="17"/>
      <c r="BE1350" s="17"/>
      <c r="BF1350" s="17"/>
      <c r="BG1350" s="17"/>
      <c r="BH1350" s="17"/>
      <c r="BI1350" s="17"/>
      <c r="BJ1350" s="17"/>
      <c r="BK1350" s="17"/>
      <c r="BL1350" s="17"/>
      <c r="BM1350" s="17"/>
      <c r="BN1350" s="17"/>
      <c r="BO1350" s="17"/>
      <c r="BP1350" s="17"/>
      <c r="BQ1350" s="17"/>
      <c r="BR1350" s="17"/>
      <c r="BS1350" s="17"/>
      <c r="BT1350" s="17"/>
      <c r="BU1350" s="17"/>
      <c r="BV1350" s="17"/>
      <c r="BW1350" s="17"/>
      <c r="BX1350" s="17"/>
      <c r="BY1350" s="17"/>
      <c r="BZ1350" s="17"/>
      <c r="CA1350" s="17"/>
    </row>
    <row r="1351" spans="2:79" x14ac:dyDescent="0.35">
      <c r="B1351" s="24" t="s">
        <v>77</v>
      </c>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17"/>
      <c r="AH1351" s="17"/>
      <c r="AI1351" s="17"/>
      <c r="AJ1351" s="17"/>
      <c r="AK1351" s="17"/>
      <c r="AL1351" s="17"/>
      <c r="AM1351" s="17"/>
      <c r="AN1351" s="17"/>
      <c r="AO1351" s="17"/>
      <c r="AP1351" s="17"/>
      <c r="AQ1351" s="17"/>
      <c r="AR1351" s="17"/>
      <c r="AS1351" s="17"/>
      <c r="AT1351" s="17"/>
      <c r="AU1351" s="17"/>
      <c r="AV1351" s="17"/>
      <c r="AW1351" s="17"/>
      <c r="AX1351" s="17"/>
      <c r="AY1351" s="17"/>
      <c r="AZ1351" s="17"/>
      <c r="BA1351" s="17"/>
      <c r="BB1351" s="17"/>
      <c r="BC1351" s="17"/>
      <c r="BD1351" s="17"/>
      <c r="BE1351" s="17"/>
      <c r="BF1351" s="17"/>
      <c r="BG1351" s="17"/>
      <c r="BH1351" s="17"/>
      <c r="BI1351" s="17"/>
      <c r="BJ1351" s="17"/>
      <c r="BK1351" s="17"/>
      <c r="BL1351" s="17"/>
      <c r="BM1351" s="17"/>
      <c r="BN1351" s="17"/>
      <c r="BO1351" s="17"/>
      <c r="BP1351" s="17"/>
      <c r="BQ1351" s="17"/>
      <c r="BR1351" s="17"/>
      <c r="BS1351" s="17"/>
      <c r="BT1351" s="17"/>
      <c r="BU1351" s="17"/>
      <c r="BV1351" s="17"/>
      <c r="BW1351" s="17"/>
      <c r="BX1351" s="17"/>
      <c r="BY1351" s="17"/>
      <c r="BZ1351" s="17"/>
      <c r="CA1351" s="17"/>
    </row>
    <row r="1352" spans="2:79" x14ac:dyDescent="0.35">
      <c r="B1352" t="s">
        <v>615</v>
      </c>
      <c r="C1352" s="17">
        <v>0.17904465061963501</v>
      </c>
      <c r="D1352" s="17">
        <v>0.124680064299</v>
      </c>
      <c r="E1352" s="17">
        <v>0.192073778165717</v>
      </c>
      <c r="F1352" s="17">
        <v>0.186514547661598</v>
      </c>
      <c r="G1352" s="17">
        <v>0.191021791855463</v>
      </c>
      <c r="H1352" s="17">
        <v>0.123921745152953</v>
      </c>
      <c r="I1352" s="17">
        <v>0.24880888844253299</v>
      </c>
      <c r="J1352" s="17">
        <v>0.18805841697105199</v>
      </c>
      <c r="K1352" s="17">
        <v>0.19649357362077799</v>
      </c>
      <c r="L1352" s="17">
        <v>0.16747870231900999</v>
      </c>
      <c r="M1352" s="17"/>
      <c r="N1352" s="17">
        <v>0.117240646437224</v>
      </c>
      <c r="O1352" s="17">
        <v>0.140487911575222</v>
      </c>
      <c r="P1352" s="17">
        <v>0.19419875044182699</v>
      </c>
      <c r="Q1352" s="17">
        <v>0.24340817144861501</v>
      </c>
      <c r="R1352" s="17"/>
      <c r="S1352" s="17">
        <v>0.158121567566538</v>
      </c>
      <c r="T1352" s="17">
        <v>0.20729967656024001</v>
      </c>
      <c r="U1352" s="17">
        <v>0.20213488908229499</v>
      </c>
      <c r="V1352" s="17">
        <v>0.12730457733696099</v>
      </c>
      <c r="W1352" s="17">
        <v>0.18781823993079999</v>
      </c>
      <c r="X1352" s="17">
        <v>0.21663798050223901</v>
      </c>
      <c r="Y1352" s="17">
        <v>0.24898840546050899</v>
      </c>
      <c r="Z1352" s="17"/>
      <c r="AA1352" s="17">
        <v>0.219973806817753</v>
      </c>
      <c r="AB1352" s="17">
        <v>0.11446601751174</v>
      </c>
      <c r="AC1352" s="17"/>
      <c r="AD1352" s="17">
        <v>0.20280150757638701</v>
      </c>
      <c r="AE1352" s="17">
        <v>0.28434960592071101</v>
      </c>
      <c r="AF1352" s="17">
        <v>0.200563039698366</v>
      </c>
      <c r="AG1352" s="17"/>
      <c r="AH1352" s="17">
        <v>0.28699430502600498</v>
      </c>
      <c r="AI1352" s="17">
        <v>0.16374993748696601</v>
      </c>
      <c r="AJ1352" s="17"/>
      <c r="AK1352" s="17">
        <v>0.189813353126359</v>
      </c>
      <c r="AL1352" s="17">
        <v>0.174192348671285</v>
      </c>
      <c r="AM1352" s="17"/>
      <c r="AN1352" s="17">
        <v>0.14301065110926101</v>
      </c>
      <c r="AO1352" s="17">
        <v>0.24340817144861501</v>
      </c>
      <c r="AP1352" s="17"/>
      <c r="AQ1352" s="17">
        <v>0.25155859039859702</v>
      </c>
      <c r="AR1352" s="17">
        <v>0.14287193689923999</v>
      </c>
      <c r="AS1352" s="17"/>
      <c r="AT1352" s="17">
        <v>7.2656090017724606E-2</v>
      </c>
      <c r="AU1352" s="17">
        <v>0.14421532285295699</v>
      </c>
      <c r="AV1352" s="17">
        <v>0.20901994092093201</v>
      </c>
      <c r="AW1352" s="17">
        <v>0.33395342624799601</v>
      </c>
      <c r="AX1352" s="17"/>
      <c r="AY1352" s="17">
        <v>0.20010205882538501</v>
      </c>
      <c r="AZ1352" s="17">
        <v>0.17382552957151001</v>
      </c>
      <c r="BA1352" s="17"/>
      <c r="BB1352" s="17">
        <v>0.21007867233535199</v>
      </c>
      <c r="BC1352" s="17">
        <v>0.17334351669633799</v>
      </c>
      <c r="BD1352" s="17"/>
      <c r="BE1352" s="17">
        <v>0.220308489368226</v>
      </c>
      <c r="BF1352" s="17">
        <v>0.17363688340980901</v>
      </c>
      <c r="BG1352" s="17"/>
      <c r="BH1352" s="17">
        <v>0.17176014145479199</v>
      </c>
      <c r="BI1352" s="17">
        <v>0.17968218975106801</v>
      </c>
      <c r="BJ1352" s="17"/>
      <c r="BK1352" s="17">
        <v>0.226091710247488</v>
      </c>
      <c r="BL1352" s="17">
        <v>0.17089265428668499</v>
      </c>
      <c r="BM1352" s="17"/>
      <c r="BN1352" s="17">
        <v>0.24214061883778801</v>
      </c>
      <c r="BO1352" s="17">
        <v>0.17616922252712899</v>
      </c>
      <c r="BP1352" s="17"/>
      <c r="BQ1352" s="17">
        <v>0.24454154841370501</v>
      </c>
      <c r="BR1352" s="17">
        <v>0.17389205222751999</v>
      </c>
      <c r="BS1352" s="17"/>
      <c r="BT1352" s="17">
        <v>0.21914875223729599</v>
      </c>
      <c r="BU1352" s="17">
        <v>0.17636532733298199</v>
      </c>
      <c r="BV1352" s="17"/>
      <c r="BW1352" s="17">
        <v>0.18039149743542601</v>
      </c>
      <c r="BX1352" s="17">
        <v>0.17840318106144001</v>
      </c>
      <c r="BY1352" s="17"/>
      <c r="BZ1352" s="17">
        <v>0.246513848895069</v>
      </c>
      <c r="CA1352" s="17">
        <v>0.175802501607349</v>
      </c>
    </row>
    <row r="1353" spans="2:79" x14ac:dyDescent="0.35">
      <c r="B1353" t="s">
        <v>616</v>
      </c>
      <c r="C1353" s="17">
        <v>0.42418798734936802</v>
      </c>
      <c r="D1353" s="17">
        <v>0.463795811843286</v>
      </c>
      <c r="E1353" s="17">
        <v>0.40963187270114099</v>
      </c>
      <c r="F1353" s="17">
        <v>0.44194184391479202</v>
      </c>
      <c r="G1353" s="17">
        <v>0.39433624227912001</v>
      </c>
      <c r="H1353" s="17">
        <v>0.423833688246883</v>
      </c>
      <c r="I1353" s="17">
        <v>0.39106652463354802</v>
      </c>
      <c r="J1353" s="17">
        <v>0.47527929728103002</v>
      </c>
      <c r="K1353" s="17">
        <v>0.37689857879740402</v>
      </c>
      <c r="L1353" s="17">
        <v>0.45278492566104001</v>
      </c>
      <c r="M1353" s="17"/>
      <c r="N1353" s="17">
        <v>0.310617144040712</v>
      </c>
      <c r="O1353" s="17">
        <v>0.39999225790235399</v>
      </c>
      <c r="P1353" s="17">
        <v>0.470641970940337</v>
      </c>
      <c r="Q1353" s="17">
        <v>0.50941621506358103</v>
      </c>
      <c r="R1353" s="17"/>
      <c r="S1353" s="17">
        <v>0.39222834994674199</v>
      </c>
      <c r="T1353" s="17">
        <v>0.423698693009875</v>
      </c>
      <c r="U1353" s="17">
        <v>0.45104423326506299</v>
      </c>
      <c r="V1353" s="17">
        <v>0.33539096025263299</v>
      </c>
      <c r="W1353" s="17">
        <v>0.51511537089920501</v>
      </c>
      <c r="X1353" s="17">
        <v>0.51484511689398604</v>
      </c>
      <c r="Y1353" s="17">
        <v>0.43878611772934001</v>
      </c>
      <c r="Z1353" s="17"/>
      <c r="AA1353" s="17">
        <v>0.48773348451207499</v>
      </c>
      <c r="AB1353" s="17">
        <v>0.32392495414474098</v>
      </c>
      <c r="AC1353" s="17"/>
      <c r="AD1353" s="17">
        <v>0.50455548133190797</v>
      </c>
      <c r="AE1353" s="17">
        <v>0.49436527874763903</v>
      </c>
      <c r="AF1353" s="17">
        <v>0.477648543157215</v>
      </c>
      <c r="AG1353" s="17"/>
      <c r="AH1353" s="17">
        <v>0.49352921170021102</v>
      </c>
      <c r="AI1353" s="17">
        <v>0.41436346182822198</v>
      </c>
      <c r="AJ1353" s="17"/>
      <c r="AK1353" s="17">
        <v>0.39008518977261503</v>
      </c>
      <c r="AL1353" s="17">
        <v>0.439554469153703</v>
      </c>
      <c r="AM1353" s="17"/>
      <c r="AN1353" s="17">
        <v>0.37647285498604899</v>
      </c>
      <c r="AO1353" s="17">
        <v>0.50941621506358103</v>
      </c>
      <c r="AP1353" s="17"/>
      <c r="AQ1353" s="17">
        <v>0.456054762261486</v>
      </c>
      <c r="AR1353" s="17">
        <v>0.40829162687575299</v>
      </c>
      <c r="AS1353" s="17"/>
      <c r="AT1353" s="17">
        <v>0.25515021433560398</v>
      </c>
      <c r="AU1353" s="17">
        <v>0.39984356437951901</v>
      </c>
      <c r="AV1353" s="17">
        <v>0.496921534567695</v>
      </c>
      <c r="AW1353" s="17">
        <v>0.52300744278211897</v>
      </c>
      <c r="AX1353" s="17"/>
      <c r="AY1353" s="17">
        <v>0.47996310135154002</v>
      </c>
      <c r="AZ1353" s="17">
        <v>0.41036401297388803</v>
      </c>
      <c r="BA1353" s="17"/>
      <c r="BB1353" s="17">
        <v>0.43660734377662602</v>
      </c>
      <c r="BC1353" s="17">
        <v>0.421906477885929</v>
      </c>
      <c r="BD1353" s="17"/>
      <c r="BE1353" s="17">
        <v>0.471235574935992</v>
      </c>
      <c r="BF1353" s="17">
        <v>0.41802224007116401</v>
      </c>
      <c r="BG1353" s="17"/>
      <c r="BH1353" s="17">
        <v>0.427004652862228</v>
      </c>
      <c r="BI1353" s="17">
        <v>0.42394147321314102</v>
      </c>
      <c r="BJ1353" s="17"/>
      <c r="BK1353" s="17">
        <v>0.46543558151134601</v>
      </c>
      <c r="BL1353" s="17">
        <v>0.41704088317301302</v>
      </c>
      <c r="BM1353" s="17"/>
      <c r="BN1353" s="17">
        <v>0.48713602047460502</v>
      </c>
      <c r="BO1353" s="17">
        <v>0.42131930099859299</v>
      </c>
      <c r="BP1353" s="17"/>
      <c r="BQ1353" s="17">
        <v>0.50826813063145304</v>
      </c>
      <c r="BR1353" s="17">
        <v>0.41757345710938198</v>
      </c>
      <c r="BS1353" s="17"/>
      <c r="BT1353" s="17">
        <v>0.42528504967677799</v>
      </c>
      <c r="BU1353" s="17">
        <v>0.42411469348359898</v>
      </c>
      <c r="BV1353" s="17"/>
      <c r="BW1353" s="17">
        <v>0.45678742958718399</v>
      </c>
      <c r="BX1353" s="17">
        <v>0.40866168579485201</v>
      </c>
      <c r="BY1353" s="17"/>
      <c r="BZ1353" s="17">
        <v>0.48883598761288199</v>
      </c>
      <c r="CA1353" s="17">
        <v>0.42108140752393403</v>
      </c>
    </row>
    <row r="1354" spans="2:79" x14ac:dyDescent="0.35">
      <c r="B1354" t="s">
        <v>617</v>
      </c>
      <c r="C1354" s="17">
        <v>0.321624016607574</v>
      </c>
      <c r="D1354" s="17">
        <v>0.32922881118290998</v>
      </c>
      <c r="E1354" s="17">
        <v>0.34365240927323498</v>
      </c>
      <c r="F1354" s="17">
        <v>0.30254706956689797</v>
      </c>
      <c r="G1354" s="17">
        <v>0.35450710329804402</v>
      </c>
      <c r="H1354" s="17">
        <v>0.34972755312475901</v>
      </c>
      <c r="I1354" s="17">
        <v>0.30512255422096801</v>
      </c>
      <c r="J1354" s="17">
        <v>0.22360859822190099</v>
      </c>
      <c r="K1354" s="17">
        <v>0.33888326923637002</v>
      </c>
      <c r="L1354" s="17">
        <v>0.28650325516021202</v>
      </c>
      <c r="M1354" s="17"/>
      <c r="N1354" s="17">
        <v>0.45928160278112701</v>
      </c>
      <c r="O1354" s="17">
        <v>0.376010650785922</v>
      </c>
      <c r="P1354" s="17">
        <v>0.28070538369279802</v>
      </c>
      <c r="Q1354" s="17">
        <v>0.198214985317547</v>
      </c>
      <c r="R1354" s="17"/>
      <c r="S1354" s="17">
        <v>0.34607589475981798</v>
      </c>
      <c r="T1354" s="17">
        <v>0.30945024622420803</v>
      </c>
      <c r="U1354" s="17">
        <v>0.28287013011772799</v>
      </c>
      <c r="V1354" s="17">
        <v>0.45816845841137599</v>
      </c>
      <c r="W1354" s="17">
        <v>0.245053068580077</v>
      </c>
      <c r="X1354" s="17">
        <v>0.22759385465676399</v>
      </c>
      <c r="Y1354" s="17">
        <v>0.256929003264455</v>
      </c>
      <c r="Z1354" s="17"/>
      <c r="AA1354" s="17">
        <v>0.24233403815738999</v>
      </c>
      <c r="AB1354" s="17">
        <v>0.44672892721657298</v>
      </c>
      <c r="AC1354" s="17"/>
      <c r="AD1354" s="17">
        <v>0.24097091957539299</v>
      </c>
      <c r="AE1354" s="17">
        <v>0.185164229307797</v>
      </c>
      <c r="AF1354" s="17">
        <v>0.26928980328135799</v>
      </c>
      <c r="AG1354" s="17"/>
      <c r="AH1354" s="17">
        <v>0.18097318882139601</v>
      </c>
      <c r="AI1354" s="17">
        <v>0.34155195500341201</v>
      </c>
      <c r="AJ1354" s="17"/>
      <c r="AK1354" s="17">
        <v>0.32769386666188599</v>
      </c>
      <c r="AL1354" s="17">
        <v>0.31888898467347199</v>
      </c>
      <c r="AM1354" s="17"/>
      <c r="AN1354" s="17">
        <v>0.39071472071769298</v>
      </c>
      <c r="AO1354" s="17">
        <v>0.198214985317547</v>
      </c>
      <c r="AP1354" s="17"/>
      <c r="AQ1354" s="17">
        <v>0.22927049441858799</v>
      </c>
      <c r="AR1354" s="17">
        <v>0.367693469314122</v>
      </c>
      <c r="AS1354" s="17"/>
      <c r="AT1354" s="17">
        <v>0.50814168547606098</v>
      </c>
      <c r="AU1354" s="17">
        <v>0.37502874909100598</v>
      </c>
      <c r="AV1354" s="17">
        <v>0.249577290222499</v>
      </c>
      <c r="AW1354" s="17">
        <v>0.124642314331674</v>
      </c>
      <c r="AX1354" s="17"/>
      <c r="AY1354" s="17">
        <v>0.26522413826211899</v>
      </c>
      <c r="AZ1354" s="17">
        <v>0.33560284008424701</v>
      </c>
      <c r="BA1354" s="17"/>
      <c r="BB1354" s="17">
        <v>0.28430888803947002</v>
      </c>
      <c r="BC1354" s="17">
        <v>0.32847902712733801</v>
      </c>
      <c r="BD1354" s="17"/>
      <c r="BE1354" s="17">
        <v>0.255126129898267</v>
      </c>
      <c r="BF1354" s="17">
        <v>0.33033879211501699</v>
      </c>
      <c r="BG1354" s="17"/>
      <c r="BH1354" s="17">
        <v>0.31459093908686098</v>
      </c>
      <c r="BI1354" s="17">
        <v>0.32223955047984798</v>
      </c>
      <c r="BJ1354" s="17"/>
      <c r="BK1354" s="17">
        <v>0.25060018489916502</v>
      </c>
      <c r="BL1354" s="17">
        <v>0.33393054586187498</v>
      </c>
      <c r="BM1354" s="17"/>
      <c r="BN1354" s="17">
        <v>0.18850575598498301</v>
      </c>
      <c r="BO1354" s="17">
        <v>0.327690521283377</v>
      </c>
      <c r="BP1354" s="17"/>
      <c r="BQ1354" s="17">
        <v>0.197453276861733</v>
      </c>
      <c r="BR1354" s="17">
        <v>0.33139244802204798</v>
      </c>
      <c r="BS1354" s="17"/>
      <c r="BT1354" s="17">
        <v>0.28798450947217102</v>
      </c>
      <c r="BU1354" s="17">
        <v>0.32387144545359797</v>
      </c>
      <c r="BV1354" s="17"/>
      <c r="BW1354" s="17">
        <v>0.30084041660084898</v>
      </c>
      <c r="BX1354" s="17">
        <v>0.331522727105096</v>
      </c>
      <c r="BY1354" s="17"/>
      <c r="BZ1354" s="17">
        <v>0.21353624252487999</v>
      </c>
      <c r="CA1354" s="17">
        <v>0.326818041124537</v>
      </c>
    </row>
    <row r="1355" spans="2:79" x14ac:dyDescent="0.35">
      <c r="B1355" t="s">
        <v>618</v>
      </c>
      <c r="C1355" s="17">
        <v>1.96778851516313E-2</v>
      </c>
      <c r="D1355" s="17">
        <v>1.3077779955665199E-2</v>
      </c>
      <c r="E1355" s="17">
        <v>2.35560528308329E-2</v>
      </c>
      <c r="F1355" s="17">
        <v>1.67655341363332E-2</v>
      </c>
      <c r="G1355" s="17">
        <v>1.9906459597390801E-2</v>
      </c>
      <c r="H1355" s="17">
        <v>2.8776132709994299E-2</v>
      </c>
      <c r="I1355" s="17">
        <v>1.3645048611921E-2</v>
      </c>
      <c r="J1355" s="17">
        <v>2.7219705711884101E-2</v>
      </c>
      <c r="K1355" s="17">
        <v>2.3198330985258499E-2</v>
      </c>
      <c r="L1355" s="17">
        <v>1.2051765189493101E-2</v>
      </c>
      <c r="M1355" s="17"/>
      <c r="N1355" s="17">
        <v>2.0928844870071101E-2</v>
      </c>
      <c r="O1355" s="17">
        <v>2.35614155077912E-2</v>
      </c>
      <c r="P1355" s="17">
        <v>2.1384917075954201E-2</v>
      </c>
      <c r="Q1355" s="17">
        <v>1.5838181941085501E-2</v>
      </c>
      <c r="R1355" s="17"/>
      <c r="S1355" s="17">
        <v>3.0528758531486101E-2</v>
      </c>
      <c r="T1355" s="17">
        <v>2.5750867081047998E-2</v>
      </c>
      <c r="U1355" s="17">
        <v>2.8443153256218202E-2</v>
      </c>
      <c r="V1355" s="17">
        <v>1.4650754894970501E-2</v>
      </c>
      <c r="W1355" s="17">
        <v>1.9346504039656799E-2</v>
      </c>
      <c r="X1355" s="17">
        <v>1.5256411977081E-2</v>
      </c>
      <c r="Y1355" s="17">
        <v>1.5192780832837699E-2</v>
      </c>
      <c r="Z1355" s="17"/>
      <c r="AA1355" s="17">
        <v>2.0226709386714201E-2</v>
      </c>
      <c r="AB1355" s="17">
        <v>1.8811942087802201E-2</v>
      </c>
      <c r="AC1355" s="17"/>
      <c r="AD1355" s="17">
        <v>2.1456635957680999E-2</v>
      </c>
      <c r="AE1355" s="17">
        <v>1.9423308343656801E-2</v>
      </c>
      <c r="AF1355" s="17">
        <v>2.0896116028613802E-2</v>
      </c>
      <c r="AG1355" s="17"/>
      <c r="AH1355" s="17">
        <v>2.1944947657329399E-2</v>
      </c>
      <c r="AI1355" s="17">
        <v>1.9356679207349601E-2</v>
      </c>
      <c r="AJ1355" s="17"/>
      <c r="AK1355" s="17">
        <v>2.0011877230503301E-2</v>
      </c>
      <c r="AL1355" s="17">
        <v>1.95273906594646E-2</v>
      </c>
      <c r="AM1355" s="17"/>
      <c r="AN1355" s="17">
        <v>2.1827547908217001E-2</v>
      </c>
      <c r="AO1355" s="17">
        <v>1.5838181941085501E-2</v>
      </c>
      <c r="AP1355" s="17"/>
      <c r="AQ1355" s="17">
        <v>2.1669046261987301E-2</v>
      </c>
      <c r="AR1355" s="17">
        <v>1.8684618187573901E-2</v>
      </c>
      <c r="AS1355" s="17"/>
      <c r="AT1355" s="17">
        <v>1.5710954411010399E-2</v>
      </c>
      <c r="AU1355" s="17">
        <v>2.5459226329660498E-2</v>
      </c>
      <c r="AV1355" s="17">
        <v>2.0883720047112801E-2</v>
      </c>
      <c r="AW1355" s="17">
        <v>8.3379498505551392E-3</v>
      </c>
      <c r="AX1355" s="17"/>
      <c r="AY1355" s="17">
        <v>2.4276496874764599E-2</v>
      </c>
      <c r="AZ1355" s="17">
        <v>1.8538109971236401E-2</v>
      </c>
      <c r="BA1355" s="17"/>
      <c r="BB1355" s="17">
        <v>2.3932903036672101E-2</v>
      </c>
      <c r="BC1355" s="17">
        <v>1.88962131198573E-2</v>
      </c>
      <c r="BD1355" s="17"/>
      <c r="BE1355" s="17">
        <v>1.9523081125891201E-2</v>
      </c>
      <c r="BF1355" s="17">
        <v>1.9698172748707499E-2</v>
      </c>
      <c r="BG1355" s="17"/>
      <c r="BH1355" s="17">
        <v>2.58130848703262E-2</v>
      </c>
      <c r="BI1355" s="17">
        <v>1.9140933407689499E-2</v>
      </c>
      <c r="BJ1355" s="17"/>
      <c r="BK1355" s="17">
        <v>1.75536492052508E-2</v>
      </c>
      <c r="BL1355" s="17">
        <v>2.00459583911109E-2</v>
      </c>
      <c r="BM1355" s="17"/>
      <c r="BN1355" s="17">
        <v>3.2444570084781098E-2</v>
      </c>
      <c r="BO1355" s="17">
        <v>1.9096078016537801E-2</v>
      </c>
      <c r="BP1355" s="17"/>
      <c r="BQ1355" s="17">
        <v>3.4651975877481103E-2</v>
      </c>
      <c r="BR1355" s="17">
        <v>1.8499883163812101E-2</v>
      </c>
      <c r="BS1355" s="17"/>
      <c r="BT1355" s="17">
        <v>2.9027915372630001E-2</v>
      </c>
      <c r="BU1355" s="17">
        <v>1.9053217033121302E-2</v>
      </c>
      <c r="BV1355" s="17"/>
      <c r="BW1355" s="17">
        <v>2.60914605233886E-2</v>
      </c>
      <c r="BX1355" s="17">
        <v>1.6623259108090999E-2</v>
      </c>
      <c r="BY1355" s="17"/>
      <c r="BZ1355" s="17">
        <v>3.44975460707551E-2</v>
      </c>
      <c r="CA1355" s="17">
        <v>1.8965744645452299E-2</v>
      </c>
    </row>
    <row r="1356" spans="2:79" x14ac:dyDescent="0.35">
      <c r="B1356" t="s">
        <v>619</v>
      </c>
      <c r="C1356" s="17">
        <v>1.1011532077906399E-2</v>
      </c>
      <c r="D1356" s="17">
        <v>4.1057853334925598E-3</v>
      </c>
      <c r="E1356" s="17">
        <v>9.0371223721843093E-3</v>
      </c>
      <c r="F1356" s="17">
        <v>1.55534710094225E-2</v>
      </c>
      <c r="G1356" s="17">
        <v>7.3777234975903796E-3</v>
      </c>
      <c r="H1356" s="17">
        <v>1.6764740159301801E-2</v>
      </c>
      <c r="I1356" s="17">
        <v>8.92526725989032E-3</v>
      </c>
      <c r="J1356" s="17">
        <v>1.92266890207815E-2</v>
      </c>
      <c r="K1356" s="17">
        <v>1.0288446591327801E-2</v>
      </c>
      <c r="L1356" s="17">
        <v>1.25773677860194E-2</v>
      </c>
      <c r="M1356" s="17"/>
      <c r="N1356" s="17">
        <v>1.83121969093363E-2</v>
      </c>
      <c r="O1356" s="17">
        <v>8.9359099609684807E-3</v>
      </c>
      <c r="P1356" s="17">
        <v>9.1482771512195107E-3</v>
      </c>
      <c r="Q1356" s="17">
        <v>6.9816395558087996E-3</v>
      </c>
      <c r="R1356" s="17"/>
      <c r="S1356" s="17">
        <v>1.8774742641178899E-2</v>
      </c>
      <c r="T1356" s="17">
        <v>1.04777902665888E-2</v>
      </c>
      <c r="U1356" s="17">
        <v>1.71881857023925E-2</v>
      </c>
      <c r="V1356" s="17">
        <v>1.28417594358329E-2</v>
      </c>
      <c r="W1356" s="17">
        <v>7.50584569783875E-3</v>
      </c>
      <c r="X1356" s="17">
        <v>4.6609000273353804E-3</v>
      </c>
      <c r="Y1356" s="17">
        <v>7.2382605149118604E-3</v>
      </c>
      <c r="Z1356" s="17"/>
      <c r="AA1356" s="17">
        <v>7.3230110199116703E-3</v>
      </c>
      <c r="AB1356" s="17">
        <v>1.6831335617514799E-2</v>
      </c>
      <c r="AC1356" s="17"/>
      <c r="AD1356" s="17">
        <v>9.4775220817623906E-3</v>
      </c>
      <c r="AE1356" s="17">
        <v>3.1710498832220198E-3</v>
      </c>
      <c r="AF1356" s="17">
        <v>7.6748102916117198E-3</v>
      </c>
      <c r="AG1356" s="17"/>
      <c r="AH1356" s="17">
        <v>6.9369934878359798E-3</v>
      </c>
      <c r="AI1356" s="17">
        <v>1.15888280333759E-2</v>
      </c>
      <c r="AJ1356" s="17"/>
      <c r="AK1356" s="17">
        <v>8.9988395828526704E-3</v>
      </c>
      <c r="AL1356" s="17">
        <v>1.19184372235432E-2</v>
      </c>
      <c r="AM1356" s="17"/>
      <c r="AN1356" s="17">
        <v>1.32676725639742E-2</v>
      </c>
      <c r="AO1356" s="17">
        <v>6.9816395558087996E-3</v>
      </c>
      <c r="AP1356" s="17"/>
      <c r="AQ1356" s="17">
        <v>9.5528523790950493E-3</v>
      </c>
      <c r="AR1356" s="17">
        <v>1.1739177042663499E-2</v>
      </c>
      <c r="AS1356" s="17"/>
      <c r="AT1356" s="17">
        <v>2.2030717854710401E-2</v>
      </c>
      <c r="AU1356" s="17">
        <v>1.14695384990267E-2</v>
      </c>
      <c r="AV1356" s="17">
        <v>6.6860015220432199E-3</v>
      </c>
      <c r="AW1356" s="17">
        <v>6.1423598933195702E-3</v>
      </c>
      <c r="AX1356" s="17"/>
      <c r="AY1356" s="17">
        <v>7.1293868712587602E-3</v>
      </c>
      <c r="AZ1356" s="17">
        <v>1.19737295887264E-2</v>
      </c>
      <c r="BA1356" s="17"/>
      <c r="BB1356" s="17">
        <v>5.4189157760757703E-3</v>
      </c>
      <c r="BC1356" s="17">
        <v>1.2038928875215699E-2</v>
      </c>
      <c r="BD1356" s="17"/>
      <c r="BE1356" s="17">
        <v>8.9650259538119007E-3</v>
      </c>
      <c r="BF1356" s="17">
        <v>1.1279733705486799E-2</v>
      </c>
      <c r="BG1356" s="17"/>
      <c r="BH1356" s="17">
        <v>1.05953385916225E-2</v>
      </c>
      <c r="BI1356" s="17">
        <v>1.1047957268368699E-2</v>
      </c>
      <c r="BJ1356" s="17"/>
      <c r="BK1356" s="17">
        <v>1.02830006672767E-2</v>
      </c>
      <c r="BL1356" s="17">
        <v>1.11377670739906E-2</v>
      </c>
      <c r="BM1356" s="17"/>
      <c r="BN1356" s="17">
        <v>1.9623674576613001E-2</v>
      </c>
      <c r="BO1356" s="17">
        <v>1.06190569772498E-2</v>
      </c>
      <c r="BP1356" s="17"/>
      <c r="BQ1356" s="17">
        <v>6.7701755690619796E-3</v>
      </c>
      <c r="BR1356" s="17">
        <v>1.13451968385883E-2</v>
      </c>
      <c r="BS1356" s="17"/>
      <c r="BT1356" s="17">
        <v>6.6687413412342099E-3</v>
      </c>
      <c r="BU1356" s="17">
        <v>1.13016704897018E-2</v>
      </c>
      <c r="BV1356" s="17"/>
      <c r="BW1356" s="17">
        <v>7.2375911093183103E-3</v>
      </c>
      <c r="BX1356" s="17">
        <v>1.2808966067720799E-2</v>
      </c>
      <c r="BY1356" s="17"/>
      <c r="BZ1356" s="17">
        <v>5.8513078546660003E-3</v>
      </c>
      <c r="CA1356" s="17">
        <v>1.1259500281119101E-2</v>
      </c>
    </row>
    <row r="1357" spans="2:79" x14ac:dyDescent="0.35">
      <c r="B1357" t="s">
        <v>75</v>
      </c>
      <c r="C1357" s="17">
        <v>4.4453928193885398E-2</v>
      </c>
      <c r="D1357" s="17">
        <v>6.5111747385646596E-2</v>
      </c>
      <c r="E1357" s="17">
        <v>2.2048764656889201E-2</v>
      </c>
      <c r="F1357" s="17">
        <v>3.6677533710956903E-2</v>
      </c>
      <c r="G1357" s="17">
        <v>3.2850679472392903E-2</v>
      </c>
      <c r="H1357" s="17">
        <v>5.6976140606107797E-2</v>
      </c>
      <c r="I1357" s="17">
        <v>3.2431716831140801E-2</v>
      </c>
      <c r="J1357" s="17">
        <v>6.66072927933513E-2</v>
      </c>
      <c r="K1357" s="17">
        <v>5.4237800768861401E-2</v>
      </c>
      <c r="L1357" s="17">
        <v>6.8603983884225103E-2</v>
      </c>
      <c r="M1357" s="17"/>
      <c r="N1357" s="17">
        <v>7.3619564961530007E-2</v>
      </c>
      <c r="O1357" s="17">
        <v>5.1011854267742802E-2</v>
      </c>
      <c r="P1357" s="17">
        <v>2.3920700697865001E-2</v>
      </c>
      <c r="Q1357" s="17">
        <v>2.61408066733625E-2</v>
      </c>
      <c r="R1357" s="17"/>
      <c r="S1357" s="17">
        <v>5.4270686554236502E-2</v>
      </c>
      <c r="T1357" s="17">
        <v>2.33227268580408E-2</v>
      </c>
      <c r="U1357" s="17">
        <v>1.8319408576303799E-2</v>
      </c>
      <c r="V1357" s="17">
        <v>5.1643489668227197E-2</v>
      </c>
      <c r="W1357" s="17">
        <v>2.5160970852422599E-2</v>
      </c>
      <c r="X1357" s="17">
        <v>2.1005735942594601E-2</v>
      </c>
      <c r="Y1357" s="17">
        <v>3.2865432197947297E-2</v>
      </c>
      <c r="Z1357" s="17"/>
      <c r="AA1357" s="17">
        <v>2.2408950106155599E-2</v>
      </c>
      <c r="AB1357" s="17">
        <v>7.9236823421629202E-2</v>
      </c>
      <c r="AC1357" s="17"/>
      <c r="AD1357" s="17">
        <v>2.0737933476868201E-2</v>
      </c>
      <c r="AE1357" s="17">
        <v>1.35265277969744E-2</v>
      </c>
      <c r="AF1357" s="17">
        <v>2.3927687542835599E-2</v>
      </c>
      <c r="AG1357" s="17"/>
      <c r="AH1357" s="17">
        <v>9.6213533072231992E-3</v>
      </c>
      <c r="AI1357" s="17">
        <v>4.9389138440675197E-2</v>
      </c>
      <c r="AJ1357" s="17"/>
      <c r="AK1357" s="17">
        <v>6.3396873625783307E-2</v>
      </c>
      <c r="AL1357" s="17">
        <v>3.5918369618532502E-2</v>
      </c>
      <c r="AM1357" s="17"/>
      <c r="AN1357" s="17">
        <v>5.4706552714805401E-2</v>
      </c>
      <c r="AO1357" s="17">
        <v>2.61408066733625E-2</v>
      </c>
      <c r="AP1357" s="17"/>
      <c r="AQ1357" s="17">
        <v>3.1894254280246802E-2</v>
      </c>
      <c r="AR1357" s="17">
        <v>5.0719171680647102E-2</v>
      </c>
      <c r="AS1357" s="17"/>
      <c r="AT1357" s="17">
        <v>0.12631033790488999</v>
      </c>
      <c r="AU1357" s="17">
        <v>4.3983598847831103E-2</v>
      </c>
      <c r="AV1357" s="17">
        <v>1.69115127197179E-2</v>
      </c>
      <c r="AW1357" s="17">
        <v>3.9165068943369701E-3</v>
      </c>
      <c r="AX1357" s="17"/>
      <c r="AY1357" s="17">
        <v>2.3304817814932401E-2</v>
      </c>
      <c r="AZ1357" s="17">
        <v>4.9695777810390897E-2</v>
      </c>
      <c r="BA1357" s="17"/>
      <c r="BB1357" s="17">
        <v>3.9653277035803597E-2</v>
      </c>
      <c r="BC1357" s="17">
        <v>4.5335836295322299E-2</v>
      </c>
      <c r="BD1357" s="17"/>
      <c r="BE1357" s="17">
        <v>2.4841698717811701E-2</v>
      </c>
      <c r="BF1357" s="17">
        <v>4.70241779498154E-2</v>
      </c>
      <c r="BG1357" s="17"/>
      <c r="BH1357" s="17">
        <v>5.0235843134171003E-2</v>
      </c>
      <c r="BI1357" s="17">
        <v>4.3947895879884402E-2</v>
      </c>
      <c r="BJ1357" s="17"/>
      <c r="BK1357" s="17">
        <v>3.0035873469472799E-2</v>
      </c>
      <c r="BL1357" s="17">
        <v>4.6952191213326097E-2</v>
      </c>
      <c r="BM1357" s="17"/>
      <c r="BN1357" s="17">
        <v>3.0149360041229901E-2</v>
      </c>
      <c r="BO1357" s="17">
        <v>4.5105820197113101E-2</v>
      </c>
      <c r="BP1357" s="17"/>
      <c r="BQ1357" s="17">
        <v>8.3148926465665095E-3</v>
      </c>
      <c r="BR1357" s="17">
        <v>4.7296962638649402E-2</v>
      </c>
      <c r="BS1357" s="17"/>
      <c r="BT1357" s="17">
        <v>3.1885031899890899E-2</v>
      </c>
      <c r="BU1357" s="17">
        <v>4.5293646206997697E-2</v>
      </c>
      <c r="BV1357" s="17"/>
      <c r="BW1357" s="17">
        <v>2.8651604743834502E-2</v>
      </c>
      <c r="BX1357" s="17">
        <v>5.1980180862799902E-2</v>
      </c>
      <c r="BY1357" s="17"/>
      <c r="BZ1357" s="17">
        <v>1.07650670417476E-2</v>
      </c>
      <c r="CA1357" s="17">
        <v>4.6072804817608899E-2</v>
      </c>
    </row>
    <row r="1358" spans="2:79" x14ac:dyDescent="0.35">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17"/>
      <c r="AE1358" s="17"/>
      <c r="AF1358" s="17"/>
      <c r="AG1358" s="17"/>
      <c r="AH1358" s="17"/>
      <c r="AI1358" s="17"/>
      <c r="AJ1358" s="17"/>
      <c r="AK1358" s="17"/>
      <c r="AL1358" s="17"/>
      <c r="AM1358" s="17"/>
      <c r="AN1358" s="17"/>
      <c r="AO1358" s="17"/>
      <c r="AP1358" s="17"/>
      <c r="AQ1358" s="17"/>
      <c r="AR1358" s="17"/>
      <c r="AS1358" s="17"/>
      <c r="AT1358" s="17"/>
      <c r="AU1358" s="17"/>
      <c r="AV1358" s="17"/>
      <c r="AW1358" s="17"/>
      <c r="AX1358" s="17"/>
      <c r="AY1358" s="17"/>
      <c r="AZ1358" s="17"/>
      <c r="BA1358" s="17"/>
      <c r="BB1358" s="17"/>
      <c r="BC1358" s="17"/>
      <c r="BD1358" s="17"/>
      <c r="BE1358" s="17"/>
      <c r="BF1358" s="17"/>
      <c r="BG1358" s="17"/>
      <c r="BH1358" s="17"/>
      <c r="BI1358" s="17"/>
      <c r="BJ1358" s="17"/>
      <c r="BK1358" s="17"/>
      <c r="BL1358" s="17"/>
      <c r="BM1358" s="17"/>
      <c r="BN1358" s="17"/>
      <c r="BO1358" s="17"/>
      <c r="BP1358" s="17"/>
      <c r="BQ1358" s="17"/>
      <c r="BR1358" s="17"/>
      <c r="BS1358" s="17"/>
      <c r="BT1358" s="17"/>
      <c r="BU1358" s="17"/>
      <c r="BV1358" s="17"/>
      <c r="BW1358" s="17"/>
      <c r="BX1358" s="17"/>
      <c r="BY1358" s="17"/>
      <c r="BZ1358" s="17"/>
      <c r="CA1358" s="17"/>
    </row>
    <row r="1359" spans="2:79" x14ac:dyDescent="0.35">
      <c r="B1359" s="6" t="s">
        <v>621</v>
      </c>
      <c r="C1359" s="17"/>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c r="AD1359" s="17"/>
      <c r="AE1359" s="17"/>
      <c r="AF1359" s="17"/>
      <c r="AG1359" s="17"/>
      <c r="AH1359" s="17"/>
      <c r="AI1359" s="17"/>
      <c r="AJ1359" s="17"/>
      <c r="AK1359" s="17"/>
      <c r="AL1359" s="17"/>
      <c r="AM1359" s="17"/>
      <c r="AN1359" s="17"/>
      <c r="AO1359" s="17"/>
      <c r="AP1359" s="17"/>
      <c r="AQ1359" s="17"/>
      <c r="AR1359" s="17"/>
      <c r="AS1359" s="17"/>
      <c r="AT1359" s="17"/>
      <c r="AU1359" s="17"/>
      <c r="AV1359" s="17"/>
      <c r="AW1359" s="17"/>
      <c r="AX1359" s="17"/>
      <c r="AY1359" s="17"/>
      <c r="AZ1359" s="17"/>
      <c r="BA1359" s="17"/>
      <c r="BB1359" s="17"/>
      <c r="BC1359" s="17"/>
      <c r="BD1359" s="17"/>
      <c r="BE1359" s="17"/>
      <c r="BF1359" s="17"/>
      <c r="BG1359" s="17"/>
      <c r="BH1359" s="17"/>
      <c r="BI1359" s="17"/>
      <c r="BJ1359" s="17"/>
      <c r="BK1359" s="17"/>
      <c r="BL1359" s="17"/>
      <c r="BM1359" s="17"/>
      <c r="BN1359" s="17"/>
      <c r="BO1359" s="17"/>
      <c r="BP1359" s="17"/>
      <c r="BQ1359" s="17"/>
      <c r="BR1359" s="17"/>
      <c r="BS1359" s="17"/>
      <c r="BT1359" s="17"/>
      <c r="BU1359" s="17"/>
      <c r="BV1359" s="17"/>
      <c r="BW1359" s="17"/>
      <c r="BX1359" s="17"/>
      <c r="BY1359" s="17"/>
      <c r="BZ1359" s="17"/>
      <c r="CA1359" s="17"/>
    </row>
    <row r="1360" spans="2:79" x14ac:dyDescent="0.35">
      <c r="B1360" s="24" t="s">
        <v>77</v>
      </c>
      <c r="C1360" s="17"/>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c r="AD1360" s="17"/>
      <c r="AE1360" s="17"/>
      <c r="AF1360" s="17"/>
      <c r="AG1360" s="17"/>
      <c r="AH1360" s="17"/>
      <c r="AI1360" s="17"/>
      <c r="AJ1360" s="17"/>
      <c r="AK1360" s="17"/>
      <c r="AL1360" s="17"/>
      <c r="AM1360" s="17"/>
      <c r="AN1360" s="17"/>
      <c r="AO1360" s="17"/>
      <c r="AP1360" s="17"/>
      <c r="AQ1360" s="17"/>
      <c r="AR1360" s="17"/>
      <c r="AS1360" s="17"/>
      <c r="AT1360" s="17"/>
      <c r="AU1360" s="17"/>
      <c r="AV1360" s="17"/>
      <c r="AW1360" s="17"/>
      <c r="AX1360" s="17"/>
      <c r="AY1360" s="17"/>
      <c r="AZ1360" s="17"/>
      <c r="BA1360" s="17"/>
      <c r="BB1360" s="17"/>
      <c r="BC1360" s="17"/>
      <c r="BD1360" s="17"/>
      <c r="BE1360" s="17"/>
      <c r="BF1360" s="17"/>
      <c r="BG1360" s="17"/>
      <c r="BH1360" s="17"/>
      <c r="BI1360" s="17"/>
      <c r="BJ1360" s="17"/>
      <c r="BK1360" s="17"/>
      <c r="BL1360" s="17"/>
      <c r="BM1360" s="17"/>
      <c r="BN1360" s="17"/>
      <c r="BO1360" s="17"/>
      <c r="BP1360" s="17"/>
      <c r="BQ1360" s="17"/>
      <c r="BR1360" s="17"/>
      <c r="BS1360" s="17"/>
      <c r="BT1360" s="17"/>
      <c r="BU1360" s="17"/>
      <c r="BV1360" s="17"/>
      <c r="BW1360" s="17"/>
      <c r="BX1360" s="17"/>
      <c r="BY1360" s="17"/>
      <c r="BZ1360" s="17"/>
      <c r="CA1360" s="17"/>
    </row>
    <row r="1361" spans="2:79" x14ac:dyDescent="0.35">
      <c r="B1361" t="s">
        <v>39</v>
      </c>
      <c r="C1361" s="17">
        <v>0.56391730518004601</v>
      </c>
      <c r="D1361" s="17">
        <v>0.65575924962118703</v>
      </c>
      <c r="E1361" s="17">
        <v>0.48879030650452099</v>
      </c>
      <c r="F1361" s="17">
        <v>0.51600061519712703</v>
      </c>
      <c r="G1361" s="17">
        <v>0.63526643142690797</v>
      </c>
      <c r="H1361" s="17">
        <v>0.527964168623966</v>
      </c>
      <c r="I1361" s="17">
        <v>0.52863807046730704</v>
      </c>
      <c r="J1361" s="17">
        <v>0.56322073132191997</v>
      </c>
      <c r="K1361" s="17">
        <v>0.585736107141131</v>
      </c>
      <c r="L1361" s="17">
        <v>0.65122115550824999</v>
      </c>
      <c r="M1361" s="17"/>
      <c r="N1361" s="17">
        <v>0.434618338902864</v>
      </c>
      <c r="O1361" s="17">
        <v>0.50402000417548698</v>
      </c>
      <c r="P1361" s="17">
        <v>0.605682862614355</v>
      </c>
      <c r="Q1361" s="17">
        <v>0.68308477833930403</v>
      </c>
      <c r="R1361" s="17"/>
      <c r="S1361" s="17">
        <v>0.48819086050800498</v>
      </c>
      <c r="T1361" s="17">
        <v>0.51785997196617195</v>
      </c>
      <c r="U1361" s="17">
        <v>0.62667022043160303</v>
      </c>
      <c r="V1361" s="17">
        <v>0.53850575393230904</v>
      </c>
      <c r="W1361" s="17">
        <v>0.61330328764836195</v>
      </c>
      <c r="X1361" s="17">
        <v>0.66614727850426103</v>
      </c>
      <c r="Y1361" s="17">
        <v>0.63100891950928695</v>
      </c>
      <c r="Z1361" s="17"/>
      <c r="AA1361" s="17">
        <v>0.67097552286947104</v>
      </c>
      <c r="AB1361" s="17">
        <v>0.394999252535987</v>
      </c>
      <c r="AC1361" s="17"/>
      <c r="AD1361" s="17">
        <v>0.69563833073702996</v>
      </c>
      <c r="AE1361" s="17">
        <v>0.73586930201429301</v>
      </c>
      <c r="AF1361" s="17">
        <v>0.637057792525627</v>
      </c>
      <c r="AG1361" s="17"/>
      <c r="AH1361" s="17">
        <v>0.78465711597052001</v>
      </c>
      <c r="AI1361" s="17">
        <v>0.53264205838499101</v>
      </c>
      <c r="AJ1361" s="17"/>
      <c r="AK1361" s="17">
        <v>0.55335322592195002</v>
      </c>
      <c r="AL1361" s="17">
        <v>0.56867740532531197</v>
      </c>
      <c r="AM1361" s="17"/>
      <c r="AN1361" s="17">
        <v>0.49720124281790501</v>
      </c>
      <c r="AO1361" s="17">
        <v>0.68308477833930403</v>
      </c>
      <c r="AP1361" s="17"/>
      <c r="AQ1361" s="17">
        <v>0.727434259997494</v>
      </c>
      <c r="AR1361" s="17">
        <v>0.482348823132702</v>
      </c>
      <c r="AS1361" s="17"/>
      <c r="AT1361" s="17">
        <v>0.35671673189511</v>
      </c>
      <c r="AU1361" s="17">
        <v>0.47253230144931002</v>
      </c>
      <c r="AV1361" s="17">
        <v>0.64998443557355201</v>
      </c>
      <c r="AW1361" s="17">
        <v>0.84327465073045504</v>
      </c>
      <c r="AX1361" s="17"/>
      <c r="AY1361" s="17">
        <v>0.71132417687028304</v>
      </c>
      <c r="AZ1361" s="17">
        <v>0.52738221505121097</v>
      </c>
      <c r="BA1361" s="17"/>
      <c r="BB1361" s="17">
        <v>0.59483211954321502</v>
      </c>
      <c r="BC1361" s="17">
        <v>0.55823807035470496</v>
      </c>
      <c r="BD1361" s="17"/>
      <c r="BE1361" s="17">
        <v>0.67059849263083704</v>
      </c>
      <c r="BF1361" s="17">
        <v>0.54993637066455803</v>
      </c>
      <c r="BG1361" s="17"/>
      <c r="BH1361" s="17">
        <v>0.54807914003011304</v>
      </c>
      <c r="BI1361" s="17">
        <v>0.56530345897911205</v>
      </c>
      <c r="BJ1361" s="17"/>
      <c r="BK1361" s="17">
        <v>0.60999778971554797</v>
      </c>
      <c r="BL1361" s="17">
        <v>0.55593279044256005</v>
      </c>
      <c r="BM1361" s="17"/>
      <c r="BN1361" s="17">
        <v>0.71336669418145104</v>
      </c>
      <c r="BO1361" s="17">
        <v>0.557106553500053</v>
      </c>
      <c r="BP1361" s="17"/>
      <c r="BQ1361" s="17">
        <v>0.77983161205719798</v>
      </c>
      <c r="BR1361" s="17">
        <v>0.546931466950763</v>
      </c>
      <c r="BS1361" s="17"/>
      <c r="BT1361" s="17">
        <v>0.65681784360293205</v>
      </c>
      <c r="BU1361" s="17">
        <v>0.55771069373884896</v>
      </c>
      <c r="BV1361" s="17"/>
      <c r="BW1361" s="17">
        <v>0.60816627227178299</v>
      </c>
      <c r="BX1361" s="17">
        <v>0.54284262538858696</v>
      </c>
      <c r="BY1361" s="17"/>
      <c r="BZ1361" s="17">
        <v>0.72832716736076197</v>
      </c>
      <c r="CA1361" s="17">
        <v>0.55601679226594103</v>
      </c>
    </row>
    <row r="1362" spans="2:79" x14ac:dyDescent="0.35">
      <c r="B1362" t="s">
        <v>40</v>
      </c>
      <c r="C1362" s="17">
        <v>0.23339822532090401</v>
      </c>
      <c r="D1362" s="17">
        <v>0.19962187917242699</v>
      </c>
      <c r="E1362" s="17">
        <v>0.311305682216032</v>
      </c>
      <c r="F1362" s="17">
        <v>0.26254091940213198</v>
      </c>
      <c r="G1362" s="17">
        <v>0.16680798070950001</v>
      </c>
      <c r="H1362" s="17">
        <v>0.18852648966758001</v>
      </c>
      <c r="I1362" s="17">
        <v>0.31550032648186699</v>
      </c>
      <c r="J1362" s="17">
        <v>0.23148669555194801</v>
      </c>
      <c r="K1362" s="17">
        <v>0.167908256329307</v>
      </c>
      <c r="L1362" s="17">
        <v>0.14338332535838699</v>
      </c>
      <c r="M1362" s="17"/>
      <c r="N1362" s="17">
        <v>0.26884152662604499</v>
      </c>
      <c r="O1362" s="17">
        <v>0.26853754145650099</v>
      </c>
      <c r="P1362" s="17">
        <v>0.234581550411397</v>
      </c>
      <c r="Q1362" s="17">
        <v>0.18521624158688299</v>
      </c>
      <c r="R1362" s="17"/>
      <c r="S1362" s="17">
        <v>0.26794461455522101</v>
      </c>
      <c r="T1362" s="17">
        <v>0.28331410190459</v>
      </c>
      <c r="U1362" s="17">
        <v>0.229588027740498</v>
      </c>
      <c r="V1362" s="17">
        <v>0.210139585845278</v>
      </c>
      <c r="W1362" s="17">
        <v>0.22755454530427699</v>
      </c>
      <c r="X1362" s="17">
        <v>0.20332576643053599</v>
      </c>
      <c r="Y1362" s="17">
        <v>0.222218517311221</v>
      </c>
      <c r="Z1362" s="17"/>
      <c r="AA1362" s="17">
        <v>0.19524452431947201</v>
      </c>
      <c r="AB1362" s="17">
        <v>0.293597703823544</v>
      </c>
      <c r="AC1362" s="17"/>
      <c r="AD1362" s="17">
        <v>0.182510452004261</v>
      </c>
      <c r="AE1362" s="17">
        <v>0.16630579703107201</v>
      </c>
      <c r="AF1362" s="17">
        <v>0.217397655628493</v>
      </c>
      <c r="AG1362" s="17"/>
      <c r="AH1362" s="17">
        <v>0.14329122087211801</v>
      </c>
      <c r="AI1362" s="17">
        <v>0.246164924685224</v>
      </c>
      <c r="AJ1362" s="17"/>
      <c r="AK1362" s="17">
        <v>0.23039314273334</v>
      </c>
      <c r="AL1362" s="17">
        <v>0.234752294493627</v>
      </c>
      <c r="AM1362" s="17"/>
      <c r="AN1362" s="17">
        <v>0.26037297057907199</v>
      </c>
      <c r="AO1362" s="17">
        <v>0.18521624158688299</v>
      </c>
      <c r="AP1362" s="17"/>
      <c r="AQ1362" s="17">
        <v>0.153120431436191</v>
      </c>
      <c r="AR1362" s="17">
        <v>0.27344384503413799</v>
      </c>
      <c r="AS1362" s="17"/>
      <c r="AT1362" s="17">
        <v>0.28290677974574402</v>
      </c>
      <c r="AU1362" s="17">
        <v>0.27855319033363102</v>
      </c>
      <c r="AV1362" s="17">
        <v>0.21636932811370399</v>
      </c>
      <c r="AW1362" s="17">
        <v>0.100653277773726</v>
      </c>
      <c r="AX1362" s="17"/>
      <c r="AY1362" s="17">
        <v>0.17635002980626199</v>
      </c>
      <c r="AZ1362" s="17">
        <v>0.247537735514124</v>
      </c>
      <c r="BA1362" s="17"/>
      <c r="BB1362" s="17">
        <v>0.225063923874009</v>
      </c>
      <c r="BC1362" s="17">
        <v>0.23492928594659801</v>
      </c>
      <c r="BD1362" s="17"/>
      <c r="BE1362" s="17">
        <v>0.17730098452919099</v>
      </c>
      <c r="BF1362" s="17">
        <v>0.24074996060572401</v>
      </c>
      <c r="BG1362" s="17"/>
      <c r="BH1362" s="17">
        <v>0.27532043613569801</v>
      </c>
      <c r="BI1362" s="17">
        <v>0.229729199822303</v>
      </c>
      <c r="BJ1362" s="17"/>
      <c r="BK1362" s="17">
        <v>0.22617157928906501</v>
      </c>
      <c r="BL1362" s="17">
        <v>0.23465040967455</v>
      </c>
      <c r="BM1362" s="17"/>
      <c r="BN1362" s="17">
        <v>0.16661541264611299</v>
      </c>
      <c r="BO1362" s="17">
        <v>0.23644167137751601</v>
      </c>
      <c r="BP1362" s="17"/>
      <c r="BQ1362" s="17">
        <v>0.14548498836271601</v>
      </c>
      <c r="BR1362" s="17">
        <v>0.240314302549793</v>
      </c>
      <c r="BS1362" s="17"/>
      <c r="BT1362" s="17">
        <v>0.210765728579483</v>
      </c>
      <c r="BU1362" s="17">
        <v>0.234910284514562</v>
      </c>
      <c r="BV1362" s="17"/>
      <c r="BW1362" s="17">
        <v>0.224952232383833</v>
      </c>
      <c r="BX1362" s="17">
        <v>0.23742084117769099</v>
      </c>
      <c r="BY1362" s="17"/>
      <c r="BZ1362" s="17">
        <v>0.162275533238979</v>
      </c>
      <c r="CA1362" s="17">
        <v>0.23681593846673399</v>
      </c>
    </row>
    <row r="1363" spans="2:79" x14ac:dyDescent="0.35">
      <c r="B1363" t="s">
        <v>105</v>
      </c>
      <c r="C1363" s="17">
        <v>0.20268446949905</v>
      </c>
      <c r="D1363" s="17">
        <v>0.144618871206386</v>
      </c>
      <c r="E1363" s="17">
        <v>0.19990401127944599</v>
      </c>
      <c r="F1363" s="17">
        <v>0.22145846540074099</v>
      </c>
      <c r="G1363" s="17">
        <v>0.19792558786359099</v>
      </c>
      <c r="H1363" s="17">
        <v>0.28350934170845499</v>
      </c>
      <c r="I1363" s="17">
        <v>0.155861603050826</v>
      </c>
      <c r="J1363" s="17">
        <v>0.205292573126132</v>
      </c>
      <c r="K1363" s="17">
        <v>0.246355636529561</v>
      </c>
      <c r="L1363" s="17">
        <v>0.20539551913336301</v>
      </c>
      <c r="M1363" s="17"/>
      <c r="N1363" s="17">
        <v>0.29654013447109101</v>
      </c>
      <c r="O1363" s="17">
        <v>0.227442454368012</v>
      </c>
      <c r="P1363" s="17">
        <v>0.159735586974249</v>
      </c>
      <c r="Q1363" s="17">
        <v>0.131698980073813</v>
      </c>
      <c r="R1363" s="17"/>
      <c r="S1363" s="17">
        <v>0.24386452493677499</v>
      </c>
      <c r="T1363" s="17">
        <v>0.198825926129237</v>
      </c>
      <c r="U1363" s="17">
        <v>0.143741751827899</v>
      </c>
      <c r="V1363" s="17">
        <v>0.25135466022241298</v>
      </c>
      <c r="W1363" s="17">
        <v>0.15914216704736101</v>
      </c>
      <c r="X1363" s="17">
        <v>0.13052695506520301</v>
      </c>
      <c r="Y1363" s="17">
        <v>0.146772563179492</v>
      </c>
      <c r="Z1363" s="17"/>
      <c r="AA1363" s="17">
        <v>0.13377995281105701</v>
      </c>
      <c r="AB1363" s="17">
        <v>0.311403043640469</v>
      </c>
      <c r="AC1363" s="17"/>
      <c r="AD1363" s="17">
        <v>0.121851217258709</v>
      </c>
      <c r="AE1363" s="17">
        <v>9.7824900954634503E-2</v>
      </c>
      <c r="AF1363" s="17">
        <v>0.14554455184588</v>
      </c>
      <c r="AG1363" s="17"/>
      <c r="AH1363" s="17">
        <v>7.2051663157362306E-2</v>
      </c>
      <c r="AI1363" s="17">
        <v>0.22119301692978499</v>
      </c>
      <c r="AJ1363" s="17"/>
      <c r="AK1363" s="17">
        <v>0.21625363134471001</v>
      </c>
      <c r="AL1363" s="17">
        <v>0.19657030018106</v>
      </c>
      <c r="AM1363" s="17"/>
      <c r="AN1363" s="17">
        <v>0.242425786603023</v>
      </c>
      <c r="AO1363" s="17">
        <v>0.131698980073813</v>
      </c>
      <c r="AP1363" s="17"/>
      <c r="AQ1363" s="17">
        <v>0.11944530856631499</v>
      </c>
      <c r="AR1363" s="17">
        <v>0.24420733183316001</v>
      </c>
      <c r="AS1363" s="17"/>
      <c r="AT1363" s="17">
        <v>0.36037648835914499</v>
      </c>
      <c r="AU1363" s="17">
        <v>0.24891450821705899</v>
      </c>
      <c r="AV1363" s="17">
        <v>0.133646236312744</v>
      </c>
      <c r="AW1363" s="17">
        <v>5.6072071495819199E-2</v>
      </c>
      <c r="AX1363" s="17"/>
      <c r="AY1363" s="17">
        <v>0.11232579332345501</v>
      </c>
      <c r="AZ1363" s="17">
        <v>0.225080049434665</v>
      </c>
      <c r="BA1363" s="17"/>
      <c r="BB1363" s="17">
        <v>0.180103956582776</v>
      </c>
      <c r="BC1363" s="17">
        <v>0.206832643698697</v>
      </c>
      <c r="BD1363" s="17"/>
      <c r="BE1363" s="17">
        <v>0.152100522839972</v>
      </c>
      <c r="BF1363" s="17">
        <v>0.20931366872971799</v>
      </c>
      <c r="BG1363" s="17"/>
      <c r="BH1363" s="17">
        <v>0.176600423834189</v>
      </c>
      <c r="BI1363" s="17">
        <v>0.20496734119858601</v>
      </c>
      <c r="BJ1363" s="17"/>
      <c r="BK1363" s="17">
        <v>0.163830630995387</v>
      </c>
      <c r="BL1363" s="17">
        <v>0.20941679988289</v>
      </c>
      <c r="BM1363" s="17"/>
      <c r="BN1363" s="17">
        <v>0.120017893172437</v>
      </c>
      <c r="BO1363" s="17">
        <v>0.20645177512243101</v>
      </c>
      <c r="BP1363" s="17"/>
      <c r="BQ1363" s="17">
        <v>7.4683399580086504E-2</v>
      </c>
      <c r="BR1363" s="17">
        <v>0.212754230499445</v>
      </c>
      <c r="BS1363" s="17"/>
      <c r="BT1363" s="17">
        <v>0.132416427817584</v>
      </c>
      <c r="BU1363" s="17">
        <v>0.20737902174658901</v>
      </c>
      <c r="BV1363" s="17"/>
      <c r="BW1363" s="17">
        <v>0.16688149534438401</v>
      </c>
      <c r="BX1363" s="17">
        <v>0.21973653343372199</v>
      </c>
      <c r="BY1363" s="17"/>
      <c r="BZ1363" s="17">
        <v>0.109397299400259</v>
      </c>
      <c r="CA1363" s="17">
        <v>0.20716726926732501</v>
      </c>
    </row>
    <row r="1364" spans="2:79" x14ac:dyDescent="0.35">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c r="BA1364" s="17"/>
      <c r="BB1364" s="17"/>
      <c r="BC1364" s="17"/>
      <c r="BD1364" s="17"/>
      <c r="BE1364" s="17"/>
      <c r="BF1364" s="17"/>
      <c r="BG1364" s="17"/>
      <c r="BH1364" s="17"/>
      <c r="BI1364" s="17"/>
      <c r="BJ1364" s="17"/>
      <c r="BK1364" s="17"/>
      <c r="BL1364" s="17"/>
      <c r="BM1364" s="17"/>
      <c r="BN1364" s="17"/>
      <c r="BO1364" s="17"/>
      <c r="BP1364" s="17"/>
      <c r="BQ1364" s="17"/>
      <c r="BR1364" s="17"/>
      <c r="BS1364" s="17"/>
      <c r="BT1364" s="17"/>
      <c r="BU1364" s="17"/>
      <c r="BV1364" s="17"/>
      <c r="BW1364" s="17"/>
      <c r="BX1364" s="17"/>
      <c r="BY1364" s="17"/>
      <c r="BZ1364" s="17"/>
      <c r="CA1364" s="17"/>
    </row>
    <row r="1365" spans="2:79" x14ac:dyDescent="0.35">
      <c r="B1365" s="6" t="s">
        <v>627</v>
      </c>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c r="AG1365" s="17"/>
      <c r="AH1365" s="17"/>
      <c r="AI1365" s="17"/>
      <c r="AJ1365" s="17"/>
      <c r="AK1365" s="17"/>
      <c r="AL1365" s="17"/>
      <c r="AM1365" s="17"/>
      <c r="AN1365" s="17"/>
      <c r="AO1365" s="17"/>
      <c r="AP1365" s="17"/>
      <c r="AQ1365" s="17"/>
      <c r="AR1365" s="17"/>
      <c r="AS1365" s="17"/>
      <c r="AT1365" s="17"/>
      <c r="AU1365" s="17"/>
      <c r="AV1365" s="17"/>
      <c r="AW1365" s="17"/>
      <c r="AX1365" s="17"/>
      <c r="AY1365" s="17"/>
      <c r="AZ1365" s="17"/>
      <c r="BA1365" s="17"/>
      <c r="BB1365" s="17"/>
      <c r="BC1365" s="17"/>
      <c r="BD1365" s="17"/>
      <c r="BE1365" s="17"/>
      <c r="BF1365" s="17"/>
      <c r="BG1365" s="17"/>
      <c r="BH1365" s="17"/>
      <c r="BI1365" s="17"/>
      <c r="BJ1365" s="17"/>
      <c r="BK1365" s="17"/>
      <c r="BL1365" s="17"/>
      <c r="BM1365" s="17"/>
      <c r="BN1365" s="17"/>
      <c r="BO1365" s="17"/>
      <c r="BP1365" s="17"/>
      <c r="BQ1365" s="17"/>
      <c r="BR1365" s="17"/>
      <c r="BS1365" s="17"/>
      <c r="BT1365" s="17"/>
      <c r="BU1365" s="17"/>
      <c r="BV1365" s="17"/>
      <c r="BW1365" s="17"/>
      <c r="BX1365" s="17"/>
      <c r="BY1365" s="17"/>
      <c r="BZ1365" s="17"/>
      <c r="CA1365" s="17"/>
    </row>
    <row r="1366" spans="2:79" x14ac:dyDescent="0.35">
      <c r="B1366" s="24" t="s">
        <v>77</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c r="BF1366" s="17"/>
      <c r="BG1366" s="17"/>
      <c r="BH1366" s="17"/>
      <c r="BI1366" s="17"/>
      <c r="BJ1366" s="17"/>
      <c r="BK1366" s="17"/>
      <c r="BL1366" s="17"/>
      <c r="BM1366" s="17"/>
      <c r="BN1366" s="17"/>
      <c r="BO1366" s="17"/>
      <c r="BP1366" s="17"/>
      <c r="BQ1366" s="17"/>
      <c r="BR1366" s="17"/>
      <c r="BS1366" s="17"/>
      <c r="BT1366" s="17"/>
      <c r="BU1366" s="17"/>
      <c r="BV1366" s="17"/>
      <c r="BW1366" s="17"/>
      <c r="BX1366" s="17"/>
      <c r="BY1366" s="17"/>
      <c r="BZ1366" s="17"/>
      <c r="CA1366" s="17"/>
    </row>
    <row r="1367" spans="2:79" x14ac:dyDescent="0.35">
      <c r="B1367" t="s">
        <v>40</v>
      </c>
      <c r="C1367" s="17">
        <v>0.37395670644044299</v>
      </c>
      <c r="D1367" s="17">
        <v>0.30777144491217401</v>
      </c>
      <c r="E1367" s="17">
        <v>0.41931574309562403</v>
      </c>
      <c r="F1367" s="17">
        <v>0.35165844409045099</v>
      </c>
      <c r="G1367" s="17">
        <v>0.42448718381852901</v>
      </c>
      <c r="H1367" s="17">
        <v>0.3471851204086</v>
      </c>
      <c r="I1367" s="17">
        <v>0.377689169087219</v>
      </c>
      <c r="J1367" s="17">
        <v>0.39871160027322</v>
      </c>
      <c r="K1367" s="17">
        <v>0.428644443651783</v>
      </c>
      <c r="L1367" s="17">
        <v>0.33376717267878597</v>
      </c>
      <c r="M1367" s="17"/>
      <c r="N1367" s="17">
        <v>0.57354763356220095</v>
      </c>
      <c r="O1367" s="17">
        <v>0.46490192517071999</v>
      </c>
      <c r="P1367" s="17">
        <v>0.32018728975878902</v>
      </c>
      <c r="Q1367" s="17">
        <v>0.186139871361198</v>
      </c>
      <c r="R1367" s="17"/>
      <c r="S1367" s="17">
        <v>0.48201273036007802</v>
      </c>
      <c r="T1367" s="17">
        <v>0.36064482574106899</v>
      </c>
      <c r="U1367" s="17">
        <v>0.292842088580822</v>
      </c>
      <c r="V1367" s="17">
        <v>0.45464028519968203</v>
      </c>
      <c r="W1367" s="17">
        <v>0.29748624629186099</v>
      </c>
      <c r="X1367" s="17">
        <v>0.29078644631656297</v>
      </c>
      <c r="Y1367" s="17">
        <v>0.35689543790974698</v>
      </c>
      <c r="Z1367" s="17"/>
      <c r="AA1367" s="17">
        <v>0.26728089155175699</v>
      </c>
      <c r="AB1367" s="17">
        <v>0.54227139824195703</v>
      </c>
      <c r="AC1367" s="17"/>
      <c r="AD1367" s="17">
        <v>0.25039548556211899</v>
      </c>
      <c r="AE1367" s="17">
        <v>0.193244150531898</v>
      </c>
      <c r="AF1367" s="17">
        <v>0.31353315168255802</v>
      </c>
      <c r="AG1367" s="17"/>
      <c r="AH1367" s="17">
        <v>0.12545151696772699</v>
      </c>
      <c r="AI1367" s="17">
        <v>0.40916585653792298</v>
      </c>
      <c r="AJ1367" s="17"/>
      <c r="AK1367" s="17">
        <v>0.368336995613538</v>
      </c>
      <c r="AL1367" s="17">
        <v>0.37648890879049701</v>
      </c>
      <c r="AM1367" s="17"/>
      <c r="AN1367" s="17">
        <v>0.47910620193290099</v>
      </c>
      <c r="AO1367" s="17">
        <v>0.186139871361198</v>
      </c>
      <c r="AP1367" s="17"/>
      <c r="AQ1367" s="17">
        <v>0.23933451633441599</v>
      </c>
      <c r="AR1367" s="17">
        <v>0.44111137984478199</v>
      </c>
      <c r="AS1367" s="17"/>
      <c r="AT1367" s="17">
        <v>0.61373957342877306</v>
      </c>
      <c r="AU1367" s="17">
        <v>0.45684509799501299</v>
      </c>
      <c r="AV1367" s="17">
        <v>0.27560900123814502</v>
      </c>
      <c r="AW1367" s="17">
        <v>9.9831881628338795E-2</v>
      </c>
      <c r="AX1367" s="17"/>
      <c r="AY1367" s="17">
        <v>0.252832740127581</v>
      </c>
      <c r="AZ1367" s="17">
        <v>0.403977525519365</v>
      </c>
      <c r="BA1367" s="17"/>
      <c r="BB1367" s="17">
        <v>0.33730354254879702</v>
      </c>
      <c r="BC1367" s="17">
        <v>0.380690110121508</v>
      </c>
      <c r="BD1367" s="17"/>
      <c r="BE1367" s="17">
        <v>0.24739927632184</v>
      </c>
      <c r="BF1367" s="17">
        <v>0.390542490543689</v>
      </c>
      <c r="BG1367" s="17"/>
      <c r="BH1367" s="17">
        <v>0.37637073636317597</v>
      </c>
      <c r="BI1367" s="17">
        <v>0.37374543090967499</v>
      </c>
      <c r="BJ1367" s="17"/>
      <c r="BK1367" s="17">
        <v>0.263480217478817</v>
      </c>
      <c r="BL1367" s="17">
        <v>0.39309932534194902</v>
      </c>
      <c r="BM1367" s="17"/>
      <c r="BN1367" s="17">
        <v>0.233976970033274</v>
      </c>
      <c r="BO1367" s="17">
        <v>0.38033590431652903</v>
      </c>
      <c r="BP1367" s="17"/>
      <c r="BQ1367" s="17">
        <v>0.15670208626142501</v>
      </c>
      <c r="BR1367" s="17">
        <v>0.39104798624630099</v>
      </c>
      <c r="BS1367" s="17"/>
      <c r="BT1367" s="17">
        <v>0.30699386042635901</v>
      </c>
      <c r="BU1367" s="17">
        <v>0.37843044118150898</v>
      </c>
      <c r="BV1367" s="17"/>
      <c r="BW1367" s="17">
        <v>0.36528000908209501</v>
      </c>
      <c r="BX1367" s="17">
        <v>0.37808920106106397</v>
      </c>
      <c r="BY1367" s="17"/>
      <c r="BZ1367" s="17">
        <v>0.189780007633463</v>
      </c>
      <c r="CA1367" s="17">
        <v>0.38280709028057103</v>
      </c>
    </row>
    <row r="1368" spans="2:79" x14ac:dyDescent="0.35">
      <c r="B1368" t="s">
        <v>622</v>
      </c>
      <c r="C1368" s="17">
        <v>5.9349321865739199E-2</v>
      </c>
      <c r="D1368" s="17">
        <v>8.0723555530171298E-2</v>
      </c>
      <c r="E1368" s="17">
        <v>4.3251113425772897E-2</v>
      </c>
      <c r="F1368" s="17">
        <v>5.3074659426520898E-2</v>
      </c>
      <c r="G1368" s="17">
        <v>5.0630192685197001E-2</v>
      </c>
      <c r="H1368" s="17">
        <v>7.4327333503282106E-2</v>
      </c>
      <c r="I1368" s="17">
        <v>3.6488091731387298E-2</v>
      </c>
      <c r="J1368" s="17">
        <v>8.5376263982057193E-2</v>
      </c>
      <c r="K1368" s="17">
        <v>7.8639918562648306E-2</v>
      </c>
      <c r="L1368" s="17">
        <v>5.8119783422832298E-2</v>
      </c>
      <c r="M1368" s="17"/>
      <c r="N1368" s="17">
        <v>2.6857072092169899E-2</v>
      </c>
      <c r="O1368" s="17">
        <v>4.1754488030290603E-2</v>
      </c>
      <c r="P1368" s="17">
        <v>8.2924126786899102E-2</v>
      </c>
      <c r="Q1368" s="17">
        <v>8.4940952407821804E-2</v>
      </c>
      <c r="R1368" s="17"/>
      <c r="S1368" s="17">
        <v>5.9396972781185803E-2</v>
      </c>
      <c r="T1368" s="17">
        <v>5.8652230592203002E-2</v>
      </c>
      <c r="U1368" s="17">
        <v>9.45545722901181E-2</v>
      </c>
      <c r="V1368" s="17">
        <v>4.22598261400777E-2</v>
      </c>
      <c r="W1368" s="17">
        <v>6.6672148051651198E-2</v>
      </c>
      <c r="X1368" s="17">
        <v>7.2905764604352094E-2</v>
      </c>
      <c r="Y1368" s="17">
        <v>6.6288120819851998E-2</v>
      </c>
      <c r="Z1368" s="17"/>
      <c r="AA1368" s="17">
        <v>7.7264050657405797E-2</v>
      </c>
      <c r="AB1368" s="17">
        <v>3.1083195580006402E-2</v>
      </c>
      <c r="AC1368" s="17"/>
      <c r="AD1368" s="17">
        <v>9.3511889563008196E-2</v>
      </c>
      <c r="AE1368" s="17">
        <v>6.8231487273000893E-2</v>
      </c>
      <c r="AF1368" s="17">
        <v>7.1146234509712997E-2</v>
      </c>
      <c r="AG1368" s="17"/>
      <c r="AH1368" s="17">
        <v>8.0443216332052897E-2</v>
      </c>
      <c r="AI1368" s="17">
        <v>5.6360659544518903E-2</v>
      </c>
      <c r="AJ1368" s="17"/>
      <c r="AK1368" s="17">
        <v>5.7695634844279101E-2</v>
      </c>
      <c r="AL1368" s="17">
        <v>6.0094461658688501E-2</v>
      </c>
      <c r="AM1368" s="17"/>
      <c r="AN1368" s="17">
        <v>4.5021814753855603E-2</v>
      </c>
      <c r="AO1368" s="17">
        <v>8.4940952407821804E-2</v>
      </c>
      <c r="AP1368" s="17"/>
      <c r="AQ1368" s="17">
        <v>7.9251017678960506E-2</v>
      </c>
      <c r="AR1368" s="17">
        <v>4.9421598349454497E-2</v>
      </c>
      <c r="AS1368" s="17"/>
      <c r="AT1368" s="17">
        <v>2.30178525653871E-2</v>
      </c>
      <c r="AU1368" s="17">
        <v>4.4142198754874698E-2</v>
      </c>
      <c r="AV1368" s="17">
        <v>7.5719988031953206E-2</v>
      </c>
      <c r="AW1368" s="17">
        <v>0.102805686051364</v>
      </c>
      <c r="AX1368" s="17"/>
      <c r="AY1368" s="17">
        <v>7.4878050477808003E-2</v>
      </c>
      <c r="AZ1368" s="17">
        <v>5.5500495193531001E-2</v>
      </c>
      <c r="BA1368" s="17"/>
      <c r="BB1368" s="17">
        <v>6.3241845162536003E-2</v>
      </c>
      <c r="BC1368" s="17">
        <v>5.8634242240614302E-2</v>
      </c>
      <c r="BD1368" s="17"/>
      <c r="BE1368" s="17">
        <v>6.4378510010468307E-2</v>
      </c>
      <c r="BF1368" s="17">
        <v>5.8690229557172999E-2</v>
      </c>
      <c r="BG1368" s="17"/>
      <c r="BH1368" s="17">
        <v>6.8809989759453002E-2</v>
      </c>
      <c r="BI1368" s="17">
        <v>5.85213256541562E-2</v>
      </c>
      <c r="BJ1368" s="17"/>
      <c r="BK1368" s="17">
        <v>9.1165743926528903E-2</v>
      </c>
      <c r="BL1368" s="17">
        <v>5.3836387412050199E-2</v>
      </c>
      <c r="BM1368" s="17"/>
      <c r="BN1368" s="17">
        <v>0.12334588602675001</v>
      </c>
      <c r="BO1368" s="17">
        <v>5.6432851549026997E-2</v>
      </c>
      <c r="BP1368" s="17"/>
      <c r="BQ1368" s="17">
        <v>0.106152513906649</v>
      </c>
      <c r="BR1368" s="17">
        <v>5.5667345158779698E-2</v>
      </c>
      <c r="BS1368" s="17"/>
      <c r="BT1368" s="17">
        <v>7.2811640683327003E-2</v>
      </c>
      <c r="BU1368" s="17">
        <v>5.8449915000970201E-2</v>
      </c>
      <c r="BV1368" s="17"/>
      <c r="BW1368" s="17">
        <v>6.3838927250740099E-2</v>
      </c>
      <c r="BX1368" s="17">
        <v>5.7211034757641402E-2</v>
      </c>
      <c r="BY1368" s="17"/>
      <c r="BZ1368" s="17">
        <v>7.7329385661603703E-2</v>
      </c>
      <c r="CA1368" s="17">
        <v>5.8485312101778E-2</v>
      </c>
    </row>
    <row r="1369" spans="2:79" x14ac:dyDescent="0.35">
      <c r="B1369" t="s">
        <v>623</v>
      </c>
      <c r="C1369" s="17">
        <v>0.102520209886209</v>
      </c>
      <c r="D1369" s="17">
        <v>0.13785314868209</v>
      </c>
      <c r="E1369" s="17">
        <v>0.12931796417230901</v>
      </c>
      <c r="F1369" s="17">
        <v>7.7554526792484202E-2</v>
      </c>
      <c r="G1369" s="17">
        <v>0.12952409045170399</v>
      </c>
      <c r="H1369" s="17">
        <v>9.9802184290311097E-2</v>
      </c>
      <c r="I1369" s="17">
        <v>5.36032915439753E-2</v>
      </c>
      <c r="J1369" s="17">
        <v>9.08936034271665E-2</v>
      </c>
      <c r="K1369" s="17">
        <v>0.12200300906248999</v>
      </c>
      <c r="L1369" s="17">
        <v>6.38742442737609E-2</v>
      </c>
      <c r="M1369" s="17"/>
      <c r="N1369" s="17">
        <v>2.7788268098185399E-2</v>
      </c>
      <c r="O1369" s="17">
        <v>7.2150568368066201E-2</v>
      </c>
      <c r="P1369" s="17">
        <v>0.13745376402942699</v>
      </c>
      <c r="Q1369" s="17">
        <v>0.16441203236989199</v>
      </c>
      <c r="R1369" s="17"/>
      <c r="S1369" s="17">
        <v>6.6746593324073206E-2</v>
      </c>
      <c r="T1369" s="17">
        <v>0.116049571837905</v>
      </c>
      <c r="U1369" s="17">
        <v>0.15762334955381899</v>
      </c>
      <c r="V1369" s="17">
        <v>5.22368957327176E-2</v>
      </c>
      <c r="W1369" s="17">
        <v>0.158937332933757</v>
      </c>
      <c r="X1369" s="17">
        <v>0.15462212119204299</v>
      </c>
      <c r="Y1369" s="17">
        <v>9.7393376634682505E-2</v>
      </c>
      <c r="Z1369" s="17"/>
      <c r="AA1369" s="17">
        <v>0.144156993594832</v>
      </c>
      <c r="AB1369" s="17">
        <v>3.6825071537973798E-2</v>
      </c>
      <c r="AC1369" s="17"/>
      <c r="AD1369" s="17">
        <v>0.141979048155573</v>
      </c>
      <c r="AE1369" s="17">
        <v>0.18570566126066501</v>
      </c>
      <c r="AF1369" s="17">
        <v>0.12724712752436099</v>
      </c>
      <c r="AG1369" s="17"/>
      <c r="AH1369" s="17">
        <v>0.21642991647797499</v>
      </c>
      <c r="AI1369" s="17">
        <v>8.6381054138761001E-2</v>
      </c>
      <c r="AJ1369" s="17"/>
      <c r="AK1369" s="17">
        <v>9.0956240032518704E-2</v>
      </c>
      <c r="AL1369" s="17">
        <v>0.107730853732735</v>
      </c>
      <c r="AM1369" s="17"/>
      <c r="AN1369" s="17">
        <v>6.7869993857800098E-2</v>
      </c>
      <c r="AO1369" s="17">
        <v>0.16441203236989199</v>
      </c>
      <c r="AP1369" s="17"/>
      <c r="AQ1369" s="17">
        <v>0.126624378842535</v>
      </c>
      <c r="AR1369" s="17">
        <v>9.0496132780717706E-2</v>
      </c>
      <c r="AS1369" s="17"/>
      <c r="AT1369" s="17">
        <v>3.3903668618088599E-2</v>
      </c>
      <c r="AU1369" s="17">
        <v>8.6518954998494602E-2</v>
      </c>
      <c r="AV1369" s="17">
        <v>0.123454304059716</v>
      </c>
      <c r="AW1369" s="17">
        <v>0.184481489077641</v>
      </c>
      <c r="AX1369" s="17"/>
      <c r="AY1369" s="17">
        <v>0.13446133561537199</v>
      </c>
      <c r="AZ1369" s="17">
        <v>9.4603537522496797E-2</v>
      </c>
      <c r="BA1369" s="17"/>
      <c r="BB1369" s="17">
        <v>0.10866642774405701</v>
      </c>
      <c r="BC1369" s="17">
        <v>0.101391113198376</v>
      </c>
      <c r="BD1369" s="17"/>
      <c r="BE1369" s="17">
        <v>0.14365441500255</v>
      </c>
      <c r="BF1369" s="17">
        <v>9.7129431607297895E-2</v>
      </c>
      <c r="BG1369" s="17"/>
      <c r="BH1369" s="17">
        <v>0.117468722457507</v>
      </c>
      <c r="BI1369" s="17">
        <v>0.10121191834517999</v>
      </c>
      <c r="BJ1369" s="17"/>
      <c r="BK1369" s="17">
        <v>0.155213799719886</v>
      </c>
      <c r="BL1369" s="17">
        <v>9.3389820984289398E-2</v>
      </c>
      <c r="BM1369" s="17"/>
      <c r="BN1369" s="17">
        <v>0.187066485993297</v>
      </c>
      <c r="BO1369" s="17">
        <v>9.8667242029458396E-2</v>
      </c>
      <c r="BP1369" s="17"/>
      <c r="BQ1369" s="17">
        <v>0.174211497350794</v>
      </c>
      <c r="BR1369" s="17">
        <v>9.6880302883588496E-2</v>
      </c>
      <c r="BS1369" s="17"/>
      <c r="BT1369" s="17">
        <v>0.141243665453955</v>
      </c>
      <c r="BU1369" s="17">
        <v>9.9933126469368305E-2</v>
      </c>
      <c r="BV1369" s="17"/>
      <c r="BW1369" s="17">
        <v>0.109029930776888</v>
      </c>
      <c r="BX1369" s="17">
        <v>9.9419792129148393E-2</v>
      </c>
      <c r="BY1369" s="17"/>
      <c r="BZ1369" s="17">
        <v>0.194619182715317</v>
      </c>
      <c r="CA1369" s="17">
        <v>9.8094507470545406E-2</v>
      </c>
    </row>
    <row r="1370" spans="2:79" x14ac:dyDescent="0.35">
      <c r="B1370" t="s">
        <v>624</v>
      </c>
      <c r="C1370" s="17">
        <v>0.17481314147850899</v>
      </c>
      <c r="D1370" s="17">
        <v>0.17587361809979701</v>
      </c>
      <c r="E1370" s="17">
        <v>0.178562913241609</v>
      </c>
      <c r="F1370" s="17">
        <v>0.213033069500846</v>
      </c>
      <c r="G1370" s="17">
        <v>0.15663902141968999</v>
      </c>
      <c r="H1370" s="17">
        <v>0.13348307372565199</v>
      </c>
      <c r="I1370" s="17">
        <v>0.19460802861945201</v>
      </c>
      <c r="J1370" s="17">
        <v>0.161007313246644</v>
      </c>
      <c r="K1370" s="17">
        <v>0.16393072422576899</v>
      </c>
      <c r="L1370" s="17">
        <v>0.19525571826596899</v>
      </c>
      <c r="M1370" s="17"/>
      <c r="N1370" s="17">
        <v>6.5597036981234397E-2</v>
      </c>
      <c r="O1370" s="17">
        <v>0.14718387362202301</v>
      </c>
      <c r="P1370" s="17">
        <v>0.20614860320561801</v>
      </c>
      <c r="Q1370" s="17">
        <v>0.26492822047310699</v>
      </c>
      <c r="R1370" s="17"/>
      <c r="S1370" s="17">
        <v>0.115305907782127</v>
      </c>
      <c r="T1370" s="17">
        <v>0.16952741970768301</v>
      </c>
      <c r="U1370" s="17">
        <v>0.217299250842443</v>
      </c>
      <c r="V1370" s="17">
        <v>0.143912033075623</v>
      </c>
      <c r="W1370" s="17">
        <v>0.23580323983231499</v>
      </c>
      <c r="X1370" s="17">
        <v>0.24008088164986099</v>
      </c>
      <c r="Y1370" s="17">
        <v>0.19603734721862401</v>
      </c>
      <c r="Z1370" s="17"/>
      <c r="AA1370" s="17">
        <v>0.23723985319524599</v>
      </c>
      <c r="AB1370" s="17">
        <v>7.6315344637223198E-2</v>
      </c>
      <c r="AC1370" s="17"/>
      <c r="AD1370" s="17">
        <v>0.25216208028188503</v>
      </c>
      <c r="AE1370" s="17">
        <v>0.297947172040115</v>
      </c>
      <c r="AF1370" s="17">
        <v>0.19976196325996001</v>
      </c>
      <c r="AG1370" s="17"/>
      <c r="AH1370" s="17">
        <v>0.32172394740889598</v>
      </c>
      <c r="AI1370" s="17">
        <v>0.15399826582975501</v>
      </c>
      <c r="AJ1370" s="17"/>
      <c r="AK1370" s="17">
        <v>0.15327703811485399</v>
      </c>
      <c r="AL1370" s="17">
        <v>0.18451715886092701</v>
      </c>
      <c r="AM1370" s="17"/>
      <c r="AN1370" s="17">
        <v>0.124362099171535</v>
      </c>
      <c r="AO1370" s="17">
        <v>0.26492822047310699</v>
      </c>
      <c r="AP1370" s="17"/>
      <c r="AQ1370" s="17">
        <v>0.233181941139078</v>
      </c>
      <c r="AR1370" s="17">
        <v>0.14569656214547699</v>
      </c>
      <c r="AS1370" s="17"/>
      <c r="AT1370" s="17">
        <v>4.0128555088502001E-2</v>
      </c>
      <c r="AU1370" s="17">
        <v>0.10826695183190201</v>
      </c>
      <c r="AV1370" s="17">
        <v>0.246133771299301</v>
      </c>
      <c r="AW1370" s="17">
        <v>0.33157891468594097</v>
      </c>
      <c r="AX1370" s="17"/>
      <c r="AY1370" s="17">
        <v>0.25055813471695598</v>
      </c>
      <c r="AZ1370" s="17">
        <v>0.15603959230103201</v>
      </c>
      <c r="BA1370" s="17"/>
      <c r="BB1370" s="17">
        <v>0.18277601067985599</v>
      </c>
      <c r="BC1370" s="17">
        <v>0.17335031516013999</v>
      </c>
      <c r="BD1370" s="17"/>
      <c r="BE1370" s="17">
        <v>0.25286908520114298</v>
      </c>
      <c r="BF1370" s="17">
        <v>0.16458364306545301</v>
      </c>
      <c r="BG1370" s="17"/>
      <c r="BH1370" s="17">
        <v>0.14341049546833901</v>
      </c>
      <c r="BI1370" s="17">
        <v>0.17756149626933501</v>
      </c>
      <c r="BJ1370" s="17"/>
      <c r="BK1370" s="17">
        <v>0.221160294930833</v>
      </c>
      <c r="BL1370" s="17">
        <v>0.16678242015448499</v>
      </c>
      <c r="BM1370" s="17"/>
      <c r="BN1370" s="17">
        <v>0.19445748008880101</v>
      </c>
      <c r="BO1370" s="17">
        <v>0.17391790387943701</v>
      </c>
      <c r="BP1370" s="17"/>
      <c r="BQ1370" s="17">
        <v>0.26043699620043498</v>
      </c>
      <c r="BR1370" s="17">
        <v>0.16807716846259499</v>
      </c>
      <c r="BS1370" s="17"/>
      <c r="BT1370" s="17">
        <v>0.17182067399943199</v>
      </c>
      <c r="BU1370" s="17">
        <v>0.17501306586224599</v>
      </c>
      <c r="BV1370" s="17"/>
      <c r="BW1370" s="17">
        <v>0.18486611660781299</v>
      </c>
      <c r="BX1370" s="17">
        <v>0.170025160069534</v>
      </c>
      <c r="BY1370" s="17"/>
      <c r="BZ1370" s="17">
        <v>0.23276629816160499</v>
      </c>
      <c r="CA1370" s="17">
        <v>0.17202827409455199</v>
      </c>
    </row>
    <row r="1371" spans="2:79" x14ac:dyDescent="0.35">
      <c r="B1371" t="s">
        <v>625</v>
      </c>
      <c r="C1371" s="17">
        <v>8.2185889626614703E-2</v>
      </c>
      <c r="D1371" s="17">
        <v>8.4631458304876103E-2</v>
      </c>
      <c r="E1371" s="17">
        <v>8.3392174523478704E-2</v>
      </c>
      <c r="F1371" s="17">
        <v>7.6272236833578602E-2</v>
      </c>
      <c r="G1371" s="17">
        <v>6.8944894564379994E-2</v>
      </c>
      <c r="H1371" s="17">
        <v>7.7885395875226998E-2</v>
      </c>
      <c r="I1371" s="17">
        <v>0.114842270106852</v>
      </c>
      <c r="J1371" s="17">
        <v>4.6061689850283902E-2</v>
      </c>
      <c r="K1371" s="17">
        <v>6.9523479647459696E-2</v>
      </c>
      <c r="L1371" s="17">
        <v>0.110391408069344</v>
      </c>
      <c r="M1371" s="17"/>
      <c r="N1371" s="17">
        <v>5.2693579708890201E-2</v>
      </c>
      <c r="O1371" s="17">
        <v>7.4750916745003199E-2</v>
      </c>
      <c r="P1371" s="17">
        <v>8.3363646679149001E-2</v>
      </c>
      <c r="Q1371" s="17">
        <v>0.109687867100354</v>
      </c>
      <c r="R1371" s="17"/>
      <c r="S1371" s="17">
        <v>7.55251083630889E-2</v>
      </c>
      <c r="T1371" s="17">
        <v>9.5933137356703196E-2</v>
      </c>
      <c r="U1371" s="17">
        <v>0.10350114704923601</v>
      </c>
      <c r="V1371" s="17">
        <v>6.3246835914864602E-2</v>
      </c>
      <c r="W1371" s="17">
        <v>7.2486437836810302E-2</v>
      </c>
      <c r="X1371" s="17">
        <v>0.112644659035124</v>
      </c>
      <c r="Y1371" s="17">
        <v>0.1206416457963</v>
      </c>
      <c r="Z1371" s="17"/>
      <c r="AA1371" s="17">
        <v>0.107365999754183</v>
      </c>
      <c r="AB1371" s="17">
        <v>4.2456336305909302E-2</v>
      </c>
      <c r="AC1371" s="17"/>
      <c r="AD1371" s="17">
        <v>0.114822513028448</v>
      </c>
      <c r="AE1371" s="17">
        <v>0.129386220248974</v>
      </c>
      <c r="AF1371" s="17">
        <v>9.3374766531236594E-2</v>
      </c>
      <c r="AG1371" s="17"/>
      <c r="AH1371" s="17">
        <v>0.16050659456892999</v>
      </c>
      <c r="AI1371" s="17">
        <v>7.1089117515313702E-2</v>
      </c>
      <c r="AJ1371" s="17"/>
      <c r="AK1371" s="17">
        <v>7.8156475931467503E-2</v>
      </c>
      <c r="AL1371" s="17">
        <v>8.4001515224170598E-2</v>
      </c>
      <c r="AM1371" s="17"/>
      <c r="AN1371" s="17">
        <v>6.6788872340126801E-2</v>
      </c>
      <c r="AO1371" s="17">
        <v>0.109687867100354</v>
      </c>
      <c r="AP1371" s="17"/>
      <c r="AQ1371" s="17">
        <v>0.12804561503185399</v>
      </c>
      <c r="AR1371" s="17">
        <v>5.93093127444832E-2</v>
      </c>
      <c r="AS1371" s="17"/>
      <c r="AT1371" s="17">
        <v>2.9654501833527799E-2</v>
      </c>
      <c r="AU1371" s="17">
        <v>6.0116390459265E-2</v>
      </c>
      <c r="AV1371" s="17">
        <v>9.8816814746318093E-2</v>
      </c>
      <c r="AW1371" s="17">
        <v>0.165955733057531</v>
      </c>
      <c r="AX1371" s="17"/>
      <c r="AY1371" s="17">
        <v>0.12997943823315899</v>
      </c>
      <c r="AZ1371" s="17">
        <v>7.0340162314889904E-2</v>
      </c>
      <c r="BA1371" s="17"/>
      <c r="BB1371" s="17">
        <v>0.10039330490922301</v>
      </c>
      <c r="BC1371" s="17">
        <v>7.8841079409166404E-2</v>
      </c>
      <c r="BD1371" s="17"/>
      <c r="BE1371" s="17">
        <v>0.117996683567432</v>
      </c>
      <c r="BF1371" s="17">
        <v>7.7492762590836706E-2</v>
      </c>
      <c r="BG1371" s="17"/>
      <c r="BH1371" s="17">
        <v>7.5870308102911996E-2</v>
      </c>
      <c r="BI1371" s="17">
        <v>8.27386283586279E-2</v>
      </c>
      <c r="BJ1371" s="17"/>
      <c r="BK1371" s="17">
        <v>9.92279696821107E-2</v>
      </c>
      <c r="BL1371" s="17">
        <v>7.9232953242977203E-2</v>
      </c>
      <c r="BM1371" s="17"/>
      <c r="BN1371" s="17">
        <v>0.119305155909652</v>
      </c>
      <c r="BO1371" s="17">
        <v>8.04942794642277E-2</v>
      </c>
      <c r="BP1371" s="17"/>
      <c r="BQ1371" s="17">
        <v>0.15089022007591499</v>
      </c>
      <c r="BR1371" s="17">
        <v>7.6780964591577405E-2</v>
      </c>
      <c r="BS1371" s="17"/>
      <c r="BT1371" s="17">
        <v>0.100689064570541</v>
      </c>
      <c r="BU1371" s="17">
        <v>8.0949707153885803E-2</v>
      </c>
      <c r="BV1371" s="17"/>
      <c r="BW1371" s="17">
        <v>9.3455456787232896E-2</v>
      </c>
      <c r="BX1371" s="17">
        <v>7.6818475765721997E-2</v>
      </c>
      <c r="BY1371" s="17"/>
      <c r="BZ1371" s="17">
        <v>0.174956560660991</v>
      </c>
      <c r="CA1371" s="17">
        <v>7.7727909583108198E-2</v>
      </c>
    </row>
    <row r="1372" spans="2:79" x14ac:dyDescent="0.35">
      <c r="B1372" t="s">
        <v>626</v>
      </c>
      <c r="C1372" s="17">
        <v>6.3546894354395894E-2</v>
      </c>
      <c r="D1372" s="17">
        <v>6.6890507940270197E-2</v>
      </c>
      <c r="E1372" s="17">
        <v>5.3866208676112103E-2</v>
      </c>
      <c r="F1372" s="17">
        <v>5.0127778484354298E-2</v>
      </c>
      <c r="G1372" s="17">
        <v>6.5120715215666994E-2</v>
      </c>
      <c r="H1372" s="17">
        <v>5.4859211833156903E-2</v>
      </c>
      <c r="I1372" s="17">
        <v>9.1721442048554799E-2</v>
      </c>
      <c r="J1372" s="17">
        <v>7.3154235865429906E-2</v>
      </c>
      <c r="K1372" s="17">
        <v>3.01460622887516E-2</v>
      </c>
      <c r="L1372" s="17">
        <v>7.2376019149390403E-2</v>
      </c>
      <c r="M1372" s="17"/>
      <c r="N1372" s="17">
        <v>9.9682328116631594E-2</v>
      </c>
      <c r="O1372" s="17">
        <v>5.4017780276382397E-2</v>
      </c>
      <c r="P1372" s="17">
        <v>5.16632059494221E-2</v>
      </c>
      <c r="Q1372" s="17">
        <v>4.43653253022279E-2</v>
      </c>
      <c r="R1372" s="17"/>
      <c r="S1372" s="17">
        <v>7.54589012151584E-2</v>
      </c>
      <c r="T1372" s="17">
        <v>5.7894825137676902E-2</v>
      </c>
      <c r="U1372" s="17">
        <v>4.43321300791336E-2</v>
      </c>
      <c r="V1372" s="17">
        <v>7.5709883040736795E-2</v>
      </c>
      <c r="W1372" s="17">
        <v>6.3521106115541501E-2</v>
      </c>
      <c r="X1372" s="17">
        <v>4.3401829399521502E-2</v>
      </c>
      <c r="Y1372" s="17">
        <v>7.5081636198347304E-2</v>
      </c>
      <c r="Z1372" s="17"/>
      <c r="AA1372" s="17">
        <v>5.9099049601667501E-2</v>
      </c>
      <c r="AB1372" s="17">
        <v>7.0564770144870503E-2</v>
      </c>
      <c r="AC1372" s="17"/>
      <c r="AD1372" s="17">
        <v>5.4608886658729899E-2</v>
      </c>
      <c r="AE1372" s="17">
        <v>4.7908817834998299E-2</v>
      </c>
      <c r="AF1372" s="17">
        <v>6.9022996869014905E-2</v>
      </c>
      <c r="AG1372" s="17"/>
      <c r="AH1372" s="17">
        <v>4.2397161642696198E-2</v>
      </c>
      <c r="AI1372" s="17">
        <v>6.6543468048280693E-2</v>
      </c>
      <c r="AJ1372" s="17"/>
      <c r="AK1372" s="17">
        <v>7.8576731160482499E-2</v>
      </c>
      <c r="AL1372" s="17">
        <v>5.6774555126710403E-2</v>
      </c>
      <c r="AM1372" s="17"/>
      <c r="AN1372" s="17">
        <v>7.42857203373712E-2</v>
      </c>
      <c r="AO1372" s="17">
        <v>4.43653253022279E-2</v>
      </c>
      <c r="AP1372" s="17"/>
      <c r="AQ1372" s="17">
        <v>8.0571453164528503E-2</v>
      </c>
      <c r="AR1372" s="17">
        <v>5.5054396305991203E-2</v>
      </c>
      <c r="AS1372" s="17"/>
      <c r="AT1372" s="17">
        <v>6.1626153434088303E-2</v>
      </c>
      <c r="AU1372" s="17">
        <v>7.1567297633875898E-2</v>
      </c>
      <c r="AV1372" s="17">
        <v>5.6589934896163499E-2</v>
      </c>
      <c r="AW1372" s="17">
        <v>6.5144309605707398E-2</v>
      </c>
      <c r="AX1372" s="17"/>
      <c r="AY1372" s="17">
        <v>6.12244188917902E-2</v>
      </c>
      <c r="AZ1372" s="17">
        <v>6.4122524576890605E-2</v>
      </c>
      <c r="BA1372" s="17"/>
      <c r="BB1372" s="17">
        <v>6.33602248303754E-2</v>
      </c>
      <c r="BC1372" s="17">
        <v>6.3581186653524496E-2</v>
      </c>
      <c r="BD1372" s="17"/>
      <c r="BE1372" s="17">
        <v>5.6644427286197598E-2</v>
      </c>
      <c r="BF1372" s="17">
        <v>6.4451486273381695E-2</v>
      </c>
      <c r="BG1372" s="17"/>
      <c r="BH1372" s="17">
        <v>6.6104768196401098E-2</v>
      </c>
      <c r="BI1372" s="17">
        <v>6.3323029625744501E-2</v>
      </c>
      <c r="BJ1372" s="17"/>
      <c r="BK1372" s="17">
        <v>5.4592346527779001E-2</v>
      </c>
      <c r="BL1372" s="17">
        <v>6.5098477845972696E-2</v>
      </c>
      <c r="BM1372" s="17"/>
      <c r="BN1372" s="17">
        <v>4.1369292876821499E-2</v>
      </c>
      <c r="BO1372" s="17">
        <v>6.4557578556792894E-2</v>
      </c>
      <c r="BP1372" s="17"/>
      <c r="BQ1372" s="17">
        <v>6.2428507770088897E-2</v>
      </c>
      <c r="BR1372" s="17">
        <v>6.3634877100299095E-2</v>
      </c>
      <c r="BS1372" s="17"/>
      <c r="BT1372" s="17">
        <v>9.7168665816471905E-2</v>
      </c>
      <c r="BU1372" s="17">
        <v>6.1300650414668298E-2</v>
      </c>
      <c r="BV1372" s="17"/>
      <c r="BW1372" s="17">
        <v>7.4485365621372299E-2</v>
      </c>
      <c r="BX1372" s="17">
        <v>5.8337173212619102E-2</v>
      </c>
      <c r="BY1372" s="17"/>
      <c r="BZ1372" s="17">
        <v>6.8953189697205305E-2</v>
      </c>
      <c r="CA1372" s="17">
        <v>6.3287101507380497E-2</v>
      </c>
    </row>
    <row r="1373" spans="2:79" x14ac:dyDescent="0.35">
      <c r="B1373" t="s">
        <v>75</v>
      </c>
      <c r="C1373" s="17">
        <v>0.14362783634808801</v>
      </c>
      <c r="D1373" s="17">
        <v>0.14625626653062099</v>
      </c>
      <c r="E1373" s="17">
        <v>9.2293882865093796E-2</v>
      </c>
      <c r="F1373" s="17">
        <v>0.178279284871765</v>
      </c>
      <c r="G1373" s="17">
        <v>0.104653901844834</v>
      </c>
      <c r="H1373" s="17">
        <v>0.21245768036377199</v>
      </c>
      <c r="I1373" s="17">
        <v>0.13104770686256001</v>
      </c>
      <c r="J1373" s="17">
        <v>0.144795293355199</v>
      </c>
      <c r="K1373" s="17">
        <v>0.107112362561098</v>
      </c>
      <c r="L1373" s="17">
        <v>0.16621565413991801</v>
      </c>
      <c r="M1373" s="17"/>
      <c r="N1373" s="17">
        <v>0.153834081440687</v>
      </c>
      <c r="O1373" s="17">
        <v>0.14524044778751399</v>
      </c>
      <c r="P1373" s="17">
        <v>0.118259363590696</v>
      </c>
      <c r="Q1373" s="17">
        <v>0.1455257309854</v>
      </c>
      <c r="R1373" s="17"/>
      <c r="S1373" s="17">
        <v>0.125553786174288</v>
      </c>
      <c r="T1373" s="17">
        <v>0.14129798962676099</v>
      </c>
      <c r="U1373" s="17">
        <v>8.9847461604428205E-2</v>
      </c>
      <c r="V1373" s="17">
        <v>0.167994240896298</v>
      </c>
      <c r="W1373" s="17">
        <v>0.105093488938064</v>
      </c>
      <c r="X1373" s="17">
        <v>8.5558297802535793E-2</v>
      </c>
      <c r="Y1373" s="17">
        <v>8.7662435422447504E-2</v>
      </c>
      <c r="Z1373" s="17"/>
      <c r="AA1373" s="17">
        <v>0.10759316164490999</v>
      </c>
      <c r="AB1373" s="17">
        <v>0.20048388355205901</v>
      </c>
      <c r="AC1373" s="17"/>
      <c r="AD1373" s="17">
        <v>9.2520096750237299E-2</v>
      </c>
      <c r="AE1373" s="17">
        <v>7.7576490810348397E-2</v>
      </c>
      <c r="AF1373" s="17">
        <v>0.12591375962315601</v>
      </c>
      <c r="AG1373" s="17"/>
      <c r="AH1373" s="17">
        <v>5.3047646601722898E-2</v>
      </c>
      <c r="AI1373" s="17">
        <v>0.156461578385448</v>
      </c>
      <c r="AJ1373" s="17"/>
      <c r="AK1373" s="17">
        <v>0.17300088430286001</v>
      </c>
      <c r="AL1373" s="17">
        <v>0.130392546606271</v>
      </c>
      <c r="AM1373" s="17"/>
      <c r="AN1373" s="17">
        <v>0.14256529760641001</v>
      </c>
      <c r="AO1373" s="17">
        <v>0.1455257309854</v>
      </c>
      <c r="AP1373" s="17"/>
      <c r="AQ1373" s="17">
        <v>0.11299107780862901</v>
      </c>
      <c r="AR1373" s="17">
        <v>0.15891061782909499</v>
      </c>
      <c r="AS1373" s="17"/>
      <c r="AT1373" s="17">
        <v>0.19792969503163299</v>
      </c>
      <c r="AU1373" s="17">
        <v>0.17254310832657499</v>
      </c>
      <c r="AV1373" s="17">
        <v>0.123676185728404</v>
      </c>
      <c r="AW1373" s="17">
        <v>5.0201985893475999E-2</v>
      </c>
      <c r="AX1373" s="17"/>
      <c r="AY1373" s="17">
        <v>9.6065881937333897E-2</v>
      </c>
      <c r="AZ1373" s="17">
        <v>0.155416162571794</v>
      </c>
      <c r="BA1373" s="17"/>
      <c r="BB1373" s="17">
        <v>0.14425864412515499</v>
      </c>
      <c r="BC1373" s="17">
        <v>0.14351195321667001</v>
      </c>
      <c r="BD1373" s="17"/>
      <c r="BE1373" s="17">
        <v>0.117057602610368</v>
      </c>
      <c r="BF1373" s="17">
        <v>0.147109956362169</v>
      </c>
      <c r="BG1373" s="17"/>
      <c r="BH1373" s="17">
        <v>0.15196497965221301</v>
      </c>
      <c r="BI1373" s="17">
        <v>0.14289817083728201</v>
      </c>
      <c r="BJ1373" s="17"/>
      <c r="BK1373" s="17">
        <v>0.11515962773404501</v>
      </c>
      <c r="BL1373" s="17">
        <v>0.148560615018276</v>
      </c>
      <c r="BM1373" s="17"/>
      <c r="BN1373" s="17">
        <v>0.100478729071404</v>
      </c>
      <c r="BO1373" s="17">
        <v>0.14559424020452799</v>
      </c>
      <c r="BP1373" s="17"/>
      <c r="BQ1373" s="17">
        <v>8.9178178434694305E-2</v>
      </c>
      <c r="BR1373" s="17">
        <v>0.147911355556859</v>
      </c>
      <c r="BS1373" s="17"/>
      <c r="BT1373" s="17">
        <v>0.10927242904991501</v>
      </c>
      <c r="BU1373" s="17">
        <v>0.145923093917352</v>
      </c>
      <c r="BV1373" s="17"/>
      <c r="BW1373" s="17">
        <v>0.109044193873859</v>
      </c>
      <c r="BX1373" s="17">
        <v>0.16009916300427099</v>
      </c>
      <c r="BY1373" s="17"/>
      <c r="BZ1373" s="17">
        <v>6.1595375469814799E-2</v>
      </c>
      <c r="CA1373" s="17">
        <v>0.14756980496206501</v>
      </c>
    </row>
    <row r="1374" spans="2:79" x14ac:dyDescent="0.35">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c r="AH1374" s="17"/>
      <c r="AI1374" s="17"/>
      <c r="AJ1374" s="17"/>
      <c r="AK1374" s="17"/>
      <c r="AL1374" s="17"/>
      <c r="AM1374" s="17"/>
      <c r="AN1374" s="17"/>
      <c r="AO1374" s="17"/>
      <c r="AP1374" s="17"/>
      <c r="AQ1374" s="17"/>
      <c r="AR1374" s="17"/>
      <c r="AS1374" s="17"/>
      <c r="AT1374" s="17"/>
      <c r="AU1374" s="17"/>
      <c r="AV1374" s="17"/>
      <c r="AW1374" s="17"/>
      <c r="AX1374" s="17"/>
      <c r="AY1374" s="17"/>
      <c r="AZ1374" s="17"/>
      <c r="BA1374" s="17"/>
      <c r="BB1374" s="17"/>
      <c r="BC1374" s="17"/>
      <c r="BD1374" s="17"/>
      <c r="BE1374" s="17"/>
      <c r="BF1374" s="17"/>
      <c r="BG1374" s="17"/>
      <c r="BH1374" s="17"/>
      <c r="BI1374" s="17"/>
      <c r="BJ1374" s="17"/>
      <c r="BK1374" s="17"/>
      <c r="BL1374" s="17"/>
      <c r="BM1374" s="17"/>
      <c r="BN1374" s="17"/>
      <c r="BO1374" s="17"/>
      <c r="BP1374" s="17"/>
      <c r="BQ1374" s="17"/>
      <c r="BR1374" s="17"/>
      <c r="BS1374" s="17"/>
      <c r="BT1374" s="17"/>
      <c r="BU1374" s="17"/>
      <c r="BV1374" s="17"/>
      <c r="BW1374" s="17"/>
      <c r="BX1374" s="17"/>
      <c r="BY1374" s="17"/>
      <c r="BZ1374" s="17"/>
      <c r="CA1374" s="17"/>
    </row>
    <row r="1375" spans="2:79" x14ac:dyDescent="0.35">
      <c r="B1375" s="6" t="s">
        <v>633</v>
      </c>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c r="AG1375" s="17"/>
      <c r="AH1375" s="17"/>
      <c r="AI1375" s="17"/>
      <c r="AJ1375" s="17"/>
      <c r="AK1375" s="17"/>
      <c r="AL1375" s="17"/>
      <c r="AM1375" s="17"/>
      <c r="AN1375" s="17"/>
      <c r="AO1375" s="17"/>
      <c r="AP1375" s="17"/>
      <c r="AQ1375" s="17"/>
      <c r="AR1375" s="17"/>
      <c r="AS1375" s="17"/>
      <c r="AT1375" s="17"/>
      <c r="AU1375" s="17"/>
      <c r="AV1375" s="17"/>
      <c r="AW1375" s="17"/>
      <c r="AX1375" s="17"/>
      <c r="AY1375" s="17"/>
      <c r="AZ1375" s="17"/>
      <c r="BA1375" s="17"/>
      <c r="BB1375" s="17"/>
      <c r="BC1375" s="17"/>
      <c r="BD1375" s="17"/>
      <c r="BE1375" s="17"/>
      <c r="BF1375" s="17"/>
      <c r="BG1375" s="17"/>
      <c r="BH1375" s="17"/>
      <c r="BI1375" s="17"/>
      <c r="BJ1375" s="17"/>
      <c r="BK1375" s="17"/>
      <c r="BL1375" s="17"/>
      <c r="BM1375" s="17"/>
      <c r="BN1375" s="17"/>
      <c r="BO1375" s="17"/>
      <c r="BP1375" s="17"/>
      <c r="BQ1375" s="17"/>
      <c r="BR1375" s="17"/>
      <c r="BS1375" s="17"/>
      <c r="BT1375" s="17"/>
      <c r="BU1375" s="17"/>
      <c r="BV1375" s="17"/>
      <c r="BW1375" s="17"/>
      <c r="BX1375" s="17"/>
      <c r="BY1375" s="17"/>
      <c r="BZ1375" s="17"/>
      <c r="CA1375" s="17"/>
    </row>
    <row r="1376" spans="2:79" x14ac:dyDescent="0.35">
      <c r="B1376" s="24" t="s">
        <v>77</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c r="AY1376" s="17"/>
      <c r="AZ1376" s="17"/>
      <c r="BA1376" s="17"/>
      <c r="BB1376" s="17"/>
      <c r="BC1376" s="17"/>
      <c r="BD1376" s="17"/>
      <c r="BE1376" s="17"/>
      <c r="BF1376" s="17"/>
      <c r="BG1376" s="17"/>
      <c r="BH1376" s="17"/>
      <c r="BI1376" s="17"/>
      <c r="BJ1376" s="17"/>
      <c r="BK1376" s="17"/>
      <c r="BL1376" s="17"/>
      <c r="BM1376" s="17"/>
      <c r="BN1376" s="17"/>
      <c r="BO1376" s="17"/>
      <c r="BP1376" s="17"/>
      <c r="BQ1376" s="17"/>
      <c r="BR1376" s="17"/>
      <c r="BS1376" s="17"/>
      <c r="BT1376" s="17"/>
      <c r="BU1376" s="17"/>
      <c r="BV1376" s="17"/>
      <c r="BW1376" s="17"/>
      <c r="BX1376" s="17"/>
      <c r="BY1376" s="17"/>
      <c r="BZ1376" s="17"/>
      <c r="CA1376" s="17"/>
    </row>
    <row r="1377" spans="2:79" x14ac:dyDescent="0.35">
      <c r="B1377" t="s">
        <v>628</v>
      </c>
      <c r="C1377" s="17">
        <v>7.4349576836112999E-2</v>
      </c>
      <c r="D1377" s="17">
        <v>8.6238371376160805E-2</v>
      </c>
      <c r="E1377" s="17">
        <v>9.69378451877764E-2</v>
      </c>
      <c r="F1377" s="17">
        <v>5.7394574105928103E-2</v>
      </c>
      <c r="G1377" s="17">
        <v>0.101305852360799</v>
      </c>
      <c r="H1377" s="17">
        <v>3.3574222260981099E-2</v>
      </c>
      <c r="I1377" s="17">
        <v>4.4625058445401801E-2</v>
      </c>
      <c r="J1377" s="17">
        <v>9.76429895104413E-2</v>
      </c>
      <c r="K1377" s="17">
        <v>0.152053040199089</v>
      </c>
      <c r="L1377" s="17">
        <v>5.1369796516754197E-2</v>
      </c>
      <c r="M1377" s="17"/>
      <c r="N1377" s="17">
        <v>1.7346213036725799E-2</v>
      </c>
      <c r="O1377" s="17">
        <v>3.25032192299929E-2</v>
      </c>
      <c r="P1377" s="17">
        <v>7.4806392218960793E-2</v>
      </c>
      <c r="Q1377" s="17">
        <v>0.14297554516668701</v>
      </c>
      <c r="R1377" s="17"/>
      <c r="S1377" s="17">
        <v>5.8803412601886401E-2</v>
      </c>
      <c r="T1377" s="17">
        <v>6.2654827947315306E-2</v>
      </c>
      <c r="U1377" s="17">
        <v>6.9953849835860907E-2</v>
      </c>
      <c r="V1377" s="17">
        <v>4.4569033458643798E-2</v>
      </c>
      <c r="W1377" s="17">
        <v>8.6923013051905598E-2</v>
      </c>
      <c r="X1377" s="17">
        <v>0.124208338885168</v>
      </c>
      <c r="Y1377" s="17">
        <v>0.12893778410256601</v>
      </c>
      <c r="Z1377" s="17"/>
      <c r="AA1377" s="17">
        <v>0.112786669718989</v>
      </c>
      <c r="AB1377" s="17">
        <v>1.3702958396139201E-2</v>
      </c>
      <c r="AC1377" s="17"/>
      <c r="AD1377" s="17">
        <v>9.6951465731077394E-2</v>
      </c>
      <c r="AE1377" s="17">
        <v>0.21470065020915599</v>
      </c>
      <c r="AF1377" s="17">
        <v>7.52963190466545E-2</v>
      </c>
      <c r="AG1377" s="17"/>
      <c r="AH1377" s="17">
        <v>0.23408778821795401</v>
      </c>
      <c r="AI1377" s="17">
        <v>5.1717266127512401E-2</v>
      </c>
      <c r="AJ1377" s="17"/>
      <c r="AK1377" s="17">
        <v>6.7417024048466001E-2</v>
      </c>
      <c r="AL1377" s="17">
        <v>7.7473336581313307E-2</v>
      </c>
      <c r="AM1377" s="17"/>
      <c r="AN1377" s="17">
        <v>3.5929240636769499E-2</v>
      </c>
      <c r="AO1377" s="17">
        <v>0.14297554516668701</v>
      </c>
      <c r="AP1377" s="17"/>
      <c r="AQ1377" s="17">
        <v>0.14971220554985401</v>
      </c>
      <c r="AR1377" s="17">
        <v>3.6755828627309702E-2</v>
      </c>
      <c r="AS1377" s="17"/>
      <c r="AT1377" s="17">
        <v>1.9460005635616399E-2</v>
      </c>
      <c r="AU1377" s="17">
        <v>4.3248738245414697E-2</v>
      </c>
      <c r="AV1377" s="17">
        <v>7.4942279910946596E-2</v>
      </c>
      <c r="AW1377" s="17">
        <v>0.229152204232319</v>
      </c>
      <c r="AX1377" s="17"/>
      <c r="AY1377" s="17">
        <v>0.12917816661036799</v>
      </c>
      <c r="AZ1377" s="17">
        <v>6.0760200397483997E-2</v>
      </c>
      <c r="BA1377" s="17"/>
      <c r="BB1377" s="17">
        <v>8.9804858986169495E-2</v>
      </c>
      <c r="BC1377" s="17">
        <v>7.1510349804342302E-2</v>
      </c>
      <c r="BD1377" s="17"/>
      <c r="BE1377" s="17">
        <v>0.14573384130109701</v>
      </c>
      <c r="BF1377" s="17">
        <v>6.4994424810067397E-2</v>
      </c>
      <c r="BG1377" s="17"/>
      <c r="BH1377" s="17">
        <v>9.1464940249912793E-2</v>
      </c>
      <c r="BI1377" s="17">
        <v>7.28516428397291E-2</v>
      </c>
      <c r="BJ1377" s="17"/>
      <c r="BK1377" s="17">
        <v>0.10484988996371999</v>
      </c>
      <c r="BL1377" s="17">
        <v>6.9064688838077801E-2</v>
      </c>
      <c r="BM1377" s="17"/>
      <c r="BN1377" s="17">
        <v>0.17575000351817299</v>
      </c>
      <c r="BO1377" s="17">
        <v>6.9728526653229206E-2</v>
      </c>
      <c r="BP1377" s="17"/>
      <c r="BQ1377" s="17">
        <v>0.222292058912815</v>
      </c>
      <c r="BR1377" s="17">
        <v>6.2711037898425706E-2</v>
      </c>
      <c r="BS1377" s="17"/>
      <c r="BT1377" s="17">
        <v>0.13852678469835999</v>
      </c>
      <c r="BU1377" s="17">
        <v>7.00619483751376E-2</v>
      </c>
      <c r="BV1377" s="17"/>
      <c r="BW1377" s="17">
        <v>6.0352351500153098E-2</v>
      </c>
      <c r="BX1377" s="17">
        <v>8.1016106278770803E-2</v>
      </c>
      <c r="BY1377" s="17"/>
      <c r="BZ1377" s="17">
        <v>0.15237528297438999</v>
      </c>
      <c r="CA1377" s="17">
        <v>7.0600147873633598E-2</v>
      </c>
    </row>
    <row r="1378" spans="2:79" x14ac:dyDescent="0.35">
      <c r="B1378" t="s">
        <v>629</v>
      </c>
      <c r="C1378" s="17">
        <v>0.169077529133284</v>
      </c>
      <c r="D1378" s="17">
        <v>0.149571024552559</v>
      </c>
      <c r="E1378" s="17">
        <v>0.199578951003727</v>
      </c>
      <c r="F1378" s="17">
        <v>0.21280122721396</v>
      </c>
      <c r="G1378" s="17">
        <v>0.19193721639250699</v>
      </c>
      <c r="H1378" s="17">
        <v>0.14437791119704901</v>
      </c>
      <c r="I1378" s="17">
        <v>0.10242354481506</v>
      </c>
      <c r="J1378" s="17">
        <v>0.188027066652978</v>
      </c>
      <c r="K1378" s="17">
        <v>0.18552402795329001</v>
      </c>
      <c r="L1378" s="17">
        <v>0.17142412182834099</v>
      </c>
      <c r="M1378" s="17"/>
      <c r="N1378" s="17">
        <v>5.8880963862476501E-2</v>
      </c>
      <c r="O1378" s="17">
        <v>0.13191254088900001</v>
      </c>
      <c r="P1378" s="17">
        <v>0.220739941929051</v>
      </c>
      <c r="Q1378" s="17">
        <v>0.2562065835981</v>
      </c>
      <c r="R1378" s="17"/>
      <c r="S1378" s="17">
        <v>0.117018486035912</v>
      </c>
      <c r="T1378" s="17">
        <v>0.175857465694747</v>
      </c>
      <c r="U1378" s="17">
        <v>0.26570558600010602</v>
      </c>
      <c r="V1378" s="17">
        <v>0.118886635347258</v>
      </c>
      <c r="W1378" s="17">
        <v>0.22504679716991699</v>
      </c>
      <c r="X1378" s="17">
        <v>0.245215766891894</v>
      </c>
      <c r="Y1378" s="17">
        <v>0.18800809543632299</v>
      </c>
      <c r="Z1378" s="17"/>
      <c r="AA1378" s="17">
        <v>0.25055982147328199</v>
      </c>
      <c r="AB1378" s="17">
        <v>4.05135529705654E-2</v>
      </c>
      <c r="AC1378" s="17"/>
      <c r="AD1378" s="17">
        <v>0.27547958669763301</v>
      </c>
      <c r="AE1378" s="17">
        <v>0.30530082355240501</v>
      </c>
      <c r="AF1378" s="17">
        <v>0.210942408190116</v>
      </c>
      <c r="AG1378" s="17"/>
      <c r="AH1378" s="17">
        <v>0.339144331706072</v>
      </c>
      <c r="AI1378" s="17">
        <v>0.144981824769568</v>
      </c>
      <c r="AJ1378" s="17"/>
      <c r="AK1378" s="17">
        <v>0.156459715426506</v>
      </c>
      <c r="AL1378" s="17">
        <v>0.17476302764112001</v>
      </c>
      <c r="AM1378" s="17"/>
      <c r="AN1378" s="17">
        <v>0.12029821648090799</v>
      </c>
      <c r="AO1378" s="17">
        <v>0.2562065835981</v>
      </c>
      <c r="AP1378" s="17"/>
      <c r="AQ1378" s="17">
        <v>0.23553358903761501</v>
      </c>
      <c r="AR1378" s="17">
        <v>0.135926716513911</v>
      </c>
      <c r="AS1378" s="17"/>
      <c r="AT1378" s="17">
        <v>4.69108619276353E-2</v>
      </c>
      <c r="AU1378" s="17">
        <v>9.7840529519409497E-2</v>
      </c>
      <c r="AV1378" s="17">
        <v>0.231454638197896</v>
      </c>
      <c r="AW1378" s="17">
        <v>0.34209677203689998</v>
      </c>
      <c r="AX1378" s="17"/>
      <c r="AY1378" s="17">
        <v>0.26473554917918901</v>
      </c>
      <c r="AZ1378" s="17">
        <v>0.14536849614283201</v>
      </c>
      <c r="BA1378" s="17"/>
      <c r="BB1378" s="17">
        <v>0.18615481746288801</v>
      </c>
      <c r="BC1378" s="17">
        <v>0.16594032994248301</v>
      </c>
      <c r="BD1378" s="17"/>
      <c r="BE1378" s="17">
        <v>0.242562696598838</v>
      </c>
      <c r="BF1378" s="17">
        <v>0.15944704658293299</v>
      </c>
      <c r="BG1378" s="17"/>
      <c r="BH1378" s="17">
        <v>0.166539871224233</v>
      </c>
      <c r="BI1378" s="17">
        <v>0.169299624566565</v>
      </c>
      <c r="BJ1378" s="17"/>
      <c r="BK1378" s="17">
        <v>0.210454229692383</v>
      </c>
      <c r="BL1378" s="17">
        <v>0.161908054273527</v>
      </c>
      <c r="BM1378" s="17"/>
      <c r="BN1378" s="17">
        <v>0.239567894174257</v>
      </c>
      <c r="BO1378" s="17">
        <v>0.165865121405597</v>
      </c>
      <c r="BP1378" s="17"/>
      <c r="BQ1378" s="17">
        <v>0.331101232014548</v>
      </c>
      <c r="BR1378" s="17">
        <v>0.156331229704332</v>
      </c>
      <c r="BS1378" s="17"/>
      <c r="BT1378" s="17">
        <v>0.21713876128776499</v>
      </c>
      <c r="BU1378" s="17">
        <v>0.165866596253539</v>
      </c>
      <c r="BV1378" s="17"/>
      <c r="BW1378" s="17">
        <v>0.201530420132286</v>
      </c>
      <c r="BX1378" s="17">
        <v>0.15362102627993601</v>
      </c>
      <c r="BY1378" s="17"/>
      <c r="BZ1378" s="17">
        <v>0.29398837611635198</v>
      </c>
      <c r="CA1378" s="17">
        <v>0.16307509262119199</v>
      </c>
    </row>
    <row r="1379" spans="2:79" x14ac:dyDescent="0.35">
      <c r="B1379" t="s">
        <v>630</v>
      </c>
      <c r="C1379" s="17">
        <v>0.15022716206476</v>
      </c>
      <c r="D1379" s="17">
        <v>0.17576834867182101</v>
      </c>
      <c r="E1379" s="17">
        <v>0.15593173480608299</v>
      </c>
      <c r="F1379" s="17">
        <v>0.112186885896346</v>
      </c>
      <c r="G1379" s="17">
        <v>0.114289202224895</v>
      </c>
      <c r="H1379" s="17">
        <v>0.18112302093513599</v>
      </c>
      <c r="I1379" s="17">
        <v>0.19082615995970001</v>
      </c>
      <c r="J1379" s="17">
        <v>0.127007566426627</v>
      </c>
      <c r="K1379" s="17">
        <v>9.5017714774075696E-2</v>
      </c>
      <c r="L1379" s="17">
        <v>0.142304316180939</v>
      </c>
      <c r="M1379" s="17"/>
      <c r="N1379" s="17">
        <v>9.8652936336942096E-2</v>
      </c>
      <c r="O1379" s="17">
        <v>0.142886259291994</v>
      </c>
      <c r="P1379" s="17">
        <v>0.191795368534246</v>
      </c>
      <c r="Q1379" s="17">
        <v>0.17804076938623301</v>
      </c>
      <c r="R1379" s="17"/>
      <c r="S1379" s="17">
        <v>0.126083141966636</v>
      </c>
      <c r="T1379" s="17">
        <v>0.16469617402586301</v>
      </c>
      <c r="U1379" s="17">
        <v>0.18780618500615101</v>
      </c>
      <c r="V1379" s="17">
        <v>0.14492469915799799</v>
      </c>
      <c r="W1379" s="17">
        <v>0.19502898140609201</v>
      </c>
      <c r="X1379" s="17">
        <v>0.149865996539229</v>
      </c>
      <c r="Y1379" s="17">
        <v>0.13702833583416299</v>
      </c>
      <c r="Z1379" s="17"/>
      <c r="AA1379" s="17">
        <v>0.189705159353177</v>
      </c>
      <c r="AB1379" s="17">
        <v>8.7938189128630703E-2</v>
      </c>
      <c r="AC1379" s="17"/>
      <c r="AD1379" s="17">
        <v>0.20351051650854499</v>
      </c>
      <c r="AE1379" s="17">
        <v>0.16248154850628099</v>
      </c>
      <c r="AF1379" s="17">
        <v>0.197835038690685</v>
      </c>
      <c r="AG1379" s="17"/>
      <c r="AH1379" s="17">
        <v>0.16910157082130201</v>
      </c>
      <c r="AI1379" s="17">
        <v>0.147552964828395</v>
      </c>
      <c r="AJ1379" s="17"/>
      <c r="AK1379" s="17">
        <v>0.145002401107133</v>
      </c>
      <c r="AL1379" s="17">
        <v>0.15258140276911</v>
      </c>
      <c r="AM1379" s="17"/>
      <c r="AN1379" s="17">
        <v>0.13465567840918599</v>
      </c>
      <c r="AO1379" s="17">
        <v>0.17804076938623301</v>
      </c>
      <c r="AP1379" s="17"/>
      <c r="AQ1379" s="17">
        <v>0.16913235867073101</v>
      </c>
      <c r="AR1379" s="17">
        <v>0.14079653028913</v>
      </c>
      <c r="AS1379" s="17"/>
      <c r="AT1379" s="17">
        <v>5.3830014873234501E-2</v>
      </c>
      <c r="AU1379" s="17">
        <v>0.127672361610883</v>
      </c>
      <c r="AV1379" s="17">
        <v>0.19743858296713401</v>
      </c>
      <c r="AW1379" s="17">
        <v>0.21243806399424001</v>
      </c>
      <c r="AX1379" s="17"/>
      <c r="AY1379" s="17">
        <v>0.19746500653665</v>
      </c>
      <c r="AZ1379" s="17">
        <v>0.13851916714238599</v>
      </c>
      <c r="BA1379" s="17"/>
      <c r="BB1379" s="17">
        <v>0.149149975622199</v>
      </c>
      <c r="BC1379" s="17">
        <v>0.150425047605528</v>
      </c>
      <c r="BD1379" s="17"/>
      <c r="BE1379" s="17">
        <v>0.16146722404278999</v>
      </c>
      <c r="BF1379" s="17">
        <v>0.14875411349621701</v>
      </c>
      <c r="BG1379" s="17"/>
      <c r="BH1379" s="17">
        <v>0.157168128283381</v>
      </c>
      <c r="BI1379" s="17">
        <v>0.14961968975960099</v>
      </c>
      <c r="BJ1379" s="17"/>
      <c r="BK1379" s="17">
        <v>0.15679668712651201</v>
      </c>
      <c r="BL1379" s="17">
        <v>0.149088839188979</v>
      </c>
      <c r="BM1379" s="17"/>
      <c r="BN1379" s="17">
        <v>0.193874813290595</v>
      </c>
      <c r="BO1379" s="17">
        <v>0.148238038416277</v>
      </c>
      <c r="BP1379" s="17"/>
      <c r="BQ1379" s="17">
        <v>0.150876044168123</v>
      </c>
      <c r="BR1379" s="17">
        <v>0.150176114931307</v>
      </c>
      <c r="BS1379" s="17"/>
      <c r="BT1379" s="17">
        <v>0.12514956519578599</v>
      </c>
      <c r="BU1379" s="17">
        <v>0.15190257646264199</v>
      </c>
      <c r="BV1379" s="17"/>
      <c r="BW1379" s="17">
        <v>0.19250366622708801</v>
      </c>
      <c r="BX1379" s="17">
        <v>0.130091917188282</v>
      </c>
      <c r="BY1379" s="17"/>
      <c r="BZ1379" s="17">
        <v>0.18593702774857199</v>
      </c>
      <c r="CA1379" s="17">
        <v>0.14851116856380001</v>
      </c>
    </row>
    <row r="1380" spans="2:79" x14ac:dyDescent="0.35">
      <c r="B1380" t="s">
        <v>631</v>
      </c>
      <c r="C1380" s="17">
        <v>0.16643375356478701</v>
      </c>
      <c r="D1380" s="17">
        <v>0.13631579941795599</v>
      </c>
      <c r="E1380" s="17">
        <v>0.21594385640549299</v>
      </c>
      <c r="F1380" s="17">
        <v>0.179010733236075</v>
      </c>
      <c r="G1380" s="17">
        <v>9.6947493782768096E-2</v>
      </c>
      <c r="H1380" s="17">
        <v>0.26571089184111601</v>
      </c>
      <c r="I1380" s="17">
        <v>0.136749593727093</v>
      </c>
      <c r="J1380" s="17">
        <v>0.109713619293714</v>
      </c>
      <c r="K1380" s="17">
        <v>0.12601146694728399</v>
      </c>
      <c r="L1380" s="17">
        <v>0.19658732128129899</v>
      </c>
      <c r="M1380" s="17"/>
      <c r="N1380" s="17">
        <v>0.160315894046267</v>
      </c>
      <c r="O1380" s="17">
        <v>0.20625495145856401</v>
      </c>
      <c r="P1380" s="17">
        <v>0.181482665201154</v>
      </c>
      <c r="Q1380" s="17">
        <v>0.14358023389944299</v>
      </c>
      <c r="R1380" s="17"/>
      <c r="S1380" s="17">
        <v>0.16855738400281001</v>
      </c>
      <c r="T1380" s="17">
        <v>0.209165548608788</v>
      </c>
      <c r="U1380" s="17">
        <v>0.18509166234653099</v>
      </c>
      <c r="V1380" s="17">
        <v>0.15971800429991201</v>
      </c>
      <c r="W1380" s="17">
        <v>0.18791165609407801</v>
      </c>
      <c r="X1380" s="17">
        <v>0.15276883532742</v>
      </c>
      <c r="Y1380" s="17">
        <v>0.16191656380612801</v>
      </c>
      <c r="Z1380" s="17"/>
      <c r="AA1380" s="17">
        <v>0.156772110254216</v>
      </c>
      <c r="AB1380" s="17">
        <v>0.18167803848365099</v>
      </c>
      <c r="AC1380" s="17"/>
      <c r="AD1380" s="17">
        <v>0.16925524153532001</v>
      </c>
      <c r="AE1380" s="17">
        <v>9.8565677958383696E-2</v>
      </c>
      <c r="AF1380" s="17">
        <v>0.17964902693346799</v>
      </c>
      <c r="AG1380" s="17"/>
      <c r="AH1380" s="17">
        <v>0.102059378309206</v>
      </c>
      <c r="AI1380" s="17">
        <v>0.17555455722130001</v>
      </c>
      <c r="AJ1380" s="17"/>
      <c r="AK1380" s="17">
        <v>0.17587915878625501</v>
      </c>
      <c r="AL1380" s="17">
        <v>0.16217772010760301</v>
      </c>
      <c r="AM1380" s="17"/>
      <c r="AN1380" s="17">
        <v>0.17922832579801601</v>
      </c>
      <c r="AO1380" s="17">
        <v>0.14358023389944299</v>
      </c>
      <c r="AP1380" s="17"/>
      <c r="AQ1380" s="17">
        <v>0.15494593726723199</v>
      </c>
      <c r="AR1380" s="17">
        <v>0.172164313667723</v>
      </c>
      <c r="AS1380" s="17"/>
      <c r="AT1380" s="17">
        <v>0.114249317046953</v>
      </c>
      <c r="AU1380" s="17">
        <v>0.19129833744122901</v>
      </c>
      <c r="AV1380" s="17">
        <v>0.19560984884000801</v>
      </c>
      <c r="AW1380" s="17">
        <v>9.9694949522321996E-2</v>
      </c>
      <c r="AX1380" s="17"/>
      <c r="AY1380" s="17">
        <v>0.13360120485291399</v>
      </c>
      <c r="AZ1380" s="17">
        <v>0.17457136691071301</v>
      </c>
      <c r="BA1380" s="17"/>
      <c r="BB1380" s="17">
        <v>0.173111292258189</v>
      </c>
      <c r="BC1380" s="17">
        <v>0.165207050086978</v>
      </c>
      <c r="BD1380" s="17"/>
      <c r="BE1380" s="17">
        <v>0.158363502546643</v>
      </c>
      <c r="BF1380" s="17">
        <v>0.16749138756478599</v>
      </c>
      <c r="BG1380" s="17"/>
      <c r="BH1380" s="17">
        <v>0.160828123518901</v>
      </c>
      <c r="BI1380" s="17">
        <v>0.166924357451709</v>
      </c>
      <c r="BJ1380" s="17"/>
      <c r="BK1380" s="17">
        <v>0.181007318134811</v>
      </c>
      <c r="BL1380" s="17">
        <v>0.163908544850946</v>
      </c>
      <c r="BM1380" s="17"/>
      <c r="BN1380" s="17">
        <v>0.14141369312611499</v>
      </c>
      <c r="BO1380" s="17">
        <v>0.16757397514618599</v>
      </c>
      <c r="BP1380" s="17"/>
      <c r="BQ1380" s="17">
        <v>9.3611430460849701E-2</v>
      </c>
      <c r="BR1380" s="17">
        <v>0.17216263840625301</v>
      </c>
      <c r="BS1380" s="17"/>
      <c r="BT1380" s="17">
        <v>0.153123413304387</v>
      </c>
      <c r="BU1380" s="17">
        <v>0.167323006862442</v>
      </c>
      <c r="BV1380" s="17"/>
      <c r="BW1380" s="17">
        <v>0.179021504044869</v>
      </c>
      <c r="BX1380" s="17">
        <v>0.16043852185434901</v>
      </c>
      <c r="BY1380" s="17"/>
      <c r="BZ1380" s="17">
        <v>0.14147922375536701</v>
      </c>
      <c r="CA1380" s="17">
        <v>0.167632912680972</v>
      </c>
    </row>
    <row r="1381" spans="2:79" x14ac:dyDescent="0.35">
      <c r="B1381" t="s">
        <v>632</v>
      </c>
      <c r="C1381" s="17">
        <v>0.439911978401056</v>
      </c>
      <c r="D1381" s="17">
        <v>0.45210645598150401</v>
      </c>
      <c r="E1381" s="17">
        <v>0.33160761259692101</v>
      </c>
      <c r="F1381" s="17">
        <v>0.438606579547691</v>
      </c>
      <c r="G1381" s="17">
        <v>0.49552023523903099</v>
      </c>
      <c r="H1381" s="17">
        <v>0.37521395376571798</v>
      </c>
      <c r="I1381" s="17">
        <v>0.52537564305274598</v>
      </c>
      <c r="J1381" s="17">
        <v>0.47760875811624098</v>
      </c>
      <c r="K1381" s="17">
        <v>0.44139375012626197</v>
      </c>
      <c r="L1381" s="17">
        <v>0.43831444419266602</v>
      </c>
      <c r="M1381" s="17"/>
      <c r="N1381" s="17">
        <v>0.66480399271758805</v>
      </c>
      <c r="O1381" s="17">
        <v>0.48644302913044901</v>
      </c>
      <c r="P1381" s="17">
        <v>0.33117563211658801</v>
      </c>
      <c r="Q1381" s="17">
        <v>0.27919686794953702</v>
      </c>
      <c r="R1381" s="17"/>
      <c r="S1381" s="17">
        <v>0.52953757539275603</v>
      </c>
      <c r="T1381" s="17">
        <v>0.38762598372328699</v>
      </c>
      <c r="U1381" s="17">
        <v>0.29144271681134998</v>
      </c>
      <c r="V1381" s="17">
        <v>0.53190162773618799</v>
      </c>
      <c r="W1381" s="17">
        <v>0.30508955227800699</v>
      </c>
      <c r="X1381" s="17">
        <v>0.327941062356288</v>
      </c>
      <c r="Y1381" s="17">
        <v>0.38410922082082</v>
      </c>
      <c r="Z1381" s="17"/>
      <c r="AA1381" s="17">
        <v>0.29017623920033597</v>
      </c>
      <c r="AB1381" s="17">
        <v>0.67616726102101399</v>
      </c>
      <c r="AC1381" s="17"/>
      <c r="AD1381" s="17">
        <v>0.25480318952742398</v>
      </c>
      <c r="AE1381" s="17">
        <v>0.21895129977377401</v>
      </c>
      <c r="AF1381" s="17">
        <v>0.33627720713907699</v>
      </c>
      <c r="AG1381" s="17"/>
      <c r="AH1381" s="17">
        <v>0.15560693094546499</v>
      </c>
      <c r="AI1381" s="17">
        <v>0.48019338705322401</v>
      </c>
      <c r="AJ1381" s="17"/>
      <c r="AK1381" s="17">
        <v>0.45524170063163999</v>
      </c>
      <c r="AL1381" s="17">
        <v>0.43300451290085401</v>
      </c>
      <c r="AM1381" s="17"/>
      <c r="AN1381" s="17">
        <v>0.52988853867512098</v>
      </c>
      <c r="AO1381" s="17">
        <v>0.27919686794953702</v>
      </c>
      <c r="AP1381" s="17"/>
      <c r="AQ1381" s="17">
        <v>0.29067590947456801</v>
      </c>
      <c r="AR1381" s="17">
        <v>0.51435661090192597</v>
      </c>
      <c r="AS1381" s="17"/>
      <c r="AT1381" s="17">
        <v>0.76554980051656096</v>
      </c>
      <c r="AU1381" s="17">
        <v>0.53994003318306305</v>
      </c>
      <c r="AV1381" s="17">
        <v>0.300554650084015</v>
      </c>
      <c r="AW1381" s="17">
        <v>0.116618010214219</v>
      </c>
      <c r="AX1381" s="17"/>
      <c r="AY1381" s="17">
        <v>0.27502007282087998</v>
      </c>
      <c r="AZ1381" s="17">
        <v>0.48078076940658498</v>
      </c>
      <c r="BA1381" s="17"/>
      <c r="BB1381" s="17">
        <v>0.401779055670554</v>
      </c>
      <c r="BC1381" s="17">
        <v>0.44691722256066901</v>
      </c>
      <c r="BD1381" s="17"/>
      <c r="BE1381" s="17">
        <v>0.29187273551063198</v>
      </c>
      <c r="BF1381" s="17">
        <v>0.45931302754599701</v>
      </c>
      <c r="BG1381" s="17"/>
      <c r="BH1381" s="17">
        <v>0.42399893672357297</v>
      </c>
      <c r="BI1381" s="17">
        <v>0.44130468538239598</v>
      </c>
      <c r="BJ1381" s="17"/>
      <c r="BK1381" s="17">
        <v>0.34689187508257402</v>
      </c>
      <c r="BL1381" s="17">
        <v>0.45602987284846902</v>
      </c>
      <c r="BM1381" s="17"/>
      <c r="BN1381" s="17">
        <v>0.24939359589086099</v>
      </c>
      <c r="BO1381" s="17">
        <v>0.44859433837871099</v>
      </c>
      <c r="BP1381" s="17"/>
      <c r="BQ1381" s="17">
        <v>0.202119234443665</v>
      </c>
      <c r="BR1381" s="17">
        <v>0.45861897905968202</v>
      </c>
      <c r="BS1381" s="17"/>
      <c r="BT1381" s="17">
        <v>0.36606147551370199</v>
      </c>
      <c r="BU1381" s="17">
        <v>0.44484587204623899</v>
      </c>
      <c r="BV1381" s="17"/>
      <c r="BW1381" s="17">
        <v>0.36659205809560402</v>
      </c>
      <c r="BX1381" s="17">
        <v>0.47483242839866202</v>
      </c>
      <c r="BY1381" s="17"/>
      <c r="BZ1381" s="17">
        <v>0.22622008940531901</v>
      </c>
      <c r="CA1381" s="17">
        <v>0.45018067826040198</v>
      </c>
    </row>
    <row r="1382" spans="2:79" x14ac:dyDescent="0.35">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17"/>
      <c r="AH1382" s="17"/>
      <c r="AI1382" s="17"/>
      <c r="AJ1382" s="17"/>
      <c r="AK1382" s="17"/>
      <c r="AL1382" s="17"/>
      <c r="AM1382" s="17"/>
      <c r="AN1382" s="17"/>
      <c r="AO1382" s="17"/>
      <c r="AP1382" s="17"/>
      <c r="AQ1382" s="17"/>
      <c r="AR1382" s="17"/>
      <c r="AS1382" s="17"/>
      <c r="AT1382" s="17"/>
      <c r="AU1382" s="17"/>
      <c r="AV1382" s="17"/>
      <c r="AW1382" s="17"/>
      <c r="AX1382" s="17"/>
      <c r="AY1382" s="17"/>
      <c r="AZ1382" s="17"/>
      <c r="BA1382" s="17"/>
      <c r="BB1382" s="17"/>
      <c r="BC1382" s="17"/>
      <c r="BD1382" s="17"/>
      <c r="BE1382" s="17"/>
      <c r="BF1382" s="17"/>
      <c r="BG1382" s="17"/>
      <c r="BH1382" s="17"/>
      <c r="BI1382" s="17"/>
      <c r="BJ1382" s="17"/>
      <c r="BK1382" s="17"/>
      <c r="BL1382" s="17"/>
      <c r="BM1382" s="17"/>
      <c r="BN1382" s="17"/>
      <c r="BO1382" s="17"/>
      <c r="BP1382" s="17"/>
      <c r="BQ1382" s="17"/>
      <c r="BR1382" s="17"/>
      <c r="BS1382" s="17"/>
      <c r="BT1382" s="17"/>
      <c r="BU1382" s="17"/>
      <c r="BV1382" s="17"/>
      <c r="BW1382" s="17"/>
      <c r="BX1382" s="17"/>
      <c r="BY1382" s="17"/>
      <c r="BZ1382" s="17"/>
      <c r="CA1382" s="17"/>
    </row>
    <row r="1383" spans="2:79" x14ac:dyDescent="0.35">
      <c r="B1383" s="6" t="s">
        <v>634</v>
      </c>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c r="AF1383" s="17"/>
      <c r="AG1383" s="17"/>
      <c r="AH1383" s="17"/>
      <c r="AI1383" s="17"/>
      <c r="AJ1383" s="17"/>
      <c r="AK1383" s="17"/>
      <c r="AL1383" s="17"/>
      <c r="AM1383" s="17"/>
      <c r="AN1383" s="17"/>
      <c r="AO1383" s="17"/>
      <c r="AP1383" s="17"/>
      <c r="AQ1383" s="17"/>
      <c r="AR1383" s="17"/>
      <c r="AS1383" s="17"/>
      <c r="AT1383" s="17"/>
      <c r="AU1383" s="17"/>
      <c r="AV1383" s="17"/>
      <c r="AW1383" s="17"/>
      <c r="AX1383" s="17"/>
      <c r="AY1383" s="17"/>
      <c r="AZ1383" s="17"/>
      <c r="BA1383" s="17"/>
      <c r="BB1383" s="17"/>
      <c r="BC1383" s="17"/>
      <c r="BD1383" s="17"/>
      <c r="BE1383" s="17"/>
      <c r="BF1383" s="17"/>
      <c r="BG1383" s="17"/>
      <c r="BH1383" s="17"/>
      <c r="BI1383" s="17"/>
      <c r="BJ1383" s="17"/>
      <c r="BK1383" s="17"/>
      <c r="BL1383" s="17"/>
      <c r="BM1383" s="17"/>
      <c r="BN1383" s="17"/>
      <c r="BO1383" s="17"/>
      <c r="BP1383" s="17"/>
      <c r="BQ1383" s="17"/>
      <c r="BR1383" s="17"/>
      <c r="BS1383" s="17"/>
      <c r="BT1383" s="17"/>
      <c r="BU1383" s="17"/>
      <c r="BV1383" s="17"/>
      <c r="BW1383" s="17"/>
      <c r="BX1383" s="17"/>
      <c r="BY1383" s="17"/>
      <c r="BZ1383" s="17"/>
      <c r="CA1383" s="17"/>
    </row>
    <row r="1384" spans="2:79" x14ac:dyDescent="0.35">
      <c r="B1384" s="24" t="s">
        <v>77</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c r="AX1384" s="17"/>
      <c r="AY1384" s="17"/>
      <c r="AZ1384" s="17"/>
      <c r="BA1384" s="17"/>
      <c r="BB1384" s="17"/>
      <c r="BC1384" s="17"/>
      <c r="BD1384" s="17"/>
      <c r="BE1384" s="17"/>
      <c r="BF1384" s="17"/>
      <c r="BG1384" s="17"/>
      <c r="BH1384" s="17"/>
      <c r="BI1384" s="17"/>
      <c r="BJ1384" s="17"/>
      <c r="BK1384" s="17"/>
      <c r="BL1384" s="17"/>
      <c r="BM1384" s="17"/>
      <c r="BN1384" s="17"/>
      <c r="BO1384" s="17"/>
      <c r="BP1384" s="17"/>
      <c r="BQ1384" s="17"/>
      <c r="BR1384" s="17"/>
      <c r="BS1384" s="17"/>
      <c r="BT1384" s="17"/>
      <c r="BU1384" s="17"/>
      <c r="BV1384" s="17"/>
      <c r="BW1384" s="17"/>
      <c r="BX1384" s="17"/>
      <c r="BY1384" s="17"/>
      <c r="BZ1384" s="17"/>
      <c r="CA1384" s="17"/>
    </row>
    <row r="1385" spans="2:79" x14ac:dyDescent="0.35">
      <c r="B1385" t="s">
        <v>39</v>
      </c>
      <c r="C1385" s="17">
        <v>0.12856556030156599</v>
      </c>
      <c r="D1385" s="17">
        <v>0.12448514671006899</v>
      </c>
      <c r="E1385" s="17">
        <v>0.11835142760952</v>
      </c>
      <c r="F1385" s="17">
        <v>0.103511456956181</v>
      </c>
      <c r="G1385" s="17">
        <v>0.17249932523966799</v>
      </c>
      <c r="H1385" s="17">
        <v>9.4264764057315195E-2</v>
      </c>
      <c r="I1385" s="17">
        <v>0.120743628931351</v>
      </c>
      <c r="J1385" s="17">
        <v>0.148945859463816</v>
      </c>
      <c r="K1385" s="17">
        <v>0.251110085641783</v>
      </c>
      <c r="L1385" s="17">
        <v>0.106448410849022</v>
      </c>
      <c r="M1385" s="17"/>
      <c r="N1385" s="17">
        <v>2.6633657347451701E-2</v>
      </c>
      <c r="O1385" s="17">
        <v>6.0645745688281398E-2</v>
      </c>
      <c r="P1385" s="17">
        <v>0.14893554229008099</v>
      </c>
      <c r="Q1385" s="17">
        <v>0.23905034352634</v>
      </c>
      <c r="R1385" s="17"/>
      <c r="S1385" s="17">
        <v>8.0753634658778994E-2</v>
      </c>
      <c r="T1385" s="17">
        <v>0.120994991922296</v>
      </c>
      <c r="U1385" s="17">
        <v>0.17784372908676299</v>
      </c>
      <c r="V1385" s="17">
        <v>7.0746548532401393E-2</v>
      </c>
      <c r="W1385" s="17">
        <v>0.16126458904014701</v>
      </c>
      <c r="X1385" s="17">
        <v>0.210088356108106</v>
      </c>
      <c r="Y1385" s="17">
        <v>0.197784444217389</v>
      </c>
      <c r="Z1385" s="17"/>
      <c r="AA1385" s="17">
        <v>0.196283360957964</v>
      </c>
      <c r="AB1385" s="17">
        <v>2.17194044146726E-2</v>
      </c>
      <c r="AC1385" s="17"/>
      <c r="AD1385" s="17">
        <v>0.206139853314177</v>
      </c>
      <c r="AE1385" s="17">
        <v>0.29817684422046198</v>
      </c>
      <c r="AF1385" s="17">
        <v>0.14262298750552299</v>
      </c>
      <c r="AG1385" s="17"/>
      <c r="AH1385" s="17">
        <v>0.33303560545731198</v>
      </c>
      <c r="AI1385" s="17">
        <v>9.9595475106956904E-2</v>
      </c>
      <c r="AJ1385" s="17"/>
      <c r="AK1385" s="17">
        <v>0.11534961314283899</v>
      </c>
      <c r="AL1385" s="17">
        <v>0.13452057355479199</v>
      </c>
      <c r="AM1385" s="17"/>
      <c r="AN1385" s="17">
        <v>6.6710513011599706E-2</v>
      </c>
      <c r="AO1385" s="17">
        <v>0.23905034352634</v>
      </c>
      <c r="AP1385" s="17"/>
      <c r="AQ1385" s="17">
        <v>0.235918993631031</v>
      </c>
      <c r="AR1385" s="17">
        <v>7.5013580881259506E-2</v>
      </c>
      <c r="AS1385" s="17"/>
      <c r="AT1385" s="17">
        <v>2.9744502522945498E-2</v>
      </c>
      <c r="AU1385" s="17">
        <v>6.8590024493262403E-2</v>
      </c>
      <c r="AV1385" s="17">
        <v>0.14737311478908799</v>
      </c>
      <c r="AW1385" s="17">
        <v>0.36579979916132099</v>
      </c>
      <c r="AX1385" s="17"/>
      <c r="AY1385" s="17">
        <v>0.237676938564192</v>
      </c>
      <c r="AZ1385" s="17">
        <v>0.101522085372639</v>
      </c>
      <c r="BA1385" s="17"/>
      <c r="BB1385" s="17">
        <v>0.16788161063163401</v>
      </c>
      <c r="BC1385" s="17">
        <v>0.121342968582063</v>
      </c>
      <c r="BD1385" s="17"/>
      <c r="BE1385" s="17">
        <v>0.23899272702628599</v>
      </c>
      <c r="BF1385" s="17">
        <v>0.114093702389211</v>
      </c>
      <c r="BG1385" s="17"/>
      <c r="BH1385" s="17">
        <v>0.16518774439012299</v>
      </c>
      <c r="BI1385" s="17">
        <v>0.125360392333946</v>
      </c>
      <c r="BJ1385" s="17"/>
      <c r="BK1385" s="17">
        <v>0.177720231748386</v>
      </c>
      <c r="BL1385" s="17">
        <v>0.120048371245512</v>
      </c>
      <c r="BM1385" s="17"/>
      <c r="BN1385" s="17">
        <v>0.34281030673364299</v>
      </c>
      <c r="BO1385" s="17">
        <v>0.11880193546213499</v>
      </c>
      <c r="BP1385" s="17"/>
      <c r="BQ1385" s="17">
        <v>0.357038861888334</v>
      </c>
      <c r="BR1385" s="17">
        <v>0.110591714118825</v>
      </c>
      <c r="BS1385" s="17"/>
      <c r="BT1385" s="17">
        <v>0.257039024719798</v>
      </c>
      <c r="BU1385" s="17">
        <v>0.119982349830614</v>
      </c>
      <c r="BV1385" s="17"/>
      <c r="BW1385" s="17">
        <v>0.116293420861727</v>
      </c>
      <c r="BX1385" s="17">
        <v>0.13441047434248701</v>
      </c>
      <c r="BY1385" s="17"/>
      <c r="BZ1385" s="17">
        <v>0.27031843584733201</v>
      </c>
      <c r="CA1385" s="17">
        <v>0.121753800903399</v>
      </c>
    </row>
    <row r="1386" spans="2:79" x14ac:dyDescent="0.35">
      <c r="B1386" t="s">
        <v>40</v>
      </c>
      <c r="C1386" s="17">
        <v>0.41771843847062801</v>
      </c>
      <c r="D1386" s="17">
        <v>0.55219197342529802</v>
      </c>
      <c r="E1386" s="17">
        <v>0.52461769277263504</v>
      </c>
      <c r="F1386" s="17">
        <v>0.41041349522877901</v>
      </c>
      <c r="G1386" s="17">
        <v>0.202309839989566</v>
      </c>
      <c r="H1386" s="17">
        <v>0.55434703182755696</v>
      </c>
      <c r="I1386" s="17">
        <v>0.31722694204006902</v>
      </c>
      <c r="J1386" s="17">
        <v>0.43631483689577599</v>
      </c>
      <c r="K1386" s="17">
        <v>0.26682881618976001</v>
      </c>
      <c r="L1386" s="17">
        <v>0.34943556887024102</v>
      </c>
      <c r="M1386" s="17"/>
      <c r="N1386" s="17">
        <v>0.47047232079517098</v>
      </c>
      <c r="O1386" s="17">
        <v>0.45768765287409502</v>
      </c>
      <c r="P1386" s="17">
        <v>0.417397925754247</v>
      </c>
      <c r="Q1386" s="17">
        <v>0.35350016148848201</v>
      </c>
      <c r="R1386" s="17"/>
      <c r="S1386" s="17">
        <v>0.47222460678088901</v>
      </c>
      <c r="T1386" s="17">
        <v>0.441266705360565</v>
      </c>
      <c r="U1386" s="17">
        <v>0.48162758980157799</v>
      </c>
      <c r="V1386" s="17">
        <v>0.45066922291433997</v>
      </c>
      <c r="W1386" s="17">
        <v>0.43270121649132398</v>
      </c>
      <c r="X1386" s="17">
        <v>0.396034478133306</v>
      </c>
      <c r="Y1386" s="17">
        <v>0.38574616700726599</v>
      </c>
      <c r="Z1386" s="17"/>
      <c r="AA1386" s="17">
        <v>0.41838100803626399</v>
      </c>
      <c r="AB1386" s="17">
        <v>0.416673026327741</v>
      </c>
      <c r="AC1386" s="17"/>
      <c r="AD1386" s="17">
        <v>0.43577166292566299</v>
      </c>
      <c r="AE1386" s="17">
        <v>0.37498232223600803</v>
      </c>
      <c r="AF1386" s="17">
        <v>0.43367567990043798</v>
      </c>
      <c r="AG1386" s="17"/>
      <c r="AH1386" s="17">
        <v>0.41357747195577699</v>
      </c>
      <c r="AI1386" s="17">
        <v>0.41830514618437598</v>
      </c>
      <c r="AJ1386" s="17"/>
      <c r="AK1386" s="17">
        <v>0.43823456770355401</v>
      </c>
      <c r="AL1386" s="17">
        <v>0.40847401428977897</v>
      </c>
      <c r="AM1386" s="17"/>
      <c r="AN1386" s="17">
        <v>0.45367112302746498</v>
      </c>
      <c r="AO1386" s="17">
        <v>0.35350016148848201</v>
      </c>
      <c r="AP1386" s="17"/>
      <c r="AQ1386" s="17">
        <v>0.39405909227591301</v>
      </c>
      <c r="AR1386" s="17">
        <v>0.42952062104851502</v>
      </c>
      <c r="AS1386" s="17"/>
      <c r="AT1386" s="17">
        <v>0.43546226800358101</v>
      </c>
      <c r="AU1386" s="17">
        <v>0.41097342806694298</v>
      </c>
      <c r="AV1386" s="17">
        <v>0.42943976525427002</v>
      </c>
      <c r="AW1386" s="17">
        <v>0.37279705626112403</v>
      </c>
      <c r="AX1386" s="17"/>
      <c r="AY1386" s="17">
        <v>0.38027998941926699</v>
      </c>
      <c r="AZ1386" s="17">
        <v>0.42699763349519698</v>
      </c>
      <c r="BA1386" s="17"/>
      <c r="BB1386" s="17">
        <v>0.424632368505035</v>
      </c>
      <c r="BC1386" s="17">
        <v>0.41644830850089598</v>
      </c>
      <c r="BD1386" s="17"/>
      <c r="BE1386" s="17">
        <v>0.34990886205725802</v>
      </c>
      <c r="BF1386" s="17">
        <v>0.42660511540038798</v>
      </c>
      <c r="BG1386" s="17"/>
      <c r="BH1386" s="17">
        <v>0.35158844350275897</v>
      </c>
      <c r="BI1386" s="17">
        <v>0.42350612554732803</v>
      </c>
      <c r="BJ1386" s="17"/>
      <c r="BK1386" s="17">
        <v>0.40839772740333802</v>
      </c>
      <c r="BL1386" s="17">
        <v>0.41933346825234202</v>
      </c>
      <c r="BM1386" s="17"/>
      <c r="BN1386" s="17">
        <v>0.30056746605275297</v>
      </c>
      <c r="BO1386" s="17">
        <v>0.42305727717407898</v>
      </c>
      <c r="BP1386" s="17"/>
      <c r="BQ1386" s="17">
        <v>0.35371335621634697</v>
      </c>
      <c r="BR1386" s="17">
        <v>0.42275367670355302</v>
      </c>
      <c r="BS1386" s="17"/>
      <c r="BT1386" s="17">
        <v>0.36750605225398603</v>
      </c>
      <c r="BU1386" s="17">
        <v>0.421073088250626</v>
      </c>
      <c r="BV1386" s="17"/>
      <c r="BW1386" s="17">
        <v>0.45534245912472798</v>
      </c>
      <c r="BX1386" s="17">
        <v>0.399799055491393</v>
      </c>
      <c r="BY1386" s="17"/>
      <c r="BZ1386" s="17">
        <v>0.411839609143133</v>
      </c>
      <c r="CA1386" s="17">
        <v>0.41800093835479402</v>
      </c>
    </row>
    <row r="1387" spans="2:79" x14ac:dyDescent="0.35">
      <c r="B1387" t="s">
        <v>75</v>
      </c>
      <c r="C1387" s="17">
        <v>0.45371600122780598</v>
      </c>
      <c r="D1387" s="17">
        <v>0.32332287986463298</v>
      </c>
      <c r="E1387" s="17">
        <v>0.35703087961784502</v>
      </c>
      <c r="F1387" s="17">
        <v>0.48607504781504002</v>
      </c>
      <c r="G1387" s="17">
        <v>0.62519083477076698</v>
      </c>
      <c r="H1387" s="17">
        <v>0.351388204115128</v>
      </c>
      <c r="I1387" s="17">
        <v>0.56202942902858</v>
      </c>
      <c r="J1387" s="17">
        <v>0.41473930364040801</v>
      </c>
      <c r="K1387" s="17">
        <v>0.48206109816845699</v>
      </c>
      <c r="L1387" s="17">
        <v>0.54411602028073602</v>
      </c>
      <c r="M1387" s="17"/>
      <c r="N1387" s="17">
        <v>0.50289402185737697</v>
      </c>
      <c r="O1387" s="17">
        <v>0.48166660143762402</v>
      </c>
      <c r="P1387" s="17">
        <v>0.43366653195567201</v>
      </c>
      <c r="Q1387" s="17">
        <v>0.40744949498517702</v>
      </c>
      <c r="R1387" s="17"/>
      <c r="S1387" s="17">
        <v>0.44702175856033199</v>
      </c>
      <c r="T1387" s="17">
        <v>0.43773830271713798</v>
      </c>
      <c r="U1387" s="17">
        <v>0.34052868111165902</v>
      </c>
      <c r="V1387" s="17">
        <v>0.47858422855325899</v>
      </c>
      <c r="W1387" s="17">
        <v>0.40603419446852901</v>
      </c>
      <c r="X1387" s="17">
        <v>0.393877165758588</v>
      </c>
      <c r="Y1387" s="17">
        <v>0.41646938877534501</v>
      </c>
      <c r="Z1387" s="17"/>
      <c r="AA1387" s="17">
        <v>0.38533563100577201</v>
      </c>
      <c r="AB1387" s="17">
        <v>0.56160756925758604</v>
      </c>
      <c r="AC1387" s="17"/>
      <c r="AD1387" s="17">
        <v>0.358088483760159</v>
      </c>
      <c r="AE1387" s="17">
        <v>0.32684083354353</v>
      </c>
      <c r="AF1387" s="17">
        <v>0.42370133259403803</v>
      </c>
      <c r="AG1387" s="17"/>
      <c r="AH1387" s="17">
        <v>0.25338692258691098</v>
      </c>
      <c r="AI1387" s="17">
        <v>0.48209937870866698</v>
      </c>
      <c r="AJ1387" s="17"/>
      <c r="AK1387" s="17">
        <v>0.44641581915360701</v>
      </c>
      <c r="AL1387" s="17">
        <v>0.45700541215543</v>
      </c>
      <c r="AM1387" s="17"/>
      <c r="AN1387" s="17">
        <v>0.47961836396093499</v>
      </c>
      <c r="AO1387" s="17">
        <v>0.40744949498517702</v>
      </c>
      <c r="AP1387" s="17"/>
      <c r="AQ1387" s="17">
        <v>0.37002191409305601</v>
      </c>
      <c r="AR1387" s="17">
        <v>0.495465798070226</v>
      </c>
      <c r="AS1387" s="17"/>
      <c r="AT1387" s="17">
        <v>0.53479322947347296</v>
      </c>
      <c r="AU1387" s="17">
        <v>0.52043654743979495</v>
      </c>
      <c r="AV1387" s="17">
        <v>0.42318711995664199</v>
      </c>
      <c r="AW1387" s="17">
        <v>0.26140314457755498</v>
      </c>
      <c r="AX1387" s="17"/>
      <c r="AY1387" s="17">
        <v>0.38204307201654097</v>
      </c>
      <c r="AZ1387" s="17">
        <v>0.471480281132164</v>
      </c>
      <c r="BA1387" s="17"/>
      <c r="BB1387" s="17">
        <v>0.40748602086333102</v>
      </c>
      <c r="BC1387" s="17">
        <v>0.46220872291704201</v>
      </c>
      <c r="BD1387" s="17"/>
      <c r="BE1387" s="17">
        <v>0.41109841091645699</v>
      </c>
      <c r="BF1387" s="17">
        <v>0.459301182210401</v>
      </c>
      <c r="BG1387" s="17"/>
      <c r="BH1387" s="17">
        <v>0.48322381210711801</v>
      </c>
      <c r="BI1387" s="17">
        <v>0.451133482118726</v>
      </c>
      <c r="BJ1387" s="17"/>
      <c r="BK1387" s="17">
        <v>0.41388204084827601</v>
      </c>
      <c r="BL1387" s="17">
        <v>0.46061816050214599</v>
      </c>
      <c r="BM1387" s="17"/>
      <c r="BN1387" s="17">
        <v>0.35662222721360398</v>
      </c>
      <c r="BO1387" s="17">
        <v>0.458140787363785</v>
      </c>
      <c r="BP1387" s="17"/>
      <c r="BQ1387" s="17">
        <v>0.28924778189532002</v>
      </c>
      <c r="BR1387" s="17">
        <v>0.46665460917762303</v>
      </c>
      <c r="BS1387" s="17"/>
      <c r="BT1387" s="17">
        <v>0.37545492302621503</v>
      </c>
      <c r="BU1387" s="17">
        <v>0.45894456191875999</v>
      </c>
      <c r="BV1387" s="17"/>
      <c r="BW1387" s="17">
        <v>0.42836412001354501</v>
      </c>
      <c r="BX1387" s="17">
        <v>0.46579047016612002</v>
      </c>
      <c r="BY1387" s="17"/>
      <c r="BZ1387" s="17">
        <v>0.31784195500953499</v>
      </c>
      <c r="CA1387" s="17">
        <v>0.46024526074180699</v>
      </c>
    </row>
    <row r="1388" spans="2:79" x14ac:dyDescent="0.35">
      <c r="C1388" s="17"/>
      <c r="D1388" s="17"/>
      <c r="E1388" s="17"/>
      <c r="F1388" s="17"/>
      <c r="G1388" s="17"/>
      <c r="H1388" s="17"/>
      <c r="I1388" s="17"/>
      <c r="J1388" s="17"/>
      <c r="K1388" s="17"/>
      <c r="L1388" s="17"/>
      <c r="M1388" s="17"/>
      <c r="N1388" s="17"/>
      <c r="O1388" s="17"/>
      <c r="P1388" s="17"/>
      <c r="Q1388" s="17"/>
      <c r="R1388" s="17"/>
      <c r="S1388" s="17"/>
      <c r="T1388" s="17"/>
      <c r="U1388" s="17"/>
      <c r="V1388" s="17"/>
      <c r="W1388" s="17"/>
      <c r="X1388" s="17"/>
      <c r="Y1388" s="17"/>
      <c r="Z1388" s="17"/>
      <c r="AA1388" s="17"/>
      <c r="AB1388" s="17"/>
      <c r="AC1388" s="17"/>
      <c r="AD1388" s="17"/>
      <c r="AE1388" s="17"/>
      <c r="AF1388" s="17"/>
      <c r="AG1388" s="17"/>
      <c r="AH1388" s="17"/>
      <c r="AI1388" s="17"/>
      <c r="AJ1388" s="17"/>
      <c r="AK1388" s="17"/>
      <c r="AL1388" s="17"/>
      <c r="AM1388" s="17"/>
      <c r="AN1388" s="17"/>
      <c r="AO1388" s="17"/>
      <c r="AP1388" s="17"/>
      <c r="AQ1388" s="17"/>
      <c r="AR1388" s="17"/>
      <c r="AS1388" s="17"/>
      <c r="AT1388" s="17"/>
      <c r="AU1388" s="17"/>
      <c r="AV1388" s="17"/>
      <c r="AW1388" s="17"/>
      <c r="AX1388" s="17"/>
      <c r="AY1388" s="17"/>
      <c r="AZ1388" s="17"/>
      <c r="BA1388" s="17"/>
      <c r="BB1388" s="17"/>
      <c r="BC1388" s="17"/>
      <c r="BD1388" s="17"/>
      <c r="BE1388" s="17"/>
      <c r="BF1388" s="17"/>
      <c r="BG1388" s="17"/>
      <c r="BH1388" s="17"/>
      <c r="BI1388" s="17"/>
      <c r="BJ1388" s="17"/>
      <c r="BK1388" s="17"/>
      <c r="BL1388" s="17"/>
      <c r="BM1388" s="17"/>
      <c r="BN1388" s="17"/>
      <c r="BO1388" s="17"/>
      <c r="BP1388" s="17"/>
      <c r="BQ1388" s="17"/>
      <c r="BR1388" s="17"/>
      <c r="BS1388" s="17"/>
      <c r="BT1388" s="17"/>
      <c r="BU1388" s="17"/>
      <c r="BV1388" s="17"/>
      <c r="BW1388" s="17"/>
      <c r="BX1388" s="17"/>
      <c r="BY1388" s="17"/>
      <c r="BZ1388" s="17"/>
      <c r="CA1388" s="17"/>
    </row>
    <row r="1389" spans="2:79" x14ac:dyDescent="0.35">
      <c r="B1389" s="6" t="s">
        <v>640</v>
      </c>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c r="AO1389" s="17"/>
      <c r="AP1389" s="17"/>
      <c r="AQ1389" s="17"/>
      <c r="AR1389" s="17"/>
      <c r="AS1389" s="17"/>
      <c r="AT1389" s="17"/>
      <c r="AU1389" s="17"/>
      <c r="AV1389" s="17"/>
      <c r="AW1389" s="17"/>
      <c r="AX1389" s="17"/>
      <c r="AY1389" s="17"/>
      <c r="AZ1389" s="17"/>
      <c r="BA1389" s="17"/>
      <c r="BB1389" s="17"/>
      <c r="BC1389" s="17"/>
      <c r="BD1389" s="17"/>
      <c r="BE1389" s="17"/>
      <c r="BF1389" s="17"/>
      <c r="BG1389" s="17"/>
      <c r="BH1389" s="17"/>
      <c r="BI1389" s="17"/>
      <c r="BJ1389" s="17"/>
      <c r="BK1389" s="17"/>
      <c r="BL1389" s="17"/>
      <c r="BM1389" s="17"/>
      <c r="BN1389" s="17"/>
      <c r="BO1389" s="17"/>
      <c r="BP1389" s="17"/>
      <c r="BQ1389" s="17"/>
      <c r="BR1389" s="17"/>
      <c r="BS1389" s="17"/>
      <c r="BT1389" s="17"/>
      <c r="BU1389" s="17"/>
      <c r="BV1389" s="17"/>
      <c r="BW1389" s="17"/>
      <c r="BX1389" s="17"/>
      <c r="BY1389" s="17"/>
      <c r="BZ1389" s="17"/>
      <c r="CA1389" s="17"/>
    </row>
    <row r="1390" spans="2:79" x14ac:dyDescent="0.35">
      <c r="B1390" s="24" t="s">
        <v>77</v>
      </c>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c r="AF1390" s="17"/>
      <c r="AG1390" s="17"/>
      <c r="AH1390" s="17"/>
      <c r="AI1390" s="17"/>
      <c r="AJ1390" s="17"/>
      <c r="AK1390" s="17"/>
      <c r="AL1390" s="17"/>
      <c r="AM1390" s="17"/>
      <c r="AN1390" s="17"/>
      <c r="AO1390" s="17"/>
      <c r="AP1390" s="17"/>
      <c r="AQ1390" s="17"/>
      <c r="AR1390" s="17"/>
      <c r="AS1390" s="17"/>
      <c r="AT1390" s="17"/>
      <c r="AU1390" s="17"/>
      <c r="AV1390" s="17"/>
      <c r="AW1390" s="17"/>
      <c r="AX1390" s="17"/>
      <c r="AY1390" s="17"/>
      <c r="AZ1390" s="17"/>
      <c r="BA1390" s="17"/>
      <c r="BB1390" s="17"/>
      <c r="BC1390" s="17"/>
      <c r="BD1390" s="17"/>
      <c r="BE1390" s="17"/>
      <c r="BF1390" s="17"/>
      <c r="BG1390" s="17"/>
      <c r="BH1390" s="17"/>
      <c r="BI1390" s="17"/>
      <c r="BJ1390" s="17"/>
      <c r="BK1390" s="17"/>
      <c r="BL1390" s="17"/>
      <c r="BM1390" s="17"/>
      <c r="BN1390" s="17"/>
      <c r="BO1390" s="17"/>
      <c r="BP1390" s="17"/>
      <c r="BQ1390" s="17"/>
      <c r="BR1390" s="17"/>
      <c r="BS1390" s="17"/>
      <c r="BT1390" s="17"/>
      <c r="BU1390" s="17"/>
      <c r="BV1390" s="17"/>
      <c r="BW1390" s="17"/>
      <c r="BX1390" s="17"/>
      <c r="BY1390" s="17"/>
      <c r="BZ1390" s="17"/>
      <c r="CA1390" s="17"/>
    </row>
    <row r="1391" spans="2:79" x14ac:dyDescent="0.35">
      <c r="B1391" t="s">
        <v>635</v>
      </c>
      <c r="C1391" s="17">
        <v>0.38841716919732699</v>
      </c>
      <c r="D1391" s="17">
        <v>0.42809642127653502</v>
      </c>
      <c r="E1391" s="17">
        <v>0.33420271994436301</v>
      </c>
      <c r="F1391" s="17">
        <v>0.40144962243779397</v>
      </c>
      <c r="G1391" s="17">
        <v>0.40047237201358399</v>
      </c>
      <c r="H1391" s="17">
        <v>0.30162515239890397</v>
      </c>
      <c r="I1391" s="17">
        <v>0.45838096395822198</v>
      </c>
      <c r="J1391" s="17">
        <v>0.30909239782037201</v>
      </c>
      <c r="K1391" s="17">
        <v>0.41824167574784898</v>
      </c>
      <c r="L1391" s="17">
        <v>0.51166565886885396</v>
      </c>
      <c r="M1391" s="17"/>
      <c r="N1391" s="17">
        <v>0.31703892004765699</v>
      </c>
      <c r="O1391" s="17">
        <v>0.331283524964679</v>
      </c>
      <c r="P1391" s="17">
        <v>0.406546905254482</v>
      </c>
      <c r="Q1391" s="17">
        <v>0.46920885727949802</v>
      </c>
      <c r="R1391" s="17"/>
      <c r="S1391" s="17">
        <v>0.37176056563417298</v>
      </c>
      <c r="T1391" s="17">
        <v>0.39977257912087799</v>
      </c>
      <c r="U1391" s="17">
        <v>0.41187962141302797</v>
      </c>
      <c r="V1391" s="17">
        <v>0.33125800835307301</v>
      </c>
      <c r="W1391" s="17">
        <v>0.41781456758822</v>
      </c>
      <c r="X1391" s="17">
        <v>0.43980977348465</v>
      </c>
      <c r="Y1391" s="17">
        <v>0.42957671786569201</v>
      </c>
      <c r="Z1391" s="17"/>
      <c r="AA1391" s="17">
        <v>0.43948769348700201</v>
      </c>
      <c r="AB1391" s="17">
        <v>0.30783733425603199</v>
      </c>
      <c r="AC1391" s="17"/>
      <c r="AD1391" s="17">
        <v>0.41321975786631299</v>
      </c>
      <c r="AE1391" s="17">
        <v>0.51846804285099302</v>
      </c>
      <c r="AF1391" s="17">
        <v>0.425304135482375</v>
      </c>
      <c r="AG1391" s="17"/>
      <c r="AH1391" s="17">
        <v>0.473991250968821</v>
      </c>
      <c r="AI1391" s="17">
        <v>0.37629271137035097</v>
      </c>
      <c r="AJ1391" s="17"/>
      <c r="AK1391" s="17">
        <v>0.33088685995012401</v>
      </c>
      <c r="AL1391" s="17">
        <v>0.41433992372370498</v>
      </c>
      <c r="AM1391" s="17"/>
      <c r="AN1391" s="17">
        <v>0.343185839225016</v>
      </c>
      <c r="AO1391" s="17">
        <v>0.46920885727949802</v>
      </c>
      <c r="AP1391" s="17"/>
      <c r="AQ1391" s="17">
        <v>0.413440328689265</v>
      </c>
      <c r="AR1391" s="17">
        <v>0.37593466462729802</v>
      </c>
      <c r="AS1391" s="17"/>
      <c r="AT1391" s="17">
        <v>0.23496344108567199</v>
      </c>
      <c r="AU1391" s="17">
        <v>0.37989702172086198</v>
      </c>
      <c r="AV1391" s="17">
        <v>0.45313726365189499</v>
      </c>
      <c r="AW1391" s="17">
        <v>0.45121020597903999</v>
      </c>
      <c r="AX1391" s="17"/>
      <c r="AY1391" s="17">
        <v>0.45542047589919699</v>
      </c>
      <c r="AZ1391" s="17">
        <v>0.37181026463980399</v>
      </c>
      <c r="BA1391" s="17"/>
      <c r="BB1391" s="17">
        <v>0.407317416375574</v>
      </c>
      <c r="BC1391" s="17">
        <v>0.38494508164987101</v>
      </c>
      <c r="BD1391" s="17"/>
      <c r="BE1391" s="17">
        <v>0.43398037858565303</v>
      </c>
      <c r="BF1391" s="17">
        <v>0.382445954759284</v>
      </c>
      <c r="BG1391" s="17"/>
      <c r="BH1391" s="17">
        <v>0.448681298459157</v>
      </c>
      <c r="BI1391" s="17">
        <v>0.38314286179284601</v>
      </c>
      <c r="BJ1391" s="17"/>
      <c r="BK1391" s="17">
        <v>0.40331079001171299</v>
      </c>
      <c r="BL1391" s="17">
        <v>0.38583650330186797</v>
      </c>
      <c r="BM1391" s="17"/>
      <c r="BN1391" s="17">
        <v>0.45750140320579002</v>
      </c>
      <c r="BO1391" s="17">
        <v>0.385268842088209</v>
      </c>
      <c r="BP1391" s="17"/>
      <c r="BQ1391" s="17">
        <v>0.49206811001520401</v>
      </c>
      <c r="BR1391" s="17">
        <v>0.38026301703154503</v>
      </c>
      <c r="BS1391" s="17"/>
      <c r="BT1391" s="17">
        <v>0.42134423355781497</v>
      </c>
      <c r="BU1391" s="17">
        <v>0.38621733808919501</v>
      </c>
      <c r="BV1391" s="17"/>
      <c r="BW1391" s="17">
        <v>0.405811485942429</v>
      </c>
      <c r="BX1391" s="17">
        <v>0.38013268981424297</v>
      </c>
      <c r="BY1391" s="17"/>
      <c r="BZ1391" s="17">
        <v>0.44127513190546702</v>
      </c>
      <c r="CA1391" s="17">
        <v>0.38587714506830001</v>
      </c>
    </row>
    <row r="1392" spans="2:79" x14ac:dyDescent="0.35">
      <c r="B1392" t="s">
        <v>636</v>
      </c>
      <c r="C1392" s="17">
        <v>0.18298318787679799</v>
      </c>
      <c r="D1392" s="17">
        <v>0.18870097081456599</v>
      </c>
      <c r="E1392" s="17">
        <v>0.17245467176033999</v>
      </c>
      <c r="F1392" s="17">
        <v>0.14133777992942601</v>
      </c>
      <c r="G1392" s="17">
        <v>0.20573161887588101</v>
      </c>
      <c r="H1392" s="17">
        <v>0.177011219850118</v>
      </c>
      <c r="I1392" s="17">
        <v>0.166429449723904</v>
      </c>
      <c r="J1392" s="17">
        <v>0.213498820457623</v>
      </c>
      <c r="K1392" s="17">
        <v>0.21636644760382501</v>
      </c>
      <c r="L1392" s="17">
        <v>0.25887712991422601</v>
      </c>
      <c r="M1392" s="17"/>
      <c r="N1392" s="17">
        <v>9.0334283768426005E-2</v>
      </c>
      <c r="O1392" s="17">
        <v>0.138758030982787</v>
      </c>
      <c r="P1392" s="17">
        <v>0.202685052361017</v>
      </c>
      <c r="Q1392" s="17">
        <v>0.27353600165361702</v>
      </c>
      <c r="R1392" s="17"/>
      <c r="S1392" s="17">
        <v>0.15361128948157901</v>
      </c>
      <c r="T1392" s="17">
        <v>0.187239910802797</v>
      </c>
      <c r="U1392" s="17">
        <v>0.242041416490965</v>
      </c>
      <c r="V1392" s="17">
        <v>0.13211961686961801</v>
      </c>
      <c r="W1392" s="17">
        <v>0.20915097867636101</v>
      </c>
      <c r="X1392" s="17">
        <v>0.21089418614823999</v>
      </c>
      <c r="Y1392" s="17">
        <v>0.22653444163685399</v>
      </c>
      <c r="Z1392" s="17"/>
      <c r="AA1392" s="17">
        <v>0.23074426763389499</v>
      </c>
      <c r="AB1392" s="17">
        <v>0.107625043879382</v>
      </c>
      <c r="AC1392" s="17"/>
      <c r="AD1392" s="17">
        <v>0.23867910773012199</v>
      </c>
      <c r="AE1392" s="17">
        <v>0.26727218964705401</v>
      </c>
      <c r="AF1392" s="17">
        <v>0.21117017107740199</v>
      </c>
      <c r="AG1392" s="17"/>
      <c r="AH1392" s="17">
        <v>0.31080071867372999</v>
      </c>
      <c r="AI1392" s="17">
        <v>0.16487351927604499</v>
      </c>
      <c r="AJ1392" s="17"/>
      <c r="AK1392" s="17">
        <v>0.16345404313866799</v>
      </c>
      <c r="AL1392" s="17">
        <v>0.19178288375504199</v>
      </c>
      <c r="AM1392" s="17"/>
      <c r="AN1392" s="17">
        <v>0.13228707919177299</v>
      </c>
      <c r="AO1392" s="17">
        <v>0.27353600165361702</v>
      </c>
      <c r="AP1392" s="17"/>
      <c r="AQ1392" s="17">
        <v>0.232904615240319</v>
      </c>
      <c r="AR1392" s="17">
        <v>0.15808047943151701</v>
      </c>
      <c r="AS1392" s="17"/>
      <c r="AT1392" s="17">
        <v>8.4853057478136207E-2</v>
      </c>
      <c r="AU1392" s="17">
        <v>0.149417158006734</v>
      </c>
      <c r="AV1392" s="17">
        <v>0.22952688092409901</v>
      </c>
      <c r="AW1392" s="17">
        <v>0.27759180054383997</v>
      </c>
      <c r="AX1392" s="17"/>
      <c r="AY1392" s="17">
        <v>0.23255531087853801</v>
      </c>
      <c r="AZ1392" s="17">
        <v>0.170696637317933</v>
      </c>
      <c r="BA1392" s="17"/>
      <c r="BB1392" s="17">
        <v>0.19800527363013401</v>
      </c>
      <c r="BC1392" s="17">
        <v>0.18022354159338899</v>
      </c>
      <c r="BD1392" s="17"/>
      <c r="BE1392" s="17">
        <v>0.27228706802694103</v>
      </c>
      <c r="BF1392" s="17">
        <v>0.171279608921661</v>
      </c>
      <c r="BG1392" s="17"/>
      <c r="BH1392" s="17">
        <v>0.22166939739135899</v>
      </c>
      <c r="BI1392" s="17">
        <v>0.17959737671859799</v>
      </c>
      <c r="BJ1392" s="17"/>
      <c r="BK1392" s="17">
        <v>0.21909067043795</v>
      </c>
      <c r="BL1392" s="17">
        <v>0.17672672747823401</v>
      </c>
      <c r="BM1392" s="17"/>
      <c r="BN1392" s="17">
        <v>0.306075742681165</v>
      </c>
      <c r="BO1392" s="17">
        <v>0.177373577626598</v>
      </c>
      <c r="BP1392" s="17"/>
      <c r="BQ1392" s="17">
        <v>0.30403487696742898</v>
      </c>
      <c r="BR1392" s="17">
        <v>0.173460130150731</v>
      </c>
      <c r="BS1392" s="17"/>
      <c r="BT1392" s="17">
        <v>0.29346336213368901</v>
      </c>
      <c r="BU1392" s="17">
        <v>0.175602094879825</v>
      </c>
      <c r="BV1392" s="17"/>
      <c r="BW1392" s="17">
        <v>0.18027321383969899</v>
      </c>
      <c r="BX1392" s="17">
        <v>0.18427388094442701</v>
      </c>
      <c r="BY1392" s="17"/>
      <c r="BZ1392" s="17">
        <v>0.27847301565128801</v>
      </c>
      <c r="CA1392" s="17">
        <v>0.17839454211375499</v>
      </c>
    </row>
    <row r="1393" spans="2:79" x14ac:dyDescent="0.35">
      <c r="B1393" t="s">
        <v>637</v>
      </c>
      <c r="C1393" s="17">
        <v>0.162339539896382</v>
      </c>
      <c r="D1393" s="17">
        <v>0.131608557175284</v>
      </c>
      <c r="E1393" s="17">
        <v>0.159838021374724</v>
      </c>
      <c r="F1393" s="17">
        <v>0.181291983092389</v>
      </c>
      <c r="G1393" s="17">
        <v>0.18336548175941</v>
      </c>
      <c r="H1393" s="17">
        <v>0.103699707539291</v>
      </c>
      <c r="I1393" s="17">
        <v>0.198954885515221</v>
      </c>
      <c r="J1393" s="17">
        <v>0.145088322767463</v>
      </c>
      <c r="K1393" s="17">
        <v>0.218304014275646</v>
      </c>
      <c r="L1393" s="17">
        <v>0.18841818400260901</v>
      </c>
      <c r="M1393" s="17"/>
      <c r="N1393" s="17">
        <v>8.8028735450389597E-2</v>
      </c>
      <c r="O1393" s="17">
        <v>0.14101341878837301</v>
      </c>
      <c r="P1393" s="17">
        <v>0.17608794129751901</v>
      </c>
      <c r="Q1393" s="17">
        <v>0.22831113770568201</v>
      </c>
      <c r="R1393" s="17"/>
      <c r="S1393" s="17">
        <v>0.14184678393453901</v>
      </c>
      <c r="T1393" s="17">
        <v>0.19369079143111101</v>
      </c>
      <c r="U1393" s="17">
        <v>0.19913297995593399</v>
      </c>
      <c r="V1393" s="17">
        <v>0.116757177490128</v>
      </c>
      <c r="W1393" s="17">
        <v>0.17844432647220301</v>
      </c>
      <c r="X1393" s="17">
        <v>0.19639814647191201</v>
      </c>
      <c r="Y1393" s="17">
        <v>0.211779545122252</v>
      </c>
      <c r="Z1393" s="17"/>
      <c r="AA1393" s="17">
        <v>0.20782068528678499</v>
      </c>
      <c r="AB1393" s="17">
        <v>9.0578710347963401E-2</v>
      </c>
      <c r="AC1393" s="17"/>
      <c r="AD1393" s="17">
        <v>0.21115145347101999</v>
      </c>
      <c r="AE1393" s="17">
        <v>0.28489846393777102</v>
      </c>
      <c r="AF1393" s="17">
        <v>0.16819525589489701</v>
      </c>
      <c r="AG1393" s="17"/>
      <c r="AH1393" s="17">
        <v>0.29903867174009402</v>
      </c>
      <c r="AI1393" s="17">
        <v>0.142971492647578</v>
      </c>
      <c r="AJ1393" s="17"/>
      <c r="AK1393" s="17">
        <v>0.10935305074151799</v>
      </c>
      <c r="AL1393" s="17">
        <v>0.18621488090444199</v>
      </c>
      <c r="AM1393" s="17"/>
      <c r="AN1393" s="17">
        <v>0.12540525643051201</v>
      </c>
      <c r="AO1393" s="17">
        <v>0.22831113770568201</v>
      </c>
      <c r="AP1393" s="17"/>
      <c r="AQ1393" s="17">
        <v>0.20151927100134701</v>
      </c>
      <c r="AR1393" s="17">
        <v>0.14279519847427699</v>
      </c>
      <c r="AS1393" s="17"/>
      <c r="AT1393" s="17">
        <v>6.0416625607572397E-2</v>
      </c>
      <c r="AU1393" s="17">
        <v>0.14004446681786101</v>
      </c>
      <c r="AV1393" s="17">
        <v>0.20723844813145201</v>
      </c>
      <c r="AW1393" s="17">
        <v>0.23879432347896601</v>
      </c>
      <c r="AX1393" s="17"/>
      <c r="AY1393" s="17">
        <v>0.23592585765552301</v>
      </c>
      <c r="AZ1393" s="17">
        <v>0.144101022785531</v>
      </c>
      <c r="BA1393" s="17"/>
      <c r="BB1393" s="17">
        <v>0.152130705148249</v>
      </c>
      <c r="BC1393" s="17">
        <v>0.16421496341167899</v>
      </c>
      <c r="BD1393" s="17"/>
      <c r="BE1393" s="17">
        <v>0.23372608932765701</v>
      </c>
      <c r="BF1393" s="17">
        <v>0.15298408841768801</v>
      </c>
      <c r="BG1393" s="17"/>
      <c r="BH1393" s="17">
        <v>0.192120807872005</v>
      </c>
      <c r="BI1393" s="17">
        <v>0.15973308786392601</v>
      </c>
      <c r="BJ1393" s="17"/>
      <c r="BK1393" s="17">
        <v>0.18570558854904001</v>
      </c>
      <c r="BL1393" s="17">
        <v>0.158290829000553</v>
      </c>
      <c r="BM1393" s="17"/>
      <c r="BN1393" s="17">
        <v>0.244276407718132</v>
      </c>
      <c r="BO1393" s="17">
        <v>0.15860548876442901</v>
      </c>
      <c r="BP1393" s="17"/>
      <c r="BQ1393" s="17">
        <v>0.27311169240215599</v>
      </c>
      <c r="BR1393" s="17">
        <v>0.153625166634201</v>
      </c>
      <c r="BS1393" s="17"/>
      <c r="BT1393" s="17">
        <v>0.19773540584003099</v>
      </c>
      <c r="BU1393" s="17">
        <v>0.159974770108537</v>
      </c>
      <c r="BV1393" s="17"/>
      <c r="BW1393" s="17">
        <v>0.171339104476393</v>
      </c>
      <c r="BX1393" s="17">
        <v>0.158053271667948</v>
      </c>
      <c r="BY1393" s="17"/>
      <c r="BZ1393" s="17">
        <v>0.26073094281419301</v>
      </c>
      <c r="CA1393" s="17">
        <v>0.15761146252268601</v>
      </c>
    </row>
    <row r="1394" spans="2:79" x14ac:dyDescent="0.35">
      <c r="B1394" t="s">
        <v>638</v>
      </c>
      <c r="C1394" s="17">
        <v>0.152784767177296</v>
      </c>
      <c r="D1394" s="17">
        <v>0.15814219737590701</v>
      </c>
      <c r="E1394" s="17">
        <v>0.161331547514522</v>
      </c>
      <c r="F1394" s="17">
        <v>0.11241531662571801</v>
      </c>
      <c r="G1394" s="17">
        <v>0.145805698496071</v>
      </c>
      <c r="H1394" s="17">
        <v>0.179829976549747</v>
      </c>
      <c r="I1394" s="17">
        <v>0.14989172332544201</v>
      </c>
      <c r="J1394" s="17">
        <v>0.15000853201146999</v>
      </c>
      <c r="K1394" s="17">
        <v>0.14074954088945599</v>
      </c>
      <c r="L1394" s="17">
        <v>0.202140023318687</v>
      </c>
      <c r="M1394" s="17"/>
      <c r="N1394" s="17">
        <v>7.3586474043157601E-2</v>
      </c>
      <c r="O1394" s="17">
        <v>0.136787442730297</v>
      </c>
      <c r="P1394" s="17">
        <v>0.18629900553831899</v>
      </c>
      <c r="Q1394" s="17">
        <v>0.211261761951928</v>
      </c>
      <c r="R1394" s="17"/>
      <c r="S1394" s="17">
        <v>0.137071826814126</v>
      </c>
      <c r="T1394" s="17">
        <v>0.16302322038851999</v>
      </c>
      <c r="U1394" s="17">
        <v>0.20411115149171499</v>
      </c>
      <c r="V1394" s="17">
        <v>0.105851887578874</v>
      </c>
      <c r="W1394" s="17">
        <v>0.182765391595029</v>
      </c>
      <c r="X1394" s="17">
        <v>0.197509627356655</v>
      </c>
      <c r="Y1394" s="17">
        <v>0.173968399599394</v>
      </c>
      <c r="Z1394" s="17"/>
      <c r="AA1394" s="17">
        <v>0.20207727950680199</v>
      </c>
      <c r="AB1394" s="17">
        <v>7.5010306025810006E-2</v>
      </c>
      <c r="AC1394" s="17"/>
      <c r="AD1394" s="17">
        <v>0.19695763716359699</v>
      </c>
      <c r="AE1394" s="17">
        <v>0.24639663903470499</v>
      </c>
      <c r="AF1394" s="17">
        <v>0.18850867831496901</v>
      </c>
      <c r="AG1394" s="17"/>
      <c r="AH1394" s="17">
        <v>0.28194518327884399</v>
      </c>
      <c r="AI1394" s="17">
        <v>0.134484833534776</v>
      </c>
      <c r="AJ1394" s="17"/>
      <c r="AK1394" s="17">
        <v>0.125705505568635</v>
      </c>
      <c r="AL1394" s="17">
        <v>0.16498649285237499</v>
      </c>
      <c r="AM1394" s="17"/>
      <c r="AN1394" s="17">
        <v>0.12004634681219201</v>
      </c>
      <c r="AO1394" s="17">
        <v>0.211261761951928</v>
      </c>
      <c r="AP1394" s="17"/>
      <c r="AQ1394" s="17">
        <v>0.19484539808710799</v>
      </c>
      <c r="AR1394" s="17">
        <v>0.13180332325854599</v>
      </c>
      <c r="AS1394" s="17"/>
      <c r="AT1394" s="17">
        <v>5.202582646929E-2</v>
      </c>
      <c r="AU1394" s="17">
        <v>0.123692725781612</v>
      </c>
      <c r="AV1394" s="17">
        <v>0.194226588667859</v>
      </c>
      <c r="AW1394" s="17">
        <v>0.25272908960999702</v>
      </c>
      <c r="AX1394" s="17"/>
      <c r="AY1394" s="17">
        <v>0.22673128254554201</v>
      </c>
      <c r="AZ1394" s="17">
        <v>0.134456974363339</v>
      </c>
      <c r="BA1394" s="17"/>
      <c r="BB1394" s="17">
        <v>0.18371538918813901</v>
      </c>
      <c r="BC1394" s="17">
        <v>0.147102628393285</v>
      </c>
      <c r="BD1394" s="17"/>
      <c r="BE1394" s="17">
        <v>0.190123186190784</v>
      </c>
      <c r="BF1394" s="17">
        <v>0.14789143965054499</v>
      </c>
      <c r="BG1394" s="17"/>
      <c r="BH1394" s="17">
        <v>0.18847837568849601</v>
      </c>
      <c r="BI1394" s="17">
        <v>0.14966086800262601</v>
      </c>
      <c r="BJ1394" s="17"/>
      <c r="BK1394" s="17">
        <v>0.18865921142077999</v>
      </c>
      <c r="BL1394" s="17">
        <v>0.146568686082477</v>
      </c>
      <c r="BM1394" s="17"/>
      <c r="BN1394" s="17">
        <v>0.31171187976637199</v>
      </c>
      <c r="BO1394" s="17">
        <v>0.14554209387969999</v>
      </c>
      <c r="BP1394" s="17"/>
      <c r="BQ1394" s="17">
        <v>0.25885012738873198</v>
      </c>
      <c r="BR1394" s="17">
        <v>0.14444067420661899</v>
      </c>
      <c r="BS1394" s="17"/>
      <c r="BT1394" s="17">
        <v>0.25309566080440099</v>
      </c>
      <c r="BU1394" s="17">
        <v>0.14608307577020499</v>
      </c>
      <c r="BV1394" s="17"/>
      <c r="BW1394" s="17">
        <v>0.17425158325627199</v>
      </c>
      <c r="BX1394" s="17">
        <v>0.14256065789879799</v>
      </c>
      <c r="BY1394" s="17"/>
      <c r="BZ1394" s="17">
        <v>0.228510433860068</v>
      </c>
      <c r="CA1394" s="17">
        <v>0.149145863770766</v>
      </c>
    </row>
    <row r="1395" spans="2:79" x14ac:dyDescent="0.35">
      <c r="B1395" t="s">
        <v>639</v>
      </c>
      <c r="C1395" s="17">
        <v>0.141788094902941</v>
      </c>
      <c r="D1395" s="17">
        <v>0.157159382473053</v>
      </c>
      <c r="E1395" s="17">
        <v>0.13268272655704799</v>
      </c>
      <c r="F1395" s="17">
        <v>9.3739494426909403E-2</v>
      </c>
      <c r="G1395" s="17">
        <v>0.134673476301087</v>
      </c>
      <c r="H1395" s="17">
        <v>0.15751237362422299</v>
      </c>
      <c r="I1395" s="17">
        <v>0.13870052644744099</v>
      </c>
      <c r="J1395" s="17">
        <v>0.207144458083487</v>
      </c>
      <c r="K1395" s="17">
        <v>0.18082662277259401</v>
      </c>
      <c r="L1395" s="17">
        <v>0.117854399307926</v>
      </c>
      <c r="M1395" s="17"/>
      <c r="N1395" s="17">
        <v>8.0118020389945199E-2</v>
      </c>
      <c r="O1395" s="17">
        <v>0.141140988757782</v>
      </c>
      <c r="P1395" s="17">
        <v>0.17515448970724301</v>
      </c>
      <c r="Q1395" s="17">
        <v>0.177840204278741</v>
      </c>
      <c r="R1395" s="17"/>
      <c r="S1395" s="17">
        <v>0.147497133215755</v>
      </c>
      <c r="T1395" s="17">
        <v>0.147460138635989</v>
      </c>
      <c r="U1395" s="17">
        <v>0.22778582856820001</v>
      </c>
      <c r="V1395" s="17">
        <v>7.0029867117876704E-2</v>
      </c>
      <c r="W1395" s="17">
        <v>0.170313797176984</v>
      </c>
      <c r="X1395" s="17">
        <v>0.17665303731203799</v>
      </c>
      <c r="Y1395" s="17">
        <v>0.19671528578225</v>
      </c>
      <c r="Z1395" s="17"/>
      <c r="AA1395" s="17">
        <v>0.18517412218582499</v>
      </c>
      <c r="AB1395" s="17">
        <v>7.3332973953259203E-2</v>
      </c>
      <c r="AC1395" s="17"/>
      <c r="AD1395" s="17">
        <v>0.17152049227895899</v>
      </c>
      <c r="AE1395" s="17">
        <v>0.23153747908366001</v>
      </c>
      <c r="AF1395" s="17">
        <v>0.172219142973386</v>
      </c>
      <c r="AG1395" s="17"/>
      <c r="AH1395" s="17">
        <v>0.24200407080272801</v>
      </c>
      <c r="AI1395" s="17">
        <v>0.12758911843444901</v>
      </c>
      <c r="AJ1395" s="17"/>
      <c r="AK1395" s="17">
        <v>0.130990620661596</v>
      </c>
      <c r="AL1395" s="17">
        <v>0.14665336119345501</v>
      </c>
      <c r="AM1395" s="17"/>
      <c r="AN1395" s="17">
        <v>0.121604275328381</v>
      </c>
      <c r="AO1395" s="17">
        <v>0.177840204278741</v>
      </c>
      <c r="AP1395" s="17"/>
      <c r="AQ1395" s="17">
        <v>0.18161402835000601</v>
      </c>
      <c r="AR1395" s="17">
        <v>0.121921403152092</v>
      </c>
      <c r="AS1395" s="17"/>
      <c r="AT1395" s="17">
        <v>5.4295482939600001E-2</v>
      </c>
      <c r="AU1395" s="17">
        <v>0.11421233327079799</v>
      </c>
      <c r="AV1395" s="17">
        <v>0.176818492107046</v>
      </c>
      <c r="AW1395" s="17">
        <v>0.23980436641516001</v>
      </c>
      <c r="AX1395" s="17"/>
      <c r="AY1395" s="17">
        <v>0.202728789764997</v>
      </c>
      <c r="AZ1395" s="17">
        <v>0.12668382090425101</v>
      </c>
      <c r="BA1395" s="17"/>
      <c r="BB1395" s="17">
        <v>0.201363672668459</v>
      </c>
      <c r="BC1395" s="17">
        <v>0.13084370778771701</v>
      </c>
      <c r="BD1395" s="17"/>
      <c r="BE1395" s="17">
        <v>0.202548932315092</v>
      </c>
      <c r="BF1395" s="17">
        <v>0.13382517932930801</v>
      </c>
      <c r="BG1395" s="17"/>
      <c r="BH1395" s="17">
        <v>0.169363771044793</v>
      </c>
      <c r="BI1395" s="17">
        <v>0.139374675931489</v>
      </c>
      <c r="BJ1395" s="17"/>
      <c r="BK1395" s="17">
        <v>0.186154246473336</v>
      </c>
      <c r="BL1395" s="17">
        <v>0.13410062818833901</v>
      </c>
      <c r="BM1395" s="17"/>
      <c r="BN1395" s="17">
        <v>0.26999689340773397</v>
      </c>
      <c r="BO1395" s="17">
        <v>0.13594532568427101</v>
      </c>
      <c r="BP1395" s="17"/>
      <c r="BQ1395" s="17">
        <v>0.228626437441243</v>
      </c>
      <c r="BR1395" s="17">
        <v>0.134956578919639</v>
      </c>
      <c r="BS1395" s="17"/>
      <c r="BT1395" s="17">
        <v>0.21919047984082499</v>
      </c>
      <c r="BU1395" s="17">
        <v>0.13661690282927799</v>
      </c>
      <c r="BV1395" s="17"/>
      <c r="BW1395" s="17">
        <v>0.174984119890707</v>
      </c>
      <c r="BX1395" s="17">
        <v>0.12597765585888199</v>
      </c>
      <c r="BY1395" s="17"/>
      <c r="BZ1395" s="17">
        <v>0.230175833685374</v>
      </c>
      <c r="CA1395" s="17">
        <v>0.137540731256765</v>
      </c>
    </row>
    <row r="1396" spans="2:79" x14ac:dyDescent="0.35">
      <c r="B1396" t="s">
        <v>115</v>
      </c>
      <c r="C1396" s="17">
        <v>0.41407371462173997</v>
      </c>
      <c r="D1396" s="17">
        <v>0.41116345675438498</v>
      </c>
      <c r="E1396" s="17">
        <v>0.45190217756900097</v>
      </c>
      <c r="F1396" s="17">
        <v>0.44466306511986198</v>
      </c>
      <c r="G1396" s="17">
        <v>0.40325178661334898</v>
      </c>
      <c r="H1396" s="17">
        <v>0.46856895565649798</v>
      </c>
      <c r="I1396" s="17">
        <v>0.36645377433725801</v>
      </c>
      <c r="J1396" s="17">
        <v>0.412200478807216</v>
      </c>
      <c r="K1396" s="17">
        <v>0.30104035711831501</v>
      </c>
      <c r="L1396" s="17">
        <v>0.31634031471434498</v>
      </c>
      <c r="M1396" s="17"/>
      <c r="N1396" s="17">
        <v>0.57757846648764799</v>
      </c>
      <c r="O1396" s="17">
        <v>0.46530085424675</v>
      </c>
      <c r="P1396" s="17">
        <v>0.34182316316384798</v>
      </c>
      <c r="Q1396" s="17">
        <v>0.28496385352244202</v>
      </c>
      <c r="R1396" s="17"/>
      <c r="S1396" s="17">
        <v>0.440568469528406</v>
      </c>
      <c r="T1396" s="17">
        <v>0.36230720922659898</v>
      </c>
      <c r="U1396" s="17">
        <v>0.30889133864156099</v>
      </c>
      <c r="V1396" s="17">
        <v>0.52426822560262998</v>
      </c>
      <c r="W1396" s="17">
        <v>0.352096765031229</v>
      </c>
      <c r="X1396" s="17">
        <v>0.33533707593772599</v>
      </c>
      <c r="Y1396" s="17">
        <v>0.34869446953297201</v>
      </c>
      <c r="Z1396" s="17"/>
      <c r="AA1396" s="17">
        <v>0.30603447179218801</v>
      </c>
      <c r="AB1396" s="17">
        <v>0.58453964336388398</v>
      </c>
      <c r="AC1396" s="17"/>
      <c r="AD1396" s="17">
        <v>0.31081157134703202</v>
      </c>
      <c r="AE1396" s="17">
        <v>0.22923915122321201</v>
      </c>
      <c r="AF1396" s="17">
        <v>0.33268837215594899</v>
      </c>
      <c r="AG1396" s="17"/>
      <c r="AH1396" s="17">
        <v>0.21968056731569499</v>
      </c>
      <c r="AI1396" s="17">
        <v>0.44161606702066802</v>
      </c>
      <c r="AJ1396" s="17"/>
      <c r="AK1396" s="17">
        <v>0.48014605607525002</v>
      </c>
      <c r="AL1396" s="17">
        <v>0.38430198019349698</v>
      </c>
      <c r="AM1396" s="17"/>
      <c r="AN1396" s="17">
        <v>0.48635603559666402</v>
      </c>
      <c r="AO1396" s="17">
        <v>0.28496385352244202</v>
      </c>
      <c r="AP1396" s="17"/>
      <c r="AQ1396" s="17">
        <v>0.344650757145263</v>
      </c>
      <c r="AR1396" s="17">
        <v>0.44870452869796501</v>
      </c>
      <c r="AS1396" s="17"/>
      <c r="AT1396" s="17">
        <v>0.67138738675748399</v>
      </c>
      <c r="AU1396" s="17">
        <v>0.44609273446349101</v>
      </c>
      <c r="AV1396" s="17">
        <v>0.30021567210038602</v>
      </c>
      <c r="AW1396" s="17">
        <v>0.28269969393386701</v>
      </c>
      <c r="AX1396" s="17"/>
      <c r="AY1396" s="17">
        <v>0.274053564096436</v>
      </c>
      <c r="AZ1396" s="17">
        <v>0.44877799102783</v>
      </c>
      <c r="BA1396" s="17"/>
      <c r="BB1396" s="17">
        <v>0.38192513675023398</v>
      </c>
      <c r="BC1396" s="17">
        <v>0.41997959912385102</v>
      </c>
      <c r="BD1396" s="17"/>
      <c r="BE1396" s="17">
        <v>0.31700988376429501</v>
      </c>
      <c r="BF1396" s="17">
        <v>0.42679426165976703</v>
      </c>
      <c r="BG1396" s="17"/>
      <c r="BH1396" s="17">
        <v>0.34757876555429601</v>
      </c>
      <c r="BI1396" s="17">
        <v>0.41989334242559001</v>
      </c>
      <c r="BJ1396" s="17"/>
      <c r="BK1396" s="17">
        <v>0.34937630745050902</v>
      </c>
      <c r="BL1396" s="17">
        <v>0.42528404381517199</v>
      </c>
      <c r="BM1396" s="17"/>
      <c r="BN1396" s="17">
        <v>0.21981511878153701</v>
      </c>
      <c r="BO1396" s="17">
        <v>0.42292652470555497</v>
      </c>
      <c r="BP1396" s="17"/>
      <c r="BQ1396" s="17">
        <v>0.201484058445351</v>
      </c>
      <c r="BR1396" s="17">
        <v>0.43079800474062302</v>
      </c>
      <c r="BS1396" s="17"/>
      <c r="BT1396" s="17">
        <v>0.28099289530646898</v>
      </c>
      <c r="BU1396" s="17">
        <v>0.42296473882663899</v>
      </c>
      <c r="BV1396" s="17"/>
      <c r="BW1396" s="17">
        <v>0.35286288331983801</v>
      </c>
      <c r="BX1396" s="17">
        <v>0.44322690743598597</v>
      </c>
      <c r="BY1396" s="17"/>
      <c r="BZ1396" s="17">
        <v>0.22179150190475599</v>
      </c>
      <c r="CA1396" s="17">
        <v>0.423313598924139</v>
      </c>
    </row>
    <row r="1397" spans="2:79" x14ac:dyDescent="0.35">
      <c r="C1397" s="17"/>
      <c r="D1397" s="17"/>
      <c r="E1397" s="17"/>
      <c r="F1397" s="17"/>
      <c r="G1397" s="17"/>
      <c r="H1397" s="17"/>
      <c r="I1397" s="17"/>
      <c r="J1397" s="17"/>
      <c r="K1397" s="17"/>
      <c r="L1397" s="17"/>
      <c r="M1397" s="17"/>
      <c r="N1397" s="17"/>
      <c r="O1397" s="17"/>
      <c r="P1397" s="17"/>
      <c r="Q1397" s="17"/>
      <c r="R1397" s="17"/>
      <c r="S1397" s="17"/>
      <c r="T1397" s="17"/>
      <c r="U1397" s="17"/>
      <c r="V1397" s="17"/>
      <c r="W1397" s="17"/>
      <c r="X1397" s="17"/>
      <c r="Y1397" s="17"/>
      <c r="Z1397" s="17"/>
      <c r="AA1397" s="17"/>
      <c r="AB1397" s="17"/>
      <c r="AC1397" s="17"/>
      <c r="AD1397" s="17"/>
      <c r="AE1397" s="17"/>
      <c r="AF1397" s="17"/>
      <c r="AG1397" s="17"/>
      <c r="AH1397" s="17"/>
      <c r="AI1397" s="17"/>
      <c r="AJ1397" s="17"/>
      <c r="AK1397" s="17"/>
      <c r="AL1397" s="17"/>
      <c r="AM1397" s="17"/>
      <c r="AN1397" s="17"/>
      <c r="AO1397" s="17"/>
      <c r="AP1397" s="17"/>
      <c r="AQ1397" s="17"/>
      <c r="AR1397" s="17"/>
      <c r="AS1397" s="17"/>
      <c r="AT1397" s="17"/>
      <c r="AU1397" s="17"/>
      <c r="AV1397" s="17"/>
      <c r="AW1397" s="17"/>
      <c r="AX1397" s="17"/>
      <c r="AY1397" s="17"/>
      <c r="AZ1397" s="17"/>
      <c r="BA1397" s="17"/>
      <c r="BB1397" s="17"/>
      <c r="BC1397" s="17"/>
      <c r="BD1397" s="17"/>
      <c r="BE1397" s="17"/>
      <c r="BF1397" s="17"/>
      <c r="BG1397" s="17"/>
      <c r="BH1397" s="17"/>
      <c r="BI1397" s="17"/>
      <c r="BJ1397" s="17"/>
      <c r="BK1397" s="17"/>
      <c r="BL1397" s="17"/>
      <c r="BM1397" s="17"/>
      <c r="BN1397" s="17"/>
      <c r="BO1397" s="17"/>
      <c r="BP1397" s="17"/>
      <c r="BQ1397" s="17"/>
      <c r="BR1397" s="17"/>
      <c r="BS1397" s="17"/>
      <c r="BT1397" s="17"/>
      <c r="BU1397" s="17"/>
      <c r="BV1397" s="17"/>
      <c r="BW1397" s="17"/>
      <c r="BX1397" s="17"/>
      <c r="BY1397" s="17"/>
      <c r="BZ1397" s="17"/>
      <c r="CA1397" s="17"/>
    </row>
    <row r="1398" spans="2:79" x14ac:dyDescent="0.35">
      <c r="B1398" s="6" t="s">
        <v>642</v>
      </c>
      <c r="C1398" s="17"/>
      <c r="D1398" s="17"/>
      <c r="E1398" s="17"/>
      <c r="F1398" s="17"/>
      <c r="G1398" s="17"/>
      <c r="H1398" s="17"/>
      <c r="I1398" s="17"/>
      <c r="J1398" s="17"/>
      <c r="K1398" s="17"/>
      <c r="L1398" s="17"/>
      <c r="M1398" s="17"/>
      <c r="N1398" s="17"/>
      <c r="O1398" s="17"/>
      <c r="P1398" s="17"/>
      <c r="Q1398" s="17"/>
      <c r="R1398" s="17"/>
      <c r="S1398" s="17"/>
      <c r="T1398" s="17"/>
      <c r="U1398" s="17"/>
      <c r="V1398" s="17"/>
      <c r="W1398" s="17"/>
      <c r="X1398" s="17"/>
      <c r="Y1398" s="17"/>
      <c r="Z1398" s="17"/>
      <c r="AA1398" s="17"/>
      <c r="AB1398" s="17"/>
      <c r="AC1398" s="17"/>
      <c r="AD1398" s="17"/>
      <c r="AE1398" s="17"/>
      <c r="AF1398" s="17"/>
      <c r="AG1398" s="17"/>
      <c r="AH1398" s="17"/>
      <c r="AI1398" s="17"/>
      <c r="AJ1398" s="17"/>
      <c r="AK1398" s="17"/>
      <c r="AL1398" s="17"/>
      <c r="AM1398" s="17"/>
      <c r="AN1398" s="17"/>
      <c r="AO1398" s="17"/>
      <c r="AP1398" s="17"/>
      <c r="AQ1398" s="17"/>
      <c r="AR1398" s="17"/>
      <c r="AS1398" s="17"/>
      <c r="AT1398" s="17"/>
      <c r="AU1398" s="17"/>
      <c r="AV1398" s="17"/>
      <c r="AW1398" s="17"/>
      <c r="AX1398" s="17"/>
      <c r="AY1398" s="17"/>
      <c r="AZ1398" s="17"/>
      <c r="BA1398" s="17"/>
      <c r="BB1398" s="17"/>
      <c r="BC1398" s="17"/>
      <c r="BD1398" s="17"/>
      <c r="BE1398" s="17"/>
      <c r="BF1398" s="17"/>
      <c r="BG1398" s="17"/>
      <c r="BH1398" s="17"/>
      <c r="BI1398" s="17"/>
      <c r="BJ1398" s="17"/>
      <c r="BK1398" s="17"/>
      <c r="BL1398" s="17"/>
      <c r="BM1398" s="17"/>
      <c r="BN1398" s="17"/>
      <c r="BO1398" s="17"/>
      <c r="BP1398" s="17"/>
      <c r="BQ1398" s="17"/>
      <c r="BR1398" s="17"/>
      <c r="BS1398" s="17"/>
      <c r="BT1398" s="17"/>
      <c r="BU1398" s="17"/>
      <c r="BV1398" s="17"/>
      <c r="BW1398" s="17"/>
      <c r="BX1398" s="17"/>
      <c r="BY1398" s="17"/>
      <c r="BZ1398" s="17"/>
      <c r="CA1398" s="17"/>
    </row>
    <row r="1399" spans="2:79" x14ac:dyDescent="0.35">
      <c r="B1399" s="24" t="s">
        <v>77</v>
      </c>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c r="AO1399" s="17"/>
      <c r="AP1399" s="17"/>
      <c r="AQ1399" s="17"/>
      <c r="AR1399" s="17"/>
      <c r="AS1399" s="17"/>
      <c r="AT1399" s="17"/>
      <c r="AU1399" s="17"/>
      <c r="AV1399" s="17"/>
      <c r="AW1399" s="17"/>
      <c r="AX1399" s="17"/>
      <c r="AY1399" s="17"/>
      <c r="AZ1399" s="17"/>
      <c r="BA1399" s="17"/>
      <c r="BB1399" s="17"/>
      <c r="BC1399" s="17"/>
      <c r="BD1399" s="17"/>
      <c r="BE1399" s="17"/>
      <c r="BF1399" s="17"/>
      <c r="BG1399" s="17"/>
      <c r="BH1399" s="17"/>
      <c r="BI1399" s="17"/>
      <c r="BJ1399" s="17"/>
      <c r="BK1399" s="17"/>
      <c r="BL1399" s="17"/>
      <c r="BM1399" s="17"/>
      <c r="BN1399" s="17"/>
      <c r="BO1399" s="17"/>
      <c r="BP1399" s="17"/>
      <c r="BQ1399" s="17"/>
      <c r="BR1399" s="17"/>
      <c r="BS1399" s="17"/>
      <c r="BT1399" s="17"/>
      <c r="BU1399" s="17"/>
      <c r="BV1399" s="17"/>
      <c r="BW1399" s="17"/>
      <c r="BX1399" s="17"/>
      <c r="BY1399" s="17"/>
      <c r="BZ1399" s="17"/>
      <c r="CA1399" s="17"/>
    </row>
    <row r="1400" spans="2:79" x14ac:dyDescent="0.35">
      <c r="B1400" t="s">
        <v>218</v>
      </c>
      <c r="C1400" s="17">
        <v>0.18044400645608699</v>
      </c>
      <c r="D1400" s="17">
        <v>0.204403502338728</v>
      </c>
      <c r="E1400" s="17">
        <v>0.20400968658337101</v>
      </c>
      <c r="F1400" s="17">
        <v>9.9940574300819096E-2</v>
      </c>
      <c r="G1400" s="17">
        <v>0.21209044298110699</v>
      </c>
      <c r="H1400" s="17">
        <v>0.118636464558872</v>
      </c>
      <c r="I1400" s="17">
        <v>0.159040207945985</v>
      </c>
      <c r="J1400" s="17">
        <v>0.21817751629441101</v>
      </c>
      <c r="K1400" s="17">
        <v>0.21953861298660901</v>
      </c>
      <c r="L1400" s="17">
        <v>0.37014947195315701</v>
      </c>
      <c r="M1400" s="17"/>
      <c r="N1400" s="17">
        <v>0.12739998744069</v>
      </c>
      <c r="O1400" s="17">
        <v>0.14076613477677999</v>
      </c>
      <c r="P1400" s="17">
        <v>0.18830389025704</v>
      </c>
      <c r="Q1400" s="17">
        <v>0.24145018115764399</v>
      </c>
      <c r="R1400" s="17"/>
      <c r="S1400" s="17">
        <v>0.137980301671385</v>
      </c>
      <c r="T1400" s="17">
        <v>0.12187930336495</v>
      </c>
      <c r="U1400" s="17">
        <v>0.15584888262482099</v>
      </c>
      <c r="V1400" s="17">
        <v>0.163189898790776</v>
      </c>
      <c r="W1400" s="17">
        <v>0.204345018395513</v>
      </c>
      <c r="X1400" s="17">
        <v>0.221597163900035</v>
      </c>
      <c r="Y1400" s="17">
        <v>0.27413807038203403</v>
      </c>
      <c r="Z1400" s="17"/>
      <c r="AA1400" s="17">
        <v>0.214642442811801</v>
      </c>
      <c r="AB1400" s="17">
        <v>0.126485203504247</v>
      </c>
      <c r="AC1400" s="17"/>
      <c r="AD1400" s="17">
        <v>0.21905434293217099</v>
      </c>
      <c r="AE1400" s="17">
        <v>0.28696081525065198</v>
      </c>
      <c r="AF1400" s="17">
        <v>0.18328241721684599</v>
      </c>
      <c r="AG1400" s="17"/>
      <c r="AH1400" s="17">
        <v>0.29694312049037602</v>
      </c>
      <c r="AI1400" s="17">
        <v>0.16393797372107699</v>
      </c>
      <c r="AJ1400" s="17"/>
      <c r="AK1400" s="17">
        <v>0.16113289853282101</v>
      </c>
      <c r="AL1400" s="17">
        <v>0.189145456472221</v>
      </c>
      <c r="AM1400" s="17"/>
      <c r="AN1400" s="17">
        <v>0.14628962147197799</v>
      </c>
      <c r="AO1400" s="17">
        <v>0.24145018115764399</v>
      </c>
      <c r="AP1400" s="17"/>
      <c r="AQ1400" s="17">
        <v>0.29837538434212202</v>
      </c>
      <c r="AR1400" s="17">
        <v>0.121615345595476</v>
      </c>
      <c r="AS1400" s="17"/>
      <c r="AT1400" s="17">
        <v>0.110191602518978</v>
      </c>
      <c r="AU1400" s="17">
        <v>0.13762712198865801</v>
      </c>
      <c r="AV1400" s="17">
        <v>0.19842220658218299</v>
      </c>
      <c r="AW1400" s="17">
        <v>0.333800007106617</v>
      </c>
      <c r="AX1400" s="17"/>
      <c r="AY1400" s="17">
        <v>0.26564405792645901</v>
      </c>
      <c r="AZ1400" s="17">
        <v>0.159327002046736</v>
      </c>
      <c r="BA1400" s="17"/>
      <c r="BB1400" s="17">
        <v>0.176579777228562</v>
      </c>
      <c r="BC1400" s="17">
        <v>0.18115388829281001</v>
      </c>
      <c r="BD1400" s="17"/>
      <c r="BE1400" s="17">
        <v>0.232427646227649</v>
      </c>
      <c r="BF1400" s="17">
        <v>0.173631372655417</v>
      </c>
      <c r="BG1400" s="17"/>
      <c r="BH1400" s="17">
        <v>0.18769083012937801</v>
      </c>
      <c r="BI1400" s="17">
        <v>0.179809765553129</v>
      </c>
      <c r="BJ1400" s="17"/>
      <c r="BK1400" s="17">
        <v>0.20424080345231899</v>
      </c>
      <c r="BL1400" s="17">
        <v>0.17632065840025299</v>
      </c>
      <c r="BM1400" s="17"/>
      <c r="BN1400" s="17">
        <v>0.23599992317407301</v>
      </c>
      <c r="BO1400" s="17">
        <v>0.17791219581672099</v>
      </c>
      <c r="BP1400" s="17"/>
      <c r="BQ1400" s="17">
        <v>0.33629268270690499</v>
      </c>
      <c r="BR1400" s="17">
        <v>0.16818349235986099</v>
      </c>
      <c r="BS1400" s="17"/>
      <c r="BT1400" s="17">
        <v>0.26738052318426297</v>
      </c>
      <c r="BU1400" s="17">
        <v>0.174635846583787</v>
      </c>
      <c r="BV1400" s="17"/>
      <c r="BW1400" s="17">
        <v>0.172358550021385</v>
      </c>
      <c r="BX1400" s="17">
        <v>0.184294907765848</v>
      </c>
      <c r="BY1400" s="17"/>
      <c r="BZ1400" s="17">
        <v>0.258615878085033</v>
      </c>
      <c r="CA1400" s="17">
        <v>0.17668755369143899</v>
      </c>
    </row>
    <row r="1401" spans="2:79" x14ac:dyDescent="0.35">
      <c r="B1401" t="s">
        <v>219</v>
      </c>
      <c r="C1401" s="17">
        <v>0.53978897842457996</v>
      </c>
      <c r="D1401" s="17">
        <v>0.53172961608072999</v>
      </c>
      <c r="E1401" s="17">
        <v>0.54563123511756695</v>
      </c>
      <c r="F1401" s="17">
        <v>0.53083712627381696</v>
      </c>
      <c r="G1401" s="17">
        <v>0.53291109607215204</v>
      </c>
      <c r="H1401" s="17">
        <v>0.48730388882222198</v>
      </c>
      <c r="I1401" s="17">
        <v>0.61206932272162995</v>
      </c>
      <c r="J1401" s="17">
        <v>0.50251036516385605</v>
      </c>
      <c r="K1401" s="17">
        <v>0.59207176439752196</v>
      </c>
      <c r="L1401" s="17">
        <v>0.54378159752677901</v>
      </c>
      <c r="M1401" s="17"/>
      <c r="N1401" s="17">
        <v>0.48040456933325498</v>
      </c>
      <c r="O1401" s="17">
        <v>0.54909653046199103</v>
      </c>
      <c r="P1401" s="17">
        <v>0.56898792126475195</v>
      </c>
      <c r="Q1401" s="17">
        <v>0.57048106125119302</v>
      </c>
      <c r="R1401" s="17"/>
      <c r="S1401" s="17">
        <v>0.481649163367521</v>
      </c>
      <c r="T1401" s="17">
        <v>0.56331579711292601</v>
      </c>
      <c r="U1401" s="17">
        <v>0.58291501484377595</v>
      </c>
      <c r="V1401" s="17">
        <v>0.52410465154240504</v>
      </c>
      <c r="W1401" s="17">
        <v>0.59402747727882699</v>
      </c>
      <c r="X1401" s="17">
        <v>0.58866018760354699</v>
      </c>
      <c r="Y1401" s="17">
        <v>0.52392176475135399</v>
      </c>
      <c r="Z1401" s="17"/>
      <c r="AA1401" s="17">
        <v>0.58611543590276804</v>
      </c>
      <c r="AB1401" s="17">
        <v>0.46669440285622299</v>
      </c>
      <c r="AC1401" s="17"/>
      <c r="AD1401" s="17">
        <v>0.575539774516861</v>
      </c>
      <c r="AE1401" s="17">
        <v>0.58399401201053602</v>
      </c>
      <c r="AF1401" s="17">
        <v>0.60024611050036403</v>
      </c>
      <c r="AG1401" s="17"/>
      <c r="AH1401" s="17">
        <v>0.56408248858881804</v>
      </c>
      <c r="AI1401" s="17">
        <v>0.53634698251462698</v>
      </c>
      <c r="AJ1401" s="17"/>
      <c r="AK1401" s="17">
        <v>0.51336520994082702</v>
      </c>
      <c r="AL1401" s="17">
        <v>0.55169534348726201</v>
      </c>
      <c r="AM1401" s="17"/>
      <c r="AN1401" s="17">
        <v>0.52260597657349805</v>
      </c>
      <c r="AO1401" s="17">
        <v>0.57048106125119302</v>
      </c>
      <c r="AP1401" s="17"/>
      <c r="AQ1401" s="17">
        <v>0.539353305147516</v>
      </c>
      <c r="AR1401" s="17">
        <v>0.540006308840979</v>
      </c>
      <c r="AS1401" s="17"/>
      <c r="AT1401" s="17">
        <v>0.40972376284895601</v>
      </c>
      <c r="AU1401" s="17">
        <v>0.54161026282685198</v>
      </c>
      <c r="AV1401" s="17">
        <v>0.60677981503134504</v>
      </c>
      <c r="AW1401" s="17">
        <v>0.53971022249740397</v>
      </c>
      <c r="AX1401" s="17"/>
      <c r="AY1401" s="17">
        <v>0.55801865162768705</v>
      </c>
      <c r="AZ1401" s="17">
        <v>0.53527071719389396</v>
      </c>
      <c r="BA1401" s="17"/>
      <c r="BB1401" s="17">
        <v>0.52108942120040902</v>
      </c>
      <c r="BC1401" s="17">
        <v>0.54322419803671895</v>
      </c>
      <c r="BD1401" s="17"/>
      <c r="BE1401" s="17">
        <v>0.56819327096432304</v>
      </c>
      <c r="BF1401" s="17">
        <v>0.53606649873114698</v>
      </c>
      <c r="BG1401" s="17"/>
      <c r="BH1401" s="17">
        <v>0.53230131434402606</v>
      </c>
      <c r="BI1401" s="17">
        <v>0.54044429764326096</v>
      </c>
      <c r="BJ1401" s="17"/>
      <c r="BK1401" s="17">
        <v>0.54241793247070802</v>
      </c>
      <c r="BL1401" s="17">
        <v>0.53933345104597097</v>
      </c>
      <c r="BM1401" s="17"/>
      <c r="BN1401" s="17">
        <v>0.54917677921508101</v>
      </c>
      <c r="BO1401" s="17">
        <v>0.53936115479523905</v>
      </c>
      <c r="BP1401" s="17"/>
      <c r="BQ1401" s="17">
        <v>0.53244341253377303</v>
      </c>
      <c r="BR1401" s="17">
        <v>0.54036684932034595</v>
      </c>
      <c r="BS1401" s="17"/>
      <c r="BT1401" s="17">
        <v>0.51208586029360703</v>
      </c>
      <c r="BU1401" s="17">
        <v>0.54163980181987503</v>
      </c>
      <c r="BV1401" s="17"/>
      <c r="BW1401" s="17">
        <v>0.58913592570036799</v>
      </c>
      <c r="BX1401" s="17">
        <v>0.51628625777649795</v>
      </c>
      <c r="BY1401" s="17"/>
      <c r="BZ1401" s="17">
        <v>0.57971350232116303</v>
      </c>
      <c r="CA1401" s="17">
        <v>0.53787045472745698</v>
      </c>
    </row>
    <row r="1402" spans="2:79" x14ac:dyDescent="0.35">
      <c r="B1402" t="s">
        <v>641</v>
      </c>
      <c r="C1402" s="17">
        <v>0.19628821526745499</v>
      </c>
      <c r="D1402" s="17">
        <v>0.169046730296639</v>
      </c>
      <c r="E1402" s="17">
        <v>0.17418046333703799</v>
      </c>
      <c r="F1402" s="17">
        <v>0.26698051496085001</v>
      </c>
      <c r="G1402" s="17">
        <v>0.16229950009861799</v>
      </c>
      <c r="H1402" s="17">
        <v>0.32504021868399202</v>
      </c>
      <c r="I1402" s="17">
        <v>0.16435611817846499</v>
      </c>
      <c r="J1402" s="17">
        <v>0.16525364036047099</v>
      </c>
      <c r="K1402" s="17">
        <v>0.11618608561428399</v>
      </c>
      <c r="L1402" s="17">
        <v>3.9503740074504398E-2</v>
      </c>
      <c r="M1402" s="17"/>
      <c r="N1402" s="17">
        <v>0.27887481220862598</v>
      </c>
      <c r="O1402" s="17">
        <v>0.20172212367282</v>
      </c>
      <c r="P1402" s="17">
        <v>0.170098110737052</v>
      </c>
      <c r="Q1402" s="17">
        <v>0.13749155889267101</v>
      </c>
      <c r="R1402" s="17"/>
      <c r="S1402" s="17">
        <v>0.26813173154724101</v>
      </c>
      <c r="T1402" s="17">
        <v>0.23700255077301</v>
      </c>
      <c r="U1402" s="17">
        <v>0.18585318531523601</v>
      </c>
      <c r="V1402" s="17">
        <v>0.22581702609111301</v>
      </c>
      <c r="W1402" s="17">
        <v>0.14382451180431099</v>
      </c>
      <c r="X1402" s="17">
        <v>0.13905999290225399</v>
      </c>
      <c r="Y1402" s="17">
        <v>0.150129368770479</v>
      </c>
      <c r="Z1402" s="17"/>
      <c r="AA1402" s="17">
        <v>0.147700355508213</v>
      </c>
      <c r="AB1402" s="17">
        <v>0.27295086508368199</v>
      </c>
      <c r="AC1402" s="17"/>
      <c r="AD1402" s="17">
        <v>0.15866650190151799</v>
      </c>
      <c r="AE1402" s="17">
        <v>9.4458353108166804E-2</v>
      </c>
      <c r="AF1402" s="17">
        <v>0.15832669928740201</v>
      </c>
      <c r="AG1402" s="17"/>
      <c r="AH1402" s="17">
        <v>0.101805410304868</v>
      </c>
      <c r="AI1402" s="17">
        <v>0.209674894509917</v>
      </c>
      <c r="AJ1402" s="17"/>
      <c r="AK1402" s="17">
        <v>0.223352181065642</v>
      </c>
      <c r="AL1402" s="17">
        <v>0.184093381777475</v>
      </c>
      <c r="AM1402" s="17"/>
      <c r="AN1402" s="17">
        <v>0.229205598588516</v>
      </c>
      <c r="AO1402" s="17">
        <v>0.13749155889267101</v>
      </c>
      <c r="AP1402" s="17"/>
      <c r="AQ1402" s="17">
        <v>0.12468175962750699</v>
      </c>
      <c r="AR1402" s="17">
        <v>0.23200824135197801</v>
      </c>
      <c r="AS1402" s="17"/>
      <c r="AT1402" s="17">
        <v>0.29890937511812099</v>
      </c>
      <c r="AU1402" s="17">
        <v>0.23265336706919901</v>
      </c>
      <c r="AV1402" s="17">
        <v>0.146240493019064</v>
      </c>
      <c r="AW1402" s="17">
        <v>9.8620705263924094E-2</v>
      </c>
      <c r="AX1402" s="17"/>
      <c r="AY1402" s="17">
        <v>0.133619390425534</v>
      </c>
      <c r="AZ1402" s="17">
        <v>0.21182080976331499</v>
      </c>
      <c r="BA1402" s="17"/>
      <c r="BB1402" s="17">
        <v>0.21446891072103599</v>
      </c>
      <c r="BC1402" s="17">
        <v>0.19294831364113599</v>
      </c>
      <c r="BD1402" s="17"/>
      <c r="BE1402" s="17">
        <v>0.147052546718316</v>
      </c>
      <c r="BF1402" s="17">
        <v>0.20274071804006699</v>
      </c>
      <c r="BG1402" s="17"/>
      <c r="BH1402" s="17">
        <v>0.165214469198978</v>
      </c>
      <c r="BI1402" s="17">
        <v>0.19900778478553199</v>
      </c>
      <c r="BJ1402" s="17"/>
      <c r="BK1402" s="17">
        <v>0.17980548300155899</v>
      </c>
      <c r="BL1402" s="17">
        <v>0.19914423164874301</v>
      </c>
      <c r="BM1402" s="17"/>
      <c r="BN1402" s="17">
        <v>0.15681624073863501</v>
      </c>
      <c r="BO1402" s="17">
        <v>0.198087043744648</v>
      </c>
      <c r="BP1402" s="17"/>
      <c r="BQ1402" s="17">
        <v>9.5983609632370501E-2</v>
      </c>
      <c r="BR1402" s="17">
        <v>0.20417911341872499</v>
      </c>
      <c r="BS1402" s="17"/>
      <c r="BT1402" s="17">
        <v>0.166883257580207</v>
      </c>
      <c r="BU1402" s="17">
        <v>0.198252737216497</v>
      </c>
      <c r="BV1402" s="17"/>
      <c r="BW1402" s="17">
        <v>0.171920711713479</v>
      </c>
      <c r="BX1402" s="17">
        <v>0.20789384966910401</v>
      </c>
      <c r="BY1402" s="17"/>
      <c r="BZ1402" s="17">
        <v>0.119105957196969</v>
      </c>
      <c r="CA1402" s="17">
        <v>0.199997113374525</v>
      </c>
    </row>
    <row r="1403" spans="2:79" x14ac:dyDescent="0.35">
      <c r="B1403" t="s">
        <v>221</v>
      </c>
      <c r="C1403" s="17">
        <v>4.2992691095072103E-2</v>
      </c>
      <c r="D1403" s="17">
        <v>4.4923975164021697E-2</v>
      </c>
      <c r="E1403" s="17">
        <v>5.1741209739213499E-2</v>
      </c>
      <c r="F1403" s="17">
        <v>4.7818850145010403E-2</v>
      </c>
      <c r="G1403" s="17">
        <v>5.5018442506571098E-2</v>
      </c>
      <c r="H1403" s="17">
        <v>2.94304946680095E-2</v>
      </c>
      <c r="I1403" s="17">
        <v>2.9914180884879502E-2</v>
      </c>
      <c r="J1403" s="17">
        <v>5.6954403492437002E-2</v>
      </c>
      <c r="K1403" s="17">
        <v>3.4852280916522101E-2</v>
      </c>
      <c r="L1403" s="17">
        <v>2.4032566245241999E-2</v>
      </c>
      <c r="M1403" s="17"/>
      <c r="N1403" s="17">
        <v>5.5929233813244501E-2</v>
      </c>
      <c r="O1403" s="17">
        <v>5.5144043057433999E-2</v>
      </c>
      <c r="P1403" s="17">
        <v>4.0413273065696899E-2</v>
      </c>
      <c r="Q1403" s="17">
        <v>2.7082019089952201E-2</v>
      </c>
      <c r="R1403" s="17"/>
      <c r="S1403" s="17">
        <v>6.0880759932426802E-2</v>
      </c>
      <c r="T1403" s="17">
        <v>4.8342452369627698E-2</v>
      </c>
      <c r="U1403" s="17">
        <v>4.7319108591664702E-2</v>
      </c>
      <c r="V1403" s="17">
        <v>4.6963847244770603E-2</v>
      </c>
      <c r="W1403" s="17">
        <v>3.5442083690238699E-2</v>
      </c>
      <c r="X1403" s="17">
        <v>3.34864097361732E-2</v>
      </c>
      <c r="Y1403" s="17">
        <v>2.5879781792063201E-2</v>
      </c>
      <c r="Z1403" s="17"/>
      <c r="AA1403" s="17">
        <v>3.2674083708820002E-2</v>
      </c>
      <c r="AB1403" s="17">
        <v>5.9273543731165203E-2</v>
      </c>
      <c r="AC1403" s="17"/>
      <c r="AD1403" s="17">
        <v>3.2985579714978903E-2</v>
      </c>
      <c r="AE1403" s="17">
        <v>2.2731409025998899E-2</v>
      </c>
      <c r="AF1403" s="17">
        <v>3.6602336214742397E-2</v>
      </c>
      <c r="AG1403" s="17"/>
      <c r="AH1403" s="17">
        <v>2.76512146849104E-2</v>
      </c>
      <c r="AI1403" s="17">
        <v>4.5166329186044997E-2</v>
      </c>
      <c r="AJ1403" s="17"/>
      <c r="AK1403" s="17">
        <v>4.79259868915443E-2</v>
      </c>
      <c r="AL1403" s="17">
        <v>4.07697825515346E-2</v>
      </c>
      <c r="AM1403" s="17"/>
      <c r="AN1403" s="17">
        <v>5.1900301180070302E-2</v>
      </c>
      <c r="AO1403" s="17">
        <v>2.7082019089952201E-2</v>
      </c>
      <c r="AP1403" s="17"/>
      <c r="AQ1403" s="17">
        <v>1.88000275521511E-2</v>
      </c>
      <c r="AR1403" s="17">
        <v>5.50609126692891E-2</v>
      </c>
      <c r="AS1403" s="17"/>
      <c r="AT1403" s="17">
        <v>6.2773868962260601E-2</v>
      </c>
      <c r="AU1403" s="17">
        <v>5.2982254060104199E-2</v>
      </c>
      <c r="AV1403" s="17">
        <v>3.2455693411179501E-2</v>
      </c>
      <c r="AW1403" s="17">
        <v>2.0318082384184401E-2</v>
      </c>
      <c r="AX1403" s="17"/>
      <c r="AY1403" s="17">
        <v>2.5932412428770198E-2</v>
      </c>
      <c r="AZ1403" s="17">
        <v>4.72211155338337E-2</v>
      </c>
      <c r="BA1403" s="17"/>
      <c r="BB1403" s="17">
        <v>4.2713470739630201E-2</v>
      </c>
      <c r="BC1403" s="17">
        <v>4.3043985531064602E-2</v>
      </c>
      <c r="BD1403" s="17"/>
      <c r="BE1403" s="17">
        <v>3.3836832848417098E-2</v>
      </c>
      <c r="BF1403" s="17">
        <v>4.4192597635657097E-2</v>
      </c>
      <c r="BG1403" s="17"/>
      <c r="BH1403" s="17">
        <v>4.1991790201565703E-2</v>
      </c>
      <c r="BI1403" s="17">
        <v>4.3080289788663698E-2</v>
      </c>
      <c r="BJ1403" s="17"/>
      <c r="BK1403" s="17">
        <v>4.0952482902715699E-2</v>
      </c>
      <c r="BL1403" s="17">
        <v>4.3346204573578601E-2</v>
      </c>
      <c r="BM1403" s="17"/>
      <c r="BN1403" s="17">
        <v>2.9722542193410299E-2</v>
      </c>
      <c r="BO1403" s="17">
        <v>4.35974422387847E-2</v>
      </c>
      <c r="BP1403" s="17"/>
      <c r="BQ1403" s="17">
        <v>2.0934260246197701E-2</v>
      </c>
      <c r="BR1403" s="17">
        <v>4.4728013517240199E-2</v>
      </c>
      <c r="BS1403" s="17"/>
      <c r="BT1403" s="17">
        <v>3.8361595464589802E-2</v>
      </c>
      <c r="BU1403" s="17">
        <v>4.3302090928629501E-2</v>
      </c>
      <c r="BV1403" s="17"/>
      <c r="BW1403" s="17">
        <v>4.1151280204018897E-2</v>
      </c>
      <c r="BX1403" s="17">
        <v>4.38697091916301E-2</v>
      </c>
      <c r="BY1403" s="17"/>
      <c r="BZ1403" s="17">
        <v>3.71832032041318E-2</v>
      </c>
      <c r="CA1403" s="17">
        <v>4.3271858862126499E-2</v>
      </c>
    </row>
    <row r="1404" spans="2:79" x14ac:dyDescent="0.35">
      <c r="B1404" t="s">
        <v>222</v>
      </c>
      <c r="C1404" s="17">
        <v>1.11275609235446E-2</v>
      </c>
      <c r="D1404" s="17">
        <v>1.7291170635694499E-2</v>
      </c>
      <c r="E1404" s="17">
        <v>6.2448680448084198E-3</v>
      </c>
      <c r="F1404" s="17">
        <v>1.2264566103434999E-2</v>
      </c>
      <c r="G1404" s="17">
        <v>7.8066704796549398E-3</v>
      </c>
      <c r="H1404" s="17">
        <v>1.0773083569143501E-2</v>
      </c>
      <c r="I1404" s="17">
        <v>1.0119883450616899E-2</v>
      </c>
      <c r="J1404" s="17">
        <v>1.7872316011288299E-2</v>
      </c>
      <c r="K1404" s="17">
        <v>1.8788646421968001E-2</v>
      </c>
      <c r="L1404" s="17">
        <v>0</v>
      </c>
      <c r="M1404" s="17"/>
      <c r="N1404" s="17">
        <v>1.5016528734682301E-2</v>
      </c>
      <c r="O1404" s="17">
        <v>1.8432011657779801E-2</v>
      </c>
      <c r="P1404" s="17">
        <v>8.6121156063821806E-3</v>
      </c>
      <c r="Q1404" s="17">
        <v>5.1542504668315404E-3</v>
      </c>
      <c r="R1404" s="17"/>
      <c r="S1404" s="17">
        <v>2.38514390449748E-2</v>
      </c>
      <c r="T1404" s="17">
        <v>1.6834710341939899E-2</v>
      </c>
      <c r="U1404" s="17">
        <v>1.2416427800587699E-2</v>
      </c>
      <c r="V1404" s="17">
        <v>6.7826536972685099E-3</v>
      </c>
      <c r="W1404" s="17">
        <v>9.7902558888390903E-3</v>
      </c>
      <c r="X1404" s="17">
        <v>4.0412199757193798E-3</v>
      </c>
      <c r="Y1404" s="17">
        <v>5.4200208908679898E-3</v>
      </c>
      <c r="Z1404" s="17"/>
      <c r="AA1404" s="17">
        <v>7.2844628017322E-3</v>
      </c>
      <c r="AB1404" s="17">
        <v>1.7191258459961799E-2</v>
      </c>
      <c r="AC1404" s="17"/>
      <c r="AD1404" s="17">
        <v>3.9133720215393597E-3</v>
      </c>
      <c r="AE1404" s="17">
        <v>4.2362818604931001E-3</v>
      </c>
      <c r="AF1404" s="17">
        <v>9.9817965296505693E-3</v>
      </c>
      <c r="AG1404" s="17"/>
      <c r="AH1404" s="17">
        <v>4.8445068595617804E-3</v>
      </c>
      <c r="AI1404" s="17">
        <v>1.20177676595839E-2</v>
      </c>
      <c r="AJ1404" s="17"/>
      <c r="AK1404" s="17">
        <v>1.4615005396329501E-2</v>
      </c>
      <c r="AL1404" s="17">
        <v>9.5561428627808399E-3</v>
      </c>
      <c r="AM1404" s="17"/>
      <c r="AN1404" s="17">
        <v>1.44717264275484E-2</v>
      </c>
      <c r="AO1404" s="17">
        <v>5.1542504668315404E-3</v>
      </c>
      <c r="AP1404" s="17"/>
      <c r="AQ1404" s="17">
        <v>4.7399696651787802E-3</v>
      </c>
      <c r="AR1404" s="17">
        <v>1.43139346146732E-2</v>
      </c>
      <c r="AS1404" s="17"/>
      <c r="AT1404" s="17">
        <v>2.3326318475469E-2</v>
      </c>
      <c r="AU1404" s="17">
        <v>1.15841899447646E-2</v>
      </c>
      <c r="AV1404" s="17">
        <v>7.3694975849843899E-3</v>
      </c>
      <c r="AW1404" s="17">
        <v>2.8705505228227598E-3</v>
      </c>
      <c r="AX1404" s="17"/>
      <c r="AY1404" s="17">
        <v>4.1775968781564898E-3</v>
      </c>
      <c r="AZ1404" s="17">
        <v>1.28501235142765E-2</v>
      </c>
      <c r="BA1404" s="17"/>
      <c r="BB1404" s="17">
        <v>1.3160640660574501E-2</v>
      </c>
      <c r="BC1404" s="17">
        <v>1.07540721129828E-2</v>
      </c>
      <c r="BD1404" s="17"/>
      <c r="BE1404" s="17">
        <v>4.83099557568961E-3</v>
      </c>
      <c r="BF1404" s="17">
        <v>1.1952747349609201E-2</v>
      </c>
      <c r="BG1404" s="17"/>
      <c r="BH1404" s="17">
        <v>2.11732123833198E-2</v>
      </c>
      <c r="BI1404" s="17">
        <v>1.02483670394528E-2</v>
      </c>
      <c r="BJ1404" s="17"/>
      <c r="BK1404" s="17">
        <v>9.6364572081118396E-3</v>
      </c>
      <c r="BL1404" s="17">
        <v>1.1385929291651E-2</v>
      </c>
      <c r="BM1404" s="17"/>
      <c r="BN1404" s="17">
        <v>1.14264299665435E-2</v>
      </c>
      <c r="BO1404" s="17">
        <v>1.1113940775277E-2</v>
      </c>
      <c r="BP1404" s="17"/>
      <c r="BQ1404" s="17">
        <v>7.4686719638542001E-3</v>
      </c>
      <c r="BR1404" s="17">
        <v>1.14154033405993E-2</v>
      </c>
      <c r="BS1404" s="17"/>
      <c r="BT1404" s="17">
        <v>9.6952416576704704E-3</v>
      </c>
      <c r="BU1404" s="17">
        <v>1.1223253040016E-2</v>
      </c>
      <c r="BV1404" s="17"/>
      <c r="BW1404" s="17">
        <v>1.0957155509843001E-2</v>
      </c>
      <c r="BX1404" s="17">
        <v>1.12087207734694E-2</v>
      </c>
      <c r="BY1404" s="17"/>
      <c r="BZ1404" s="17">
        <v>5.3814591927039404E-3</v>
      </c>
      <c r="CA1404" s="17">
        <v>1.1403682746944499E-2</v>
      </c>
    </row>
    <row r="1405" spans="2:79" x14ac:dyDescent="0.35">
      <c r="B1405" t="s">
        <v>75</v>
      </c>
      <c r="C1405" s="17">
        <v>2.9358547833260799E-2</v>
      </c>
      <c r="D1405" s="17">
        <v>3.2605005484186801E-2</v>
      </c>
      <c r="E1405" s="17">
        <v>1.8192537178001698E-2</v>
      </c>
      <c r="F1405" s="17">
        <v>4.2158368216068998E-2</v>
      </c>
      <c r="G1405" s="17">
        <v>2.9873847861897701E-2</v>
      </c>
      <c r="H1405" s="17">
        <v>2.8815849697760201E-2</v>
      </c>
      <c r="I1405" s="17">
        <v>2.4500286818424099E-2</v>
      </c>
      <c r="J1405" s="17">
        <v>3.9231758677536699E-2</v>
      </c>
      <c r="K1405" s="17">
        <v>1.8562609663095999E-2</v>
      </c>
      <c r="L1405" s="17">
        <v>2.2532624200317101E-2</v>
      </c>
      <c r="M1405" s="17"/>
      <c r="N1405" s="17">
        <v>4.2374868469502398E-2</v>
      </c>
      <c r="O1405" s="17">
        <v>3.4839156373196199E-2</v>
      </c>
      <c r="P1405" s="17">
        <v>2.3584689069077101E-2</v>
      </c>
      <c r="Q1405" s="17">
        <v>1.8340929141708501E-2</v>
      </c>
      <c r="R1405" s="17"/>
      <c r="S1405" s="17">
        <v>2.7506604436451799E-2</v>
      </c>
      <c r="T1405" s="17">
        <v>1.2625186037546299E-2</v>
      </c>
      <c r="U1405" s="17">
        <v>1.5647380823915299E-2</v>
      </c>
      <c r="V1405" s="17">
        <v>3.3141922633666603E-2</v>
      </c>
      <c r="W1405" s="17">
        <v>1.25706529422709E-2</v>
      </c>
      <c r="X1405" s="17">
        <v>1.31550258822712E-2</v>
      </c>
      <c r="Y1405" s="17">
        <v>2.05109934132017E-2</v>
      </c>
      <c r="Z1405" s="17"/>
      <c r="AA1405" s="17">
        <v>1.1583219266666099E-2</v>
      </c>
      <c r="AB1405" s="17">
        <v>5.7404726364720299E-2</v>
      </c>
      <c r="AC1405" s="17"/>
      <c r="AD1405" s="17">
        <v>9.8404289129318308E-3</v>
      </c>
      <c r="AE1405" s="17">
        <v>7.61912874415258E-3</v>
      </c>
      <c r="AF1405" s="17">
        <v>1.1560640250994699E-2</v>
      </c>
      <c r="AG1405" s="17"/>
      <c r="AH1405" s="17">
        <v>4.6732590714663796E-3</v>
      </c>
      <c r="AI1405" s="17">
        <v>3.2856052408750003E-2</v>
      </c>
      <c r="AJ1405" s="17"/>
      <c r="AK1405" s="17">
        <v>3.9608718172836399E-2</v>
      </c>
      <c r="AL1405" s="17">
        <v>2.4739892848726599E-2</v>
      </c>
      <c r="AM1405" s="17"/>
      <c r="AN1405" s="17">
        <v>3.5526775758388897E-2</v>
      </c>
      <c r="AO1405" s="17">
        <v>1.8340929141708501E-2</v>
      </c>
      <c r="AP1405" s="17"/>
      <c r="AQ1405" s="17">
        <v>1.4049553665525299E-2</v>
      </c>
      <c r="AR1405" s="17">
        <v>3.6995256927604699E-2</v>
      </c>
      <c r="AS1405" s="17"/>
      <c r="AT1405" s="17">
        <v>9.5075072076216294E-2</v>
      </c>
      <c r="AU1405" s="17">
        <v>2.3542804110423001E-2</v>
      </c>
      <c r="AV1405" s="17">
        <v>8.7322943712435999E-3</v>
      </c>
      <c r="AW1405" s="17">
        <v>4.68043222504706E-3</v>
      </c>
      <c r="AX1405" s="17"/>
      <c r="AY1405" s="17">
        <v>1.26078907133932E-2</v>
      </c>
      <c r="AZ1405" s="17">
        <v>3.3510231947944502E-2</v>
      </c>
      <c r="BA1405" s="17"/>
      <c r="BB1405" s="17">
        <v>3.1987779449788402E-2</v>
      </c>
      <c r="BC1405" s="17">
        <v>2.8875542385288101E-2</v>
      </c>
      <c r="BD1405" s="17"/>
      <c r="BE1405" s="17">
        <v>1.3658707665605599E-2</v>
      </c>
      <c r="BF1405" s="17">
        <v>3.1416065588102601E-2</v>
      </c>
      <c r="BG1405" s="17"/>
      <c r="BH1405" s="17">
        <v>5.1628383742732598E-2</v>
      </c>
      <c r="BI1405" s="17">
        <v>2.7409495189961702E-2</v>
      </c>
      <c r="BJ1405" s="17"/>
      <c r="BK1405" s="17">
        <v>2.2946840964586199E-2</v>
      </c>
      <c r="BL1405" s="17">
        <v>3.04695250398032E-2</v>
      </c>
      <c r="BM1405" s="17"/>
      <c r="BN1405" s="17">
        <v>1.6858084712256801E-2</v>
      </c>
      <c r="BO1405" s="17">
        <v>2.9928222629330099E-2</v>
      </c>
      <c r="BP1405" s="17"/>
      <c r="BQ1405" s="17">
        <v>6.8773629168997598E-3</v>
      </c>
      <c r="BR1405" s="17">
        <v>3.11271280432289E-2</v>
      </c>
      <c r="BS1405" s="17"/>
      <c r="BT1405" s="17">
        <v>5.59352181966265E-3</v>
      </c>
      <c r="BU1405" s="17">
        <v>3.0946270411195902E-2</v>
      </c>
      <c r="BV1405" s="17"/>
      <c r="BW1405" s="17">
        <v>1.4476376850905699E-2</v>
      </c>
      <c r="BX1405" s="17">
        <v>3.6446554823449898E-2</v>
      </c>
      <c r="BY1405" s="17"/>
      <c r="BZ1405" s="17">
        <v>0</v>
      </c>
      <c r="CA1405" s="17">
        <v>3.0769336597508301E-2</v>
      </c>
    </row>
    <row r="1406" spans="2:79" x14ac:dyDescent="0.35">
      <c r="B1406" t="s">
        <v>223</v>
      </c>
      <c r="C1406" s="17">
        <v>0.720232984880668</v>
      </c>
      <c r="D1406" s="17">
        <v>0.73613311841945805</v>
      </c>
      <c r="E1406" s="17">
        <v>0.74964092170093799</v>
      </c>
      <c r="F1406" s="17">
        <v>0.630777700574636</v>
      </c>
      <c r="G1406" s="17">
        <v>0.74500153905325806</v>
      </c>
      <c r="H1406" s="17">
        <v>0.60594035338109398</v>
      </c>
      <c r="I1406" s="17">
        <v>0.77110953066761501</v>
      </c>
      <c r="J1406" s="17">
        <v>0.72068788145826701</v>
      </c>
      <c r="K1406" s="17">
        <v>0.81161037738413</v>
      </c>
      <c r="L1406" s="17">
        <v>0.91393106947993596</v>
      </c>
      <c r="M1406" s="17"/>
      <c r="N1406" s="17">
        <v>0.60780455677394496</v>
      </c>
      <c r="O1406" s="17">
        <v>0.68986266523877005</v>
      </c>
      <c r="P1406" s="17">
        <v>0.75729181152179204</v>
      </c>
      <c r="Q1406" s="17">
        <v>0.81193124240883696</v>
      </c>
      <c r="R1406" s="17"/>
      <c r="S1406" s="17">
        <v>0.61962946503890604</v>
      </c>
      <c r="T1406" s="17">
        <v>0.68519510047787602</v>
      </c>
      <c r="U1406" s="17">
        <v>0.73876389746859705</v>
      </c>
      <c r="V1406" s="17">
        <v>0.68729455033318099</v>
      </c>
      <c r="W1406" s="17">
        <v>0.79837249567433999</v>
      </c>
      <c r="X1406" s="17">
        <v>0.81025735150358202</v>
      </c>
      <c r="Y1406" s="17">
        <v>0.79805983513338796</v>
      </c>
      <c r="Z1406" s="17"/>
      <c r="AA1406" s="17">
        <v>0.80075787871456905</v>
      </c>
      <c r="AB1406" s="17">
        <v>0.59317960636047096</v>
      </c>
      <c r="AC1406" s="17"/>
      <c r="AD1406" s="17">
        <v>0.79459411744903197</v>
      </c>
      <c r="AE1406" s="17">
        <v>0.870954827261189</v>
      </c>
      <c r="AF1406" s="17">
        <v>0.78352852771721004</v>
      </c>
      <c r="AG1406" s="17"/>
      <c r="AH1406" s="17">
        <v>0.86102560907919301</v>
      </c>
      <c r="AI1406" s="17">
        <v>0.70028495623570397</v>
      </c>
      <c r="AJ1406" s="17"/>
      <c r="AK1406" s="17">
        <v>0.67449810847364799</v>
      </c>
      <c r="AL1406" s="17">
        <v>0.74084079995948304</v>
      </c>
      <c r="AM1406" s="17"/>
      <c r="AN1406" s="17">
        <v>0.66889559804547605</v>
      </c>
      <c r="AO1406" s="17">
        <v>0.81193124240883696</v>
      </c>
      <c r="AP1406" s="17"/>
      <c r="AQ1406" s="17">
        <v>0.83772868948963697</v>
      </c>
      <c r="AR1406" s="17">
        <v>0.66162165443645504</v>
      </c>
      <c r="AS1406" s="17"/>
      <c r="AT1406" s="17">
        <v>0.51991536536793304</v>
      </c>
      <c r="AU1406" s="17">
        <v>0.67923738481550999</v>
      </c>
      <c r="AV1406" s="17">
        <v>0.80520202161352805</v>
      </c>
      <c r="AW1406" s="17">
        <v>0.87351022960402203</v>
      </c>
      <c r="AX1406" s="17"/>
      <c r="AY1406" s="17">
        <v>0.823662709554146</v>
      </c>
      <c r="AZ1406" s="17">
        <v>0.69459771924062996</v>
      </c>
      <c r="BA1406" s="17"/>
      <c r="BB1406" s="17">
        <v>0.69766919842897102</v>
      </c>
      <c r="BC1406" s="17">
        <v>0.72437808632952905</v>
      </c>
      <c r="BD1406" s="17"/>
      <c r="BE1406" s="17">
        <v>0.80062091719197204</v>
      </c>
      <c r="BF1406" s="17">
        <v>0.70969787138656404</v>
      </c>
      <c r="BG1406" s="17"/>
      <c r="BH1406" s="17">
        <v>0.71999214447340398</v>
      </c>
      <c r="BI1406" s="17">
        <v>0.72025406319638996</v>
      </c>
      <c r="BJ1406" s="17"/>
      <c r="BK1406" s="17">
        <v>0.74665873592302701</v>
      </c>
      <c r="BL1406" s="17">
        <v>0.71565410944622398</v>
      </c>
      <c r="BM1406" s="17"/>
      <c r="BN1406" s="17">
        <v>0.78517670238915405</v>
      </c>
      <c r="BO1406" s="17">
        <v>0.71727335061195996</v>
      </c>
      <c r="BP1406" s="17"/>
      <c r="BQ1406" s="17">
        <v>0.86873609524067796</v>
      </c>
      <c r="BR1406" s="17">
        <v>0.70855034168020703</v>
      </c>
      <c r="BS1406" s="17"/>
      <c r="BT1406" s="17">
        <v>0.77946638347787001</v>
      </c>
      <c r="BU1406" s="17">
        <v>0.71627564840366198</v>
      </c>
      <c r="BV1406" s="17"/>
      <c r="BW1406" s="17">
        <v>0.76149447572175299</v>
      </c>
      <c r="BX1406" s="17">
        <v>0.70058116554234695</v>
      </c>
      <c r="BY1406" s="17"/>
      <c r="BZ1406" s="17">
        <v>0.83832938040619598</v>
      </c>
      <c r="CA1406" s="17">
        <v>0.71455800841889605</v>
      </c>
    </row>
    <row r="1407" spans="2:79" x14ac:dyDescent="0.35">
      <c r="B1407" t="s">
        <v>224</v>
      </c>
      <c r="C1407" s="17">
        <v>5.4120252018616699E-2</v>
      </c>
      <c r="D1407" s="17">
        <v>6.2215145799716098E-2</v>
      </c>
      <c r="E1407" s="17">
        <v>5.79860777840219E-2</v>
      </c>
      <c r="F1407" s="17">
        <v>6.0083416248445397E-2</v>
      </c>
      <c r="G1407" s="17">
        <v>6.2825112986226006E-2</v>
      </c>
      <c r="H1407" s="17">
        <v>4.0203578237153002E-2</v>
      </c>
      <c r="I1407" s="17">
        <v>4.0034064335496403E-2</v>
      </c>
      <c r="J1407" s="17">
        <v>7.4826719503725297E-2</v>
      </c>
      <c r="K1407" s="17">
        <v>5.3640927338490102E-2</v>
      </c>
      <c r="L1407" s="17">
        <v>2.4032566245241999E-2</v>
      </c>
      <c r="M1407" s="17"/>
      <c r="N1407" s="17">
        <v>7.09457625479267E-2</v>
      </c>
      <c r="O1407" s="17">
        <v>7.3576054715213807E-2</v>
      </c>
      <c r="P1407" s="17">
        <v>4.9025388672079097E-2</v>
      </c>
      <c r="Q1407" s="17">
        <v>3.22362695567837E-2</v>
      </c>
      <c r="R1407" s="17"/>
      <c r="S1407" s="17">
        <v>8.4732198977401599E-2</v>
      </c>
      <c r="T1407" s="17">
        <v>6.5177162711567593E-2</v>
      </c>
      <c r="U1407" s="17">
        <v>5.9735536392252299E-2</v>
      </c>
      <c r="V1407" s="17">
        <v>5.3746500942039102E-2</v>
      </c>
      <c r="W1407" s="17">
        <v>4.5232339579077699E-2</v>
      </c>
      <c r="X1407" s="17">
        <v>3.75276297118926E-2</v>
      </c>
      <c r="Y1407" s="17">
        <v>3.1299802682931199E-2</v>
      </c>
      <c r="Z1407" s="17"/>
      <c r="AA1407" s="17">
        <v>3.9958546510552202E-2</v>
      </c>
      <c r="AB1407" s="17">
        <v>7.6464802191127001E-2</v>
      </c>
      <c r="AC1407" s="17"/>
      <c r="AD1407" s="17">
        <v>3.6898951736518297E-2</v>
      </c>
      <c r="AE1407" s="17">
        <v>2.6967690886492E-2</v>
      </c>
      <c r="AF1407" s="17">
        <v>4.6584132744392999E-2</v>
      </c>
      <c r="AG1407" s="17"/>
      <c r="AH1407" s="17">
        <v>3.2495721544472202E-2</v>
      </c>
      <c r="AI1407" s="17">
        <v>5.7184096845628897E-2</v>
      </c>
      <c r="AJ1407" s="17"/>
      <c r="AK1407" s="17">
        <v>6.2540992287873798E-2</v>
      </c>
      <c r="AL1407" s="17">
        <v>5.0325925414315402E-2</v>
      </c>
      <c r="AM1407" s="17"/>
      <c r="AN1407" s="17">
        <v>6.6372027607618705E-2</v>
      </c>
      <c r="AO1407" s="17">
        <v>3.22362695567837E-2</v>
      </c>
      <c r="AP1407" s="17"/>
      <c r="AQ1407" s="17">
        <v>2.3539997217329901E-2</v>
      </c>
      <c r="AR1407" s="17">
        <v>6.9374847283962204E-2</v>
      </c>
      <c r="AS1407" s="17"/>
      <c r="AT1407" s="17">
        <v>8.6100187437729597E-2</v>
      </c>
      <c r="AU1407" s="17">
        <v>6.4566444004868703E-2</v>
      </c>
      <c r="AV1407" s="17">
        <v>3.9825190996163898E-2</v>
      </c>
      <c r="AW1407" s="17">
        <v>2.3188632907007199E-2</v>
      </c>
      <c r="AX1407" s="17"/>
      <c r="AY1407" s="17">
        <v>3.0110009306926699E-2</v>
      </c>
      <c r="AZ1407" s="17">
        <v>6.0071239048110098E-2</v>
      </c>
      <c r="BA1407" s="17"/>
      <c r="BB1407" s="17">
        <v>5.58741114002047E-2</v>
      </c>
      <c r="BC1407" s="17">
        <v>5.3798057644047402E-2</v>
      </c>
      <c r="BD1407" s="17"/>
      <c r="BE1407" s="17">
        <v>3.8667828424106702E-2</v>
      </c>
      <c r="BF1407" s="17">
        <v>5.6145344985266299E-2</v>
      </c>
      <c r="BG1407" s="17"/>
      <c r="BH1407" s="17">
        <v>6.3165002584885402E-2</v>
      </c>
      <c r="BI1407" s="17">
        <v>5.3328656828116501E-2</v>
      </c>
      <c r="BJ1407" s="17"/>
      <c r="BK1407" s="17">
        <v>5.0588940110827499E-2</v>
      </c>
      <c r="BL1407" s="17">
        <v>5.4732133865229599E-2</v>
      </c>
      <c r="BM1407" s="17"/>
      <c r="BN1407" s="17">
        <v>4.1148972159953799E-2</v>
      </c>
      <c r="BO1407" s="17">
        <v>5.4711383014061699E-2</v>
      </c>
      <c r="BP1407" s="17"/>
      <c r="BQ1407" s="17">
        <v>2.8402932210051898E-2</v>
      </c>
      <c r="BR1407" s="17">
        <v>5.6143416857839502E-2</v>
      </c>
      <c r="BS1407" s="17"/>
      <c r="BT1407" s="17">
        <v>4.8056837122260297E-2</v>
      </c>
      <c r="BU1407" s="17">
        <v>5.4525343968645501E-2</v>
      </c>
      <c r="BV1407" s="17"/>
      <c r="BW1407" s="17">
        <v>5.2108435713861798E-2</v>
      </c>
      <c r="BX1407" s="17">
        <v>5.5078429965099499E-2</v>
      </c>
      <c r="BY1407" s="17"/>
      <c r="BZ1407" s="17">
        <v>4.2564662396835803E-2</v>
      </c>
      <c r="CA1407" s="17">
        <v>5.4675541609071003E-2</v>
      </c>
    </row>
    <row r="1408" spans="2:79" x14ac:dyDescent="0.35">
      <c r="B1408" t="s">
        <v>166</v>
      </c>
      <c r="C1408" s="17">
        <v>0.66611273286205097</v>
      </c>
      <c r="D1408" s="17">
        <v>0.67391797261974196</v>
      </c>
      <c r="E1408" s="17">
        <v>0.69165484391691601</v>
      </c>
      <c r="F1408" s="17">
        <v>0.57069428432619096</v>
      </c>
      <c r="G1408" s="17">
        <v>0.68217642606703199</v>
      </c>
      <c r="H1408" s="17">
        <v>0.56573677514394105</v>
      </c>
      <c r="I1408" s="17">
        <v>0.73107546633211795</v>
      </c>
      <c r="J1408" s="17">
        <v>0.64586116195454102</v>
      </c>
      <c r="K1408" s="17">
        <v>0.75796945004563998</v>
      </c>
      <c r="L1408" s="17">
        <v>0.88989850323469399</v>
      </c>
      <c r="M1408" s="17"/>
      <c r="N1408" s="17">
        <v>0.53685879422601801</v>
      </c>
      <c r="O1408" s="17">
        <v>0.61628661052355604</v>
      </c>
      <c r="P1408" s="17">
        <v>0.70826642284971297</v>
      </c>
      <c r="Q1408" s="17">
        <v>0.77969497285205303</v>
      </c>
      <c r="R1408" s="17"/>
      <c r="S1408" s="17">
        <v>0.53489726606150401</v>
      </c>
      <c r="T1408" s="17">
        <v>0.62001793776630798</v>
      </c>
      <c r="U1408" s="17">
        <v>0.67902836107634401</v>
      </c>
      <c r="V1408" s="17">
        <v>0.63354804939114195</v>
      </c>
      <c r="W1408" s="17">
        <v>0.75314015609526197</v>
      </c>
      <c r="X1408" s="17">
        <v>0.77272972179168997</v>
      </c>
      <c r="Y1408" s="17">
        <v>0.76676003245045699</v>
      </c>
      <c r="Z1408" s="17"/>
      <c r="AA1408" s="17">
        <v>0.76079933220401696</v>
      </c>
      <c r="AB1408" s="17">
        <v>0.51671480416934401</v>
      </c>
      <c r="AC1408" s="17"/>
      <c r="AD1408" s="17">
        <v>0.75769516571251405</v>
      </c>
      <c r="AE1408" s="17">
        <v>0.84398713637469702</v>
      </c>
      <c r="AF1408" s="17">
        <v>0.73694439497281705</v>
      </c>
      <c r="AG1408" s="17"/>
      <c r="AH1408" s="17">
        <v>0.82852988753472101</v>
      </c>
      <c r="AI1408" s="17">
        <v>0.643100859390075</v>
      </c>
      <c r="AJ1408" s="17"/>
      <c r="AK1408" s="17">
        <v>0.61195711618577397</v>
      </c>
      <c r="AL1408" s="17">
        <v>0.69051487454516802</v>
      </c>
      <c r="AM1408" s="17"/>
      <c r="AN1408" s="17">
        <v>0.60252357043785798</v>
      </c>
      <c r="AO1408" s="17">
        <v>0.77969497285205303</v>
      </c>
      <c r="AP1408" s="17"/>
      <c r="AQ1408" s="17">
        <v>0.81418869227230795</v>
      </c>
      <c r="AR1408" s="17">
        <v>0.592246807152493</v>
      </c>
      <c r="AS1408" s="17"/>
      <c r="AT1408" s="17">
        <v>0.43381517793020402</v>
      </c>
      <c r="AU1408" s="17">
        <v>0.614670940810641</v>
      </c>
      <c r="AV1408" s="17">
        <v>0.76537683061736395</v>
      </c>
      <c r="AW1408" s="17">
        <v>0.85032159669701401</v>
      </c>
      <c r="AX1408" s="17"/>
      <c r="AY1408" s="17">
        <v>0.79355270024721902</v>
      </c>
      <c r="AZ1408" s="17">
        <v>0.63452648019252</v>
      </c>
      <c r="BA1408" s="17"/>
      <c r="BB1408" s="17">
        <v>0.64179508702876598</v>
      </c>
      <c r="BC1408" s="17">
        <v>0.67058002868548106</v>
      </c>
      <c r="BD1408" s="17"/>
      <c r="BE1408" s="17">
        <v>0.76195308876786505</v>
      </c>
      <c r="BF1408" s="17">
        <v>0.65355252640129802</v>
      </c>
      <c r="BG1408" s="17"/>
      <c r="BH1408" s="17">
        <v>0.65682714188851898</v>
      </c>
      <c r="BI1408" s="17">
        <v>0.66692540636827402</v>
      </c>
      <c r="BJ1408" s="17"/>
      <c r="BK1408" s="17">
        <v>0.69606979581219997</v>
      </c>
      <c r="BL1408" s="17">
        <v>0.66092197558099397</v>
      </c>
      <c r="BM1408" s="17"/>
      <c r="BN1408" s="17">
        <v>0.74402773022920099</v>
      </c>
      <c r="BO1408" s="17">
        <v>0.66256196759789898</v>
      </c>
      <c r="BP1408" s="17"/>
      <c r="BQ1408" s="17">
        <v>0.840333163030626</v>
      </c>
      <c r="BR1408" s="17">
        <v>0.65240692482236695</v>
      </c>
      <c r="BS1408" s="17"/>
      <c r="BT1408" s="17">
        <v>0.73140954635560995</v>
      </c>
      <c r="BU1408" s="17">
        <v>0.66175030443501603</v>
      </c>
      <c r="BV1408" s="17"/>
      <c r="BW1408" s="17">
        <v>0.70938604000789096</v>
      </c>
      <c r="BX1408" s="17">
        <v>0.64550273557724702</v>
      </c>
      <c r="BY1408" s="17"/>
      <c r="BZ1408" s="17">
        <v>0.79576471800935999</v>
      </c>
      <c r="CA1408" s="17">
        <v>0.65988246680982499</v>
      </c>
    </row>
    <row r="1409" spans="2:79" x14ac:dyDescent="0.35">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c r="BH1409" s="17"/>
      <c r="BI1409" s="17"/>
      <c r="BJ1409" s="17"/>
      <c r="BK1409" s="17"/>
      <c r="BL1409" s="17"/>
      <c r="BM1409" s="17"/>
      <c r="BN1409" s="17"/>
      <c r="BO1409" s="17"/>
      <c r="BP1409" s="17"/>
      <c r="BQ1409" s="17"/>
      <c r="BR1409" s="17"/>
      <c r="BS1409" s="17"/>
      <c r="BT1409" s="17"/>
      <c r="BU1409" s="17"/>
      <c r="BV1409" s="17"/>
      <c r="BW1409" s="17"/>
      <c r="BX1409" s="17"/>
      <c r="BY1409" s="17"/>
      <c r="BZ1409" s="17"/>
      <c r="CA1409" s="17"/>
    </row>
    <row r="1410" spans="2:79" x14ac:dyDescent="0.35">
      <c r="B1410" s="6" t="s">
        <v>643</v>
      </c>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c r="BH1410" s="17"/>
      <c r="BI1410" s="17"/>
      <c r="BJ1410" s="17"/>
      <c r="BK1410" s="17"/>
      <c r="BL1410" s="17"/>
      <c r="BM1410" s="17"/>
      <c r="BN1410" s="17"/>
      <c r="BO1410" s="17"/>
      <c r="BP1410" s="17"/>
      <c r="BQ1410" s="17"/>
      <c r="BR1410" s="17"/>
      <c r="BS1410" s="17"/>
      <c r="BT1410" s="17"/>
      <c r="BU1410" s="17"/>
      <c r="BV1410" s="17"/>
      <c r="BW1410" s="17"/>
      <c r="BX1410" s="17"/>
      <c r="BY1410" s="17"/>
      <c r="BZ1410" s="17"/>
      <c r="CA1410" s="17"/>
    </row>
    <row r="1411" spans="2:79" x14ac:dyDescent="0.35">
      <c r="B1411" s="24" t="s">
        <v>705</v>
      </c>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c r="BA1411" s="17"/>
      <c r="BB1411" s="17"/>
      <c r="BC1411" s="17"/>
      <c r="BD1411" s="17"/>
      <c r="BE1411" s="17"/>
      <c r="BF1411" s="17"/>
      <c r="BG1411" s="17"/>
      <c r="BH1411" s="17"/>
      <c r="BI1411" s="17"/>
      <c r="BJ1411" s="17"/>
      <c r="BK1411" s="17"/>
      <c r="BL1411" s="17"/>
      <c r="BM1411" s="17"/>
      <c r="BN1411" s="17"/>
      <c r="BO1411" s="17"/>
      <c r="BP1411" s="17"/>
      <c r="BQ1411" s="17"/>
      <c r="BR1411" s="17"/>
      <c r="BS1411" s="17"/>
      <c r="BT1411" s="17"/>
      <c r="BU1411" s="17"/>
      <c r="BV1411" s="17"/>
      <c r="BW1411" s="17"/>
      <c r="BX1411" s="17"/>
      <c r="BY1411" s="17"/>
      <c r="BZ1411" s="17"/>
      <c r="CA1411" s="17"/>
    </row>
    <row r="1412" spans="2:79" x14ac:dyDescent="0.35">
      <c r="B1412" t="s">
        <v>218</v>
      </c>
      <c r="C1412" s="17">
        <v>0.30347580138159702</v>
      </c>
      <c r="D1412" s="17">
        <v>0.30367158921892801</v>
      </c>
      <c r="E1412" s="17">
        <v>0.280451642473937</v>
      </c>
      <c r="F1412" s="17">
        <v>0.22082306645581401</v>
      </c>
      <c r="G1412" s="17">
        <v>0.34747255590492998</v>
      </c>
      <c r="H1412" s="17">
        <v>0.25362082376324102</v>
      </c>
      <c r="I1412" s="17">
        <v>0.28765338449691802</v>
      </c>
      <c r="J1412" s="17">
        <v>0.29591642547174701</v>
      </c>
      <c r="K1412" s="17">
        <v>0.380420855346422</v>
      </c>
      <c r="L1412" s="17">
        <v>0.407124783356137</v>
      </c>
      <c r="M1412" s="17"/>
      <c r="N1412" s="17">
        <v>0.272923812807355</v>
      </c>
      <c r="O1412" s="17">
        <v>0.22947753501826099</v>
      </c>
      <c r="P1412" s="17">
        <v>0.29016002605666102</v>
      </c>
      <c r="Q1412" s="17">
        <v>0.33712706561626998</v>
      </c>
      <c r="R1412" s="17"/>
      <c r="S1412" s="17">
        <v>0.27410077883907602</v>
      </c>
      <c r="T1412" s="17">
        <v>0.23768580844697601</v>
      </c>
      <c r="U1412" s="17">
        <v>0.21006944765717001</v>
      </c>
      <c r="V1412" s="17">
        <v>0.26920681124104201</v>
      </c>
      <c r="W1412" s="17">
        <v>0.28318123300776499</v>
      </c>
      <c r="X1412" s="17">
        <v>0.39535680654407401</v>
      </c>
      <c r="Y1412" s="17">
        <v>0.39362202504784799</v>
      </c>
      <c r="Z1412" s="17"/>
      <c r="AA1412" s="17">
        <v>0.30143584791796102</v>
      </c>
      <c r="AB1412" s="17">
        <v>0.36370644682039399</v>
      </c>
      <c r="AC1412" s="17"/>
      <c r="AD1412" s="17">
        <v>0.25821551105798601</v>
      </c>
      <c r="AE1412" s="17">
        <v>0.35683443305496398</v>
      </c>
      <c r="AF1412" s="17">
        <v>0.403486782981817</v>
      </c>
      <c r="AG1412" s="17"/>
      <c r="AH1412" s="17">
        <v>0.36009282686555899</v>
      </c>
      <c r="AI1412" s="17">
        <v>0.273932927940923</v>
      </c>
      <c r="AJ1412" s="17"/>
      <c r="AK1412" s="17">
        <v>0.29028709155888299</v>
      </c>
      <c r="AL1412" s="17">
        <v>0.30816757691559499</v>
      </c>
      <c r="AM1412" s="17"/>
      <c r="AN1412" s="17">
        <v>0.26482280041059603</v>
      </c>
      <c r="AO1412" s="17">
        <v>0.33712706561626998</v>
      </c>
      <c r="AP1412" s="17"/>
      <c r="AQ1412" s="17">
        <v>0.38197948689968603</v>
      </c>
      <c r="AR1412" s="17">
        <v>0.23398773475371601</v>
      </c>
      <c r="AS1412" s="17"/>
      <c r="AT1412" s="17">
        <v>0.19771909437704099</v>
      </c>
      <c r="AU1412" s="17">
        <v>0.233155993426446</v>
      </c>
      <c r="AV1412" s="17">
        <v>0.291288206079233</v>
      </c>
      <c r="AW1412" s="17">
        <v>0.42524568229041299</v>
      </c>
      <c r="AX1412" s="17"/>
      <c r="AY1412" s="17">
        <v>0.35433537284940297</v>
      </c>
      <c r="AZ1412" s="17">
        <v>0.28027307407344398</v>
      </c>
      <c r="BA1412" s="17"/>
      <c r="BB1412" s="17">
        <v>0.34053746217370501</v>
      </c>
      <c r="BC1412" s="17">
        <v>0.29708990843307898</v>
      </c>
      <c r="BD1412" s="17"/>
      <c r="BE1412" s="17">
        <v>0.33623633117392798</v>
      </c>
      <c r="BF1412" s="17">
        <v>0.29745446729175001</v>
      </c>
      <c r="BG1412" s="17"/>
      <c r="BH1412" s="17">
        <v>0.306887707439157</v>
      </c>
      <c r="BI1412" s="17">
        <v>0.30316478571606298</v>
      </c>
      <c r="BJ1412" s="17"/>
      <c r="BK1412" s="17">
        <v>0.30749780818906097</v>
      </c>
      <c r="BL1412" s="17">
        <v>0.30257324957854598</v>
      </c>
      <c r="BM1412" s="17"/>
      <c r="BN1412" s="17">
        <v>0.332038294766964</v>
      </c>
      <c r="BO1412" s="17">
        <v>0.30165346644591201</v>
      </c>
      <c r="BP1412" s="17"/>
      <c r="BQ1412" s="17">
        <v>0.41304541984653997</v>
      </c>
      <c r="BR1412" s="17">
        <v>0.28795432106976998</v>
      </c>
      <c r="BS1412" s="17"/>
      <c r="BT1412" s="17">
        <v>0.46735601590725201</v>
      </c>
      <c r="BU1412" s="17">
        <v>0.28955564449003002</v>
      </c>
      <c r="BV1412" s="17"/>
      <c r="BW1412" s="17">
        <v>0.26056297793160499</v>
      </c>
      <c r="BX1412" s="17">
        <v>0.33719164730044898</v>
      </c>
      <c r="BY1412" s="17"/>
      <c r="BZ1412" s="17">
        <v>0.32404166508440901</v>
      </c>
      <c r="CA1412" s="17">
        <v>0.30049253506304802</v>
      </c>
    </row>
    <row r="1413" spans="2:79" x14ac:dyDescent="0.35">
      <c r="B1413" t="s">
        <v>219</v>
      </c>
      <c r="C1413" s="17">
        <v>0.52073521839879899</v>
      </c>
      <c r="D1413" s="17">
        <v>0.557480597092604</v>
      </c>
      <c r="E1413" s="17">
        <v>0.522012246121349</v>
      </c>
      <c r="F1413" s="17">
        <v>0.55346247827096995</v>
      </c>
      <c r="G1413" s="17">
        <v>0.50289763517881902</v>
      </c>
      <c r="H1413" s="17">
        <v>0.51401830076706401</v>
      </c>
      <c r="I1413" s="17">
        <v>0.58820800711221199</v>
      </c>
      <c r="J1413" s="17">
        <v>0.49389412480949102</v>
      </c>
      <c r="K1413" s="17">
        <v>0.468889498604736</v>
      </c>
      <c r="L1413" s="17">
        <v>0.43552211982092898</v>
      </c>
      <c r="M1413" s="17"/>
      <c r="N1413" s="17">
        <v>0.508368105203993</v>
      </c>
      <c r="O1413" s="17">
        <v>0.57863194412470198</v>
      </c>
      <c r="P1413" s="17">
        <v>0.50346031356362697</v>
      </c>
      <c r="Q1413" s="17">
        <v>0.51215749337083805</v>
      </c>
      <c r="R1413" s="17"/>
      <c r="S1413" s="17">
        <v>0.48844728840427198</v>
      </c>
      <c r="T1413" s="17">
        <v>0.53200410016271504</v>
      </c>
      <c r="U1413" s="17">
        <v>0.57568356110591001</v>
      </c>
      <c r="V1413" s="17">
        <v>0.51868113035536401</v>
      </c>
      <c r="W1413" s="17">
        <v>0.53965378286806398</v>
      </c>
      <c r="X1413" s="17">
        <v>0.50542054747117204</v>
      </c>
      <c r="Y1413" s="17">
        <v>0.48601737378045201</v>
      </c>
      <c r="Z1413" s="17"/>
      <c r="AA1413" s="17">
        <v>0.52534467647676897</v>
      </c>
      <c r="AB1413" s="17">
        <v>0.38463866516451301</v>
      </c>
      <c r="AC1413" s="17"/>
      <c r="AD1413" s="17">
        <v>0.55123099481275994</v>
      </c>
      <c r="AE1413" s="17">
        <v>0.489139898486041</v>
      </c>
      <c r="AF1413" s="17">
        <v>0.48313870070173298</v>
      </c>
      <c r="AG1413" s="17"/>
      <c r="AH1413" s="17">
        <v>0.46669369209015599</v>
      </c>
      <c r="AI1413" s="17">
        <v>0.54893419138669397</v>
      </c>
      <c r="AJ1413" s="17"/>
      <c r="AK1413" s="17">
        <v>0.51413073701519396</v>
      </c>
      <c r="AL1413" s="17">
        <v>0.52308470857538802</v>
      </c>
      <c r="AM1413" s="17"/>
      <c r="AN1413" s="17">
        <v>0.53058788876275997</v>
      </c>
      <c r="AO1413" s="17">
        <v>0.51215749337083805</v>
      </c>
      <c r="AP1413" s="17"/>
      <c r="AQ1413" s="17">
        <v>0.47685446246541502</v>
      </c>
      <c r="AR1413" s="17">
        <v>0.55957656542419698</v>
      </c>
      <c r="AS1413" s="17"/>
      <c r="AT1413" s="17">
        <v>0.49953268137837098</v>
      </c>
      <c r="AU1413" s="17">
        <v>0.50792409915075099</v>
      </c>
      <c r="AV1413" s="17">
        <v>0.553926399191628</v>
      </c>
      <c r="AW1413" s="17">
        <v>0.46432575801766801</v>
      </c>
      <c r="AX1413" s="17"/>
      <c r="AY1413" s="17">
        <v>0.49761034033766999</v>
      </c>
      <c r="AZ1413" s="17">
        <v>0.53128505639785395</v>
      </c>
      <c r="BA1413" s="17"/>
      <c r="BB1413" s="17">
        <v>0.49182830757880103</v>
      </c>
      <c r="BC1413" s="17">
        <v>0.52571601078704</v>
      </c>
      <c r="BD1413" s="17"/>
      <c r="BE1413" s="17">
        <v>0.50090338302159099</v>
      </c>
      <c r="BF1413" s="17">
        <v>0.524380278694771</v>
      </c>
      <c r="BG1413" s="17"/>
      <c r="BH1413" s="17">
        <v>0.55265859256067495</v>
      </c>
      <c r="BI1413" s="17">
        <v>0.51782521170647799</v>
      </c>
      <c r="BJ1413" s="17"/>
      <c r="BK1413" s="17">
        <v>0.50519525006639998</v>
      </c>
      <c r="BL1413" s="17">
        <v>0.52422243935818402</v>
      </c>
      <c r="BM1413" s="17"/>
      <c r="BN1413" s="17">
        <v>0.47885982400636901</v>
      </c>
      <c r="BO1413" s="17">
        <v>0.52340693872507904</v>
      </c>
      <c r="BP1413" s="17"/>
      <c r="BQ1413" s="17">
        <v>0.47621606340925798</v>
      </c>
      <c r="BR1413" s="17">
        <v>0.52704174020064798</v>
      </c>
      <c r="BS1413" s="17"/>
      <c r="BT1413" s="17">
        <v>0.350898393813802</v>
      </c>
      <c r="BU1413" s="17">
        <v>0.53516133598127702</v>
      </c>
      <c r="BV1413" s="17"/>
      <c r="BW1413" s="17">
        <v>0.53800438858341504</v>
      </c>
      <c r="BX1413" s="17">
        <v>0.50716713701237104</v>
      </c>
      <c r="BY1413" s="17"/>
      <c r="BZ1413" s="17">
        <v>0.47152602408176503</v>
      </c>
      <c r="CA1413" s="17">
        <v>0.52787346136735902</v>
      </c>
    </row>
    <row r="1414" spans="2:79" x14ac:dyDescent="0.35">
      <c r="B1414" t="s">
        <v>641</v>
      </c>
      <c r="C1414" s="17">
        <v>0.13163438623528501</v>
      </c>
      <c r="D1414" s="17">
        <v>0.11559429162945099</v>
      </c>
      <c r="E1414" s="17">
        <v>0.158451106996677</v>
      </c>
      <c r="F1414" s="17">
        <v>0.194209177788116</v>
      </c>
      <c r="G1414" s="17">
        <v>0.106089432162683</v>
      </c>
      <c r="H1414" s="17">
        <v>0.19156531616161601</v>
      </c>
      <c r="I1414" s="17">
        <v>8.8684426264417499E-2</v>
      </c>
      <c r="J1414" s="17">
        <v>0.12622034834266199</v>
      </c>
      <c r="K1414" s="17">
        <v>0.12364821408698</v>
      </c>
      <c r="L1414" s="17">
        <v>7.8110622473973101E-2</v>
      </c>
      <c r="M1414" s="17"/>
      <c r="N1414" s="17">
        <v>0.149285403007198</v>
      </c>
      <c r="O1414" s="17">
        <v>0.13004567312611101</v>
      </c>
      <c r="P1414" s="17">
        <v>0.14849170647315399</v>
      </c>
      <c r="Q1414" s="17">
        <v>0.122303184505412</v>
      </c>
      <c r="R1414" s="17"/>
      <c r="S1414" s="17">
        <v>0.14776554917241699</v>
      </c>
      <c r="T1414" s="17">
        <v>0.14919195968516899</v>
      </c>
      <c r="U1414" s="17">
        <v>0.15400728717474099</v>
      </c>
      <c r="V1414" s="17">
        <v>0.16974394915947499</v>
      </c>
      <c r="W1414" s="17">
        <v>0.14835290368583801</v>
      </c>
      <c r="X1414" s="17">
        <v>8.5214693274448694E-2</v>
      </c>
      <c r="Y1414" s="17">
        <v>8.5988370331740102E-2</v>
      </c>
      <c r="Z1414" s="17"/>
      <c r="AA1414" s="17">
        <v>0.132904677440838</v>
      </c>
      <c r="AB1414" s="17">
        <v>9.4128403589337703E-2</v>
      </c>
      <c r="AC1414" s="17"/>
      <c r="AD1414" s="17">
        <v>0.14682600460654999</v>
      </c>
      <c r="AE1414" s="17">
        <v>0.12204855674314399</v>
      </c>
      <c r="AF1414" s="17">
        <v>4.4741688189906002E-2</v>
      </c>
      <c r="AG1414" s="17"/>
      <c r="AH1414" s="17">
        <v>0.129746503524659</v>
      </c>
      <c r="AI1414" s="17">
        <v>0.13261948708638299</v>
      </c>
      <c r="AJ1414" s="17"/>
      <c r="AK1414" s="17">
        <v>0.143393632715511</v>
      </c>
      <c r="AL1414" s="17">
        <v>0.127451130581335</v>
      </c>
      <c r="AM1414" s="17"/>
      <c r="AN1414" s="17">
        <v>0.142352525887042</v>
      </c>
      <c r="AO1414" s="17">
        <v>0.122303184505412</v>
      </c>
      <c r="AP1414" s="17"/>
      <c r="AQ1414" s="17">
        <v>0.10548282741471</v>
      </c>
      <c r="AR1414" s="17">
        <v>0.154782614879001</v>
      </c>
      <c r="AS1414" s="17"/>
      <c r="AT1414" s="17">
        <v>0.138027507272862</v>
      </c>
      <c r="AU1414" s="17">
        <v>0.20272795363212101</v>
      </c>
      <c r="AV1414" s="17">
        <v>0.115450460651705</v>
      </c>
      <c r="AW1414" s="17">
        <v>9.5397647365400795E-2</v>
      </c>
      <c r="AX1414" s="17"/>
      <c r="AY1414" s="17">
        <v>0.10190877397866401</v>
      </c>
      <c r="AZ1414" s="17">
        <v>0.14519555585101501</v>
      </c>
      <c r="BA1414" s="17"/>
      <c r="BB1414" s="17">
        <v>0.125190499205554</v>
      </c>
      <c r="BC1414" s="17">
        <v>0.13274469731861799</v>
      </c>
      <c r="BD1414" s="17"/>
      <c r="BE1414" s="17">
        <v>0.13578898142726001</v>
      </c>
      <c r="BF1414" s="17">
        <v>0.13087077814293899</v>
      </c>
      <c r="BG1414" s="17"/>
      <c r="BH1414" s="17">
        <v>9.1731514751508703E-2</v>
      </c>
      <c r="BI1414" s="17">
        <v>0.13527177188480399</v>
      </c>
      <c r="BJ1414" s="17"/>
      <c r="BK1414" s="17">
        <v>0.13723027672874499</v>
      </c>
      <c r="BL1414" s="17">
        <v>0.130378649659907</v>
      </c>
      <c r="BM1414" s="17"/>
      <c r="BN1414" s="17">
        <v>0.140084614557628</v>
      </c>
      <c r="BO1414" s="17">
        <v>0.131095247509595</v>
      </c>
      <c r="BP1414" s="17"/>
      <c r="BQ1414" s="17">
        <v>9.9810418425653497E-2</v>
      </c>
      <c r="BR1414" s="17">
        <v>0.136142525414025</v>
      </c>
      <c r="BS1414" s="17"/>
      <c r="BT1414" s="17">
        <v>0.16273834375274299</v>
      </c>
      <c r="BU1414" s="17">
        <v>0.12899238353932299</v>
      </c>
      <c r="BV1414" s="17"/>
      <c r="BW1414" s="17">
        <v>0.14625166310064999</v>
      </c>
      <c r="BX1414" s="17">
        <v>0.120149850496914</v>
      </c>
      <c r="BY1414" s="17"/>
      <c r="BZ1414" s="17">
        <v>0.15004534360021901</v>
      </c>
      <c r="CA1414" s="17">
        <v>0.128963708757658</v>
      </c>
    </row>
    <row r="1415" spans="2:79" x14ac:dyDescent="0.35">
      <c r="B1415" t="s">
        <v>221</v>
      </c>
      <c r="C1415" s="17">
        <v>2.7324802766826899E-2</v>
      </c>
      <c r="D1415" s="17">
        <v>9.3636683835245892E-3</v>
      </c>
      <c r="E1415" s="17">
        <v>3.0461791033126899E-2</v>
      </c>
      <c r="F1415" s="17">
        <v>2.31709160116268E-2</v>
      </c>
      <c r="G1415" s="17">
        <v>2.9865068070222898E-2</v>
      </c>
      <c r="H1415" s="17">
        <v>2.0041906993729101E-2</v>
      </c>
      <c r="I1415" s="17">
        <v>1.80713849184173E-2</v>
      </c>
      <c r="J1415" s="17">
        <v>7.3517105270808403E-2</v>
      </c>
      <c r="K1415" s="17">
        <v>1.8211452552098599E-2</v>
      </c>
      <c r="L1415" s="17">
        <v>3.3508626479516898E-2</v>
      </c>
      <c r="M1415" s="17"/>
      <c r="N1415" s="17">
        <v>3.6736877165104903E-2</v>
      </c>
      <c r="O1415" s="17">
        <v>4.0737325837560699E-2</v>
      </c>
      <c r="P1415" s="17">
        <v>3.43013359057956E-2</v>
      </c>
      <c r="Q1415" s="17">
        <v>1.8774517960173698E-2</v>
      </c>
      <c r="R1415" s="17"/>
      <c r="S1415" s="17">
        <v>5.3876679932112898E-2</v>
      </c>
      <c r="T1415" s="17">
        <v>5.7409661940818799E-2</v>
      </c>
      <c r="U1415" s="17">
        <v>5.10677847913013E-2</v>
      </c>
      <c r="V1415" s="17">
        <v>2.4209660089923798E-2</v>
      </c>
      <c r="W1415" s="17">
        <v>1.9349723833969799E-2</v>
      </c>
      <c r="X1415" s="17">
        <v>1.0910820358898E-2</v>
      </c>
      <c r="Y1415" s="17">
        <v>2.1685930140063099E-2</v>
      </c>
      <c r="Z1415" s="17"/>
      <c r="AA1415" s="17">
        <v>2.6729951566796001E-2</v>
      </c>
      <c r="AB1415" s="17">
        <v>4.4888081712436599E-2</v>
      </c>
      <c r="AC1415" s="17"/>
      <c r="AD1415" s="17">
        <v>3.0259521677805101E-2</v>
      </c>
      <c r="AE1415" s="17">
        <v>2.00335964208746E-2</v>
      </c>
      <c r="AF1415" s="17">
        <v>4.9258004999697999E-2</v>
      </c>
      <c r="AG1415" s="17"/>
      <c r="AH1415" s="17">
        <v>3.4846997823870997E-2</v>
      </c>
      <c r="AI1415" s="17">
        <v>2.3399706832048801E-2</v>
      </c>
      <c r="AJ1415" s="17"/>
      <c r="AK1415" s="17">
        <v>3.6310213674759603E-2</v>
      </c>
      <c r="AL1415" s="17">
        <v>2.4128316406337599E-2</v>
      </c>
      <c r="AM1415" s="17"/>
      <c r="AN1415" s="17">
        <v>3.7145954347616E-2</v>
      </c>
      <c r="AO1415" s="17">
        <v>1.8774517960173698E-2</v>
      </c>
      <c r="AP1415" s="17"/>
      <c r="AQ1415" s="17">
        <v>2.64626181183375E-2</v>
      </c>
      <c r="AR1415" s="17">
        <v>2.8087971322600699E-2</v>
      </c>
      <c r="AS1415" s="17"/>
      <c r="AT1415" s="17">
        <v>4.4368090088375299E-2</v>
      </c>
      <c r="AU1415" s="17">
        <v>3.5537125788715498E-2</v>
      </c>
      <c r="AV1415" s="17">
        <v>2.9307522510116001E-2</v>
      </c>
      <c r="AW1415" s="17">
        <v>1.05738812486178E-2</v>
      </c>
      <c r="AX1415" s="17"/>
      <c r="AY1415" s="17">
        <v>3.1442151328317201E-2</v>
      </c>
      <c r="AZ1415" s="17">
        <v>2.5446420524354599E-2</v>
      </c>
      <c r="BA1415" s="17"/>
      <c r="BB1415" s="17">
        <v>2.5520291025489E-2</v>
      </c>
      <c r="BC1415" s="17">
        <v>2.7635728358347701E-2</v>
      </c>
      <c r="BD1415" s="17"/>
      <c r="BE1415" s="17">
        <v>1.72296061113636E-2</v>
      </c>
      <c r="BF1415" s="17">
        <v>2.9180284108263701E-2</v>
      </c>
      <c r="BG1415" s="17"/>
      <c r="BH1415" s="17">
        <v>1.97326387379856E-2</v>
      </c>
      <c r="BI1415" s="17">
        <v>2.8016873975249299E-2</v>
      </c>
      <c r="BJ1415" s="17"/>
      <c r="BK1415" s="17">
        <v>3.3256681875514699E-2</v>
      </c>
      <c r="BL1415" s="17">
        <v>2.5993669220484801E-2</v>
      </c>
      <c r="BM1415" s="17"/>
      <c r="BN1415" s="17">
        <v>2.3117230158462999E-2</v>
      </c>
      <c r="BO1415" s="17">
        <v>2.7593252949211201E-2</v>
      </c>
      <c r="BP1415" s="17"/>
      <c r="BQ1415" s="17">
        <v>1.09280983185492E-2</v>
      </c>
      <c r="BR1415" s="17">
        <v>2.9647537196665401E-2</v>
      </c>
      <c r="BS1415" s="17"/>
      <c r="BT1415" s="17">
        <v>1.4759044416225499E-2</v>
      </c>
      <c r="BU1415" s="17">
        <v>2.83921514288249E-2</v>
      </c>
      <c r="BV1415" s="17"/>
      <c r="BW1415" s="17">
        <v>3.5950041365908299E-2</v>
      </c>
      <c r="BX1415" s="17">
        <v>2.0548105447927699E-2</v>
      </c>
      <c r="BY1415" s="17"/>
      <c r="BZ1415" s="17">
        <v>4.3937757816345999E-2</v>
      </c>
      <c r="CA1415" s="17">
        <v>2.49149419427456E-2</v>
      </c>
    </row>
    <row r="1416" spans="2:79" x14ac:dyDescent="0.35">
      <c r="B1416" t="s">
        <v>222</v>
      </c>
      <c r="C1416" s="17">
        <v>5.5544930530738697E-3</v>
      </c>
      <c r="D1416" s="17">
        <v>5.4829710681339999E-3</v>
      </c>
      <c r="E1416" s="17">
        <v>8.6232133749103001E-3</v>
      </c>
      <c r="F1416" s="17">
        <v>2.82764006692739E-3</v>
      </c>
      <c r="G1416" s="17">
        <v>2.2024341106989301E-3</v>
      </c>
      <c r="H1416" s="17">
        <v>9.8202576612758906E-3</v>
      </c>
      <c r="I1416" s="17">
        <v>5.3763570316819002E-3</v>
      </c>
      <c r="J1416" s="17">
        <v>4.99001114080911E-3</v>
      </c>
      <c r="K1416" s="17">
        <v>8.82997940976297E-3</v>
      </c>
      <c r="L1416" s="17">
        <v>2.93148479829662E-3</v>
      </c>
      <c r="M1416" s="17"/>
      <c r="N1416" s="17">
        <v>2.7588909460685399E-3</v>
      </c>
      <c r="O1416" s="17">
        <v>1.23280402906866E-2</v>
      </c>
      <c r="P1416" s="17">
        <v>6.1703023450212597E-3</v>
      </c>
      <c r="Q1416" s="17">
        <v>3.9437091243739002E-3</v>
      </c>
      <c r="R1416" s="17"/>
      <c r="S1416" s="17">
        <v>1.4476002462169501E-2</v>
      </c>
      <c r="T1416" s="17">
        <v>2.37084697643207E-2</v>
      </c>
      <c r="U1416" s="17">
        <v>4.7172537956424003E-3</v>
      </c>
      <c r="V1416" s="17">
        <v>5.4226614423165103E-3</v>
      </c>
      <c r="W1416" s="17">
        <v>2.1058628985397699E-3</v>
      </c>
      <c r="X1416" s="17">
        <v>1.91705293531318E-3</v>
      </c>
      <c r="Y1416" s="17">
        <v>0</v>
      </c>
      <c r="Z1416" s="17"/>
      <c r="AA1416" s="17">
        <v>5.3987579396436699E-3</v>
      </c>
      <c r="AB1416" s="17">
        <v>1.0152650102532201E-2</v>
      </c>
      <c r="AC1416" s="17"/>
      <c r="AD1416" s="17">
        <v>5.9280333532513701E-3</v>
      </c>
      <c r="AE1416" s="17">
        <v>5.1739251937349996E-3</v>
      </c>
      <c r="AF1416" s="17">
        <v>0</v>
      </c>
      <c r="AG1416" s="17"/>
      <c r="AH1416" s="17">
        <v>5.9083755348310601E-3</v>
      </c>
      <c r="AI1416" s="17">
        <v>5.3698364893978697E-3</v>
      </c>
      <c r="AJ1416" s="17"/>
      <c r="AK1416" s="17">
        <v>7.5058752538370299E-3</v>
      </c>
      <c r="AL1416" s="17">
        <v>4.86030481251891E-3</v>
      </c>
      <c r="AM1416" s="17"/>
      <c r="AN1416" s="17">
        <v>7.4046949452203897E-3</v>
      </c>
      <c r="AO1416" s="17">
        <v>3.9437091243739002E-3</v>
      </c>
      <c r="AP1416" s="17"/>
      <c r="AQ1416" s="17">
        <v>2.23481759941169E-3</v>
      </c>
      <c r="AR1416" s="17">
        <v>8.4929261671964698E-3</v>
      </c>
      <c r="AS1416" s="17"/>
      <c r="AT1416" s="17">
        <v>1.4284610643306E-2</v>
      </c>
      <c r="AU1416" s="17">
        <v>1.5232750165017199E-2</v>
      </c>
      <c r="AV1416" s="17">
        <v>2.7519227579366899E-3</v>
      </c>
      <c r="AW1416" s="17">
        <v>0</v>
      </c>
      <c r="AX1416" s="17"/>
      <c r="AY1416" s="17">
        <v>4.9613022941905199E-3</v>
      </c>
      <c r="AZ1416" s="17">
        <v>5.8251135680107502E-3</v>
      </c>
      <c r="BA1416" s="17"/>
      <c r="BB1416" s="17">
        <v>5.0928366450496802E-3</v>
      </c>
      <c r="BC1416" s="17">
        <v>5.6340385547494903E-3</v>
      </c>
      <c r="BD1416" s="17"/>
      <c r="BE1416" s="17">
        <v>4.6032433925729203E-3</v>
      </c>
      <c r="BF1416" s="17">
        <v>5.7293312515107799E-3</v>
      </c>
      <c r="BG1416" s="17"/>
      <c r="BH1416" s="17">
        <v>1.88835350205789E-2</v>
      </c>
      <c r="BI1416" s="17">
        <v>4.3394710716570997E-3</v>
      </c>
      <c r="BJ1416" s="17"/>
      <c r="BK1416" s="17">
        <v>8.7557155120827901E-3</v>
      </c>
      <c r="BL1416" s="17">
        <v>4.8361280077968104E-3</v>
      </c>
      <c r="BM1416" s="17"/>
      <c r="BN1416" s="17">
        <v>2.59000365105767E-2</v>
      </c>
      <c r="BO1416" s="17">
        <v>4.2564132906432496E-3</v>
      </c>
      <c r="BP1416" s="17"/>
      <c r="BQ1416" s="17">
        <v>0</v>
      </c>
      <c r="BR1416" s="17">
        <v>6.34133484164001E-3</v>
      </c>
      <c r="BS1416" s="17"/>
      <c r="BT1416" s="17">
        <v>4.2482021099771502E-3</v>
      </c>
      <c r="BU1416" s="17">
        <v>5.6654507725677804E-3</v>
      </c>
      <c r="BV1416" s="17"/>
      <c r="BW1416" s="17">
        <v>7.0766097596256803E-3</v>
      </c>
      <c r="BX1416" s="17">
        <v>4.3585928949681002E-3</v>
      </c>
      <c r="BY1416" s="17"/>
      <c r="BZ1416" s="17">
        <v>1.04492094172611E-2</v>
      </c>
      <c r="CA1416" s="17">
        <v>4.8444697504233299E-3</v>
      </c>
    </row>
    <row r="1417" spans="2:79" x14ac:dyDescent="0.35">
      <c r="B1417" t="s">
        <v>75</v>
      </c>
      <c r="C1417" s="17">
        <v>1.12752981644175E-2</v>
      </c>
      <c r="D1417" s="17">
        <v>8.4068826073588898E-3</v>
      </c>
      <c r="E1417" s="17">
        <v>0</v>
      </c>
      <c r="F1417" s="17">
        <v>5.5067214065452298E-3</v>
      </c>
      <c r="G1417" s="17">
        <v>1.1472874572646299E-2</v>
      </c>
      <c r="H1417" s="17">
        <v>1.09333946530734E-2</v>
      </c>
      <c r="I1417" s="17">
        <v>1.20064401763527E-2</v>
      </c>
      <c r="J1417" s="17">
        <v>5.46198496448281E-3</v>
      </c>
      <c r="K1417" s="17">
        <v>0</v>
      </c>
      <c r="L1417" s="17">
        <v>4.2802363071148E-2</v>
      </c>
      <c r="M1417" s="17"/>
      <c r="N1417" s="17">
        <v>2.99269108702802E-2</v>
      </c>
      <c r="O1417" s="17">
        <v>8.7794816026783105E-3</v>
      </c>
      <c r="P1417" s="17">
        <v>1.7416315655741098E-2</v>
      </c>
      <c r="Q1417" s="17">
        <v>5.69402942293285E-3</v>
      </c>
      <c r="R1417" s="17"/>
      <c r="S1417" s="17">
        <v>2.1333701189952699E-2</v>
      </c>
      <c r="T1417" s="17">
        <v>0</v>
      </c>
      <c r="U1417" s="17">
        <v>4.4546654752363798E-3</v>
      </c>
      <c r="V1417" s="17">
        <v>1.27357877118783E-2</v>
      </c>
      <c r="W1417" s="17">
        <v>7.3564937058232397E-3</v>
      </c>
      <c r="X1417" s="17">
        <v>1.1800794160939799E-3</v>
      </c>
      <c r="Y1417" s="17">
        <v>1.26863006998966E-2</v>
      </c>
      <c r="Z1417" s="17"/>
      <c r="AA1417" s="17">
        <v>8.1860886579917802E-3</v>
      </c>
      <c r="AB1417" s="17">
        <v>0.102485752610787</v>
      </c>
      <c r="AC1417" s="17"/>
      <c r="AD1417" s="17">
        <v>7.53993449164694E-3</v>
      </c>
      <c r="AE1417" s="17">
        <v>6.7695901012413597E-3</v>
      </c>
      <c r="AF1417" s="17">
        <v>1.9374823126846501E-2</v>
      </c>
      <c r="AG1417" s="17"/>
      <c r="AH1417" s="17">
        <v>2.71160416092472E-3</v>
      </c>
      <c r="AI1417" s="17">
        <v>1.5743850264554299E-2</v>
      </c>
      <c r="AJ1417" s="17"/>
      <c r="AK1417" s="17">
        <v>8.3724497818161592E-3</v>
      </c>
      <c r="AL1417" s="17">
        <v>1.23079627088249E-2</v>
      </c>
      <c r="AM1417" s="17"/>
      <c r="AN1417" s="17">
        <v>1.76861356467653E-2</v>
      </c>
      <c r="AO1417" s="17">
        <v>5.69402942293285E-3</v>
      </c>
      <c r="AP1417" s="17"/>
      <c r="AQ1417" s="17">
        <v>6.9857875024400499E-3</v>
      </c>
      <c r="AR1417" s="17">
        <v>1.5072187453288101E-2</v>
      </c>
      <c r="AS1417" s="17"/>
      <c r="AT1417" s="17">
        <v>0.106068016240045</v>
      </c>
      <c r="AU1417" s="17">
        <v>5.4220778369501801E-3</v>
      </c>
      <c r="AV1417" s="17">
        <v>7.2754888093817102E-3</v>
      </c>
      <c r="AW1417" s="17">
        <v>4.4570310779E-3</v>
      </c>
      <c r="AX1417" s="17"/>
      <c r="AY1417" s="17">
        <v>9.7420592117556295E-3</v>
      </c>
      <c r="AZ1417" s="17">
        <v>1.1974779585321201E-2</v>
      </c>
      <c r="BA1417" s="17"/>
      <c r="BB1417" s="17">
        <v>1.1830603371400799E-2</v>
      </c>
      <c r="BC1417" s="17">
        <v>1.1179616548166099E-2</v>
      </c>
      <c r="BD1417" s="17"/>
      <c r="BE1417" s="17">
        <v>5.2384548732842999E-3</v>
      </c>
      <c r="BF1417" s="17">
        <v>1.2384860510765001E-2</v>
      </c>
      <c r="BG1417" s="17"/>
      <c r="BH1417" s="17">
        <v>1.01060114900948E-2</v>
      </c>
      <c r="BI1417" s="17">
        <v>1.13818856457491E-2</v>
      </c>
      <c r="BJ1417" s="17"/>
      <c r="BK1417" s="17">
        <v>8.0642676281964792E-3</v>
      </c>
      <c r="BL1417" s="17">
        <v>1.19958641750823E-2</v>
      </c>
      <c r="BM1417" s="17"/>
      <c r="BN1417" s="17">
        <v>0</v>
      </c>
      <c r="BO1417" s="17">
        <v>1.19946810795593E-2</v>
      </c>
      <c r="BP1417" s="17"/>
      <c r="BQ1417" s="17">
        <v>0</v>
      </c>
      <c r="BR1417" s="17">
        <v>1.28725412772516E-2</v>
      </c>
      <c r="BS1417" s="17"/>
      <c r="BT1417" s="17">
        <v>0</v>
      </c>
      <c r="BU1417" s="17">
        <v>1.22330337879777E-2</v>
      </c>
      <c r="BV1417" s="17"/>
      <c r="BW1417" s="17">
        <v>1.2154319258796301E-2</v>
      </c>
      <c r="BX1417" s="17">
        <v>1.058466684737E-2</v>
      </c>
      <c r="BY1417" s="17"/>
      <c r="BZ1417" s="17">
        <v>0</v>
      </c>
      <c r="CA1417" s="17">
        <v>1.29108831187663E-2</v>
      </c>
    </row>
    <row r="1418" spans="2:79" x14ac:dyDescent="0.35">
      <c r="B1418" t="s">
        <v>223</v>
      </c>
      <c r="C1418" s="17">
        <v>0.82421101978039701</v>
      </c>
      <c r="D1418" s="17">
        <v>0.86115218631153101</v>
      </c>
      <c r="E1418" s="17">
        <v>0.80246388859528595</v>
      </c>
      <c r="F1418" s="17">
        <v>0.77428554472678401</v>
      </c>
      <c r="G1418" s="17">
        <v>0.85037019108374801</v>
      </c>
      <c r="H1418" s="17">
        <v>0.76763912453030503</v>
      </c>
      <c r="I1418" s="17">
        <v>0.87586139160913001</v>
      </c>
      <c r="J1418" s="17">
        <v>0.78981055028123803</v>
      </c>
      <c r="K1418" s="17">
        <v>0.84931035395115795</v>
      </c>
      <c r="L1418" s="17">
        <v>0.84264690317706503</v>
      </c>
      <c r="M1418" s="17"/>
      <c r="N1418" s="17">
        <v>0.78129191801134801</v>
      </c>
      <c r="O1418" s="17">
        <v>0.80810947914296305</v>
      </c>
      <c r="P1418" s="17">
        <v>0.793620339620288</v>
      </c>
      <c r="Q1418" s="17">
        <v>0.84928455898710797</v>
      </c>
      <c r="R1418" s="17"/>
      <c r="S1418" s="17">
        <v>0.762548067243348</v>
      </c>
      <c r="T1418" s="17">
        <v>0.769689908609692</v>
      </c>
      <c r="U1418" s="17">
        <v>0.78575300876307896</v>
      </c>
      <c r="V1418" s="17">
        <v>0.78788794159640596</v>
      </c>
      <c r="W1418" s="17">
        <v>0.82283501587582897</v>
      </c>
      <c r="X1418" s="17">
        <v>0.90077735401524595</v>
      </c>
      <c r="Y1418" s="17">
        <v>0.8796393988283</v>
      </c>
      <c r="Z1418" s="17"/>
      <c r="AA1418" s="17">
        <v>0.82678052439473104</v>
      </c>
      <c r="AB1418" s="17">
        <v>0.74834511198490705</v>
      </c>
      <c r="AC1418" s="17"/>
      <c r="AD1418" s="17">
        <v>0.80944650587074696</v>
      </c>
      <c r="AE1418" s="17">
        <v>0.84597433154100499</v>
      </c>
      <c r="AF1418" s="17">
        <v>0.88662548368354899</v>
      </c>
      <c r="AG1418" s="17"/>
      <c r="AH1418" s="17">
        <v>0.82678651895571398</v>
      </c>
      <c r="AI1418" s="17">
        <v>0.82286711932761603</v>
      </c>
      <c r="AJ1418" s="17"/>
      <c r="AK1418" s="17">
        <v>0.80441782857407595</v>
      </c>
      <c r="AL1418" s="17">
        <v>0.83125228549098396</v>
      </c>
      <c r="AM1418" s="17"/>
      <c r="AN1418" s="17">
        <v>0.795410689173356</v>
      </c>
      <c r="AO1418" s="17">
        <v>0.84928455898710797</v>
      </c>
      <c r="AP1418" s="17"/>
      <c r="AQ1418" s="17">
        <v>0.85883394936510105</v>
      </c>
      <c r="AR1418" s="17">
        <v>0.79356430017791302</v>
      </c>
      <c r="AS1418" s="17"/>
      <c r="AT1418" s="17">
        <v>0.69725177575541197</v>
      </c>
      <c r="AU1418" s="17">
        <v>0.74108009257719698</v>
      </c>
      <c r="AV1418" s="17">
        <v>0.84521460527086001</v>
      </c>
      <c r="AW1418" s="17">
        <v>0.889571440308081</v>
      </c>
      <c r="AX1418" s="17"/>
      <c r="AY1418" s="17">
        <v>0.85194571318707302</v>
      </c>
      <c r="AZ1418" s="17">
        <v>0.81155813047129799</v>
      </c>
      <c r="BA1418" s="17"/>
      <c r="BB1418" s="17">
        <v>0.83236576975250598</v>
      </c>
      <c r="BC1418" s="17">
        <v>0.82280591922011803</v>
      </c>
      <c r="BD1418" s="17"/>
      <c r="BE1418" s="17">
        <v>0.83713971419551902</v>
      </c>
      <c r="BF1418" s="17">
        <v>0.82183474598652095</v>
      </c>
      <c r="BG1418" s="17"/>
      <c r="BH1418" s="17">
        <v>0.85954629999983201</v>
      </c>
      <c r="BI1418" s="17">
        <v>0.82098999742254097</v>
      </c>
      <c r="BJ1418" s="17"/>
      <c r="BK1418" s="17">
        <v>0.81269305825546101</v>
      </c>
      <c r="BL1418" s="17">
        <v>0.82679568893672895</v>
      </c>
      <c r="BM1418" s="17"/>
      <c r="BN1418" s="17">
        <v>0.81089811877333295</v>
      </c>
      <c r="BO1418" s="17">
        <v>0.825060405170991</v>
      </c>
      <c r="BP1418" s="17"/>
      <c r="BQ1418" s="17">
        <v>0.88926148325579701</v>
      </c>
      <c r="BR1418" s="17">
        <v>0.81499606127041802</v>
      </c>
      <c r="BS1418" s="17"/>
      <c r="BT1418" s="17">
        <v>0.81825440972105401</v>
      </c>
      <c r="BU1418" s="17">
        <v>0.82471698047130704</v>
      </c>
      <c r="BV1418" s="17"/>
      <c r="BW1418" s="17">
        <v>0.79856736651502003</v>
      </c>
      <c r="BX1418" s="17">
        <v>0.84435878431281997</v>
      </c>
      <c r="BY1418" s="17"/>
      <c r="BZ1418" s="17">
        <v>0.79556768916617404</v>
      </c>
      <c r="CA1418" s="17">
        <v>0.82836599643040698</v>
      </c>
    </row>
    <row r="1419" spans="2:79" x14ac:dyDescent="0.35">
      <c r="B1419" t="s">
        <v>224</v>
      </c>
      <c r="C1419" s="17">
        <v>3.2879295819900803E-2</v>
      </c>
      <c r="D1419" s="17">
        <v>1.4846639451658599E-2</v>
      </c>
      <c r="E1419" s="17">
        <v>3.9085004408037201E-2</v>
      </c>
      <c r="F1419" s="17">
        <v>2.59985560785542E-2</v>
      </c>
      <c r="G1419" s="17">
        <v>3.2067502180921803E-2</v>
      </c>
      <c r="H1419" s="17">
        <v>2.9862164655004901E-2</v>
      </c>
      <c r="I1419" s="17">
        <v>2.3447741950099198E-2</v>
      </c>
      <c r="J1419" s="17">
        <v>7.8507116411617506E-2</v>
      </c>
      <c r="K1419" s="17">
        <v>2.7041431961861501E-2</v>
      </c>
      <c r="L1419" s="17">
        <v>3.6440111277813603E-2</v>
      </c>
      <c r="M1419" s="17"/>
      <c r="N1419" s="17">
        <v>3.9495768111173397E-2</v>
      </c>
      <c r="O1419" s="17">
        <v>5.3065366128247297E-2</v>
      </c>
      <c r="P1419" s="17">
        <v>4.0471638250816899E-2</v>
      </c>
      <c r="Q1419" s="17">
        <v>2.2718227084547599E-2</v>
      </c>
      <c r="R1419" s="17"/>
      <c r="S1419" s="17">
        <v>6.8352682394282493E-2</v>
      </c>
      <c r="T1419" s="17">
        <v>8.1118131705139498E-2</v>
      </c>
      <c r="U1419" s="17">
        <v>5.5785038586943697E-2</v>
      </c>
      <c r="V1419" s="17">
        <v>2.96323215322403E-2</v>
      </c>
      <c r="W1419" s="17">
        <v>2.14555867325096E-2</v>
      </c>
      <c r="X1419" s="17">
        <v>1.2827873294211201E-2</v>
      </c>
      <c r="Y1419" s="17">
        <v>2.1685930140063099E-2</v>
      </c>
      <c r="Z1419" s="17"/>
      <c r="AA1419" s="17">
        <v>3.2128709506439701E-2</v>
      </c>
      <c r="AB1419" s="17">
        <v>5.5040731814968699E-2</v>
      </c>
      <c r="AC1419" s="17"/>
      <c r="AD1419" s="17">
        <v>3.6187555031056397E-2</v>
      </c>
      <c r="AE1419" s="17">
        <v>2.5207521614609599E-2</v>
      </c>
      <c r="AF1419" s="17">
        <v>4.9258004999697999E-2</v>
      </c>
      <c r="AG1419" s="17"/>
      <c r="AH1419" s="17">
        <v>4.07553733587021E-2</v>
      </c>
      <c r="AI1419" s="17">
        <v>2.8769543321446701E-2</v>
      </c>
      <c r="AJ1419" s="17"/>
      <c r="AK1419" s="17">
        <v>4.3816088928596598E-2</v>
      </c>
      <c r="AL1419" s="17">
        <v>2.8988621218856502E-2</v>
      </c>
      <c r="AM1419" s="17"/>
      <c r="AN1419" s="17">
        <v>4.4550649292836399E-2</v>
      </c>
      <c r="AO1419" s="17">
        <v>2.2718227084547599E-2</v>
      </c>
      <c r="AP1419" s="17"/>
      <c r="AQ1419" s="17">
        <v>2.8697435717749201E-2</v>
      </c>
      <c r="AR1419" s="17">
        <v>3.6580897489797197E-2</v>
      </c>
      <c r="AS1419" s="17"/>
      <c r="AT1419" s="17">
        <v>5.8652700731681301E-2</v>
      </c>
      <c r="AU1419" s="17">
        <v>5.0769875953732599E-2</v>
      </c>
      <c r="AV1419" s="17">
        <v>3.2059445268052697E-2</v>
      </c>
      <c r="AW1419" s="17">
        <v>1.05738812486178E-2</v>
      </c>
      <c r="AX1419" s="17"/>
      <c r="AY1419" s="17">
        <v>3.64034536225077E-2</v>
      </c>
      <c r="AZ1419" s="17">
        <v>3.1271534092365397E-2</v>
      </c>
      <c r="BA1419" s="17"/>
      <c r="BB1419" s="17">
        <v>3.0613127670538701E-2</v>
      </c>
      <c r="BC1419" s="17">
        <v>3.3269766913097201E-2</v>
      </c>
      <c r="BD1419" s="17"/>
      <c r="BE1419" s="17">
        <v>2.1832849503936502E-2</v>
      </c>
      <c r="BF1419" s="17">
        <v>3.49096153597745E-2</v>
      </c>
      <c r="BG1419" s="17"/>
      <c r="BH1419" s="17">
        <v>3.86161737585645E-2</v>
      </c>
      <c r="BI1419" s="17">
        <v>3.2356345046906397E-2</v>
      </c>
      <c r="BJ1419" s="17"/>
      <c r="BK1419" s="17">
        <v>4.2012397387597503E-2</v>
      </c>
      <c r="BL1419" s="17">
        <v>3.0829797228281601E-2</v>
      </c>
      <c r="BM1419" s="17"/>
      <c r="BN1419" s="17">
        <v>4.9017266669039598E-2</v>
      </c>
      <c r="BO1419" s="17">
        <v>3.1849666239854503E-2</v>
      </c>
      <c r="BP1419" s="17"/>
      <c r="BQ1419" s="17">
        <v>1.09280983185492E-2</v>
      </c>
      <c r="BR1419" s="17">
        <v>3.5988872038305399E-2</v>
      </c>
      <c r="BS1419" s="17"/>
      <c r="BT1419" s="17">
        <v>1.9007246526202601E-2</v>
      </c>
      <c r="BU1419" s="17">
        <v>3.4057602201392603E-2</v>
      </c>
      <c r="BV1419" s="17"/>
      <c r="BW1419" s="17">
        <v>4.3026651125533902E-2</v>
      </c>
      <c r="BX1419" s="17">
        <v>2.49066983428958E-2</v>
      </c>
      <c r="BY1419" s="17"/>
      <c r="BZ1419" s="17">
        <v>5.43869672336071E-2</v>
      </c>
      <c r="CA1419" s="17">
        <v>2.97594116931689E-2</v>
      </c>
    </row>
    <row r="1420" spans="2:79" x14ac:dyDescent="0.35">
      <c r="B1420" t="s">
        <v>166</v>
      </c>
      <c r="C1420" s="17">
        <v>0.791331723960496</v>
      </c>
      <c r="D1420" s="17">
        <v>0.84630554685987303</v>
      </c>
      <c r="E1420" s="17">
        <v>0.76337888418724897</v>
      </c>
      <c r="F1420" s="17">
        <v>0.74828698864822996</v>
      </c>
      <c r="G1420" s="17">
        <v>0.81830268890282698</v>
      </c>
      <c r="H1420" s="17">
        <v>0.73777695987530101</v>
      </c>
      <c r="I1420" s="17">
        <v>0.85241364965903099</v>
      </c>
      <c r="J1420" s="17">
        <v>0.71130343386962003</v>
      </c>
      <c r="K1420" s="17">
        <v>0.82226892198929602</v>
      </c>
      <c r="L1420" s="17">
        <v>0.80620679189925204</v>
      </c>
      <c r="M1420" s="17"/>
      <c r="N1420" s="17">
        <v>0.74179614990017495</v>
      </c>
      <c r="O1420" s="17">
        <v>0.75504411301471597</v>
      </c>
      <c r="P1420" s="17">
        <v>0.75314870136947099</v>
      </c>
      <c r="Q1420" s="17">
        <v>0.82656633190256001</v>
      </c>
      <c r="R1420" s="17"/>
      <c r="S1420" s="17">
        <v>0.69419538484906596</v>
      </c>
      <c r="T1420" s="17">
        <v>0.68857177690455196</v>
      </c>
      <c r="U1420" s="17">
        <v>0.72996797017613602</v>
      </c>
      <c r="V1420" s="17">
        <v>0.75825562006416503</v>
      </c>
      <c r="W1420" s="17">
        <v>0.80137942914331906</v>
      </c>
      <c r="X1420" s="17">
        <v>0.88794948072103497</v>
      </c>
      <c r="Y1420" s="17">
        <v>0.85795346868823696</v>
      </c>
      <c r="Z1420" s="17"/>
      <c r="AA1420" s="17">
        <v>0.79465181488829095</v>
      </c>
      <c r="AB1420" s="17">
        <v>0.69330438016993801</v>
      </c>
      <c r="AC1420" s="17"/>
      <c r="AD1420" s="17">
        <v>0.77325895083968998</v>
      </c>
      <c r="AE1420" s="17">
        <v>0.82076680992639595</v>
      </c>
      <c r="AF1420" s="17">
        <v>0.83736747868385097</v>
      </c>
      <c r="AG1420" s="17"/>
      <c r="AH1420" s="17">
        <v>0.78603114559701204</v>
      </c>
      <c r="AI1420" s="17">
        <v>0.79409757600616904</v>
      </c>
      <c r="AJ1420" s="17"/>
      <c r="AK1420" s="17">
        <v>0.76060173964547995</v>
      </c>
      <c r="AL1420" s="17">
        <v>0.80226366427212703</v>
      </c>
      <c r="AM1420" s="17"/>
      <c r="AN1420" s="17">
        <v>0.75086003988051897</v>
      </c>
      <c r="AO1420" s="17">
        <v>0.82656633190256001</v>
      </c>
      <c r="AP1420" s="17"/>
      <c r="AQ1420" s="17">
        <v>0.83013651364735197</v>
      </c>
      <c r="AR1420" s="17">
        <v>0.75698340268811604</v>
      </c>
      <c r="AS1420" s="17"/>
      <c r="AT1420" s="17">
        <v>0.63859907502373103</v>
      </c>
      <c r="AU1420" s="17">
        <v>0.69031021662346403</v>
      </c>
      <c r="AV1420" s="17">
        <v>0.81315516000280796</v>
      </c>
      <c r="AW1420" s="17">
        <v>0.87899755905946397</v>
      </c>
      <c r="AX1420" s="17"/>
      <c r="AY1420" s="17">
        <v>0.81554225956456505</v>
      </c>
      <c r="AZ1420" s="17">
        <v>0.78028659637893305</v>
      </c>
      <c r="BA1420" s="17"/>
      <c r="BB1420" s="17">
        <v>0.80175264208196795</v>
      </c>
      <c r="BC1420" s="17">
        <v>0.78953615230702101</v>
      </c>
      <c r="BD1420" s="17"/>
      <c r="BE1420" s="17">
        <v>0.81530686469158298</v>
      </c>
      <c r="BF1420" s="17">
        <v>0.78692513062674696</v>
      </c>
      <c r="BG1420" s="17"/>
      <c r="BH1420" s="17">
        <v>0.82093012624126704</v>
      </c>
      <c r="BI1420" s="17">
        <v>0.78863365237563399</v>
      </c>
      <c r="BJ1420" s="17"/>
      <c r="BK1420" s="17">
        <v>0.77068066086786302</v>
      </c>
      <c r="BL1420" s="17">
        <v>0.795965891708448</v>
      </c>
      <c r="BM1420" s="17"/>
      <c r="BN1420" s="17">
        <v>0.76188085210429302</v>
      </c>
      <c r="BO1420" s="17">
        <v>0.79321073893113703</v>
      </c>
      <c r="BP1420" s="17"/>
      <c r="BQ1420" s="17">
        <v>0.878333384937248</v>
      </c>
      <c r="BR1420" s="17">
        <v>0.77900718923211298</v>
      </c>
      <c r="BS1420" s="17"/>
      <c r="BT1420" s="17">
        <v>0.79924716319485101</v>
      </c>
      <c r="BU1420" s="17">
        <v>0.79065937826991395</v>
      </c>
      <c r="BV1420" s="17"/>
      <c r="BW1420" s="17">
        <v>0.75554071538948597</v>
      </c>
      <c r="BX1420" s="17">
        <v>0.81945208596992403</v>
      </c>
      <c r="BY1420" s="17"/>
      <c r="BZ1420" s="17">
        <v>0.74118072193256701</v>
      </c>
      <c r="CA1420" s="17">
        <v>0.798606584737238</v>
      </c>
    </row>
    <row r="1421" spans="2:79" x14ac:dyDescent="0.35">
      <c r="C1421" s="17"/>
      <c r="D1421" s="17"/>
      <c r="E1421" s="17"/>
      <c r="F1421" s="17"/>
      <c r="G1421" s="17"/>
      <c r="H1421" s="17"/>
      <c r="I1421" s="17"/>
      <c r="J1421" s="17"/>
      <c r="K1421" s="17"/>
      <c r="L1421" s="17"/>
      <c r="M1421" s="17"/>
      <c r="N1421" s="17"/>
      <c r="O1421" s="17"/>
      <c r="P1421" s="17"/>
      <c r="Q1421" s="17"/>
      <c r="R1421" s="17"/>
      <c r="S1421" s="17"/>
      <c r="T1421" s="17"/>
      <c r="U1421" s="17"/>
      <c r="V1421" s="17"/>
      <c r="W1421" s="17"/>
      <c r="X1421" s="17"/>
      <c r="Y1421" s="17"/>
      <c r="Z1421" s="17"/>
      <c r="AA1421" s="17"/>
      <c r="AB1421" s="17"/>
      <c r="AC1421" s="17"/>
      <c r="AD1421" s="17"/>
      <c r="AE1421" s="17"/>
      <c r="AF1421" s="17"/>
      <c r="AG1421" s="17"/>
      <c r="AH1421" s="17"/>
      <c r="AI1421" s="17"/>
      <c r="AJ1421" s="17"/>
      <c r="AK1421" s="17"/>
      <c r="AL1421" s="17"/>
      <c r="AM1421" s="17"/>
      <c r="AN1421" s="17"/>
      <c r="AO1421" s="17"/>
      <c r="AP1421" s="17"/>
      <c r="AQ1421" s="17"/>
      <c r="AR1421" s="17"/>
      <c r="AS1421" s="17"/>
      <c r="AT1421" s="17"/>
      <c r="AU1421" s="17"/>
      <c r="AV1421" s="17"/>
      <c r="AW1421" s="17"/>
      <c r="AX1421" s="17"/>
      <c r="AY1421" s="17"/>
      <c r="AZ1421" s="17"/>
      <c r="BA1421" s="17"/>
      <c r="BB1421" s="17"/>
      <c r="BC1421" s="17"/>
      <c r="BD1421" s="17"/>
      <c r="BE1421" s="17"/>
      <c r="BF1421" s="17"/>
      <c r="BG1421" s="17"/>
      <c r="BH1421" s="17"/>
      <c r="BI1421" s="17"/>
      <c r="BJ1421" s="17"/>
      <c r="BK1421" s="17"/>
      <c r="BL1421" s="17"/>
      <c r="BM1421" s="17"/>
      <c r="BN1421" s="17"/>
      <c r="BO1421" s="17"/>
      <c r="BP1421" s="17"/>
      <c r="BQ1421" s="17"/>
      <c r="BR1421" s="17"/>
      <c r="BS1421" s="17"/>
      <c r="BT1421" s="17"/>
      <c r="BU1421" s="17"/>
      <c r="BV1421" s="17"/>
      <c r="BW1421" s="17"/>
      <c r="BX1421" s="17"/>
      <c r="BY1421" s="17"/>
      <c r="BZ1421" s="17"/>
      <c r="CA1421" s="17"/>
    </row>
    <row r="1422" spans="2:79" x14ac:dyDescent="0.35">
      <c r="B1422" s="6" t="s">
        <v>652</v>
      </c>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c r="AF1422" s="17"/>
      <c r="AG1422" s="17"/>
      <c r="AH1422" s="17"/>
      <c r="AI1422" s="17"/>
      <c r="AJ1422" s="17"/>
      <c r="AK1422" s="17"/>
      <c r="AL1422" s="17"/>
      <c r="AM1422" s="17"/>
      <c r="AN1422" s="17"/>
      <c r="AO1422" s="17"/>
      <c r="AP1422" s="17"/>
      <c r="AQ1422" s="17"/>
      <c r="AR1422" s="17"/>
      <c r="AS1422" s="17"/>
      <c r="AT1422" s="17"/>
      <c r="AU1422" s="17"/>
      <c r="AV1422" s="17"/>
      <c r="AW1422" s="17"/>
      <c r="AX1422" s="17"/>
      <c r="AY1422" s="17"/>
      <c r="AZ1422" s="17"/>
      <c r="BA1422" s="17"/>
      <c r="BB1422" s="17"/>
      <c r="BC1422" s="17"/>
      <c r="BD1422" s="17"/>
      <c r="BE1422" s="17"/>
      <c r="BF1422" s="17"/>
      <c r="BG1422" s="17"/>
      <c r="BH1422" s="17"/>
      <c r="BI1422" s="17"/>
      <c r="BJ1422" s="17"/>
      <c r="BK1422" s="17"/>
      <c r="BL1422" s="17"/>
      <c r="BM1422" s="17"/>
      <c r="BN1422" s="17"/>
      <c r="BO1422" s="17"/>
      <c r="BP1422" s="17"/>
      <c r="BQ1422" s="17"/>
      <c r="BR1422" s="17"/>
      <c r="BS1422" s="17"/>
      <c r="BT1422" s="17"/>
      <c r="BU1422" s="17"/>
      <c r="BV1422" s="17"/>
      <c r="BW1422" s="17"/>
      <c r="BX1422" s="17"/>
      <c r="BY1422" s="17"/>
      <c r="BZ1422" s="17"/>
      <c r="CA1422" s="17"/>
    </row>
    <row r="1423" spans="2:79" x14ac:dyDescent="0.35">
      <c r="B1423" s="24" t="s">
        <v>77</v>
      </c>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c r="AB1423" s="17"/>
      <c r="AC1423" s="17"/>
      <c r="AD1423" s="17"/>
      <c r="AE1423" s="17"/>
      <c r="AF1423" s="17"/>
      <c r="AG1423" s="17"/>
      <c r="AH1423" s="17"/>
      <c r="AI1423" s="17"/>
      <c r="AJ1423" s="17"/>
      <c r="AK1423" s="17"/>
      <c r="AL1423" s="17"/>
      <c r="AM1423" s="17"/>
      <c r="AN1423" s="17"/>
      <c r="AO1423" s="17"/>
      <c r="AP1423" s="17"/>
      <c r="AQ1423" s="17"/>
      <c r="AR1423" s="17"/>
      <c r="AS1423" s="17"/>
      <c r="AT1423" s="17"/>
      <c r="AU1423" s="17"/>
      <c r="AV1423" s="17"/>
      <c r="AW1423" s="17"/>
      <c r="AX1423" s="17"/>
      <c r="AY1423" s="17"/>
      <c r="AZ1423" s="17"/>
      <c r="BA1423" s="17"/>
      <c r="BB1423" s="17"/>
      <c r="BC1423" s="17"/>
      <c r="BD1423" s="17"/>
      <c r="BE1423" s="17"/>
      <c r="BF1423" s="17"/>
      <c r="BG1423" s="17"/>
      <c r="BH1423" s="17"/>
      <c r="BI1423" s="17"/>
      <c r="BJ1423" s="17"/>
      <c r="BK1423" s="17"/>
      <c r="BL1423" s="17"/>
      <c r="BM1423" s="17"/>
      <c r="BN1423" s="17"/>
      <c r="BO1423" s="17"/>
      <c r="BP1423" s="17"/>
      <c r="BQ1423" s="17"/>
      <c r="BR1423" s="17"/>
      <c r="BS1423" s="17"/>
      <c r="BT1423" s="17"/>
      <c r="BU1423" s="17"/>
      <c r="BV1423" s="17"/>
      <c r="BW1423" s="17"/>
      <c r="BX1423" s="17"/>
      <c r="BY1423" s="17"/>
      <c r="BZ1423" s="17"/>
      <c r="CA1423" s="17"/>
    </row>
    <row r="1424" spans="2:79" x14ac:dyDescent="0.35">
      <c r="B1424" t="s">
        <v>644</v>
      </c>
      <c r="C1424" s="17">
        <v>0.50671517807194399</v>
      </c>
      <c r="D1424" s="17">
        <v>0.42971854606644599</v>
      </c>
      <c r="E1424" s="17">
        <v>0.47347085292156699</v>
      </c>
      <c r="F1424" s="17">
        <v>0.54798802629710397</v>
      </c>
      <c r="G1424" s="17">
        <v>0.47902685628752401</v>
      </c>
      <c r="H1424" s="17">
        <v>0.62140174616340205</v>
      </c>
      <c r="I1424" s="17">
        <v>0.54501517484687001</v>
      </c>
      <c r="J1424" s="17">
        <v>0.43981077183567902</v>
      </c>
      <c r="K1424" s="17">
        <v>0.474348963589933</v>
      </c>
      <c r="L1424" s="17">
        <v>0.45872443653178602</v>
      </c>
      <c r="M1424" s="17"/>
      <c r="N1424" s="17">
        <v>0.46608662768800202</v>
      </c>
      <c r="O1424" s="17">
        <v>0.49741412017807901</v>
      </c>
      <c r="P1424" s="17">
        <v>0.53221141918008297</v>
      </c>
      <c r="Q1424" s="17">
        <v>0.53367149008736903</v>
      </c>
      <c r="R1424" s="17"/>
      <c r="S1424" s="17">
        <v>0.47300827298606102</v>
      </c>
      <c r="T1424" s="17">
        <v>0.54224586174211697</v>
      </c>
      <c r="U1424" s="17">
        <v>0.50167099528827297</v>
      </c>
      <c r="V1424" s="17">
        <v>0.50151758804330104</v>
      </c>
      <c r="W1424" s="17">
        <v>0.53826719713600701</v>
      </c>
      <c r="X1424" s="17">
        <v>0.53213183687577303</v>
      </c>
      <c r="Y1424" s="17">
        <v>0.52505844333469998</v>
      </c>
      <c r="Z1424" s="17"/>
      <c r="AA1424" s="17">
        <v>0.53362683509074404</v>
      </c>
      <c r="AB1424" s="17">
        <v>0.46425356424022601</v>
      </c>
      <c r="AC1424" s="17"/>
      <c r="AD1424" s="17">
        <v>0.53802706370059405</v>
      </c>
      <c r="AE1424" s="17">
        <v>0.532498473325836</v>
      </c>
      <c r="AF1424" s="17">
        <v>0.53516260049129305</v>
      </c>
      <c r="AG1424" s="17"/>
      <c r="AH1424" s="17">
        <v>0.50781397505685599</v>
      </c>
      <c r="AI1424" s="17">
        <v>0.50655949638155195</v>
      </c>
      <c r="AJ1424" s="17"/>
      <c r="AK1424" s="17">
        <v>0.48258775716140001</v>
      </c>
      <c r="AL1424" s="17">
        <v>0.51758682499689201</v>
      </c>
      <c r="AM1424" s="17"/>
      <c r="AN1424" s="17">
        <v>0.49162365229065103</v>
      </c>
      <c r="AO1424" s="17">
        <v>0.53367149008736903</v>
      </c>
      <c r="AP1424" s="17"/>
      <c r="AQ1424" s="17">
        <v>0.57035684651165697</v>
      </c>
      <c r="AR1424" s="17">
        <v>0.47496829105718102</v>
      </c>
      <c r="AS1424" s="17"/>
      <c r="AT1424" s="17">
        <v>0.401398554156225</v>
      </c>
      <c r="AU1424" s="17">
        <v>0.48499174613067803</v>
      </c>
      <c r="AV1424" s="17">
        <v>0.56662296810870605</v>
      </c>
      <c r="AW1424" s="17">
        <v>0.54651605604281595</v>
      </c>
      <c r="AX1424" s="17"/>
      <c r="AY1424" s="17">
        <v>0.55491300466766302</v>
      </c>
      <c r="AZ1424" s="17">
        <v>0.49476924964610403</v>
      </c>
      <c r="BA1424" s="17"/>
      <c r="BB1424" s="17">
        <v>0.51142478138224401</v>
      </c>
      <c r="BC1424" s="17">
        <v>0.50584999600035896</v>
      </c>
      <c r="BD1424" s="17"/>
      <c r="BE1424" s="17">
        <v>0.48737948147429699</v>
      </c>
      <c r="BF1424" s="17">
        <v>0.50924918724828305</v>
      </c>
      <c r="BG1424" s="17"/>
      <c r="BH1424" s="17">
        <v>0.43901690801465199</v>
      </c>
      <c r="BI1424" s="17">
        <v>0.512640120345354</v>
      </c>
      <c r="BJ1424" s="17"/>
      <c r="BK1424" s="17">
        <v>0.54616972658391205</v>
      </c>
      <c r="BL1424" s="17">
        <v>0.49987876072021298</v>
      </c>
      <c r="BM1424" s="17"/>
      <c r="BN1424" s="17">
        <v>0.53604788313213603</v>
      </c>
      <c r="BO1424" s="17">
        <v>0.50537841937656003</v>
      </c>
      <c r="BP1424" s="17"/>
      <c r="BQ1424" s="17">
        <v>0.49928053797305799</v>
      </c>
      <c r="BR1424" s="17">
        <v>0.50730005637778297</v>
      </c>
      <c r="BS1424" s="17"/>
      <c r="BT1424" s="17">
        <v>0.46551020477136101</v>
      </c>
      <c r="BU1424" s="17">
        <v>0.50946804972439297</v>
      </c>
      <c r="BV1424" s="17"/>
      <c r="BW1424" s="17">
        <v>0.52996095114777897</v>
      </c>
      <c r="BX1424" s="17">
        <v>0.49564379592956598</v>
      </c>
      <c r="BY1424" s="17"/>
      <c r="BZ1424" s="17">
        <v>0.53950911207035401</v>
      </c>
      <c r="CA1424" s="17">
        <v>0.50513930606753898</v>
      </c>
    </row>
    <row r="1425" spans="2:79" x14ac:dyDescent="0.35">
      <c r="B1425" t="s">
        <v>645</v>
      </c>
      <c r="C1425" s="17">
        <v>0.42214545061713699</v>
      </c>
      <c r="D1425" s="17">
        <v>0.26863680343763902</v>
      </c>
      <c r="E1425" s="17">
        <v>0.43981858922921102</v>
      </c>
      <c r="F1425" s="17">
        <v>0.34856990244400898</v>
      </c>
      <c r="G1425" s="17">
        <v>0.42529851756618697</v>
      </c>
      <c r="H1425" s="17">
        <v>0.47937943927495302</v>
      </c>
      <c r="I1425" s="17">
        <v>0.52718234038022804</v>
      </c>
      <c r="J1425" s="17">
        <v>0.46063719109017198</v>
      </c>
      <c r="K1425" s="17">
        <v>0.39145153271675398</v>
      </c>
      <c r="L1425" s="17">
        <v>0.53372109162451398</v>
      </c>
      <c r="M1425" s="17"/>
      <c r="N1425" s="17">
        <v>0.29973716500083197</v>
      </c>
      <c r="O1425" s="17">
        <v>0.47100263925052199</v>
      </c>
      <c r="P1425" s="17">
        <v>0.47045927545128402</v>
      </c>
      <c r="Q1425" s="17">
        <v>0.47474920495586498</v>
      </c>
      <c r="R1425" s="17"/>
      <c r="S1425" s="17">
        <v>0.329362432210631</v>
      </c>
      <c r="T1425" s="17">
        <v>0.41378381309795897</v>
      </c>
      <c r="U1425" s="17">
        <v>0.44761046044969699</v>
      </c>
      <c r="V1425" s="17">
        <v>0.369981500401521</v>
      </c>
      <c r="W1425" s="17">
        <v>0.497268447472481</v>
      </c>
      <c r="X1425" s="17">
        <v>0.46025704664065697</v>
      </c>
      <c r="Y1425" s="17">
        <v>0.45022223429066399</v>
      </c>
      <c r="Z1425" s="17"/>
      <c r="AA1425" s="17">
        <v>0.45708975019494102</v>
      </c>
      <c r="AB1425" s="17">
        <v>0.36700981354892998</v>
      </c>
      <c r="AC1425" s="17"/>
      <c r="AD1425" s="17">
        <v>0.43877801048991899</v>
      </c>
      <c r="AE1425" s="17">
        <v>0.46181743059115998</v>
      </c>
      <c r="AF1425" s="17">
        <v>0.47488811357281802</v>
      </c>
      <c r="AG1425" s="17"/>
      <c r="AH1425" s="17">
        <v>0.42477165489317797</v>
      </c>
      <c r="AI1425" s="17">
        <v>0.42177336011577599</v>
      </c>
      <c r="AJ1425" s="17"/>
      <c r="AK1425" s="17">
        <v>0.38511169078243401</v>
      </c>
      <c r="AL1425" s="17">
        <v>0.43883260349265502</v>
      </c>
      <c r="AM1425" s="17"/>
      <c r="AN1425" s="17">
        <v>0.39269517142681598</v>
      </c>
      <c r="AO1425" s="17">
        <v>0.47474920495586498</v>
      </c>
      <c r="AP1425" s="17"/>
      <c r="AQ1425" s="17">
        <v>0.46136993397714698</v>
      </c>
      <c r="AR1425" s="17">
        <v>0.402578785066527</v>
      </c>
      <c r="AS1425" s="17"/>
      <c r="AT1425" s="17">
        <v>0.27881070432390997</v>
      </c>
      <c r="AU1425" s="17">
        <v>0.42719970568365001</v>
      </c>
      <c r="AV1425" s="17">
        <v>0.47635687746396599</v>
      </c>
      <c r="AW1425" s="17">
        <v>0.46346219136863598</v>
      </c>
      <c r="AX1425" s="17"/>
      <c r="AY1425" s="17">
        <v>0.43824463151795001</v>
      </c>
      <c r="AZ1425" s="17">
        <v>0.41815523619587502</v>
      </c>
      <c r="BA1425" s="17"/>
      <c r="BB1425" s="17">
        <v>0.41055432290604399</v>
      </c>
      <c r="BC1425" s="17">
        <v>0.42427480955128799</v>
      </c>
      <c r="BD1425" s="17"/>
      <c r="BE1425" s="17">
        <v>0.44894316538794998</v>
      </c>
      <c r="BF1425" s="17">
        <v>0.418633518435578</v>
      </c>
      <c r="BG1425" s="17"/>
      <c r="BH1425" s="17">
        <v>0.43390671558770399</v>
      </c>
      <c r="BI1425" s="17">
        <v>0.42111610650016201</v>
      </c>
      <c r="BJ1425" s="17"/>
      <c r="BK1425" s="17">
        <v>0.447078722950421</v>
      </c>
      <c r="BL1425" s="17">
        <v>0.41782518180040001</v>
      </c>
      <c r="BM1425" s="17"/>
      <c r="BN1425" s="17">
        <v>0.445362188096455</v>
      </c>
      <c r="BO1425" s="17">
        <v>0.421087410602068</v>
      </c>
      <c r="BP1425" s="17"/>
      <c r="BQ1425" s="17">
        <v>0.46145731746437102</v>
      </c>
      <c r="BR1425" s="17">
        <v>0.41905281159559199</v>
      </c>
      <c r="BS1425" s="17"/>
      <c r="BT1425" s="17">
        <v>0.39713265940860998</v>
      </c>
      <c r="BU1425" s="17">
        <v>0.42381653540013903</v>
      </c>
      <c r="BV1425" s="17"/>
      <c r="BW1425" s="17">
        <v>0.44327416448812001</v>
      </c>
      <c r="BX1425" s="17">
        <v>0.41208237099059702</v>
      </c>
      <c r="BY1425" s="17"/>
      <c r="BZ1425" s="17">
        <v>0.41991079899549699</v>
      </c>
      <c r="CA1425" s="17">
        <v>0.42225283404147201</v>
      </c>
    </row>
    <row r="1426" spans="2:79" x14ac:dyDescent="0.35">
      <c r="B1426" t="s">
        <v>646</v>
      </c>
      <c r="C1426" s="17">
        <v>0.33416071384721402</v>
      </c>
      <c r="D1426" s="17">
        <v>0.34054894939462399</v>
      </c>
      <c r="E1426" s="17">
        <v>0.40915782979139298</v>
      </c>
      <c r="F1426" s="17">
        <v>0.360058394210101</v>
      </c>
      <c r="G1426" s="17">
        <v>0.32158658222053699</v>
      </c>
      <c r="H1426" s="17">
        <v>0.245788191574455</v>
      </c>
      <c r="I1426" s="17">
        <v>0.30854173112717298</v>
      </c>
      <c r="J1426" s="17">
        <v>0.33988258134537302</v>
      </c>
      <c r="K1426" s="17">
        <v>0.374896949950494</v>
      </c>
      <c r="L1426" s="17">
        <v>0.35247083909365401</v>
      </c>
      <c r="M1426" s="17"/>
      <c r="N1426" s="17">
        <v>0.321386693564854</v>
      </c>
      <c r="O1426" s="17">
        <v>0.32003833109171198</v>
      </c>
      <c r="P1426" s="17">
        <v>0.34414173517707902</v>
      </c>
      <c r="Q1426" s="17">
        <v>0.34775872838878702</v>
      </c>
      <c r="R1426" s="17"/>
      <c r="S1426" s="17">
        <v>0.31528433905189301</v>
      </c>
      <c r="T1426" s="17">
        <v>0.33755496276390001</v>
      </c>
      <c r="U1426" s="17">
        <v>0.31000291275670699</v>
      </c>
      <c r="V1426" s="17">
        <v>0.34084167098171497</v>
      </c>
      <c r="W1426" s="17">
        <v>0.35660936304510998</v>
      </c>
      <c r="X1426" s="17">
        <v>0.34557552912453998</v>
      </c>
      <c r="Y1426" s="17">
        <v>0.34414980294847503</v>
      </c>
      <c r="Z1426" s="17"/>
      <c r="AA1426" s="17">
        <v>0.34416143426419998</v>
      </c>
      <c r="AB1426" s="17">
        <v>0.31838142801251501</v>
      </c>
      <c r="AC1426" s="17"/>
      <c r="AD1426" s="17">
        <v>0.35955879655196499</v>
      </c>
      <c r="AE1426" s="17">
        <v>0.35102577033952298</v>
      </c>
      <c r="AF1426" s="17">
        <v>0.33595522530460198</v>
      </c>
      <c r="AG1426" s="17"/>
      <c r="AH1426" s="17">
        <v>0.34603204030257101</v>
      </c>
      <c r="AI1426" s="17">
        <v>0.332478739656213</v>
      </c>
      <c r="AJ1426" s="17"/>
      <c r="AK1426" s="17">
        <v>0.33410756630411798</v>
      </c>
      <c r="AL1426" s="17">
        <v>0.33418466175799999</v>
      </c>
      <c r="AM1426" s="17"/>
      <c r="AN1426" s="17">
        <v>0.32654784800298697</v>
      </c>
      <c r="AO1426" s="17">
        <v>0.34775872838878702</v>
      </c>
      <c r="AP1426" s="17"/>
      <c r="AQ1426" s="17">
        <v>0.32623604692267699</v>
      </c>
      <c r="AR1426" s="17">
        <v>0.33811383939610201</v>
      </c>
      <c r="AS1426" s="17"/>
      <c r="AT1426" s="17">
        <v>0.28441056380121299</v>
      </c>
      <c r="AU1426" s="17">
        <v>0.34231255315548098</v>
      </c>
      <c r="AV1426" s="17">
        <v>0.35340364339784403</v>
      </c>
      <c r="AW1426" s="17">
        <v>0.33232533181867102</v>
      </c>
      <c r="AX1426" s="17"/>
      <c r="AY1426" s="17">
        <v>0.31762643042433703</v>
      </c>
      <c r="AZ1426" s="17">
        <v>0.33825876930517101</v>
      </c>
      <c r="BA1426" s="17"/>
      <c r="BB1426" s="17">
        <v>0.31900506161005099</v>
      </c>
      <c r="BC1426" s="17">
        <v>0.33694489708619202</v>
      </c>
      <c r="BD1426" s="17"/>
      <c r="BE1426" s="17">
        <v>0.36537729198366797</v>
      </c>
      <c r="BF1426" s="17">
        <v>0.33006967450698599</v>
      </c>
      <c r="BG1426" s="17"/>
      <c r="BH1426" s="17">
        <v>0.32892368554628998</v>
      </c>
      <c r="BI1426" s="17">
        <v>0.33461905776561701</v>
      </c>
      <c r="BJ1426" s="17"/>
      <c r="BK1426" s="17">
        <v>0.31451930561559999</v>
      </c>
      <c r="BL1426" s="17">
        <v>0.33756404423905201</v>
      </c>
      <c r="BM1426" s="17"/>
      <c r="BN1426" s="17">
        <v>0.33073486911067101</v>
      </c>
      <c r="BO1426" s="17">
        <v>0.334316837455017</v>
      </c>
      <c r="BP1426" s="17"/>
      <c r="BQ1426" s="17">
        <v>0.31277926726048599</v>
      </c>
      <c r="BR1426" s="17">
        <v>0.33584277835735699</v>
      </c>
      <c r="BS1426" s="17"/>
      <c r="BT1426" s="17">
        <v>0.35398937848567302</v>
      </c>
      <c r="BU1426" s="17">
        <v>0.33283597645711899</v>
      </c>
      <c r="BV1426" s="17"/>
      <c r="BW1426" s="17">
        <v>0.33979016271533302</v>
      </c>
      <c r="BX1426" s="17">
        <v>0.33147954770717603</v>
      </c>
      <c r="BY1426" s="17"/>
      <c r="BZ1426" s="17">
        <v>0.354152083294131</v>
      </c>
      <c r="CA1426" s="17">
        <v>0.33320005327374802</v>
      </c>
    </row>
    <row r="1427" spans="2:79" x14ac:dyDescent="0.35">
      <c r="B1427" t="s">
        <v>647</v>
      </c>
      <c r="C1427" s="17">
        <v>0.32636905111505898</v>
      </c>
      <c r="D1427" s="17">
        <v>0.32216597175592498</v>
      </c>
      <c r="E1427" s="17">
        <v>0.24756821407386501</v>
      </c>
      <c r="F1427" s="17">
        <v>0.257799888968474</v>
      </c>
      <c r="G1427" s="17">
        <v>0.28680932992703401</v>
      </c>
      <c r="H1427" s="17">
        <v>0.37033388218837199</v>
      </c>
      <c r="I1427" s="17">
        <v>0.43281056728443201</v>
      </c>
      <c r="J1427" s="17">
        <v>0.34059944969362599</v>
      </c>
      <c r="K1427" s="17">
        <v>0.36780148478712299</v>
      </c>
      <c r="L1427" s="17">
        <v>0.39771770383753602</v>
      </c>
      <c r="M1427" s="17"/>
      <c r="N1427" s="17">
        <v>0.30727986291410098</v>
      </c>
      <c r="O1427" s="17">
        <v>0.30279776201426201</v>
      </c>
      <c r="P1427" s="17">
        <v>0.33789359430629301</v>
      </c>
      <c r="Q1427" s="17">
        <v>0.34948834880644702</v>
      </c>
      <c r="R1427" s="17"/>
      <c r="S1427" s="17">
        <v>0.32204098316218399</v>
      </c>
      <c r="T1427" s="17">
        <v>0.299171176508158</v>
      </c>
      <c r="U1427" s="17">
        <v>0.33281473689155699</v>
      </c>
      <c r="V1427" s="17">
        <v>0.30636267077634499</v>
      </c>
      <c r="W1427" s="17">
        <v>0.34083039301708301</v>
      </c>
      <c r="X1427" s="17">
        <v>0.344537375810125</v>
      </c>
      <c r="Y1427" s="17">
        <v>0.32917007514247998</v>
      </c>
      <c r="Z1427" s="17"/>
      <c r="AA1427" s="17">
        <v>0.33594379192476398</v>
      </c>
      <c r="AB1427" s="17">
        <v>0.31126188225821499</v>
      </c>
      <c r="AC1427" s="17"/>
      <c r="AD1427" s="17">
        <v>0.333046455452844</v>
      </c>
      <c r="AE1427" s="17">
        <v>0.34736709042848601</v>
      </c>
      <c r="AF1427" s="17">
        <v>0.333615659076055</v>
      </c>
      <c r="AG1427" s="17"/>
      <c r="AH1427" s="17">
        <v>0.32552557599940202</v>
      </c>
      <c r="AI1427" s="17">
        <v>0.32648855784251901</v>
      </c>
      <c r="AJ1427" s="17"/>
      <c r="AK1427" s="17">
        <v>0.29533739508169499</v>
      </c>
      <c r="AL1427" s="17">
        <v>0.34035169804371301</v>
      </c>
      <c r="AM1427" s="17"/>
      <c r="AN1427" s="17">
        <v>0.313425682713799</v>
      </c>
      <c r="AO1427" s="17">
        <v>0.34948834880644702</v>
      </c>
      <c r="AP1427" s="17"/>
      <c r="AQ1427" s="17">
        <v>0.36004196264677102</v>
      </c>
      <c r="AR1427" s="17">
        <v>0.30957172093714203</v>
      </c>
      <c r="AS1427" s="17"/>
      <c r="AT1427" s="17">
        <v>0.24411385972954899</v>
      </c>
      <c r="AU1427" s="17">
        <v>0.34392222139453399</v>
      </c>
      <c r="AV1427" s="17">
        <v>0.349366879923454</v>
      </c>
      <c r="AW1427" s="17">
        <v>0.34068810784425801</v>
      </c>
      <c r="AX1427" s="17"/>
      <c r="AY1427" s="17">
        <v>0.34928349521621699</v>
      </c>
      <c r="AZ1427" s="17">
        <v>0.32068965997888998</v>
      </c>
      <c r="BA1427" s="17"/>
      <c r="BB1427" s="17">
        <v>0.29439973618360299</v>
      </c>
      <c r="BC1427" s="17">
        <v>0.33224200395146197</v>
      </c>
      <c r="BD1427" s="17"/>
      <c r="BE1427" s="17">
        <v>0.34831950147241802</v>
      </c>
      <c r="BF1427" s="17">
        <v>0.32349236951481702</v>
      </c>
      <c r="BG1427" s="17"/>
      <c r="BH1427" s="17">
        <v>0.32771926945751001</v>
      </c>
      <c r="BI1427" s="17">
        <v>0.32625088021159698</v>
      </c>
      <c r="BJ1427" s="17"/>
      <c r="BK1427" s="17">
        <v>0.334360714543878</v>
      </c>
      <c r="BL1427" s="17">
        <v>0.32498430972035303</v>
      </c>
      <c r="BM1427" s="17"/>
      <c r="BN1427" s="17">
        <v>0.31993963041411799</v>
      </c>
      <c r="BO1427" s="17">
        <v>0.326662054573507</v>
      </c>
      <c r="BP1427" s="17"/>
      <c r="BQ1427" s="17">
        <v>0.359121616671844</v>
      </c>
      <c r="BR1427" s="17">
        <v>0.32379242806405401</v>
      </c>
      <c r="BS1427" s="17"/>
      <c r="BT1427" s="17">
        <v>0.35422670574086601</v>
      </c>
      <c r="BU1427" s="17">
        <v>0.32450790325886097</v>
      </c>
      <c r="BV1427" s="17"/>
      <c r="BW1427" s="17">
        <v>0.32784789759468103</v>
      </c>
      <c r="BX1427" s="17">
        <v>0.32566471340805397</v>
      </c>
      <c r="BY1427" s="17"/>
      <c r="BZ1427" s="17">
        <v>0.30663103163441702</v>
      </c>
      <c r="CA1427" s="17">
        <v>0.32731753726873197</v>
      </c>
    </row>
    <row r="1428" spans="2:79" x14ac:dyDescent="0.35">
      <c r="B1428" t="s">
        <v>648</v>
      </c>
      <c r="C1428" s="17">
        <v>0.25382707909322799</v>
      </c>
      <c r="D1428" s="17">
        <v>0.231998256849865</v>
      </c>
      <c r="E1428" s="17">
        <v>0.21385986709859101</v>
      </c>
      <c r="F1428" s="17">
        <v>0.26395718985597999</v>
      </c>
      <c r="G1428" s="17">
        <v>0.27118181134775199</v>
      </c>
      <c r="H1428" s="17">
        <v>0.24524552005213801</v>
      </c>
      <c r="I1428" s="17">
        <v>0.33741575515151601</v>
      </c>
      <c r="J1428" s="17">
        <v>0.19771489811198201</v>
      </c>
      <c r="K1428" s="17">
        <v>0.21602398133680301</v>
      </c>
      <c r="L1428" s="17">
        <v>0.240921394652161</v>
      </c>
      <c r="M1428" s="17"/>
      <c r="N1428" s="17">
        <v>0.27299053683825197</v>
      </c>
      <c r="O1428" s="17">
        <v>0.243696388854866</v>
      </c>
      <c r="P1428" s="17">
        <v>0.26231701870242202</v>
      </c>
      <c r="Q1428" s="17">
        <v>0.239905446387712</v>
      </c>
      <c r="R1428" s="17"/>
      <c r="S1428" s="17">
        <v>0.25963314947973398</v>
      </c>
      <c r="T1428" s="17">
        <v>0.249166987839466</v>
      </c>
      <c r="U1428" s="17">
        <v>0.26882592969642799</v>
      </c>
      <c r="V1428" s="17">
        <v>0.25734647888837497</v>
      </c>
      <c r="W1428" s="17">
        <v>0.24187524605208799</v>
      </c>
      <c r="X1428" s="17">
        <v>0.271557903342031</v>
      </c>
      <c r="Y1428" s="17">
        <v>0.24805266101519799</v>
      </c>
      <c r="Z1428" s="17"/>
      <c r="AA1428" s="17">
        <v>0.264439794741748</v>
      </c>
      <c r="AB1428" s="17">
        <v>0.23708217805430301</v>
      </c>
      <c r="AC1428" s="17"/>
      <c r="AD1428" s="17">
        <v>0.276719269177022</v>
      </c>
      <c r="AE1428" s="17">
        <v>0.25975380137661702</v>
      </c>
      <c r="AF1428" s="17">
        <v>0.26246053319975499</v>
      </c>
      <c r="AG1428" s="17"/>
      <c r="AH1428" s="17">
        <v>0.26732947671342999</v>
      </c>
      <c r="AI1428" s="17">
        <v>0.25191400860365698</v>
      </c>
      <c r="AJ1428" s="17"/>
      <c r="AK1428" s="17">
        <v>0.26380342692905501</v>
      </c>
      <c r="AL1428" s="17">
        <v>0.249331806611611</v>
      </c>
      <c r="AM1428" s="17"/>
      <c r="AN1428" s="17">
        <v>0.26162112298071499</v>
      </c>
      <c r="AO1428" s="17">
        <v>0.239905446387712</v>
      </c>
      <c r="AP1428" s="17"/>
      <c r="AQ1428" s="17">
        <v>0.25006102692681398</v>
      </c>
      <c r="AR1428" s="17">
        <v>0.25570572928499902</v>
      </c>
      <c r="AS1428" s="17"/>
      <c r="AT1428" s="17">
        <v>0.23722841075644599</v>
      </c>
      <c r="AU1428" s="17">
        <v>0.24824117588677799</v>
      </c>
      <c r="AV1428" s="17">
        <v>0.25209852757783902</v>
      </c>
      <c r="AW1428" s="17">
        <v>0.29748549206142999</v>
      </c>
      <c r="AX1428" s="17"/>
      <c r="AY1428" s="17">
        <v>0.25560602734518201</v>
      </c>
      <c r="AZ1428" s="17">
        <v>0.25338616318493701</v>
      </c>
      <c r="BA1428" s="17"/>
      <c r="BB1428" s="17">
        <v>0.27513406700624399</v>
      </c>
      <c r="BC1428" s="17">
        <v>0.24991285899288401</v>
      </c>
      <c r="BD1428" s="17"/>
      <c r="BE1428" s="17">
        <v>0.25464996220605901</v>
      </c>
      <c r="BF1428" s="17">
        <v>0.25371923744664299</v>
      </c>
      <c r="BG1428" s="17"/>
      <c r="BH1428" s="17">
        <v>0.28120778899827897</v>
      </c>
      <c r="BI1428" s="17">
        <v>0.251430723537095</v>
      </c>
      <c r="BJ1428" s="17"/>
      <c r="BK1428" s="17">
        <v>0.23687385406042399</v>
      </c>
      <c r="BL1428" s="17">
        <v>0.25676461927942301</v>
      </c>
      <c r="BM1428" s="17"/>
      <c r="BN1428" s="17">
        <v>0.28124436209188902</v>
      </c>
      <c r="BO1428" s="17">
        <v>0.25257761057755501</v>
      </c>
      <c r="BP1428" s="17"/>
      <c r="BQ1428" s="17">
        <v>0.28601718199660398</v>
      </c>
      <c r="BR1428" s="17">
        <v>0.25129470461370002</v>
      </c>
      <c r="BS1428" s="17"/>
      <c r="BT1428" s="17">
        <v>0.28708737373295401</v>
      </c>
      <c r="BU1428" s="17">
        <v>0.25160498513389301</v>
      </c>
      <c r="BV1428" s="17"/>
      <c r="BW1428" s="17">
        <v>0.27884205962362202</v>
      </c>
      <c r="BX1428" s="17">
        <v>0.24191306755088701</v>
      </c>
      <c r="BY1428" s="17"/>
      <c r="BZ1428" s="17">
        <v>0.26156732666056898</v>
      </c>
      <c r="CA1428" s="17">
        <v>0.25345513105402301</v>
      </c>
    </row>
    <row r="1429" spans="2:79" x14ac:dyDescent="0.35">
      <c r="B1429" t="s">
        <v>649</v>
      </c>
      <c r="C1429" s="17">
        <v>0.17977086910613799</v>
      </c>
      <c r="D1429" s="17">
        <v>0.23039957807206601</v>
      </c>
      <c r="E1429" s="17">
        <v>0.21248803459641</v>
      </c>
      <c r="F1429" s="17">
        <v>0.181298420517185</v>
      </c>
      <c r="G1429" s="17">
        <v>0.16511879033126101</v>
      </c>
      <c r="H1429" s="17">
        <v>0.146306477258144</v>
      </c>
      <c r="I1429" s="17">
        <v>0.137471966204993</v>
      </c>
      <c r="J1429" s="17">
        <v>0.190204554230403</v>
      </c>
      <c r="K1429" s="17">
        <v>0.17476585570535799</v>
      </c>
      <c r="L1429" s="17">
        <v>0.18735337870346899</v>
      </c>
      <c r="M1429" s="17"/>
      <c r="N1429" s="17">
        <v>0.124612426938285</v>
      </c>
      <c r="O1429" s="17">
        <v>0.178383671786771</v>
      </c>
      <c r="P1429" s="17">
        <v>0.200647868284797</v>
      </c>
      <c r="Q1429" s="17">
        <v>0.21636437702250599</v>
      </c>
      <c r="R1429" s="17"/>
      <c r="S1429" s="17">
        <v>0.16289853214039199</v>
      </c>
      <c r="T1429" s="17">
        <v>0.18409324433051599</v>
      </c>
      <c r="U1429" s="17">
        <v>0.210329404114732</v>
      </c>
      <c r="V1429" s="17">
        <v>0.15788558257215099</v>
      </c>
      <c r="W1429" s="17">
        <v>0.21378484006891799</v>
      </c>
      <c r="X1429" s="17">
        <v>0.19314052542476801</v>
      </c>
      <c r="Y1429" s="17">
        <v>0.217354283486454</v>
      </c>
      <c r="Z1429" s="17"/>
      <c r="AA1429" s="17">
        <v>0.21774500737770799</v>
      </c>
      <c r="AB1429" s="17">
        <v>0.119854707356852</v>
      </c>
      <c r="AC1429" s="17"/>
      <c r="AD1429" s="17">
        <v>0.21156670288172999</v>
      </c>
      <c r="AE1429" s="17">
        <v>0.26818140611373698</v>
      </c>
      <c r="AF1429" s="17">
        <v>0.197967493490457</v>
      </c>
      <c r="AG1429" s="17"/>
      <c r="AH1429" s="17">
        <v>0.271735754377603</v>
      </c>
      <c r="AI1429" s="17">
        <v>0.16674093819768901</v>
      </c>
      <c r="AJ1429" s="17"/>
      <c r="AK1429" s="17">
        <v>0.17315545484914799</v>
      </c>
      <c r="AL1429" s="17">
        <v>0.18275172844999099</v>
      </c>
      <c r="AM1429" s="17"/>
      <c r="AN1429" s="17">
        <v>0.15928394686574401</v>
      </c>
      <c r="AO1429" s="17">
        <v>0.21636437702250599</v>
      </c>
      <c r="AP1429" s="17"/>
      <c r="AQ1429" s="17">
        <v>0.209406154168231</v>
      </c>
      <c r="AR1429" s="17">
        <v>0.164987660721087</v>
      </c>
      <c r="AS1429" s="17"/>
      <c r="AT1429" s="17">
        <v>0.100970931107023</v>
      </c>
      <c r="AU1429" s="17">
        <v>0.15987739226945699</v>
      </c>
      <c r="AV1429" s="17">
        <v>0.209669071427729</v>
      </c>
      <c r="AW1429" s="17">
        <v>0.25934444030116299</v>
      </c>
      <c r="AX1429" s="17"/>
      <c r="AY1429" s="17">
        <v>0.20967047712674899</v>
      </c>
      <c r="AZ1429" s="17">
        <v>0.17236019101953301</v>
      </c>
      <c r="BA1429" s="17"/>
      <c r="BB1429" s="17">
        <v>0.19498846055994101</v>
      </c>
      <c r="BC1429" s="17">
        <v>0.17697530726555899</v>
      </c>
      <c r="BD1429" s="17"/>
      <c r="BE1429" s="17">
        <v>0.21031189149396601</v>
      </c>
      <c r="BF1429" s="17">
        <v>0.17576836365748799</v>
      </c>
      <c r="BG1429" s="17"/>
      <c r="BH1429" s="17">
        <v>0.20815064836163499</v>
      </c>
      <c r="BI1429" s="17">
        <v>0.177287075152782</v>
      </c>
      <c r="BJ1429" s="17"/>
      <c r="BK1429" s="17">
        <v>0.203656254644111</v>
      </c>
      <c r="BL1429" s="17">
        <v>0.175632171026877</v>
      </c>
      <c r="BM1429" s="17"/>
      <c r="BN1429" s="17">
        <v>0.22405290573911399</v>
      </c>
      <c r="BO1429" s="17">
        <v>0.17775283505858</v>
      </c>
      <c r="BP1429" s="17"/>
      <c r="BQ1429" s="17">
        <v>0.24416670282165001</v>
      </c>
      <c r="BR1429" s="17">
        <v>0.174704890709654</v>
      </c>
      <c r="BS1429" s="17"/>
      <c r="BT1429" s="17">
        <v>0.27302653054159098</v>
      </c>
      <c r="BU1429" s="17">
        <v>0.173540532177551</v>
      </c>
      <c r="BV1429" s="17"/>
      <c r="BW1429" s="17">
        <v>0.20262107353227901</v>
      </c>
      <c r="BX1429" s="17">
        <v>0.16888788644912101</v>
      </c>
      <c r="BY1429" s="17"/>
      <c r="BZ1429" s="17">
        <v>0.27157425530696</v>
      </c>
      <c r="CA1429" s="17">
        <v>0.17535937074090599</v>
      </c>
    </row>
    <row r="1430" spans="2:79" x14ac:dyDescent="0.35">
      <c r="B1430" t="s">
        <v>650</v>
      </c>
      <c r="C1430" s="17">
        <v>0.179329383319871</v>
      </c>
      <c r="D1430" s="17">
        <v>0.23300852340295899</v>
      </c>
      <c r="E1430" s="17">
        <v>0.204471651600243</v>
      </c>
      <c r="F1430" s="17">
        <v>0.178725057894246</v>
      </c>
      <c r="G1430" s="17">
        <v>0.195630719061335</v>
      </c>
      <c r="H1430" s="17">
        <v>0.139783413437152</v>
      </c>
      <c r="I1430" s="17">
        <v>0.14340022773758199</v>
      </c>
      <c r="J1430" s="17">
        <v>0.189054194190625</v>
      </c>
      <c r="K1430" s="17">
        <v>0.14788116805364901</v>
      </c>
      <c r="L1430" s="17">
        <v>0.12787588714340201</v>
      </c>
      <c r="M1430" s="17"/>
      <c r="N1430" s="17">
        <v>0.16608787403147801</v>
      </c>
      <c r="O1430" s="17">
        <v>0.161934537571924</v>
      </c>
      <c r="P1430" s="17">
        <v>0.180285612269346</v>
      </c>
      <c r="Q1430" s="17">
        <v>0.19899821256290701</v>
      </c>
      <c r="R1430" s="17"/>
      <c r="S1430" s="17">
        <v>0.196429485446805</v>
      </c>
      <c r="T1430" s="17">
        <v>0.20576592402537799</v>
      </c>
      <c r="U1430" s="17">
        <v>0.211110143721116</v>
      </c>
      <c r="V1430" s="17">
        <v>0.153303201348027</v>
      </c>
      <c r="W1430" s="17">
        <v>0.183892126612035</v>
      </c>
      <c r="X1430" s="17">
        <v>0.199733848932134</v>
      </c>
      <c r="Y1430" s="17">
        <v>0.178048730484136</v>
      </c>
      <c r="Z1430" s="17"/>
      <c r="AA1430" s="17">
        <v>0.19553763743397401</v>
      </c>
      <c r="AB1430" s="17">
        <v>0.153755758232474</v>
      </c>
      <c r="AC1430" s="17"/>
      <c r="AD1430" s="17">
        <v>0.19814162426534501</v>
      </c>
      <c r="AE1430" s="17">
        <v>0.22586863125697501</v>
      </c>
      <c r="AF1430" s="17">
        <v>0.17717169878811401</v>
      </c>
      <c r="AG1430" s="17"/>
      <c r="AH1430" s="17">
        <v>0.242777703777666</v>
      </c>
      <c r="AI1430" s="17">
        <v>0.17033978659083901</v>
      </c>
      <c r="AJ1430" s="17"/>
      <c r="AK1430" s="17">
        <v>0.181638670184186</v>
      </c>
      <c r="AL1430" s="17">
        <v>0.17828883482816399</v>
      </c>
      <c r="AM1430" s="17"/>
      <c r="AN1430" s="17">
        <v>0.16831776409542901</v>
      </c>
      <c r="AO1430" s="17">
        <v>0.19899821256290701</v>
      </c>
      <c r="AP1430" s="17"/>
      <c r="AQ1430" s="17">
        <v>0.18292156196723</v>
      </c>
      <c r="AR1430" s="17">
        <v>0.17753746785865801</v>
      </c>
      <c r="AS1430" s="17"/>
      <c r="AT1430" s="17">
        <v>0.142741831056655</v>
      </c>
      <c r="AU1430" s="17">
        <v>0.182526053407782</v>
      </c>
      <c r="AV1430" s="17">
        <v>0.17814686858887299</v>
      </c>
      <c r="AW1430" s="17">
        <v>0.22775355890131399</v>
      </c>
      <c r="AX1430" s="17"/>
      <c r="AY1430" s="17">
        <v>0.187877118284203</v>
      </c>
      <c r="AZ1430" s="17">
        <v>0.17721080998785199</v>
      </c>
      <c r="BA1430" s="17"/>
      <c r="BB1430" s="17">
        <v>0.187286001832418</v>
      </c>
      <c r="BC1430" s="17">
        <v>0.177867705290122</v>
      </c>
      <c r="BD1430" s="17"/>
      <c r="BE1430" s="17">
        <v>0.21162366615761199</v>
      </c>
      <c r="BF1430" s="17">
        <v>0.17509710709228099</v>
      </c>
      <c r="BG1430" s="17"/>
      <c r="BH1430" s="17">
        <v>0.20020707718562</v>
      </c>
      <c r="BI1430" s="17">
        <v>0.17750217073597799</v>
      </c>
      <c r="BJ1430" s="17"/>
      <c r="BK1430" s="17">
        <v>0.181361582431741</v>
      </c>
      <c r="BL1430" s="17">
        <v>0.17897725760066999</v>
      </c>
      <c r="BM1430" s="17"/>
      <c r="BN1430" s="17">
        <v>0.194695243295918</v>
      </c>
      <c r="BO1430" s="17">
        <v>0.17862912581232501</v>
      </c>
      <c r="BP1430" s="17"/>
      <c r="BQ1430" s="17">
        <v>0.257443574702514</v>
      </c>
      <c r="BR1430" s="17">
        <v>0.17318419063937099</v>
      </c>
      <c r="BS1430" s="17"/>
      <c r="BT1430" s="17">
        <v>0.170383898459712</v>
      </c>
      <c r="BU1430" s="17">
        <v>0.179927024083021</v>
      </c>
      <c r="BV1430" s="17"/>
      <c r="BW1430" s="17">
        <v>0.185906276449647</v>
      </c>
      <c r="BX1430" s="17">
        <v>0.17619697310009599</v>
      </c>
      <c r="BY1430" s="17"/>
      <c r="BZ1430" s="17">
        <v>0.221206927782686</v>
      </c>
      <c r="CA1430" s="17">
        <v>0.17731700963102401</v>
      </c>
    </row>
    <row r="1431" spans="2:79" x14ac:dyDescent="0.35">
      <c r="B1431" t="s">
        <v>651</v>
      </c>
      <c r="C1431" s="17">
        <v>0.14972239991103101</v>
      </c>
      <c r="D1431" s="17">
        <v>0.19323870498704601</v>
      </c>
      <c r="E1431" s="17">
        <v>0.19665696337879601</v>
      </c>
      <c r="F1431" s="17">
        <v>0.15809838315932601</v>
      </c>
      <c r="G1431" s="17">
        <v>0.14788925416544799</v>
      </c>
      <c r="H1431" s="17">
        <v>0.118486471000043</v>
      </c>
      <c r="I1431" s="17">
        <v>0.116452743733525</v>
      </c>
      <c r="J1431" s="17">
        <v>0.106719085075732</v>
      </c>
      <c r="K1431" s="17">
        <v>0.13134735511801801</v>
      </c>
      <c r="L1431" s="17">
        <v>0.13080439457649201</v>
      </c>
      <c r="M1431" s="17"/>
      <c r="N1431" s="17">
        <v>0.117517037735118</v>
      </c>
      <c r="O1431" s="17">
        <v>0.12673295416189001</v>
      </c>
      <c r="P1431" s="17">
        <v>0.155872835183167</v>
      </c>
      <c r="Q1431" s="17">
        <v>0.18557199803788299</v>
      </c>
      <c r="R1431" s="17"/>
      <c r="S1431" s="17">
        <v>0.14844503997866501</v>
      </c>
      <c r="T1431" s="17">
        <v>0.134975396778929</v>
      </c>
      <c r="U1431" s="17">
        <v>0.192602961370957</v>
      </c>
      <c r="V1431" s="17">
        <v>0.122164585121806</v>
      </c>
      <c r="W1431" s="17">
        <v>0.16387372982449799</v>
      </c>
      <c r="X1431" s="17">
        <v>0.16356106362761499</v>
      </c>
      <c r="Y1431" s="17">
        <v>0.18917086479812301</v>
      </c>
      <c r="Z1431" s="17"/>
      <c r="AA1431" s="17">
        <v>0.182554121700918</v>
      </c>
      <c r="AB1431" s="17">
        <v>9.7920019585705301E-2</v>
      </c>
      <c r="AC1431" s="17"/>
      <c r="AD1431" s="17">
        <v>0.194120147813406</v>
      </c>
      <c r="AE1431" s="17">
        <v>0.22071329828818101</v>
      </c>
      <c r="AF1431" s="17">
        <v>0.15439632475264101</v>
      </c>
      <c r="AG1431" s="17"/>
      <c r="AH1431" s="17">
        <v>0.262116308284919</v>
      </c>
      <c r="AI1431" s="17">
        <v>0.13379800815738099</v>
      </c>
      <c r="AJ1431" s="17"/>
      <c r="AK1431" s="17">
        <v>0.14967060030774301</v>
      </c>
      <c r="AL1431" s="17">
        <v>0.149745740449579</v>
      </c>
      <c r="AM1431" s="17"/>
      <c r="AN1431" s="17">
        <v>0.12965195651837499</v>
      </c>
      <c r="AO1431" s="17">
        <v>0.18557199803788299</v>
      </c>
      <c r="AP1431" s="17"/>
      <c r="AQ1431" s="17">
        <v>0.17475696083242101</v>
      </c>
      <c r="AR1431" s="17">
        <v>0.137234207873947</v>
      </c>
      <c r="AS1431" s="17"/>
      <c r="AT1431" s="17">
        <v>0.105230349075284</v>
      </c>
      <c r="AU1431" s="17">
        <v>0.13452605785961699</v>
      </c>
      <c r="AV1431" s="17">
        <v>0.16597812926911301</v>
      </c>
      <c r="AW1431" s="17">
        <v>0.20718905900346599</v>
      </c>
      <c r="AX1431" s="17"/>
      <c r="AY1431" s="17">
        <v>0.195068909013692</v>
      </c>
      <c r="AZ1431" s="17">
        <v>0.138483176270391</v>
      </c>
      <c r="BA1431" s="17"/>
      <c r="BB1431" s="17">
        <v>0.15587606218920599</v>
      </c>
      <c r="BC1431" s="17">
        <v>0.14859193563901399</v>
      </c>
      <c r="BD1431" s="17"/>
      <c r="BE1431" s="17">
        <v>0.20371093276413099</v>
      </c>
      <c r="BF1431" s="17">
        <v>0.14264701801434401</v>
      </c>
      <c r="BG1431" s="17"/>
      <c r="BH1431" s="17">
        <v>0.175454093900483</v>
      </c>
      <c r="BI1431" s="17">
        <v>0.147470365976405</v>
      </c>
      <c r="BJ1431" s="17"/>
      <c r="BK1431" s="17">
        <v>0.16400500492758599</v>
      </c>
      <c r="BL1431" s="17">
        <v>0.147247606700979</v>
      </c>
      <c r="BM1431" s="17"/>
      <c r="BN1431" s="17">
        <v>0.21414383582178401</v>
      </c>
      <c r="BO1431" s="17">
        <v>0.146786567213498</v>
      </c>
      <c r="BP1431" s="17"/>
      <c r="BQ1431" s="17">
        <v>0.221252070861919</v>
      </c>
      <c r="BR1431" s="17">
        <v>0.144095207174531</v>
      </c>
      <c r="BS1431" s="17"/>
      <c r="BT1431" s="17">
        <v>0.177057137252877</v>
      </c>
      <c r="BU1431" s="17">
        <v>0.14789618774468499</v>
      </c>
      <c r="BV1431" s="17"/>
      <c r="BW1431" s="17">
        <v>0.166379167272035</v>
      </c>
      <c r="BX1431" s="17">
        <v>0.141789196910694</v>
      </c>
      <c r="BY1431" s="17"/>
      <c r="BZ1431" s="17">
        <v>0.24132835513022699</v>
      </c>
      <c r="CA1431" s="17">
        <v>0.14532038884783499</v>
      </c>
    </row>
    <row r="1432" spans="2:79" x14ac:dyDescent="0.35">
      <c r="B1432" t="s">
        <v>97</v>
      </c>
      <c r="C1432" s="17">
        <v>8.7920165530529799E-3</v>
      </c>
      <c r="D1432" s="17">
        <v>1.1208588990844899E-2</v>
      </c>
      <c r="E1432" s="17">
        <v>8.7403800743028996E-3</v>
      </c>
      <c r="F1432" s="17">
        <v>8.8838879300201998E-3</v>
      </c>
      <c r="G1432" s="17">
        <v>1.07626850210427E-2</v>
      </c>
      <c r="H1432" s="17">
        <v>4.9146174125441703E-3</v>
      </c>
      <c r="I1432" s="17">
        <v>6.3095513238515602E-3</v>
      </c>
      <c r="J1432" s="17">
        <v>1.0273054627849099E-2</v>
      </c>
      <c r="K1432" s="17">
        <v>1.32797878308442E-2</v>
      </c>
      <c r="L1432" s="17">
        <v>8.6770604212958596E-3</v>
      </c>
      <c r="M1432" s="17"/>
      <c r="N1432" s="17">
        <v>1.56588352294737E-2</v>
      </c>
      <c r="O1432" s="17">
        <v>1.0798556831105499E-2</v>
      </c>
      <c r="P1432" s="17">
        <v>6.42903396485429E-3</v>
      </c>
      <c r="Q1432" s="17">
        <v>3.1538412230223E-3</v>
      </c>
      <c r="R1432" s="17"/>
      <c r="S1432" s="17">
        <v>1.2018368098791501E-2</v>
      </c>
      <c r="T1432" s="17">
        <v>1.5974477361605101E-2</v>
      </c>
      <c r="U1432" s="17">
        <v>9.1392197610211702E-3</v>
      </c>
      <c r="V1432" s="17">
        <v>1.12883800629875E-2</v>
      </c>
      <c r="W1432" s="17">
        <v>5.5639566206704396E-3</v>
      </c>
      <c r="X1432" s="17">
        <v>4.0411584442593398E-3</v>
      </c>
      <c r="Y1432" s="17">
        <v>3.9163254427773296E-3</v>
      </c>
      <c r="Z1432" s="17"/>
      <c r="AA1432" s="17">
        <v>4.5976252807861497E-3</v>
      </c>
      <c r="AB1432" s="17">
        <v>1.5409989661795799E-2</v>
      </c>
      <c r="AC1432" s="17"/>
      <c r="AD1432" s="17">
        <v>3.4484390554521101E-3</v>
      </c>
      <c r="AE1432" s="17">
        <v>4.8063281561366803E-3</v>
      </c>
      <c r="AF1432" s="17">
        <v>5.41624049900868E-3</v>
      </c>
      <c r="AG1432" s="17"/>
      <c r="AH1432" s="17">
        <v>4.94094098971983E-3</v>
      </c>
      <c r="AI1432" s="17">
        <v>9.3376514262475292E-3</v>
      </c>
      <c r="AJ1432" s="17"/>
      <c r="AK1432" s="17">
        <v>5.1054728697720797E-3</v>
      </c>
      <c r="AL1432" s="17">
        <v>1.0453147323997099E-2</v>
      </c>
      <c r="AM1432" s="17"/>
      <c r="AN1432" s="17">
        <v>1.19485562274682E-2</v>
      </c>
      <c r="AO1432" s="17">
        <v>3.1538412230223E-3</v>
      </c>
      <c r="AP1432" s="17"/>
      <c r="AQ1432" s="17">
        <v>9.2915092505857395E-3</v>
      </c>
      <c r="AR1432" s="17">
        <v>8.5428505801606498E-3</v>
      </c>
      <c r="AS1432" s="17"/>
      <c r="AT1432" s="17">
        <v>1.0542515555919001E-2</v>
      </c>
      <c r="AU1432" s="17">
        <v>1.30515463593184E-2</v>
      </c>
      <c r="AV1432" s="17">
        <v>7.3950263962941102E-3</v>
      </c>
      <c r="AW1432" s="17">
        <v>0</v>
      </c>
      <c r="AX1432" s="17"/>
      <c r="AY1432" s="17">
        <v>1.0481919651286E-2</v>
      </c>
      <c r="AZ1432" s="17">
        <v>8.3731706655106094E-3</v>
      </c>
      <c r="BA1432" s="17"/>
      <c r="BB1432" s="17">
        <v>5.85452483001096E-3</v>
      </c>
      <c r="BC1432" s="17">
        <v>9.3316512115915896E-3</v>
      </c>
      <c r="BD1432" s="17"/>
      <c r="BE1432" s="17">
        <v>4.8307771579688703E-3</v>
      </c>
      <c r="BF1432" s="17">
        <v>9.31115052508894E-3</v>
      </c>
      <c r="BG1432" s="17"/>
      <c r="BH1432" s="17">
        <v>5.8941795380569898E-3</v>
      </c>
      <c r="BI1432" s="17">
        <v>9.0456348067701302E-3</v>
      </c>
      <c r="BJ1432" s="17"/>
      <c r="BK1432" s="17">
        <v>5.9137197357812003E-3</v>
      </c>
      <c r="BL1432" s="17">
        <v>9.2907483608459292E-3</v>
      </c>
      <c r="BM1432" s="17"/>
      <c r="BN1432" s="17">
        <v>2.5659790333812998E-3</v>
      </c>
      <c r="BO1432" s="17">
        <v>9.0757513731157292E-3</v>
      </c>
      <c r="BP1432" s="17"/>
      <c r="BQ1432" s="17">
        <v>0</v>
      </c>
      <c r="BR1432" s="17">
        <v>9.4836787825703095E-3</v>
      </c>
      <c r="BS1432" s="17"/>
      <c r="BT1432" s="17">
        <v>8.3781692620844804E-3</v>
      </c>
      <c r="BU1432" s="17">
        <v>8.8196653630021899E-3</v>
      </c>
      <c r="BV1432" s="17"/>
      <c r="BW1432" s="17">
        <v>6.9368181911985804E-3</v>
      </c>
      <c r="BX1432" s="17">
        <v>9.6756012781984094E-3</v>
      </c>
      <c r="BY1432" s="17"/>
      <c r="BZ1432" s="17">
        <v>1.33733454441743E-2</v>
      </c>
      <c r="CA1432" s="17">
        <v>8.5718664502064598E-3</v>
      </c>
    </row>
    <row r="1433" spans="2:79" x14ac:dyDescent="0.35">
      <c r="B1433" t="s">
        <v>103</v>
      </c>
      <c r="C1433" s="17">
        <v>5.6794509770790397E-2</v>
      </c>
      <c r="D1433" s="17">
        <v>8.1135868905419906E-2</v>
      </c>
      <c r="E1433" s="17">
        <v>4.0665403357919003E-2</v>
      </c>
      <c r="F1433" s="17">
        <v>6.0718976423686101E-2</v>
      </c>
      <c r="G1433" s="17">
        <v>7.5314754799344602E-2</v>
      </c>
      <c r="H1433" s="17">
        <v>4.53895402080636E-2</v>
      </c>
      <c r="I1433" s="17">
        <v>2.5196509586778999E-2</v>
      </c>
      <c r="J1433" s="17">
        <v>7.7021065626987503E-2</v>
      </c>
      <c r="K1433" s="17">
        <v>5.4972045370557901E-2</v>
      </c>
      <c r="L1433" s="17">
        <v>6.7161350493026406E-2</v>
      </c>
      <c r="M1433" s="17"/>
      <c r="N1433" s="17">
        <v>0.10729420705940899</v>
      </c>
      <c r="O1433" s="17">
        <v>6.3863264261395797E-2</v>
      </c>
      <c r="P1433" s="17">
        <v>2.37954079849894E-2</v>
      </c>
      <c r="Q1433" s="17">
        <v>2.62595151150453E-2</v>
      </c>
      <c r="R1433" s="17"/>
      <c r="S1433" s="17">
        <v>7.3384164220515094E-2</v>
      </c>
      <c r="T1433" s="17">
        <v>3.2198456280931098E-2</v>
      </c>
      <c r="U1433" s="17">
        <v>3.2792958548788997E-2</v>
      </c>
      <c r="V1433" s="17">
        <v>7.4001900699197404E-2</v>
      </c>
      <c r="W1433" s="17">
        <v>2.4291389014052801E-2</v>
      </c>
      <c r="X1433" s="17">
        <v>2.37831732093002E-2</v>
      </c>
      <c r="Y1433" s="17">
        <v>3.3776869441057102E-2</v>
      </c>
      <c r="Z1433" s="17"/>
      <c r="AA1433" s="17">
        <v>1.9630302981253199E-2</v>
      </c>
      <c r="AB1433" s="17">
        <v>0.115432749547594</v>
      </c>
      <c r="AC1433" s="17"/>
      <c r="AD1433" s="17">
        <v>1.37652556608406E-2</v>
      </c>
      <c r="AE1433" s="17">
        <v>1.29122277841311E-2</v>
      </c>
      <c r="AF1433" s="17">
        <v>2.12616076175558E-2</v>
      </c>
      <c r="AG1433" s="17"/>
      <c r="AH1433" s="17">
        <v>1.0730547196572999E-2</v>
      </c>
      <c r="AI1433" s="17">
        <v>6.3321025276569701E-2</v>
      </c>
      <c r="AJ1433" s="17"/>
      <c r="AK1433" s="17">
        <v>7.3991615123896501E-2</v>
      </c>
      <c r="AL1433" s="17">
        <v>4.9045614510775597E-2</v>
      </c>
      <c r="AM1433" s="17"/>
      <c r="AN1433" s="17">
        <v>7.3889565608366306E-2</v>
      </c>
      <c r="AO1433" s="17">
        <v>2.62595151150453E-2</v>
      </c>
      <c r="AP1433" s="17"/>
      <c r="AQ1433" s="17">
        <v>2.2642488537805899E-2</v>
      </c>
      <c r="AR1433" s="17">
        <v>7.3830838107097896E-2</v>
      </c>
      <c r="AS1433" s="17"/>
      <c r="AT1433" s="17">
        <v>0.18806030108454699</v>
      </c>
      <c r="AU1433" s="17">
        <v>4.7101309963145203E-2</v>
      </c>
      <c r="AV1433" s="17">
        <v>1.5157499118651E-2</v>
      </c>
      <c r="AW1433" s="17">
        <v>5.0254149383928996E-3</v>
      </c>
      <c r="AX1433" s="17"/>
      <c r="AY1433" s="17">
        <v>1.9684142586833701E-2</v>
      </c>
      <c r="AZ1433" s="17">
        <v>6.5992389043536798E-2</v>
      </c>
      <c r="BA1433" s="17"/>
      <c r="BB1433" s="17">
        <v>6.2228972499268599E-2</v>
      </c>
      <c r="BC1433" s="17">
        <v>5.5796166723278397E-2</v>
      </c>
      <c r="BD1433" s="17"/>
      <c r="BE1433" s="17">
        <v>3.0999704581041801E-2</v>
      </c>
      <c r="BF1433" s="17">
        <v>6.0175007221327202E-2</v>
      </c>
      <c r="BG1433" s="17"/>
      <c r="BH1433" s="17">
        <v>5.6053590680291497E-2</v>
      </c>
      <c r="BI1433" s="17">
        <v>5.6859354896622402E-2</v>
      </c>
      <c r="BJ1433" s="17"/>
      <c r="BK1433" s="17">
        <v>3.6610886474772203E-2</v>
      </c>
      <c r="BL1433" s="17">
        <v>6.0291791522217399E-2</v>
      </c>
      <c r="BM1433" s="17"/>
      <c r="BN1433" s="17">
        <v>1.7416167937324398E-2</v>
      </c>
      <c r="BO1433" s="17">
        <v>5.85890711911458E-2</v>
      </c>
      <c r="BP1433" s="17"/>
      <c r="BQ1433" s="17">
        <v>5.7704790589784604E-3</v>
      </c>
      <c r="BR1433" s="17">
        <v>6.08085371134525E-2</v>
      </c>
      <c r="BS1433" s="17"/>
      <c r="BT1433" s="17">
        <v>2.9683409112677101E-2</v>
      </c>
      <c r="BU1433" s="17">
        <v>5.86057809473053E-2</v>
      </c>
      <c r="BV1433" s="17"/>
      <c r="BW1433" s="17">
        <v>2.48784391709772E-2</v>
      </c>
      <c r="BX1433" s="17">
        <v>7.1995338452241806E-2</v>
      </c>
      <c r="BY1433" s="17"/>
      <c r="BZ1433" s="17">
        <v>1.1034328901359801E-2</v>
      </c>
      <c r="CA1433" s="17">
        <v>5.8993458757885399E-2</v>
      </c>
    </row>
    <row r="1434" spans="2:79" x14ac:dyDescent="0.35">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c r="BA1434" s="17"/>
      <c r="BB1434" s="17"/>
      <c r="BC1434" s="17"/>
      <c r="BD1434" s="17"/>
      <c r="BE1434" s="17"/>
      <c r="BF1434" s="17"/>
      <c r="BG1434" s="17"/>
      <c r="BH1434" s="17"/>
      <c r="BI1434" s="17"/>
      <c r="BJ1434" s="17"/>
      <c r="BK1434" s="17"/>
      <c r="BL1434" s="17"/>
      <c r="BM1434" s="17"/>
      <c r="BN1434" s="17"/>
      <c r="BO1434" s="17"/>
      <c r="BP1434" s="17"/>
      <c r="BQ1434" s="17"/>
      <c r="BR1434" s="17"/>
      <c r="BS1434" s="17"/>
      <c r="BT1434" s="17"/>
      <c r="BU1434" s="17"/>
      <c r="BV1434" s="17"/>
      <c r="BW1434" s="17"/>
      <c r="BX1434" s="17"/>
      <c r="BY1434" s="17"/>
      <c r="BZ1434" s="17"/>
      <c r="CA1434" s="17"/>
    </row>
    <row r="1435" spans="2:79" x14ac:dyDescent="0.35">
      <c r="B1435" s="6" t="s">
        <v>660</v>
      </c>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c r="AF1435" s="17"/>
      <c r="AG1435" s="17"/>
      <c r="AH1435" s="17"/>
      <c r="AI1435" s="17"/>
      <c r="AJ1435" s="17"/>
      <c r="AK1435" s="17"/>
      <c r="AL1435" s="17"/>
      <c r="AM1435" s="17"/>
      <c r="AN1435" s="17"/>
      <c r="AO1435" s="17"/>
      <c r="AP1435" s="17"/>
      <c r="AQ1435" s="17"/>
      <c r="AR1435" s="17"/>
      <c r="AS1435" s="17"/>
      <c r="AT1435" s="17"/>
      <c r="AU1435" s="17"/>
      <c r="AV1435" s="17"/>
      <c r="AW1435" s="17"/>
      <c r="AX1435" s="17"/>
      <c r="AY1435" s="17"/>
      <c r="AZ1435" s="17"/>
      <c r="BA1435" s="17"/>
      <c r="BB1435" s="17"/>
      <c r="BC1435" s="17"/>
      <c r="BD1435" s="17"/>
      <c r="BE1435" s="17"/>
      <c r="BF1435" s="17"/>
      <c r="BG1435" s="17"/>
      <c r="BH1435" s="17"/>
      <c r="BI1435" s="17"/>
      <c r="BJ1435" s="17"/>
      <c r="BK1435" s="17"/>
      <c r="BL1435" s="17"/>
      <c r="BM1435" s="17"/>
      <c r="BN1435" s="17"/>
      <c r="BO1435" s="17"/>
      <c r="BP1435" s="17"/>
      <c r="BQ1435" s="17"/>
      <c r="BR1435" s="17"/>
      <c r="BS1435" s="17"/>
      <c r="BT1435" s="17"/>
      <c r="BU1435" s="17"/>
      <c r="BV1435" s="17"/>
      <c r="BW1435" s="17"/>
      <c r="BX1435" s="17"/>
      <c r="BY1435" s="17"/>
      <c r="BZ1435" s="17"/>
      <c r="CA1435" s="17"/>
    </row>
    <row r="1436" spans="2:79" x14ac:dyDescent="0.35">
      <c r="B1436" s="24" t="s">
        <v>77</v>
      </c>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c r="BA1436" s="17"/>
      <c r="BB1436" s="17"/>
      <c r="BC1436" s="17"/>
      <c r="BD1436" s="17"/>
      <c r="BE1436" s="17"/>
      <c r="BF1436" s="17"/>
      <c r="BG1436" s="17"/>
      <c r="BH1436" s="17"/>
      <c r="BI1436" s="17"/>
      <c r="BJ1436" s="17"/>
      <c r="BK1436" s="17"/>
      <c r="BL1436" s="17"/>
      <c r="BM1436" s="17"/>
      <c r="BN1436" s="17"/>
      <c r="BO1436" s="17"/>
      <c r="BP1436" s="17"/>
      <c r="BQ1436" s="17"/>
      <c r="BR1436" s="17"/>
      <c r="BS1436" s="17"/>
      <c r="BT1436" s="17"/>
      <c r="BU1436" s="17"/>
      <c r="BV1436" s="17"/>
      <c r="BW1436" s="17"/>
      <c r="BX1436" s="17"/>
      <c r="BY1436" s="17"/>
      <c r="BZ1436" s="17"/>
      <c r="CA1436" s="17"/>
    </row>
    <row r="1437" spans="2:79" x14ac:dyDescent="0.35">
      <c r="B1437" t="s">
        <v>653</v>
      </c>
      <c r="C1437" s="17">
        <v>0.21126094108580401</v>
      </c>
      <c r="D1437" s="17">
        <v>0.17015658826705299</v>
      </c>
      <c r="E1437" s="17">
        <v>0.17990661791865101</v>
      </c>
      <c r="F1437" s="17">
        <v>0.14162898779643801</v>
      </c>
      <c r="G1437" s="17">
        <v>0.125319116058387</v>
      </c>
      <c r="H1437" s="17">
        <v>0.232460919267476</v>
      </c>
      <c r="I1437" s="17">
        <v>0.33639257742761802</v>
      </c>
      <c r="J1437" s="17">
        <v>0.25400995774135399</v>
      </c>
      <c r="K1437" s="17">
        <v>0.25017171353828799</v>
      </c>
      <c r="L1437" s="17">
        <v>0.37644897222516699</v>
      </c>
      <c r="M1437" s="17"/>
      <c r="N1437" s="17">
        <v>0.149431098056476</v>
      </c>
      <c r="O1437" s="17">
        <v>0.17421302966425201</v>
      </c>
      <c r="P1437" s="17">
        <v>0.20683590528175599</v>
      </c>
      <c r="Q1437" s="17">
        <v>0.28339144700130697</v>
      </c>
      <c r="R1437" s="17"/>
      <c r="S1437" s="17">
        <v>0.16344089617346899</v>
      </c>
      <c r="T1437" s="17">
        <v>0.17817965793260299</v>
      </c>
      <c r="U1437" s="17">
        <v>0.206756743044957</v>
      </c>
      <c r="V1437" s="17">
        <v>0.17377475113201599</v>
      </c>
      <c r="W1437" s="17">
        <v>0.235253776834149</v>
      </c>
      <c r="X1437" s="17">
        <v>0.27318244006808001</v>
      </c>
      <c r="Y1437" s="17">
        <v>0.31156241914659499</v>
      </c>
      <c r="Z1437" s="17"/>
      <c r="AA1437" s="17">
        <v>0.27630414284367399</v>
      </c>
      <c r="AB1437" s="17">
        <v>0.10863480723266</v>
      </c>
      <c r="AC1437" s="17"/>
      <c r="AD1437" s="17">
        <v>0.26707381042599898</v>
      </c>
      <c r="AE1437" s="17">
        <v>0.36636066398479999</v>
      </c>
      <c r="AF1437" s="17">
        <v>0.24510583082267501</v>
      </c>
      <c r="AG1437" s="17"/>
      <c r="AH1437" s="17">
        <v>0.35238943901182301</v>
      </c>
      <c r="AI1437" s="17">
        <v>0.19126532458760401</v>
      </c>
      <c r="AJ1437" s="17"/>
      <c r="AK1437" s="17">
        <v>0.170286849112362</v>
      </c>
      <c r="AL1437" s="17">
        <v>0.22972358003329801</v>
      </c>
      <c r="AM1437" s="17"/>
      <c r="AN1437" s="17">
        <v>0.17087858503433101</v>
      </c>
      <c r="AO1437" s="17">
        <v>0.28339144700130697</v>
      </c>
      <c r="AP1437" s="17"/>
      <c r="AQ1437" s="17">
        <v>0.333886361608353</v>
      </c>
      <c r="AR1437" s="17">
        <v>0.15009071305894101</v>
      </c>
      <c r="AS1437" s="17"/>
      <c r="AT1437" s="17">
        <v>8.7153119590382494E-2</v>
      </c>
      <c r="AU1437" s="17">
        <v>0.15210884810820199</v>
      </c>
      <c r="AV1437" s="17">
        <v>0.25316072110270998</v>
      </c>
      <c r="AW1437" s="17">
        <v>0.41873355861978501</v>
      </c>
      <c r="AX1437" s="17"/>
      <c r="AY1437" s="17">
        <v>0.297722802262542</v>
      </c>
      <c r="AZ1437" s="17">
        <v>0.18983119459856401</v>
      </c>
      <c r="BA1437" s="17"/>
      <c r="BB1437" s="17">
        <v>0.22898262291299801</v>
      </c>
      <c r="BC1437" s="17">
        <v>0.20800536298611699</v>
      </c>
      <c r="BD1437" s="17"/>
      <c r="BE1437" s="17">
        <v>0.26718874454888097</v>
      </c>
      <c r="BF1437" s="17">
        <v>0.203931411142457</v>
      </c>
      <c r="BG1437" s="17"/>
      <c r="BH1437" s="17">
        <v>0.203765258150753</v>
      </c>
      <c r="BI1437" s="17">
        <v>0.21191696211340799</v>
      </c>
      <c r="BJ1437" s="17"/>
      <c r="BK1437" s="17">
        <v>0.24625904596619899</v>
      </c>
      <c r="BL1437" s="17">
        <v>0.205196706149509</v>
      </c>
      <c r="BM1437" s="17"/>
      <c r="BN1437" s="17">
        <v>0.262565742476916</v>
      </c>
      <c r="BO1437" s="17">
        <v>0.208922863529241</v>
      </c>
      <c r="BP1437" s="17"/>
      <c r="BQ1437" s="17">
        <v>0.347671410523756</v>
      </c>
      <c r="BR1437" s="17">
        <v>0.20052961808935299</v>
      </c>
      <c r="BS1437" s="17"/>
      <c r="BT1437" s="17">
        <v>0.25950756932480701</v>
      </c>
      <c r="BU1437" s="17">
        <v>0.208037622040394</v>
      </c>
      <c r="BV1437" s="17"/>
      <c r="BW1437" s="17">
        <v>0.23835438120244801</v>
      </c>
      <c r="BX1437" s="17">
        <v>0.198357011063583</v>
      </c>
      <c r="BY1437" s="17"/>
      <c r="BZ1437" s="17">
        <v>0.30082658573635301</v>
      </c>
      <c r="CA1437" s="17">
        <v>0.20695697462761201</v>
      </c>
    </row>
    <row r="1438" spans="2:79" x14ac:dyDescent="0.35">
      <c r="B1438" t="s">
        <v>654</v>
      </c>
      <c r="C1438" s="17">
        <v>0.33711385246469899</v>
      </c>
      <c r="D1438" s="17">
        <v>0.36194781278166299</v>
      </c>
      <c r="E1438" s="17">
        <v>0.35450470613409502</v>
      </c>
      <c r="F1438" s="17">
        <v>0.34808044434401397</v>
      </c>
      <c r="G1438" s="17">
        <v>0.27039807053428999</v>
      </c>
      <c r="H1438" s="17">
        <v>0.37304899525056001</v>
      </c>
      <c r="I1438" s="17">
        <v>0.30425229589865399</v>
      </c>
      <c r="J1438" s="17">
        <v>0.37053923850883702</v>
      </c>
      <c r="K1438" s="17">
        <v>0.32991206531455503</v>
      </c>
      <c r="L1438" s="17">
        <v>0.325018467580513</v>
      </c>
      <c r="M1438" s="17"/>
      <c r="N1438" s="17">
        <v>0.24258028103078699</v>
      </c>
      <c r="O1438" s="17">
        <v>0.32491950012091803</v>
      </c>
      <c r="P1438" s="17">
        <v>0.40458057127705599</v>
      </c>
      <c r="Q1438" s="17">
        <v>0.39123293289202898</v>
      </c>
      <c r="R1438" s="17"/>
      <c r="S1438" s="17">
        <v>0.28021632084223103</v>
      </c>
      <c r="T1438" s="17">
        <v>0.39119723979422499</v>
      </c>
      <c r="U1438" s="17">
        <v>0.419699850785614</v>
      </c>
      <c r="V1438" s="17">
        <v>0.27680909999905801</v>
      </c>
      <c r="W1438" s="17">
        <v>0.39540730465831198</v>
      </c>
      <c r="X1438" s="17">
        <v>0.42623396334750102</v>
      </c>
      <c r="Y1438" s="17">
        <v>0.32653150586348001</v>
      </c>
      <c r="Z1438" s="17"/>
      <c r="AA1438" s="17">
        <v>0.40705446668878298</v>
      </c>
      <c r="AB1438" s="17">
        <v>0.22676050817743801</v>
      </c>
      <c r="AC1438" s="17"/>
      <c r="AD1438" s="17">
        <v>0.422267133182677</v>
      </c>
      <c r="AE1438" s="17">
        <v>0.40678043583986001</v>
      </c>
      <c r="AF1438" s="17">
        <v>0.40368790216677902</v>
      </c>
      <c r="AG1438" s="17"/>
      <c r="AH1438" s="17">
        <v>0.46476234000717898</v>
      </c>
      <c r="AI1438" s="17">
        <v>0.31902813454816098</v>
      </c>
      <c r="AJ1438" s="17"/>
      <c r="AK1438" s="17">
        <v>0.31964631318265202</v>
      </c>
      <c r="AL1438" s="17">
        <v>0.344984603359548</v>
      </c>
      <c r="AM1438" s="17"/>
      <c r="AN1438" s="17">
        <v>0.306815216024316</v>
      </c>
      <c r="AO1438" s="17">
        <v>0.39123293289202898</v>
      </c>
      <c r="AP1438" s="17"/>
      <c r="AQ1438" s="17">
        <v>0.36092995433780001</v>
      </c>
      <c r="AR1438" s="17">
        <v>0.32523347418684601</v>
      </c>
      <c r="AS1438" s="17"/>
      <c r="AT1438" s="17">
        <v>0.18604793591836399</v>
      </c>
      <c r="AU1438" s="17">
        <v>0.30131323290219097</v>
      </c>
      <c r="AV1438" s="17">
        <v>0.41774487731989601</v>
      </c>
      <c r="AW1438" s="17">
        <v>0.41358461140990999</v>
      </c>
      <c r="AX1438" s="17"/>
      <c r="AY1438" s="17">
        <v>0.39897701323225498</v>
      </c>
      <c r="AZ1438" s="17">
        <v>0.32178094343284003</v>
      </c>
      <c r="BA1438" s="17"/>
      <c r="BB1438" s="17">
        <v>0.34498949333272599</v>
      </c>
      <c r="BC1438" s="17">
        <v>0.33566705050871298</v>
      </c>
      <c r="BD1438" s="17"/>
      <c r="BE1438" s="17">
        <v>0.36686275708183202</v>
      </c>
      <c r="BF1438" s="17">
        <v>0.33321515675931501</v>
      </c>
      <c r="BG1438" s="17"/>
      <c r="BH1438" s="17">
        <v>0.34888000319367501</v>
      </c>
      <c r="BI1438" s="17">
        <v>0.336084080746892</v>
      </c>
      <c r="BJ1438" s="17"/>
      <c r="BK1438" s="17">
        <v>0.39584680092213298</v>
      </c>
      <c r="BL1438" s="17">
        <v>0.326937004342082</v>
      </c>
      <c r="BM1438" s="17"/>
      <c r="BN1438" s="17">
        <v>0.38508690299697201</v>
      </c>
      <c r="BO1438" s="17">
        <v>0.33492761044196301</v>
      </c>
      <c r="BP1438" s="17"/>
      <c r="BQ1438" s="17">
        <v>0.41445207139986401</v>
      </c>
      <c r="BR1438" s="17">
        <v>0.331029705032444</v>
      </c>
      <c r="BS1438" s="17"/>
      <c r="BT1438" s="17">
        <v>0.35002474428302899</v>
      </c>
      <c r="BU1438" s="17">
        <v>0.336251286001295</v>
      </c>
      <c r="BV1438" s="17"/>
      <c r="BW1438" s="17">
        <v>0.39451927770260098</v>
      </c>
      <c r="BX1438" s="17">
        <v>0.30977307968071099</v>
      </c>
      <c r="BY1438" s="17"/>
      <c r="BZ1438" s="17">
        <v>0.47585023447580899</v>
      </c>
      <c r="CA1438" s="17">
        <v>0.33044704693857901</v>
      </c>
    </row>
    <row r="1439" spans="2:79" x14ac:dyDescent="0.35">
      <c r="B1439" t="s">
        <v>655</v>
      </c>
      <c r="C1439" s="17">
        <v>0.27859517741316903</v>
      </c>
      <c r="D1439" s="17">
        <v>0.30537434479279302</v>
      </c>
      <c r="E1439" s="17">
        <v>0.30946859684357197</v>
      </c>
      <c r="F1439" s="17">
        <v>0.33537394909516399</v>
      </c>
      <c r="G1439" s="17">
        <v>0.286253360708144</v>
      </c>
      <c r="H1439" s="17">
        <v>0.26120182731839098</v>
      </c>
      <c r="I1439" s="17">
        <v>0.26371484643239101</v>
      </c>
      <c r="J1439" s="17">
        <v>0.19511304390832099</v>
      </c>
      <c r="K1439" s="17">
        <v>0.19715814072195201</v>
      </c>
      <c r="L1439" s="17">
        <v>0.19043390444687699</v>
      </c>
      <c r="M1439" s="17"/>
      <c r="N1439" s="17">
        <v>0.361832036320474</v>
      </c>
      <c r="O1439" s="17">
        <v>0.30176087499858301</v>
      </c>
      <c r="P1439" s="17">
        <v>0.238327753649547</v>
      </c>
      <c r="Q1439" s="17">
        <v>0.21594654324821599</v>
      </c>
      <c r="R1439" s="17"/>
      <c r="S1439" s="17">
        <v>0.34836412319475302</v>
      </c>
      <c r="T1439" s="17">
        <v>0.27628767433078899</v>
      </c>
      <c r="U1439" s="17">
        <v>0.26272744248954</v>
      </c>
      <c r="V1439" s="17">
        <v>0.34819723772678601</v>
      </c>
      <c r="W1439" s="17">
        <v>0.23954010463765901</v>
      </c>
      <c r="X1439" s="17">
        <v>0.20698506407687001</v>
      </c>
      <c r="Y1439" s="17">
        <v>0.23628939649386099</v>
      </c>
      <c r="Z1439" s="17"/>
      <c r="AA1439" s="17">
        <v>0.22264124926156001</v>
      </c>
      <c r="AB1439" s="17">
        <v>0.36688011980380802</v>
      </c>
      <c r="AC1439" s="17"/>
      <c r="AD1439" s="17">
        <v>0.2341603549955</v>
      </c>
      <c r="AE1439" s="17">
        <v>0.17729582373563099</v>
      </c>
      <c r="AF1439" s="17">
        <v>0.232340641229417</v>
      </c>
      <c r="AG1439" s="17"/>
      <c r="AH1439" s="17">
        <v>0.15441281826432701</v>
      </c>
      <c r="AI1439" s="17">
        <v>0.29618980121965</v>
      </c>
      <c r="AJ1439" s="17"/>
      <c r="AK1439" s="17">
        <v>0.29157701835493099</v>
      </c>
      <c r="AL1439" s="17">
        <v>0.27274565078212398</v>
      </c>
      <c r="AM1439" s="17"/>
      <c r="AN1439" s="17">
        <v>0.31366909542992699</v>
      </c>
      <c r="AO1439" s="17">
        <v>0.21594654324821599</v>
      </c>
      <c r="AP1439" s="17"/>
      <c r="AQ1439" s="17">
        <v>0.20986701075908501</v>
      </c>
      <c r="AR1439" s="17">
        <v>0.31287940337694897</v>
      </c>
      <c r="AS1439" s="17"/>
      <c r="AT1439" s="17">
        <v>0.36832308838654698</v>
      </c>
      <c r="AU1439" s="17">
        <v>0.34563983851951702</v>
      </c>
      <c r="AV1439" s="17">
        <v>0.22806663416571299</v>
      </c>
      <c r="AW1439" s="17">
        <v>0.13203240209530401</v>
      </c>
      <c r="AX1439" s="17"/>
      <c r="AY1439" s="17">
        <v>0.19992783967299199</v>
      </c>
      <c r="AZ1439" s="17">
        <v>0.29809303556304301</v>
      </c>
      <c r="BA1439" s="17"/>
      <c r="BB1439" s="17">
        <v>0.26792619435507298</v>
      </c>
      <c r="BC1439" s="17">
        <v>0.280555132903205</v>
      </c>
      <c r="BD1439" s="17"/>
      <c r="BE1439" s="17">
        <v>0.23373429463426801</v>
      </c>
      <c r="BF1439" s="17">
        <v>0.28447434954675699</v>
      </c>
      <c r="BG1439" s="17"/>
      <c r="BH1439" s="17">
        <v>0.245656146034374</v>
      </c>
      <c r="BI1439" s="17">
        <v>0.281477996417203</v>
      </c>
      <c r="BJ1439" s="17"/>
      <c r="BK1439" s="17">
        <v>0.22936774508448299</v>
      </c>
      <c r="BL1439" s="17">
        <v>0.28712497398278097</v>
      </c>
      <c r="BM1439" s="17"/>
      <c r="BN1439" s="17">
        <v>0.22971752511096</v>
      </c>
      <c r="BO1439" s="17">
        <v>0.28082264421484499</v>
      </c>
      <c r="BP1439" s="17"/>
      <c r="BQ1439" s="17">
        <v>0.16894469212973401</v>
      </c>
      <c r="BR1439" s="17">
        <v>0.28722130984378502</v>
      </c>
      <c r="BS1439" s="17"/>
      <c r="BT1439" s="17">
        <v>0.27394869635352298</v>
      </c>
      <c r="BU1439" s="17">
        <v>0.27890560513507101</v>
      </c>
      <c r="BV1439" s="17"/>
      <c r="BW1439" s="17">
        <v>0.25055056289285998</v>
      </c>
      <c r="BX1439" s="17">
        <v>0.29195212808876603</v>
      </c>
      <c r="BY1439" s="17"/>
      <c r="BZ1439" s="17">
        <v>0.182828398609646</v>
      </c>
      <c r="CA1439" s="17">
        <v>0.28319713171593403</v>
      </c>
    </row>
    <row r="1440" spans="2:79" x14ac:dyDescent="0.35">
      <c r="B1440" t="s">
        <v>656</v>
      </c>
      <c r="C1440" s="17">
        <v>4.4094802804516303E-2</v>
      </c>
      <c r="D1440" s="17">
        <v>2.6865606894775799E-2</v>
      </c>
      <c r="E1440" s="17">
        <v>5.2617507164511503E-2</v>
      </c>
      <c r="F1440" s="17">
        <v>4.5750337608133497E-2</v>
      </c>
      <c r="G1440" s="17">
        <v>0.101460483705686</v>
      </c>
      <c r="H1440" s="17">
        <v>2.4267428468484599E-2</v>
      </c>
      <c r="I1440" s="17">
        <v>1.7369868427765101E-2</v>
      </c>
      <c r="J1440" s="17">
        <v>4.78096985889419E-2</v>
      </c>
      <c r="K1440" s="17">
        <v>5.4639356575498801E-2</v>
      </c>
      <c r="L1440" s="17">
        <v>1.5847014307818399E-2</v>
      </c>
      <c r="M1440" s="17"/>
      <c r="N1440" s="17">
        <v>3.7551113309951201E-2</v>
      </c>
      <c r="O1440" s="17">
        <v>6.4535771477219894E-2</v>
      </c>
      <c r="P1440" s="17">
        <v>5.5994899382689901E-2</v>
      </c>
      <c r="Q1440" s="17">
        <v>3.3314742299868701E-2</v>
      </c>
      <c r="R1440" s="17"/>
      <c r="S1440" s="17">
        <v>5.09101090718556E-2</v>
      </c>
      <c r="T1440" s="17">
        <v>5.4017980378208E-2</v>
      </c>
      <c r="U1440" s="17">
        <v>3.59702599867689E-2</v>
      </c>
      <c r="V1440" s="17">
        <v>4.1873387183465602E-2</v>
      </c>
      <c r="W1440" s="17">
        <v>4.3420004209695398E-2</v>
      </c>
      <c r="X1440" s="17">
        <v>3.0706031606489201E-2</v>
      </c>
      <c r="Y1440" s="17">
        <v>3.7733463995945501E-2</v>
      </c>
      <c r="Z1440" s="17"/>
      <c r="AA1440" s="17">
        <v>3.74024408875984E-2</v>
      </c>
      <c r="AB1440" s="17">
        <v>5.46541112536304E-2</v>
      </c>
      <c r="AC1440" s="17"/>
      <c r="AD1440" s="17">
        <v>3.6040395946632803E-2</v>
      </c>
      <c r="AE1440" s="17">
        <v>2.5417223831699601E-2</v>
      </c>
      <c r="AF1440" s="17">
        <v>4.3683159169107401E-2</v>
      </c>
      <c r="AG1440" s="17"/>
      <c r="AH1440" s="17">
        <v>1.7844329931326699E-2</v>
      </c>
      <c r="AI1440" s="17">
        <v>4.7814068552982397E-2</v>
      </c>
      <c r="AJ1440" s="17"/>
      <c r="AK1440" s="17">
        <v>4.8341478002285797E-2</v>
      </c>
      <c r="AL1440" s="17">
        <v>4.2181280695118201E-2</v>
      </c>
      <c r="AM1440" s="17"/>
      <c r="AN1440" s="17">
        <v>5.0130033474672202E-2</v>
      </c>
      <c r="AO1440" s="17">
        <v>3.3314742299868701E-2</v>
      </c>
      <c r="AP1440" s="17"/>
      <c r="AQ1440" s="17">
        <v>2.5852518756389799E-2</v>
      </c>
      <c r="AR1440" s="17">
        <v>5.3194748559642298E-2</v>
      </c>
      <c r="AS1440" s="17"/>
      <c r="AT1440" s="17">
        <v>5.8284033248184298E-2</v>
      </c>
      <c r="AU1440" s="17">
        <v>5.3914695192833401E-2</v>
      </c>
      <c r="AV1440" s="17">
        <v>3.8136566194960898E-2</v>
      </c>
      <c r="AW1440" s="17">
        <v>1.6952943669032799E-2</v>
      </c>
      <c r="AX1440" s="17"/>
      <c r="AY1440" s="17">
        <v>4.3370498884623403E-2</v>
      </c>
      <c r="AZ1440" s="17">
        <v>4.4274322990315897E-2</v>
      </c>
      <c r="BA1440" s="17"/>
      <c r="BB1440" s="17">
        <v>2.70724147995593E-2</v>
      </c>
      <c r="BC1440" s="17">
        <v>4.7221916479939403E-2</v>
      </c>
      <c r="BD1440" s="17"/>
      <c r="BE1440" s="17">
        <v>4.8571906809551701E-2</v>
      </c>
      <c r="BF1440" s="17">
        <v>4.3508063010845602E-2</v>
      </c>
      <c r="BG1440" s="17"/>
      <c r="BH1440" s="17">
        <v>4.3033584845420803E-2</v>
      </c>
      <c r="BI1440" s="17">
        <v>4.4187680438491701E-2</v>
      </c>
      <c r="BJ1440" s="17"/>
      <c r="BK1440" s="17">
        <v>4.1893336982449299E-2</v>
      </c>
      <c r="BL1440" s="17">
        <v>4.4476257914581901E-2</v>
      </c>
      <c r="BM1440" s="17"/>
      <c r="BN1440" s="17">
        <v>5.2023057943655901E-2</v>
      </c>
      <c r="BO1440" s="17">
        <v>4.3733494020525301E-2</v>
      </c>
      <c r="BP1440" s="17"/>
      <c r="BQ1440" s="17">
        <v>3.2948164233662099E-2</v>
      </c>
      <c r="BR1440" s="17">
        <v>4.4971701618232003E-2</v>
      </c>
      <c r="BS1440" s="17"/>
      <c r="BT1440" s="17">
        <v>6.05713509288009E-2</v>
      </c>
      <c r="BU1440" s="17">
        <v>4.2994017665531299E-2</v>
      </c>
      <c r="BV1440" s="17"/>
      <c r="BW1440" s="17">
        <v>4.47288527611596E-2</v>
      </c>
      <c r="BX1440" s="17">
        <v>4.3792820618574202E-2</v>
      </c>
      <c r="BY1440" s="17"/>
      <c r="BZ1440" s="17">
        <v>2.4981703409865798E-2</v>
      </c>
      <c r="CA1440" s="17">
        <v>4.5013259195107E-2</v>
      </c>
    </row>
    <row r="1441" spans="2:79" x14ac:dyDescent="0.35">
      <c r="B1441" t="s">
        <v>657</v>
      </c>
      <c r="C1441" s="17">
        <v>3.38361378388966E-2</v>
      </c>
      <c r="D1441" s="17">
        <v>1.6431099624875E-2</v>
      </c>
      <c r="E1441" s="17">
        <v>1.90067758692677E-2</v>
      </c>
      <c r="F1441" s="17">
        <v>3.8904927335100002E-2</v>
      </c>
      <c r="G1441" s="17">
        <v>0.122985031990542</v>
      </c>
      <c r="H1441" s="17">
        <v>1.7646822828298901E-2</v>
      </c>
      <c r="I1441" s="17">
        <v>8.7158152133701098E-3</v>
      </c>
      <c r="J1441" s="17">
        <v>2.1808617458242301E-2</v>
      </c>
      <c r="K1441" s="17">
        <v>3.52614531009896E-3</v>
      </c>
      <c r="L1441" s="17">
        <v>1.26790001821711E-2</v>
      </c>
      <c r="M1441" s="17"/>
      <c r="N1441" s="17">
        <v>5.7832899884140601E-2</v>
      </c>
      <c r="O1441" s="17">
        <v>3.2468518119769703E-2</v>
      </c>
      <c r="P1441" s="17">
        <v>3.3980710736624203E-2</v>
      </c>
      <c r="Q1441" s="17">
        <v>1.49386160894244E-2</v>
      </c>
      <c r="R1441" s="17"/>
      <c r="S1441" s="17">
        <v>4.0181814083499801E-2</v>
      </c>
      <c r="T1441" s="17">
        <v>3.14358295367295E-2</v>
      </c>
      <c r="U1441" s="17">
        <v>1.8259043495205601E-2</v>
      </c>
      <c r="V1441" s="17">
        <v>5.0415326842132499E-2</v>
      </c>
      <c r="W1441" s="17">
        <v>1.93468129093664E-2</v>
      </c>
      <c r="X1441" s="17">
        <v>2.3513280523465099E-2</v>
      </c>
      <c r="Y1441" s="17">
        <v>3.0499555284050399E-2</v>
      </c>
      <c r="Z1441" s="17"/>
      <c r="AA1441" s="17">
        <v>1.6890542872337301E-2</v>
      </c>
      <c r="AB1441" s="17">
        <v>6.0573150320740697E-2</v>
      </c>
      <c r="AC1441" s="17"/>
      <c r="AD1441" s="17">
        <v>1.5890646626860998E-2</v>
      </c>
      <c r="AE1441" s="17">
        <v>9.8750171563468606E-3</v>
      </c>
      <c r="AF1441" s="17">
        <v>1.90524832361317E-2</v>
      </c>
      <c r="AG1441" s="17"/>
      <c r="AH1441" s="17">
        <v>3.9158615497541203E-3</v>
      </c>
      <c r="AI1441" s="17">
        <v>3.8075355140787699E-2</v>
      </c>
      <c r="AJ1441" s="17"/>
      <c r="AK1441" s="17">
        <v>3.40294247921928E-2</v>
      </c>
      <c r="AL1441" s="17">
        <v>3.3749044091113699E-2</v>
      </c>
      <c r="AM1441" s="17"/>
      <c r="AN1441" s="17">
        <v>4.4415939575925899E-2</v>
      </c>
      <c r="AO1441" s="17">
        <v>1.49386160894244E-2</v>
      </c>
      <c r="AP1441" s="17"/>
      <c r="AQ1441" s="17">
        <v>1.7979264416856901E-2</v>
      </c>
      <c r="AR1441" s="17">
        <v>4.1746149962695198E-2</v>
      </c>
      <c r="AS1441" s="17"/>
      <c r="AT1441" s="17">
        <v>6.4767432292817506E-2</v>
      </c>
      <c r="AU1441" s="17">
        <v>3.85194805020007E-2</v>
      </c>
      <c r="AV1441" s="17">
        <v>2.26224664090879E-2</v>
      </c>
      <c r="AW1441" s="17">
        <v>8.3516723808754502E-3</v>
      </c>
      <c r="AX1441" s="17"/>
      <c r="AY1441" s="17">
        <v>2.32330201294801E-2</v>
      </c>
      <c r="AZ1441" s="17">
        <v>3.6464141925261297E-2</v>
      </c>
      <c r="BA1441" s="17"/>
      <c r="BB1441" s="17">
        <v>2.75723780583596E-2</v>
      </c>
      <c r="BC1441" s="17">
        <v>3.4986827675338901E-2</v>
      </c>
      <c r="BD1441" s="17"/>
      <c r="BE1441" s="17">
        <v>2.4384833512216202E-2</v>
      </c>
      <c r="BF1441" s="17">
        <v>3.5074763598833998E-2</v>
      </c>
      <c r="BG1441" s="17"/>
      <c r="BH1441" s="17">
        <v>4.4372148888864399E-2</v>
      </c>
      <c r="BI1441" s="17">
        <v>3.2914027758236597E-2</v>
      </c>
      <c r="BJ1441" s="17"/>
      <c r="BK1441" s="17">
        <v>2.4746750905104802E-2</v>
      </c>
      <c r="BL1441" s="17">
        <v>3.5411085339104802E-2</v>
      </c>
      <c r="BM1441" s="17"/>
      <c r="BN1441" s="17">
        <v>1.8983593270635001E-2</v>
      </c>
      <c r="BO1441" s="17">
        <v>3.4513002385124399E-2</v>
      </c>
      <c r="BP1441" s="17"/>
      <c r="BQ1441" s="17">
        <v>9.7638069615314394E-3</v>
      </c>
      <c r="BR1441" s="17">
        <v>3.5729892467752003E-2</v>
      </c>
      <c r="BS1441" s="17"/>
      <c r="BT1441" s="17">
        <v>1.15754466959313E-2</v>
      </c>
      <c r="BU1441" s="17">
        <v>3.5323356994806702E-2</v>
      </c>
      <c r="BV1441" s="17"/>
      <c r="BW1441" s="17">
        <v>2.23009936157068E-2</v>
      </c>
      <c r="BX1441" s="17">
        <v>3.9330039433210298E-2</v>
      </c>
      <c r="BY1441" s="17"/>
      <c r="BZ1441" s="17">
        <v>5.34832109172877E-3</v>
      </c>
      <c r="CA1441" s="17">
        <v>3.5205084695979098E-2</v>
      </c>
    </row>
    <row r="1442" spans="2:79" x14ac:dyDescent="0.35">
      <c r="B1442" t="s">
        <v>75</v>
      </c>
      <c r="C1442" s="17">
        <v>9.5099088392915102E-2</v>
      </c>
      <c r="D1442" s="17">
        <v>0.119224547638839</v>
      </c>
      <c r="E1442" s="17">
        <v>8.4495796069902193E-2</v>
      </c>
      <c r="F1442" s="17">
        <v>9.0261353821149803E-2</v>
      </c>
      <c r="G1442" s="17">
        <v>9.3583937002950299E-2</v>
      </c>
      <c r="H1442" s="17">
        <v>9.1374006866788898E-2</v>
      </c>
      <c r="I1442" s="17">
        <v>6.9554596600201593E-2</v>
      </c>
      <c r="J1442" s="17">
        <v>0.110719443794303</v>
      </c>
      <c r="K1442" s="17">
        <v>0.16459257853960799</v>
      </c>
      <c r="L1442" s="17">
        <v>7.9572641257453405E-2</v>
      </c>
      <c r="M1442" s="17"/>
      <c r="N1442" s="17">
        <v>0.15077257139816999</v>
      </c>
      <c r="O1442" s="17">
        <v>0.102102305619257</v>
      </c>
      <c r="P1442" s="17">
        <v>6.0280159672326798E-2</v>
      </c>
      <c r="Q1442" s="17">
        <v>6.1175718469154698E-2</v>
      </c>
      <c r="R1442" s="17"/>
      <c r="S1442" s="17">
        <v>0.116886736634191</v>
      </c>
      <c r="T1442" s="17">
        <v>6.8881618027445801E-2</v>
      </c>
      <c r="U1442" s="17">
        <v>5.6586660197913599E-2</v>
      </c>
      <c r="V1442" s="17">
        <v>0.108930197116542</v>
      </c>
      <c r="W1442" s="17">
        <v>6.7031996750817599E-2</v>
      </c>
      <c r="X1442" s="17">
        <v>3.9379220377594497E-2</v>
      </c>
      <c r="Y1442" s="17">
        <v>5.7383659216067702E-2</v>
      </c>
      <c r="Z1442" s="17"/>
      <c r="AA1442" s="17">
        <v>3.9707157446047102E-2</v>
      </c>
      <c r="AB1442" s="17">
        <v>0.182497303211723</v>
      </c>
      <c r="AC1442" s="17"/>
      <c r="AD1442" s="17">
        <v>2.4567658822330099E-2</v>
      </c>
      <c r="AE1442" s="17">
        <v>1.42708354516622E-2</v>
      </c>
      <c r="AF1442" s="17">
        <v>5.6129983375890001E-2</v>
      </c>
      <c r="AG1442" s="17"/>
      <c r="AH1442" s="17">
        <v>6.6752112355908796E-3</v>
      </c>
      <c r="AI1442" s="17">
        <v>0.107627315950815</v>
      </c>
      <c r="AJ1442" s="17"/>
      <c r="AK1442" s="17">
        <v>0.13611891655557701</v>
      </c>
      <c r="AL1442" s="17">
        <v>7.6615841038797997E-2</v>
      </c>
      <c r="AM1442" s="17"/>
      <c r="AN1442" s="17">
        <v>0.114091130460829</v>
      </c>
      <c r="AO1442" s="17">
        <v>6.1175718469154698E-2</v>
      </c>
      <c r="AP1442" s="17"/>
      <c r="AQ1442" s="17">
        <v>5.1484890121515199E-2</v>
      </c>
      <c r="AR1442" s="17">
        <v>0.116855510854926</v>
      </c>
      <c r="AS1442" s="17"/>
      <c r="AT1442" s="17">
        <v>0.23542439056370501</v>
      </c>
      <c r="AU1442" s="17">
        <v>0.108503904775256</v>
      </c>
      <c r="AV1442" s="17">
        <v>4.0268734807632302E-2</v>
      </c>
      <c r="AW1442" s="17">
        <v>1.03448118250925E-2</v>
      </c>
      <c r="AX1442" s="17"/>
      <c r="AY1442" s="17">
        <v>3.6768825818107601E-2</v>
      </c>
      <c r="AZ1442" s="17">
        <v>0.109556361489976</v>
      </c>
      <c r="BA1442" s="17"/>
      <c r="BB1442" s="17">
        <v>0.103456896541284</v>
      </c>
      <c r="BC1442" s="17">
        <v>9.3563709446687501E-2</v>
      </c>
      <c r="BD1442" s="17"/>
      <c r="BE1442" s="17">
        <v>5.9257463413250701E-2</v>
      </c>
      <c r="BF1442" s="17">
        <v>9.9796255941790604E-2</v>
      </c>
      <c r="BG1442" s="17"/>
      <c r="BH1442" s="17">
        <v>0.114292858886912</v>
      </c>
      <c r="BI1442" s="17">
        <v>9.3419252525768506E-2</v>
      </c>
      <c r="BJ1442" s="17"/>
      <c r="BK1442" s="17">
        <v>6.1886320139631197E-2</v>
      </c>
      <c r="BL1442" s="17">
        <v>0.100853972271941</v>
      </c>
      <c r="BM1442" s="17"/>
      <c r="BN1442" s="17">
        <v>5.1623178200860299E-2</v>
      </c>
      <c r="BO1442" s="17">
        <v>9.7080385408301106E-2</v>
      </c>
      <c r="BP1442" s="17"/>
      <c r="BQ1442" s="17">
        <v>2.6219854751452502E-2</v>
      </c>
      <c r="BR1442" s="17">
        <v>0.100517772948434</v>
      </c>
      <c r="BS1442" s="17"/>
      <c r="BT1442" s="17">
        <v>4.4372192413908801E-2</v>
      </c>
      <c r="BU1442" s="17">
        <v>9.8488112162901695E-2</v>
      </c>
      <c r="BV1442" s="17"/>
      <c r="BW1442" s="17">
        <v>4.9545931825226E-2</v>
      </c>
      <c r="BX1442" s="17">
        <v>0.11679492111515601</v>
      </c>
      <c r="BY1442" s="17"/>
      <c r="BZ1442" s="17">
        <v>1.0164756676597801E-2</v>
      </c>
      <c r="CA1442" s="17">
        <v>9.9180502826789294E-2</v>
      </c>
    </row>
    <row r="1443" spans="2:79" x14ac:dyDescent="0.35">
      <c r="B1443" t="s">
        <v>658</v>
      </c>
      <c r="C1443" s="17">
        <v>0.548374793550503</v>
      </c>
      <c r="D1443" s="17">
        <v>0.53210440104871704</v>
      </c>
      <c r="E1443" s="17">
        <v>0.53441132405274605</v>
      </c>
      <c r="F1443" s="17">
        <v>0.48970943214045198</v>
      </c>
      <c r="G1443" s="17">
        <v>0.39571718659267802</v>
      </c>
      <c r="H1443" s="17">
        <v>0.60550991451803604</v>
      </c>
      <c r="I1443" s="17">
        <v>0.64064487332627196</v>
      </c>
      <c r="J1443" s="17">
        <v>0.62454919625019101</v>
      </c>
      <c r="K1443" s="17">
        <v>0.58008377885284201</v>
      </c>
      <c r="L1443" s="17">
        <v>0.70146743980568005</v>
      </c>
      <c r="M1443" s="17"/>
      <c r="N1443" s="17">
        <v>0.39201137908726302</v>
      </c>
      <c r="O1443" s="17">
        <v>0.49913252978516998</v>
      </c>
      <c r="P1443" s="17">
        <v>0.61141647655881204</v>
      </c>
      <c r="Q1443" s="17">
        <v>0.67462437989333601</v>
      </c>
      <c r="R1443" s="17"/>
      <c r="S1443" s="17">
        <v>0.44365721701569999</v>
      </c>
      <c r="T1443" s="17">
        <v>0.56937689772682698</v>
      </c>
      <c r="U1443" s="17">
        <v>0.62645659383057195</v>
      </c>
      <c r="V1443" s="17">
        <v>0.45058385113107402</v>
      </c>
      <c r="W1443" s="17">
        <v>0.63066108149246203</v>
      </c>
      <c r="X1443" s="17">
        <v>0.69941640341558098</v>
      </c>
      <c r="Y1443" s="17">
        <v>0.638093925010075</v>
      </c>
      <c r="Z1443" s="17"/>
      <c r="AA1443" s="17">
        <v>0.68335860953245697</v>
      </c>
      <c r="AB1443" s="17">
        <v>0.33539531541009798</v>
      </c>
      <c r="AC1443" s="17"/>
      <c r="AD1443" s="17">
        <v>0.68934094360867604</v>
      </c>
      <c r="AE1443" s="17">
        <v>0.77314109982465995</v>
      </c>
      <c r="AF1443" s="17">
        <v>0.64879373298945398</v>
      </c>
      <c r="AG1443" s="17"/>
      <c r="AH1443" s="17">
        <v>0.81715177901900204</v>
      </c>
      <c r="AI1443" s="17">
        <v>0.51029345913576396</v>
      </c>
      <c r="AJ1443" s="17"/>
      <c r="AK1443" s="17">
        <v>0.48993316229501399</v>
      </c>
      <c r="AL1443" s="17">
        <v>0.57470818339284602</v>
      </c>
      <c r="AM1443" s="17"/>
      <c r="AN1443" s="17">
        <v>0.47769380105864701</v>
      </c>
      <c r="AO1443" s="17">
        <v>0.67462437989333601</v>
      </c>
      <c r="AP1443" s="17"/>
      <c r="AQ1443" s="17">
        <v>0.69481631594615301</v>
      </c>
      <c r="AR1443" s="17">
        <v>0.47532418724578801</v>
      </c>
      <c r="AS1443" s="17"/>
      <c r="AT1443" s="17">
        <v>0.27320105550874701</v>
      </c>
      <c r="AU1443" s="17">
        <v>0.453422081010394</v>
      </c>
      <c r="AV1443" s="17">
        <v>0.670905598422606</v>
      </c>
      <c r="AW1443" s="17">
        <v>0.83231817002969499</v>
      </c>
      <c r="AX1443" s="17"/>
      <c r="AY1443" s="17">
        <v>0.69669981549479698</v>
      </c>
      <c r="AZ1443" s="17">
        <v>0.51161213803140404</v>
      </c>
      <c r="BA1443" s="17"/>
      <c r="BB1443" s="17">
        <v>0.57397211624572297</v>
      </c>
      <c r="BC1443" s="17">
        <v>0.54367241349482998</v>
      </c>
      <c r="BD1443" s="17"/>
      <c r="BE1443" s="17">
        <v>0.634051501630713</v>
      </c>
      <c r="BF1443" s="17">
        <v>0.53714656790177195</v>
      </c>
      <c r="BG1443" s="17"/>
      <c r="BH1443" s="17">
        <v>0.55264526134442904</v>
      </c>
      <c r="BI1443" s="17">
        <v>0.54800104286030005</v>
      </c>
      <c r="BJ1443" s="17"/>
      <c r="BK1443" s="17">
        <v>0.64210584688833205</v>
      </c>
      <c r="BL1443" s="17">
        <v>0.53213371049159097</v>
      </c>
      <c r="BM1443" s="17"/>
      <c r="BN1443" s="17">
        <v>0.64765264547388801</v>
      </c>
      <c r="BO1443" s="17">
        <v>0.54385047397120401</v>
      </c>
      <c r="BP1443" s="17"/>
      <c r="BQ1443" s="17">
        <v>0.76212348192362001</v>
      </c>
      <c r="BR1443" s="17">
        <v>0.53155932312179699</v>
      </c>
      <c r="BS1443" s="17"/>
      <c r="BT1443" s="17">
        <v>0.609532313607836</v>
      </c>
      <c r="BU1443" s="17">
        <v>0.54428890804168895</v>
      </c>
      <c r="BV1443" s="17"/>
      <c r="BW1443" s="17">
        <v>0.63287365890504799</v>
      </c>
      <c r="BX1443" s="17">
        <v>0.50813009074429405</v>
      </c>
      <c r="BY1443" s="17"/>
      <c r="BZ1443" s="17">
        <v>0.776676820212162</v>
      </c>
      <c r="CA1443" s="17">
        <v>0.53740402156619105</v>
      </c>
    </row>
    <row r="1444" spans="2:79" x14ac:dyDescent="0.35">
      <c r="B1444" t="s">
        <v>659</v>
      </c>
      <c r="C1444" s="17">
        <v>7.7930940643412897E-2</v>
      </c>
      <c r="D1444" s="17">
        <v>4.3296706519650799E-2</v>
      </c>
      <c r="E1444" s="17">
        <v>7.1624283033779199E-2</v>
      </c>
      <c r="F1444" s="17">
        <v>8.4655264943233499E-2</v>
      </c>
      <c r="G1444" s="17">
        <v>0.224445515696228</v>
      </c>
      <c r="H1444" s="17">
        <v>4.1914251296783597E-2</v>
      </c>
      <c r="I1444" s="17">
        <v>2.6085683641135199E-2</v>
      </c>
      <c r="J1444" s="17">
        <v>6.9618316047184298E-2</v>
      </c>
      <c r="K1444" s="17">
        <v>5.8165501885597701E-2</v>
      </c>
      <c r="L1444" s="17">
        <v>2.85260144899896E-2</v>
      </c>
      <c r="M1444" s="17"/>
      <c r="N1444" s="17">
        <v>9.5384013194091802E-2</v>
      </c>
      <c r="O1444" s="17">
        <v>9.7004289596989604E-2</v>
      </c>
      <c r="P1444" s="17">
        <v>8.9975610119314098E-2</v>
      </c>
      <c r="Q1444" s="17">
        <v>4.8253358389293198E-2</v>
      </c>
      <c r="R1444" s="17"/>
      <c r="S1444" s="17">
        <v>9.10919231553554E-2</v>
      </c>
      <c r="T1444" s="17">
        <v>8.5453809914937506E-2</v>
      </c>
      <c r="U1444" s="17">
        <v>5.4229303481974502E-2</v>
      </c>
      <c r="V1444" s="17">
        <v>9.2288714025598101E-2</v>
      </c>
      <c r="W1444" s="17">
        <v>6.2766817119061805E-2</v>
      </c>
      <c r="X1444" s="17">
        <v>5.4219312129954303E-2</v>
      </c>
      <c r="Y1444" s="17">
        <v>6.8233019279995893E-2</v>
      </c>
      <c r="Z1444" s="17"/>
      <c r="AA1444" s="17">
        <v>5.4292983759935701E-2</v>
      </c>
      <c r="AB1444" s="17">
        <v>0.11522726157437101</v>
      </c>
      <c r="AC1444" s="17"/>
      <c r="AD1444" s="17">
        <v>5.1931042573493798E-2</v>
      </c>
      <c r="AE1444" s="17">
        <v>3.5292240988046397E-2</v>
      </c>
      <c r="AF1444" s="17">
        <v>6.2735642405239198E-2</v>
      </c>
      <c r="AG1444" s="17"/>
      <c r="AH1444" s="17">
        <v>2.1760191481080798E-2</v>
      </c>
      <c r="AI1444" s="17">
        <v>8.5889423693770103E-2</v>
      </c>
      <c r="AJ1444" s="17"/>
      <c r="AK1444" s="17">
        <v>8.2370902794478507E-2</v>
      </c>
      <c r="AL1444" s="17">
        <v>7.5930324786231906E-2</v>
      </c>
      <c r="AM1444" s="17"/>
      <c r="AN1444" s="17">
        <v>9.4545973050598003E-2</v>
      </c>
      <c r="AO1444" s="17">
        <v>4.8253358389293198E-2</v>
      </c>
      <c r="AP1444" s="17"/>
      <c r="AQ1444" s="17">
        <v>4.3831783173246701E-2</v>
      </c>
      <c r="AR1444" s="17">
        <v>9.4940898522337502E-2</v>
      </c>
      <c r="AS1444" s="17"/>
      <c r="AT1444" s="17">
        <v>0.12305146554100201</v>
      </c>
      <c r="AU1444" s="17">
        <v>9.24341756948341E-2</v>
      </c>
      <c r="AV1444" s="17">
        <v>6.0759032604048802E-2</v>
      </c>
      <c r="AW1444" s="17">
        <v>2.5304616049908302E-2</v>
      </c>
      <c r="AX1444" s="17"/>
      <c r="AY1444" s="17">
        <v>6.6603519014103496E-2</v>
      </c>
      <c r="AZ1444" s="17">
        <v>8.0738464915577193E-2</v>
      </c>
      <c r="BA1444" s="17"/>
      <c r="BB1444" s="17">
        <v>5.46447928579189E-2</v>
      </c>
      <c r="BC1444" s="17">
        <v>8.2208744155278304E-2</v>
      </c>
      <c r="BD1444" s="17"/>
      <c r="BE1444" s="17">
        <v>7.2956740321767896E-2</v>
      </c>
      <c r="BF1444" s="17">
        <v>7.8582826609679607E-2</v>
      </c>
      <c r="BG1444" s="17"/>
      <c r="BH1444" s="17">
        <v>8.7405733734285104E-2</v>
      </c>
      <c r="BI1444" s="17">
        <v>7.7101708196728305E-2</v>
      </c>
      <c r="BJ1444" s="17"/>
      <c r="BK1444" s="17">
        <v>6.66400878875541E-2</v>
      </c>
      <c r="BL1444" s="17">
        <v>7.9887343253686793E-2</v>
      </c>
      <c r="BM1444" s="17"/>
      <c r="BN1444" s="17">
        <v>7.1006651214290895E-2</v>
      </c>
      <c r="BO1444" s="17">
        <v>7.8246496405649596E-2</v>
      </c>
      <c r="BP1444" s="17"/>
      <c r="BQ1444" s="17">
        <v>4.2711971195193502E-2</v>
      </c>
      <c r="BR1444" s="17">
        <v>8.0701594085983999E-2</v>
      </c>
      <c r="BS1444" s="17"/>
      <c r="BT1444" s="17">
        <v>7.2146797624732195E-2</v>
      </c>
      <c r="BU1444" s="17">
        <v>7.8317374660338099E-2</v>
      </c>
      <c r="BV1444" s="17"/>
      <c r="BW1444" s="17">
        <v>6.7029846376866403E-2</v>
      </c>
      <c r="BX1444" s="17">
        <v>8.3122860051784403E-2</v>
      </c>
      <c r="BY1444" s="17"/>
      <c r="BZ1444" s="17">
        <v>3.03300245015946E-2</v>
      </c>
      <c r="CA1444" s="17">
        <v>8.0218343891086105E-2</v>
      </c>
    </row>
    <row r="1445" spans="2:79" x14ac:dyDescent="0.35">
      <c r="B1445" t="s">
        <v>166</v>
      </c>
      <c r="C1445" s="17">
        <v>0.47044385290709001</v>
      </c>
      <c r="D1445" s="17">
        <v>0.48880769452906597</v>
      </c>
      <c r="E1445" s="17">
        <v>0.462787041018967</v>
      </c>
      <c r="F1445" s="17">
        <v>0.40505416719721898</v>
      </c>
      <c r="G1445" s="17">
        <v>0.17127167089645001</v>
      </c>
      <c r="H1445" s="17">
        <v>0.56359566322125199</v>
      </c>
      <c r="I1445" s="17">
        <v>0.61455918968513701</v>
      </c>
      <c r="J1445" s="17">
        <v>0.55493088020300696</v>
      </c>
      <c r="K1445" s="17">
        <v>0.52191827696724502</v>
      </c>
      <c r="L1445" s="17">
        <v>0.67294142531569001</v>
      </c>
      <c r="M1445" s="17"/>
      <c r="N1445" s="17">
        <v>0.29662736589317201</v>
      </c>
      <c r="O1445" s="17">
        <v>0.40212824018818</v>
      </c>
      <c r="P1445" s="17">
        <v>0.52144086643949805</v>
      </c>
      <c r="Q1445" s="17">
        <v>0.626371021504043</v>
      </c>
      <c r="R1445" s="17"/>
      <c r="S1445" s="17">
        <v>0.35256529386034502</v>
      </c>
      <c r="T1445" s="17">
        <v>0.48392308781188997</v>
      </c>
      <c r="U1445" s="17">
        <v>0.57222729034859698</v>
      </c>
      <c r="V1445" s="17">
        <v>0.358295137105476</v>
      </c>
      <c r="W1445" s="17">
        <v>0.56789426437339996</v>
      </c>
      <c r="X1445" s="17">
        <v>0.64519709128562697</v>
      </c>
      <c r="Y1445" s="17">
        <v>0.56986090573007897</v>
      </c>
      <c r="Z1445" s="17"/>
      <c r="AA1445" s="17">
        <v>0.62906562577252101</v>
      </c>
      <c r="AB1445" s="17">
        <v>0.22016805383572699</v>
      </c>
      <c r="AC1445" s="17"/>
      <c r="AD1445" s="17">
        <v>0.63740990103518202</v>
      </c>
      <c r="AE1445" s="17">
        <v>0.737848858836614</v>
      </c>
      <c r="AF1445" s="17">
        <v>0.58605809058421399</v>
      </c>
      <c r="AG1445" s="17"/>
      <c r="AH1445" s="17">
        <v>0.79539158753792105</v>
      </c>
      <c r="AI1445" s="17">
        <v>0.42440403544199401</v>
      </c>
      <c r="AJ1445" s="17"/>
      <c r="AK1445" s="17">
        <v>0.40756225950053498</v>
      </c>
      <c r="AL1445" s="17">
        <v>0.498777858606614</v>
      </c>
      <c r="AM1445" s="17"/>
      <c r="AN1445" s="17">
        <v>0.38314782800804897</v>
      </c>
      <c r="AO1445" s="17">
        <v>0.626371021504043</v>
      </c>
      <c r="AP1445" s="17"/>
      <c r="AQ1445" s="17">
        <v>0.65098453277290602</v>
      </c>
      <c r="AR1445" s="17">
        <v>0.38038328872345001</v>
      </c>
      <c r="AS1445" s="17"/>
      <c r="AT1445" s="17">
        <v>0.150149589967745</v>
      </c>
      <c r="AU1445" s="17">
        <v>0.36098790531555902</v>
      </c>
      <c r="AV1445" s="17">
        <v>0.61014656581855697</v>
      </c>
      <c r="AW1445" s="17">
        <v>0.80701355397978702</v>
      </c>
      <c r="AX1445" s="17"/>
      <c r="AY1445" s="17">
        <v>0.63009629648069299</v>
      </c>
      <c r="AZ1445" s="17">
        <v>0.43087367311582597</v>
      </c>
      <c r="BA1445" s="17"/>
      <c r="BB1445" s="17">
        <v>0.51932732338780496</v>
      </c>
      <c r="BC1445" s="17">
        <v>0.46146366933955102</v>
      </c>
      <c r="BD1445" s="17"/>
      <c r="BE1445" s="17">
        <v>0.56109476130894498</v>
      </c>
      <c r="BF1445" s="17">
        <v>0.45856374129209299</v>
      </c>
      <c r="BG1445" s="17"/>
      <c r="BH1445" s="17">
        <v>0.46523952761014298</v>
      </c>
      <c r="BI1445" s="17">
        <v>0.47089933466357098</v>
      </c>
      <c r="BJ1445" s="17"/>
      <c r="BK1445" s="17">
        <v>0.57546575900077801</v>
      </c>
      <c r="BL1445" s="17">
        <v>0.45224636723790401</v>
      </c>
      <c r="BM1445" s="17"/>
      <c r="BN1445" s="17">
        <v>0.57664599425959795</v>
      </c>
      <c r="BO1445" s="17">
        <v>0.46560397756555499</v>
      </c>
      <c r="BP1445" s="17"/>
      <c r="BQ1445" s="17">
        <v>0.71941151072842602</v>
      </c>
      <c r="BR1445" s="17">
        <v>0.450857729035813</v>
      </c>
      <c r="BS1445" s="17"/>
      <c r="BT1445" s="17">
        <v>0.53738551598310302</v>
      </c>
      <c r="BU1445" s="17">
        <v>0.465971533381351</v>
      </c>
      <c r="BV1445" s="17"/>
      <c r="BW1445" s="17">
        <v>0.56584381252818206</v>
      </c>
      <c r="BX1445" s="17">
        <v>0.42500723069250901</v>
      </c>
      <c r="BY1445" s="17"/>
      <c r="BZ1445" s="17">
        <v>0.74634679571056695</v>
      </c>
      <c r="CA1445" s="17">
        <v>0.45718567767510498</v>
      </c>
    </row>
    <row r="1446" spans="2:79" x14ac:dyDescent="0.35">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c r="BA1446" s="17"/>
      <c r="BB1446" s="17"/>
      <c r="BC1446" s="17"/>
      <c r="BD1446" s="17"/>
      <c r="BE1446" s="17"/>
      <c r="BF1446" s="17"/>
      <c r="BG1446" s="17"/>
      <c r="BH1446" s="17"/>
      <c r="BI1446" s="17"/>
      <c r="BJ1446" s="17"/>
      <c r="BK1446" s="17"/>
      <c r="BL1446" s="17"/>
      <c r="BM1446" s="17"/>
      <c r="BN1446" s="17"/>
      <c r="BO1446" s="17"/>
      <c r="BP1446" s="17"/>
      <c r="BQ1446" s="17"/>
      <c r="BR1446" s="17"/>
      <c r="BS1446" s="17"/>
      <c r="BT1446" s="17"/>
      <c r="BU1446" s="17"/>
      <c r="BV1446" s="17"/>
      <c r="BW1446" s="17"/>
      <c r="BX1446" s="17"/>
      <c r="BY1446" s="17"/>
      <c r="BZ1446" s="17"/>
      <c r="CA1446" s="17"/>
    </row>
    <row r="1447" spans="2:79" x14ac:dyDescent="0.35">
      <c r="B1447" s="6" t="s">
        <v>666</v>
      </c>
      <c r="C1447" s="17"/>
      <c r="D1447" s="17"/>
      <c r="E1447" s="17"/>
      <c r="F1447" s="17"/>
      <c r="G1447" s="17"/>
      <c r="H1447" s="17"/>
      <c r="I1447" s="17"/>
      <c r="J1447" s="17"/>
      <c r="K1447" s="17"/>
      <c r="L1447" s="17"/>
      <c r="M1447" s="17"/>
      <c r="N1447" s="17"/>
      <c r="O1447" s="17"/>
      <c r="P1447" s="17"/>
      <c r="Q1447" s="17"/>
      <c r="R1447" s="17"/>
      <c r="S1447" s="17"/>
      <c r="T1447" s="17"/>
      <c r="U1447" s="17"/>
      <c r="V1447" s="17"/>
      <c r="W1447" s="17"/>
      <c r="X1447" s="17"/>
      <c r="Y1447" s="17"/>
      <c r="Z1447" s="17"/>
      <c r="AA1447" s="17"/>
      <c r="AB1447" s="17"/>
      <c r="AC1447" s="17"/>
      <c r="AD1447" s="17"/>
      <c r="AE1447" s="17"/>
      <c r="AF1447" s="17"/>
      <c r="AG1447" s="17"/>
      <c r="AH1447" s="17"/>
      <c r="AI1447" s="17"/>
      <c r="AJ1447" s="17"/>
      <c r="AK1447" s="17"/>
      <c r="AL1447" s="17"/>
      <c r="AM1447" s="17"/>
      <c r="AN1447" s="17"/>
      <c r="AO1447" s="17"/>
      <c r="AP1447" s="17"/>
      <c r="AQ1447" s="17"/>
      <c r="AR1447" s="17"/>
      <c r="AS1447" s="17"/>
      <c r="AT1447" s="17"/>
      <c r="AU1447" s="17"/>
      <c r="AV1447" s="17"/>
      <c r="AW1447" s="17"/>
      <c r="AX1447" s="17"/>
      <c r="AY1447" s="17"/>
      <c r="AZ1447" s="17"/>
      <c r="BA1447" s="17"/>
      <c r="BB1447" s="17"/>
      <c r="BC1447" s="17"/>
      <c r="BD1447" s="17"/>
      <c r="BE1447" s="17"/>
      <c r="BF1447" s="17"/>
      <c r="BG1447" s="17"/>
      <c r="BH1447" s="17"/>
      <c r="BI1447" s="17"/>
      <c r="BJ1447" s="17"/>
      <c r="BK1447" s="17"/>
      <c r="BL1447" s="17"/>
      <c r="BM1447" s="17"/>
      <c r="BN1447" s="17"/>
      <c r="BO1447" s="17"/>
      <c r="BP1447" s="17"/>
      <c r="BQ1447" s="17"/>
      <c r="BR1447" s="17"/>
      <c r="BS1447" s="17"/>
      <c r="BT1447" s="17"/>
      <c r="BU1447" s="17"/>
      <c r="BV1447" s="17"/>
      <c r="BW1447" s="17"/>
      <c r="BX1447" s="17"/>
      <c r="BY1447" s="17"/>
      <c r="BZ1447" s="17"/>
      <c r="CA1447" s="17"/>
    </row>
    <row r="1448" spans="2:79" x14ac:dyDescent="0.35">
      <c r="B1448" s="24" t="s">
        <v>77</v>
      </c>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c r="AX1448" s="17"/>
      <c r="AY1448" s="17"/>
      <c r="AZ1448" s="17"/>
      <c r="BA1448" s="17"/>
      <c r="BB1448" s="17"/>
      <c r="BC1448" s="17"/>
      <c r="BD1448" s="17"/>
      <c r="BE1448" s="17"/>
      <c r="BF1448" s="17"/>
      <c r="BG1448" s="17"/>
      <c r="BH1448" s="17"/>
      <c r="BI1448" s="17"/>
      <c r="BJ1448" s="17"/>
      <c r="BK1448" s="17"/>
      <c r="BL1448" s="17"/>
      <c r="BM1448" s="17"/>
      <c r="BN1448" s="17"/>
      <c r="BO1448" s="17"/>
      <c r="BP1448" s="17"/>
      <c r="BQ1448" s="17"/>
      <c r="BR1448" s="17"/>
      <c r="BS1448" s="17"/>
      <c r="BT1448" s="17"/>
      <c r="BU1448" s="17"/>
      <c r="BV1448" s="17"/>
      <c r="BW1448" s="17"/>
      <c r="BX1448" s="17"/>
      <c r="BY1448" s="17"/>
      <c r="BZ1448" s="17"/>
      <c r="CA1448" s="17"/>
    </row>
    <row r="1449" spans="2:79" x14ac:dyDescent="0.35">
      <c r="B1449" t="s">
        <v>661</v>
      </c>
      <c r="C1449" s="17">
        <v>0.44442722571082899</v>
      </c>
      <c r="D1449" s="17">
        <v>0.41844514579779002</v>
      </c>
      <c r="E1449" s="17">
        <v>0.40791014052937002</v>
      </c>
      <c r="F1449" s="17">
        <v>0.42845025699521</v>
      </c>
      <c r="G1449" s="17">
        <v>0.37145425050158598</v>
      </c>
      <c r="H1449" s="17">
        <v>0.49769726164433298</v>
      </c>
      <c r="I1449" s="17">
        <v>0.52695269488600505</v>
      </c>
      <c r="J1449" s="17">
        <v>0.41102385598070701</v>
      </c>
      <c r="K1449" s="17">
        <v>0.392944043729198</v>
      </c>
      <c r="L1449" s="17">
        <v>0.601197191725657</v>
      </c>
      <c r="M1449" s="17"/>
      <c r="N1449" s="17">
        <v>0.44570297011945798</v>
      </c>
      <c r="O1449" s="17">
        <v>0.43905143193415902</v>
      </c>
      <c r="P1449" s="17">
        <v>0.44957386390767701</v>
      </c>
      <c r="Q1449" s="17">
        <v>0.44401034660277799</v>
      </c>
      <c r="R1449" s="17"/>
      <c r="S1449" s="17">
        <v>0.465536969859626</v>
      </c>
      <c r="T1449" s="17">
        <v>0.438683312195218</v>
      </c>
      <c r="U1449" s="17">
        <v>0.402688194766263</v>
      </c>
      <c r="V1449" s="17">
        <v>0.41937454448001199</v>
      </c>
      <c r="W1449" s="17">
        <v>0.45467350393397998</v>
      </c>
      <c r="X1449" s="17">
        <v>0.45174126867675102</v>
      </c>
      <c r="Y1449" s="17">
        <v>0.45754371217078799</v>
      </c>
      <c r="Z1449" s="17"/>
      <c r="AA1449" s="17">
        <v>0.44961103413317499</v>
      </c>
      <c r="AB1449" s="17">
        <v>0.43624813546553198</v>
      </c>
      <c r="AC1449" s="17"/>
      <c r="AD1449" s="17">
        <v>0.45731102142680102</v>
      </c>
      <c r="AE1449" s="17">
        <v>0.44793933617328802</v>
      </c>
      <c r="AF1449" s="17">
        <v>0.45144470289001398</v>
      </c>
      <c r="AG1449" s="17"/>
      <c r="AH1449" s="17">
        <v>0.445572259941449</v>
      </c>
      <c r="AI1449" s="17">
        <v>0.44426499295352501</v>
      </c>
      <c r="AJ1449" s="17"/>
      <c r="AK1449" s="17">
        <v>0.45386871856726602</v>
      </c>
      <c r="AL1449" s="17">
        <v>0.44017295513793397</v>
      </c>
      <c r="AM1449" s="17"/>
      <c r="AN1449" s="17">
        <v>0.44466061601300599</v>
      </c>
      <c r="AO1449" s="17">
        <v>0.44401034660277799</v>
      </c>
      <c r="AP1449" s="17"/>
      <c r="AQ1449" s="17">
        <v>0.440327754341933</v>
      </c>
      <c r="AR1449" s="17">
        <v>0.44647219809385102</v>
      </c>
      <c r="AS1449" s="17"/>
      <c r="AT1449" s="17">
        <v>0.37656369173083998</v>
      </c>
      <c r="AU1449" s="17">
        <v>0.48018322374465999</v>
      </c>
      <c r="AV1449" s="17">
        <v>0.448970793139918</v>
      </c>
      <c r="AW1449" s="17">
        <v>0.44657693060932502</v>
      </c>
      <c r="AX1449" s="17"/>
      <c r="AY1449" s="17">
        <v>0.42443579161244199</v>
      </c>
      <c r="AZ1449" s="17">
        <v>0.449382142928828</v>
      </c>
      <c r="BA1449" s="17"/>
      <c r="BB1449" s="17">
        <v>0.46249346273800901</v>
      </c>
      <c r="BC1449" s="17">
        <v>0.44110835077655602</v>
      </c>
      <c r="BD1449" s="17"/>
      <c r="BE1449" s="17">
        <v>0.413630607757911</v>
      </c>
      <c r="BF1449" s="17">
        <v>0.448463227832542</v>
      </c>
      <c r="BG1449" s="17"/>
      <c r="BH1449" s="17">
        <v>0.441560275926415</v>
      </c>
      <c r="BI1449" s="17">
        <v>0.44467814071883499</v>
      </c>
      <c r="BJ1449" s="17"/>
      <c r="BK1449" s="17">
        <v>0.461389059960366</v>
      </c>
      <c r="BL1449" s="17">
        <v>0.44148819377777998</v>
      </c>
      <c r="BM1449" s="17"/>
      <c r="BN1449" s="17">
        <v>0.45844935379145302</v>
      </c>
      <c r="BO1449" s="17">
        <v>0.44378820514995398</v>
      </c>
      <c r="BP1449" s="17"/>
      <c r="BQ1449" s="17">
        <v>0.457896686722153</v>
      </c>
      <c r="BR1449" s="17">
        <v>0.44336759196500197</v>
      </c>
      <c r="BS1449" s="17"/>
      <c r="BT1449" s="17">
        <v>0.41651991424748303</v>
      </c>
      <c r="BU1449" s="17">
        <v>0.446291691101041</v>
      </c>
      <c r="BV1449" s="17"/>
      <c r="BW1449" s="17">
        <v>0.45513503265954702</v>
      </c>
      <c r="BX1449" s="17">
        <v>0.43932736423281699</v>
      </c>
      <c r="BY1449" s="17"/>
      <c r="BZ1449" s="17">
        <v>0.47043229661077002</v>
      </c>
      <c r="CA1449" s="17">
        <v>0.44317758413974601</v>
      </c>
    </row>
    <row r="1450" spans="2:79" x14ac:dyDescent="0.35">
      <c r="B1450" t="s">
        <v>662</v>
      </c>
      <c r="C1450" s="17">
        <v>0.289681531358431</v>
      </c>
      <c r="D1450" s="17">
        <v>0.25545212627535802</v>
      </c>
      <c r="E1450" s="17">
        <v>0.33508539984230301</v>
      </c>
      <c r="F1450" s="17">
        <v>0.23294682164536401</v>
      </c>
      <c r="G1450" s="17">
        <v>0.240463533629862</v>
      </c>
      <c r="H1450" s="17">
        <v>0.34414361170139302</v>
      </c>
      <c r="I1450" s="17">
        <v>0.32025057016117597</v>
      </c>
      <c r="J1450" s="17">
        <v>0.29151003554160498</v>
      </c>
      <c r="K1450" s="17">
        <v>0.28901816997964402</v>
      </c>
      <c r="L1450" s="17">
        <v>0.32173812030884502</v>
      </c>
      <c r="M1450" s="17"/>
      <c r="N1450" s="17">
        <v>0.24456605337578199</v>
      </c>
      <c r="O1450" s="17">
        <v>0.27705155348503502</v>
      </c>
      <c r="P1450" s="17">
        <v>0.319599189592851</v>
      </c>
      <c r="Q1450" s="17">
        <v>0.32014286432824801</v>
      </c>
      <c r="R1450" s="17"/>
      <c r="S1450" s="17">
        <v>0.286366957573161</v>
      </c>
      <c r="T1450" s="17">
        <v>0.34477984612537399</v>
      </c>
      <c r="U1450" s="17">
        <v>0.35080721985207702</v>
      </c>
      <c r="V1450" s="17">
        <v>0.25310565916819999</v>
      </c>
      <c r="W1450" s="17">
        <v>0.32257617848694897</v>
      </c>
      <c r="X1450" s="17">
        <v>0.30112523088347298</v>
      </c>
      <c r="Y1450" s="17">
        <v>0.293939425818528</v>
      </c>
      <c r="Z1450" s="17"/>
      <c r="AA1450" s="17">
        <v>0.32379248899445701</v>
      </c>
      <c r="AB1450" s="17">
        <v>0.23586075363525999</v>
      </c>
      <c r="AC1450" s="17"/>
      <c r="AD1450" s="17">
        <v>0.33043162205547799</v>
      </c>
      <c r="AE1450" s="17">
        <v>0.344789259601742</v>
      </c>
      <c r="AF1450" s="17">
        <v>0.313560456252993</v>
      </c>
      <c r="AG1450" s="17"/>
      <c r="AH1450" s="17">
        <v>0.35499571084578901</v>
      </c>
      <c r="AI1450" s="17">
        <v>0.28042757270290603</v>
      </c>
      <c r="AJ1450" s="17"/>
      <c r="AK1450" s="17">
        <v>0.25547871460444999</v>
      </c>
      <c r="AL1450" s="17">
        <v>0.30509308110370398</v>
      </c>
      <c r="AM1450" s="17"/>
      <c r="AN1450" s="17">
        <v>0.272627715109997</v>
      </c>
      <c r="AO1450" s="17">
        <v>0.32014286432824801</v>
      </c>
      <c r="AP1450" s="17"/>
      <c r="AQ1450" s="17">
        <v>0.309833462559785</v>
      </c>
      <c r="AR1450" s="17">
        <v>0.27962898090424698</v>
      </c>
      <c r="AS1450" s="17"/>
      <c r="AT1450" s="17">
        <v>0.194422068563504</v>
      </c>
      <c r="AU1450" s="17">
        <v>0.28591046966041</v>
      </c>
      <c r="AV1450" s="17">
        <v>0.32822682965455202</v>
      </c>
      <c r="AW1450" s="17">
        <v>0.32822716162540799</v>
      </c>
      <c r="AX1450" s="17"/>
      <c r="AY1450" s="17">
        <v>0.32917991120575402</v>
      </c>
      <c r="AZ1450" s="17">
        <v>0.27989177833594397</v>
      </c>
      <c r="BA1450" s="17"/>
      <c r="BB1450" s="17">
        <v>0.28675818004960102</v>
      </c>
      <c r="BC1450" s="17">
        <v>0.29021856833898002</v>
      </c>
      <c r="BD1450" s="17"/>
      <c r="BE1450" s="17">
        <v>0.322976069762962</v>
      </c>
      <c r="BF1450" s="17">
        <v>0.28531816821746703</v>
      </c>
      <c r="BG1450" s="17"/>
      <c r="BH1450" s="17">
        <v>0.26829299462651601</v>
      </c>
      <c r="BI1450" s="17">
        <v>0.291553452832083</v>
      </c>
      <c r="BJ1450" s="17"/>
      <c r="BK1450" s="17">
        <v>0.29924835841582298</v>
      </c>
      <c r="BL1450" s="17">
        <v>0.28802385626233101</v>
      </c>
      <c r="BM1450" s="17"/>
      <c r="BN1450" s="17">
        <v>0.33980282351206398</v>
      </c>
      <c r="BO1450" s="17">
        <v>0.28739738903426598</v>
      </c>
      <c r="BP1450" s="17"/>
      <c r="BQ1450" s="17">
        <v>0.33657058750400698</v>
      </c>
      <c r="BR1450" s="17">
        <v>0.28599279977814901</v>
      </c>
      <c r="BS1450" s="17"/>
      <c r="BT1450" s="17">
        <v>0.29403155001584103</v>
      </c>
      <c r="BU1450" s="17">
        <v>0.28939091005497197</v>
      </c>
      <c r="BV1450" s="17"/>
      <c r="BW1450" s="17">
        <v>0.31437885558983403</v>
      </c>
      <c r="BX1450" s="17">
        <v>0.27791881159135601</v>
      </c>
      <c r="BY1450" s="17"/>
      <c r="BZ1450" s="17">
        <v>0.34083578917866503</v>
      </c>
      <c r="CA1450" s="17">
        <v>0.287223376664062</v>
      </c>
    </row>
    <row r="1451" spans="2:79" x14ac:dyDescent="0.35">
      <c r="B1451" t="s">
        <v>663</v>
      </c>
      <c r="C1451" s="17">
        <v>0.280343854251485</v>
      </c>
      <c r="D1451" s="17">
        <v>0.30219935455084002</v>
      </c>
      <c r="E1451" s="17">
        <v>0.29195899006999898</v>
      </c>
      <c r="F1451" s="17">
        <v>0.24483336698262501</v>
      </c>
      <c r="G1451" s="17">
        <v>0.33453743874147601</v>
      </c>
      <c r="H1451" s="17">
        <v>0.273939519673149</v>
      </c>
      <c r="I1451" s="17">
        <v>0.247722980727095</v>
      </c>
      <c r="J1451" s="17">
        <v>0.27312206386410298</v>
      </c>
      <c r="K1451" s="17">
        <v>0.30352883457120899</v>
      </c>
      <c r="L1451" s="17">
        <v>0.22750725181651299</v>
      </c>
      <c r="M1451" s="17"/>
      <c r="N1451" s="17">
        <v>0.257020860153095</v>
      </c>
      <c r="O1451" s="17">
        <v>0.26305039148609599</v>
      </c>
      <c r="P1451" s="17">
        <v>0.28878207154825097</v>
      </c>
      <c r="Q1451" s="17">
        <v>0.30491009313101203</v>
      </c>
      <c r="R1451" s="17"/>
      <c r="S1451" s="17">
        <v>0.24417152100304701</v>
      </c>
      <c r="T1451" s="17">
        <v>0.27291784294056198</v>
      </c>
      <c r="U1451" s="17">
        <v>0.27852927743310302</v>
      </c>
      <c r="V1451" s="17">
        <v>0.27315982731195498</v>
      </c>
      <c r="W1451" s="17">
        <v>0.28458306097364999</v>
      </c>
      <c r="X1451" s="17">
        <v>0.294336553134464</v>
      </c>
      <c r="Y1451" s="17">
        <v>0.32478987603272502</v>
      </c>
      <c r="Z1451" s="17"/>
      <c r="AA1451" s="17">
        <v>0.29755040280495698</v>
      </c>
      <c r="AB1451" s="17">
        <v>0.25319510530808598</v>
      </c>
      <c r="AC1451" s="17"/>
      <c r="AD1451" s="17">
        <v>0.27462473989146302</v>
      </c>
      <c r="AE1451" s="17">
        <v>0.33756621837164802</v>
      </c>
      <c r="AF1451" s="17">
        <v>0.29258770862773997</v>
      </c>
      <c r="AG1451" s="17"/>
      <c r="AH1451" s="17">
        <v>0.34191170243874303</v>
      </c>
      <c r="AI1451" s="17">
        <v>0.271620689907901</v>
      </c>
      <c r="AJ1451" s="17"/>
      <c r="AK1451" s="17">
        <v>0.28177409850081098</v>
      </c>
      <c r="AL1451" s="17">
        <v>0.27969939620714002</v>
      </c>
      <c r="AM1451" s="17"/>
      <c r="AN1451" s="17">
        <v>0.26659041397420902</v>
      </c>
      <c r="AO1451" s="17">
        <v>0.30491009313101203</v>
      </c>
      <c r="AP1451" s="17"/>
      <c r="AQ1451" s="17">
        <v>0.30760086508735601</v>
      </c>
      <c r="AR1451" s="17">
        <v>0.26674701958983099</v>
      </c>
      <c r="AS1451" s="17"/>
      <c r="AT1451" s="17">
        <v>0.225132085619144</v>
      </c>
      <c r="AU1451" s="17">
        <v>0.28004041478325198</v>
      </c>
      <c r="AV1451" s="17">
        <v>0.29363098451173603</v>
      </c>
      <c r="AW1451" s="17">
        <v>0.327875211280163</v>
      </c>
      <c r="AX1451" s="17"/>
      <c r="AY1451" s="17">
        <v>0.29583687669649</v>
      </c>
      <c r="AZ1451" s="17">
        <v>0.27650387742472099</v>
      </c>
      <c r="BA1451" s="17"/>
      <c r="BB1451" s="17">
        <v>0.26569984766084698</v>
      </c>
      <c r="BC1451" s="17">
        <v>0.28303404514945102</v>
      </c>
      <c r="BD1451" s="17"/>
      <c r="BE1451" s="17">
        <v>0.29445087246791002</v>
      </c>
      <c r="BF1451" s="17">
        <v>0.27849508126155598</v>
      </c>
      <c r="BG1451" s="17"/>
      <c r="BH1451" s="17">
        <v>0.27421943033988699</v>
      </c>
      <c r="BI1451" s="17">
        <v>0.28087986289843297</v>
      </c>
      <c r="BJ1451" s="17"/>
      <c r="BK1451" s="17">
        <v>0.284832362125509</v>
      </c>
      <c r="BL1451" s="17">
        <v>0.27956611596095499</v>
      </c>
      <c r="BM1451" s="17"/>
      <c r="BN1451" s="17">
        <v>0.28413983254330699</v>
      </c>
      <c r="BO1451" s="17">
        <v>0.280170862808021</v>
      </c>
      <c r="BP1451" s="17"/>
      <c r="BQ1451" s="17">
        <v>0.33256302165391199</v>
      </c>
      <c r="BR1451" s="17">
        <v>0.27623580628192601</v>
      </c>
      <c r="BS1451" s="17"/>
      <c r="BT1451" s="17">
        <v>0.311103061158504</v>
      </c>
      <c r="BU1451" s="17">
        <v>0.27828885598395903</v>
      </c>
      <c r="BV1451" s="17"/>
      <c r="BW1451" s="17">
        <v>0.28802123629978299</v>
      </c>
      <c r="BX1451" s="17">
        <v>0.27668730859768198</v>
      </c>
      <c r="BY1451" s="17"/>
      <c r="BZ1451" s="17">
        <v>0.31490183018404899</v>
      </c>
      <c r="CA1451" s="17">
        <v>0.27868321339016999</v>
      </c>
    </row>
    <row r="1452" spans="2:79" x14ac:dyDescent="0.35">
      <c r="B1452" t="s">
        <v>664</v>
      </c>
      <c r="C1452" s="17">
        <v>0.26805801742613</v>
      </c>
      <c r="D1452" s="17">
        <v>0.24849046591531801</v>
      </c>
      <c r="E1452" s="17">
        <v>0.25638813286006301</v>
      </c>
      <c r="F1452" s="17">
        <v>0.30940701025266398</v>
      </c>
      <c r="G1452" s="17">
        <v>0.219803852878489</v>
      </c>
      <c r="H1452" s="17">
        <v>0.22445510273113101</v>
      </c>
      <c r="I1452" s="17">
        <v>0.34675680365100903</v>
      </c>
      <c r="J1452" s="17">
        <v>0.27697980968889502</v>
      </c>
      <c r="K1452" s="17">
        <v>0.23327504786008299</v>
      </c>
      <c r="L1452" s="17">
        <v>0.290635915848593</v>
      </c>
      <c r="M1452" s="17"/>
      <c r="N1452" s="17">
        <v>0.194021152673886</v>
      </c>
      <c r="O1452" s="17">
        <v>0.24086857430692901</v>
      </c>
      <c r="P1452" s="17">
        <v>0.30568059658115898</v>
      </c>
      <c r="Q1452" s="17">
        <v>0.32651008658959302</v>
      </c>
      <c r="R1452" s="17"/>
      <c r="S1452" s="17">
        <v>0.217829596975566</v>
      </c>
      <c r="T1452" s="17">
        <v>0.29507718828627599</v>
      </c>
      <c r="U1452" s="17">
        <v>0.29433516935250298</v>
      </c>
      <c r="V1452" s="17">
        <v>0.23682032821249399</v>
      </c>
      <c r="W1452" s="17">
        <v>0.30678477410664901</v>
      </c>
      <c r="X1452" s="17">
        <v>0.32740784094486503</v>
      </c>
      <c r="Y1452" s="17">
        <v>0.29802984417726402</v>
      </c>
      <c r="Z1452" s="17"/>
      <c r="AA1452" s="17">
        <v>0.32571920616105798</v>
      </c>
      <c r="AB1452" s="17">
        <v>0.17707933382333299</v>
      </c>
      <c r="AC1452" s="17"/>
      <c r="AD1452" s="17">
        <v>0.33491485260833198</v>
      </c>
      <c r="AE1452" s="17">
        <v>0.37226227266571399</v>
      </c>
      <c r="AF1452" s="17">
        <v>0.30138717162176198</v>
      </c>
      <c r="AG1452" s="17"/>
      <c r="AH1452" s="17">
        <v>0.354747283170743</v>
      </c>
      <c r="AI1452" s="17">
        <v>0.25577555613862601</v>
      </c>
      <c r="AJ1452" s="17"/>
      <c r="AK1452" s="17">
        <v>0.2367136421312</v>
      </c>
      <c r="AL1452" s="17">
        <v>0.28218157346442202</v>
      </c>
      <c r="AM1452" s="17"/>
      <c r="AN1452" s="17">
        <v>0.23533355169633999</v>
      </c>
      <c r="AO1452" s="17">
        <v>0.32651008658959302</v>
      </c>
      <c r="AP1452" s="17"/>
      <c r="AQ1452" s="17">
        <v>0.333908283874291</v>
      </c>
      <c r="AR1452" s="17">
        <v>0.23520939764485799</v>
      </c>
      <c r="AS1452" s="17"/>
      <c r="AT1452" s="17">
        <v>0.13711896096051701</v>
      </c>
      <c r="AU1452" s="17">
        <v>0.23958675251815001</v>
      </c>
      <c r="AV1452" s="17">
        <v>0.31795123246864698</v>
      </c>
      <c r="AW1452" s="17">
        <v>0.38559987263328499</v>
      </c>
      <c r="AX1452" s="17"/>
      <c r="AY1452" s="17">
        <v>0.359857429533954</v>
      </c>
      <c r="AZ1452" s="17">
        <v>0.24530534818706401</v>
      </c>
      <c r="BA1452" s="17"/>
      <c r="BB1452" s="17">
        <v>0.27631471708679001</v>
      </c>
      <c r="BC1452" s="17">
        <v>0.266541212709001</v>
      </c>
      <c r="BD1452" s="17"/>
      <c r="BE1452" s="17">
        <v>0.33265144989461798</v>
      </c>
      <c r="BF1452" s="17">
        <v>0.25959282716107901</v>
      </c>
      <c r="BG1452" s="17"/>
      <c r="BH1452" s="17">
        <v>0.256469093391756</v>
      </c>
      <c r="BI1452" s="17">
        <v>0.269072278290647</v>
      </c>
      <c r="BJ1452" s="17"/>
      <c r="BK1452" s="17">
        <v>0.29471225479552898</v>
      </c>
      <c r="BL1452" s="17">
        <v>0.26343955142609299</v>
      </c>
      <c r="BM1452" s="17"/>
      <c r="BN1452" s="17">
        <v>0.30257968711205901</v>
      </c>
      <c r="BO1452" s="17">
        <v>0.26648478570279799</v>
      </c>
      <c r="BP1452" s="17"/>
      <c r="BQ1452" s="17">
        <v>0.37729890559713097</v>
      </c>
      <c r="BR1452" s="17">
        <v>0.25946410773420903</v>
      </c>
      <c r="BS1452" s="17"/>
      <c r="BT1452" s="17">
        <v>0.32006331169806401</v>
      </c>
      <c r="BU1452" s="17">
        <v>0.26458358487804601</v>
      </c>
      <c r="BV1452" s="17"/>
      <c r="BW1452" s="17">
        <v>0.30088984225093901</v>
      </c>
      <c r="BX1452" s="17">
        <v>0.25242103783929198</v>
      </c>
      <c r="BY1452" s="17"/>
      <c r="BZ1452" s="17">
        <v>0.34242148391914201</v>
      </c>
      <c r="CA1452" s="17">
        <v>0.26448457286767701</v>
      </c>
    </row>
    <row r="1453" spans="2:79" x14ac:dyDescent="0.35">
      <c r="B1453" t="s">
        <v>665</v>
      </c>
      <c r="C1453" s="17">
        <v>0.17647463557318099</v>
      </c>
      <c r="D1453" s="17">
        <v>0.214857903055024</v>
      </c>
      <c r="E1453" s="17">
        <v>0.19500127371231701</v>
      </c>
      <c r="F1453" s="17">
        <v>0.16316719260902501</v>
      </c>
      <c r="G1453" s="17">
        <v>0.18468112789339899</v>
      </c>
      <c r="H1453" s="17">
        <v>0.169547384660585</v>
      </c>
      <c r="I1453" s="17">
        <v>0.13530163176194401</v>
      </c>
      <c r="J1453" s="17">
        <v>0.188868069707091</v>
      </c>
      <c r="K1453" s="17">
        <v>0.14218962524223699</v>
      </c>
      <c r="L1453" s="17">
        <v>0.176988476234094</v>
      </c>
      <c r="M1453" s="17"/>
      <c r="N1453" s="17">
        <v>0.138924689169206</v>
      </c>
      <c r="O1453" s="17">
        <v>0.17387862408021099</v>
      </c>
      <c r="P1453" s="17">
        <v>0.17679498745611999</v>
      </c>
      <c r="Q1453" s="17">
        <v>0.20833611022006901</v>
      </c>
      <c r="R1453" s="17"/>
      <c r="S1453" s="17">
        <v>0.17487275078728901</v>
      </c>
      <c r="T1453" s="17">
        <v>0.16088695344633799</v>
      </c>
      <c r="U1453" s="17">
        <v>0.22035963281118801</v>
      </c>
      <c r="V1453" s="17">
        <v>0.16040855226376799</v>
      </c>
      <c r="W1453" s="17">
        <v>0.184779364155266</v>
      </c>
      <c r="X1453" s="17">
        <v>0.21506798681141501</v>
      </c>
      <c r="Y1453" s="17">
        <v>0.18704161389577001</v>
      </c>
      <c r="Z1453" s="17"/>
      <c r="AA1453" s="17">
        <v>0.20601595639639</v>
      </c>
      <c r="AB1453" s="17">
        <v>0.12986389896941999</v>
      </c>
      <c r="AC1453" s="17"/>
      <c r="AD1453" s="17">
        <v>0.19803802931496201</v>
      </c>
      <c r="AE1453" s="17">
        <v>0.229130246615529</v>
      </c>
      <c r="AF1453" s="17">
        <v>0.20463672041578901</v>
      </c>
      <c r="AG1453" s="17"/>
      <c r="AH1453" s="17">
        <v>0.225238757320366</v>
      </c>
      <c r="AI1453" s="17">
        <v>0.169565551358032</v>
      </c>
      <c r="AJ1453" s="17"/>
      <c r="AK1453" s="17">
        <v>0.16755169634233799</v>
      </c>
      <c r="AL1453" s="17">
        <v>0.18049524951323501</v>
      </c>
      <c r="AM1453" s="17"/>
      <c r="AN1453" s="17">
        <v>0.15863694821489599</v>
      </c>
      <c r="AO1453" s="17">
        <v>0.20833611022006901</v>
      </c>
      <c r="AP1453" s="17"/>
      <c r="AQ1453" s="17">
        <v>0.20530219180967399</v>
      </c>
      <c r="AR1453" s="17">
        <v>0.16209435307605199</v>
      </c>
      <c r="AS1453" s="17"/>
      <c r="AT1453" s="17">
        <v>0.11048016195647101</v>
      </c>
      <c r="AU1453" s="17">
        <v>0.15312148646458701</v>
      </c>
      <c r="AV1453" s="17">
        <v>0.213687181413135</v>
      </c>
      <c r="AW1453" s="17">
        <v>0.22547759739860301</v>
      </c>
      <c r="AX1453" s="17"/>
      <c r="AY1453" s="17">
        <v>0.19508521386907501</v>
      </c>
      <c r="AZ1453" s="17">
        <v>0.17186196624783801</v>
      </c>
      <c r="BA1453" s="17"/>
      <c r="BB1453" s="17">
        <v>0.16708980414122401</v>
      </c>
      <c r="BC1453" s="17">
        <v>0.17819868479023901</v>
      </c>
      <c r="BD1453" s="17"/>
      <c r="BE1453" s="17">
        <v>0.21636733149795601</v>
      </c>
      <c r="BF1453" s="17">
        <v>0.171246561320372</v>
      </c>
      <c r="BG1453" s="17"/>
      <c r="BH1453" s="17">
        <v>0.201180074634672</v>
      </c>
      <c r="BI1453" s="17">
        <v>0.17431241931337499</v>
      </c>
      <c r="BJ1453" s="17"/>
      <c r="BK1453" s="17">
        <v>0.20932366677623099</v>
      </c>
      <c r="BL1453" s="17">
        <v>0.17078277759041999</v>
      </c>
      <c r="BM1453" s="17"/>
      <c r="BN1453" s="17">
        <v>0.190344315478954</v>
      </c>
      <c r="BO1453" s="17">
        <v>0.175842562425539</v>
      </c>
      <c r="BP1453" s="17"/>
      <c r="BQ1453" s="17">
        <v>0.218813445752225</v>
      </c>
      <c r="BR1453" s="17">
        <v>0.17314386888651201</v>
      </c>
      <c r="BS1453" s="17"/>
      <c r="BT1453" s="17">
        <v>0.215744214384436</v>
      </c>
      <c r="BU1453" s="17">
        <v>0.173851066094698</v>
      </c>
      <c r="BV1453" s="17"/>
      <c r="BW1453" s="17">
        <v>0.19482884945914999</v>
      </c>
      <c r="BX1453" s="17">
        <v>0.16773298111447199</v>
      </c>
      <c r="BY1453" s="17"/>
      <c r="BZ1453" s="17">
        <v>0.240027708175135</v>
      </c>
      <c r="CA1453" s="17">
        <v>0.17342067114450899</v>
      </c>
    </row>
    <row r="1454" spans="2:79" x14ac:dyDescent="0.35">
      <c r="B1454" t="s">
        <v>115</v>
      </c>
      <c r="C1454" s="17">
        <v>0.12986125317427899</v>
      </c>
      <c r="D1454" s="17">
        <v>0.12502018881767901</v>
      </c>
      <c r="E1454" s="17">
        <v>0.12523874547160599</v>
      </c>
      <c r="F1454" s="17">
        <v>0.142223770664934</v>
      </c>
      <c r="G1454" s="17">
        <v>0.197108943017478</v>
      </c>
      <c r="H1454" s="17">
        <v>0.109387087917385</v>
      </c>
      <c r="I1454" s="17">
        <v>8.4305852180303606E-2</v>
      </c>
      <c r="J1454" s="17">
        <v>0.125538602807959</v>
      </c>
      <c r="K1454" s="17">
        <v>0.19297977111893999</v>
      </c>
      <c r="L1454" s="17">
        <v>6.5115195887531799E-2</v>
      </c>
      <c r="M1454" s="17"/>
      <c r="N1454" s="17">
        <v>0.21738273484658399</v>
      </c>
      <c r="O1454" s="17">
        <v>0.147085923311884</v>
      </c>
      <c r="P1454" s="17">
        <v>7.6043701094476598E-2</v>
      </c>
      <c r="Q1454" s="17">
        <v>7.2810837375028206E-2</v>
      </c>
      <c r="R1454" s="17"/>
      <c r="S1454" s="17">
        <v>0.15829234642193599</v>
      </c>
      <c r="T1454" s="17">
        <v>8.9762339371503394E-2</v>
      </c>
      <c r="U1454" s="17">
        <v>8.7325689791439898E-2</v>
      </c>
      <c r="V1454" s="17">
        <v>0.18067004524142499</v>
      </c>
      <c r="W1454" s="17">
        <v>8.1161637270449699E-2</v>
      </c>
      <c r="X1454" s="17">
        <v>7.1935864061123497E-2</v>
      </c>
      <c r="Y1454" s="17">
        <v>9.7392291642412795E-2</v>
      </c>
      <c r="Z1454" s="17"/>
      <c r="AA1454" s="17">
        <v>6.2487210017036297E-2</v>
      </c>
      <c r="AB1454" s="17">
        <v>0.23616502335185999</v>
      </c>
      <c r="AC1454" s="17"/>
      <c r="AD1454" s="17">
        <v>5.4485973811321503E-2</v>
      </c>
      <c r="AE1454" s="17">
        <v>3.8947359571941301E-2</v>
      </c>
      <c r="AF1454" s="17">
        <v>6.9469766542127998E-2</v>
      </c>
      <c r="AG1454" s="17"/>
      <c r="AH1454" s="17">
        <v>2.8967755653339901E-2</v>
      </c>
      <c r="AI1454" s="17">
        <v>0.14415622345482701</v>
      </c>
      <c r="AJ1454" s="17"/>
      <c r="AK1454" s="17">
        <v>0.149776326649604</v>
      </c>
      <c r="AL1454" s="17">
        <v>0.120887660509283</v>
      </c>
      <c r="AM1454" s="17"/>
      <c r="AN1454" s="17">
        <v>0.16180100147423801</v>
      </c>
      <c r="AO1454" s="17">
        <v>7.2810837375028206E-2</v>
      </c>
      <c r="AP1454" s="17"/>
      <c r="AQ1454" s="17">
        <v>7.5025289263794107E-2</v>
      </c>
      <c r="AR1454" s="17">
        <v>0.15721551954240401</v>
      </c>
      <c r="AS1454" s="17"/>
      <c r="AT1454" s="17">
        <v>0.33007605997963002</v>
      </c>
      <c r="AU1454" s="17">
        <v>0.12504572650381099</v>
      </c>
      <c r="AV1454" s="17">
        <v>6.6723296951516797E-2</v>
      </c>
      <c r="AW1454" s="17">
        <v>2.5664168670251501E-2</v>
      </c>
      <c r="AX1454" s="17"/>
      <c r="AY1454" s="17">
        <v>6.4390763415356198E-2</v>
      </c>
      <c r="AZ1454" s="17">
        <v>0.14608824596432801</v>
      </c>
      <c r="BA1454" s="17"/>
      <c r="BB1454" s="17">
        <v>0.13208566000823499</v>
      </c>
      <c r="BC1454" s="17">
        <v>0.12945261644081099</v>
      </c>
      <c r="BD1454" s="17"/>
      <c r="BE1454" s="17">
        <v>7.8010094543825403E-2</v>
      </c>
      <c r="BF1454" s="17">
        <v>0.13665652486825899</v>
      </c>
      <c r="BG1454" s="17"/>
      <c r="BH1454" s="17">
        <v>0.140187027404268</v>
      </c>
      <c r="BI1454" s="17">
        <v>0.12895754298804801</v>
      </c>
      <c r="BJ1454" s="17"/>
      <c r="BK1454" s="17">
        <v>8.1355981010266504E-2</v>
      </c>
      <c r="BL1454" s="17">
        <v>0.13826591871422</v>
      </c>
      <c r="BM1454" s="17"/>
      <c r="BN1454" s="17">
        <v>7.1751194632443199E-2</v>
      </c>
      <c r="BO1454" s="17">
        <v>0.132509461918943</v>
      </c>
      <c r="BP1454" s="17"/>
      <c r="BQ1454" s="17">
        <v>3.3090908291445197E-2</v>
      </c>
      <c r="BR1454" s="17">
        <v>0.13747411332859399</v>
      </c>
      <c r="BS1454" s="17"/>
      <c r="BT1454" s="17">
        <v>0.101821370077191</v>
      </c>
      <c r="BU1454" s="17">
        <v>0.13173457557040999</v>
      </c>
      <c r="BV1454" s="17"/>
      <c r="BW1454" s="17">
        <v>7.4754638017242706E-2</v>
      </c>
      <c r="BX1454" s="17">
        <v>0.15610716003167499</v>
      </c>
      <c r="BY1454" s="17"/>
      <c r="BZ1454" s="17">
        <v>3.66617506284318E-2</v>
      </c>
      <c r="CA1454" s="17">
        <v>0.13433984018654899</v>
      </c>
    </row>
    <row r="1455" spans="2:79" x14ac:dyDescent="0.35">
      <c r="C1455" s="17"/>
      <c r="D1455" s="17"/>
      <c r="E1455" s="17"/>
      <c r="F1455" s="17"/>
      <c r="G1455" s="17"/>
      <c r="H1455" s="17"/>
      <c r="I1455" s="17"/>
      <c r="J1455" s="17"/>
      <c r="K1455" s="17"/>
      <c r="L1455" s="17"/>
      <c r="M1455" s="17"/>
      <c r="N1455" s="17"/>
      <c r="O1455" s="17"/>
      <c r="P1455" s="17"/>
      <c r="Q1455" s="17"/>
      <c r="R1455" s="17"/>
      <c r="S1455" s="17"/>
      <c r="T1455" s="17"/>
      <c r="U1455" s="17"/>
      <c r="V1455" s="17"/>
      <c r="W1455" s="17"/>
      <c r="X1455" s="17"/>
      <c r="Y1455" s="17"/>
      <c r="Z1455" s="17"/>
      <c r="AA1455" s="17"/>
      <c r="AB1455" s="17"/>
      <c r="AC1455" s="17"/>
      <c r="AD1455" s="17"/>
      <c r="AE1455" s="17"/>
      <c r="AF1455" s="17"/>
      <c r="AG1455" s="17"/>
      <c r="AH1455" s="17"/>
      <c r="AI1455" s="17"/>
      <c r="AJ1455" s="17"/>
      <c r="AK1455" s="17"/>
      <c r="AL1455" s="17"/>
      <c r="AM1455" s="17"/>
      <c r="AN1455" s="17"/>
      <c r="AO1455" s="17"/>
      <c r="AP1455" s="17"/>
      <c r="AQ1455" s="17"/>
      <c r="AR1455" s="17"/>
      <c r="AS1455" s="17"/>
      <c r="AT1455" s="17"/>
      <c r="AU1455" s="17"/>
      <c r="AV1455" s="17"/>
      <c r="AW1455" s="17"/>
      <c r="AX1455" s="17"/>
      <c r="AY1455" s="17"/>
      <c r="AZ1455" s="17"/>
      <c r="BA1455" s="17"/>
      <c r="BB1455" s="17"/>
      <c r="BC1455" s="17"/>
      <c r="BD1455" s="17"/>
      <c r="BE1455" s="17"/>
      <c r="BF1455" s="17"/>
      <c r="BG1455" s="17"/>
      <c r="BH1455" s="17"/>
      <c r="BI1455" s="17"/>
      <c r="BJ1455" s="17"/>
      <c r="BK1455" s="17"/>
      <c r="BL1455" s="17"/>
      <c r="BM1455" s="17"/>
      <c r="BN1455" s="17"/>
      <c r="BO1455" s="17"/>
      <c r="BP1455" s="17"/>
      <c r="BQ1455" s="17"/>
      <c r="BR1455" s="17"/>
      <c r="BS1455" s="17"/>
      <c r="BT1455" s="17"/>
      <c r="BU1455" s="17"/>
      <c r="BV1455" s="17"/>
      <c r="BW1455" s="17"/>
      <c r="BX1455" s="17"/>
      <c r="BY1455" s="17"/>
      <c r="BZ1455" s="17"/>
      <c r="CA1455" s="17"/>
    </row>
    <row r="1456" spans="2:79" x14ac:dyDescent="0.35">
      <c r="B1456" s="6" t="s">
        <v>677</v>
      </c>
      <c r="C1456" s="17"/>
      <c r="D1456" s="17"/>
      <c r="E1456" s="17"/>
      <c r="F1456" s="17"/>
      <c r="G1456" s="17"/>
      <c r="H1456" s="17"/>
      <c r="I1456" s="17"/>
      <c r="J1456" s="17"/>
      <c r="K1456" s="17"/>
      <c r="L1456" s="17"/>
      <c r="M1456" s="17"/>
      <c r="N1456" s="17"/>
      <c r="O1456" s="17"/>
      <c r="P1456" s="17"/>
      <c r="Q1456" s="17"/>
      <c r="R1456" s="17"/>
      <c r="S1456" s="17"/>
      <c r="T1456" s="17"/>
      <c r="U1456" s="17"/>
      <c r="V1456" s="17"/>
      <c r="W1456" s="17"/>
      <c r="X1456" s="17"/>
      <c r="Y1456" s="17"/>
      <c r="Z1456" s="17"/>
      <c r="AA1456" s="17"/>
      <c r="AB1456" s="17"/>
      <c r="AC1456" s="17"/>
      <c r="AD1456" s="17"/>
      <c r="AE1456" s="17"/>
      <c r="AF1456" s="17"/>
      <c r="AG1456" s="17"/>
      <c r="AH1456" s="17"/>
      <c r="AI1456" s="17"/>
      <c r="AJ1456" s="17"/>
      <c r="AK1456" s="17"/>
      <c r="AL1456" s="17"/>
      <c r="AM1456" s="17"/>
      <c r="AN1456" s="17"/>
      <c r="AO1456" s="17"/>
      <c r="AP1456" s="17"/>
      <c r="AQ1456" s="17"/>
      <c r="AR1456" s="17"/>
      <c r="AS1456" s="17"/>
      <c r="AT1456" s="17"/>
      <c r="AU1456" s="17"/>
      <c r="AV1456" s="17"/>
      <c r="AW1456" s="17"/>
      <c r="AX1456" s="17"/>
      <c r="AY1456" s="17"/>
      <c r="AZ1456" s="17"/>
      <c r="BA1456" s="17"/>
      <c r="BB1456" s="17"/>
      <c r="BC1456" s="17"/>
      <c r="BD1456" s="17"/>
      <c r="BE1456" s="17"/>
      <c r="BF1456" s="17"/>
      <c r="BG1456" s="17"/>
      <c r="BH1456" s="17"/>
      <c r="BI1456" s="17"/>
      <c r="BJ1456" s="17"/>
      <c r="BK1456" s="17"/>
      <c r="BL1456" s="17"/>
      <c r="BM1456" s="17"/>
      <c r="BN1456" s="17"/>
      <c r="BO1456" s="17"/>
      <c r="BP1456" s="17"/>
      <c r="BQ1456" s="17"/>
      <c r="BR1456" s="17"/>
      <c r="BS1456" s="17"/>
      <c r="BT1456" s="17"/>
      <c r="BU1456" s="17"/>
      <c r="BV1456" s="17"/>
      <c r="BW1456" s="17"/>
      <c r="BX1456" s="17"/>
      <c r="BY1456" s="17"/>
      <c r="BZ1456" s="17"/>
      <c r="CA1456" s="17"/>
    </row>
    <row r="1457" spans="2:79" x14ac:dyDescent="0.35">
      <c r="B1457" s="24" t="s">
        <v>77</v>
      </c>
      <c r="C1457" s="17"/>
      <c r="D1457" s="17"/>
      <c r="E1457" s="17"/>
      <c r="F1457" s="17"/>
      <c r="G1457" s="17"/>
      <c r="H1457" s="17"/>
      <c r="I1457" s="17"/>
      <c r="J1457" s="17"/>
      <c r="K1457" s="17"/>
      <c r="L1457" s="17"/>
      <c r="M1457" s="17"/>
      <c r="N1457" s="17"/>
      <c r="O1457" s="17"/>
      <c r="P1457" s="17"/>
      <c r="Q1457" s="17"/>
      <c r="R1457" s="17"/>
      <c r="S1457" s="17"/>
      <c r="T1457" s="17"/>
      <c r="U1457" s="17"/>
      <c r="V1457" s="17"/>
      <c r="W1457" s="17"/>
      <c r="X1457" s="17"/>
      <c r="Y1457" s="17"/>
      <c r="Z1457" s="17"/>
      <c r="AA1457" s="17"/>
      <c r="AB1457" s="17"/>
      <c r="AC1457" s="17"/>
      <c r="AD1457" s="17"/>
      <c r="AE1457" s="17"/>
      <c r="AF1457" s="17"/>
      <c r="AG1457" s="17"/>
      <c r="AH1457" s="17"/>
      <c r="AI1457" s="17"/>
      <c r="AJ1457" s="17"/>
      <c r="AK1457" s="17"/>
      <c r="AL1457" s="17"/>
      <c r="AM1457" s="17"/>
      <c r="AN1457" s="17"/>
      <c r="AO1457" s="17"/>
      <c r="AP1457" s="17"/>
      <c r="AQ1457" s="17"/>
      <c r="AR1457" s="17"/>
      <c r="AS1457" s="17"/>
      <c r="AT1457" s="17"/>
      <c r="AU1457" s="17"/>
      <c r="AV1457" s="17"/>
      <c r="AW1457" s="17"/>
      <c r="AX1457" s="17"/>
      <c r="AY1457" s="17"/>
      <c r="AZ1457" s="17"/>
      <c r="BA1457" s="17"/>
      <c r="BB1457" s="17"/>
      <c r="BC1457" s="17"/>
      <c r="BD1457" s="17"/>
      <c r="BE1457" s="17"/>
      <c r="BF1457" s="17"/>
      <c r="BG1457" s="17"/>
      <c r="BH1457" s="17"/>
      <c r="BI1457" s="17"/>
      <c r="BJ1457" s="17"/>
      <c r="BK1457" s="17"/>
      <c r="BL1457" s="17"/>
      <c r="BM1457" s="17"/>
      <c r="BN1457" s="17"/>
      <c r="BO1457" s="17"/>
      <c r="BP1457" s="17"/>
      <c r="BQ1457" s="17"/>
      <c r="BR1457" s="17"/>
      <c r="BS1457" s="17"/>
      <c r="BT1457" s="17"/>
      <c r="BU1457" s="17"/>
      <c r="BV1457" s="17"/>
      <c r="BW1457" s="17"/>
      <c r="BX1457" s="17"/>
      <c r="BY1457" s="17"/>
      <c r="BZ1457" s="17"/>
      <c r="CA1457" s="17"/>
    </row>
    <row r="1458" spans="2:79" x14ac:dyDescent="0.35">
      <c r="B1458" t="s">
        <v>671</v>
      </c>
      <c r="C1458" s="17">
        <v>0.36330736922032503</v>
      </c>
      <c r="D1458" s="17">
        <v>0.45242141854801898</v>
      </c>
      <c r="E1458" s="17">
        <v>0.40885150772641998</v>
      </c>
      <c r="F1458" s="17">
        <v>0.243066689521658</v>
      </c>
      <c r="G1458" s="17">
        <v>0.41114216567164702</v>
      </c>
      <c r="H1458" s="17">
        <v>0.21014320483861901</v>
      </c>
      <c r="I1458" s="17">
        <v>0.41805696942322701</v>
      </c>
      <c r="J1458" s="17">
        <v>0.38732902007144199</v>
      </c>
      <c r="K1458" s="17">
        <v>0.38191993410854203</v>
      </c>
      <c r="L1458" s="17">
        <v>0.423750238232322</v>
      </c>
      <c r="M1458" s="17"/>
      <c r="N1458" s="17">
        <v>0.29579589368212</v>
      </c>
      <c r="O1458" s="17">
        <v>0.31339326921037902</v>
      </c>
      <c r="P1458" s="17">
        <v>0.37096416011184202</v>
      </c>
      <c r="Q1458" s="17">
        <v>0.44166486913957398</v>
      </c>
      <c r="R1458" s="17"/>
      <c r="S1458" s="17">
        <v>0.30482757529653598</v>
      </c>
      <c r="T1458" s="17">
        <v>0.304337570515536</v>
      </c>
      <c r="U1458" s="17">
        <v>0.324728458169041</v>
      </c>
      <c r="V1458" s="17">
        <v>0.34398610455181999</v>
      </c>
      <c r="W1458" s="17">
        <v>0.40585618077130697</v>
      </c>
      <c r="X1458" s="17">
        <v>0.45109439246433902</v>
      </c>
      <c r="Y1458" s="17">
        <v>0.44426656922213797</v>
      </c>
      <c r="Z1458" s="17"/>
      <c r="AA1458" s="17">
        <v>0.40845069048101901</v>
      </c>
      <c r="AB1458" s="17">
        <v>0.29207956362241</v>
      </c>
      <c r="AC1458" s="17"/>
      <c r="AD1458" s="17">
        <v>0.39039088182319598</v>
      </c>
      <c r="AE1458" s="17">
        <v>0.48794182098426098</v>
      </c>
      <c r="AF1458" s="17">
        <v>0.38886936388414101</v>
      </c>
      <c r="AG1458" s="17"/>
      <c r="AH1458" s="17">
        <v>0.46144791677966601</v>
      </c>
      <c r="AI1458" s="17">
        <v>0.34940244724667302</v>
      </c>
      <c r="AJ1458" s="17"/>
      <c r="AK1458" s="17">
        <v>0.30117776040185101</v>
      </c>
      <c r="AL1458" s="17">
        <v>0.39130253592976699</v>
      </c>
      <c r="AM1458" s="17"/>
      <c r="AN1458" s="17">
        <v>0.31943882260636902</v>
      </c>
      <c r="AO1458" s="17">
        <v>0.44166486913957398</v>
      </c>
      <c r="AP1458" s="17"/>
      <c r="AQ1458" s="17">
        <v>0.44449191196041399</v>
      </c>
      <c r="AR1458" s="17">
        <v>0.322809428658688</v>
      </c>
      <c r="AS1458" s="17"/>
      <c r="AT1458" s="17">
        <v>0.21559274816252</v>
      </c>
      <c r="AU1458" s="17">
        <v>0.34958831999763701</v>
      </c>
      <c r="AV1458" s="17">
        <v>0.39755118263043199</v>
      </c>
      <c r="AW1458" s="17">
        <v>0.51567526163975497</v>
      </c>
      <c r="AX1458" s="17"/>
      <c r="AY1458" s="17">
        <v>0.44214681657284499</v>
      </c>
      <c r="AZ1458" s="17">
        <v>0.34376685335628299</v>
      </c>
      <c r="BA1458" s="17"/>
      <c r="BB1458" s="17">
        <v>0.35804014715152199</v>
      </c>
      <c r="BC1458" s="17">
        <v>0.36427498916636503</v>
      </c>
      <c r="BD1458" s="17"/>
      <c r="BE1458" s="17">
        <v>0.40679398828039098</v>
      </c>
      <c r="BF1458" s="17">
        <v>0.35760829904772101</v>
      </c>
      <c r="BG1458" s="17"/>
      <c r="BH1458" s="17">
        <v>0.36940286602652</v>
      </c>
      <c r="BI1458" s="17">
        <v>0.36277389226923101</v>
      </c>
      <c r="BJ1458" s="17"/>
      <c r="BK1458" s="17">
        <v>0.37889335145226799</v>
      </c>
      <c r="BL1458" s="17">
        <v>0.36060673562057899</v>
      </c>
      <c r="BM1458" s="17"/>
      <c r="BN1458" s="17">
        <v>0.38404239507079002</v>
      </c>
      <c r="BO1458" s="17">
        <v>0.36236242650032202</v>
      </c>
      <c r="BP1458" s="17"/>
      <c r="BQ1458" s="17">
        <v>0.46478485006049503</v>
      </c>
      <c r="BR1458" s="17">
        <v>0.355324201738759</v>
      </c>
      <c r="BS1458" s="17"/>
      <c r="BT1458" s="17">
        <v>0.40892021250414301</v>
      </c>
      <c r="BU1458" s="17">
        <v>0.36026001126312701</v>
      </c>
      <c r="BV1458" s="17"/>
      <c r="BW1458" s="17">
        <v>0.36014662266769398</v>
      </c>
      <c r="BX1458" s="17">
        <v>0.36481275399824598</v>
      </c>
      <c r="BY1458" s="17"/>
      <c r="BZ1458" s="17">
        <v>0.387316039122792</v>
      </c>
      <c r="CA1458" s="17">
        <v>0.36215366223402201</v>
      </c>
    </row>
    <row r="1459" spans="2:79" x14ac:dyDescent="0.35">
      <c r="B1459" t="s">
        <v>672</v>
      </c>
      <c r="C1459" s="17">
        <v>0.3594907190071</v>
      </c>
      <c r="D1459" s="17">
        <v>0.29896155513538097</v>
      </c>
      <c r="E1459" s="17">
        <v>0.32104556911721699</v>
      </c>
      <c r="F1459" s="17">
        <v>0.43341071349072502</v>
      </c>
      <c r="G1459" s="17">
        <v>0.31629239953434402</v>
      </c>
      <c r="H1459" s="17">
        <v>0.441772218254399</v>
      </c>
      <c r="I1459" s="17">
        <v>0.37087762214050601</v>
      </c>
      <c r="J1459" s="17">
        <v>0.32493940185738102</v>
      </c>
      <c r="K1459" s="17">
        <v>0.328789323366032</v>
      </c>
      <c r="L1459" s="17">
        <v>0.36091774619709499</v>
      </c>
      <c r="M1459" s="17"/>
      <c r="N1459" s="17">
        <v>0.310096218082692</v>
      </c>
      <c r="O1459" s="17">
        <v>0.38717948681756498</v>
      </c>
      <c r="P1459" s="17">
        <v>0.38765514537373902</v>
      </c>
      <c r="Q1459" s="17">
        <v>0.37267241440198501</v>
      </c>
      <c r="R1459" s="17"/>
      <c r="S1459" s="17">
        <v>0.35730612599541101</v>
      </c>
      <c r="T1459" s="17">
        <v>0.42229192278640298</v>
      </c>
      <c r="U1459" s="17">
        <v>0.40546471602147199</v>
      </c>
      <c r="V1459" s="17">
        <v>0.31392753873199403</v>
      </c>
      <c r="W1459" s="17">
        <v>0.39343987737341402</v>
      </c>
      <c r="X1459" s="17">
        <v>0.369151119094691</v>
      </c>
      <c r="Y1459" s="17">
        <v>0.34981349466247103</v>
      </c>
      <c r="Z1459" s="17"/>
      <c r="AA1459" s="17">
        <v>0.38842241595820598</v>
      </c>
      <c r="AB1459" s="17">
        <v>0.313841856041286</v>
      </c>
      <c r="AC1459" s="17"/>
      <c r="AD1459" s="17">
        <v>0.414962755421248</v>
      </c>
      <c r="AE1459" s="17">
        <v>0.35619228107372902</v>
      </c>
      <c r="AF1459" s="17">
        <v>0.39033397931610297</v>
      </c>
      <c r="AG1459" s="17"/>
      <c r="AH1459" s="17">
        <v>0.37480231951898102</v>
      </c>
      <c r="AI1459" s="17">
        <v>0.35732131384578603</v>
      </c>
      <c r="AJ1459" s="17"/>
      <c r="AK1459" s="17">
        <v>0.37447935582946601</v>
      </c>
      <c r="AL1459" s="17">
        <v>0.35273694420360202</v>
      </c>
      <c r="AM1459" s="17"/>
      <c r="AN1459" s="17">
        <v>0.35211092996996401</v>
      </c>
      <c r="AO1459" s="17">
        <v>0.37267241440198501</v>
      </c>
      <c r="AP1459" s="17"/>
      <c r="AQ1459" s="17">
        <v>0.36729695113592697</v>
      </c>
      <c r="AR1459" s="17">
        <v>0.355596673243048</v>
      </c>
      <c r="AS1459" s="17"/>
      <c r="AT1459" s="17">
        <v>0.27889884296894601</v>
      </c>
      <c r="AU1459" s="17">
        <v>0.35133153464220401</v>
      </c>
      <c r="AV1459" s="17">
        <v>0.40611653079321502</v>
      </c>
      <c r="AW1459" s="17">
        <v>0.36358630043533602</v>
      </c>
      <c r="AX1459" s="17"/>
      <c r="AY1459" s="17">
        <v>0.36013114809949498</v>
      </c>
      <c r="AZ1459" s="17">
        <v>0.35933198736627803</v>
      </c>
      <c r="BA1459" s="17"/>
      <c r="BB1459" s="17">
        <v>0.34549844778456301</v>
      </c>
      <c r="BC1459" s="17">
        <v>0.36206118225100498</v>
      </c>
      <c r="BD1459" s="17"/>
      <c r="BE1459" s="17">
        <v>0.35554340760515402</v>
      </c>
      <c r="BF1459" s="17">
        <v>0.360008027667995</v>
      </c>
      <c r="BG1459" s="17"/>
      <c r="BH1459" s="17">
        <v>0.34481986911224199</v>
      </c>
      <c r="BI1459" s="17">
        <v>0.36077470955302299</v>
      </c>
      <c r="BJ1459" s="17"/>
      <c r="BK1459" s="17">
        <v>0.39696412967850297</v>
      </c>
      <c r="BL1459" s="17">
        <v>0.35299757982278501</v>
      </c>
      <c r="BM1459" s="17"/>
      <c r="BN1459" s="17">
        <v>0.40588065545170299</v>
      </c>
      <c r="BO1459" s="17">
        <v>0.35737662312697699</v>
      </c>
      <c r="BP1459" s="17"/>
      <c r="BQ1459" s="17">
        <v>0.37886724920393999</v>
      </c>
      <c r="BR1459" s="17">
        <v>0.357966379966632</v>
      </c>
      <c r="BS1459" s="17"/>
      <c r="BT1459" s="17">
        <v>0.34822297021370502</v>
      </c>
      <c r="BU1459" s="17">
        <v>0.36024350838555602</v>
      </c>
      <c r="BV1459" s="17"/>
      <c r="BW1459" s="17">
        <v>0.39022742902830998</v>
      </c>
      <c r="BX1459" s="17">
        <v>0.34485159036491098</v>
      </c>
      <c r="BY1459" s="17"/>
      <c r="BZ1459" s="17">
        <v>0.37396254939143497</v>
      </c>
      <c r="CA1459" s="17">
        <v>0.35879529306777003</v>
      </c>
    </row>
    <row r="1460" spans="2:79" x14ac:dyDescent="0.35">
      <c r="B1460" t="s">
        <v>673</v>
      </c>
      <c r="C1460" s="17">
        <v>0.171285407355557</v>
      </c>
      <c r="D1460" s="17">
        <v>0.158280289699781</v>
      </c>
      <c r="E1460" s="17">
        <v>0.18141158073532701</v>
      </c>
      <c r="F1460" s="17">
        <v>0.20909495222653199</v>
      </c>
      <c r="G1460" s="17">
        <v>0.13586544828514299</v>
      </c>
      <c r="H1460" s="17">
        <v>0.218493178703035</v>
      </c>
      <c r="I1460" s="17">
        <v>0.143549596722998</v>
      </c>
      <c r="J1460" s="17">
        <v>0.150719283787034</v>
      </c>
      <c r="K1460" s="17">
        <v>0.175660733670221</v>
      </c>
      <c r="L1460" s="17">
        <v>0.139675438912991</v>
      </c>
      <c r="M1460" s="17"/>
      <c r="N1460" s="17">
        <v>0.22581157002761801</v>
      </c>
      <c r="O1460" s="17">
        <v>0.18599211201457899</v>
      </c>
      <c r="P1460" s="17">
        <v>0.154795566130112</v>
      </c>
      <c r="Q1460" s="17">
        <v>0.126177261981475</v>
      </c>
      <c r="R1460" s="17"/>
      <c r="S1460" s="17">
        <v>0.197483831905721</v>
      </c>
      <c r="T1460" s="17">
        <v>0.172684673258413</v>
      </c>
      <c r="U1460" s="17">
        <v>0.183538175230647</v>
      </c>
      <c r="V1460" s="17">
        <v>0.219404910081545</v>
      </c>
      <c r="W1460" s="17">
        <v>0.13807580165291</v>
      </c>
      <c r="X1460" s="17">
        <v>0.12689650352791701</v>
      </c>
      <c r="Y1460" s="17">
        <v>0.125311061951729</v>
      </c>
      <c r="Z1460" s="17"/>
      <c r="AA1460" s="17">
        <v>0.14371445846090999</v>
      </c>
      <c r="AB1460" s="17">
        <v>0.21478726174232601</v>
      </c>
      <c r="AC1460" s="17"/>
      <c r="AD1460" s="17">
        <v>0.13356778119169899</v>
      </c>
      <c r="AE1460" s="17">
        <v>0.1192933295578</v>
      </c>
      <c r="AF1460" s="17">
        <v>0.15993668892737001</v>
      </c>
      <c r="AG1460" s="17"/>
      <c r="AH1460" s="17">
        <v>0.123165104920139</v>
      </c>
      <c r="AI1460" s="17">
        <v>0.17810327282862601</v>
      </c>
      <c r="AJ1460" s="17"/>
      <c r="AK1460" s="17">
        <v>0.18619309562700301</v>
      </c>
      <c r="AL1460" s="17">
        <v>0.16456810740231001</v>
      </c>
      <c r="AM1460" s="17"/>
      <c r="AN1460" s="17">
        <v>0.19653926027392701</v>
      </c>
      <c r="AO1460" s="17">
        <v>0.126177261981475</v>
      </c>
      <c r="AP1460" s="17"/>
      <c r="AQ1460" s="17">
        <v>0.12781511087858899</v>
      </c>
      <c r="AR1460" s="17">
        <v>0.192970046124257</v>
      </c>
      <c r="AS1460" s="17"/>
      <c r="AT1460" s="17">
        <v>0.23701559983905701</v>
      </c>
      <c r="AU1460" s="17">
        <v>0.18630802190048301</v>
      </c>
      <c r="AV1460" s="17">
        <v>0.15050477953921501</v>
      </c>
      <c r="AW1460" s="17">
        <v>9.8455110403792706E-2</v>
      </c>
      <c r="AX1460" s="17"/>
      <c r="AY1460" s="17">
        <v>0.13443667490535099</v>
      </c>
      <c r="AZ1460" s="17">
        <v>0.18041843993242801</v>
      </c>
      <c r="BA1460" s="17"/>
      <c r="BB1460" s="17">
        <v>0.17112222921276399</v>
      </c>
      <c r="BC1460" s="17">
        <v>0.171315384148572</v>
      </c>
      <c r="BD1460" s="17"/>
      <c r="BE1460" s="17">
        <v>0.16490633044418199</v>
      </c>
      <c r="BF1460" s="17">
        <v>0.17212140720424901</v>
      </c>
      <c r="BG1460" s="17"/>
      <c r="BH1460" s="17">
        <v>0.168725420328348</v>
      </c>
      <c r="BI1460" s="17">
        <v>0.17150945702985501</v>
      </c>
      <c r="BJ1460" s="17"/>
      <c r="BK1460" s="17">
        <v>0.14512916903765799</v>
      </c>
      <c r="BL1460" s="17">
        <v>0.17581758344770601</v>
      </c>
      <c r="BM1460" s="17"/>
      <c r="BN1460" s="17">
        <v>0.13237422918349201</v>
      </c>
      <c r="BO1460" s="17">
        <v>0.17305867905560601</v>
      </c>
      <c r="BP1460" s="17"/>
      <c r="BQ1460" s="17">
        <v>0.10155520447862899</v>
      </c>
      <c r="BR1460" s="17">
        <v>0.17677103710790301</v>
      </c>
      <c r="BS1460" s="17"/>
      <c r="BT1460" s="17">
        <v>0.15471138440955001</v>
      </c>
      <c r="BU1460" s="17">
        <v>0.17239270471022899</v>
      </c>
      <c r="BV1460" s="17"/>
      <c r="BW1460" s="17">
        <v>0.17361883017427601</v>
      </c>
      <c r="BX1460" s="17">
        <v>0.170174056244905</v>
      </c>
      <c r="BY1460" s="17"/>
      <c r="BZ1460" s="17">
        <v>0.17219641847476799</v>
      </c>
      <c r="CA1460" s="17">
        <v>0.171241629841138</v>
      </c>
    </row>
    <row r="1461" spans="2:79" x14ac:dyDescent="0.35">
      <c r="B1461" t="s">
        <v>674</v>
      </c>
      <c r="C1461" s="17">
        <v>3.1163374852199301E-2</v>
      </c>
      <c r="D1461" s="17">
        <v>2.4699576166211299E-2</v>
      </c>
      <c r="E1461" s="17">
        <v>2.8856702502568801E-2</v>
      </c>
      <c r="F1461" s="17">
        <v>3.8111946775776298E-2</v>
      </c>
      <c r="G1461" s="17">
        <v>2.6847479834969799E-2</v>
      </c>
      <c r="H1461" s="17">
        <v>3.6878133720619599E-2</v>
      </c>
      <c r="I1461" s="17">
        <v>3.2222721043943303E-2</v>
      </c>
      <c r="J1461" s="17">
        <v>3.9228939753868403E-2</v>
      </c>
      <c r="K1461" s="17">
        <v>1.9603441281112799E-2</v>
      </c>
      <c r="L1461" s="17">
        <v>2.6033100285387901E-2</v>
      </c>
      <c r="M1461" s="17"/>
      <c r="N1461" s="17">
        <v>3.3904131110179703E-2</v>
      </c>
      <c r="O1461" s="17">
        <v>3.5568597040413097E-2</v>
      </c>
      <c r="P1461" s="17">
        <v>4.3864109912646998E-2</v>
      </c>
      <c r="Q1461" s="17">
        <v>2.1028557763545001E-2</v>
      </c>
      <c r="R1461" s="17"/>
      <c r="S1461" s="17">
        <v>4.0152469100346401E-2</v>
      </c>
      <c r="T1461" s="17">
        <v>2.5233285122840499E-2</v>
      </c>
      <c r="U1461" s="17">
        <v>4.7427726999182997E-2</v>
      </c>
      <c r="V1461" s="17">
        <v>3.2373816386794103E-2</v>
      </c>
      <c r="W1461" s="17">
        <v>2.1485828839324098E-2</v>
      </c>
      <c r="X1461" s="17">
        <v>2.1724146403092399E-2</v>
      </c>
      <c r="Y1461" s="17">
        <v>2.6308962778417402E-2</v>
      </c>
      <c r="Z1461" s="17"/>
      <c r="AA1461" s="17">
        <v>2.7760027937144001E-2</v>
      </c>
      <c r="AB1461" s="17">
        <v>3.65332263757044E-2</v>
      </c>
      <c r="AC1461" s="17"/>
      <c r="AD1461" s="17">
        <v>3.1028605776210201E-2</v>
      </c>
      <c r="AE1461" s="17">
        <v>2.0479281964216299E-2</v>
      </c>
      <c r="AF1461" s="17">
        <v>2.8214959099414901E-2</v>
      </c>
      <c r="AG1461" s="17"/>
      <c r="AH1461" s="17">
        <v>2.4058272596358801E-2</v>
      </c>
      <c r="AI1461" s="17">
        <v>3.2170052468528401E-2</v>
      </c>
      <c r="AJ1461" s="17"/>
      <c r="AK1461" s="17">
        <v>3.4201442605291801E-2</v>
      </c>
      <c r="AL1461" s="17">
        <v>2.9794442794846301E-2</v>
      </c>
      <c r="AM1461" s="17"/>
      <c r="AN1461" s="17">
        <v>3.6837365170110298E-2</v>
      </c>
      <c r="AO1461" s="17">
        <v>2.1028557763545001E-2</v>
      </c>
      <c r="AP1461" s="17"/>
      <c r="AQ1461" s="17">
        <v>2.3500804576534098E-2</v>
      </c>
      <c r="AR1461" s="17">
        <v>3.49857566147809E-2</v>
      </c>
      <c r="AS1461" s="17"/>
      <c r="AT1461" s="17">
        <v>4.1990138558049402E-2</v>
      </c>
      <c r="AU1461" s="17">
        <v>3.9719904506252998E-2</v>
      </c>
      <c r="AV1461" s="17">
        <v>2.4712447996875601E-2</v>
      </c>
      <c r="AW1461" s="17">
        <v>1.3332913976656801E-2</v>
      </c>
      <c r="AX1461" s="17"/>
      <c r="AY1461" s="17">
        <v>3.2312399649422702E-2</v>
      </c>
      <c r="AZ1461" s="17">
        <v>3.0878586741268799E-2</v>
      </c>
      <c r="BA1461" s="17"/>
      <c r="BB1461" s="17">
        <v>2.9471773158821699E-2</v>
      </c>
      <c r="BC1461" s="17">
        <v>3.1474132120050798E-2</v>
      </c>
      <c r="BD1461" s="17"/>
      <c r="BE1461" s="17">
        <v>2.8605322824902999E-2</v>
      </c>
      <c r="BF1461" s="17">
        <v>3.1498616320122901E-2</v>
      </c>
      <c r="BG1461" s="17"/>
      <c r="BH1461" s="17">
        <v>4.0234797051074501E-2</v>
      </c>
      <c r="BI1461" s="17">
        <v>3.036944536448E-2</v>
      </c>
      <c r="BJ1461" s="17"/>
      <c r="BK1461" s="17">
        <v>3.6558013420824598E-2</v>
      </c>
      <c r="BL1461" s="17">
        <v>3.0228628362686701E-2</v>
      </c>
      <c r="BM1461" s="17"/>
      <c r="BN1461" s="17">
        <v>3.0486850917356499E-2</v>
      </c>
      <c r="BO1461" s="17">
        <v>3.1194205600699298E-2</v>
      </c>
      <c r="BP1461" s="17"/>
      <c r="BQ1461" s="17">
        <v>3.0970335496363199E-2</v>
      </c>
      <c r="BR1461" s="17">
        <v>3.1178561132893402E-2</v>
      </c>
      <c r="BS1461" s="17"/>
      <c r="BT1461" s="17">
        <v>3.6489368556889001E-2</v>
      </c>
      <c r="BU1461" s="17">
        <v>3.08075494283164E-2</v>
      </c>
      <c r="BV1461" s="17"/>
      <c r="BW1461" s="17">
        <v>3.6497322380783299E-2</v>
      </c>
      <c r="BX1461" s="17">
        <v>2.8622948632615299E-2</v>
      </c>
      <c r="BY1461" s="17"/>
      <c r="BZ1461" s="17">
        <v>4.4989620407763699E-2</v>
      </c>
      <c r="CA1461" s="17">
        <v>3.0498971694648699E-2</v>
      </c>
    </row>
    <row r="1462" spans="2:79" x14ac:dyDescent="0.35">
      <c r="B1462" t="s">
        <v>675</v>
      </c>
      <c r="C1462" s="17">
        <v>1.5941063787817299E-2</v>
      </c>
      <c r="D1462" s="17">
        <v>1.2402508917243199E-2</v>
      </c>
      <c r="E1462" s="17">
        <v>1.6041090866201702E-2</v>
      </c>
      <c r="F1462" s="17">
        <v>2.5974981632872301E-2</v>
      </c>
      <c r="G1462" s="17">
        <v>2.1419520505231701E-2</v>
      </c>
      <c r="H1462" s="17">
        <v>1.6148484838991901E-2</v>
      </c>
      <c r="I1462" s="17">
        <v>9.8881443677597703E-3</v>
      </c>
      <c r="J1462" s="17">
        <v>1.21062942427005E-2</v>
      </c>
      <c r="K1462" s="17">
        <v>1.3182608990027701E-2</v>
      </c>
      <c r="L1462" s="17">
        <v>3.9610178044785097E-3</v>
      </c>
      <c r="M1462" s="17"/>
      <c r="N1462" s="17">
        <v>3.09118363111455E-2</v>
      </c>
      <c r="O1462" s="17">
        <v>1.0313479483232999E-2</v>
      </c>
      <c r="P1462" s="17">
        <v>1.0475652237324501E-2</v>
      </c>
      <c r="Q1462" s="17">
        <v>9.1280957137828706E-3</v>
      </c>
      <c r="R1462" s="17"/>
      <c r="S1462" s="17">
        <v>3.0800519509773999E-2</v>
      </c>
      <c r="T1462" s="17">
        <v>2.1853129216161001E-2</v>
      </c>
      <c r="U1462" s="17">
        <v>1.64953749315465E-2</v>
      </c>
      <c r="V1462" s="17">
        <v>1.61021177557998E-2</v>
      </c>
      <c r="W1462" s="17">
        <v>6.2588315131071803E-3</v>
      </c>
      <c r="X1462" s="17">
        <v>9.0387854572880396E-3</v>
      </c>
      <c r="Y1462" s="17">
        <v>1.2556046141737401E-2</v>
      </c>
      <c r="Z1462" s="17"/>
      <c r="AA1462" s="17">
        <v>9.2933352383643194E-3</v>
      </c>
      <c r="AB1462" s="17">
        <v>2.6429949044038399E-2</v>
      </c>
      <c r="AC1462" s="17"/>
      <c r="AD1462" s="17">
        <v>8.4427168607849792E-3</v>
      </c>
      <c r="AE1462" s="17">
        <v>3.2444737979803102E-3</v>
      </c>
      <c r="AF1462" s="17">
        <v>1.24027963084754E-2</v>
      </c>
      <c r="AG1462" s="17"/>
      <c r="AH1462" s="17">
        <v>7.47493359958011E-3</v>
      </c>
      <c r="AI1462" s="17">
        <v>1.7140576961666699E-2</v>
      </c>
      <c r="AJ1462" s="17"/>
      <c r="AK1462" s="17">
        <v>2.1001277427220001E-2</v>
      </c>
      <c r="AL1462" s="17">
        <v>1.36609669529191E-2</v>
      </c>
      <c r="AM1462" s="17"/>
      <c r="AN1462" s="17">
        <v>1.9755312683496399E-2</v>
      </c>
      <c r="AO1462" s="17">
        <v>9.1280957137828706E-3</v>
      </c>
      <c r="AP1462" s="17"/>
      <c r="AQ1462" s="17">
        <v>6.8910557316638199E-3</v>
      </c>
      <c r="AR1462" s="17">
        <v>2.0455552334162901E-2</v>
      </c>
      <c r="AS1462" s="17"/>
      <c r="AT1462" s="17">
        <v>4.2837193041134501E-2</v>
      </c>
      <c r="AU1462" s="17">
        <v>1.5015896057303101E-2</v>
      </c>
      <c r="AV1462" s="17">
        <v>6.9973158604871603E-3</v>
      </c>
      <c r="AW1462" s="17">
        <v>4.2051244833387702E-3</v>
      </c>
      <c r="AX1462" s="17"/>
      <c r="AY1462" s="17">
        <v>7.4110941470932803E-3</v>
      </c>
      <c r="AZ1462" s="17">
        <v>1.8055233948588201E-2</v>
      </c>
      <c r="BA1462" s="17"/>
      <c r="BB1462" s="17">
        <v>1.6502422290365401E-2</v>
      </c>
      <c r="BC1462" s="17">
        <v>1.5837938900191601E-2</v>
      </c>
      <c r="BD1462" s="17"/>
      <c r="BE1462" s="17">
        <v>1.4672050578426601E-2</v>
      </c>
      <c r="BF1462" s="17">
        <v>1.61073723095327E-2</v>
      </c>
      <c r="BG1462" s="17"/>
      <c r="BH1462" s="17">
        <v>6.7045025787364097E-3</v>
      </c>
      <c r="BI1462" s="17">
        <v>1.6749446216530999E-2</v>
      </c>
      <c r="BJ1462" s="17"/>
      <c r="BK1462" s="17">
        <v>8.7973101081537299E-3</v>
      </c>
      <c r="BL1462" s="17">
        <v>1.7178885115244999E-2</v>
      </c>
      <c r="BM1462" s="17"/>
      <c r="BN1462" s="17">
        <v>2.2019403936246702E-2</v>
      </c>
      <c r="BO1462" s="17">
        <v>1.5664059875964E-2</v>
      </c>
      <c r="BP1462" s="17"/>
      <c r="BQ1462" s="17">
        <v>1.4520903450078599E-2</v>
      </c>
      <c r="BR1462" s="17">
        <v>1.6052786878822101E-2</v>
      </c>
      <c r="BS1462" s="17"/>
      <c r="BT1462" s="17">
        <v>1.32568307272909E-2</v>
      </c>
      <c r="BU1462" s="17">
        <v>1.61203952740189E-2</v>
      </c>
      <c r="BV1462" s="17"/>
      <c r="BW1462" s="17">
        <v>9.7523753737219204E-3</v>
      </c>
      <c r="BX1462" s="17">
        <v>1.8888581780401901E-2</v>
      </c>
      <c r="BY1462" s="17"/>
      <c r="BZ1462" s="17">
        <v>9.9099003913401002E-3</v>
      </c>
      <c r="CA1462" s="17">
        <v>1.6230883897565801E-2</v>
      </c>
    </row>
    <row r="1463" spans="2:79" x14ac:dyDescent="0.35">
      <c r="B1463" t="s">
        <v>75</v>
      </c>
      <c r="C1463" s="17">
        <v>5.8812065777002299E-2</v>
      </c>
      <c r="D1463" s="17">
        <v>5.3234651533364298E-2</v>
      </c>
      <c r="E1463" s="17">
        <v>4.3793549052265901E-2</v>
      </c>
      <c r="F1463" s="17">
        <v>5.0340716352435998E-2</v>
      </c>
      <c r="G1463" s="17">
        <v>8.8432986168664796E-2</v>
      </c>
      <c r="H1463" s="17">
        <v>7.6564779644335196E-2</v>
      </c>
      <c r="I1463" s="17">
        <v>2.5404946301565302E-2</v>
      </c>
      <c r="J1463" s="17">
        <v>8.5677060287574297E-2</v>
      </c>
      <c r="K1463" s="17">
        <v>8.0843958584065095E-2</v>
      </c>
      <c r="L1463" s="17">
        <v>4.5662458567725203E-2</v>
      </c>
      <c r="M1463" s="17"/>
      <c r="N1463" s="17">
        <v>0.103480350786245</v>
      </c>
      <c r="O1463" s="17">
        <v>6.7553055433831194E-2</v>
      </c>
      <c r="P1463" s="17">
        <v>3.2245366234336E-2</v>
      </c>
      <c r="Q1463" s="17">
        <v>2.9328800999638499E-2</v>
      </c>
      <c r="R1463" s="17"/>
      <c r="S1463" s="17">
        <v>6.9429478192211694E-2</v>
      </c>
      <c r="T1463" s="17">
        <v>5.3599419100646903E-2</v>
      </c>
      <c r="U1463" s="17">
        <v>2.2345548648110801E-2</v>
      </c>
      <c r="V1463" s="17">
        <v>7.4205512492046793E-2</v>
      </c>
      <c r="W1463" s="17">
        <v>3.4883479849937997E-2</v>
      </c>
      <c r="X1463" s="17">
        <v>2.2095053052671901E-2</v>
      </c>
      <c r="Y1463" s="17">
        <v>4.1743865243507698E-2</v>
      </c>
      <c r="Z1463" s="17"/>
      <c r="AA1463" s="17">
        <v>2.2359071924356301E-2</v>
      </c>
      <c r="AB1463" s="17">
        <v>0.116328143174235</v>
      </c>
      <c r="AC1463" s="17"/>
      <c r="AD1463" s="17">
        <v>2.1607258926862501E-2</v>
      </c>
      <c r="AE1463" s="17">
        <v>1.2848812622013201E-2</v>
      </c>
      <c r="AF1463" s="17">
        <v>2.0242212464495202E-2</v>
      </c>
      <c r="AG1463" s="17"/>
      <c r="AH1463" s="17">
        <v>9.0514525852754407E-3</v>
      </c>
      <c r="AI1463" s="17">
        <v>6.5862336648719794E-2</v>
      </c>
      <c r="AJ1463" s="17"/>
      <c r="AK1463" s="17">
        <v>8.2947068109168701E-2</v>
      </c>
      <c r="AL1463" s="17">
        <v>4.79370027165558E-2</v>
      </c>
      <c r="AM1463" s="17"/>
      <c r="AN1463" s="17">
        <v>7.5318309296132493E-2</v>
      </c>
      <c r="AO1463" s="17">
        <v>2.9328800999638499E-2</v>
      </c>
      <c r="AP1463" s="17"/>
      <c r="AQ1463" s="17">
        <v>3.00041657168722E-2</v>
      </c>
      <c r="AR1463" s="17">
        <v>7.3182543025063607E-2</v>
      </c>
      <c r="AS1463" s="17"/>
      <c r="AT1463" s="17">
        <v>0.18366547743029399</v>
      </c>
      <c r="AU1463" s="17">
        <v>5.8036322896120103E-2</v>
      </c>
      <c r="AV1463" s="17">
        <v>1.4117743179775899E-2</v>
      </c>
      <c r="AW1463" s="17">
        <v>4.7452890611206803E-3</v>
      </c>
      <c r="AX1463" s="17"/>
      <c r="AY1463" s="17">
        <v>2.3561866625793799E-2</v>
      </c>
      <c r="AZ1463" s="17">
        <v>6.7548898655154302E-2</v>
      </c>
      <c r="BA1463" s="17"/>
      <c r="BB1463" s="17">
        <v>7.93649804019642E-2</v>
      </c>
      <c r="BC1463" s="17">
        <v>5.5036373413815398E-2</v>
      </c>
      <c r="BD1463" s="17"/>
      <c r="BE1463" s="17">
        <v>2.9478900266943098E-2</v>
      </c>
      <c r="BF1463" s="17">
        <v>6.2656277450379799E-2</v>
      </c>
      <c r="BG1463" s="17"/>
      <c r="BH1463" s="17">
        <v>7.0112544903079693E-2</v>
      </c>
      <c r="BI1463" s="17">
        <v>5.7823049566880197E-2</v>
      </c>
      <c r="BJ1463" s="17"/>
      <c r="BK1463" s="17">
        <v>3.36580263025925E-2</v>
      </c>
      <c r="BL1463" s="17">
        <v>6.3170587630998795E-2</v>
      </c>
      <c r="BM1463" s="17"/>
      <c r="BN1463" s="17">
        <v>2.5196465440411799E-2</v>
      </c>
      <c r="BO1463" s="17">
        <v>6.0344005840432403E-2</v>
      </c>
      <c r="BP1463" s="17"/>
      <c r="BQ1463" s="17">
        <v>9.3014573104941503E-3</v>
      </c>
      <c r="BR1463" s="17">
        <v>6.2707033174989393E-2</v>
      </c>
      <c r="BS1463" s="17"/>
      <c r="BT1463" s="17">
        <v>3.8399233588421698E-2</v>
      </c>
      <c r="BU1463" s="17">
        <v>6.01758309387515E-2</v>
      </c>
      <c r="BV1463" s="17"/>
      <c r="BW1463" s="17">
        <v>2.9757420375213998E-2</v>
      </c>
      <c r="BX1463" s="17">
        <v>7.2650068978921803E-2</v>
      </c>
      <c r="BY1463" s="17"/>
      <c r="BZ1463" s="17">
        <v>1.1625472211901701E-2</v>
      </c>
      <c r="CA1463" s="17">
        <v>6.1079559264855997E-2</v>
      </c>
    </row>
    <row r="1464" spans="2:79" x14ac:dyDescent="0.35">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c r="AB1464" s="17"/>
      <c r="AC1464" s="17"/>
      <c r="AD1464" s="17"/>
      <c r="AE1464" s="17"/>
      <c r="AF1464" s="17"/>
      <c r="AG1464" s="17"/>
      <c r="AH1464" s="17"/>
      <c r="AI1464" s="17"/>
      <c r="AJ1464" s="17"/>
      <c r="AK1464" s="17"/>
      <c r="AL1464" s="17"/>
      <c r="AM1464" s="17"/>
      <c r="AN1464" s="17"/>
      <c r="AO1464" s="17"/>
      <c r="AP1464" s="17"/>
      <c r="AQ1464" s="17"/>
      <c r="AR1464" s="17"/>
      <c r="AS1464" s="17"/>
      <c r="AT1464" s="17"/>
      <c r="AU1464" s="17"/>
      <c r="AV1464" s="17"/>
      <c r="AW1464" s="17"/>
      <c r="AX1464" s="17"/>
      <c r="AY1464" s="17"/>
      <c r="AZ1464" s="17"/>
      <c r="BA1464" s="17"/>
      <c r="BB1464" s="17"/>
      <c r="BC1464" s="17"/>
      <c r="BD1464" s="17"/>
      <c r="BE1464" s="17"/>
      <c r="BF1464" s="17"/>
      <c r="BG1464" s="17"/>
      <c r="BH1464" s="17"/>
      <c r="BI1464" s="17"/>
      <c r="BJ1464" s="17"/>
      <c r="BK1464" s="17"/>
      <c r="BL1464" s="17"/>
      <c r="BM1464" s="17"/>
      <c r="BN1464" s="17"/>
      <c r="BO1464" s="17"/>
      <c r="BP1464" s="17"/>
      <c r="BQ1464" s="17"/>
      <c r="BR1464" s="17"/>
      <c r="BS1464" s="17"/>
      <c r="BT1464" s="17"/>
      <c r="BU1464" s="17"/>
      <c r="BV1464" s="17"/>
      <c r="BW1464" s="17"/>
      <c r="BX1464" s="17"/>
      <c r="BY1464" s="17"/>
      <c r="BZ1464" s="17"/>
      <c r="CA1464" s="17"/>
    </row>
    <row r="1465" spans="2:79" x14ac:dyDescent="0.35">
      <c r="B1465" s="6" t="s">
        <v>678</v>
      </c>
      <c r="C1465" s="17"/>
      <c r="D1465" s="17"/>
      <c r="E1465" s="17"/>
      <c r="F1465" s="17"/>
      <c r="G1465" s="17"/>
      <c r="H1465" s="17"/>
      <c r="I1465" s="17"/>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17"/>
      <c r="AF1465" s="17"/>
      <c r="AG1465" s="17"/>
      <c r="AH1465" s="17"/>
      <c r="AI1465" s="17"/>
      <c r="AJ1465" s="17"/>
      <c r="AK1465" s="17"/>
      <c r="AL1465" s="17"/>
      <c r="AM1465" s="17"/>
      <c r="AN1465" s="17"/>
      <c r="AO1465" s="17"/>
      <c r="AP1465" s="17"/>
      <c r="AQ1465" s="17"/>
      <c r="AR1465" s="17"/>
      <c r="AS1465" s="17"/>
      <c r="AT1465" s="17"/>
      <c r="AU1465" s="17"/>
      <c r="AV1465" s="17"/>
      <c r="AW1465" s="17"/>
      <c r="AX1465" s="17"/>
      <c r="AY1465" s="17"/>
      <c r="AZ1465" s="17"/>
      <c r="BA1465" s="17"/>
      <c r="BB1465" s="17"/>
      <c r="BC1465" s="17"/>
      <c r="BD1465" s="17"/>
      <c r="BE1465" s="17"/>
      <c r="BF1465" s="17"/>
      <c r="BG1465" s="17"/>
      <c r="BH1465" s="17"/>
      <c r="BI1465" s="17"/>
      <c r="BJ1465" s="17"/>
      <c r="BK1465" s="17"/>
      <c r="BL1465" s="17"/>
      <c r="BM1465" s="17"/>
      <c r="BN1465" s="17"/>
      <c r="BO1465" s="17"/>
      <c r="BP1465" s="17"/>
      <c r="BQ1465" s="17"/>
      <c r="BR1465" s="17"/>
      <c r="BS1465" s="17"/>
      <c r="BT1465" s="17"/>
      <c r="BU1465" s="17"/>
      <c r="BV1465" s="17"/>
      <c r="BW1465" s="17"/>
      <c r="BX1465" s="17"/>
      <c r="BY1465" s="17"/>
      <c r="BZ1465" s="17"/>
      <c r="CA1465" s="17"/>
    </row>
    <row r="1466" spans="2:79" x14ac:dyDescent="0.35">
      <c r="B1466" s="24" t="s">
        <v>77</v>
      </c>
      <c r="C1466" s="17"/>
      <c r="D1466" s="17"/>
      <c r="E1466" s="17"/>
      <c r="F1466" s="17"/>
      <c r="G1466" s="17"/>
      <c r="H1466" s="17"/>
      <c r="I1466" s="17"/>
      <c r="J1466" s="17"/>
      <c r="K1466" s="17"/>
      <c r="L1466" s="17"/>
      <c r="M1466" s="17"/>
      <c r="N1466" s="17"/>
      <c r="O1466" s="17"/>
      <c r="P1466" s="17"/>
      <c r="Q1466" s="17"/>
      <c r="R1466" s="17"/>
      <c r="S1466" s="17"/>
      <c r="T1466" s="17"/>
      <c r="U1466" s="17"/>
      <c r="V1466" s="17"/>
      <c r="W1466" s="17"/>
      <c r="X1466" s="17"/>
      <c r="Y1466" s="17"/>
      <c r="Z1466" s="17"/>
      <c r="AA1466" s="17"/>
      <c r="AB1466" s="17"/>
      <c r="AC1466" s="17"/>
      <c r="AD1466" s="17"/>
      <c r="AE1466" s="17"/>
      <c r="AF1466" s="17"/>
      <c r="AG1466" s="17"/>
      <c r="AH1466" s="17"/>
      <c r="AI1466" s="17"/>
      <c r="AJ1466" s="17"/>
      <c r="AK1466" s="17"/>
      <c r="AL1466" s="17"/>
      <c r="AM1466" s="17"/>
      <c r="AN1466" s="17"/>
      <c r="AO1466" s="17"/>
      <c r="AP1466" s="17"/>
      <c r="AQ1466" s="17"/>
      <c r="AR1466" s="17"/>
      <c r="AS1466" s="17"/>
      <c r="AT1466" s="17"/>
      <c r="AU1466" s="17"/>
      <c r="AV1466" s="17"/>
      <c r="AW1466" s="17"/>
      <c r="AX1466" s="17"/>
      <c r="AY1466" s="17"/>
      <c r="AZ1466" s="17"/>
      <c r="BA1466" s="17"/>
      <c r="BB1466" s="17"/>
      <c r="BC1466" s="17"/>
      <c r="BD1466" s="17"/>
      <c r="BE1466" s="17"/>
      <c r="BF1466" s="17"/>
      <c r="BG1466" s="17"/>
      <c r="BH1466" s="17"/>
      <c r="BI1466" s="17"/>
      <c r="BJ1466" s="17"/>
      <c r="BK1466" s="17"/>
      <c r="BL1466" s="17"/>
      <c r="BM1466" s="17"/>
      <c r="BN1466" s="17"/>
      <c r="BO1466" s="17"/>
      <c r="BP1466" s="17"/>
      <c r="BQ1466" s="17"/>
      <c r="BR1466" s="17"/>
      <c r="BS1466" s="17"/>
      <c r="BT1466" s="17"/>
      <c r="BU1466" s="17"/>
      <c r="BV1466" s="17"/>
      <c r="BW1466" s="17"/>
      <c r="BX1466" s="17"/>
      <c r="BY1466" s="17"/>
      <c r="BZ1466" s="17"/>
      <c r="CA1466" s="17"/>
    </row>
    <row r="1467" spans="2:79" x14ac:dyDescent="0.35">
      <c r="B1467" t="s">
        <v>671</v>
      </c>
      <c r="C1467" s="17">
        <v>0.18780884152860999</v>
      </c>
      <c r="D1467" s="17">
        <v>0.25089858380279401</v>
      </c>
      <c r="E1467" s="17">
        <v>0.194281494581061</v>
      </c>
      <c r="F1467" s="17">
        <v>0.13892667866090999</v>
      </c>
      <c r="G1467" s="17">
        <v>0.18477152969001501</v>
      </c>
      <c r="H1467" s="17">
        <v>0.11554521918699601</v>
      </c>
      <c r="I1467" s="17">
        <v>0.17369554748420299</v>
      </c>
      <c r="J1467" s="17">
        <v>0.209964708124524</v>
      </c>
      <c r="K1467" s="17">
        <v>0.29078996273494401</v>
      </c>
      <c r="L1467" s="17">
        <v>0.28821466713417099</v>
      </c>
      <c r="M1467" s="17"/>
      <c r="N1467" s="17">
        <v>0.106021347158461</v>
      </c>
      <c r="O1467" s="17">
        <v>0.15266914245831401</v>
      </c>
      <c r="P1467" s="17">
        <v>0.219656374618589</v>
      </c>
      <c r="Q1467" s="17">
        <v>0.25934872140715298</v>
      </c>
      <c r="R1467" s="17"/>
      <c r="S1467" s="17">
        <v>0.150749193574474</v>
      </c>
      <c r="T1467" s="17">
        <v>0.14095399470562001</v>
      </c>
      <c r="U1467" s="17">
        <v>0.19930207040807901</v>
      </c>
      <c r="V1467" s="17">
        <v>0.14139493540676601</v>
      </c>
      <c r="W1467" s="17">
        <v>0.20283702775756501</v>
      </c>
      <c r="X1467" s="17">
        <v>0.27373138217585202</v>
      </c>
      <c r="Y1467" s="17">
        <v>0.27977185638568097</v>
      </c>
      <c r="Z1467" s="17"/>
      <c r="AA1467" s="17">
        <v>0.25073015462387099</v>
      </c>
      <c r="AB1467" s="17">
        <v>8.8530655255307705E-2</v>
      </c>
      <c r="AC1467" s="17"/>
      <c r="AD1467" s="17">
        <v>0.24124068393054501</v>
      </c>
      <c r="AE1467" s="17">
        <v>0.33429124802381699</v>
      </c>
      <c r="AF1467" s="17">
        <v>0.22263322095465299</v>
      </c>
      <c r="AG1467" s="17"/>
      <c r="AH1467" s="17">
        <v>0.35171001338052899</v>
      </c>
      <c r="AI1467" s="17">
        <v>0.16458670691994601</v>
      </c>
      <c r="AJ1467" s="17"/>
      <c r="AK1467" s="17">
        <v>0.16117315416449099</v>
      </c>
      <c r="AL1467" s="17">
        <v>0.199810695754954</v>
      </c>
      <c r="AM1467" s="17"/>
      <c r="AN1467" s="17">
        <v>0.14775714821982899</v>
      </c>
      <c r="AO1467" s="17">
        <v>0.25934872140715298</v>
      </c>
      <c r="AP1467" s="17"/>
      <c r="AQ1467" s="17">
        <v>0.28398025724113402</v>
      </c>
      <c r="AR1467" s="17">
        <v>0.139834878187791</v>
      </c>
      <c r="AS1467" s="17"/>
      <c r="AT1467" s="17">
        <v>7.8174366688590693E-2</v>
      </c>
      <c r="AU1467" s="17">
        <v>0.146357394544297</v>
      </c>
      <c r="AV1467" s="17">
        <v>0.210835789264992</v>
      </c>
      <c r="AW1467" s="17">
        <v>0.38259681769015202</v>
      </c>
      <c r="AX1467" s="17"/>
      <c r="AY1467" s="17">
        <v>0.27136849860357898</v>
      </c>
      <c r="AZ1467" s="17">
        <v>0.16709841217506</v>
      </c>
      <c r="BA1467" s="17"/>
      <c r="BB1467" s="17">
        <v>0.19863330113824601</v>
      </c>
      <c r="BC1467" s="17">
        <v>0.18582032407356799</v>
      </c>
      <c r="BD1467" s="17"/>
      <c r="BE1467" s="17">
        <v>0.24155141885002601</v>
      </c>
      <c r="BF1467" s="17">
        <v>0.18076569294563399</v>
      </c>
      <c r="BG1467" s="17"/>
      <c r="BH1467" s="17">
        <v>0.164997735645768</v>
      </c>
      <c r="BI1467" s="17">
        <v>0.18980526603745099</v>
      </c>
      <c r="BJ1467" s="17"/>
      <c r="BK1467" s="17">
        <v>0.210918211720629</v>
      </c>
      <c r="BL1467" s="17">
        <v>0.18380460614063299</v>
      </c>
      <c r="BM1467" s="17"/>
      <c r="BN1467" s="17">
        <v>0.277627560769454</v>
      </c>
      <c r="BO1467" s="17">
        <v>0.18371559633669701</v>
      </c>
      <c r="BP1467" s="17"/>
      <c r="BQ1467" s="17">
        <v>0.32536527550309402</v>
      </c>
      <c r="BR1467" s="17">
        <v>0.17698736624667299</v>
      </c>
      <c r="BS1467" s="17"/>
      <c r="BT1467" s="17">
        <v>0.28515095469506102</v>
      </c>
      <c r="BU1467" s="17">
        <v>0.18130549199430501</v>
      </c>
      <c r="BV1467" s="17"/>
      <c r="BW1467" s="17">
        <v>0.21022898311443</v>
      </c>
      <c r="BX1467" s="17">
        <v>0.17713068707992599</v>
      </c>
      <c r="BY1467" s="17"/>
      <c r="BZ1467" s="17">
        <v>0.29570443589079898</v>
      </c>
      <c r="CA1467" s="17">
        <v>0.182624051970813</v>
      </c>
    </row>
    <row r="1468" spans="2:79" x14ac:dyDescent="0.35">
      <c r="B1468" t="s">
        <v>672</v>
      </c>
      <c r="C1468" s="17">
        <v>0.40479554149610097</v>
      </c>
      <c r="D1468" s="17">
        <v>0.38540664686763998</v>
      </c>
      <c r="E1468" s="17">
        <v>0.39372985842784097</v>
      </c>
      <c r="F1468" s="17">
        <v>0.40594730224270198</v>
      </c>
      <c r="G1468" s="17">
        <v>0.37540423002005702</v>
      </c>
      <c r="H1468" s="17">
        <v>0.45013662696829199</v>
      </c>
      <c r="I1468" s="17">
        <v>0.42481369747633702</v>
      </c>
      <c r="J1468" s="17">
        <v>0.38686034625649901</v>
      </c>
      <c r="K1468" s="17">
        <v>0.32978727369340799</v>
      </c>
      <c r="L1468" s="17">
        <v>0.483593857700781</v>
      </c>
      <c r="M1468" s="17"/>
      <c r="N1468" s="17">
        <v>0.34156895887938399</v>
      </c>
      <c r="O1468" s="17">
        <v>0.411376628169278</v>
      </c>
      <c r="P1468" s="17">
        <v>0.43821199233208202</v>
      </c>
      <c r="Q1468" s="17">
        <v>0.43823426423744799</v>
      </c>
      <c r="R1468" s="17"/>
      <c r="S1468" s="17">
        <v>0.38788029824443598</v>
      </c>
      <c r="T1468" s="17">
        <v>0.39562586458035498</v>
      </c>
      <c r="U1468" s="17">
        <v>0.46598338980292198</v>
      </c>
      <c r="V1468" s="17">
        <v>0.36673685407109702</v>
      </c>
      <c r="W1468" s="17">
        <v>0.47808274891524</v>
      </c>
      <c r="X1468" s="17">
        <v>0.43055400096180102</v>
      </c>
      <c r="Y1468" s="17">
        <v>0.41521189887343601</v>
      </c>
      <c r="Z1468" s="17"/>
      <c r="AA1468" s="17">
        <v>0.45712447169112203</v>
      </c>
      <c r="AB1468" s="17">
        <v>0.32223017494822398</v>
      </c>
      <c r="AC1468" s="17"/>
      <c r="AD1468" s="17">
        <v>0.45036576470924899</v>
      </c>
      <c r="AE1468" s="17">
        <v>0.47934579474698202</v>
      </c>
      <c r="AF1468" s="17">
        <v>0.46189136876806602</v>
      </c>
      <c r="AG1468" s="17"/>
      <c r="AH1468" s="17">
        <v>0.43978464232541098</v>
      </c>
      <c r="AI1468" s="17">
        <v>0.39983815406492101</v>
      </c>
      <c r="AJ1468" s="17"/>
      <c r="AK1468" s="17">
        <v>0.377970246837875</v>
      </c>
      <c r="AL1468" s="17">
        <v>0.41688283144156102</v>
      </c>
      <c r="AM1468" s="17"/>
      <c r="AN1468" s="17">
        <v>0.38607482977352597</v>
      </c>
      <c r="AO1468" s="17">
        <v>0.43823426423744799</v>
      </c>
      <c r="AP1468" s="17"/>
      <c r="AQ1468" s="17">
        <v>0.42486818593020098</v>
      </c>
      <c r="AR1468" s="17">
        <v>0.39478254229981902</v>
      </c>
      <c r="AS1468" s="17"/>
      <c r="AT1468" s="17">
        <v>0.232034396932154</v>
      </c>
      <c r="AU1468" s="17">
        <v>0.40317080797155402</v>
      </c>
      <c r="AV1468" s="17">
        <v>0.48340122761202597</v>
      </c>
      <c r="AW1468" s="17">
        <v>0.43667237230991002</v>
      </c>
      <c r="AX1468" s="17"/>
      <c r="AY1468" s="17">
        <v>0.45308466207801701</v>
      </c>
      <c r="AZ1468" s="17">
        <v>0.39282698567185198</v>
      </c>
      <c r="BA1468" s="17"/>
      <c r="BB1468" s="17">
        <v>0.40212264447718699</v>
      </c>
      <c r="BC1468" s="17">
        <v>0.405286568537572</v>
      </c>
      <c r="BD1468" s="17"/>
      <c r="BE1468" s="17">
        <v>0.42808921903910702</v>
      </c>
      <c r="BF1468" s="17">
        <v>0.40174282537870798</v>
      </c>
      <c r="BG1468" s="17"/>
      <c r="BH1468" s="17">
        <v>0.42308806460320803</v>
      </c>
      <c r="BI1468" s="17">
        <v>0.40319458266284097</v>
      </c>
      <c r="BJ1468" s="17"/>
      <c r="BK1468" s="17">
        <v>0.43910099184579499</v>
      </c>
      <c r="BL1468" s="17">
        <v>0.398851325052756</v>
      </c>
      <c r="BM1468" s="17"/>
      <c r="BN1468" s="17">
        <v>0.38065980921568898</v>
      </c>
      <c r="BO1468" s="17">
        <v>0.40589546221357597</v>
      </c>
      <c r="BP1468" s="17"/>
      <c r="BQ1468" s="17">
        <v>0.425684695965865</v>
      </c>
      <c r="BR1468" s="17">
        <v>0.40315220528692702</v>
      </c>
      <c r="BS1468" s="17"/>
      <c r="BT1468" s="17">
        <v>0.38166967346388198</v>
      </c>
      <c r="BU1468" s="17">
        <v>0.40634056243519401</v>
      </c>
      <c r="BV1468" s="17"/>
      <c r="BW1468" s="17">
        <v>0.45562156574359702</v>
      </c>
      <c r="BX1468" s="17">
        <v>0.38058837336337897</v>
      </c>
      <c r="BY1468" s="17"/>
      <c r="BZ1468" s="17">
        <v>0.45643382441721903</v>
      </c>
      <c r="CA1468" s="17">
        <v>0.40231412757318102</v>
      </c>
    </row>
    <row r="1469" spans="2:79" x14ac:dyDescent="0.35">
      <c r="B1469" t="s">
        <v>673</v>
      </c>
      <c r="C1469" s="17">
        <v>0.24842710404794299</v>
      </c>
      <c r="D1469" s="17">
        <v>0.21507261101431099</v>
      </c>
      <c r="E1469" s="17">
        <v>0.26864461348423002</v>
      </c>
      <c r="F1469" s="17">
        <v>0.29649587994564103</v>
      </c>
      <c r="G1469" s="17">
        <v>0.232219805007156</v>
      </c>
      <c r="H1469" s="17">
        <v>0.28713187414026098</v>
      </c>
      <c r="I1469" s="17">
        <v>0.24057390208974699</v>
      </c>
      <c r="J1469" s="17">
        <v>0.240902145482675</v>
      </c>
      <c r="K1469" s="17">
        <v>0.20392412298860599</v>
      </c>
      <c r="L1469" s="17">
        <v>0.134178860655287</v>
      </c>
      <c r="M1469" s="17"/>
      <c r="N1469" s="17">
        <v>0.30835006943691101</v>
      </c>
      <c r="O1469" s="17">
        <v>0.26820603836054002</v>
      </c>
      <c r="P1469" s="17">
        <v>0.22481381900771</v>
      </c>
      <c r="Q1469" s="17">
        <v>0.19932120102818199</v>
      </c>
      <c r="R1469" s="17"/>
      <c r="S1469" s="17">
        <v>0.27967702938341499</v>
      </c>
      <c r="T1469" s="17">
        <v>0.28444243498217497</v>
      </c>
      <c r="U1469" s="17">
        <v>0.20040635899877199</v>
      </c>
      <c r="V1469" s="17">
        <v>0.31317960882729801</v>
      </c>
      <c r="W1469" s="17">
        <v>0.20778171508781201</v>
      </c>
      <c r="X1469" s="17">
        <v>0.19750737475910499</v>
      </c>
      <c r="Y1469" s="17">
        <v>0.191883171161148</v>
      </c>
      <c r="Z1469" s="17"/>
      <c r="AA1469" s="17">
        <v>0.207523500162377</v>
      </c>
      <c r="AB1469" s="17">
        <v>0.31296542033598201</v>
      </c>
      <c r="AC1469" s="17"/>
      <c r="AD1469" s="17">
        <v>0.228146975263331</v>
      </c>
      <c r="AE1469" s="17">
        <v>0.13888220652584801</v>
      </c>
      <c r="AF1469" s="17">
        <v>0.221147295104242</v>
      </c>
      <c r="AG1469" s="17"/>
      <c r="AH1469" s="17">
        <v>0.15688731572477499</v>
      </c>
      <c r="AI1469" s="17">
        <v>0.26139680562158302</v>
      </c>
      <c r="AJ1469" s="17"/>
      <c r="AK1469" s="17">
        <v>0.26869296778468799</v>
      </c>
      <c r="AL1469" s="17">
        <v>0.23929544774734399</v>
      </c>
      <c r="AM1469" s="17"/>
      <c r="AN1469" s="17">
        <v>0.27591910670069197</v>
      </c>
      <c r="AO1469" s="17">
        <v>0.19932120102818199</v>
      </c>
      <c r="AP1469" s="17"/>
      <c r="AQ1469" s="17">
        <v>0.193048688393053</v>
      </c>
      <c r="AR1469" s="17">
        <v>0.27605196599696402</v>
      </c>
      <c r="AS1469" s="17"/>
      <c r="AT1469" s="17">
        <v>0.32559089874626801</v>
      </c>
      <c r="AU1469" s="17">
        <v>0.28199726495990302</v>
      </c>
      <c r="AV1469" s="17">
        <v>0.21780424085143299</v>
      </c>
      <c r="AW1469" s="17">
        <v>0.14303574609146599</v>
      </c>
      <c r="AX1469" s="17"/>
      <c r="AY1469" s="17">
        <v>0.18290668203827701</v>
      </c>
      <c r="AZ1469" s="17">
        <v>0.26466647264693799</v>
      </c>
      <c r="BA1469" s="17"/>
      <c r="BB1469" s="17">
        <v>0.22770744475795299</v>
      </c>
      <c r="BC1469" s="17">
        <v>0.25223342839544199</v>
      </c>
      <c r="BD1469" s="17"/>
      <c r="BE1469" s="17">
        <v>0.22463410657501601</v>
      </c>
      <c r="BF1469" s="17">
        <v>0.25154525775006298</v>
      </c>
      <c r="BG1469" s="17"/>
      <c r="BH1469" s="17">
        <v>0.22779082870697401</v>
      </c>
      <c r="BI1469" s="17">
        <v>0.25023318771935699</v>
      </c>
      <c r="BJ1469" s="17"/>
      <c r="BK1469" s="17">
        <v>0.22886823298011899</v>
      </c>
      <c r="BL1469" s="17">
        <v>0.25181613295820399</v>
      </c>
      <c r="BM1469" s="17"/>
      <c r="BN1469" s="17">
        <v>0.20508207808793699</v>
      </c>
      <c r="BO1469" s="17">
        <v>0.25040243636846299</v>
      </c>
      <c r="BP1469" s="17"/>
      <c r="BQ1469" s="17">
        <v>0.155760713535016</v>
      </c>
      <c r="BR1469" s="17">
        <v>0.25571710877856901</v>
      </c>
      <c r="BS1469" s="17"/>
      <c r="BT1469" s="17">
        <v>0.20724100852324001</v>
      </c>
      <c r="BU1469" s="17">
        <v>0.251178714491128</v>
      </c>
      <c r="BV1469" s="17"/>
      <c r="BW1469" s="17">
        <v>0.23757038812940401</v>
      </c>
      <c r="BX1469" s="17">
        <v>0.25359788715561898</v>
      </c>
      <c r="BY1469" s="17"/>
      <c r="BZ1469" s="17">
        <v>0.17865765748413201</v>
      </c>
      <c r="CA1469" s="17">
        <v>0.25177978865138601</v>
      </c>
    </row>
    <row r="1470" spans="2:79" x14ac:dyDescent="0.35">
      <c r="B1470" t="s">
        <v>674</v>
      </c>
      <c r="C1470" s="17">
        <v>5.8794767445358602E-2</v>
      </c>
      <c r="D1470" s="17">
        <v>5.0615433086071401E-2</v>
      </c>
      <c r="E1470" s="17">
        <v>6.0889084811021801E-2</v>
      </c>
      <c r="F1470" s="17">
        <v>4.0772089927535303E-2</v>
      </c>
      <c r="G1470" s="17">
        <v>7.5481431394870804E-2</v>
      </c>
      <c r="H1470" s="17">
        <v>3.8330337590240703E-2</v>
      </c>
      <c r="I1470" s="17">
        <v>9.6157955312779694E-2</v>
      </c>
      <c r="J1470" s="17">
        <v>5.1433164487048398E-2</v>
      </c>
      <c r="K1470" s="17">
        <v>5.78734046016545E-2</v>
      </c>
      <c r="L1470" s="17">
        <v>3.75011433635518E-2</v>
      </c>
      <c r="M1470" s="17"/>
      <c r="N1470" s="17">
        <v>6.7979334515174503E-2</v>
      </c>
      <c r="O1470" s="17">
        <v>5.9469742428918698E-2</v>
      </c>
      <c r="P1470" s="17">
        <v>5.4782512600824097E-2</v>
      </c>
      <c r="Q1470" s="17">
        <v>5.2698462433101299E-2</v>
      </c>
      <c r="R1470" s="17"/>
      <c r="S1470" s="17">
        <v>6.0418896324426902E-2</v>
      </c>
      <c r="T1470" s="17">
        <v>7.6760527960613806E-2</v>
      </c>
      <c r="U1470" s="17">
        <v>6.4799885877246596E-2</v>
      </c>
      <c r="V1470" s="17">
        <v>6.0425387797166497E-2</v>
      </c>
      <c r="W1470" s="17">
        <v>4.8796836875374998E-2</v>
      </c>
      <c r="X1470" s="17">
        <v>4.6825941538017897E-2</v>
      </c>
      <c r="Y1470" s="17">
        <v>4.16631879619523E-2</v>
      </c>
      <c r="Z1470" s="17"/>
      <c r="AA1470" s="17">
        <v>4.7539466495800903E-2</v>
      </c>
      <c r="AB1470" s="17">
        <v>7.6553549156422901E-2</v>
      </c>
      <c r="AC1470" s="17"/>
      <c r="AD1470" s="17">
        <v>5.0391168367867299E-2</v>
      </c>
      <c r="AE1470" s="17">
        <v>3.4313827597988997E-2</v>
      </c>
      <c r="AF1470" s="17">
        <v>4.8219587615515001E-2</v>
      </c>
      <c r="AG1470" s="17"/>
      <c r="AH1470" s="17">
        <v>3.8472073209534802E-2</v>
      </c>
      <c r="AI1470" s="17">
        <v>6.16741632167409E-2</v>
      </c>
      <c r="AJ1470" s="17"/>
      <c r="AK1470" s="17">
        <v>6.0583582548896203E-2</v>
      </c>
      <c r="AL1470" s="17">
        <v>5.7988739884776E-2</v>
      </c>
      <c r="AM1470" s="17"/>
      <c r="AN1470" s="17">
        <v>6.22077916086958E-2</v>
      </c>
      <c r="AO1470" s="17">
        <v>5.2698462433101299E-2</v>
      </c>
      <c r="AP1470" s="17"/>
      <c r="AQ1470" s="17">
        <v>4.4358627560290097E-2</v>
      </c>
      <c r="AR1470" s="17">
        <v>6.5996063594511795E-2</v>
      </c>
      <c r="AS1470" s="17"/>
      <c r="AT1470" s="17">
        <v>7.8828404481009695E-2</v>
      </c>
      <c r="AU1470" s="17">
        <v>6.7076501919918596E-2</v>
      </c>
      <c r="AV1470" s="17">
        <v>5.18174089879824E-2</v>
      </c>
      <c r="AW1470" s="17">
        <v>2.9838945881316799E-2</v>
      </c>
      <c r="AX1470" s="17"/>
      <c r="AY1470" s="17">
        <v>5.8599890633281602E-2</v>
      </c>
      <c r="AZ1470" s="17">
        <v>5.8843068055849899E-2</v>
      </c>
      <c r="BA1470" s="17"/>
      <c r="BB1470" s="17">
        <v>5.7582309435945798E-2</v>
      </c>
      <c r="BC1470" s="17">
        <v>5.9017503175563202E-2</v>
      </c>
      <c r="BD1470" s="17"/>
      <c r="BE1470" s="17">
        <v>5.4824841846366899E-2</v>
      </c>
      <c r="BF1470" s="17">
        <v>5.9315039774127602E-2</v>
      </c>
      <c r="BG1470" s="17"/>
      <c r="BH1470" s="17">
        <v>7.4329017070084893E-2</v>
      </c>
      <c r="BI1470" s="17">
        <v>5.7435212286720799E-2</v>
      </c>
      <c r="BJ1470" s="17"/>
      <c r="BK1470" s="17">
        <v>5.0760803137128899E-2</v>
      </c>
      <c r="BL1470" s="17">
        <v>6.01868384503862E-2</v>
      </c>
      <c r="BM1470" s="17"/>
      <c r="BN1470" s="17">
        <v>6.1738411606278298E-2</v>
      </c>
      <c r="BO1470" s="17">
        <v>5.8660618824556303E-2</v>
      </c>
      <c r="BP1470" s="17"/>
      <c r="BQ1470" s="17">
        <v>5.6238399359410003E-2</v>
      </c>
      <c r="BR1470" s="17">
        <v>5.8995875261651301E-2</v>
      </c>
      <c r="BS1470" s="17"/>
      <c r="BT1470" s="17">
        <v>6.1225576971102001E-2</v>
      </c>
      <c r="BU1470" s="17">
        <v>5.8632366984931003E-2</v>
      </c>
      <c r="BV1470" s="17"/>
      <c r="BW1470" s="17">
        <v>4.8416193526850601E-2</v>
      </c>
      <c r="BX1470" s="17">
        <v>6.3737823439662097E-2</v>
      </c>
      <c r="BY1470" s="17"/>
      <c r="BZ1470" s="17">
        <v>5.3351276384793901E-2</v>
      </c>
      <c r="CA1470" s="17">
        <v>5.9056347686661501E-2</v>
      </c>
    </row>
    <row r="1471" spans="2:79" x14ac:dyDescent="0.35">
      <c r="B1471" t="s">
        <v>675</v>
      </c>
      <c r="C1471" s="17">
        <v>3.1978770459246297E-2</v>
      </c>
      <c r="D1471" s="17">
        <v>3.5951007502898799E-2</v>
      </c>
      <c r="E1471" s="17">
        <v>3.2853615978968E-2</v>
      </c>
      <c r="F1471" s="17">
        <v>4.4502592964153598E-2</v>
      </c>
      <c r="G1471" s="17">
        <v>3.5668337957540597E-2</v>
      </c>
      <c r="H1471" s="17">
        <v>2.6299472834653202E-2</v>
      </c>
      <c r="I1471" s="17">
        <v>3.1674170878980903E-2</v>
      </c>
      <c r="J1471" s="17">
        <v>2.02945038050532E-2</v>
      </c>
      <c r="K1471" s="17">
        <v>2.0360942057432E-2</v>
      </c>
      <c r="L1471" s="17">
        <v>1.0959615451816901E-2</v>
      </c>
      <c r="M1471" s="17"/>
      <c r="N1471" s="17">
        <v>5.8701504596686202E-2</v>
      </c>
      <c r="O1471" s="17">
        <v>2.77683298668602E-2</v>
      </c>
      <c r="P1471" s="17">
        <v>2.0853841388362802E-2</v>
      </c>
      <c r="Q1471" s="17">
        <v>1.7299374258050299E-2</v>
      </c>
      <c r="R1471" s="17"/>
      <c r="S1471" s="17">
        <v>4.7716139646443799E-2</v>
      </c>
      <c r="T1471" s="17">
        <v>3.9299297864785997E-2</v>
      </c>
      <c r="U1471" s="17">
        <v>3.2037099278283999E-2</v>
      </c>
      <c r="V1471" s="17">
        <v>3.7792816973193699E-2</v>
      </c>
      <c r="W1471" s="17">
        <v>2.06788083995239E-2</v>
      </c>
      <c r="X1471" s="17">
        <v>2.0638485110552302E-2</v>
      </c>
      <c r="Y1471" s="17">
        <v>2.1610711080609499E-2</v>
      </c>
      <c r="Z1471" s="17"/>
      <c r="AA1471" s="17">
        <v>1.3813586493057001E-2</v>
      </c>
      <c r="AB1471" s="17">
        <v>6.0640068654880697E-2</v>
      </c>
      <c r="AC1471" s="17"/>
      <c r="AD1471" s="17">
        <v>9.4102468011987503E-3</v>
      </c>
      <c r="AE1471" s="17">
        <v>5.0068941660353196E-3</v>
      </c>
      <c r="AF1471" s="17">
        <v>2.10758459217157E-2</v>
      </c>
      <c r="AG1471" s="17"/>
      <c r="AH1471" s="17">
        <v>8.6937936111214295E-3</v>
      </c>
      <c r="AI1471" s="17">
        <v>3.5277873574966E-2</v>
      </c>
      <c r="AJ1471" s="17"/>
      <c r="AK1471" s="17">
        <v>3.2343329512102899E-2</v>
      </c>
      <c r="AL1471" s="17">
        <v>3.1814502702628401E-2</v>
      </c>
      <c r="AM1471" s="17"/>
      <c r="AN1471" s="17">
        <v>4.0197049209595798E-2</v>
      </c>
      <c r="AO1471" s="17">
        <v>1.7299374258050299E-2</v>
      </c>
      <c r="AP1471" s="17"/>
      <c r="AQ1471" s="17">
        <v>2.1317087701435301E-2</v>
      </c>
      <c r="AR1471" s="17">
        <v>3.7297223702188999E-2</v>
      </c>
      <c r="AS1471" s="17"/>
      <c r="AT1471" s="17">
        <v>7.1674886872523894E-2</v>
      </c>
      <c r="AU1471" s="17">
        <v>3.6593394646110902E-2</v>
      </c>
      <c r="AV1471" s="17">
        <v>1.7505453488812901E-2</v>
      </c>
      <c r="AW1471" s="17">
        <v>3.9304946246234698E-3</v>
      </c>
      <c r="AX1471" s="17"/>
      <c r="AY1471" s="17">
        <v>1.13421416736234E-2</v>
      </c>
      <c r="AZ1471" s="17">
        <v>3.7093600480348897E-2</v>
      </c>
      <c r="BA1471" s="17"/>
      <c r="BB1471" s="17">
        <v>2.4826120228657302E-2</v>
      </c>
      <c r="BC1471" s="17">
        <v>3.3292754745415702E-2</v>
      </c>
      <c r="BD1471" s="17"/>
      <c r="BE1471" s="17">
        <v>1.7461401536162401E-2</v>
      </c>
      <c r="BF1471" s="17">
        <v>3.38813213128768E-2</v>
      </c>
      <c r="BG1471" s="17"/>
      <c r="BH1471" s="17">
        <v>3.1684009172415602E-2</v>
      </c>
      <c r="BI1471" s="17">
        <v>3.2004567922127199E-2</v>
      </c>
      <c r="BJ1471" s="17"/>
      <c r="BK1471" s="17">
        <v>2.7887416719277799E-2</v>
      </c>
      <c r="BL1471" s="17">
        <v>3.2687692567213197E-2</v>
      </c>
      <c r="BM1471" s="17"/>
      <c r="BN1471" s="17">
        <v>4.2347162222470397E-2</v>
      </c>
      <c r="BO1471" s="17">
        <v>3.1506259048580398E-2</v>
      </c>
      <c r="BP1471" s="17"/>
      <c r="BQ1471" s="17">
        <v>1.6632224282012401E-2</v>
      </c>
      <c r="BR1471" s="17">
        <v>3.3186073275418802E-2</v>
      </c>
      <c r="BS1471" s="17"/>
      <c r="BT1471" s="17">
        <v>2.8217256317146701E-2</v>
      </c>
      <c r="BU1471" s="17">
        <v>3.2230074241839102E-2</v>
      </c>
      <c r="BV1471" s="17"/>
      <c r="BW1471" s="17">
        <v>1.6226278381678699E-2</v>
      </c>
      <c r="BX1471" s="17">
        <v>3.9481289687864199E-2</v>
      </c>
      <c r="BY1471" s="17"/>
      <c r="BZ1471" s="17">
        <v>1.1705042425772499E-2</v>
      </c>
      <c r="CA1471" s="17">
        <v>3.29529994259335E-2</v>
      </c>
    </row>
    <row r="1472" spans="2:79" x14ac:dyDescent="0.35">
      <c r="B1472" t="s">
        <v>75</v>
      </c>
      <c r="C1472" s="17">
        <v>6.81949750227408E-2</v>
      </c>
      <c r="D1472" s="17">
        <v>6.2055717726285299E-2</v>
      </c>
      <c r="E1472" s="17">
        <v>4.96013327168792E-2</v>
      </c>
      <c r="F1472" s="17">
        <v>7.3355456259058802E-2</v>
      </c>
      <c r="G1472" s="17">
        <v>9.6454665930360506E-2</v>
      </c>
      <c r="H1472" s="17">
        <v>8.2556469279556996E-2</v>
      </c>
      <c r="I1472" s="17">
        <v>3.3084726757952397E-2</v>
      </c>
      <c r="J1472" s="17">
        <v>9.05451318442001E-2</v>
      </c>
      <c r="K1472" s="17">
        <v>9.72642939239554E-2</v>
      </c>
      <c r="L1472" s="17">
        <v>4.55518556943924E-2</v>
      </c>
      <c r="M1472" s="17"/>
      <c r="N1472" s="17">
        <v>0.11737878541338399</v>
      </c>
      <c r="O1472" s="17">
        <v>8.0510118716089402E-2</v>
      </c>
      <c r="P1472" s="17">
        <v>4.1681460052432097E-2</v>
      </c>
      <c r="Q1472" s="17">
        <v>3.3097976636065299E-2</v>
      </c>
      <c r="R1472" s="17"/>
      <c r="S1472" s="17">
        <v>7.3558442826804293E-2</v>
      </c>
      <c r="T1472" s="17">
        <v>6.2917879906449994E-2</v>
      </c>
      <c r="U1472" s="17">
        <v>3.7471195634696398E-2</v>
      </c>
      <c r="V1472" s="17">
        <v>8.0470396924478396E-2</v>
      </c>
      <c r="W1472" s="17">
        <v>4.1822862964484703E-2</v>
      </c>
      <c r="X1472" s="17">
        <v>3.0742815454672098E-2</v>
      </c>
      <c r="Y1472" s="17">
        <v>4.9859174537173201E-2</v>
      </c>
      <c r="Z1472" s="17"/>
      <c r="AA1472" s="17">
        <v>2.3268820533772602E-2</v>
      </c>
      <c r="AB1472" s="17">
        <v>0.13908013164918301</v>
      </c>
      <c r="AC1472" s="17"/>
      <c r="AD1472" s="17">
        <v>2.0445160927808698E-2</v>
      </c>
      <c r="AE1472" s="17">
        <v>8.1600289393295809E-3</v>
      </c>
      <c r="AF1472" s="17">
        <v>2.5032681635808698E-2</v>
      </c>
      <c r="AG1472" s="17"/>
      <c r="AH1472" s="17">
        <v>4.4521617486291201E-3</v>
      </c>
      <c r="AI1472" s="17">
        <v>7.7226296601843006E-2</v>
      </c>
      <c r="AJ1472" s="17"/>
      <c r="AK1472" s="17">
        <v>9.92367191519474E-2</v>
      </c>
      <c r="AL1472" s="17">
        <v>5.4207782468735997E-2</v>
      </c>
      <c r="AM1472" s="17"/>
      <c r="AN1472" s="17">
        <v>8.7844074487660601E-2</v>
      </c>
      <c r="AO1472" s="17">
        <v>3.3097976636065299E-2</v>
      </c>
      <c r="AP1472" s="17"/>
      <c r="AQ1472" s="17">
        <v>3.2427153173887502E-2</v>
      </c>
      <c r="AR1472" s="17">
        <v>8.6037326218724994E-2</v>
      </c>
      <c r="AS1472" s="17"/>
      <c r="AT1472" s="17">
        <v>0.21369704627945399</v>
      </c>
      <c r="AU1472" s="17">
        <v>6.4804635958216394E-2</v>
      </c>
      <c r="AV1472" s="17">
        <v>1.8635879794753001E-2</v>
      </c>
      <c r="AW1472" s="17">
        <v>3.9256234025318998E-3</v>
      </c>
      <c r="AX1472" s="17"/>
      <c r="AY1472" s="17">
        <v>2.2698124973222801E-2</v>
      </c>
      <c r="AZ1472" s="17">
        <v>7.9471460969951502E-2</v>
      </c>
      <c r="BA1472" s="17"/>
      <c r="BB1472" s="17">
        <v>8.9128179962011195E-2</v>
      </c>
      <c r="BC1472" s="17">
        <v>6.4349421072439406E-2</v>
      </c>
      <c r="BD1472" s="17"/>
      <c r="BE1472" s="17">
        <v>3.34390121533217E-2</v>
      </c>
      <c r="BF1472" s="17">
        <v>7.2749862838591403E-2</v>
      </c>
      <c r="BG1472" s="17"/>
      <c r="BH1472" s="17">
        <v>7.81103448015492E-2</v>
      </c>
      <c r="BI1472" s="17">
        <v>6.7327183371503105E-2</v>
      </c>
      <c r="BJ1472" s="17"/>
      <c r="BK1472" s="17">
        <v>4.24643435970503E-2</v>
      </c>
      <c r="BL1472" s="17">
        <v>7.2653404830807705E-2</v>
      </c>
      <c r="BM1472" s="17"/>
      <c r="BN1472" s="17">
        <v>3.2544978098171397E-2</v>
      </c>
      <c r="BO1472" s="17">
        <v>6.98196272081269E-2</v>
      </c>
      <c r="BP1472" s="17"/>
      <c r="BQ1472" s="17">
        <v>2.0318691354603499E-2</v>
      </c>
      <c r="BR1472" s="17">
        <v>7.1961371150760997E-2</v>
      </c>
      <c r="BS1472" s="17"/>
      <c r="BT1472" s="17">
        <v>3.6495530029568603E-2</v>
      </c>
      <c r="BU1472" s="17">
        <v>7.0312789852603502E-2</v>
      </c>
      <c r="BV1472" s="17"/>
      <c r="BW1472" s="17">
        <v>3.1936591104040297E-2</v>
      </c>
      <c r="BX1472" s="17">
        <v>8.5463939273549505E-2</v>
      </c>
      <c r="BY1472" s="17"/>
      <c r="BZ1472" s="17">
        <v>4.1477633972831999E-3</v>
      </c>
      <c r="CA1472" s="17">
        <v>7.1272684692025495E-2</v>
      </c>
    </row>
    <row r="1473" spans="2:79" x14ac:dyDescent="0.35">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c r="AB1473" s="17"/>
      <c r="AC1473" s="17"/>
      <c r="AD1473" s="17"/>
      <c r="AE1473" s="17"/>
      <c r="AF1473" s="17"/>
      <c r="AG1473" s="17"/>
      <c r="AH1473" s="17"/>
      <c r="AI1473" s="17"/>
      <c r="AJ1473" s="17"/>
      <c r="AK1473" s="17"/>
      <c r="AL1473" s="17"/>
      <c r="AM1473" s="17"/>
      <c r="AN1473" s="17"/>
      <c r="AO1473" s="17"/>
      <c r="AP1473" s="17"/>
      <c r="AQ1473" s="17"/>
      <c r="AR1473" s="17"/>
      <c r="AS1473" s="17"/>
      <c r="AT1473" s="17"/>
      <c r="AU1473" s="17"/>
      <c r="AV1473" s="17"/>
      <c r="AW1473" s="17"/>
      <c r="AX1473" s="17"/>
      <c r="AY1473" s="17"/>
      <c r="AZ1473" s="17"/>
      <c r="BA1473" s="17"/>
      <c r="BB1473" s="17"/>
      <c r="BC1473" s="17"/>
      <c r="BD1473" s="17"/>
      <c r="BE1473" s="17"/>
      <c r="BF1473" s="17"/>
      <c r="BG1473" s="17"/>
      <c r="BH1473" s="17"/>
      <c r="BI1473" s="17"/>
      <c r="BJ1473" s="17"/>
      <c r="BK1473" s="17"/>
      <c r="BL1473" s="17"/>
      <c r="BM1473" s="17"/>
      <c r="BN1473" s="17"/>
      <c r="BO1473" s="17"/>
      <c r="BP1473" s="17"/>
      <c r="BQ1473" s="17"/>
      <c r="BR1473" s="17"/>
      <c r="BS1473" s="17"/>
      <c r="BT1473" s="17"/>
      <c r="BU1473" s="17"/>
      <c r="BV1473" s="17"/>
      <c r="BW1473" s="17"/>
      <c r="BX1473" s="17"/>
      <c r="BY1473" s="17"/>
      <c r="BZ1473" s="17"/>
      <c r="CA1473" s="17"/>
    </row>
    <row r="1474" spans="2:79" x14ac:dyDescent="0.35">
      <c r="B1474" s="6" t="s">
        <v>679</v>
      </c>
      <c r="C1474" s="17"/>
      <c r="D1474" s="17"/>
      <c r="E1474" s="17"/>
      <c r="F1474" s="17"/>
      <c r="G1474" s="17"/>
      <c r="H1474" s="17"/>
      <c r="I1474" s="17"/>
      <c r="J1474" s="17"/>
      <c r="K1474" s="17"/>
      <c r="L1474" s="17"/>
      <c r="M1474" s="17"/>
      <c r="N1474" s="17"/>
      <c r="O1474" s="17"/>
      <c r="P1474" s="17"/>
      <c r="Q1474" s="17"/>
      <c r="R1474" s="17"/>
      <c r="S1474" s="17"/>
      <c r="T1474" s="17"/>
      <c r="U1474" s="17"/>
      <c r="V1474" s="17"/>
      <c r="W1474" s="17"/>
      <c r="X1474" s="17"/>
      <c r="Y1474" s="17"/>
      <c r="Z1474" s="17"/>
      <c r="AA1474" s="17"/>
      <c r="AB1474" s="17"/>
      <c r="AC1474" s="17"/>
      <c r="AD1474" s="17"/>
      <c r="AE1474" s="17"/>
      <c r="AF1474" s="17"/>
      <c r="AG1474" s="17"/>
      <c r="AH1474" s="17"/>
      <c r="AI1474" s="17"/>
      <c r="AJ1474" s="17"/>
      <c r="AK1474" s="17"/>
      <c r="AL1474" s="17"/>
      <c r="AM1474" s="17"/>
      <c r="AN1474" s="17"/>
      <c r="AO1474" s="17"/>
      <c r="AP1474" s="17"/>
      <c r="AQ1474" s="17"/>
      <c r="AR1474" s="17"/>
      <c r="AS1474" s="17"/>
      <c r="AT1474" s="17"/>
      <c r="AU1474" s="17"/>
      <c r="AV1474" s="17"/>
      <c r="AW1474" s="17"/>
      <c r="AX1474" s="17"/>
      <c r="AY1474" s="17"/>
      <c r="AZ1474" s="17"/>
      <c r="BA1474" s="17"/>
      <c r="BB1474" s="17"/>
      <c r="BC1474" s="17"/>
      <c r="BD1474" s="17"/>
      <c r="BE1474" s="17"/>
      <c r="BF1474" s="17"/>
      <c r="BG1474" s="17"/>
      <c r="BH1474" s="17"/>
      <c r="BI1474" s="17"/>
      <c r="BJ1474" s="17"/>
      <c r="BK1474" s="17"/>
      <c r="BL1474" s="17"/>
      <c r="BM1474" s="17"/>
      <c r="BN1474" s="17"/>
      <c r="BO1474" s="17"/>
      <c r="BP1474" s="17"/>
      <c r="BQ1474" s="17"/>
      <c r="BR1474" s="17"/>
      <c r="BS1474" s="17"/>
      <c r="BT1474" s="17"/>
      <c r="BU1474" s="17"/>
      <c r="BV1474" s="17"/>
      <c r="BW1474" s="17"/>
      <c r="BX1474" s="17"/>
      <c r="BY1474" s="17"/>
      <c r="BZ1474" s="17"/>
      <c r="CA1474" s="17"/>
    </row>
    <row r="1475" spans="2:79" x14ac:dyDescent="0.35">
      <c r="B1475" s="24" t="s">
        <v>77</v>
      </c>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c r="AJ1475" s="17"/>
      <c r="AK1475" s="17"/>
      <c r="AL1475" s="17"/>
      <c r="AM1475" s="17"/>
      <c r="AN1475" s="17"/>
      <c r="AO1475" s="17"/>
      <c r="AP1475" s="17"/>
      <c r="AQ1475" s="17"/>
      <c r="AR1475" s="17"/>
      <c r="AS1475" s="17"/>
      <c r="AT1475" s="17"/>
      <c r="AU1475" s="17"/>
      <c r="AV1475" s="17"/>
      <c r="AW1475" s="17"/>
      <c r="AX1475" s="17"/>
      <c r="AY1475" s="17"/>
      <c r="AZ1475" s="17"/>
      <c r="BA1475" s="17"/>
      <c r="BB1475" s="17"/>
      <c r="BC1475" s="17"/>
      <c r="BD1475" s="17"/>
      <c r="BE1475" s="17"/>
      <c r="BF1475" s="17"/>
      <c r="BG1475" s="17"/>
      <c r="BH1475" s="17"/>
      <c r="BI1475" s="17"/>
      <c r="BJ1475" s="17"/>
      <c r="BK1475" s="17"/>
      <c r="BL1475" s="17"/>
      <c r="BM1475" s="17"/>
      <c r="BN1475" s="17"/>
      <c r="BO1475" s="17"/>
      <c r="BP1475" s="17"/>
      <c r="BQ1475" s="17"/>
      <c r="BR1475" s="17"/>
      <c r="BS1475" s="17"/>
      <c r="BT1475" s="17"/>
      <c r="BU1475" s="17"/>
      <c r="BV1475" s="17"/>
      <c r="BW1475" s="17"/>
      <c r="BX1475" s="17"/>
      <c r="BY1475" s="17"/>
      <c r="BZ1475" s="17"/>
      <c r="CA1475" s="17"/>
    </row>
    <row r="1476" spans="2:79" x14ac:dyDescent="0.35">
      <c r="B1476" t="s">
        <v>671</v>
      </c>
      <c r="C1476" s="17">
        <v>0.158345247496191</v>
      </c>
      <c r="D1476" s="17">
        <v>0.18830748868577399</v>
      </c>
      <c r="E1476" s="17">
        <v>0.156777860758397</v>
      </c>
      <c r="F1476" s="17">
        <v>9.7157043606114601E-2</v>
      </c>
      <c r="G1476" s="17">
        <v>0.16341280669569899</v>
      </c>
      <c r="H1476" s="17">
        <v>9.8546433158033894E-2</v>
      </c>
      <c r="I1476" s="17">
        <v>0.19196322636277699</v>
      </c>
      <c r="J1476" s="17">
        <v>0.18465816189805301</v>
      </c>
      <c r="K1476" s="17">
        <v>0.23722054265054601</v>
      </c>
      <c r="L1476" s="17">
        <v>0.22125263633360601</v>
      </c>
      <c r="M1476" s="17"/>
      <c r="N1476" s="17">
        <v>7.8812265345661797E-2</v>
      </c>
      <c r="O1476" s="17">
        <v>0.120366356613704</v>
      </c>
      <c r="P1476" s="17">
        <v>0.16474162357143299</v>
      </c>
      <c r="Q1476" s="17">
        <v>0.24067996774841799</v>
      </c>
      <c r="R1476" s="17"/>
      <c r="S1476" s="17">
        <v>0.134848710056195</v>
      </c>
      <c r="T1476" s="17">
        <v>0.139630631023479</v>
      </c>
      <c r="U1476" s="17">
        <v>0.161822646555006</v>
      </c>
      <c r="V1476" s="17">
        <v>0.112419822900603</v>
      </c>
      <c r="W1476" s="17">
        <v>0.19335283146773899</v>
      </c>
      <c r="X1476" s="17">
        <v>0.19584555056776801</v>
      </c>
      <c r="Y1476" s="17">
        <v>0.260944568503017</v>
      </c>
      <c r="Z1476" s="17"/>
      <c r="AA1476" s="17">
        <v>0.219717127396587</v>
      </c>
      <c r="AB1476" s="17">
        <v>6.1511780027545801E-2</v>
      </c>
      <c r="AC1476" s="17"/>
      <c r="AD1476" s="17">
        <v>0.21957417282946901</v>
      </c>
      <c r="AE1476" s="17">
        <v>0.32525486596037401</v>
      </c>
      <c r="AF1476" s="17">
        <v>0.17234568693589999</v>
      </c>
      <c r="AG1476" s="17"/>
      <c r="AH1476" s="17">
        <v>0.318917009547588</v>
      </c>
      <c r="AI1476" s="17">
        <v>0.13559483619298801</v>
      </c>
      <c r="AJ1476" s="17"/>
      <c r="AK1476" s="17">
        <v>0.12732337323421899</v>
      </c>
      <c r="AL1476" s="17">
        <v>0.17232348682714599</v>
      </c>
      <c r="AM1476" s="17"/>
      <c r="AN1476" s="17">
        <v>0.11225004898865699</v>
      </c>
      <c r="AO1476" s="17">
        <v>0.24067996774841799</v>
      </c>
      <c r="AP1476" s="17"/>
      <c r="AQ1476" s="17">
        <v>0.25176132372202298</v>
      </c>
      <c r="AR1476" s="17">
        <v>0.11174575238532</v>
      </c>
      <c r="AS1476" s="17"/>
      <c r="AT1476" s="17">
        <v>5.5393475340731503E-2</v>
      </c>
      <c r="AU1476" s="17">
        <v>0.11400816559126301</v>
      </c>
      <c r="AV1476" s="17">
        <v>0.180770001421557</v>
      </c>
      <c r="AW1476" s="17">
        <v>0.35272776860447802</v>
      </c>
      <c r="AX1476" s="17"/>
      <c r="AY1476" s="17">
        <v>0.26378981839933202</v>
      </c>
      <c r="AZ1476" s="17">
        <v>0.132210598158823</v>
      </c>
      <c r="BA1476" s="17"/>
      <c r="BB1476" s="17">
        <v>0.15470074666112499</v>
      </c>
      <c r="BC1476" s="17">
        <v>0.159014763923504</v>
      </c>
      <c r="BD1476" s="17"/>
      <c r="BE1476" s="17">
        <v>0.22339467473327401</v>
      </c>
      <c r="BF1476" s="17">
        <v>0.149820297556997</v>
      </c>
      <c r="BG1476" s="17"/>
      <c r="BH1476" s="17">
        <v>0.150523236621673</v>
      </c>
      <c r="BI1476" s="17">
        <v>0.159029828695301</v>
      </c>
      <c r="BJ1476" s="17"/>
      <c r="BK1476" s="17">
        <v>0.17630354552760399</v>
      </c>
      <c r="BL1476" s="17">
        <v>0.15523355505768099</v>
      </c>
      <c r="BM1476" s="17"/>
      <c r="BN1476" s="17">
        <v>0.23518273558518801</v>
      </c>
      <c r="BO1476" s="17">
        <v>0.15484358680299301</v>
      </c>
      <c r="BP1476" s="17"/>
      <c r="BQ1476" s="17">
        <v>0.31224320802928601</v>
      </c>
      <c r="BR1476" s="17">
        <v>0.14623819493797799</v>
      </c>
      <c r="BS1476" s="17"/>
      <c r="BT1476" s="17">
        <v>0.25046430501716699</v>
      </c>
      <c r="BU1476" s="17">
        <v>0.15219084617550699</v>
      </c>
      <c r="BV1476" s="17"/>
      <c r="BW1476" s="17">
        <v>0.16822324476318201</v>
      </c>
      <c r="BX1476" s="17">
        <v>0.15364060368041099</v>
      </c>
      <c r="BY1476" s="17"/>
      <c r="BZ1476" s="17">
        <v>0.27118959584629598</v>
      </c>
      <c r="CA1476" s="17">
        <v>0.15292265167621599</v>
      </c>
    </row>
    <row r="1477" spans="2:79" x14ac:dyDescent="0.35">
      <c r="B1477" t="s">
        <v>672</v>
      </c>
      <c r="C1477" s="17">
        <v>0.38625706582488201</v>
      </c>
      <c r="D1477" s="17">
        <v>0.36364232820957598</v>
      </c>
      <c r="E1477" s="17">
        <v>0.34115942222928097</v>
      </c>
      <c r="F1477" s="17">
        <v>0.36836685527397101</v>
      </c>
      <c r="G1477" s="17">
        <v>0.366449178579284</v>
      </c>
      <c r="H1477" s="17">
        <v>0.44726397677749002</v>
      </c>
      <c r="I1477" s="17">
        <v>0.42357527836872999</v>
      </c>
      <c r="J1477" s="17">
        <v>0.364272631979915</v>
      </c>
      <c r="K1477" s="17">
        <v>0.390482983940865</v>
      </c>
      <c r="L1477" s="17">
        <v>0.44350440334105101</v>
      </c>
      <c r="M1477" s="17"/>
      <c r="N1477" s="17">
        <v>0.30492603076671698</v>
      </c>
      <c r="O1477" s="17">
        <v>0.37027755369821003</v>
      </c>
      <c r="P1477" s="17">
        <v>0.422778479658733</v>
      </c>
      <c r="Q1477" s="17">
        <v>0.44514991961517902</v>
      </c>
      <c r="R1477" s="17"/>
      <c r="S1477" s="17">
        <v>0.32329405057913502</v>
      </c>
      <c r="T1477" s="17">
        <v>0.38349620342622598</v>
      </c>
      <c r="U1477" s="17">
        <v>0.40810071372906498</v>
      </c>
      <c r="V1477" s="17">
        <v>0.35509607550032202</v>
      </c>
      <c r="W1477" s="17">
        <v>0.43655077886646898</v>
      </c>
      <c r="X1477" s="17">
        <v>0.478399919816695</v>
      </c>
      <c r="Y1477" s="17">
        <v>0.38927834876553102</v>
      </c>
      <c r="Z1477" s="17"/>
      <c r="AA1477" s="17">
        <v>0.46140947331129201</v>
      </c>
      <c r="AB1477" s="17">
        <v>0.26768047639440901</v>
      </c>
      <c r="AC1477" s="17"/>
      <c r="AD1477" s="17">
        <v>0.463108968896905</v>
      </c>
      <c r="AE1477" s="17">
        <v>0.47773301788019201</v>
      </c>
      <c r="AF1477" s="17">
        <v>0.46081056064936399</v>
      </c>
      <c r="AG1477" s="17"/>
      <c r="AH1477" s="17">
        <v>0.46640679174132199</v>
      </c>
      <c r="AI1477" s="17">
        <v>0.37490115114136402</v>
      </c>
      <c r="AJ1477" s="17"/>
      <c r="AK1477" s="17">
        <v>0.358015048818843</v>
      </c>
      <c r="AL1477" s="17">
        <v>0.39898272094054499</v>
      </c>
      <c r="AM1477" s="17"/>
      <c r="AN1477" s="17">
        <v>0.353285826257631</v>
      </c>
      <c r="AO1477" s="17">
        <v>0.44514991961517902</v>
      </c>
      <c r="AP1477" s="17"/>
      <c r="AQ1477" s="17">
        <v>0.439342615380232</v>
      </c>
      <c r="AR1477" s="17">
        <v>0.35977597277423701</v>
      </c>
      <c r="AS1477" s="17"/>
      <c r="AT1477" s="17">
        <v>0.19802130972965301</v>
      </c>
      <c r="AU1477" s="17">
        <v>0.36868753844778501</v>
      </c>
      <c r="AV1477" s="17">
        <v>0.47518759732048599</v>
      </c>
      <c r="AW1477" s="17">
        <v>0.449880774850414</v>
      </c>
      <c r="AX1477" s="17"/>
      <c r="AY1477" s="17">
        <v>0.45123275814833602</v>
      </c>
      <c r="AZ1477" s="17">
        <v>0.37015270957608098</v>
      </c>
      <c r="BA1477" s="17"/>
      <c r="BB1477" s="17">
        <v>0.40270996462372699</v>
      </c>
      <c r="BC1477" s="17">
        <v>0.38323457069557099</v>
      </c>
      <c r="BD1477" s="17"/>
      <c r="BE1477" s="17">
        <v>0.40492811471764401</v>
      </c>
      <c r="BF1477" s="17">
        <v>0.38381016100367699</v>
      </c>
      <c r="BG1477" s="17"/>
      <c r="BH1477" s="17">
        <v>0.363526164951325</v>
      </c>
      <c r="BI1477" s="17">
        <v>0.38824647080353902</v>
      </c>
      <c r="BJ1477" s="17"/>
      <c r="BK1477" s="17">
        <v>0.46154349005842099</v>
      </c>
      <c r="BL1477" s="17">
        <v>0.37321194336393698</v>
      </c>
      <c r="BM1477" s="17"/>
      <c r="BN1477" s="17">
        <v>0.39963991377388802</v>
      </c>
      <c r="BO1477" s="17">
        <v>0.38564717872691001</v>
      </c>
      <c r="BP1477" s="17"/>
      <c r="BQ1477" s="17">
        <v>0.42833104617629297</v>
      </c>
      <c r="BR1477" s="17">
        <v>0.38294713312867701</v>
      </c>
      <c r="BS1477" s="17"/>
      <c r="BT1477" s="17">
        <v>0.37547501981561199</v>
      </c>
      <c r="BU1477" s="17">
        <v>0.38697740578476503</v>
      </c>
      <c r="BV1477" s="17"/>
      <c r="BW1477" s="17">
        <v>0.44910313362446203</v>
      </c>
      <c r="BX1477" s="17">
        <v>0.35632505063721398</v>
      </c>
      <c r="BY1477" s="17"/>
      <c r="BZ1477" s="17">
        <v>0.45025733065256701</v>
      </c>
      <c r="CA1477" s="17">
        <v>0.383181612125995</v>
      </c>
    </row>
    <row r="1478" spans="2:79" x14ac:dyDescent="0.35">
      <c r="B1478" t="s">
        <v>673</v>
      </c>
      <c r="C1478" s="17">
        <v>0.26732935685808801</v>
      </c>
      <c r="D1478" s="17">
        <v>0.246169470004206</v>
      </c>
      <c r="E1478" s="17">
        <v>0.30577033587242097</v>
      </c>
      <c r="F1478" s="17">
        <v>0.317091903219826</v>
      </c>
      <c r="G1478" s="17">
        <v>0.243633275362796</v>
      </c>
      <c r="H1478" s="17">
        <v>0.30406539221351703</v>
      </c>
      <c r="I1478" s="17">
        <v>0.248815128802511</v>
      </c>
      <c r="J1478" s="17">
        <v>0.231696871864708</v>
      </c>
      <c r="K1478" s="17">
        <v>0.19544481657544399</v>
      </c>
      <c r="L1478" s="17">
        <v>0.186825357932807</v>
      </c>
      <c r="M1478" s="17"/>
      <c r="N1478" s="17">
        <v>0.33231915504992199</v>
      </c>
      <c r="O1478" s="17">
        <v>0.29863209118145301</v>
      </c>
      <c r="P1478" s="17">
        <v>0.26967819977910201</v>
      </c>
      <c r="Q1478" s="17">
        <v>0.19659783130088501</v>
      </c>
      <c r="R1478" s="17"/>
      <c r="S1478" s="17">
        <v>0.31447394400124601</v>
      </c>
      <c r="T1478" s="17">
        <v>0.26446868431682702</v>
      </c>
      <c r="U1478" s="17">
        <v>0.269252978116997</v>
      </c>
      <c r="V1478" s="17">
        <v>0.32761011321641598</v>
      </c>
      <c r="W1478" s="17">
        <v>0.24295975953528101</v>
      </c>
      <c r="X1478" s="17">
        <v>0.20832494845615801</v>
      </c>
      <c r="Y1478" s="17">
        <v>0.208651745970828</v>
      </c>
      <c r="Z1478" s="17"/>
      <c r="AA1478" s="17">
        <v>0.22484520718019199</v>
      </c>
      <c r="AB1478" s="17">
        <v>0.33436148187111098</v>
      </c>
      <c r="AC1478" s="17"/>
      <c r="AD1478" s="17">
        <v>0.227686013476639</v>
      </c>
      <c r="AE1478" s="17">
        <v>0.15531435457023501</v>
      </c>
      <c r="AF1478" s="17">
        <v>0.25063889228944702</v>
      </c>
      <c r="AG1478" s="17"/>
      <c r="AH1478" s="17">
        <v>0.15358909134263701</v>
      </c>
      <c r="AI1478" s="17">
        <v>0.28344450555642298</v>
      </c>
      <c r="AJ1478" s="17"/>
      <c r="AK1478" s="17">
        <v>0.28184181002768699</v>
      </c>
      <c r="AL1478" s="17">
        <v>0.260790147074345</v>
      </c>
      <c r="AM1478" s="17"/>
      <c r="AN1478" s="17">
        <v>0.30692849196551197</v>
      </c>
      <c r="AO1478" s="17">
        <v>0.19659783130088501</v>
      </c>
      <c r="AP1478" s="17"/>
      <c r="AQ1478" s="17">
        <v>0.199750942503259</v>
      </c>
      <c r="AR1478" s="17">
        <v>0.30104004260467498</v>
      </c>
      <c r="AS1478" s="17"/>
      <c r="AT1478" s="17">
        <v>0.33594101144584099</v>
      </c>
      <c r="AU1478" s="17">
        <v>0.30345745909537403</v>
      </c>
      <c r="AV1478" s="17">
        <v>0.23970354884501799</v>
      </c>
      <c r="AW1478" s="17">
        <v>0.15879530044503201</v>
      </c>
      <c r="AX1478" s="17"/>
      <c r="AY1478" s="17">
        <v>0.18510348102133201</v>
      </c>
      <c r="AZ1478" s="17">
        <v>0.28770920584458098</v>
      </c>
      <c r="BA1478" s="17"/>
      <c r="BB1478" s="17">
        <v>0.24666225327581001</v>
      </c>
      <c r="BC1478" s="17">
        <v>0.27112602641025102</v>
      </c>
      <c r="BD1478" s="17"/>
      <c r="BE1478" s="17">
        <v>0.252048367120697</v>
      </c>
      <c r="BF1478" s="17">
        <v>0.26933198283137799</v>
      </c>
      <c r="BG1478" s="17"/>
      <c r="BH1478" s="17">
        <v>0.25716404296671003</v>
      </c>
      <c r="BI1478" s="17">
        <v>0.26821902357994898</v>
      </c>
      <c r="BJ1478" s="17"/>
      <c r="BK1478" s="17">
        <v>0.22632899128050399</v>
      </c>
      <c r="BL1478" s="17">
        <v>0.27443362293724199</v>
      </c>
      <c r="BM1478" s="17"/>
      <c r="BN1478" s="17">
        <v>0.20375066759911101</v>
      </c>
      <c r="BO1478" s="17">
        <v>0.27022678365638902</v>
      </c>
      <c r="BP1478" s="17"/>
      <c r="BQ1478" s="17">
        <v>0.16907569000029199</v>
      </c>
      <c r="BR1478" s="17">
        <v>0.27505890898836899</v>
      </c>
      <c r="BS1478" s="17"/>
      <c r="BT1478" s="17">
        <v>0.22860858217349</v>
      </c>
      <c r="BU1478" s="17">
        <v>0.26991626116724798</v>
      </c>
      <c r="BV1478" s="17"/>
      <c r="BW1478" s="17">
        <v>0.27152200468538701</v>
      </c>
      <c r="BX1478" s="17">
        <v>0.26533250323085</v>
      </c>
      <c r="BY1478" s="17"/>
      <c r="BZ1478" s="17">
        <v>0.195385756494975</v>
      </c>
      <c r="CA1478" s="17">
        <v>0.270786517737715</v>
      </c>
    </row>
    <row r="1479" spans="2:79" x14ac:dyDescent="0.35">
      <c r="B1479" t="s">
        <v>674</v>
      </c>
      <c r="C1479" s="17">
        <v>7.9626993024197901E-2</v>
      </c>
      <c r="D1479" s="17">
        <v>8.8357660564579096E-2</v>
      </c>
      <c r="E1479" s="17">
        <v>0.106576488559001</v>
      </c>
      <c r="F1479" s="17">
        <v>8.1028628526422397E-2</v>
      </c>
      <c r="G1479" s="17">
        <v>8.5478982307506696E-2</v>
      </c>
      <c r="H1479" s="17">
        <v>5.1436896225352698E-2</v>
      </c>
      <c r="I1479" s="17">
        <v>6.5370295531111594E-2</v>
      </c>
      <c r="J1479" s="17">
        <v>7.8751036150307097E-2</v>
      </c>
      <c r="K1479" s="17">
        <v>7.2422909511810393E-2</v>
      </c>
      <c r="L1479" s="17">
        <v>8.6745207430771201E-2</v>
      </c>
      <c r="M1479" s="17"/>
      <c r="N1479" s="17">
        <v>9.5404637330483905E-2</v>
      </c>
      <c r="O1479" s="17">
        <v>9.31607120554553E-2</v>
      </c>
      <c r="P1479" s="17">
        <v>7.2014728599552394E-2</v>
      </c>
      <c r="Q1479" s="17">
        <v>6.2859869269960802E-2</v>
      </c>
      <c r="R1479" s="17"/>
      <c r="S1479" s="17">
        <v>8.1965103069257403E-2</v>
      </c>
      <c r="T1479" s="17">
        <v>0.10157689705766799</v>
      </c>
      <c r="U1479" s="17">
        <v>7.9623290328582799E-2</v>
      </c>
      <c r="V1479" s="17">
        <v>8.4834157611621899E-2</v>
      </c>
      <c r="W1479" s="17">
        <v>6.2894895781322693E-2</v>
      </c>
      <c r="X1479" s="17">
        <v>6.0404744702666498E-2</v>
      </c>
      <c r="Y1479" s="17">
        <v>6.2950196137717795E-2</v>
      </c>
      <c r="Z1479" s="17"/>
      <c r="AA1479" s="17">
        <v>5.3288225258771998E-2</v>
      </c>
      <c r="AB1479" s="17">
        <v>0.121184693647298</v>
      </c>
      <c r="AC1479" s="17"/>
      <c r="AD1479" s="17">
        <v>5.3758091989272103E-2</v>
      </c>
      <c r="AE1479" s="17">
        <v>2.4355527223033101E-2</v>
      </c>
      <c r="AF1479" s="17">
        <v>6.8088052575698998E-2</v>
      </c>
      <c r="AG1479" s="17"/>
      <c r="AH1479" s="17">
        <v>4.0768089090272699E-2</v>
      </c>
      <c r="AI1479" s="17">
        <v>8.5132668717072396E-2</v>
      </c>
      <c r="AJ1479" s="17"/>
      <c r="AK1479" s="17">
        <v>8.9162613208585595E-2</v>
      </c>
      <c r="AL1479" s="17">
        <v>7.5330309336395895E-2</v>
      </c>
      <c r="AM1479" s="17"/>
      <c r="AN1479" s="17">
        <v>8.9014088717050605E-2</v>
      </c>
      <c r="AO1479" s="17">
        <v>6.2859869269960802E-2</v>
      </c>
      <c r="AP1479" s="17"/>
      <c r="AQ1479" s="17">
        <v>5.49517556378748E-2</v>
      </c>
      <c r="AR1479" s="17">
        <v>9.1935940802777005E-2</v>
      </c>
      <c r="AS1479" s="17"/>
      <c r="AT1479" s="17">
        <v>0.116136905441473</v>
      </c>
      <c r="AU1479" s="17">
        <v>9.7415289879559205E-2</v>
      </c>
      <c r="AV1479" s="17">
        <v>6.3464041538562499E-2</v>
      </c>
      <c r="AW1479" s="17">
        <v>2.9876168903290999E-2</v>
      </c>
      <c r="AX1479" s="17"/>
      <c r="AY1479" s="17">
        <v>5.74200028765341E-2</v>
      </c>
      <c r="AZ1479" s="17">
        <v>8.51310402726871E-2</v>
      </c>
      <c r="BA1479" s="17"/>
      <c r="BB1479" s="17">
        <v>7.2253508809076605E-2</v>
      </c>
      <c r="BC1479" s="17">
        <v>8.0981545823599899E-2</v>
      </c>
      <c r="BD1479" s="17"/>
      <c r="BE1479" s="17">
        <v>6.25501693674652E-2</v>
      </c>
      <c r="BF1479" s="17">
        <v>8.1864969175217406E-2</v>
      </c>
      <c r="BG1479" s="17"/>
      <c r="BH1479" s="17">
        <v>0.10780284459237099</v>
      </c>
      <c r="BI1479" s="17">
        <v>7.7161046790943696E-2</v>
      </c>
      <c r="BJ1479" s="17"/>
      <c r="BK1479" s="17">
        <v>6.2195045478732697E-2</v>
      </c>
      <c r="BL1479" s="17">
        <v>8.2647483009988199E-2</v>
      </c>
      <c r="BM1479" s="17"/>
      <c r="BN1479" s="17">
        <v>8.10189064650539E-2</v>
      </c>
      <c r="BO1479" s="17">
        <v>7.9563560333913499E-2</v>
      </c>
      <c r="BP1479" s="17"/>
      <c r="BQ1479" s="17">
        <v>5.8005913237165599E-2</v>
      </c>
      <c r="BR1479" s="17">
        <v>8.1327909322504596E-2</v>
      </c>
      <c r="BS1479" s="17"/>
      <c r="BT1479" s="17">
        <v>7.1359820408693098E-2</v>
      </c>
      <c r="BU1479" s="17">
        <v>8.0179316283167296E-2</v>
      </c>
      <c r="BV1479" s="17"/>
      <c r="BW1479" s="17">
        <v>6.0647959877363003E-2</v>
      </c>
      <c r="BX1479" s="17">
        <v>8.8666233318594107E-2</v>
      </c>
      <c r="BY1479" s="17"/>
      <c r="BZ1479" s="17">
        <v>6.0729660767096003E-2</v>
      </c>
      <c r="CA1479" s="17">
        <v>8.0535080991422495E-2</v>
      </c>
    </row>
    <row r="1480" spans="2:79" x14ac:dyDescent="0.35">
      <c r="B1480" t="s">
        <v>675</v>
      </c>
      <c r="C1480" s="17">
        <v>4.3344987882732902E-2</v>
      </c>
      <c r="D1480" s="17">
        <v>5.2566879470288798E-2</v>
      </c>
      <c r="E1480" s="17">
        <v>4.4701713816786698E-2</v>
      </c>
      <c r="F1480" s="17">
        <v>6.4153751441795706E-2</v>
      </c>
      <c r="G1480" s="17">
        <v>5.5071186982518901E-2</v>
      </c>
      <c r="H1480" s="17">
        <v>2.4220713910530201E-2</v>
      </c>
      <c r="I1480" s="17">
        <v>3.27801194227424E-2</v>
      </c>
      <c r="J1480" s="17">
        <v>4.1554921331442701E-2</v>
      </c>
      <c r="K1480" s="17">
        <v>2.2714510313234199E-2</v>
      </c>
      <c r="L1480" s="17">
        <v>1.9638464553130001E-2</v>
      </c>
      <c r="M1480" s="17"/>
      <c r="N1480" s="17">
        <v>7.6749090436013703E-2</v>
      </c>
      <c r="O1480" s="17">
        <v>4.1425236941932599E-2</v>
      </c>
      <c r="P1480" s="17">
        <v>3.3692775632655603E-2</v>
      </c>
      <c r="Q1480" s="17">
        <v>2.1351494684333502E-2</v>
      </c>
      <c r="R1480" s="17"/>
      <c r="S1480" s="17">
        <v>7.7150189502580305E-2</v>
      </c>
      <c r="T1480" s="17">
        <v>5.4340131732554101E-2</v>
      </c>
      <c r="U1480" s="17">
        <v>4.1534720415448902E-2</v>
      </c>
      <c r="V1480" s="17">
        <v>4.2113448512366203E-2</v>
      </c>
      <c r="W1480" s="17">
        <v>2.10780810930799E-2</v>
      </c>
      <c r="X1480" s="17">
        <v>2.9012520967444399E-2</v>
      </c>
      <c r="Y1480" s="17">
        <v>3.2008168119418499E-2</v>
      </c>
      <c r="Z1480" s="17"/>
      <c r="AA1480" s="17">
        <v>1.9055077894612499E-2</v>
      </c>
      <c r="AB1480" s="17">
        <v>8.1669970146079907E-2</v>
      </c>
      <c r="AC1480" s="17"/>
      <c r="AD1480" s="17">
        <v>1.5790838698405599E-2</v>
      </c>
      <c r="AE1480" s="17">
        <v>9.1822054268370402E-3</v>
      </c>
      <c r="AF1480" s="17">
        <v>2.55799260484607E-2</v>
      </c>
      <c r="AG1480" s="17"/>
      <c r="AH1480" s="17">
        <v>1.41504970803346E-2</v>
      </c>
      <c r="AI1480" s="17">
        <v>4.7481373166525898E-2</v>
      </c>
      <c r="AJ1480" s="17"/>
      <c r="AK1480" s="17">
        <v>4.7714754452631097E-2</v>
      </c>
      <c r="AL1480" s="17">
        <v>4.1376001662924801E-2</v>
      </c>
      <c r="AM1480" s="17"/>
      <c r="AN1480" s="17">
        <v>5.5658073197756702E-2</v>
      </c>
      <c r="AO1480" s="17">
        <v>2.1351494684333502E-2</v>
      </c>
      <c r="AP1480" s="17"/>
      <c r="AQ1480" s="17">
        <v>2.19072004173584E-2</v>
      </c>
      <c r="AR1480" s="17">
        <v>5.4038972393124399E-2</v>
      </c>
      <c r="AS1480" s="17"/>
      <c r="AT1480" s="17">
        <v>9.0473918620609897E-2</v>
      </c>
      <c r="AU1480" s="17">
        <v>5.4130852632754599E-2</v>
      </c>
      <c r="AV1480" s="17">
        <v>2.38812442671586E-2</v>
      </c>
      <c r="AW1480" s="17">
        <v>3.8154286564397802E-3</v>
      </c>
      <c r="AX1480" s="17"/>
      <c r="AY1480" s="17">
        <v>1.85310681065642E-2</v>
      </c>
      <c r="AZ1480" s="17">
        <v>4.9495167891824399E-2</v>
      </c>
      <c r="BA1480" s="17"/>
      <c r="BB1480" s="17">
        <v>3.9914266375928001E-2</v>
      </c>
      <c r="BC1480" s="17">
        <v>4.3975231779028401E-2</v>
      </c>
      <c r="BD1480" s="17"/>
      <c r="BE1480" s="17">
        <v>2.42539341936856E-2</v>
      </c>
      <c r="BF1480" s="17">
        <v>4.5846935769105597E-2</v>
      </c>
      <c r="BG1480" s="17"/>
      <c r="BH1480" s="17">
        <v>4.0675000101167501E-2</v>
      </c>
      <c r="BI1480" s="17">
        <v>4.3578664806280601E-2</v>
      </c>
      <c r="BJ1480" s="17"/>
      <c r="BK1480" s="17">
        <v>3.3757766472635099E-2</v>
      </c>
      <c r="BL1480" s="17">
        <v>4.5006196774351498E-2</v>
      </c>
      <c r="BM1480" s="17"/>
      <c r="BN1480" s="17">
        <v>3.5942449540137297E-2</v>
      </c>
      <c r="BO1480" s="17">
        <v>4.3682338545655799E-2</v>
      </c>
      <c r="BP1480" s="17"/>
      <c r="BQ1480" s="17">
        <v>1.8851069973377901E-2</v>
      </c>
      <c r="BR1480" s="17">
        <v>4.5271908489463997E-2</v>
      </c>
      <c r="BS1480" s="17"/>
      <c r="BT1480" s="17">
        <v>3.8167864507965603E-2</v>
      </c>
      <c r="BU1480" s="17">
        <v>4.36908673977046E-2</v>
      </c>
      <c r="BV1480" s="17"/>
      <c r="BW1480" s="17">
        <v>2.29148171054025E-2</v>
      </c>
      <c r="BX1480" s="17">
        <v>5.30753688501448E-2</v>
      </c>
      <c r="BY1480" s="17"/>
      <c r="BZ1480" s="17">
        <v>1.6375976522550399E-2</v>
      </c>
      <c r="CA1480" s="17">
        <v>4.4640950422361901E-2</v>
      </c>
    </row>
    <row r="1481" spans="2:79" x14ac:dyDescent="0.35">
      <c r="B1481" t="s">
        <v>75</v>
      </c>
      <c r="C1481" s="17">
        <v>6.5096348913908406E-2</v>
      </c>
      <c r="D1481" s="17">
        <v>6.0956173065575499E-2</v>
      </c>
      <c r="E1481" s="17">
        <v>4.5014178764113198E-2</v>
      </c>
      <c r="F1481" s="17">
        <v>7.2201817931869902E-2</v>
      </c>
      <c r="G1481" s="17">
        <v>8.5954570072195202E-2</v>
      </c>
      <c r="H1481" s="17">
        <v>7.4466587715076096E-2</v>
      </c>
      <c r="I1481" s="17">
        <v>3.7495951512128103E-2</v>
      </c>
      <c r="J1481" s="17">
        <v>9.9066376775574699E-2</v>
      </c>
      <c r="K1481" s="17">
        <v>8.1714237008101098E-2</v>
      </c>
      <c r="L1481" s="17">
        <v>4.2033930408635303E-2</v>
      </c>
      <c r="M1481" s="17"/>
      <c r="N1481" s="17">
        <v>0.111788821071202</v>
      </c>
      <c r="O1481" s="17">
        <v>7.6138049509244798E-2</v>
      </c>
      <c r="P1481" s="17">
        <v>3.7094192758523603E-2</v>
      </c>
      <c r="Q1481" s="17">
        <v>3.3360917381223598E-2</v>
      </c>
      <c r="R1481" s="17"/>
      <c r="S1481" s="17">
        <v>6.8268002791585694E-2</v>
      </c>
      <c r="T1481" s="17">
        <v>5.6487452443245302E-2</v>
      </c>
      <c r="U1481" s="17">
        <v>3.9665650854900099E-2</v>
      </c>
      <c r="V1481" s="17">
        <v>7.7926382258671101E-2</v>
      </c>
      <c r="W1481" s="17">
        <v>4.3163653256107902E-2</v>
      </c>
      <c r="X1481" s="17">
        <v>2.8012315489268601E-2</v>
      </c>
      <c r="Y1481" s="17">
        <v>4.6166972503488501E-2</v>
      </c>
      <c r="Z1481" s="17"/>
      <c r="AA1481" s="17">
        <v>2.1684888958544101E-2</v>
      </c>
      <c r="AB1481" s="17">
        <v>0.13359159791355599</v>
      </c>
      <c r="AC1481" s="17"/>
      <c r="AD1481" s="17">
        <v>2.0081914109309901E-2</v>
      </c>
      <c r="AE1481" s="17">
        <v>8.1600289393295809E-3</v>
      </c>
      <c r="AF1481" s="17">
        <v>2.25368815011288E-2</v>
      </c>
      <c r="AG1481" s="17"/>
      <c r="AH1481" s="17">
        <v>6.16852119784573E-3</v>
      </c>
      <c r="AI1481" s="17">
        <v>7.3445465225626602E-2</v>
      </c>
      <c r="AJ1481" s="17"/>
      <c r="AK1481" s="17">
        <v>9.5942400258033994E-2</v>
      </c>
      <c r="AL1481" s="17">
        <v>5.1197334158643401E-2</v>
      </c>
      <c r="AM1481" s="17"/>
      <c r="AN1481" s="17">
        <v>8.2863470873392395E-2</v>
      </c>
      <c r="AO1481" s="17">
        <v>3.3360917381223598E-2</v>
      </c>
      <c r="AP1481" s="17"/>
      <c r="AQ1481" s="17">
        <v>3.2286162339253598E-2</v>
      </c>
      <c r="AR1481" s="17">
        <v>8.1463319039866006E-2</v>
      </c>
      <c r="AS1481" s="17"/>
      <c r="AT1481" s="17">
        <v>0.204033379421692</v>
      </c>
      <c r="AU1481" s="17">
        <v>6.23006943532649E-2</v>
      </c>
      <c r="AV1481" s="17">
        <v>1.6993566607218499E-2</v>
      </c>
      <c r="AW1481" s="17">
        <v>4.9045585403462598E-3</v>
      </c>
      <c r="AX1481" s="17"/>
      <c r="AY1481" s="17">
        <v>2.39228714479017E-2</v>
      </c>
      <c r="AZ1481" s="17">
        <v>7.5301278256003301E-2</v>
      </c>
      <c r="BA1481" s="17"/>
      <c r="BB1481" s="17">
        <v>8.3759260254332599E-2</v>
      </c>
      <c r="BC1481" s="17">
        <v>6.1667861368045099E-2</v>
      </c>
      <c r="BD1481" s="17"/>
      <c r="BE1481" s="17">
        <v>3.2824739867234297E-2</v>
      </c>
      <c r="BF1481" s="17">
        <v>6.9325653663624504E-2</v>
      </c>
      <c r="BG1481" s="17"/>
      <c r="BH1481" s="17">
        <v>8.0308710766752903E-2</v>
      </c>
      <c r="BI1481" s="17">
        <v>6.3764965323987205E-2</v>
      </c>
      <c r="BJ1481" s="17"/>
      <c r="BK1481" s="17">
        <v>3.9871161182102703E-2</v>
      </c>
      <c r="BL1481" s="17">
        <v>6.9467198856800902E-2</v>
      </c>
      <c r="BM1481" s="17"/>
      <c r="BN1481" s="17">
        <v>4.4465327036621101E-2</v>
      </c>
      <c r="BO1481" s="17">
        <v>6.6036551934138807E-2</v>
      </c>
      <c r="BP1481" s="17"/>
      <c r="BQ1481" s="17">
        <v>1.34930725835853E-2</v>
      </c>
      <c r="BR1481" s="17">
        <v>6.9155945133007393E-2</v>
      </c>
      <c r="BS1481" s="17"/>
      <c r="BT1481" s="17">
        <v>3.5924408077072298E-2</v>
      </c>
      <c r="BU1481" s="17">
        <v>6.7045303191607494E-2</v>
      </c>
      <c r="BV1481" s="17"/>
      <c r="BW1481" s="17">
        <v>2.75888399442039E-2</v>
      </c>
      <c r="BX1481" s="17">
        <v>8.2960240282785799E-2</v>
      </c>
      <c r="BY1481" s="17"/>
      <c r="BZ1481" s="17">
        <v>6.0616797165152199E-3</v>
      </c>
      <c r="CA1481" s="17">
        <v>6.7933187046290394E-2</v>
      </c>
    </row>
    <row r="1482" spans="2:79" x14ac:dyDescent="0.35">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c r="BI1482" s="17"/>
      <c r="BJ1482" s="17"/>
      <c r="BK1482" s="17"/>
      <c r="BL1482" s="17"/>
      <c r="BM1482" s="17"/>
      <c r="BN1482" s="17"/>
      <c r="BO1482" s="17"/>
      <c r="BP1482" s="17"/>
      <c r="BQ1482" s="17"/>
      <c r="BR1482" s="17"/>
      <c r="BS1482" s="17"/>
      <c r="BT1482" s="17"/>
      <c r="BU1482" s="17"/>
      <c r="BV1482" s="17"/>
      <c r="BW1482" s="17"/>
      <c r="BX1482" s="17"/>
      <c r="BY1482" s="17"/>
      <c r="BZ1482" s="17"/>
      <c r="CA1482" s="17"/>
    </row>
    <row r="1483" spans="2:79" x14ac:dyDescent="0.35">
      <c r="B1483" s="6" t="s">
        <v>680</v>
      </c>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c r="AX1483" s="17"/>
      <c r="AY1483" s="17"/>
      <c r="AZ1483" s="17"/>
      <c r="BA1483" s="17"/>
      <c r="BB1483" s="17"/>
      <c r="BC1483" s="17"/>
      <c r="BD1483" s="17"/>
      <c r="BE1483" s="17"/>
      <c r="BF1483" s="17"/>
      <c r="BG1483" s="17"/>
      <c r="BH1483" s="17"/>
      <c r="BI1483" s="17"/>
      <c r="BJ1483" s="17"/>
      <c r="BK1483" s="17"/>
      <c r="BL1483" s="17"/>
      <c r="BM1483" s="17"/>
      <c r="BN1483" s="17"/>
      <c r="BO1483" s="17"/>
      <c r="BP1483" s="17"/>
      <c r="BQ1483" s="17"/>
      <c r="BR1483" s="17"/>
      <c r="BS1483" s="17"/>
      <c r="BT1483" s="17"/>
      <c r="BU1483" s="17"/>
      <c r="BV1483" s="17"/>
      <c r="BW1483" s="17"/>
      <c r="BX1483" s="17"/>
      <c r="BY1483" s="17"/>
      <c r="BZ1483" s="17"/>
      <c r="CA1483" s="17"/>
    </row>
    <row r="1484" spans="2:79" x14ac:dyDescent="0.35">
      <c r="B1484" s="24" t="s">
        <v>77</v>
      </c>
      <c r="C1484" s="17"/>
      <c r="D1484" s="17"/>
      <c r="E1484" s="17"/>
      <c r="F1484" s="17"/>
      <c r="G1484" s="17"/>
      <c r="H1484" s="17"/>
      <c r="I1484" s="17"/>
      <c r="J1484" s="17"/>
      <c r="K1484" s="17"/>
      <c r="L1484" s="17"/>
      <c r="M1484" s="17"/>
      <c r="N1484" s="17"/>
      <c r="O1484" s="17"/>
      <c r="P1484" s="17"/>
      <c r="Q1484" s="17"/>
      <c r="R1484" s="17"/>
      <c r="S1484" s="17"/>
      <c r="T1484" s="17"/>
      <c r="U1484" s="17"/>
      <c r="V1484" s="17"/>
      <c r="W1484" s="17"/>
      <c r="X1484" s="17"/>
      <c r="Y1484" s="17"/>
      <c r="Z1484" s="17"/>
      <c r="AA1484" s="17"/>
      <c r="AB1484" s="17"/>
      <c r="AC1484" s="17"/>
      <c r="AD1484" s="17"/>
      <c r="AE1484" s="17"/>
      <c r="AF1484" s="17"/>
      <c r="AG1484" s="17"/>
      <c r="AH1484" s="17"/>
      <c r="AI1484" s="17"/>
      <c r="AJ1484" s="17"/>
      <c r="AK1484" s="17"/>
      <c r="AL1484" s="17"/>
      <c r="AM1484" s="17"/>
      <c r="AN1484" s="17"/>
      <c r="AO1484" s="17"/>
      <c r="AP1484" s="17"/>
      <c r="AQ1484" s="17"/>
      <c r="AR1484" s="17"/>
      <c r="AS1484" s="17"/>
      <c r="AT1484" s="17"/>
      <c r="AU1484" s="17"/>
      <c r="AV1484" s="17"/>
      <c r="AW1484" s="17"/>
      <c r="AX1484" s="17"/>
      <c r="AY1484" s="17"/>
      <c r="AZ1484" s="17"/>
      <c r="BA1484" s="17"/>
      <c r="BB1484" s="17"/>
      <c r="BC1484" s="17"/>
      <c r="BD1484" s="17"/>
      <c r="BE1484" s="17"/>
      <c r="BF1484" s="17"/>
      <c r="BG1484" s="17"/>
      <c r="BH1484" s="17"/>
      <c r="BI1484" s="17"/>
      <c r="BJ1484" s="17"/>
      <c r="BK1484" s="17"/>
      <c r="BL1484" s="17"/>
      <c r="BM1484" s="17"/>
      <c r="BN1484" s="17"/>
      <c r="BO1484" s="17"/>
      <c r="BP1484" s="17"/>
      <c r="BQ1484" s="17"/>
      <c r="BR1484" s="17"/>
      <c r="BS1484" s="17"/>
      <c r="BT1484" s="17"/>
      <c r="BU1484" s="17"/>
      <c r="BV1484" s="17"/>
      <c r="BW1484" s="17"/>
      <c r="BX1484" s="17"/>
      <c r="BY1484" s="17"/>
      <c r="BZ1484" s="17"/>
      <c r="CA1484" s="17"/>
    </row>
    <row r="1485" spans="2:79" x14ac:dyDescent="0.35">
      <c r="B1485" t="s">
        <v>671</v>
      </c>
      <c r="C1485" s="17">
        <v>9.9680673774168602E-2</v>
      </c>
      <c r="D1485" s="17">
        <v>0.10356635876486101</v>
      </c>
      <c r="E1485" s="17">
        <v>9.4897628624200397E-2</v>
      </c>
      <c r="F1485" s="17">
        <v>7.7301240866922305E-2</v>
      </c>
      <c r="G1485" s="17">
        <v>0.127435721353411</v>
      </c>
      <c r="H1485" s="17">
        <v>5.3725868590109999E-2</v>
      </c>
      <c r="I1485" s="17">
        <v>0.106265139183619</v>
      </c>
      <c r="J1485" s="17">
        <v>0.11121045514330299</v>
      </c>
      <c r="K1485" s="17">
        <v>0.18952939807031099</v>
      </c>
      <c r="L1485" s="17">
        <v>0.11365336173884</v>
      </c>
      <c r="M1485" s="17"/>
      <c r="N1485" s="17">
        <v>4.3522566065606498E-2</v>
      </c>
      <c r="O1485" s="17">
        <v>6.9212054150115901E-2</v>
      </c>
      <c r="P1485" s="17">
        <v>0.10734058541062499</v>
      </c>
      <c r="Q1485" s="17">
        <v>0.15839450227725199</v>
      </c>
      <c r="R1485" s="17"/>
      <c r="S1485" s="17">
        <v>8.53933251485368E-2</v>
      </c>
      <c r="T1485" s="17">
        <v>8.35244959361231E-2</v>
      </c>
      <c r="U1485" s="17">
        <v>0.113229024992895</v>
      </c>
      <c r="V1485" s="17">
        <v>6.6284721149801398E-2</v>
      </c>
      <c r="W1485" s="17">
        <v>0.113150112917105</v>
      </c>
      <c r="X1485" s="17">
        <v>0.14343053714558501</v>
      </c>
      <c r="Y1485" s="17">
        <v>0.16318819434647</v>
      </c>
      <c r="Z1485" s="17"/>
      <c r="AA1485" s="17">
        <v>0.145220065816838</v>
      </c>
      <c r="AB1485" s="17">
        <v>2.7827941789056499E-2</v>
      </c>
      <c r="AC1485" s="17"/>
      <c r="AD1485" s="17">
        <v>0.137685906354751</v>
      </c>
      <c r="AE1485" s="17">
        <v>0.22693745636783</v>
      </c>
      <c r="AF1485" s="17">
        <v>0.11367650176060599</v>
      </c>
      <c r="AG1485" s="17"/>
      <c r="AH1485" s="17">
        <v>0.23281210784220899</v>
      </c>
      <c r="AI1485" s="17">
        <v>8.0818111367563505E-2</v>
      </c>
      <c r="AJ1485" s="17"/>
      <c r="AK1485" s="17">
        <v>8.50009560189703E-2</v>
      </c>
      <c r="AL1485" s="17">
        <v>0.106295251809016</v>
      </c>
      <c r="AM1485" s="17"/>
      <c r="AN1485" s="17">
        <v>6.6809661743085003E-2</v>
      </c>
      <c r="AO1485" s="17">
        <v>0.15839450227725199</v>
      </c>
      <c r="AP1485" s="17"/>
      <c r="AQ1485" s="17">
        <v>0.177129881175728</v>
      </c>
      <c r="AR1485" s="17">
        <v>6.1046060681184101E-2</v>
      </c>
      <c r="AS1485" s="17"/>
      <c r="AT1485" s="17">
        <v>3.1265361986838297E-2</v>
      </c>
      <c r="AU1485" s="17">
        <v>6.5072672325579201E-2</v>
      </c>
      <c r="AV1485" s="17">
        <v>0.11125715475848</v>
      </c>
      <c r="AW1485" s="17">
        <v>0.24954288435431701</v>
      </c>
      <c r="AX1485" s="17"/>
      <c r="AY1485" s="17">
        <v>0.182962174378796</v>
      </c>
      <c r="AZ1485" s="17">
        <v>7.9039186062193595E-2</v>
      </c>
      <c r="BA1485" s="17"/>
      <c r="BB1485" s="17">
        <v>0.11573801501162</v>
      </c>
      <c r="BC1485" s="17">
        <v>9.6730844915847103E-2</v>
      </c>
      <c r="BD1485" s="17"/>
      <c r="BE1485" s="17">
        <v>0.17689974289539401</v>
      </c>
      <c r="BF1485" s="17">
        <v>8.9560850640133999E-2</v>
      </c>
      <c r="BG1485" s="17"/>
      <c r="BH1485" s="17">
        <v>0.12333648750958701</v>
      </c>
      <c r="BI1485" s="17">
        <v>9.7610320562863701E-2</v>
      </c>
      <c r="BJ1485" s="17"/>
      <c r="BK1485" s="17">
        <v>0.124981699867899</v>
      </c>
      <c r="BL1485" s="17">
        <v>9.5296683072784494E-2</v>
      </c>
      <c r="BM1485" s="17"/>
      <c r="BN1485" s="17">
        <v>0.207981386170287</v>
      </c>
      <c r="BO1485" s="17">
        <v>9.4745161733437805E-2</v>
      </c>
      <c r="BP1485" s="17"/>
      <c r="BQ1485" s="17">
        <v>0.24588158356867601</v>
      </c>
      <c r="BR1485" s="17">
        <v>8.8179143196315299E-2</v>
      </c>
      <c r="BS1485" s="17"/>
      <c r="BT1485" s="17">
        <v>0.194941729946707</v>
      </c>
      <c r="BU1485" s="17">
        <v>9.3316358010468503E-2</v>
      </c>
      <c r="BV1485" s="17"/>
      <c r="BW1485" s="17">
        <v>0.108031048351971</v>
      </c>
      <c r="BX1485" s="17">
        <v>9.5703598557902406E-2</v>
      </c>
      <c r="BY1485" s="17"/>
      <c r="BZ1485" s="17">
        <v>0.21063452159881901</v>
      </c>
      <c r="CA1485" s="17">
        <v>9.4348923622558006E-2</v>
      </c>
    </row>
    <row r="1486" spans="2:79" x14ac:dyDescent="0.35">
      <c r="B1486" t="s">
        <v>672</v>
      </c>
      <c r="C1486" s="17">
        <v>0.267167428347799</v>
      </c>
      <c r="D1486" s="17">
        <v>0.25984915119616903</v>
      </c>
      <c r="E1486" s="17">
        <v>0.19446102333564499</v>
      </c>
      <c r="F1486" s="17">
        <v>0.27135204994074102</v>
      </c>
      <c r="G1486" s="17">
        <v>0.24037058890301</v>
      </c>
      <c r="H1486" s="17">
        <v>0.306708363248134</v>
      </c>
      <c r="I1486" s="17">
        <v>0.31191155754379102</v>
      </c>
      <c r="J1486" s="17">
        <v>0.27732705842564398</v>
      </c>
      <c r="K1486" s="17">
        <v>0.25524113082226801</v>
      </c>
      <c r="L1486" s="17">
        <v>0.32158387526087301</v>
      </c>
      <c r="M1486" s="17"/>
      <c r="N1486" s="17">
        <v>0.16575612439716</v>
      </c>
      <c r="O1486" s="17">
        <v>0.24191828614022101</v>
      </c>
      <c r="P1486" s="17">
        <v>0.32064522371781201</v>
      </c>
      <c r="Q1486" s="17">
        <v>0.339976616157673</v>
      </c>
      <c r="R1486" s="17"/>
      <c r="S1486" s="17">
        <v>0.21539435595207199</v>
      </c>
      <c r="T1486" s="17">
        <v>0.26234670832686502</v>
      </c>
      <c r="U1486" s="17">
        <v>0.32285730931170498</v>
      </c>
      <c r="V1486" s="17">
        <v>0.23143843934698799</v>
      </c>
      <c r="W1486" s="17">
        <v>0.32550268000810501</v>
      </c>
      <c r="X1486" s="17">
        <v>0.330639506556487</v>
      </c>
      <c r="Y1486" s="17">
        <v>0.29598649449613801</v>
      </c>
      <c r="Z1486" s="17"/>
      <c r="AA1486" s="17">
        <v>0.34540116419321798</v>
      </c>
      <c r="AB1486" s="17">
        <v>0.14372907307445801</v>
      </c>
      <c r="AC1486" s="17"/>
      <c r="AD1486" s="17">
        <v>0.367658402045834</v>
      </c>
      <c r="AE1486" s="17">
        <v>0.384592715049071</v>
      </c>
      <c r="AF1486" s="17">
        <v>0.31349090539918401</v>
      </c>
      <c r="AG1486" s="17"/>
      <c r="AH1486" s="17">
        <v>0.413375684019121</v>
      </c>
      <c r="AI1486" s="17">
        <v>0.24645209266267701</v>
      </c>
      <c r="AJ1486" s="17"/>
      <c r="AK1486" s="17">
        <v>0.24772912163456301</v>
      </c>
      <c r="AL1486" s="17">
        <v>0.275926193248062</v>
      </c>
      <c r="AM1486" s="17"/>
      <c r="AN1486" s="17">
        <v>0.226405111369166</v>
      </c>
      <c r="AO1486" s="17">
        <v>0.339976616157673</v>
      </c>
      <c r="AP1486" s="17"/>
      <c r="AQ1486" s="17">
        <v>0.34084336801055598</v>
      </c>
      <c r="AR1486" s="17">
        <v>0.23041506484878399</v>
      </c>
      <c r="AS1486" s="17"/>
      <c r="AT1486" s="17">
        <v>0.11845164018088</v>
      </c>
      <c r="AU1486" s="17">
        <v>0.219179871931135</v>
      </c>
      <c r="AV1486" s="17">
        <v>0.33612742155179198</v>
      </c>
      <c r="AW1486" s="17">
        <v>0.40365854408429003</v>
      </c>
      <c r="AX1486" s="17"/>
      <c r="AY1486" s="17">
        <v>0.36240274001864597</v>
      </c>
      <c r="AZ1486" s="17">
        <v>0.243563164479736</v>
      </c>
      <c r="BA1486" s="17"/>
      <c r="BB1486" s="17">
        <v>0.26070009576005798</v>
      </c>
      <c r="BC1486" s="17">
        <v>0.26835551571678301</v>
      </c>
      <c r="BD1486" s="17"/>
      <c r="BE1486" s="17">
        <v>0.30121710288908499</v>
      </c>
      <c r="BF1486" s="17">
        <v>0.26270510203318997</v>
      </c>
      <c r="BG1486" s="17"/>
      <c r="BH1486" s="17">
        <v>0.24779966818291599</v>
      </c>
      <c r="BI1486" s="17">
        <v>0.26886249176441301</v>
      </c>
      <c r="BJ1486" s="17"/>
      <c r="BK1486" s="17">
        <v>0.31135547276715703</v>
      </c>
      <c r="BL1486" s="17">
        <v>0.25951082283586602</v>
      </c>
      <c r="BM1486" s="17"/>
      <c r="BN1486" s="17">
        <v>0.31742014925158202</v>
      </c>
      <c r="BO1486" s="17">
        <v>0.26487729651382802</v>
      </c>
      <c r="BP1486" s="17"/>
      <c r="BQ1486" s="17">
        <v>0.39280518085617799</v>
      </c>
      <c r="BR1486" s="17">
        <v>0.257283587992504</v>
      </c>
      <c r="BS1486" s="17"/>
      <c r="BT1486" s="17">
        <v>0.30000518500524898</v>
      </c>
      <c r="BU1486" s="17">
        <v>0.26497356381662002</v>
      </c>
      <c r="BV1486" s="17"/>
      <c r="BW1486" s="17">
        <v>0.31308888251983102</v>
      </c>
      <c r="BX1486" s="17">
        <v>0.245296184659164</v>
      </c>
      <c r="BY1486" s="17"/>
      <c r="BZ1486" s="17">
        <v>0.40820973339606798</v>
      </c>
      <c r="CA1486" s="17">
        <v>0.260389814537478</v>
      </c>
    </row>
    <row r="1487" spans="2:79" x14ac:dyDescent="0.35">
      <c r="B1487" t="s">
        <v>673</v>
      </c>
      <c r="C1487" s="17">
        <v>0.277743764445809</v>
      </c>
      <c r="D1487" s="17">
        <v>0.24311980572667199</v>
      </c>
      <c r="E1487" s="17">
        <v>0.29611291063367601</v>
      </c>
      <c r="F1487" s="17">
        <v>0.319457866970906</v>
      </c>
      <c r="G1487" s="17">
        <v>0.23542168097560101</v>
      </c>
      <c r="H1487" s="17">
        <v>0.32182326406753697</v>
      </c>
      <c r="I1487" s="17">
        <v>0.27801450023937302</v>
      </c>
      <c r="J1487" s="17">
        <v>0.250108122279945</v>
      </c>
      <c r="K1487" s="17">
        <v>0.22378163612604399</v>
      </c>
      <c r="L1487" s="17">
        <v>0.28287812362071202</v>
      </c>
      <c r="M1487" s="17"/>
      <c r="N1487" s="17">
        <v>0.32179000225070697</v>
      </c>
      <c r="O1487" s="17">
        <v>0.3046143028037</v>
      </c>
      <c r="P1487" s="17">
        <v>0.25076245047058099</v>
      </c>
      <c r="Q1487" s="17">
        <v>0.23926580718229101</v>
      </c>
      <c r="R1487" s="17"/>
      <c r="S1487" s="17">
        <v>0.28311366108836</v>
      </c>
      <c r="T1487" s="17">
        <v>0.284870879461808</v>
      </c>
      <c r="U1487" s="17">
        <v>0.27733173648984599</v>
      </c>
      <c r="V1487" s="17">
        <v>0.33074879564827903</v>
      </c>
      <c r="W1487" s="17">
        <v>0.27154008975754401</v>
      </c>
      <c r="X1487" s="17">
        <v>0.23157683853052199</v>
      </c>
      <c r="Y1487" s="17">
        <v>0.233477945306555</v>
      </c>
      <c r="Z1487" s="17"/>
      <c r="AA1487" s="17">
        <v>0.26052918640731199</v>
      </c>
      <c r="AB1487" s="17">
        <v>0.30490518243044001</v>
      </c>
      <c r="AC1487" s="17"/>
      <c r="AD1487" s="17">
        <v>0.26020505285826401</v>
      </c>
      <c r="AE1487" s="17">
        <v>0.21545699492679399</v>
      </c>
      <c r="AF1487" s="17">
        <v>0.285319489713524</v>
      </c>
      <c r="AG1487" s="17"/>
      <c r="AH1487" s="17">
        <v>0.187062782719116</v>
      </c>
      <c r="AI1487" s="17">
        <v>0.29059178707011102</v>
      </c>
      <c r="AJ1487" s="17"/>
      <c r="AK1487" s="17">
        <v>0.27974649759131598</v>
      </c>
      <c r="AL1487" s="17">
        <v>0.276841346913344</v>
      </c>
      <c r="AM1487" s="17"/>
      <c r="AN1487" s="17">
        <v>0.29928569806497601</v>
      </c>
      <c r="AO1487" s="17">
        <v>0.23926580718229101</v>
      </c>
      <c r="AP1487" s="17"/>
      <c r="AQ1487" s="17">
        <v>0.22832310310235299</v>
      </c>
      <c r="AR1487" s="17">
        <v>0.30239667173644402</v>
      </c>
      <c r="AS1487" s="17"/>
      <c r="AT1487" s="17">
        <v>0.27912601775639601</v>
      </c>
      <c r="AU1487" s="17">
        <v>0.30259260286620998</v>
      </c>
      <c r="AV1487" s="17">
        <v>0.28568538369316199</v>
      </c>
      <c r="AW1487" s="17">
        <v>0.19320740163578501</v>
      </c>
      <c r="AX1487" s="17"/>
      <c r="AY1487" s="17">
        <v>0.221361870088361</v>
      </c>
      <c r="AZ1487" s="17">
        <v>0.29171813055482299</v>
      </c>
      <c r="BA1487" s="17"/>
      <c r="BB1487" s="17">
        <v>0.27093031945298202</v>
      </c>
      <c r="BC1487" s="17">
        <v>0.27899543471719501</v>
      </c>
      <c r="BD1487" s="17"/>
      <c r="BE1487" s="17">
        <v>0.28857822451058601</v>
      </c>
      <c r="BF1487" s="17">
        <v>0.27632387139534798</v>
      </c>
      <c r="BG1487" s="17"/>
      <c r="BH1487" s="17">
        <v>0.238866045758304</v>
      </c>
      <c r="BI1487" s="17">
        <v>0.28114633645762599</v>
      </c>
      <c r="BJ1487" s="17"/>
      <c r="BK1487" s="17">
        <v>0.25093575237758797</v>
      </c>
      <c r="BL1487" s="17">
        <v>0.28238887548574398</v>
      </c>
      <c r="BM1487" s="17"/>
      <c r="BN1487" s="17">
        <v>0.195227082875428</v>
      </c>
      <c r="BO1487" s="17">
        <v>0.281504239021102</v>
      </c>
      <c r="BP1487" s="17"/>
      <c r="BQ1487" s="17">
        <v>0.171001218538987</v>
      </c>
      <c r="BR1487" s="17">
        <v>0.28614113117513201</v>
      </c>
      <c r="BS1487" s="17"/>
      <c r="BT1487" s="17">
        <v>0.239794965041251</v>
      </c>
      <c r="BU1487" s="17">
        <v>0.28027909369752801</v>
      </c>
      <c r="BV1487" s="17"/>
      <c r="BW1487" s="17">
        <v>0.28998640006554299</v>
      </c>
      <c r="BX1487" s="17">
        <v>0.271912902338802</v>
      </c>
      <c r="BY1487" s="17"/>
      <c r="BZ1487" s="17">
        <v>0.21564621895706201</v>
      </c>
      <c r="CA1487" s="17">
        <v>0.28072778531633802</v>
      </c>
    </row>
    <row r="1488" spans="2:79" x14ac:dyDescent="0.35">
      <c r="B1488" t="s">
        <v>674</v>
      </c>
      <c r="C1488" s="17">
        <v>0.180610362225154</v>
      </c>
      <c r="D1488" s="17">
        <v>0.19894088570447799</v>
      </c>
      <c r="E1488" s="17">
        <v>0.23613182084147399</v>
      </c>
      <c r="F1488" s="17">
        <v>0.13908863545509501</v>
      </c>
      <c r="G1488" s="17">
        <v>0.18265514760315901</v>
      </c>
      <c r="H1488" s="17">
        <v>0.17288085159288999</v>
      </c>
      <c r="I1488" s="17">
        <v>0.18790847561449101</v>
      </c>
      <c r="J1488" s="17">
        <v>0.149690931677251</v>
      </c>
      <c r="K1488" s="17">
        <v>0.139761262639406</v>
      </c>
      <c r="L1488" s="17">
        <v>0.15618992051192601</v>
      </c>
      <c r="M1488" s="17"/>
      <c r="N1488" s="17">
        <v>0.19563223713119099</v>
      </c>
      <c r="O1488" s="17">
        <v>0.20924352993804901</v>
      </c>
      <c r="P1488" s="17">
        <v>0.17777813448774801</v>
      </c>
      <c r="Q1488" s="17">
        <v>0.154307019471008</v>
      </c>
      <c r="R1488" s="17"/>
      <c r="S1488" s="17">
        <v>0.19395100373153801</v>
      </c>
      <c r="T1488" s="17">
        <v>0.20202509557602499</v>
      </c>
      <c r="U1488" s="17">
        <v>0.16662070204823301</v>
      </c>
      <c r="V1488" s="17">
        <v>0.16184516975697899</v>
      </c>
      <c r="W1488" s="17">
        <v>0.17494624654813101</v>
      </c>
      <c r="X1488" s="17">
        <v>0.188725962272703</v>
      </c>
      <c r="Y1488" s="17">
        <v>0.16946961819171799</v>
      </c>
      <c r="Z1488" s="17"/>
      <c r="AA1488" s="17">
        <v>0.15936263706287601</v>
      </c>
      <c r="AB1488" s="17">
        <v>0.21413533989608899</v>
      </c>
      <c r="AC1488" s="17"/>
      <c r="AD1488" s="17">
        <v>0.15596863570008099</v>
      </c>
      <c r="AE1488" s="17">
        <v>0.125872915202136</v>
      </c>
      <c r="AF1488" s="17">
        <v>0.17681604239139301</v>
      </c>
      <c r="AG1488" s="17"/>
      <c r="AH1488" s="17">
        <v>0.123362906388529</v>
      </c>
      <c r="AI1488" s="17">
        <v>0.188721397127593</v>
      </c>
      <c r="AJ1488" s="17"/>
      <c r="AK1488" s="17">
        <v>0.174137584371194</v>
      </c>
      <c r="AL1488" s="17">
        <v>0.18352695060452401</v>
      </c>
      <c r="AM1488" s="17"/>
      <c r="AN1488" s="17">
        <v>0.19533632232983</v>
      </c>
      <c r="AO1488" s="17">
        <v>0.154307019471008</v>
      </c>
      <c r="AP1488" s="17"/>
      <c r="AQ1488" s="17">
        <v>0.14488950171929699</v>
      </c>
      <c r="AR1488" s="17">
        <v>0.198429287315463</v>
      </c>
      <c r="AS1488" s="17"/>
      <c r="AT1488" s="17">
        <v>0.18944667411382801</v>
      </c>
      <c r="AU1488" s="17">
        <v>0.21343087964174301</v>
      </c>
      <c r="AV1488" s="17">
        <v>0.17445857084944799</v>
      </c>
      <c r="AW1488" s="17">
        <v>0.10712657615884</v>
      </c>
      <c r="AX1488" s="17"/>
      <c r="AY1488" s="17">
        <v>0.14358222073250701</v>
      </c>
      <c r="AZ1488" s="17">
        <v>0.18978786169464901</v>
      </c>
      <c r="BA1488" s="17"/>
      <c r="BB1488" s="17">
        <v>0.17462179574218301</v>
      </c>
      <c r="BC1488" s="17">
        <v>0.18171049742002901</v>
      </c>
      <c r="BD1488" s="17"/>
      <c r="BE1488" s="17">
        <v>0.12505183936743</v>
      </c>
      <c r="BF1488" s="17">
        <v>0.18789149668205499</v>
      </c>
      <c r="BG1488" s="17"/>
      <c r="BH1488" s="17">
        <v>0.19180422120816401</v>
      </c>
      <c r="BI1488" s="17">
        <v>0.17963067739369601</v>
      </c>
      <c r="BJ1488" s="17"/>
      <c r="BK1488" s="17">
        <v>0.17857305795600101</v>
      </c>
      <c r="BL1488" s="17">
        <v>0.18096337253148501</v>
      </c>
      <c r="BM1488" s="17"/>
      <c r="BN1488" s="17">
        <v>0.159515200102088</v>
      </c>
      <c r="BO1488" s="17">
        <v>0.18157171718170001</v>
      </c>
      <c r="BP1488" s="17"/>
      <c r="BQ1488" s="17">
        <v>0.11731929929911999</v>
      </c>
      <c r="BR1488" s="17">
        <v>0.185589429021467</v>
      </c>
      <c r="BS1488" s="17"/>
      <c r="BT1488" s="17">
        <v>0.14361506605263699</v>
      </c>
      <c r="BU1488" s="17">
        <v>0.18308198868063899</v>
      </c>
      <c r="BV1488" s="17"/>
      <c r="BW1488" s="17">
        <v>0.17884207437076899</v>
      </c>
      <c r="BX1488" s="17">
        <v>0.181452553642481</v>
      </c>
      <c r="BY1488" s="17"/>
      <c r="BZ1488" s="17">
        <v>0.117076314904857</v>
      </c>
      <c r="CA1488" s="17">
        <v>0.183663412417408</v>
      </c>
    </row>
    <row r="1489" spans="2:79" x14ac:dyDescent="0.35">
      <c r="B1489" t="s">
        <v>675</v>
      </c>
      <c r="C1489" s="17">
        <v>0.107934366621765</v>
      </c>
      <c r="D1489" s="17">
        <v>0.139656595466259</v>
      </c>
      <c r="E1489" s="17">
        <v>0.12932854824348</v>
      </c>
      <c r="F1489" s="17">
        <v>0.113517697437145</v>
      </c>
      <c r="G1489" s="17">
        <v>0.13135985201696301</v>
      </c>
      <c r="H1489" s="17">
        <v>6.1808035658156103E-2</v>
      </c>
      <c r="I1489" s="17">
        <v>8.1338428003324997E-2</v>
      </c>
      <c r="J1489" s="17">
        <v>0.113264030220142</v>
      </c>
      <c r="K1489" s="17">
        <v>9.4977567616553807E-2</v>
      </c>
      <c r="L1489" s="17">
        <v>7.9101180812916005E-2</v>
      </c>
      <c r="M1489" s="17"/>
      <c r="N1489" s="17">
        <v>0.15742991741114301</v>
      </c>
      <c r="O1489" s="17">
        <v>0.10310693242718701</v>
      </c>
      <c r="P1489" s="17">
        <v>9.7590553226044693E-2</v>
      </c>
      <c r="Q1489" s="17">
        <v>7.4676407518448298E-2</v>
      </c>
      <c r="R1489" s="17"/>
      <c r="S1489" s="17">
        <v>0.143989721362558</v>
      </c>
      <c r="T1489" s="17">
        <v>0.110113204210964</v>
      </c>
      <c r="U1489" s="17">
        <v>8.63164326978864E-2</v>
      </c>
      <c r="V1489" s="17">
        <v>0.128990454391059</v>
      </c>
      <c r="W1489" s="17">
        <v>6.9310913271821206E-2</v>
      </c>
      <c r="X1489" s="17">
        <v>7.5368145705594497E-2</v>
      </c>
      <c r="Y1489" s="17">
        <v>9.7237318542540696E-2</v>
      </c>
      <c r="Z1489" s="17"/>
      <c r="AA1489" s="17">
        <v>6.47455264318271E-2</v>
      </c>
      <c r="AB1489" s="17">
        <v>0.17607836283514799</v>
      </c>
      <c r="AC1489" s="17"/>
      <c r="AD1489" s="17">
        <v>5.6875697482995001E-2</v>
      </c>
      <c r="AE1489" s="17">
        <v>3.6124308712757701E-2</v>
      </c>
      <c r="AF1489" s="17">
        <v>8.3949353669092106E-2</v>
      </c>
      <c r="AG1489" s="17"/>
      <c r="AH1489" s="17">
        <v>3.5424898318763699E-2</v>
      </c>
      <c r="AI1489" s="17">
        <v>0.118207780864686</v>
      </c>
      <c r="AJ1489" s="17"/>
      <c r="AK1489" s="17">
        <v>0.116732821772366</v>
      </c>
      <c r="AL1489" s="17">
        <v>0.103969844336645</v>
      </c>
      <c r="AM1489" s="17"/>
      <c r="AN1489" s="17">
        <v>0.126553877590241</v>
      </c>
      <c r="AO1489" s="17">
        <v>7.4676407518448298E-2</v>
      </c>
      <c r="AP1489" s="17"/>
      <c r="AQ1489" s="17">
        <v>7.0763410371101093E-2</v>
      </c>
      <c r="AR1489" s="17">
        <v>0.12647665467378899</v>
      </c>
      <c r="AS1489" s="17"/>
      <c r="AT1489" s="17">
        <v>0.18314972568635901</v>
      </c>
      <c r="AU1489" s="17">
        <v>0.13066390889247601</v>
      </c>
      <c r="AV1489" s="17">
        <v>7.3938534696476405E-2</v>
      </c>
      <c r="AW1489" s="17">
        <v>4.0460817011226703E-2</v>
      </c>
      <c r="AX1489" s="17"/>
      <c r="AY1489" s="17">
        <v>6.6167389895397694E-2</v>
      </c>
      <c r="AZ1489" s="17">
        <v>0.118286395951262</v>
      </c>
      <c r="BA1489" s="17"/>
      <c r="BB1489" s="17">
        <v>8.6761650694923295E-2</v>
      </c>
      <c r="BC1489" s="17">
        <v>0.111823920161573</v>
      </c>
      <c r="BD1489" s="17"/>
      <c r="BE1489" s="17">
        <v>7.0209006310539696E-2</v>
      </c>
      <c r="BF1489" s="17">
        <v>0.11287840412910601</v>
      </c>
      <c r="BG1489" s="17"/>
      <c r="BH1489" s="17">
        <v>0.113725237576407</v>
      </c>
      <c r="BI1489" s="17">
        <v>0.10742755047875301</v>
      </c>
      <c r="BJ1489" s="17"/>
      <c r="BK1489" s="17">
        <v>8.9249130366989601E-2</v>
      </c>
      <c r="BL1489" s="17">
        <v>0.11117201799964301</v>
      </c>
      <c r="BM1489" s="17"/>
      <c r="BN1489" s="17">
        <v>8.4858369885240995E-2</v>
      </c>
      <c r="BO1489" s="17">
        <v>0.108985992758151</v>
      </c>
      <c r="BP1489" s="17"/>
      <c r="BQ1489" s="17">
        <v>5.3315192408783303E-2</v>
      </c>
      <c r="BR1489" s="17">
        <v>0.11223122156767899</v>
      </c>
      <c r="BS1489" s="17"/>
      <c r="BT1489" s="17">
        <v>8.4145313370382002E-2</v>
      </c>
      <c r="BU1489" s="17">
        <v>0.109523694440439</v>
      </c>
      <c r="BV1489" s="17"/>
      <c r="BW1489" s="17">
        <v>7.8198741700330698E-2</v>
      </c>
      <c r="BX1489" s="17">
        <v>0.12209670339041701</v>
      </c>
      <c r="BY1489" s="17"/>
      <c r="BZ1489" s="17">
        <v>4.2028045271096999E-2</v>
      </c>
      <c r="CA1489" s="17">
        <v>0.11110141351326901</v>
      </c>
    </row>
    <row r="1490" spans="2:79" x14ac:dyDescent="0.35">
      <c r="B1490" t="s">
        <v>75</v>
      </c>
      <c r="C1490" s="17">
        <v>6.6863404585305E-2</v>
      </c>
      <c r="D1490" s="17">
        <v>5.4867203141561398E-2</v>
      </c>
      <c r="E1490" s="17">
        <v>4.9068068321524397E-2</v>
      </c>
      <c r="F1490" s="17">
        <v>7.92825093291913E-2</v>
      </c>
      <c r="G1490" s="17">
        <v>8.2757009147855706E-2</v>
      </c>
      <c r="H1490" s="17">
        <v>8.3053616843172501E-2</v>
      </c>
      <c r="I1490" s="17">
        <v>3.4561899415400603E-2</v>
      </c>
      <c r="J1490" s="17">
        <v>9.8399402253714394E-2</v>
      </c>
      <c r="K1490" s="17">
        <v>9.6709004725417602E-2</v>
      </c>
      <c r="L1490" s="17">
        <v>4.6593538054733402E-2</v>
      </c>
      <c r="M1490" s="17"/>
      <c r="N1490" s="17">
        <v>0.115869152744192</v>
      </c>
      <c r="O1490" s="17">
        <v>7.1904894540726794E-2</v>
      </c>
      <c r="P1490" s="17">
        <v>4.5883052687190097E-2</v>
      </c>
      <c r="Q1490" s="17">
        <v>3.33796473933263E-2</v>
      </c>
      <c r="R1490" s="17"/>
      <c r="S1490" s="17">
        <v>7.8157932716935302E-2</v>
      </c>
      <c r="T1490" s="17">
        <v>5.7119616488214703E-2</v>
      </c>
      <c r="U1490" s="17">
        <v>3.3644794459433101E-2</v>
      </c>
      <c r="V1490" s="17">
        <v>8.0692419706892601E-2</v>
      </c>
      <c r="W1490" s="17">
        <v>4.5549957497293299E-2</v>
      </c>
      <c r="X1490" s="17">
        <v>3.0259009789108001E-2</v>
      </c>
      <c r="Y1490" s="17">
        <v>4.0640429116578503E-2</v>
      </c>
      <c r="Z1490" s="17"/>
      <c r="AA1490" s="17">
        <v>2.47414200879288E-2</v>
      </c>
      <c r="AB1490" s="17">
        <v>0.13332409997480801</v>
      </c>
      <c r="AC1490" s="17"/>
      <c r="AD1490" s="17">
        <v>2.1606305558074301E-2</v>
      </c>
      <c r="AE1490" s="17">
        <v>1.10156097414116E-2</v>
      </c>
      <c r="AF1490" s="17">
        <v>2.6747707066201099E-2</v>
      </c>
      <c r="AG1490" s="17"/>
      <c r="AH1490" s="17">
        <v>7.9616207122617695E-3</v>
      </c>
      <c r="AI1490" s="17">
        <v>7.5208830907369698E-2</v>
      </c>
      <c r="AJ1490" s="17"/>
      <c r="AK1490" s="17">
        <v>9.6653018611591104E-2</v>
      </c>
      <c r="AL1490" s="17">
        <v>5.3440413088409501E-2</v>
      </c>
      <c r="AM1490" s="17"/>
      <c r="AN1490" s="17">
        <v>8.5609328902701703E-2</v>
      </c>
      <c r="AO1490" s="17">
        <v>3.33796473933263E-2</v>
      </c>
      <c r="AP1490" s="17"/>
      <c r="AQ1490" s="17">
        <v>3.8050735620963998E-2</v>
      </c>
      <c r="AR1490" s="17">
        <v>8.1236260744335806E-2</v>
      </c>
      <c r="AS1490" s="17"/>
      <c r="AT1490" s="17">
        <v>0.19856058027569901</v>
      </c>
      <c r="AU1490" s="17">
        <v>6.9060064342857705E-2</v>
      </c>
      <c r="AV1490" s="17">
        <v>1.8532934450642101E-2</v>
      </c>
      <c r="AW1490" s="17">
        <v>6.0037767555413497E-3</v>
      </c>
      <c r="AX1490" s="17"/>
      <c r="AY1490" s="17">
        <v>2.3523604886293702E-2</v>
      </c>
      <c r="AZ1490" s="17">
        <v>7.7605261257336397E-2</v>
      </c>
      <c r="BA1490" s="17"/>
      <c r="BB1490" s="17">
        <v>9.12481233382334E-2</v>
      </c>
      <c r="BC1490" s="17">
        <v>6.2383787068572297E-2</v>
      </c>
      <c r="BD1490" s="17"/>
      <c r="BE1490" s="17">
        <v>3.8044084026964901E-2</v>
      </c>
      <c r="BF1490" s="17">
        <v>7.0640275120167295E-2</v>
      </c>
      <c r="BG1490" s="17"/>
      <c r="BH1490" s="17">
        <v>8.44683397646213E-2</v>
      </c>
      <c r="BI1490" s="17">
        <v>6.5322623342648406E-2</v>
      </c>
      <c r="BJ1490" s="17"/>
      <c r="BK1490" s="17">
        <v>4.4904886664365103E-2</v>
      </c>
      <c r="BL1490" s="17">
        <v>7.0668228074476799E-2</v>
      </c>
      <c r="BM1490" s="17"/>
      <c r="BN1490" s="17">
        <v>3.4997811715373799E-2</v>
      </c>
      <c r="BO1490" s="17">
        <v>6.8315592791780802E-2</v>
      </c>
      <c r="BP1490" s="17"/>
      <c r="BQ1490" s="17">
        <v>1.9677525328256298E-2</v>
      </c>
      <c r="BR1490" s="17">
        <v>7.0575487046902793E-2</v>
      </c>
      <c r="BS1490" s="17"/>
      <c r="BT1490" s="17">
        <v>3.74977405837741E-2</v>
      </c>
      <c r="BU1490" s="17">
        <v>6.8825301354305299E-2</v>
      </c>
      <c r="BV1490" s="17"/>
      <c r="BW1490" s="17">
        <v>3.1852852991555103E-2</v>
      </c>
      <c r="BX1490" s="17">
        <v>8.3538057411233504E-2</v>
      </c>
      <c r="BY1490" s="17"/>
      <c r="BZ1490" s="17">
        <v>6.4051658720964497E-3</v>
      </c>
      <c r="CA1490" s="17">
        <v>6.9768650592948497E-2</v>
      </c>
    </row>
    <row r="1491" spans="2:79" x14ac:dyDescent="0.35">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c r="BE1491" s="17"/>
      <c r="BF1491" s="17"/>
      <c r="BG1491" s="17"/>
      <c r="BH1491" s="17"/>
      <c r="BI1491" s="17"/>
      <c r="BJ1491" s="17"/>
      <c r="BK1491" s="17"/>
      <c r="BL1491" s="17"/>
      <c r="BM1491" s="17"/>
      <c r="BN1491" s="17"/>
      <c r="BO1491" s="17"/>
      <c r="BP1491" s="17"/>
      <c r="BQ1491" s="17"/>
      <c r="BR1491" s="17"/>
      <c r="BS1491" s="17"/>
      <c r="BT1491" s="17"/>
      <c r="BU1491" s="17"/>
      <c r="BV1491" s="17"/>
      <c r="BW1491" s="17"/>
      <c r="BX1491" s="17"/>
      <c r="BY1491" s="17"/>
      <c r="BZ1491" s="17"/>
      <c r="CA1491" s="17"/>
    </row>
    <row r="1492" spans="2:79" x14ac:dyDescent="0.35">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c r="BH1492" s="17"/>
      <c r="BI1492" s="17"/>
      <c r="BJ1492" s="17"/>
      <c r="BK1492" s="17"/>
      <c r="BL1492" s="17"/>
      <c r="BM1492" s="17"/>
      <c r="BN1492" s="17"/>
      <c r="BO1492" s="17"/>
      <c r="BP1492" s="17"/>
      <c r="BQ1492" s="17"/>
      <c r="BR1492" s="17"/>
      <c r="BS1492" s="17"/>
      <c r="BT1492" s="17"/>
      <c r="BU1492" s="17"/>
      <c r="BV1492" s="17"/>
      <c r="BW1492" s="17"/>
      <c r="BX1492" s="17"/>
      <c r="BY1492" s="17"/>
      <c r="BZ1492" s="17"/>
      <c r="CA1492" s="17"/>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43.5" x14ac:dyDescent="0.35">
      <c r="B9" s="18" t="s">
        <v>72</v>
      </c>
      <c r="C9" s="17">
        <v>0.60956606460901797</v>
      </c>
      <c r="D9" s="17">
        <v>0.63842179601320104</v>
      </c>
      <c r="E9" s="17">
        <v>0.60484133277608498</v>
      </c>
      <c r="F9" s="17">
        <v>0.58999356295042105</v>
      </c>
      <c r="G9" s="17">
        <v>0.57277727431522996</v>
      </c>
      <c r="H9" s="17">
        <v>0.47539267538921698</v>
      </c>
      <c r="I9" s="17">
        <v>0.65446948012501804</v>
      </c>
      <c r="J9" s="17">
        <v>0.75408155785168796</v>
      </c>
      <c r="K9" s="17">
        <v>0.56255067921134705</v>
      </c>
      <c r="L9" s="17">
        <v>0.81811383734269805</v>
      </c>
      <c r="M9" s="17"/>
      <c r="N9" s="17">
        <v>0.446297032602196</v>
      </c>
      <c r="O9" s="17">
        <v>0.54633205202003698</v>
      </c>
      <c r="P9" s="17">
        <v>0.67471748951975197</v>
      </c>
      <c r="Q9" s="17">
        <v>0.74799734185242805</v>
      </c>
      <c r="R9" s="17"/>
      <c r="S9" s="17">
        <v>0.50285355161902201</v>
      </c>
      <c r="T9" s="17">
        <v>0.61002620015535003</v>
      </c>
      <c r="U9" s="17">
        <v>0.71291940889316596</v>
      </c>
      <c r="V9" s="17">
        <v>0.57019454853804796</v>
      </c>
      <c r="W9" s="17">
        <v>0.69256315754574105</v>
      </c>
      <c r="X9" s="17">
        <v>0.68911144883764597</v>
      </c>
      <c r="Y9" s="17">
        <v>0.677090687105107</v>
      </c>
      <c r="Z9" s="17"/>
      <c r="AA9" s="17">
        <v>0.78473047335869905</v>
      </c>
      <c r="AB9" s="17">
        <v>0.333189047906014</v>
      </c>
      <c r="AC9" s="17"/>
      <c r="AD9" s="17">
        <v>0.781059624482216</v>
      </c>
      <c r="AE9" s="17">
        <v>0.91241670424080401</v>
      </c>
      <c r="AF9" s="17">
        <v>0.73752066341254696</v>
      </c>
      <c r="AG9" s="17"/>
      <c r="AH9" s="17">
        <v>0.90400190238995604</v>
      </c>
      <c r="AI9" s="17">
        <v>0.56784928747248098</v>
      </c>
      <c r="AJ9" s="17"/>
      <c r="AK9" s="17">
        <v>0.50921286050730596</v>
      </c>
      <c r="AL9" s="17">
        <v>0.65478451571600005</v>
      </c>
      <c r="AM9" s="17"/>
      <c r="AN9" s="17">
        <v>0.53206513687599799</v>
      </c>
      <c r="AO9" s="17">
        <v>0.74799734185242805</v>
      </c>
      <c r="AP9" s="17"/>
      <c r="AQ9" s="17">
        <v>0.76108785031237902</v>
      </c>
      <c r="AR9" s="17">
        <v>0.533981229564087</v>
      </c>
      <c r="AS9" s="17"/>
      <c r="AT9" s="17">
        <v>0.36354169577405698</v>
      </c>
      <c r="AU9" s="17">
        <v>0.52644959964233795</v>
      </c>
      <c r="AV9" s="17">
        <v>0.72689256401060998</v>
      </c>
      <c r="AW9" s="17">
        <v>0.83548429667763502</v>
      </c>
      <c r="AX9" s="17"/>
      <c r="AY9" s="17">
        <v>0.80135868855906101</v>
      </c>
      <c r="AZ9" s="17">
        <v>0.56202987635867896</v>
      </c>
      <c r="BA9" s="17"/>
      <c r="BB9" s="17">
        <v>0.55939431703098397</v>
      </c>
      <c r="BC9" s="17">
        <v>0.61878291232306704</v>
      </c>
      <c r="BD9" s="17"/>
      <c r="BE9" s="17">
        <v>0.70564818844345201</v>
      </c>
      <c r="BF9" s="17">
        <v>0.59697417363425798</v>
      </c>
      <c r="BG9" s="17"/>
      <c r="BH9" s="17">
        <v>0.544631828546284</v>
      </c>
      <c r="BI9" s="17">
        <v>0.61524909904865899</v>
      </c>
      <c r="BJ9" s="17"/>
      <c r="BK9" s="17">
        <v>0.66635901440221201</v>
      </c>
      <c r="BL9" s="17">
        <v>0.59972536633554996</v>
      </c>
      <c r="BM9" s="17"/>
      <c r="BN9" s="17">
        <v>0.58674980662155596</v>
      </c>
      <c r="BO9" s="17">
        <v>0.61060585385444499</v>
      </c>
      <c r="BP9" s="17"/>
      <c r="BQ9" s="17">
        <v>0.80962832810572705</v>
      </c>
      <c r="BR9" s="17">
        <v>0.59382729633243103</v>
      </c>
      <c r="BS9" s="17"/>
      <c r="BT9" s="17">
        <v>0.670960078389093</v>
      </c>
      <c r="BU9" s="17">
        <v>0.60546437914177198</v>
      </c>
      <c r="BV9" s="17"/>
      <c r="BW9" s="17">
        <v>0.73520615710757997</v>
      </c>
      <c r="BX9" s="17">
        <v>0.54972682106493498</v>
      </c>
      <c r="BY9" s="17"/>
      <c r="BZ9" s="17">
        <v>0.86349338431242895</v>
      </c>
      <c r="CA9" s="17">
        <v>0.59736390080964796</v>
      </c>
    </row>
    <row r="10" spans="2:79" ht="43.5" x14ac:dyDescent="0.35">
      <c r="B10" s="18" t="s">
        <v>73</v>
      </c>
      <c r="C10" s="17">
        <v>0.26194742114341502</v>
      </c>
      <c r="D10" s="17">
        <v>0.200692966209082</v>
      </c>
      <c r="E10" s="17">
        <v>0.25106339234209002</v>
      </c>
      <c r="F10" s="17">
        <v>0.27659491833396599</v>
      </c>
      <c r="G10" s="17">
        <v>0.274856716071889</v>
      </c>
      <c r="H10" s="17">
        <v>0.35365851203083298</v>
      </c>
      <c r="I10" s="17">
        <v>0.28480869923966501</v>
      </c>
      <c r="J10" s="17">
        <v>0.19520900148235801</v>
      </c>
      <c r="K10" s="17">
        <v>0.23424296909084799</v>
      </c>
      <c r="L10" s="17">
        <v>0.16296006143796399</v>
      </c>
      <c r="M10" s="17"/>
      <c r="N10" s="17">
        <v>0.325883706590052</v>
      </c>
      <c r="O10" s="17">
        <v>0.320604921113952</v>
      </c>
      <c r="P10" s="17">
        <v>0.246416682772988</v>
      </c>
      <c r="Q10" s="17">
        <v>0.18527416730011301</v>
      </c>
      <c r="R10" s="17"/>
      <c r="S10" s="17">
        <v>0.30947200071883402</v>
      </c>
      <c r="T10" s="17">
        <v>0.27042602850993103</v>
      </c>
      <c r="U10" s="17">
        <v>0.221998535436223</v>
      </c>
      <c r="V10" s="17">
        <v>0.27689698110823702</v>
      </c>
      <c r="W10" s="17">
        <v>0.22582909927903699</v>
      </c>
      <c r="X10" s="17">
        <v>0.234250815449598</v>
      </c>
      <c r="Y10" s="17">
        <v>0.2341650297783</v>
      </c>
      <c r="Z10" s="17"/>
      <c r="AA10" s="17">
        <v>0.18739429006958</v>
      </c>
      <c r="AB10" s="17">
        <v>0.37957846331191702</v>
      </c>
      <c r="AC10" s="17"/>
      <c r="AD10" s="17">
        <v>0.19444313448803699</v>
      </c>
      <c r="AE10" s="17">
        <v>8.1308559251265303E-2</v>
      </c>
      <c r="AF10" s="17">
        <v>0.22798372527647401</v>
      </c>
      <c r="AG10" s="17"/>
      <c r="AH10" s="17">
        <v>8.92728582414061E-2</v>
      </c>
      <c r="AI10" s="17">
        <v>0.286412602800722</v>
      </c>
      <c r="AJ10" s="17"/>
      <c r="AK10" s="17">
        <v>0.29142666981609699</v>
      </c>
      <c r="AL10" s="17">
        <v>0.24866427810171199</v>
      </c>
      <c r="AM10" s="17"/>
      <c r="AN10" s="17">
        <v>0.304873040436205</v>
      </c>
      <c r="AO10" s="17">
        <v>0.18527416730011301</v>
      </c>
      <c r="AP10" s="17"/>
      <c r="AQ10" s="17">
        <v>0.18089679024241401</v>
      </c>
      <c r="AR10" s="17">
        <v>0.30237856138177799</v>
      </c>
      <c r="AS10" s="17"/>
      <c r="AT10" s="17">
        <v>0.32195046599336602</v>
      </c>
      <c r="AU10" s="17">
        <v>0.31769103565457002</v>
      </c>
      <c r="AV10" s="17">
        <v>0.22702167635119599</v>
      </c>
      <c r="AW10" s="17">
        <v>0.140581455481225</v>
      </c>
      <c r="AX10" s="17"/>
      <c r="AY10" s="17">
        <v>0.163605388849306</v>
      </c>
      <c r="AZ10" s="17">
        <v>0.28632169197705898</v>
      </c>
      <c r="BA10" s="17"/>
      <c r="BB10" s="17">
        <v>0.28125375813527298</v>
      </c>
      <c r="BC10" s="17">
        <v>0.25840073248774698</v>
      </c>
      <c r="BD10" s="17"/>
      <c r="BE10" s="17">
        <v>0.23882666702907299</v>
      </c>
      <c r="BF10" s="17">
        <v>0.26497747505400199</v>
      </c>
      <c r="BG10" s="17"/>
      <c r="BH10" s="17">
        <v>0.27427383852697401</v>
      </c>
      <c r="BI10" s="17">
        <v>0.26086861497342401</v>
      </c>
      <c r="BJ10" s="17"/>
      <c r="BK10" s="17">
        <v>0.25180606959613799</v>
      </c>
      <c r="BL10" s="17">
        <v>0.26370464595785598</v>
      </c>
      <c r="BM10" s="17"/>
      <c r="BN10" s="17">
        <v>0.33729593730622698</v>
      </c>
      <c r="BO10" s="17">
        <v>0.25851361631845199</v>
      </c>
      <c r="BP10" s="17"/>
      <c r="BQ10" s="17">
        <v>0.16438484016322499</v>
      </c>
      <c r="BR10" s="17">
        <v>0.26962260599674598</v>
      </c>
      <c r="BS10" s="17"/>
      <c r="BT10" s="17">
        <v>0.26091904191580301</v>
      </c>
      <c r="BU10" s="17">
        <v>0.26201612634564903</v>
      </c>
      <c r="BV10" s="17"/>
      <c r="BW10" s="17">
        <v>0.22653332146126301</v>
      </c>
      <c r="BX10" s="17">
        <v>0.27881427386241497</v>
      </c>
      <c r="BY10" s="17"/>
      <c r="BZ10" s="17">
        <v>0.126129432660402</v>
      </c>
      <c r="CA10" s="17">
        <v>0.268473986872169</v>
      </c>
    </row>
    <row r="11" spans="2:79" ht="29" x14ac:dyDescent="0.35">
      <c r="B11" s="18" t="s">
        <v>74</v>
      </c>
      <c r="C11" s="17">
        <v>0.118497746092401</v>
      </c>
      <c r="D11" s="17">
        <v>0.14755871978080001</v>
      </c>
      <c r="E11" s="17">
        <v>0.13459976008153601</v>
      </c>
      <c r="F11" s="17">
        <v>0.123523225215019</v>
      </c>
      <c r="G11" s="17">
        <v>0.13938352764638501</v>
      </c>
      <c r="H11" s="17">
        <v>0.156125559883043</v>
      </c>
      <c r="I11" s="17">
        <v>5.7995664053196901E-2</v>
      </c>
      <c r="J11" s="17">
        <v>4.6415005262781799E-2</v>
      </c>
      <c r="K11" s="17">
        <v>0.18384832622455399</v>
      </c>
      <c r="L11" s="17">
        <v>1.8926101219338399E-2</v>
      </c>
      <c r="M11" s="17"/>
      <c r="N11" s="17">
        <v>0.21104497951843801</v>
      </c>
      <c r="O11" s="17">
        <v>0.123987965305623</v>
      </c>
      <c r="P11" s="17">
        <v>7.1109275808575401E-2</v>
      </c>
      <c r="Q11" s="17">
        <v>6.0809027853463198E-2</v>
      </c>
      <c r="R11" s="17"/>
      <c r="S11" s="17">
        <v>0.17652160225019001</v>
      </c>
      <c r="T11" s="17">
        <v>0.11374483499225201</v>
      </c>
      <c r="U11" s="17">
        <v>5.90800121133234E-2</v>
      </c>
      <c r="V11" s="17">
        <v>0.143078554204771</v>
      </c>
      <c r="W11" s="17">
        <v>7.2945591762711495E-2</v>
      </c>
      <c r="X11" s="17">
        <v>7.24921860321696E-2</v>
      </c>
      <c r="Y11" s="17">
        <v>8.2534726088980104E-2</v>
      </c>
      <c r="Z11" s="17"/>
      <c r="AA11" s="17">
        <v>2.58455477330761E-2</v>
      </c>
      <c r="AB11" s="17">
        <v>0.26468576657159998</v>
      </c>
      <c r="AC11" s="17"/>
      <c r="AD11" s="17">
        <v>2.08656060789561E-2</v>
      </c>
      <c r="AE11" s="17">
        <v>6.2747365079306302E-3</v>
      </c>
      <c r="AF11" s="17">
        <v>3.2938451528887303E-2</v>
      </c>
      <c r="AG11" s="17"/>
      <c r="AH11" s="17">
        <v>6.7252393686378599E-3</v>
      </c>
      <c r="AI11" s="17">
        <v>0.13433409532260701</v>
      </c>
      <c r="AJ11" s="17"/>
      <c r="AK11" s="17">
        <v>0.18295108643195601</v>
      </c>
      <c r="AL11" s="17">
        <v>8.9455522230052403E-2</v>
      </c>
      <c r="AM11" s="17"/>
      <c r="AN11" s="17">
        <v>0.150794848830137</v>
      </c>
      <c r="AO11" s="17">
        <v>6.0809027853463198E-2</v>
      </c>
      <c r="AP11" s="17"/>
      <c r="AQ11" s="17">
        <v>5.2315098191870503E-2</v>
      </c>
      <c r="AR11" s="17">
        <v>0.15151217039566001</v>
      </c>
      <c r="AS11" s="17"/>
      <c r="AT11" s="17">
        <v>0.28625584589820702</v>
      </c>
      <c r="AU11" s="17">
        <v>0.14719125394281901</v>
      </c>
      <c r="AV11" s="17">
        <v>4.1262181725936903E-2</v>
      </c>
      <c r="AW11" s="17">
        <v>2.2865093492026901E-2</v>
      </c>
      <c r="AX11" s="17"/>
      <c r="AY11" s="17">
        <v>3.0563702375746401E-2</v>
      </c>
      <c r="AZ11" s="17">
        <v>0.14029237598816399</v>
      </c>
      <c r="BA11" s="17"/>
      <c r="BB11" s="17">
        <v>0.14691620676480499</v>
      </c>
      <c r="BC11" s="17">
        <v>0.113277106251665</v>
      </c>
      <c r="BD11" s="17"/>
      <c r="BE11" s="17">
        <v>4.7931019771989297E-2</v>
      </c>
      <c r="BF11" s="17">
        <v>0.12774575694823401</v>
      </c>
      <c r="BG11" s="17"/>
      <c r="BH11" s="17">
        <v>0.16881592323254899</v>
      </c>
      <c r="BI11" s="17">
        <v>0.114093906901144</v>
      </c>
      <c r="BJ11" s="17"/>
      <c r="BK11" s="17">
        <v>7.6074306255042606E-2</v>
      </c>
      <c r="BL11" s="17">
        <v>0.12584859285563901</v>
      </c>
      <c r="BM11" s="17"/>
      <c r="BN11" s="17">
        <v>6.5432156265453206E-2</v>
      </c>
      <c r="BO11" s="17">
        <v>0.120916066819428</v>
      </c>
      <c r="BP11" s="17"/>
      <c r="BQ11" s="17">
        <v>2.35034800195199E-2</v>
      </c>
      <c r="BR11" s="17">
        <v>0.125970883280765</v>
      </c>
      <c r="BS11" s="17"/>
      <c r="BT11" s="17">
        <v>6.4100052743101599E-2</v>
      </c>
      <c r="BU11" s="17">
        <v>0.122132012929258</v>
      </c>
      <c r="BV11" s="17"/>
      <c r="BW11" s="17">
        <v>3.4409790031574301E-2</v>
      </c>
      <c r="BX11" s="17">
        <v>0.15854674304697999</v>
      </c>
      <c r="BY11" s="17"/>
      <c r="BZ11" s="17">
        <v>1.0377183027168699E-2</v>
      </c>
      <c r="CA11" s="17">
        <v>0.12369334624343201</v>
      </c>
    </row>
    <row r="12" spans="2:79" x14ac:dyDescent="0.35">
      <c r="B12" s="18" t="s">
        <v>75</v>
      </c>
      <c r="C12" s="19">
        <v>9.9887681551661094E-3</v>
      </c>
      <c r="D12" s="19">
        <v>1.33265179969167E-2</v>
      </c>
      <c r="E12" s="19">
        <v>9.49551480028951E-3</v>
      </c>
      <c r="F12" s="19">
        <v>9.8882935005936406E-3</v>
      </c>
      <c r="G12" s="19">
        <v>1.2982481966495599E-2</v>
      </c>
      <c r="H12" s="19">
        <v>1.48232526969063E-2</v>
      </c>
      <c r="I12" s="19">
        <v>2.72615658211974E-3</v>
      </c>
      <c r="J12" s="19">
        <v>4.2944354031725597E-3</v>
      </c>
      <c r="K12" s="19">
        <v>1.9358025473250499E-2</v>
      </c>
      <c r="L12" s="19">
        <v>0</v>
      </c>
      <c r="M12" s="19"/>
      <c r="N12" s="19">
        <v>1.6774281289313801E-2</v>
      </c>
      <c r="O12" s="19">
        <v>9.0750615603881202E-3</v>
      </c>
      <c r="P12" s="19">
        <v>7.7565518986850504E-3</v>
      </c>
      <c r="Q12" s="19">
        <v>5.9194629939959397E-3</v>
      </c>
      <c r="R12" s="19"/>
      <c r="S12" s="19">
        <v>1.1152845411954101E-2</v>
      </c>
      <c r="T12" s="19">
        <v>5.8029363424670502E-3</v>
      </c>
      <c r="U12" s="19">
        <v>6.0020435572868099E-3</v>
      </c>
      <c r="V12" s="19">
        <v>9.8299161489441202E-3</v>
      </c>
      <c r="W12" s="19">
        <v>8.6621514125097901E-3</v>
      </c>
      <c r="X12" s="19">
        <v>4.1455496805869402E-3</v>
      </c>
      <c r="Y12" s="19">
        <v>6.2095570276123899E-3</v>
      </c>
      <c r="Z12" s="19"/>
      <c r="AA12" s="19">
        <v>2.02968883864387E-3</v>
      </c>
      <c r="AB12" s="19">
        <v>2.2546722210470199E-2</v>
      </c>
      <c r="AC12" s="19"/>
      <c r="AD12" s="19">
        <v>3.63163495079102E-3</v>
      </c>
      <c r="AE12" s="19">
        <v>0</v>
      </c>
      <c r="AF12" s="19">
        <v>1.55715978209154E-3</v>
      </c>
      <c r="AG12" s="19"/>
      <c r="AH12" s="19">
        <v>0</v>
      </c>
      <c r="AI12" s="19">
        <v>1.14040144041897E-2</v>
      </c>
      <c r="AJ12" s="19"/>
      <c r="AK12" s="19">
        <v>1.64093832446408E-2</v>
      </c>
      <c r="AL12" s="19">
        <v>7.0956839522352102E-3</v>
      </c>
      <c r="AM12" s="19"/>
      <c r="AN12" s="19">
        <v>1.2266973857660001E-2</v>
      </c>
      <c r="AO12" s="19">
        <v>5.9194629939959397E-3</v>
      </c>
      <c r="AP12" s="19"/>
      <c r="AQ12" s="19">
        <v>5.7002612533362503E-3</v>
      </c>
      <c r="AR12" s="19">
        <v>1.21280386584748E-2</v>
      </c>
      <c r="AS12" s="19"/>
      <c r="AT12" s="19">
        <v>2.82519923343704E-2</v>
      </c>
      <c r="AU12" s="19">
        <v>8.6681107602734897E-3</v>
      </c>
      <c r="AV12" s="19">
        <v>4.8235779122571404E-3</v>
      </c>
      <c r="AW12" s="19">
        <v>1.06915434911288E-3</v>
      </c>
      <c r="AX12" s="19"/>
      <c r="AY12" s="19">
        <v>4.4722202158859201E-3</v>
      </c>
      <c r="AZ12" s="19">
        <v>1.13560556760978E-2</v>
      </c>
      <c r="BA12" s="19"/>
      <c r="BB12" s="19">
        <v>1.2435718068937699E-2</v>
      </c>
      <c r="BC12" s="19">
        <v>9.5392489375215501E-3</v>
      </c>
      <c r="BD12" s="19"/>
      <c r="BE12" s="19">
        <v>7.5941247554858196E-3</v>
      </c>
      <c r="BF12" s="19">
        <v>1.0302594363506E-2</v>
      </c>
      <c r="BG12" s="19"/>
      <c r="BH12" s="19">
        <v>1.2278409694193301E-2</v>
      </c>
      <c r="BI12" s="19">
        <v>9.7883790767737504E-3</v>
      </c>
      <c r="BJ12" s="19"/>
      <c r="BK12" s="19">
        <v>5.7606097466070599E-3</v>
      </c>
      <c r="BL12" s="19">
        <v>1.07213948509543E-2</v>
      </c>
      <c r="BM12" s="19"/>
      <c r="BN12" s="19">
        <v>1.05220998067635E-2</v>
      </c>
      <c r="BO12" s="19">
        <v>9.9644630076751693E-3</v>
      </c>
      <c r="BP12" s="19"/>
      <c r="BQ12" s="19">
        <v>2.4833517115284E-3</v>
      </c>
      <c r="BR12" s="19">
        <v>1.05792143900586E-2</v>
      </c>
      <c r="BS12" s="19"/>
      <c r="BT12" s="19">
        <v>4.0208269520029703E-3</v>
      </c>
      <c r="BU12" s="19">
        <v>1.0387481583320099E-2</v>
      </c>
      <c r="BV12" s="19"/>
      <c r="BW12" s="19">
        <v>3.85073139958334E-3</v>
      </c>
      <c r="BX12" s="19">
        <v>1.2912162025670099E-2</v>
      </c>
      <c r="BY12" s="19"/>
      <c r="BZ12" s="19">
        <v>0</v>
      </c>
      <c r="CA12" s="19">
        <v>1.0468766074750399E-2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80</v>
      </c>
      <c r="C9" s="17">
        <v>0.43769587060243298</v>
      </c>
      <c r="D9" s="17">
        <v>0.45545552161136799</v>
      </c>
      <c r="E9" s="17">
        <v>0.44302341706756398</v>
      </c>
      <c r="F9" s="17">
        <v>0.45137417180677902</v>
      </c>
      <c r="G9" s="17">
        <v>0.407741067027246</v>
      </c>
      <c r="H9" s="17">
        <v>0.31059017470474798</v>
      </c>
      <c r="I9" s="17">
        <v>0.496165275012035</v>
      </c>
      <c r="J9" s="17">
        <v>0.512724361462355</v>
      </c>
      <c r="K9" s="17">
        <v>0.47172103288531098</v>
      </c>
      <c r="L9" s="17">
        <v>0.48319435478797201</v>
      </c>
      <c r="M9" s="17"/>
      <c r="N9" s="17">
        <v>0.22154778388152299</v>
      </c>
      <c r="O9" s="17">
        <v>0.37476393646799999</v>
      </c>
      <c r="P9" s="17">
        <v>0.51502494249164998</v>
      </c>
      <c r="Q9" s="17">
        <v>0.61375971366667803</v>
      </c>
      <c r="R9" s="17"/>
      <c r="S9" s="17">
        <v>0.32388792598612198</v>
      </c>
      <c r="T9" s="17">
        <v>0.43522579158889102</v>
      </c>
      <c r="U9" s="17">
        <v>0.506565931242277</v>
      </c>
      <c r="V9" s="17">
        <v>0.34508959089603403</v>
      </c>
      <c r="W9" s="17">
        <v>0.55273520034801304</v>
      </c>
      <c r="X9" s="17">
        <v>0.58774375173166005</v>
      </c>
      <c r="Y9" s="17">
        <v>0.54487885007768799</v>
      </c>
      <c r="Z9" s="17"/>
      <c r="AA9" s="17">
        <v>0.71510221683505404</v>
      </c>
      <c r="AB9" s="17">
        <v>0</v>
      </c>
      <c r="AC9" s="17"/>
      <c r="AD9" s="17">
        <v>0.69485147276065995</v>
      </c>
      <c r="AE9" s="17">
        <v>0.84644798881199401</v>
      </c>
      <c r="AF9" s="17">
        <v>0.65817929994764601</v>
      </c>
      <c r="AG9" s="17"/>
      <c r="AH9" s="17">
        <v>0.83931653310586996</v>
      </c>
      <c r="AI9" s="17">
        <v>0.380792744280054</v>
      </c>
      <c r="AJ9" s="17"/>
      <c r="AK9" s="17">
        <v>0.37091586885452799</v>
      </c>
      <c r="AL9" s="17">
        <v>0.46778647180437699</v>
      </c>
      <c r="AM9" s="17"/>
      <c r="AN9" s="17">
        <v>0.339126302731388</v>
      </c>
      <c r="AO9" s="17">
        <v>0.61375971366667803</v>
      </c>
      <c r="AP9" s="17"/>
      <c r="AQ9" s="17">
        <v>0.63293468338436099</v>
      </c>
      <c r="AR9" s="17">
        <v>0.340303318171851</v>
      </c>
      <c r="AS9" s="17"/>
      <c r="AT9" s="17">
        <v>0.13970928753425599</v>
      </c>
      <c r="AU9" s="17">
        <v>0.30102940558946401</v>
      </c>
      <c r="AV9" s="17">
        <v>0.59011539125705703</v>
      </c>
      <c r="AW9" s="17">
        <v>0.77261880730924104</v>
      </c>
      <c r="AX9" s="17"/>
      <c r="AY9" s="17">
        <v>0.64199161379976499</v>
      </c>
      <c r="AZ9" s="17">
        <v>0.387060759056638</v>
      </c>
      <c r="BA9" s="17"/>
      <c r="BB9" s="17">
        <v>0.435275102490292</v>
      </c>
      <c r="BC9" s="17">
        <v>0.43814058006777401</v>
      </c>
      <c r="BD9" s="17"/>
      <c r="BE9" s="17">
        <v>0.59389658020478597</v>
      </c>
      <c r="BF9" s="17">
        <v>0.417225233328822</v>
      </c>
      <c r="BG9" s="17"/>
      <c r="BH9" s="17">
        <v>0.39871293943665098</v>
      </c>
      <c r="BI9" s="17">
        <v>0.44110765079430703</v>
      </c>
      <c r="BJ9" s="17"/>
      <c r="BK9" s="17">
        <v>0.49419039556857203</v>
      </c>
      <c r="BL9" s="17">
        <v>0.42790688136487698</v>
      </c>
      <c r="BM9" s="17"/>
      <c r="BN9" s="17">
        <v>0.50954091872148</v>
      </c>
      <c r="BO9" s="17">
        <v>0.43442172685754699</v>
      </c>
      <c r="BP9" s="17"/>
      <c r="BQ9" s="17">
        <v>0.67602539417441898</v>
      </c>
      <c r="BR9" s="17">
        <v>0.418946641840306</v>
      </c>
      <c r="BS9" s="17"/>
      <c r="BT9" s="17">
        <v>0.50560073503180702</v>
      </c>
      <c r="BU9" s="17">
        <v>0.43315920035665101</v>
      </c>
      <c r="BV9" s="17"/>
      <c r="BW9" s="17">
        <v>0.67388799441892799</v>
      </c>
      <c r="BX9" s="17">
        <v>0.32520345087255198</v>
      </c>
      <c r="BY9" s="17"/>
      <c r="BZ9" s="17">
        <v>0.78213454435177399</v>
      </c>
      <c r="CA9" s="17">
        <v>0.42114429544763698</v>
      </c>
    </row>
    <row r="10" spans="2:79" x14ac:dyDescent="0.35">
      <c r="B10" s="18" t="s">
        <v>81</v>
      </c>
      <c r="C10" s="17">
        <v>0.17437868363348599</v>
      </c>
      <c r="D10" s="17">
        <v>0.16321870213249001</v>
      </c>
      <c r="E10" s="17">
        <v>0.136359273569439</v>
      </c>
      <c r="F10" s="17">
        <v>0.13318678928164501</v>
      </c>
      <c r="G10" s="17">
        <v>0.187038446540058</v>
      </c>
      <c r="H10" s="17">
        <v>0.25649072743494</v>
      </c>
      <c r="I10" s="17">
        <v>0.154769402722189</v>
      </c>
      <c r="J10" s="17">
        <v>0.182817992035675</v>
      </c>
      <c r="K10" s="17">
        <v>0.16039982448380799</v>
      </c>
      <c r="L10" s="17">
        <v>0.22806479738496799</v>
      </c>
      <c r="M10" s="17"/>
      <c r="N10" s="17">
        <v>0.108759990965565</v>
      </c>
      <c r="O10" s="17">
        <v>0.206761665558649</v>
      </c>
      <c r="P10" s="17">
        <v>0.21528221364594499</v>
      </c>
      <c r="Q10" s="17">
        <v>0.19271677905069601</v>
      </c>
      <c r="R10" s="17"/>
      <c r="S10" s="17">
        <v>0.15142298533337401</v>
      </c>
      <c r="T10" s="17">
        <v>0.21321016502919199</v>
      </c>
      <c r="U10" s="17">
        <v>0.19870112847698199</v>
      </c>
      <c r="V10" s="17">
        <v>0.16440629611798799</v>
      </c>
      <c r="W10" s="17">
        <v>0.202173993358919</v>
      </c>
      <c r="X10" s="17">
        <v>0.17453916260528499</v>
      </c>
      <c r="Y10" s="17">
        <v>0.160924647689104</v>
      </c>
      <c r="Z10" s="17"/>
      <c r="AA10" s="17">
        <v>0.28489778316494602</v>
      </c>
      <c r="AB10" s="17">
        <v>0</v>
      </c>
      <c r="AC10" s="17"/>
      <c r="AD10" s="17">
        <v>0.29808256499329699</v>
      </c>
      <c r="AE10" s="17">
        <v>0.15355201118800599</v>
      </c>
      <c r="AF10" s="17">
        <v>0.31429858322631499</v>
      </c>
      <c r="AG10" s="17"/>
      <c r="AH10" s="17">
        <v>0.15909671203128101</v>
      </c>
      <c r="AI10" s="17">
        <v>0.17654389085941599</v>
      </c>
      <c r="AJ10" s="17"/>
      <c r="AK10" s="17">
        <v>0.172655116528901</v>
      </c>
      <c r="AL10" s="17">
        <v>0.175155310902599</v>
      </c>
      <c r="AM10" s="17"/>
      <c r="AN10" s="17">
        <v>0.16411207744454301</v>
      </c>
      <c r="AO10" s="17">
        <v>0.19271677905069601</v>
      </c>
      <c r="AP10" s="17"/>
      <c r="AQ10" s="17">
        <v>0.161397199767048</v>
      </c>
      <c r="AR10" s="17">
        <v>0.18085434198273501</v>
      </c>
      <c r="AS10" s="17"/>
      <c r="AT10" s="17">
        <v>7.0609761429675302E-2</v>
      </c>
      <c r="AU10" s="17">
        <v>0.18429642580988101</v>
      </c>
      <c r="AV10" s="17">
        <v>0.224035256734372</v>
      </c>
      <c r="AW10" s="17">
        <v>0.158219335191395</v>
      </c>
      <c r="AX10" s="17"/>
      <c r="AY10" s="17">
        <v>0.20147475149927299</v>
      </c>
      <c r="AZ10" s="17">
        <v>0.16766286862254201</v>
      </c>
      <c r="BA10" s="17"/>
      <c r="BB10" s="17">
        <v>0.186071183786609</v>
      </c>
      <c r="BC10" s="17">
        <v>0.172230701980261</v>
      </c>
      <c r="BD10" s="17"/>
      <c r="BE10" s="17">
        <v>0.19256369625423</v>
      </c>
      <c r="BF10" s="17">
        <v>0.17199547552820299</v>
      </c>
      <c r="BG10" s="17"/>
      <c r="BH10" s="17">
        <v>0.21336300921361001</v>
      </c>
      <c r="BI10" s="17">
        <v>0.17096678140268201</v>
      </c>
      <c r="BJ10" s="17"/>
      <c r="BK10" s="17">
        <v>0.22262347852259801</v>
      </c>
      <c r="BL10" s="17">
        <v>0.16601915183424201</v>
      </c>
      <c r="BM10" s="17"/>
      <c r="BN10" s="17">
        <v>0.23819991047480599</v>
      </c>
      <c r="BO10" s="17">
        <v>0.171470203840874</v>
      </c>
      <c r="BP10" s="17"/>
      <c r="BQ10" s="17">
        <v>0.203852785541218</v>
      </c>
      <c r="BR10" s="17">
        <v>0.17205997518753299</v>
      </c>
      <c r="BS10" s="17"/>
      <c r="BT10" s="17">
        <v>0.20126090827396301</v>
      </c>
      <c r="BU10" s="17">
        <v>0.172582703482554</v>
      </c>
      <c r="BV10" s="17"/>
      <c r="BW10" s="17">
        <v>0.32611200558107201</v>
      </c>
      <c r="BX10" s="17">
        <v>0.102111885470485</v>
      </c>
      <c r="BY10" s="17"/>
      <c r="BZ10" s="17">
        <v>0.21357068245416</v>
      </c>
      <c r="CA10" s="17">
        <v>0.17249536052436501</v>
      </c>
    </row>
    <row r="11" spans="2:79" x14ac:dyDescent="0.35">
      <c r="B11" s="18" t="s">
        <v>82</v>
      </c>
      <c r="C11" s="17">
        <v>9.5900895617505005E-2</v>
      </c>
      <c r="D11" s="17">
        <v>8.4031405466632306E-2</v>
      </c>
      <c r="E11" s="17">
        <v>8.9219763222512294E-2</v>
      </c>
      <c r="F11" s="17">
        <v>5.4403284079103699E-2</v>
      </c>
      <c r="G11" s="17">
        <v>8.0456852244465304E-2</v>
      </c>
      <c r="H11" s="17">
        <v>0.15382241334878499</v>
      </c>
      <c r="I11" s="17">
        <v>0.11443272774723599</v>
      </c>
      <c r="J11" s="17">
        <v>9.8737874679432305E-2</v>
      </c>
      <c r="K11" s="17">
        <v>9.3723404335052898E-2</v>
      </c>
      <c r="L11" s="17">
        <v>9.0405361161935704E-2</v>
      </c>
      <c r="M11" s="17"/>
      <c r="N11" s="17">
        <v>9.3311755140460806E-2</v>
      </c>
      <c r="O11" s="17">
        <v>0.120170120354691</v>
      </c>
      <c r="P11" s="17">
        <v>9.9068203172052102E-2</v>
      </c>
      <c r="Q11" s="17">
        <v>8.3666295977823199E-2</v>
      </c>
      <c r="R11" s="17"/>
      <c r="S11" s="17">
        <v>9.0527527220860701E-2</v>
      </c>
      <c r="T11" s="17">
        <v>0.107122213120902</v>
      </c>
      <c r="U11" s="17">
        <v>8.5229441988141599E-2</v>
      </c>
      <c r="V11" s="17">
        <v>0.105989000947804</v>
      </c>
      <c r="W11" s="17">
        <v>6.0254429919069298E-2</v>
      </c>
      <c r="X11" s="17">
        <v>6.7301502092767904E-2</v>
      </c>
      <c r="Y11" s="17">
        <v>6.5189069728445195E-2</v>
      </c>
      <c r="Z11" s="17"/>
      <c r="AA11" s="17">
        <v>0</v>
      </c>
      <c r="AB11" s="17">
        <v>0.24721475908499099</v>
      </c>
      <c r="AC11" s="17"/>
      <c r="AD11" s="17">
        <v>4.5495941750207502E-3</v>
      </c>
      <c r="AE11" s="17">
        <v>0</v>
      </c>
      <c r="AF11" s="17">
        <v>7.5884949250574502E-3</v>
      </c>
      <c r="AG11" s="17"/>
      <c r="AH11" s="17">
        <v>0</v>
      </c>
      <c r="AI11" s="17">
        <v>0.109488495278679</v>
      </c>
      <c r="AJ11" s="17"/>
      <c r="AK11" s="17">
        <v>0.107760714078374</v>
      </c>
      <c r="AL11" s="17">
        <v>9.0556944460081501E-2</v>
      </c>
      <c r="AM11" s="17"/>
      <c r="AN11" s="17">
        <v>0.10275045188397</v>
      </c>
      <c r="AO11" s="17">
        <v>8.3666295977823199E-2</v>
      </c>
      <c r="AP11" s="17"/>
      <c r="AQ11" s="17">
        <v>6.7951121027856901E-2</v>
      </c>
      <c r="AR11" s="17">
        <v>0.10984330721261</v>
      </c>
      <c r="AS11" s="17"/>
      <c r="AT11" s="17">
        <v>0.113735450954976</v>
      </c>
      <c r="AU11" s="17">
        <v>0.14451123525908699</v>
      </c>
      <c r="AV11" s="17">
        <v>6.8495667396016494E-2</v>
      </c>
      <c r="AW11" s="17">
        <v>3.1772751742774698E-2</v>
      </c>
      <c r="AX11" s="17"/>
      <c r="AY11" s="17">
        <v>4.3602714089719802E-2</v>
      </c>
      <c r="AZ11" s="17">
        <v>0.108863105274237</v>
      </c>
      <c r="BA11" s="17"/>
      <c r="BB11" s="17">
        <v>9.6056511952957696E-2</v>
      </c>
      <c r="BC11" s="17">
        <v>9.5872307973364101E-2</v>
      </c>
      <c r="BD11" s="17"/>
      <c r="BE11" s="17">
        <v>6.1712800195610699E-2</v>
      </c>
      <c r="BF11" s="17">
        <v>0.100381362461982</v>
      </c>
      <c r="BG11" s="17"/>
      <c r="BH11" s="17">
        <v>0.11754845930133</v>
      </c>
      <c r="BI11" s="17">
        <v>9.4006304144516301E-2</v>
      </c>
      <c r="BJ11" s="17"/>
      <c r="BK11" s="17">
        <v>9.3270210902951595E-2</v>
      </c>
      <c r="BL11" s="17">
        <v>9.6356722874634801E-2</v>
      </c>
      <c r="BM11" s="17"/>
      <c r="BN11" s="17">
        <v>0.105376574270502</v>
      </c>
      <c r="BO11" s="17">
        <v>9.54690671922689E-2</v>
      </c>
      <c r="BP11" s="17"/>
      <c r="BQ11" s="17">
        <v>3.2073777783921099E-2</v>
      </c>
      <c r="BR11" s="17">
        <v>0.100922133505087</v>
      </c>
      <c r="BS11" s="17"/>
      <c r="BT11" s="17">
        <v>8.6236386856800407E-2</v>
      </c>
      <c r="BU11" s="17">
        <v>9.6546573798342694E-2</v>
      </c>
      <c r="BV11" s="17"/>
      <c r="BW11" s="17">
        <v>0</v>
      </c>
      <c r="BX11" s="17">
        <v>0.14157610115762501</v>
      </c>
      <c r="BY11" s="17"/>
      <c r="BZ11" s="17">
        <v>0</v>
      </c>
      <c r="CA11" s="17">
        <v>0.10050929473815801</v>
      </c>
    </row>
    <row r="12" spans="2:79" ht="29" x14ac:dyDescent="0.35">
      <c r="B12" s="18" t="s">
        <v>83</v>
      </c>
      <c r="C12" s="17">
        <v>9.9469606688845094E-2</v>
      </c>
      <c r="D12" s="17">
        <v>0.13154318043788699</v>
      </c>
      <c r="E12" s="17">
        <v>0.110255048659986</v>
      </c>
      <c r="F12" s="17">
        <v>9.5342722360252499E-2</v>
      </c>
      <c r="G12" s="17">
        <v>8.8799846473647304E-2</v>
      </c>
      <c r="H12" s="17">
        <v>0.103779070080838</v>
      </c>
      <c r="I12" s="17">
        <v>9.0327971939693802E-2</v>
      </c>
      <c r="J12" s="17">
        <v>6.4761405602884806E-2</v>
      </c>
      <c r="K12" s="17">
        <v>0.121220113772704</v>
      </c>
      <c r="L12" s="17">
        <v>5.9330250175876703E-2</v>
      </c>
      <c r="M12" s="17"/>
      <c r="N12" s="17">
        <v>0.13519638123250499</v>
      </c>
      <c r="O12" s="17">
        <v>0.12998234731230299</v>
      </c>
      <c r="P12" s="17">
        <v>8.82289629577728E-2</v>
      </c>
      <c r="Q12" s="17">
        <v>5.8954091541872998E-2</v>
      </c>
      <c r="R12" s="17"/>
      <c r="S12" s="17">
        <v>0.130668680368519</v>
      </c>
      <c r="T12" s="17">
        <v>7.8368292530906894E-2</v>
      </c>
      <c r="U12" s="17">
        <v>8.5472739979051998E-2</v>
      </c>
      <c r="V12" s="17">
        <v>0.110054962644763</v>
      </c>
      <c r="W12" s="17">
        <v>7.0592286796791498E-2</v>
      </c>
      <c r="X12" s="17">
        <v>7.2267565207453796E-2</v>
      </c>
      <c r="Y12" s="17">
        <v>7.1267174756729307E-2</v>
      </c>
      <c r="Z12" s="17"/>
      <c r="AA12" s="17">
        <v>0</v>
      </c>
      <c r="AB12" s="17">
        <v>0.25641423571202898</v>
      </c>
      <c r="AC12" s="17"/>
      <c r="AD12" s="17">
        <v>1.76950501874496E-3</v>
      </c>
      <c r="AE12" s="17">
        <v>0</v>
      </c>
      <c r="AF12" s="17">
        <v>5.8941580731355896E-3</v>
      </c>
      <c r="AG12" s="17"/>
      <c r="AH12" s="17">
        <v>1.5867548628495101E-3</v>
      </c>
      <c r="AI12" s="17">
        <v>0.11333801736157</v>
      </c>
      <c r="AJ12" s="17"/>
      <c r="AK12" s="17">
        <v>0.120282202625447</v>
      </c>
      <c r="AL12" s="17">
        <v>9.0091596687144199E-2</v>
      </c>
      <c r="AM12" s="17"/>
      <c r="AN12" s="17">
        <v>0.122152269696789</v>
      </c>
      <c r="AO12" s="17">
        <v>5.8954091541872998E-2</v>
      </c>
      <c r="AP12" s="17"/>
      <c r="AQ12" s="17">
        <v>5.5482487185641499E-2</v>
      </c>
      <c r="AR12" s="17">
        <v>0.121412056458149</v>
      </c>
      <c r="AS12" s="17"/>
      <c r="AT12" s="17">
        <v>0.17881959694805799</v>
      </c>
      <c r="AU12" s="17">
        <v>0.14409092449265601</v>
      </c>
      <c r="AV12" s="17">
        <v>5.2546213518826601E-2</v>
      </c>
      <c r="AW12" s="17">
        <v>9.8814085037733004E-3</v>
      </c>
      <c r="AX12" s="17"/>
      <c r="AY12" s="17">
        <v>3.1667728896028098E-2</v>
      </c>
      <c r="AZ12" s="17">
        <v>0.116274438700139</v>
      </c>
      <c r="BA12" s="17"/>
      <c r="BB12" s="17">
        <v>9.7219293042145397E-2</v>
      </c>
      <c r="BC12" s="17">
        <v>9.9883002657526906E-2</v>
      </c>
      <c r="BD12" s="17"/>
      <c r="BE12" s="17">
        <v>6.0299928524327501E-2</v>
      </c>
      <c r="BF12" s="17">
        <v>0.10460292699111</v>
      </c>
      <c r="BG12" s="17"/>
      <c r="BH12" s="17">
        <v>0.11698112950711</v>
      </c>
      <c r="BI12" s="17">
        <v>9.79370008817851E-2</v>
      </c>
      <c r="BJ12" s="17"/>
      <c r="BK12" s="17">
        <v>8.8040408610934803E-2</v>
      </c>
      <c r="BL12" s="17">
        <v>0.101449980840953</v>
      </c>
      <c r="BM12" s="17"/>
      <c r="BN12" s="17">
        <v>8.2164299458971093E-2</v>
      </c>
      <c r="BO12" s="17">
        <v>0.100258249259258</v>
      </c>
      <c r="BP12" s="17"/>
      <c r="BQ12" s="17">
        <v>3.0938598807893999E-2</v>
      </c>
      <c r="BR12" s="17">
        <v>0.104860896550049</v>
      </c>
      <c r="BS12" s="17"/>
      <c r="BT12" s="17">
        <v>4.5653186905623401E-2</v>
      </c>
      <c r="BU12" s="17">
        <v>0.103065039098831</v>
      </c>
      <c r="BV12" s="17"/>
      <c r="BW12" s="17">
        <v>0</v>
      </c>
      <c r="BX12" s="17">
        <v>0.14684450033560101</v>
      </c>
      <c r="BY12" s="17"/>
      <c r="BZ12" s="17">
        <v>4.2947731940658398E-3</v>
      </c>
      <c r="CA12" s="17">
        <v>0.104043115790731</v>
      </c>
    </row>
    <row r="13" spans="2:79" x14ac:dyDescent="0.35">
      <c r="B13" s="18" t="s">
        <v>84</v>
      </c>
      <c r="C13" s="19">
        <v>0.192554943457731</v>
      </c>
      <c r="D13" s="19">
        <v>0.165751190351623</v>
      </c>
      <c r="E13" s="19">
        <v>0.221142497480498</v>
      </c>
      <c r="F13" s="19">
        <v>0.26569303247221898</v>
      </c>
      <c r="G13" s="19">
        <v>0.23596378771458301</v>
      </c>
      <c r="H13" s="19">
        <v>0.175317614430688</v>
      </c>
      <c r="I13" s="19">
        <v>0.14430462257884599</v>
      </c>
      <c r="J13" s="19">
        <v>0.14095836621965299</v>
      </c>
      <c r="K13" s="19">
        <v>0.15293562452312401</v>
      </c>
      <c r="L13" s="19">
        <v>0.13900523648924701</v>
      </c>
      <c r="M13" s="19"/>
      <c r="N13" s="19">
        <v>0.44118408877994603</v>
      </c>
      <c r="O13" s="19">
        <v>0.168321930306356</v>
      </c>
      <c r="P13" s="19">
        <v>8.23956777325799E-2</v>
      </c>
      <c r="Q13" s="19">
        <v>5.0903119762930001E-2</v>
      </c>
      <c r="R13" s="19"/>
      <c r="S13" s="19">
        <v>0.30349288109112399</v>
      </c>
      <c r="T13" s="19">
        <v>0.166073537730108</v>
      </c>
      <c r="U13" s="19">
        <v>0.124030758313547</v>
      </c>
      <c r="V13" s="19">
        <v>0.27446014939341201</v>
      </c>
      <c r="W13" s="19">
        <v>0.114244089577208</v>
      </c>
      <c r="X13" s="19">
        <v>9.8148018362833406E-2</v>
      </c>
      <c r="Y13" s="19">
        <v>0.15774025774803299</v>
      </c>
      <c r="Z13" s="19"/>
      <c r="AA13" s="19">
        <v>0</v>
      </c>
      <c r="AB13" s="19">
        <v>0.49637100520298</v>
      </c>
      <c r="AC13" s="19"/>
      <c r="AD13" s="19">
        <v>7.4686305227797303E-4</v>
      </c>
      <c r="AE13" s="19">
        <v>0</v>
      </c>
      <c r="AF13" s="19">
        <v>1.40394638278465E-2</v>
      </c>
      <c r="AG13" s="19"/>
      <c r="AH13" s="19">
        <v>0</v>
      </c>
      <c r="AI13" s="19">
        <v>0.21983685222028099</v>
      </c>
      <c r="AJ13" s="19"/>
      <c r="AK13" s="19">
        <v>0.22838609791275</v>
      </c>
      <c r="AL13" s="19">
        <v>0.176409676145799</v>
      </c>
      <c r="AM13" s="19"/>
      <c r="AN13" s="19">
        <v>0.271858898243309</v>
      </c>
      <c r="AO13" s="19">
        <v>5.0903119762930001E-2</v>
      </c>
      <c r="AP13" s="19"/>
      <c r="AQ13" s="19">
        <v>8.2234508635092393E-2</v>
      </c>
      <c r="AR13" s="19">
        <v>0.247586976174655</v>
      </c>
      <c r="AS13" s="19"/>
      <c r="AT13" s="19">
        <v>0.49712590313303501</v>
      </c>
      <c r="AU13" s="19">
        <v>0.22607200884891099</v>
      </c>
      <c r="AV13" s="19">
        <v>6.4807471093727795E-2</v>
      </c>
      <c r="AW13" s="19">
        <v>2.7507697252815301E-2</v>
      </c>
      <c r="AX13" s="19"/>
      <c r="AY13" s="19">
        <v>8.1263191715214206E-2</v>
      </c>
      <c r="AZ13" s="19">
        <v>0.22013882834644399</v>
      </c>
      <c r="BA13" s="19"/>
      <c r="BB13" s="19">
        <v>0.18537790872799501</v>
      </c>
      <c r="BC13" s="19">
        <v>0.193873407321074</v>
      </c>
      <c r="BD13" s="19"/>
      <c r="BE13" s="19">
        <v>9.1526994821045801E-2</v>
      </c>
      <c r="BF13" s="19">
        <v>0.20579500168988299</v>
      </c>
      <c r="BG13" s="19"/>
      <c r="BH13" s="19">
        <v>0.15339446254129899</v>
      </c>
      <c r="BI13" s="19">
        <v>0.19598226277670999</v>
      </c>
      <c r="BJ13" s="19"/>
      <c r="BK13" s="19">
        <v>0.101875506394944</v>
      </c>
      <c r="BL13" s="19">
        <v>0.208267263085293</v>
      </c>
      <c r="BM13" s="19"/>
      <c r="BN13" s="19">
        <v>6.4718297074241093E-2</v>
      </c>
      <c r="BO13" s="19">
        <v>0.19838075285005199</v>
      </c>
      <c r="BP13" s="19"/>
      <c r="BQ13" s="19">
        <v>5.7109443692547897E-2</v>
      </c>
      <c r="BR13" s="19">
        <v>0.20321035291702499</v>
      </c>
      <c r="BS13" s="19"/>
      <c r="BT13" s="19">
        <v>0.161248782931807</v>
      </c>
      <c r="BU13" s="19">
        <v>0.19464648326362199</v>
      </c>
      <c r="BV13" s="19"/>
      <c r="BW13" s="19">
        <v>0</v>
      </c>
      <c r="BX13" s="19">
        <v>0.28426406216373701</v>
      </c>
      <c r="BY13" s="19"/>
      <c r="BZ13" s="19">
        <v>0</v>
      </c>
      <c r="CA13" s="19">
        <v>0.201807933499109</v>
      </c>
    </row>
    <row r="14" spans="2:79" x14ac:dyDescent="0.35">
      <c r="B14" s="16"/>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A25"/>
  <sheetViews>
    <sheetView showGridLines="0" topLeftCell="A12" workbookViewId="0">
      <pane xSplit="2" topLeftCell="C1" activePane="topRight" state="frozen"/>
      <selection pane="topRight" activeCell="B21" sqref="B21"/>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4504</v>
      </c>
      <c r="D7" s="10">
        <v>647</v>
      </c>
      <c r="E7" s="10">
        <v>604</v>
      </c>
      <c r="F7" s="10">
        <v>612</v>
      </c>
      <c r="G7" s="10">
        <v>624</v>
      </c>
      <c r="H7" s="10">
        <v>587</v>
      </c>
      <c r="I7" s="10">
        <v>690</v>
      </c>
      <c r="J7" s="10">
        <v>348</v>
      </c>
      <c r="K7" s="10">
        <v>184</v>
      </c>
      <c r="L7" s="10">
        <v>208</v>
      </c>
      <c r="M7" s="10"/>
      <c r="N7" s="10">
        <v>689</v>
      </c>
      <c r="O7" s="10">
        <v>641</v>
      </c>
      <c r="P7" s="10">
        <v>886</v>
      </c>
      <c r="Q7" s="10">
        <v>2288</v>
      </c>
      <c r="R7" s="10"/>
      <c r="S7" s="10">
        <v>449</v>
      </c>
      <c r="T7" s="10">
        <v>351</v>
      </c>
      <c r="U7" s="10">
        <v>410</v>
      </c>
      <c r="V7" s="10">
        <v>842</v>
      </c>
      <c r="W7" s="10">
        <v>819</v>
      </c>
      <c r="X7" s="10">
        <v>877</v>
      </c>
      <c r="Y7" s="10">
        <v>565</v>
      </c>
      <c r="Z7" s="10"/>
      <c r="AA7" s="10">
        <v>4504</v>
      </c>
      <c r="AB7" s="10" t="s">
        <v>98</v>
      </c>
      <c r="AC7" s="10"/>
      <c r="AD7" s="10">
        <v>1433</v>
      </c>
      <c r="AE7" s="10">
        <v>1077</v>
      </c>
      <c r="AF7" s="10">
        <v>1868</v>
      </c>
      <c r="AG7" s="10"/>
      <c r="AH7" s="10">
        <v>942</v>
      </c>
      <c r="AI7" s="10">
        <v>3562</v>
      </c>
      <c r="AJ7" s="10"/>
      <c r="AK7" s="10">
        <v>1219</v>
      </c>
      <c r="AL7" s="10">
        <v>3285</v>
      </c>
      <c r="AM7" s="10"/>
      <c r="AN7" s="10">
        <v>2216</v>
      </c>
      <c r="AO7" s="10">
        <v>2288</v>
      </c>
      <c r="AP7" s="10"/>
      <c r="AQ7" s="10">
        <v>1973</v>
      </c>
      <c r="AR7" s="10">
        <v>2531</v>
      </c>
      <c r="AS7" s="10"/>
      <c r="AT7" s="10">
        <v>287</v>
      </c>
      <c r="AU7" s="10">
        <v>1075</v>
      </c>
      <c r="AV7" s="10">
        <v>2232</v>
      </c>
      <c r="AW7" s="10">
        <v>900</v>
      </c>
      <c r="AX7" s="10"/>
      <c r="AY7" s="10">
        <v>1255</v>
      </c>
      <c r="AZ7" s="10">
        <v>3249</v>
      </c>
      <c r="BA7" s="10"/>
      <c r="BB7" s="10">
        <v>714</v>
      </c>
      <c r="BC7" s="10">
        <v>3790</v>
      </c>
      <c r="BD7" s="10"/>
      <c r="BE7" s="10">
        <v>682</v>
      </c>
      <c r="BF7" s="10">
        <v>3822</v>
      </c>
      <c r="BG7" s="10"/>
      <c r="BH7" s="10">
        <v>352</v>
      </c>
      <c r="BI7" s="10">
        <v>4152</v>
      </c>
      <c r="BJ7" s="10"/>
      <c r="BK7" s="10">
        <v>798</v>
      </c>
      <c r="BL7" s="10">
        <v>3706</v>
      </c>
      <c r="BM7" s="10"/>
      <c r="BN7" s="10">
        <v>249</v>
      </c>
      <c r="BO7" s="10">
        <v>4255</v>
      </c>
      <c r="BP7" s="10"/>
      <c r="BQ7" s="10">
        <v>492</v>
      </c>
      <c r="BR7" s="10">
        <v>4012</v>
      </c>
      <c r="BS7" s="10"/>
      <c r="BT7" s="10">
        <v>329</v>
      </c>
      <c r="BU7" s="10">
        <v>4175</v>
      </c>
      <c r="BV7" s="10"/>
      <c r="BW7" s="10">
        <v>2216</v>
      </c>
      <c r="BX7" s="10">
        <v>2288</v>
      </c>
      <c r="BY7" s="10"/>
      <c r="BZ7" s="10">
        <v>311</v>
      </c>
      <c r="CA7" s="10">
        <v>4193</v>
      </c>
    </row>
    <row r="8" spans="2:79" ht="30" customHeight="1" x14ac:dyDescent="0.35">
      <c r="B8" s="11" t="s">
        <v>27</v>
      </c>
      <c r="C8" s="11">
        <v>4397</v>
      </c>
      <c r="D8" s="11">
        <v>629</v>
      </c>
      <c r="E8" s="11">
        <v>586</v>
      </c>
      <c r="F8" s="11">
        <v>595</v>
      </c>
      <c r="G8" s="11">
        <v>604</v>
      </c>
      <c r="H8" s="11">
        <v>572</v>
      </c>
      <c r="I8" s="11">
        <v>671</v>
      </c>
      <c r="J8" s="11">
        <v>353</v>
      </c>
      <c r="K8" s="11">
        <v>176</v>
      </c>
      <c r="L8" s="11">
        <v>210</v>
      </c>
      <c r="M8" s="11"/>
      <c r="N8" s="11">
        <v>694</v>
      </c>
      <c r="O8" s="11">
        <v>801</v>
      </c>
      <c r="P8" s="11">
        <v>822</v>
      </c>
      <c r="Q8" s="11">
        <v>2079</v>
      </c>
      <c r="R8" s="11"/>
      <c r="S8" s="11">
        <v>464</v>
      </c>
      <c r="T8" s="11">
        <v>337</v>
      </c>
      <c r="U8" s="11">
        <v>392</v>
      </c>
      <c r="V8" s="11">
        <v>829</v>
      </c>
      <c r="W8" s="11">
        <v>792</v>
      </c>
      <c r="X8" s="11">
        <v>846</v>
      </c>
      <c r="Y8" s="11">
        <v>545</v>
      </c>
      <c r="Z8" s="11"/>
      <c r="AA8" s="11">
        <v>4397</v>
      </c>
      <c r="AB8" s="11" t="s">
        <v>98</v>
      </c>
      <c r="AC8" s="11"/>
      <c r="AD8" s="11">
        <v>1392</v>
      </c>
      <c r="AE8" s="11">
        <v>1018</v>
      </c>
      <c r="AF8" s="11">
        <v>1855</v>
      </c>
      <c r="AG8" s="11"/>
      <c r="AH8" s="11">
        <v>890</v>
      </c>
      <c r="AI8" s="11">
        <v>3507</v>
      </c>
      <c r="AJ8" s="11"/>
      <c r="AK8" s="11">
        <v>1213</v>
      </c>
      <c r="AL8" s="11">
        <v>3184</v>
      </c>
      <c r="AM8" s="11"/>
      <c r="AN8" s="11">
        <v>2318</v>
      </c>
      <c r="AO8" s="11">
        <v>2079</v>
      </c>
      <c r="AP8" s="11"/>
      <c r="AQ8" s="11">
        <v>1899</v>
      </c>
      <c r="AR8" s="11">
        <v>2498</v>
      </c>
      <c r="AS8" s="11"/>
      <c r="AT8" s="11">
        <v>288</v>
      </c>
      <c r="AU8" s="11">
        <v>1083</v>
      </c>
      <c r="AV8" s="11">
        <v>2160</v>
      </c>
      <c r="AW8" s="11">
        <v>856</v>
      </c>
      <c r="AX8" s="11"/>
      <c r="AY8" s="11">
        <v>1204</v>
      </c>
      <c r="AZ8" s="11">
        <v>3194</v>
      </c>
      <c r="BA8" s="11"/>
      <c r="BB8" s="11">
        <v>693</v>
      </c>
      <c r="BC8" s="11">
        <v>3704</v>
      </c>
      <c r="BD8" s="11"/>
      <c r="BE8" s="11">
        <v>655</v>
      </c>
      <c r="BF8" s="11">
        <v>3742</v>
      </c>
      <c r="BG8" s="11"/>
      <c r="BH8" s="11">
        <v>354</v>
      </c>
      <c r="BI8" s="11">
        <v>4043</v>
      </c>
      <c r="BJ8" s="11"/>
      <c r="BK8" s="11">
        <v>761</v>
      </c>
      <c r="BL8" s="11">
        <v>3637</v>
      </c>
      <c r="BM8" s="11"/>
      <c r="BN8" s="11">
        <v>234</v>
      </c>
      <c r="BO8" s="11">
        <v>4163</v>
      </c>
      <c r="BP8" s="11"/>
      <c r="BQ8" s="11">
        <v>461</v>
      </c>
      <c r="BR8" s="11">
        <v>3936</v>
      </c>
      <c r="BS8" s="11"/>
      <c r="BT8" s="11">
        <v>318</v>
      </c>
      <c r="BU8" s="11">
        <v>4079</v>
      </c>
      <c r="BV8" s="11"/>
      <c r="BW8" s="11">
        <v>2318</v>
      </c>
      <c r="BX8" s="11">
        <v>2079</v>
      </c>
      <c r="BY8" s="11"/>
      <c r="BZ8" s="11">
        <v>328</v>
      </c>
      <c r="CA8" s="11">
        <v>4069</v>
      </c>
    </row>
    <row r="9" spans="2:79" ht="43.5" x14ac:dyDescent="0.35">
      <c r="B9" s="18" t="s">
        <v>86</v>
      </c>
      <c r="C9" s="17">
        <v>0.63757492243912495</v>
      </c>
      <c r="D9" s="17">
        <v>0.68659011156555905</v>
      </c>
      <c r="E9" s="17">
        <v>0.65338639631713902</v>
      </c>
      <c r="F9" s="17">
        <v>0.55713230770616895</v>
      </c>
      <c r="G9" s="17">
        <v>0.60605930125636598</v>
      </c>
      <c r="H9" s="17">
        <v>0.66202437028268502</v>
      </c>
      <c r="I9" s="17">
        <v>0.641562661676777</v>
      </c>
      <c r="J9" s="17">
        <v>0.62490768266351904</v>
      </c>
      <c r="K9" s="17">
        <v>0.56248516548457395</v>
      </c>
      <c r="L9" s="17">
        <v>0.77038358815628205</v>
      </c>
      <c r="M9" s="17"/>
      <c r="N9" s="17">
        <v>0.63944656027494795</v>
      </c>
      <c r="O9" s="17">
        <v>0.606843954044746</v>
      </c>
      <c r="P9" s="17">
        <v>0.62460662279128998</v>
      </c>
      <c r="Q9" s="17">
        <v>0.65391441258262994</v>
      </c>
      <c r="R9" s="17"/>
      <c r="S9" s="17">
        <v>0.60887506723440799</v>
      </c>
      <c r="T9" s="17">
        <v>0.55891153664109605</v>
      </c>
      <c r="U9" s="17">
        <v>0.606762549299669</v>
      </c>
      <c r="V9" s="17">
        <v>0.62532404697754496</v>
      </c>
      <c r="W9" s="17">
        <v>0.64455398698046895</v>
      </c>
      <c r="X9" s="17">
        <v>0.67910478709999</v>
      </c>
      <c r="Y9" s="17">
        <v>0.67332089180760402</v>
      </c>
      <c r="Z9" s="17"/>
      <c r="AA9" s="17">
        <v>0.63757492243912495</v>
      </c>
      <c r="AB9" s="17" t="s">
        <v>99</v>
      </c>
      <c r="AC9" s="17"/>
      <c r="AD9" s="17">
        <v>0.55422254759469802</v>
      </c>
      <c r="AE9" s="17">
        <v>0.72969440741249603</v>
      </c>
      <c r="AF9" s="17">
        <v>0.66435016763036003</v>
      </c>
      <c r="AG9" s="17"/>
      <c r="AH9" s="17">
        <v>0.66514430967250704</v>
      </c>
      <c r="AI9" s="17">
        <v>0.63057747031978595</v>
      </c>
      <c r="AJ9" s="17"/>
      <c r="AK9" s="17">
        <v>0.60948048056896797</v>
      </c>
      <c r="AL9" s="17">
        <v>0.64827752663156402</v>
      </c>
      <c r="AM9" s="17"/>
      <c r="AN9" s="17">
        <v>0.62291508571496201</v>
      </c>
      <c r="AO9" s="17">
        <v>0.65391441258262994</v>
      </c>
      <c r="AP9" s="17"/>
      <c r="AQ9" s="17">
        <v>0.679226285177014</v>
      </c>
      <c r="AR9" s="17">
        <v>0.60590684676884699</v>
      </c>
      <c r="AS9" s="17"/>
      <c r="AT9" s="17">
        <v>0.53449691343682504</v>
      </c>
      <c r="AU9" s="17">
        <v>0.63012345265837</v>
      </c>
      <c r="AV9" s="17">
        <v>0.63889618936306902</v>
      </c>
      <c r="AW9" s="17">
        <v>0.681940166149542</v>
      </c>
      <c r="AX9" s="17"/>
      <c r="AY9" s="17">
        <v>0.63781208134946998</v>
      </c>
      <c r="AZ9" s="17">
        <v>0.63748554600895002</v>
      </c>
      <c r="BA9" s="17"/>
      <c r="BB9" s="17">
        <v>0.65017911536270401</v>
      </c>
      <c r="BC9" s="17">
        <v>0.63521782334830301</v>
      </c>
      <c r="BD9" s="17"/>
      <c r="BE9" s="17">
        <v>0.618602919305134</v>
      </c>
      <c r="BF9" s="17">
        <v>0.64089356392198304</v>
      </c>
      <c r="BG9" s="17"/>
      <c r="BH9" s="17">
        <v>0.64951177391389903</v>
      </c>
      <c r="BI9" s="17">
        <v>0.63653020842973396</v>
      </c>
      <c r="BJ9" s="17"/>
      <c r="BK9" s="17">
        <v>0.65709094285912595</v>
      </c>
      <c r="BL9" s="17">
        <v>0.63349363864803498</v>
      </c>
      <c r="BM9" s="17"/>
      <c r="BN9" s="17">
        <v>0.58496971132360498</v>
      </c>
      <c r="BO9" s="17">
        <v>0.64053351796996105</v>
      </c>
      <c r="BP9" s="17"/>
      <c r="BQ9" s="17">
        <v>0.62250644917336795</v>
      </c>
      <c r="BR9" s="17">
        <v>0.63933976114260604</v>
      </c>
      <c r="BS9" s="17"/>
      <c r="BT9" s="17">
        <v>0.64621177909507799</v>
      </c>
      <c r="BU9" s="17">
        <v>0.63690157558381499</v>
      </c>
      <c r="BV9" s="17"/>
      <c r="BW9" s="17">
        <v>0.62291508571496201</v>
      </c>
      <c r="BX9" s="17">
        <v>0.65391441258262994</v>
      </c>
      <c r="BY9" s="17"/>
      <c r="BZ9" s="17">
        <v>0.63010837973848399</v>
      </c>
      <c r="CA9" s="17">
        <v>0.63817672614438703</v>
      </c>
    </row>
    <row r="10" spans="2:79" ht="29" x14ac:dyDescent="0.35">
      <c r="B10" s="18" t="s">
        <v>87</v>
      </c>
      <c r="C10" s="17">
        <v>0.63185197463476706</v>
      </c>
      <c r="D10" s="17">
        <v>0.69183228323516899</v>
      </c>
      <c r="E10" s="17">
        <v>0.63952048688165897</v>
      </c>
      <c r="F10" s="17">
        <v>0.55249251442608405</v>
      </c>
      <c r="G10" s="17">
        <v>0.58869449617358904</v>
      </c>
      <c r="H10" s="17">
        <v>0.58389620640297801</v>
      </c>
      <c r="I10" s="17">
        <v>0.71725688348718697</v>
      </c>
      <c r="J10" s="17">
        <v>0.63187397764308895</v>
      </c>
      <c r="K10" s="17">
        <v>0.53651779505529396</v>
      </c>
      <c r="L10" s="17">
        <v>0.71765374594154696</v>
      </c>
      <c r="M10" s="17"/>
      <c r="N10" s="17">
        <v>0.64503340654150698</v>
      </c>
      <c r="O10" s="17">
        <v>0.61476213577188599</v>
      </c>
      <c r="P10" s="17">
        <v>0.62210581987796199</v>
      </c>
      <c r="Q10" s="17">
        <v>0.63788689028878498</v>
      </c>
      <c r="R10" s="17"/>
      <c r="S10" s="17">
        <v>0.59168090129853601</v>
      </c>
      <c r="T10" s="17">
        <v>0.57677481108240403</v>
      </c>
      <c r="U10" s="17">
        <v>0.61201008703034698</v>
      </c>
      <c r="V10" s="17">
        <v>0.63498366253025496</v>
      </c>
      <c r="W10" s="17">
        <v>0.63995826669623102</v>
      </c>
      <c r="X10" s="17">
        <v>0.66657741762356504</v>
      </c>
      <c r="Y10" s="17">
        <v>0.63768658980305204</v>
      </c>
      <c r="Z10" s="17"/>
      <c r="AA10" s="17">
        <v>0.63185197463476706</v>
      </c>
      <c r="AB10" s="17" t="s">
        <v>99</v>
      </c>
      <c r="AC10" s="17"/>
      <c r="AD10" s="17">
        <v>0.60943491495543101</v>
      </c>
      <c r="AE10" s="17">
        <v>0.69227194550777105</v>
      </c>
      <c r="AF10" s="17">
        <v>0.62861024416936395</v>
      </c>
      <c r="AG10" s="17"/>
      <c r="AH10" s="17">
        <v>0.61808454040947403</v>
      </c>
      <c r="AI10" s="17">
        <v>0.63534632004702196</v>
      </c>
      <c r="AJ10" s="17"/>
      <c r="AK10" s="17">
        <v>0.61669208751215598</v>
      </c>
      <c r="AL10" s="17">
        <v>0.63762714796710296</v>
      </c>
      <c r="AM10" s="17"/>
      <c r="AN10" s="17">
        <v>0.62643743125826301</v>
      </c>
      <c r="AO10" s="17">
        <v>0.63788689028878498</v>
      </c>
      <c r="AP10" s="17"/>
      <c r="AQ10" s="17">
        <v>0.65132375339284299</v>
      </c>
      <c r="AR10" s="17">
        <v>0.61704732665659501</v>
      </c>
      <c r="AS10" s="17"/>
      <c r="AT10" s="17">
        <v>0.54223275851766695</v>
      </c>
      <c r="AU10" s="17">
        <v>0.60898955909387997</v>
      </c>
      <c r="AV10" s="17">
        <v>0.63965517924420301</v>
      </c>
      <c r="AW10" s="17">
        <v>0.67184722488715898</v>
      </c>
      <c r="AX10" s="17"/>
      <c r="AY10" s="17">
        <v>0.615933999116276</v>
      </c>
      <c r="AZ10" s="17">
        <v>0.63785087143090402</v>
      </c>
      <c r="BA10" s="17"/>
      <c r="BB10" s="17">
        <v>0.59102035514077</v>
      </c>
      <c r="BC10" s="17">
        <v>0.63948786007143199</v>
      </c>
      <c r="BD10" s="17"/>
      <c r="BE10" s="17">
        <v>0.58968897578151003</v>
      </c>
      <c r="BF10" s="17">
        <v>0.639227256836016</v>
      </c>
      <c r="BG10" s="17"/>
      <c r="BH10" s="17">
        <v>0.59730711889514898</v>
      </c>
      <c r="BI10" s="17">
        <v>0.63487534263258705</v>
      </c>
      <c r="BJ10" s="17"/>
      <c r="BK10" s="17">
        <v>0.61938119783009604</v>
      </c>
      <c r="BL10" s="17">
        <v>0.63445992329129997</v>
      </c>
      <c r="BM10" s="17"/>
      <c r="BN10" s="17">
        <v>0.55251528435744901</v>
      </c>
      <c r="BO10" s="17">
        <v>0.63631398842215403</v>
      </c>
      <c r="BP10" s="17"/>
      <c r="BQ10" s="17">
        <v>0.59102302279027996</v>
      </c>
      <c r="BR10" s="17">
        <v>0.63663391326696295</v>
      </c>
      <c r="BS10" s="17"/>
      <c r="BT10" s="17">
        <v>0.59485543172695399</v>
      </c>
      <c r="BU10" s="17">
        <v>0.634736300126858</v>
      </c>
      <c r="BV10" s="17"/>
      <c r="BW10" s="17">
        <v>0.62643743125826301</v>
      </c>
      <c r="BX10" s="17">
        <v>0.63788689028878498</v>
      </c>
      <c r="BY10" s="17"/>
      <c r="BZ10" s="17">
        <v>0.595462522855565</v>
      </c>
      <c r="CA10" s="17">
        <v>0.63478496622019198</v>
      </c>
    </row>
    <row r="11" spans="2:79" x14ac:dyDescent="0.35">
      <c r="B11" s="18" t="s">
        <v>88</v>
      </c>
      <c r="C11" s="17">
        <v>0.51602052211758398</v>
      </c>
      <c r="D11" s="17">
        <v>0.535929251437815</v>
      </c>
      <c r="E11" s="17">
        <v>0.533368773021349</v>
      </c>
      <c r="F11" s="17">
        <v>0.43113867081339902</v>
      </c>
      <c r="G11" s="17">
        <v>0.51302679189359202</v>
      </c>
      <c r="H11" s="17">
        <v>0.46948874038851401</v>
      </c>
      <c r="I11" s="17">
        <v>0.57564115917810599</v>
      </c>
      <c r="J11" s="17">
        <v>0.54552608100783095</v>
      </c>
      <c r="K11" s="17">
        <v>0.45945655170393201</v>
      </c>
      <c r="L11" s="17">
        <v>0.59130123135304402</v>
      </c>
      <c r="M11" s="17"/>
      <c r="N11" s="17">
        <v>0.56742697260317099</v>
      </c>
      <c r="O11" s="17">
        <v>0.51083005701207895</v>
      </c>
      <c r="P11" s="17">
        <v>0.50804278122072499</v>
      </c>
      <c r="Q11" s="17">
        <v>0.50400894832003895</v>
      </c>
      <c r="R11" s="17"/>
      <c r="S11" s="17">
        <v>0.492393388445935</v>
      </c>
      <c r="T11" s="17">
        <v>0.51084673668876501</v>
      </c>
      <c r="U11" s="17">
        <v>0.46785503067080397</v>
      </c>
      <c r="V11" s="17">
        <v>0.51244402310644499</v>
      </c>
      <c r="W11" s="17">
        <v>0.52552078135014402</v>
      </c>
      <c r="X11" s="17">
        <v>0.52705709224105901</v>
      </c>
      <c r="Y11" s="17">
        <v>0.54029530787568103</v>
      </c>
      <c r="Z11" s="17"/>
      <c r="AA11" s="17">
        <v>0.51602052211758398</v>
      </c>
      <c r="AB11" s="17" t="s">
        <v>99</v>
      </c>
      <c r="AC11" s="17"/>
      <c r="AD11" s="17">
        <v>0.43826041813722599</v>
      </c>
      <c r="AE11" s="17">
        <v>0.59319908480017303</v>
      </c>
      <c r="AF11" s="17">
        <v>0.54401294550597901</v>
      </c>
      <c r="AG11" s="17"/>
      <c r="AH11" s="17">
        <v>0.53212249759753605</v>
      </c>
      <c r="AI11" s="17">
        <v>0.51193364120529095</v>
      </c>
      <c r="AJ11" s="17"/>
      <c r="AK11" s="17">
        <v>0.50511891565048095</v>
      </c>
      <c r="AL11" s="17">
        <v>0.52017349940819502</v>
      </c>
      <c r="AM11" s="17"/>
      <c r="AN11" s="17">
        <v>0.52679734006757595</v>
      </c>
      <c r="AO11" s="17">
        <v>0.50400894832003895</v>
      </c>
      <c r="AP11" s="17"/>
      <c r="AQ11" s="17">
        <v>0.53042746556722398</v>
      </c>
      <c r="AR11" s="17">
        <v>0.50506673464580998</v>
      </c>
      <c r="AS11" s="17"/>
      <c r="AT11" s="17">
        <v>0.45936026541263197</v>
      </c>
      <c r="AU11" s="17">
        <v>0.525617231503544</v>
      </c>
      <c r="AV11" s="17">
        <v>0.50963428609675798</v>
      </c>
      <c r="AW11" s="17">
        <v>0.53597887826051804</v>
      </c>
      <c r="AX11" s="17"/>
      <c r="AY11" s="17">
        <v>0.491053854090168</v>
      </c>
      <c r="AZ11" s="17">
        <v>0.52542953676683302</v>
      </c>
      <c r="BA11" s="17"/>
      <c r="BB11" s="17">
        <v>0.53857378372832798</v>
      </c>
      <c r="BC11" s="17">
        <v>0.51180285639633905</v>
      </c>
      <c r="BD11" s="17"/>
      <c r="BE11" s="17">
        <v>0.50913925001259597</v>
      </c>
      <c r="BF11" s="17">
        <v>0.51722421552313402</v>
      </c>
      <c r="BG11" s="17"/>
      <c r="BH11" s="17">
        <v>0.52530784068428704</v>
      </c>
      <c r="BI11" s="17">
        <v>0.51520769539884603</v>
      </c>
      <c r="BJ11" s="17"/>
      <c r="BK11" s="17">
        <v>0.53062262009195704</v>
      </c>
      <c r="BL11" s="17">
        <v>0.512966861356006</v>
      </c>
      <c r="BM11" s="17"/>
      <c r="BN11" s="17">
        <v>0.47583396647891402</v>
      </c>
      <c r="BO11" s="17">
        <v>0.51828067394267996</v>
      </c>
      <c r="BP11" s="17"/>
      <c r="BQ11" s="17">
        <v>0.52785006751289498</v>
      </c>
      <c r="BR11" s="17">
        <v>0.51463503075492001</v>
      </c>
      <c r="BS11" s="17"/>
      <c r="BT11" s="17">
        <v>0.49935223270904699</v>
      </c>
      <c r="BU11" s="17">
        <v>0.51732001575325604</v>
      </c>
      <c r="BV11" s="17"/>
      <c r="BW11" s="17">
        <v>0.52679734006757595</v>
      </c>
      <c r="BX11" s="17">
        <v>0.50400894832003895</v>
      </c>
      <c r="BY11" s="17"/>
      <c r="BZ11" s="17">
        <v>0.57087240524742</v>
      </c>
      <c r="CA11" s="17">
        <v>0.51159945766625203</v>
      </c>
    </row>
    <row r="12" spans="2:79" ht="29" x14ac:dyDescent="0.35">
      <c r="B12" s="18" t="s">
        <v>89</v>
      </c>
      <c r="C12" s="17">
        <v>0.39007431080892802</v>
      </c>
      <c r="D12" s="17">
        <v>0.42188910610581798</v>
      </c>
      <c r="E12" s="17">
        <v>0.40241486815565802</v>
      </c>
      <c r="F12" s="17">
        <v>0.36969168057109902</v>
      </c>
      <c r="G12" s="17">
        <v>0.38262351462533301</v>
      </c>
      <c r="H12" s="17">
        <v>0.377600710769463</v>
      </c>
      <c r="I12" s="17">
        <v>0.425527462295544</v>
      </c>
      <c r="J12" s="17">
        <v>0.32212735027471701</v>
      </c>
      <c r="K12" s="17">
        <v>0.35162383332908098</v>
      </c>
      <c r="L12" s="17">
        <v>0.40684599971948998</v>
      </c>
      <c r="M12" s="17"/>
      <c r="N12" s="17">
        <v>0.264550453809696</v>
      </c>
      <c r="O12" s="17">
        <v>0.33270356251737299</v>
      </c>
      <c r="P12" s="17">
        <v>0.40688797368669899</v>
      </c>
      <c r="Q12" s="17">
        <v>0.44743443348521</v>
      </c>
      <c r="R12" s="17"/>
      <c r="S12" s="17">
        <v>0.314361793112021</v>
      </c>
      <c r="T12" s="17">
        <v>0.35370309091593399</v>
      </c>
      <c r="U12" s="17">
        <v>0.39229799276842398</v>
      </c>
      <c r="V12" s="17">
        <v>0.36317955823696801</v>
      </c>
      <c r="W12" s="17">
        <v>0.41023412008052701</v>
      </c>
      <c r="X12" s="17">
        <v>0.42847237318193598</v>
      </c>
      <c r="Y12" s="17">
        <v>0.44271045382519197</v>
      </c>
      <c r="Z12" s="17"/>
      <c r="AA12" s="17">
        <v>0.39007431080892802</v>
      </c>
      <c r="AB12" s="17" t="s">
        <v>99</v>
      </c>
      <c r="AC12" s="17"/>
      <c r="AD12" s="17">
        <v>0.35992746689202998</v>
      </c>
      <c r="AE12" s="17">
        <v>0.52047979755130203</v>
      </c>
      <c r="AF12" s="17">
        <v>0.35707751838891599</v>
      </c>
      <c r="AG12" s="17"/>
      <c r="AH12" s="17">
        <v>0.490208140860798</v>
      </c>
      <c r="AI12" s="17">
        <v>0.36465910388457901</v>
      </c>
      <c r="AJ12" s="17"/>
      <c r="AK12" s="17">
        <v>0.36404605319048799</v>
      </c>
      <c r="AL12" s="17">
        <v>0.39998980015719399</v>
      </c>
      <c r="AM12" s="17"/>
      <c r="AN12" s="17">
        <v>0.33861064667210899</v>
      </c>
      <c r="AO12" s="17">
        <v>0.44743443348521</v>
      </c>
      <c r="AP12" s="17"/>
      <c r="AQ12" s="17">
        <v>0.43104810594752802</v>
      </c>
      <c r="AR12" s="17">
        <v>0.35892139864340999</v>
      </c>
      <c r="AS12" s="17"/>
      <c r="AT12" s="17">
        <v>0.23353139885996699</v>
      </c>
      <c r="AU12" s="17">
        <v>0.29923012142160199</v>
      </c>
      <c r="AV12" s="17">
        <v>0.417890945090026</v>
      </c>
      <c r="AW12" s="17">
        <v>0.486348817574138</v>
      </c>
      <c r="AX12" s="17"/>
      <c r="AY12" s="17">
        <v>0.44437224789424901</v>
      </c>
      <c r="AZ12" s="17">
        <v>0.36961142465612801</v>
      </c>
      <c r="BA12" s="17"/>
      <c r="BB12" s="17">
        <v>0.39915408274231501</v>
      </c>
      <c r="BC12" s="17">
        <v>0.38837631060385203</v>
      </c>
      <c r="BD12" s="17"/>
      <c r="BE12" s="17">
        <v>0.44011081924567702</v>
      </c>
      <c r="BF12" s="17">
        <v>0.38132176995265499</v>
      </c>
      <c r="BG12" s="17"/>
      <c r="BH12" s="17">
        <v>0.42235568590801698</v>
      </c>
      <c r="BI12" s="17">
        <v>0.38724904278245698</v>
      </c>
      <c r="BJ12" s="17"/>
      <c r="BK12" s="17">
        <v>0.41416401705195599</v>
      </c>
      <c r="BL12" s="17">
        <v>0.38503655590265501</v>
      </c>
      <c r="BM12" s="17"/>
      <c r="BN12" s="17">
        <v>0.43016959520259002</v>
      </c>
      <c r="BO12" s="17">
        <v>0.38781929221477801</v>
      </c>
      <c r="BP12" s="17"/>
      <c r="BQ12" s="17">
        <v>0.44275361690345999</v>
      </c>
      <c r="BR12" s="17">
        <v>0.38390444365460602</v>
      </c>
      <c r="BS12" s="17"/>
      <c r="BT12" s="17">
        <v>0.37973139805065198</v>
      </c>
      <c r="BU12" s="17">
        <v>0.39088066525684201</v>
      </c>
      <c r="BV12" s="17"/>
      <c r="BW12" s="17">
        <v>0.33861064667210899</v>
      </c>
      <c r="BX12" s="17">
        <v>0.44743443348521</v>
      </c>
      <c r="BY12" s="17"/>
      <c r="BZ12" s="17">
        <v>0.40932801685515402</v>
      </c>
      <c r="CA12" s="17">
        <v>0.388522461164024</v>
      </c>
    </row>
    <row r="13" spans="2:79" x14ac:dyDescent="0.35">
      <c r="B13" s="18" t="s">
        <v>90</v>
      </c>
      <c r="C13" s="17">
        <v>0.37710073878480899</v>
      </c>
      <c r="D13" s="17">
        <v>0.17441518777600501</v>
      </c>
      <c r="E13" s="17">
        <v>0.40199553756717499</v>
      </c>
      <c r="F13" s="17">
        <v>0.31439323851474199</v>
      </c>
      <c r="G13" s="17">
        <v>0.27179694277902</v>
      </c>
      <c r="H13" s="17">
        <v>0.63678082953877202</v>
      </c>
      <c r="I13" s="17">
        <v>0.55326431485408401</v>
      </c>
      <c r="J13" s="17">
        <v>0.271501016532323</v>
      </c>
      <c r="K13" s="17">
        <v>0.191595960356544</v>
      </c>
      <c r="L13" s="17">
        <v>0.458665119797873</v>
      </c>
      <c r="M13" s="17"/>
      <c r="N13" s="17">
        <v>0.37583896154359903</v>
      </c>
      <c r="O13" s="17">
        <v>0.361414800157695</v>
      </c>
      <c r="P13" s="17">
        <v>0.38922721227580598</v>
      </c>
      <c r="Q13" s="17">
        <v>0.37876671642542697</v>
      </c>
      <c r="R13" s="17"/>
      <c r="S13" s="17">
        <v>0.386953118119442</v>
      </c>
      <c r="T13" s="17">
        <v>0.36836083979496198</v>
      </c>
      <c r="U13" s="17">
        <v>0.41678435338895398</v>
      </c>
      <c r="V13" s="17">
        <v>0.362047424938644</v>
      </c>
      <c r="W13" s="17">
        <v>0.37459529456417001</v>
      </c>
      <c r="X13" s="17">
        <v>0.376286704940058</v>
      </c>
      <c r="Y13" s="17">
        <v>0.40408306744945799</v>
      </c>
      <c r="Z13" s="17"/>
      <c r="AA13" s="17">
        <v>0.37710073878480899</v>
      </c>
      <c r="AB13" s="17" t="s">
        <v>99</v>
      </c>
      <c r="AC13" s="17"/>
      <c r="AD13" s="17">
        <v>0.37193869670034402</v>
      </c>
      <c r="AE13" s="17">
        <v>0.46939810798908599</v>
      </c>
      <c r="AF13" s="17">
        <v>0.341125866963712</v>
      </c>
      <c r="AG13" s="17"/>
      <c r="AH13" s="17">
        <v>0.41394478772704602</v>
      </c>
      <c r="AI13" s="17">
        <v>0.36774926259227098</v>
      </c>
      <c r="AJ13" s="17"/>
      <c r="AK13" s="17">
        <v>0.37517491526991797</v>
      </c>
      <c r="AL13" s="17">
        <v>0.37783438307358502</v>
      </c>
      <c r="AM13" s="17"/>
      <c r="AN13" s="17">
        <v>0.375606018938409</v>
      </c>
      <c r="AO13" s="17">
        <v>0.37876671642542697</v>
      </c>
      <c r="AP13" s="17"/>
      <c r="AQ13" s="17">
        <v>0.42395688672299398</v>
      </c>
      <c r="AR13" s="17">
        <v>0.34147539687554401</v>
      </c>
      <c r="AS13" s="17"/>
      <c r="AT13" s="17">
        <v>0.235348287916362</v>
      </c>
      <c r="AU13" s="17">
        <v>0.31289186830092702</v>
      </c>
      <c r="AV13" s="17">
        <v>0.404534985939286</v>
      </c>
      <c r="AW13" s="17">
        <v>0.43634954993810499</v>
      </c>
      <c r="AX13" s="17"/>
      <c r="AY13" s="17">
        <v>0.38689264866020401</v>
      </c>
      <c r="AZ13" s="17">
        <v>0.37341052976851002</v>
      </c>
      <c r="BA13" s="17"/>
      <c r="BB13" s="17">
        <v>0.383088283521341</v>
      </c>
      <c r="BC13" s="17">
        <v>0.37598101328232703</v>
      </c>
      <c r="BD13" s="17"/>
      <c r="BE13" s="17">
        <v>0.35057763070493703</v>
      </c>
      <c r="BF13" s="17">
        <v>0.38174024290604303</v>
      </c>
      <c r="BG13" s="17"/>
      <c r="BH13" s="17">
        <v>0.37258280468279398</v>
      </c>
      <c r="BI13" s="17">
        <v>0.37749614866821601</v>
      </c>
      <c r="BJ13" s="17"/>
      <c r="BK13" s="17">
        <v>0.40978651737765998</v>
      </c>
      <c r="BL13" s="17">
        <v>0.37026533200108602</v>
      </c>
      <c r="BM13" s="17"/>
      <c r="BN13" s="17">
        <v>0.40877240226786998</v>
      </c>
      <c r="BO13" s="17">
        <v>0.37531947719402597</v>
      </c>
      <c r="BP13" s="17"/>
      <c r="BQ13" s="17">
        <v>0.34450336651976898</v>
      </c>
      <c r="BR13" s="17">
        <v>0.380918584374772</v>
      </c>
      <c r="BS13" s="17"/>
      <c r="BT13" s="17">
        <v>0.35757574156299698</v>
      </c>
      <c r="BU13" s="17">
        <v>0.37862294715331002</v>
      </c>
      <c r="BV13" s="17"/>
      <c r="BW13" s="17">
        <v>0.375606018938409</v>
      </c>
      <c r="BX13" s="17">
        <v>0.37876671642542697</v>
      </c>
      <c r="BY13" s="17"/>
      <c r="BZ13" s="17">
        <v>0.42855172083842602</v>
      </c>
      <c r="CA13" s="17">
        <v>0.37295378712583099</v>
      </c>
    </row>
    <row r="14" spans="2:79" ht="29" x14ac:dyDescent="0.35">
      <c r="B14" s="18" t="s">
        <v>91</v>
      </c>
      <c r="C14" s="17">
        <v>0.36831290927342902</v>
      </c>
      <c r="D14" s="17">
        <v>0.36477253922129399</v>
      </c>
      <c r="E14" s="17">
        <v>0.37096964926633602</v>
      </c>
      <c r="F14" s="17">
        <v>0.32541951426154497</v>
      </c>
      <c r="G14" s="17">
        <v>0.38746821526257103</v>
      </c>
      <c r="H14" s="17">
        <v>0.43170715182261599</v>
      </c>
      <c r="I14" s="17">
        <v>0.37051559033598402</v>
      </c>
      <c r="J14" s="17">
        <v>0.30080444210789098</v>
      </c>
      <c r="K14" s="17">
        <v>0.27450864738906</v>
      </c>
      <c r="L14" s="17">
        <v>0.45060281736031998</v>
      </c>
      <c r="M14" s="17"/>
      <c r="N14" s="17">
        <v>0.26425915507273601</v>
      </c>
      <c r="O14" s="17">
        <v>0.32604593009992799</v>
      </c>
      <c r="P14" s="17">
        <v>0.37076149233525901</v>
      </c>
      <c r="Q14" s="17">
        <v>0.41836860555088301</v>
      </c>
      <c r="R14" s="17"/>
      <c r="S14" s="17">
        <v>0.32580110954300701</v>
      </c>
      <c r="T14" s="17">
        <v>0.37924306185360501</v>
      </c>
      <c r="U14" s="17">
        <v>0.41849570951619403</v>
      </c>
      <c r="V14" s="17">
        <v>0.29408132300358703</v>
      </c>
      <c r="W14" s="17">
        <v>0.37194558662732002</v>
      </c>
      <c r="X14" s="17">
        <v>0.42647161317239402</v>
      </c>
      <c r="Y14" s="17">
        <v>0.43319100459376703</v>
      </c>
      <c r="Z14" s="17"/>
      <c r="AA14" s="17">
        <v>0.36831290927342902</v>
      </c>
      <c r="AB14" s="17" t="s">
        <v>99</v>
      </c>
      <c r="AC14" s="17"/>
      <c r="AD14" s="17">
        <v>0.35435202163686602</v>
      </c>
      <c r="AE14" s="17">
        <v>0.50043254880420895</v>
      </c>
      <c r="AF14" s="17">
        <v>0.32243559346751899</v>
      </c>
      <c r="AG14" s="17"/>
      <c r="AH14" s="17">
        <v>0.46094679394439603</v>
      </c>
      <c r="AI14" s="17">
        <v>0.34480128142598399</v>
      </c>
      <c r="AJ14" s="17"/>
      <c r="AK14" s="17">
        <v>0.35311977317550602</v>
      </c>
      <c r="AL14" s="17">
        <v>0.37410074883434502</v>
      </c>
      <c r="AM14" s="17"/>
      <c r="AN14" s="17">
        <v>0.32340279714037601</v>
      </c>
      <c r="AO14" s="17">
        <v>0.41836860555088301</v>
      </c>
      <c r="AP14" s="17"/>
      <c r="AQ14" s="17">
        <v>0.43024957949053599</v>
      </c>
      <c r="AR14" s="17">
        <v>0.32122164910162099</v>
      </c>
      <c r="AS14" s="17"/>
      <c r="AT14" s="17">
        <v>0.19878165850604401</v>
      </c>
      <c r="AU14" s="17">
        <v>0.264861416602581</v>
      </c>
      <c r="AV14" s="17">
        <v>0.390985108104559</v>
      </c>
      <c r="AW14" s="17">
        <v>0.50261697516397497</v>
      </c>
      <c r="AX14" s="17"/>
      <c r="AY14" s="17">
        <v>0.40370633640123899</v>
      </c>
      <c r="AZ14" s="17">
        <v>0.354974434392961</v>
      </c>
      <c r="BA14" s="17"/>
      <c r="BB14" s="17">
        <v>0.399314003460155</v>
      </c>
      <c r="BC14" s="17">
        <v>0.36251542177343199</v>
      </c>
      <c r="BD14" s="17"/>
      <c r="BE14" s="17">
        <v>0.37471514106862802</v>
      </c>
      <c r="BF14" s="17">
        <v>0.36719301108090002</v>
      </c>
      <c r="BG14" s="17"/>
      <c r="BH14" s="17">
        <v>0.37873330135215499</v>
      </c>
      <c r="BI14" s="17">
        <v>0.36740091588798801</v>
      </c>
      <c r="BJ14" s="17"/>
      <c r="BK14" s="17">
        <v>0.428381304560842</v>
      </c>
      <c r="BL14" s="17">
        <v>0.35575111835666801</v>
      </c>
      <c r="BM14" s="17"/>
      <c r="BN14" s="17">
        <v>0.472171705157302</v>
      </c>
      <c r="BO14" s="17">
        <v>0.36247173569339503</v>
      </c>
      <c r="BP14" s="17"/>
      <c r="BQ14" s="17">
        <v>0.42108271234336297</v>
      </c>
      <c r="BR14" s="17">
        <v>0.36213244299855102</v>
      </c>
      <c r="BS14" s="17"/>
      <c r="BT14" s="17">
        <v>0.36884108507782898</v>
      </c>
      <c r="BU14" s="17">
        <v>0.36827173161689197</v>
      </c>
      <c r="BV14" s="17"/>
      <c r="BW14" s="17">
        <v>0.32340279714037601</v>
      </c>
      <c r="BX14" s="17">
        <v>0.41836860555088301</v>
      </c>
      <c r="BY14" s="17"/>
      <c r="BZ14" s="17">
        <v>0.42463812136689499</v>
      </c>
      <c r="CA14" s="17">
        <v>0.36377309443588401</v>
      </c>
    </row>
    <row r="15" spans="2:79" ht="43.5" x14ac:dyDescent="0.35">
      <c r="B15" s="18" t="s">
        <v>92</v>
      </c>
      <c r="C15" s="17">
        <v>0.35499262237712198</v>
      </c>
      <c r="D15" s="17">
        <v>0.40062078748748697</v>
      </c>
      <c r="E15" s="17">
        <v>0.369946899894742</v>
      </c>
      <c r="F15" s="17">
        <v>0.37273858527348702</v>
      </c>
      <c r="G15" s="17">
        <v>0.36345694141982698</v>
      </c>
      <c r="H15" s="17">
        <v>0.31338266381656299</v>
      </c>
      <c r="I15" s="17">
        <v>0.34582416620689399</v>
      </c>
      <c r="J15" s="17">
        <v>0.29496649121188601</v>
      </c>
      <c r="K15" s="17">
        <v>0.30241752885700302</v>
      </c>
      <c r="L15" s="17">
        <v>0.38978200379660599</v>
      </c>
      <c r="M15" s="17"/>
      <c r="N15" s="17">
        <v>0.21583428274934399</v>
      </c>
      <c r="O15" s="17">
        <v>0.304081729231158</v>
      </c>
      <c r="P15" s="17">
        <v>0.359863221365264</v>
      </c>
      <c r="Q15" s="17">
        <v>0.41914163586313302</v>
      </c>
      <c r="R15" s="17"/>
      <c r="S15" s="17">
        <v>0.27282077651394199</v>
      </c>
      <c r="T15" s="17">
        <v>0.35277851441665797</v>
      </c>
      <c r="U15" s="17">
        <v>0.394594542202444</v>
      </c>
      <c r="V15" s="17">
        <v>0.31370312773243397</v>
      </c>
      <c r="W15" s="17">
        <v>0.36595871729211599</v>
      </c>
      <c r="X15" s="17">
        <v>0.39056136291083599</v>
      </c>
      <c r="Y15" s="17">
        <v>0.40457246921748702</v>
      </c>
      <c r="Z15" s="17"/>
      <c r="AA15" s="17">
        <v>0.35499262237712198</v>
      </c>
      <c r="AB15" s="17" t="s">
        <v>99</v>
      </c>
      <c r="AC15" s="17"/>
      <c r="AD15" s="17">
        <v>0.33308682524267103</v>
      </c>
      <c r="AE15" s="17">
        <v>0.52350779859225205</v>
      </c>
      <c r="AF15" s="17">
        <v>0.28963592384345499</v>
      </c>
      <c r="AG15" s="17"/>
      <c r="AH15" s="17">
        <v>0.49698023201484298</v>
      </c>
      <c r="AI15" s="17">
        <v>0.31895440754236498</v>
      </c>
      <c r="AJ15" s="17"/>
      <c r="AK15" s="17">
        <v>0.32629871526982301</v>
      </c>
      <c r="AL15" s="17">
        <v>0.36592359341841801</v>
      </c>
      <c r="AM15" s="17"/>
      <c r="AN15" s="17">
        <v>0.29743794622372899</v>
      </c>
      <c r="AO15" s="17">
        <v>0.41914163586313302</v>
      </c>
      <c r="AP15" s="17"/>
      <c r="AQ15" s="17">
        <v>0.41330301264444302</v>
      </c>
      <c r="AR15" s="17">
        <v>0.310658470263797</v>
      </c>
      <c r="AS15" s="17"/>
      <c r="AT15" s="17">
        <v>0.200453017873264</v>
      </c>
      <c r="AU15" s="17">
        <v>0.28129424057666902</v>
      </c>
      <c r="AV15" s="17">
        <v>0.366755083217987</v>
      </c>
      <c r="AW15" s="17">
        <v>0.47112669284911601</v>
      </c>
      <c r="AX15" s="17"/>
      <c r="AY15" s="17">
        <v>0.42983746694631098</v>
      </c>
      <c r="AZ15" s="17">
        <v>0.32678636601167799</v>
      </c>
      <c r="BA15" s="17"/>
      <c r="BB15" s="17">
        <v>0.35588343788865001</v>
      </c>
      <c r="BC15" s="17">
        <v>0.35482603174771499</v>
      </c>
      <c r="BD15" s="17"/>
      <c r="BE15" s="17">
        <v>0.40094185063315901</v>
      </c>
      <c r="BF15" s="17">
        <v>0.34695504121508802</v>
      </c>
      <c r="BG15" s="17"/>
      <c r="BH15" s="17">
        <v>0.368964704431331</v>
      </c>
      <c r="BI15" s="17">
        <v>0.35376978485642102</v>
      </c>
      <c r="BJ15" s="17"/>
      <c r="BK15" s="17">
        <v>0.40406931046878902</v>
      </c>
      <c r="BL15" s="17">
        <v>0.344729469986504</v>
      </c>
      <c r="BM15" s="17"/>
      <c r="BN15" s="17">
        <v>0.372855541544729</v>
      </c>
      <c r="BO15" s="17">
        <v>0.35398798516160201</v>
      </c>
      <c r="BP15" s="17"/>
      <c r="BQ15" s="17">
        <v>0.40537185194561198</v>
      </c>
      <c r="BR15" s="17">
        <v>0.34909214310321401</v>
      </c>
      <c r="BS15" s="17"/>
      <c r="BT15" s="17">
        <v>0.40014472896652498</v>
      </c>
      <c r="BU15" s="17">
        <v>0.35147247260578002</v>
      </c>
      <c r="BV15" s="17"/>
      <c r="BW15" s="17">
        <v>0.29743794622372899</v>
      </c>
      <c r="BX15" s="17">
        <v>0.41914163586313302</v>
      </c>
      <c r="BY15" s="17"/>
      <c r="BZ15" s="17">
        <v>0.43031014680655499</v>
      </c>
      <c r="CA15" s="17">
        <v>0.34892202624044899</v>
      </c>
    </row>
    <row r="16" spans="2:79" x14ac:dyDescent="0.35">
      <c r="B16" s="18" t="s">
        <v>93</v>
      </c>
      <c r="C16" s="17">
        <v>0.32310523114677803</v>
      </c>
      <c r="D16" s="17">
        <v>0.322452039794139</v>
      </c>
      <c r="E16" s="17">
        <v>0.42970281531159699</v>
      </c>
      <c r="F16" s="17">
        <v>0.237303437169051</v>
      </c>
      <c r="G16" s="17">
        <v>0.35505418281939</v>
      </c>
      <c r="H16" s="17">
        <v>0.25329434247048199</v>
      </c>
      <c r="I16" s="17">
        <v>0.36146332118582603</v>
      </c>
      <c r="J16" s="17">
        <v>0.27101467593273498</v>
      </c>
      <c r="K16" s="17">
        <v>0.39350783083448998</v>
      </c>
      <c r="L16" s="17">
        <v>0.27503859491869798</v>
      </c>
      <c r="M16" s="17"/>
      <c r="N16" s="17">
        <v>0.13947635997517699</v>
      </c>
      <c r="O16" s="17">
        <v>0.18139464165063299</v>
      </c>
      <c r="P16" s="17">
        <v>0.323227134796713</v>
      </c>
      <c r="Q16" s="17">
        <v>0.43895127049913502</v>
      </c>
      <c r="R16" s="17"/>
      <c r="S16" s="17">
        <v>0.225373049248384</v>
      </c>
      <c r="T16" s="17">
        <v>0.312748340928857</v>
      </c>
      <c r="U16" s="17">
        <v>0.38348346231634201</v>
      </c>
      <c r="V16" s="17">
        <v>0.235631576723598</v>
      </c>
      <c r="W16" s="17">
        <v>0.36995053261939898</v>
      </c>
      <c r="X16" s="17">
        <v>0.37765096265409598</v>
      </c>
      <c r="Y16" s="17">
        <v>0.400796405521119</v>
      </c>
      <c r="Z16" s="17"/>
      <c r="AA16" s="17">
        <v>0.32310523114677803</v>
      </c>
      <c r="AB16" s="17" t="s">
        <v>99</v>
      </c>
      <c r="AC16" s="17"/>
      <c r="AD16" s="17">
        <v>0.32787611929077498</v>
      </c>
      <c r="AE16" s="17">
        <v>0.47813159930027399</v>
      </c>
      <c r="AF16" s="17">
        <v>0.24974946434406101</v>
      </c>
      <c r="AG16" s="17"/>
      <c r="AH16" s="17">
        <v>0.51542643921654996</v>
      </c>
      <c r="AI16" s="17">
        <v>0.27429172529663598</v>
      </c>
      <c r="AJ16" s="17"/>
      <c r="AK16" s="17">
        <v>0.29374904671861202</v>
      </c>
      <c r="AL16" s="17">
        <v>0.33428849735961003</v>
      </c>
      <c r="AM16" s="17"/>
      <c r="AN16" s="17">
        <v>0.21916783731558101</v>
      </c>
      <c r="AO16" s="17">
        <v>0.43895127049913502</v>
      </c>
      <c r="AP16" s="17"/>
      <c r="AQ16" s="17">
        <v>0.40158215930760099</v>
      </c>
      <c r="AR16" s="17">
        <v>0.26343819660082102</v>
      </c>
      <c r="AS16" s="17"/>
      <c r="AT16" s="17">
        <v>0.14374324421215301</v>
      </c>
      <c r="AU16" s="17">
        <v>0.171985789623396</v>
      </c>
      <c r="AV16" s="17">
        <v>0.340054155398541</v>
      </c>
      <c r="AW16" s="17">
        <v>0.53613051812761003</v>
      </c>
      <c r="AX16" s="17"/>
      <c r="AY16" s="17">
        <v>0.401669795016383</v>
      </c>
      <c r="AZ16" s="17">
        <v>0.29349715002240701</v>
      </c>
      <c r="BA16" s="17"/>
      <c r="BB16" s="17">
        <v>0.33648080416703902</v>
      </c>
      <c r="BC16" s="17">
        <v>0.32060387693898101</v>
      </c>
      <c r="BD16" s="17"/>
      <c r="BE16" s="17">
        <v>0.411440644714964</v>
      </c>
      <c r="BF16" s="17">
        <v>0.30765332731762202</v>
      </c>
      <c r="BG16" s="17"/>
      <c r="BH16" s="17">
        <v>0.32931708303519203</v>
      </c>
      <c r="BI16" s="17">
        <v>0.32256156946967601</v>
      </c>
      <c r="BJ16" s="17"/>
      <c r="BK16" s="17">
        <v>0.37891645136885299</v>
      </c>
      <c r="BL16" s="17">
        <v>0.31143372109753398</v>
      </c>
      <c r="BM16" s="17"/>
      <c r="BN16" s="17">
        <v>0.42028419295397501</v>
      </c>
      <c r="BO16" s="17">
        <v>0.31763974139781098</v>
      </c>
      <c r="BP16" s="17"/>
      <c r="BQ16" s="17">
        <v>0.44245065992150101</v>
      </c>
      <c r="BR16" s="17">
        <v>0.30912734313712398</v>
      </c>
      <c r="BS16" s="17"/>
      <c r="BT16" s="17">
        <v>0.38202317907512501</v>
      </c>
      <c r="BU16" s="17">
        <v>0.318511868475708</v>
      </c>
      <c r="BV16" s="17"/>
      <c r="BW16" s="17">
        <v>0.21916783731558101</v>
      </c>
      <c r="BX16" s="17">
        <v>0.43895127049913502</v>
      </c>
      <c r="BY16" s="17"/>
      <c r="BZ16" s="17">
        <v>0.34704754511918601</v>
      </c>
      <c r="CA16" s="17">
        <v>0.32117547947470698</v>
      </c>
    </row>
    <row r="17" spans="2:79" x14ac:dyDescent="0.35">
      <c r="B17" s="18" t="s">
        <v>94</v>
      </c>
      <c r="C17" s="17">
        <v>0.248630025062477</v>
      </c>
      <c r="D17" s="17">
        <v>0.17577722194105999</v>
      </c>
      <c r="E17" s="17">
        <v>0.334798897264384</v>
      </c>
      <c r="F17" s="17">
        <v>0.218514287934614</v>
      </c>
      <c r="G17" s="17">
        <v>0.241244076607977</v>
      </c>
      <c r="H17" s="17">
        <v>0.30924848659865201</v>
      </c>
      <c r="I17" s="17">
        <v>0.22620238956528799</v>
      </c>
      <c r="J17" s="17">
        <v>0.23064066197243699</v>
      </c>
      <c r="K17" s="17">
        <v>0.21772274832685701</v>
      </c>
      <c r="L17" s="17">
        <v>0.29592165501976198</v>
      </c>
      <c r="M17" s="17"/>
      <c r="N17" s="17">
        <v>0.12706608273939499</v>
      </c>
      <c r="O17" s="17">
        <v>0.19431970571957299</v>
      </c>
      <c r="P17" s="17">
        <v>0.24984922972287901</v>
      </c>
      <c r="Q17" s="17">
        <v>0.30965723133697198</v>
      </c>
      <c r="R17" s="17"/>
      <c r="S17" s="17">
        <v>0.22194334998086199</v>
      </c>
      <c r="T17" s="17">
        <v>0.26643497741546801</v>
      </c>
      <c r="U17" s="17">
        <v>0.28866217797996402</v>
      </c>
      <c r="V17" s="17">
        <v>0.210469924040905</v>
      </c>
      <c r="W17" s="17">
        <v>0.26302673369401203</v>
      </c>
      <c r="X17" s="17">
        <v>0.26349527215289897</v>
      </c>
      <c r="Y17" s="17">
        <v>0.28327960915886602</v>
      </c>
      <c r="Z17" s="17"/>
      <c r="AA17" s="17">
        <v>0.248630025062477</v>
      </c>
      <c r="AB17" s="17" t="s">
        <v>99</v>
      </c>
      <c r="AC17" s="17"/>
      <c r="AD17" s="17">
        <v>0.24400245965838299</v>
      </c>
      <c r="AE17" s="17">
        <v>0.36969384534953298</v>
      </c>
      <c r="AF17" s="17">
        <v>0.19936852294098301</v>
      </c>
      <c r="AG17" s="17"/>
      <c r="AH17" s="17">
        <v>0.361882410746173</v>
      </c>
      <c r="AI17" s="17">
        <v>0.219885166153791</v>
      </c>
      <c r="AJ17" s="17"/>
      <c r="AK17" s="17">
        <v>0.23872223215728999</v>
      </c>
      <c r="AL17" s="17">
        <v>0.25240440813707099</v>
      </c>
      <c r="AM17" s="17"/>
      <c r="AN17" s="17">
        <v>0.193876243159955</v>
      </c>
      <c r="AO17" s="17">
        <v>0.30965723133697198</v>
      </c>
      <c r="AP17" s="17"/>
      <c r="AQ17" s="17">
        <v>0.307730306448949</v>
      </c>
      <c r="AR17" s="17">
        <v>0.203695308403641</v>
      </c>
      <c r="AS17" s="17"/>
      <c r="AT17" s="17">
        <v>0.119127193300801</v>
      </c>
      <c r="AU17" s="17">
        <v>0.158280495533555</v>
      </c>
      <c r="AV17" s="17">
        <v>0.26054625555445898</v>
      </c>
      <c r="AW17" s="17">
        <v>0.36992597991855802</v>
      </c>
      <c r="AX17" s="17"/>
      <c r="AY17" s="17">
        <v>0.30511906065169903</v>
      </c>
      <c r="AZ17" s="17">
        <v>0.22734139484568999</v>
      </c>
      <c r="BA17" s="17"/>
      <c r="BB17" s="17">
        <v>0.29514499190062099</v>
      </c>
      <c r="BC17" s="17">
        <v>0.239931301811529</v>
      </c>
      <c r="BD17" s="17"/>
      <c r="BE17" s="17">
        <v>0.30313355803217101</v>
      </c>
      <c r="BF17" s="17">
        <v>0.23909609845503699</v>
      </c>
      <c r="BG17" s="17"/>
      <c r="BH17" s="17">
        <v>0.26687218570181898</v>
      </c>
      <c r="BI17" s="17">
        <v>0.24703346998916001</v>
      </c>
      <c r="BJ17" s="17"/>
      <c r="BK17" s="17">
        <v>0.312722582925891</v>
      </c>
      <c r="BL17" s="17">
        <v>0.235226681967521</v>
      </c>
      <c r="BM17" s="17"/>
      <c r="BN17" s="17">
        <v>0.28597005661389002</v>
      </c>
      <c r="BO17" s="17">
        <v>0.24652996599747901</v>
      </c>
      <c r="BP17" s="17"/>
      <c r="BQ17" s="17">
        <v>0.29419418796789298</v>
      </c>
      <c r="BR17" s="17">
        <v>0.24329349250413501</v>
      </c>
      <c r="BS17" s="17"/>
      <c r="BT17" s="17">
        <v>0.28043940982910998</v>
      </c>
      <c r="BU17" s="17">
        <v>0.24615010093554701</v>
      </c>
      <c r="BV17" s="17"/>
      <c r="BW17" s="17">
        <v>0.193876243159955</v>
      </c>
      <c r="BX17" s="17">
        <v>0.30965723133697198</v>
      </c>
      <c r="BY17" s="17"/>
      <c r="BZ17" s="17">
        <v>0.302230194921076</v>
      </c>
      <c r="CA17" s="17">
        <v>0.24430984876176101</v>
      </c>
    </row>
    <row r="18" spans="2:79" ht="29" x14ac:dyDescent="0.35">
      <c r="B18" s="18" t="s">
        <v>95</v>
      </c>
      <c r="C18" s="17">
        <v>0.23508352980136801</v>
      </c>
      <c r="D18" s="17">
        <v>0.33416129736588501</v>
      </c>
      <c r="E18" s="17">
        <v>0.26491560928632901</v>
      </c>
      <c r="F18" s="17">
        <v>0.22039163033696499</v>
      </c>
      <c r="G18" s="17">
        <v>0.217652619147223</v>
      </c>
      <c r="H18" s="17">
        <v>0.16140628110201499</v>
      </c>
      <c r="I18" s="17">
        <v>0.202716606164349</v>
      </c>
      <c r="J18" s="17">
        <v>0.17450786487768599</v>
      </c>
      <c r="K18" s="17">
        <v>0.346706499402329</v>
      </c>
      <c r="L18" s="17">
        <v>0.25919686182114599</v>
      </c>
      <c r="M18" s="17"/>
      <c r="N18" s="17">
        <v>7.9816658691551995E-2</v>
      </c>
      <c r="O18" s="17">
        <v>0.10836508628222</v>
      </c>
      <c r="P18" s="17">
        <v>0.213840803389862</v>
      </c>
      <c r="Q18" s="17">
        <v>0.34413526306436498</v>
      </c>
      <c r="R18" s="17"/>
      <c r="S18" s="17">
        <v>0.17441799078582901</v>
      </c>
      <c r="T18" s="17">
        <v>0.205306395056262</v>
      </c>
      <c r="U18" s="17">
        <v>0.266524901807696</v>
      </c>
      <c r="V18" s="17">
        <v>0.17242201877503499</v>
      </c>
      <c r="W18" s="17">
        <v>0.25023508526246802</v>
      </c>
      <c r="X18" s="17">
        <v>0.29360657769570497</v>
      </c>
      <c r="Y18" s="17">
        <v>0.31253538988797902</v>
      </c>
      <c r="Z18" s="17"/>
      <c r="AA18" s="17">
        <v>0.23508352980136801</v>
      </c>
      <c r="AB18" s="17" t="s">
        <v>99</v>
      </c>
      <c r="AC18" s="17"/>
      <c r="AD18" s="17">
        <v>0.219870275497036</v>
      </c>
      <c r="AE18" s="17">
        <v>0.40391827087090199</v>
      </c>
      <c r="AF18" s="17">
        <v>0.167694678952195</v>
      </c>
      <c r="AG18" s="17"/>
      <c r="AH18" s="17">
        <v>0.43107001060271699</v>
      </c>
      <c r="AI18" s="17">
        <v>0.18533973231193801</v>
      </c>
      <c r="AJ18" s="17"/>
      <c r="AK18" s="17">
        <v>0.205565325650375</v>
      </c>
      <c r="AL18" s="17">
        <v>0.24632851758079399</v>
      </c>
      <c r="AM18" s="17"/>
      <c r="AN18" s="17">
        <v>0.137242006590933</v>
      </c>
      <c r="AO18" s="17">
        <v>0.34413526306436498</v>
      </c>
      <c r="AP18" s="17"/>
      <c r="AQ18" s="17">
        <v>0.32304519656680197</v>
      </c>
      <c r="AR18" s="17">
        <v>0.168205124483853</v>
      </c>
      <c r="AS18" s="17"/>
      <c r="AT18" s="17">
        <v>8.7640116457531406E-2</v>
      </c>
      <c r="AU18" s="17">
        <v>0.11997501543410399</v>
      </c>
      <c r="AV18" s="17">
        <v>0.230676048874286</v>
      </c>
      <c r="AW18" s="17">
        <v>0.43922530761070899</v>
      </c>
      <c r="AX18" s="17"/>
      <c r="AY18" s="17">
        <v>0.33015439131583502</v>
      </c>
      <c r="AZ18" s="17">
        <v>0.19925483501021499</v>
      </c>
      <c r="BA18" s="17"/>
      <c r="BB18" s="17">
        <v>0.24448519755727699</v>
      </c>
      <c r="BC18" s="17">
        <v>0.23332533214015999</v>
      </c>
      <c r="BD18" s="17"/>
      <c r="BE18" s="17">
        <v>0.32582475686596202</v>
      </c>
      <c r="BF18" s="17">
        <v>0.21921079363243301</v>
      </c>
      <c r="BG18" s="17"/>
      <c r="BH18" s="17">
        <v>0.22155033966913101</v>
      </c>
      <c r="BI18" s="17">
        <v>0.23626795547280899</v>
      </c>
      <c r="BJ18" s="17"/>
      <c r="BK18" s="17">
        <v>0.29915699690641701</v>
      </c>
      <c r="BL18" s="17">
        <v>0.22168417905736301</v>
      </c>
      <c r="BM18" s="17"/>
      <c r="BN18" s="17">
        <v>0.370560808224907</v>
      </c>
      <c r="BO18" s="17">
        <v>0.22746408560612399</v>
      </c>
      <c r="BP18" s="17"/>
      <c r="BQ18" s="17">
        <v>0.34918137237180402</v>
      </c>
      <c r="BR18" s="17">
        <v>0.221720245744606</v>
      </c>
      <c r="BS18" s="17"/>
      <c r="BT18" s="17">
        <v>0.30121592118114798</v>
      </c>
      <c r="BU18" s="17">
        <v>0.22992771449222199</v>
      </c>
      <c r="BV18" s="17"/>
      <c r="BW18" s="17">
        <v>0.137242006590933</v>
      </c>
      <c r="BX18" s="17">
        <v>0.34413526306436498</v>
      </c>
      <c r="BY18" s="17"/>
      <c r="BZ18" s="17">
        <v>0.29066872604946498</v>
      </c>
      <c r="CA18" s="17">
        <v>0.23060336027699599</v>
      </c>
    </row>
    <row r="19" spans="2:79" x14ac:dyDescent="0.35">
      <c r="B19" s="18" t="s">
        <v>96</v>
      </c>
      <c r="C19" s="17">
        <v>8.1849270652390293E-3</v>
      </c>
      <c r="D19" s="17">
        <v>1.8060105705642301E-2</v>
      </c>
      <c r="E19" s="17">
        <v>9.9184873132111794E-3</v>
      </c>
      <c r="F19" s="17">
        <v>5.8538941138886096E-3</v>
      </c>
      <c r="G19" s="17">
        <v>4.9319177429884E-3</v>
      </c>
      <c r="H19" s="17">
        <v>4.4438452282210602E-3</v>
      </c>
      <c r="I19" s="17">
        <v>3.9274935207761E-3</v>
      </c>
      <c r="J19" s="17">
        <v>6.3177142399503602E-3</v>
      </c>
      <c r="K19" s="17">
        <v>9.1788687273759908E-3</v>
      </c>
      <c r="L19" s="17">
        <v>1.58408931611548E-2</v>
      </c>
      <c r="M19" s="17"/>
      <c r="N19" s="17">
        <v>6.5983839507179698E-3</v>
      </c>
      <c r="O19" s="17">
        <v>1.09605216223805E-2</v>
      </c>
      <c r="P19" s="17">
        <v>1.09484480432157E-3</v>
      </c>
      <c r="Q19" s="17">
        <v>1.04500973030873E-2</v>
      </c>
      <c r="R19" s="17"/>
      <c r="S19" s="17">
        <v>5.46865609548679E-3</v>
      </c>
      <c r="T19" s="17">
        <v>2.4717493696308299E-3</v>
      </c>
      <c r="U19" s="17">
        <v>5.4054479811731998E-3</v>
      </c>
      <c r="V19" s="17">
        <v>1.11305634593041E-2</v>
      </c>
      <c r="W19" s="17">
        <v>6.2596937550418704E-3</v>
      </c>
      <c r="X19" s="17">
        <v>3.23868035518575E-3</v>
      </c>
      <c r="Y19" s="17">
        <v>1.0086910937852999E-2</v>
      </c>
      <c r="Z19" s="17"/>
      <c r="AA19" s="17">
        <v>8.1849270652390293E-3</v>
      </c>
      <c r="AB19" s="17" t="s">
        <v>99</v>
      </c>
      <c r="AC19" s="17"/>
      <c r="AD19" s="17">
        <v>3.33595803697325E-3</v>
      </c>
      <c r="AE19" s="17">
        <v>1.9400833700728699E-3</v>
      </c>
      <c r="AF19" s="17">
        <v>6.2889725175807902E-3</v>
      </c>
      <c r="AG19" s="17"/>
      <c r="AH19" s="17">
        <v>0</v>
      </c>
      <c r="AI19" s="17">
        <v>1.02623629819117E-2</v>
      </c>
      <c r="AJ19" s="17"/>
      <c r="AK19" s="17">
        <v>8.1028115551894497E-3</v>
      </c>
      <c r="AL19" s="17">
        <v>8.2162090464288594E-3</v>
      </c>
      <c r="AM19" s="17"/>
      <c r="AN19" s="17">
        <v>6.1526099275780897E-3</v>
      </c>
      <c r="AO19" s="17">
        <v>1.04500973030873E-2</v>
      </c>
      <c r="AP19" s="17"/>
      <c r="AQ19" s="17">
        <v>5.5638156105623201E-3</v>
      </c>
      <c r="AR19" s="17">
        <v>1.0177792374575599E-2</v>
      </c>
      <c r="AS19" s="17"/>
      <c r="AT19" s="17">
        <v>2.9787440297154699E-2</v>
      </c>
      <c r="AU19" s="17">
        <v>1.1414573530717001E-2</v>
      </c>
      <c r="AV19" s="17">
        <v>6.1516400115466299E-3</v>
      </c>
      <c r="AW19" s="17">
        <v>2.0731180171579401E-3</v>
      </c>
      <c r="AX19" s="17"/>
      <c r="AY19" s="17">
        <v>4.7848723950287197E-3</v>
      </c>
      <c r="AZ19" s="17">
        <v>9.4662820368005707E-3</v>
      </c>
      <c r="BA19" s="17"/>
      <c r="BB19" s="17">
        <v>6.0401012689686997E-3</v>
      </c>
      <c r="BC19" s="17">
        <v>8.5860290608218998E-3</v>
      </c>
      <c r="BD19" s="17"/>
      <c r="BE19" s="17">
        <v>1.0855799583084301E-2</v>
      </c>
      <c r="BF19" s="17">
        <v>7.71772978140198E-3</v>
      </c>
      <c r="BG19" s="17"/>
      <c r="BH19" s="17">
        <v>8.0324907807742697E-3</v>
      </c>
      <c r="BI19" s="17">
        <v>8.1982682986669903E-3</v>
      </c>
      <c r="BJ19" s="17"/>
      <c r="BK19" s="17">
        <v>4.9879054177891097E-3</v>
      </c>
      <c r="BL19" s="17">
        <v>8.8535035654013407E-3</v>
      </c>
      <c r="BM19" s="17"/>
      <c r="BN19" s="17">
        <v>8.9448137963672701E-3</v>
      </c>
      <c r="BO19" s="17">
        <v>8.1421899021522602E-3</v>
      </c>
      <c r="BP19" s="17"/>
      <c r="BQ19" s="17">
        <v>1.8700370383769799E-3</v>
      </c>
      <c r="BR19" s="17">
        <v>8.9245349957227105E-3</v>
      </c>
      <c r="BS19" s="17"/>
      <c r="BT19" s="17">
        <v>2.3491558622462201E-3</v>
      </c>
      <c r="BU19" s="17">
        <v>8.6398956196993802E-3</v>
      </c>
      <c r="BV19" s="17"/>
      <c r="BW19" s="17">
        <v>6.1526099275780897E-3</v>
      </c>
      <c r="BX19" s="17">
        <v>1.04500973030873E-2</v>
      </c>
      <c r="BY19" s="17"/>
      <c r="BZ19" s="17">
        <v>0</v>
      </c>
      <c r="CA19" s="17">
        <v>8.8446325852704205E-3</v>
      </c>
    </row>
    <row r="20" spans="2:79" x14ac:dyDescent="0.35">
      <c r="B20" s="18" t="s">
        <v>97</v>
      </c>
      <c r="C20" s="19">
        <v>7.5881754601111098E-3</v>
      </c>
      <c r="D20" s="19">
        <v>6.0368239650120401E-3</v>
      </c>
      <c r="E20" s="19">
        <v>5.58320116727095E-3</v>
      </c>
      <c r="F20" s="19">
        <v>9.6916541558237906E-3</v>
      </c>
      <c r="G20" s="19">
        <v>4.8049872982428099E-3</v>
      </c>
      <c r="H20" s="19">
        <v>4.3123876822443999E-3</v>
      </c>
      <c r="I20" s="19">
        <v>1.0424198591534701E-2</v>
      </c>
      <c r="J20" s="19">
        <v>1.7493959206465799E-2</v>
      </c>
      <c r="K20" s="19">
        <v>1.1238662825344499E-2</v>
      </c>
      <c r="L20" s="19">
        <v>0</v>
      </c>
      <c r="M20" s="19"/>
      <c r="N20" s="19">
        <v>1.6896434447440101E-2</v>
      </c>
      <c r="O20" s="19">
        <v>1.23872075248854E-2</v>
      </c>
      <c r="P20" s="19">
        <v>3.8872110678750101E-3</v>
      </c>
      <c r="Q20" s="19">
        <v>4.0955288037976397E-3</v>
      </c>
      <c r="R20" s="19"/>
      <c r="S20" s="19">
        <v>2.7182903554364101E-2</v>
      </c>
      <c r="T20" s="19">
        <v>5.5498432985644896E-3</v>
      </c>
      <c r="U20" s="19">
        <v>0</v>
      </c>
      <c r="V20" s="19">
        <v>7.5034419518945298E-3</v>
      </c>
      <c r="W20" s="19">
        <v>2.67461941484463E-3</v>
      </c>
      <c r="X20" s="19">
        <v>4.6680818193411003E-3</v>
      </c>
      <c r="Y20" s="19">
        <v>1.05976959108551E-2</v>
      </c>
      <c r="Z20" s="19"/>
      <c r="AA20" s="19">
        <v>7.5881754601111098E-3</v>
      </c>
      <c r="AB20" s="19" t="s">
        <v>99</v>
      </c>
      <c r="AC20" s="19"/>
      <c r="AD20" s="19">
        <v>5.6334219900527702E-3</v>
      </c>
      <c r="AE20" s="19">
        <v>4.1644544505802603E-3</v>
      </c>
      <c r="AF20" s="19">
        <v>9.4147710280226508E-3</v>
      </c>
      <c r="AG20" s="19"/>
      <c r="AH20" s="19">
        <v>1.1813102396509201E-3</v>
      </c>
      <c r="AI20" s="19">
        <v>9.2143172468585506E-3</v>
      </c>
      <c r="AJ20" s="19"/>
      <c r="AK20" s="19">
        <v>4.3835757274229697E-3</v>
      </c>
      <c r="AL20" s="19">
        <v>8.8089707580803495E-3</v>
      </c>
      <c r="AM20" s="19"/>
      <c r="AN20" s="19">
        <v>1.07217879086672E-2</v>
      </c>
      <c r="AO20" s="19">
        <v>4.0955288037976397E-3</v>
      </c>
      <c r="AP20" s="19"/>
      <c r="AQ20" s="19">
        <v>4.3712003310085699E-3</v>
      </c>
      <c r="AR20" s="19">
        <v>1.00340837118751E-2</v>
      </c>
      <c r="AS20" s="19"/>
      <c r="AT20" s="19">
        <v>1.8884673523420301E-2</v>
      </c>
      <c r="AU20" s="19">
        <v>1.3310107071154599E-2</v>
      </c>
      <c r="AV20" s="19">
        <v>5.1920078870511697E-3</v>
      </c>
      <c r="AW20" s="19">
        <v>2.6941513214101898E-3</v>
      </c>
      <c r="AX20" s="19"/>
      <c r="AY20" s="19">
        <v>8.3230950324241493E-3</v>
      </c>
      <c r="AZ20" s="19">
        <v>7.3112114289348301E-3</v>
      </c>
      <c r="BA20" s="19"/>
      <c r="BB20" s="19">
        <v>1.19272832881579E-3</v>
      </c>
      <c r="BC20" s="19">
        <v>8.7841824325505299E-3</v>
      </c>
      <c r="BD20" s="19"/>
      <c r="BE20" s="19">
        <v>6.0892488077428902E-3</v>
      </c>
      <c r="BF20" s="19">
        <v>7.8503723474497699E-3</v>
      </c>
      <c r="BG20" s="19"/>
      <c r="BH20" s="19">
        <v>0</v>
      </c>
      <c r="BI20" s="19">
        <v>8.2522930647949098E-3</v>
      </c>
      <c r="BJ20" s="19"/>
      <c r="BK20" s="19">
        <v>5.2388931035749504E-3</v>
      </c>
      <c r="BL20" s="19">
        <v>8.0794686539119205E-3</v>
      </c>
      <c r="BM20" s="19"/>
      <c r="BN20" s="19">
        <v>6.6286121383784804E-3</v>
      </c>
      <c r="BO20" s="19">
        <v>7.6421427324598204E-3</v>
      </c>
      <c r="BP20" s="19"/>
      <c r="BQ20" s="19">
        <v>1.8498145185683E-3</v>
      </c>
      <c r="BR20" s="19">
        <v>8.2602595727859496E-3</v>
      </c>
      <c r="BS20" s="19"/>
      <c r="BT20" s="19">
        <v>4.5219825771255799E-3</v>
      </c>
      <c r="BU20" s="19">
        <v>7.8272220736851795E-3</v>
      </c>
      <c r="BV20" s="19"/>
      <c r="BW20" s="19">
        <v>1.07217879086672E-2</v>
      </c>
      <c r="BX20" s="19">
        <v>4.0955288037976397E-3</v>
      </c>
      <c r="BY20" s="19"/>
      <c r="BZ20" s="19">
        <v>3.2060767243852202E-3</v>
      </c>
      <c r="CA20" s="19">
        <v>7.94137283160125E-3</v>
      </c>
    </row>
    <row r="21" spans="2:79" x14ac:dyDescent="0.35">
      <c r="B21" s="16" t="s">
        <v>682</v>
      </c>
    </row>
    <row r="22" spans="2:79" x14ac:dyDescent="0.35">
      <c r="B22" t="s">
        <v>78</v>
      </c>
    </row>
    <row r="23" spans="2:79" x14ac:dyDescent="0.35">
      <c r="B23" t="s">
        <v>79</v>
      </c>
    </row>
    <row r="25" spans="2:79" x14ac:dyDescent="0.35">
      <c r="B25"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A16"/>
  <sheetViews>
    <sheetView showGridLines="0" topLeftCell="A10" workbookViewId="0">
      <pane xSplit="2" topLeftCell="C1" activePane="topRight" state="frozen"/>
      <selection pane="topRight" activeCell="B12" sqref="B12"/>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4591</v>
      </c>
      <c r="D7" s="10">
        <v>647</v>
      </c>
      <c r="E7" s="10">
        <v>604</v>
      </c>
      <c r="F7" s="10">
        <v>612</v>
      </c>
      <c r="G7" s="10">
        <v>624</v>
      </c>
      <c r="H7" s="10">
        <v>587</v>
      </c>
      <c r="I7" s="10">
        <v>690</v>
      </c>
      <c r="J7" s="10">
        <v>348</v>
      </c>
      <c r="K7" s="10">
        <v>184</v>
      </c>
      <c r="L7" s="10">
        <v>295</v>
      </c>
      <c r="M7" s="10"/>
      <c r="N7" s="10">
        <v>730</v>
      </c>
      <c r="O7" s="10">
        <v>656</v>
      </c>
      <c r="P7" s="10">
        <v>899</v>
      </c>
      <c r="Q7" s="10">
        <v>2306</v>
      </c>
      <c r="R7" s="10"/>
      <c r="S7" s="10">
        <v>459</v>
      </c>
      <c r="T7" s="10">
        <v>355</v>
      </c>
      <c r="U7" s="10">
        <v>412</v>
      </c>
      <c r="V7" s="10">
        <v>874</v>
      </c>
      <c r="W7" s="10">
        <v>823</v>
      </c>
      <c r="X7" s="10">
        <v>885</v>
      </c>
      <c r="Y7" s="10">
        <v>576</v>
      </c>
      <c r="Z7" s="10"/>
      <c r="AA7" s="10">
        <v>4504</v>
      </c>
      <c r="AB7" s="10">
        <v>87</v>
      </c>
      <c r="AC7" s="10"/>
      <c r="AD7" s="10">
        <v>1442</v>
      </c>
      <c r="AE7" s="10">
        <v>1077</v>
      </c>
      <c r="AF7" s="10">
        <v>1921</v>
      </c>
      <c r="AG7" s="10"/>
      <c r="AH7" s="10">
        <v>943</v>
      </c>
      <c r="AI7" s="10">
        <v>3648</v>
      </c>
      <c r="AJ7" s="10"/>
      <c r="AK7" s="10">
        <v>1241</v>
      </c>
      <c r="AL7" s="10">
        <v>3350</v>
      </c>
      <c r="AM7" s="10"/>
      <c r="AN7" s="10">
        <v>2285</v>
      </c>
      <c r="AO7" s="10">
        <v>2306</v>
      </c>
      <c r="AP7" s="10"/>
      <c r="AQ7" s="10">
        <v>1992</v>
      </c>
      <c r="AR7" s="10">
        <v>2599</v>
      </c>
      <c r="AS7" s="10"/>
      <c r="AT7" s="10">
        <v>313</v>
      </c>
      <c r="AU7" s="10">
        <v>1109</v>
      </c>
      <c r="AV7" s="10">
        <v>2257</v>
      </c>
      <c r="AW7" s="10">
        <v>902</v>
      </c>
      <c r="AX7" s="10"/>
      <c r="AY7" s="10">
        <v>1267</v>
      </c>
      <c r="AZ7" s="10">
        <v>3324</v>
      </c>
      <c r="BA7" s="10"/>
      <c r="BB7" s="10">
        <v>719</v>
      </c>
      <c r="BC7" s="10">
        <v>3872</v>
      </c>
      <c r="BD7" s="10"/>
      <c r="BE7" s="10">
        <v>682</v>
      </c>
      <c r="BF7" s="10">
        <v>3909</v>
      </c>
      <c r="BG7" s="10"/>
      <c r="BH7" s="10">
        <v>364</v>
      </c>
      <c r="BI7" s="10">
        <v>4227</v>
      </c>
      <c r="BJ7" s="10"/>
      <c r="BK7" s="10">
        <v>812</v>
      </c>
      <c r="BL7" s="10">
        <v>3779</v>
      </c>
      <c r="BM7" s="10"/>
      <c r="BN7" s="10">
        <v>254</v>
      </c>
      <c r="BO7" s="10">
        <v>4337</v>
      </c>
      <c r="BP7" s="10"/>
      <c r="BQ7" s="10">
        <v>496</v>
      </c>
      <c r="BR7" s="10">
        <v>4095</v>
      </c>
      <c r="BS7" s="10"/>
      <c r="BT7" s="10">
        <v>333</v>
      </c>
      <c r="BU7" s="10">
        <v>4258</v>
      </c>
      <c r="BV7" s="10"/>
      <c r="BW7" s="10">
        <v>2216</v>
      </c>
      <c r="BX7" s="10">
        <v>2375</v>
      </c>
      <c r="BY7" s="10"/>
      <c r="BZ7" s="10">
        <v>312</v>
      </c>
      <c r="CA7" s="10">
        <v>4279</v>
      </c>
    </row>
    <row r="8" spans="2:79" ht="30" customHeight="1" x14ac:dyDescent="0.35">
      <c r="B8" s="11" t="s">
        <v>27</v>
      </c>
      <c r="C8" s="11">
        <v>4482</v>
      </c>
      <c r="D8" s="11">
        <v>629</v>
      </c>
      <c r="E8" s="11">
        <v>586</v>
      </c>
      <c r="F8" s="11">
        <v>595</v>
      </c>
      <c r="G8" s="11">
        <v>604</v>
      </c>
      <c r="H8" s="11">
        <v>572</v>
      </c>
      <c r="I8" s="11">
        <v>671</v>
      </c>
      <c r="J8" s="11">
        <v>353</v>
      </c>
      <c r="K8" s="11">
        <v>176</v>
      </c>
      <c r="L8" s="11">
        <v>295</v>
      </c>
      <c r="M8" s="11"/>
      <c r="N8" s="11">
        <v>730</v>
      </c>
      <c r="O8" s="11">
        <v>820</v>
      </c>
      <c r="P8" s="11">
        <v>834</v>
      </c>
      <c r="Q8" s="11">
        <v>2099</v>
      </c>
      <c r="R8" s="11"/>
      <c r="S8" s="11">
        <v>473</v>
      </c>
      <c r="T8" s="11">
        <v>340</v>
      </c>
      <c r="U8" s="11">
        <v>395</v>
      </c>
      <c r="V8" s="11">
        <v>859</v>
      </c>
      <c r="W8" s="11">
        <v>796</v>
      </c>
      <c r="X8" s="11">
        <v>855</v>
      </c>
      <c r="Y8" s="11">
        <v>557</v>
      </c>
      <c r="Z8" s="11"/>
      <c r="AA8" s="11">
        <v>4397</v>
      </c>
      <c r="AB8" s="11">
        <v>85</v>
      </c>
      <c r="AC8" s="11"/>
      <c r="AD8" s="11">
        <v>1402</v>
      </c>
      <c r="AE8" s="11">
        <v>1018</v>
      </c>
      <c r="AF8" s="11">
        <v>1907</v>
      </c>
      <c r="AG8" s="11"/>
      <c r="AH8" s="11">
        <v>892</v>
      </c>
      <c r="AI8" s="11">
        <v>3591</v>
      </c>
      <c r="AJ8" s="11"/>
      <c r="AK8" s="11">
        <v>1232</v>
      </c>
      <c r="AL8" s="11">
        <v>3250</v>
      </c>
      <c r="AM8" s="11"/>
      <c r="AN8" s="11">
        <v>2384</v>
      </c>
      <c r="AO8" s="11">
        <v>2099</v>
      </c>
      <c r="AP8" s="11"/>
      <c r="AQ8" s="11">
        <v>1919</v>
      </c>
      <c r="AR8" s="11">
        <v>2564</v>
      </c>
      <c r="AS8" s="11"/>
      <c r="AT8" s="11">
        <v>311</v>
      </c>
      <c r="AU8" s="11">
        <v>1117</v>
      </c>
      <c r="AV8" s="11">
        <v>2186</v>
      </c>
      <c r="AW8" s="11">
        <v>858</v>
      </c>
      <c r="AX8" s="11"/>
      <c r="AY8" s="11">
        <v>1216</v>
      </c>
      <c r="AZ8" s="11">
        <v>3267</v>
      </c>
      <c r="BA8" s="11"/>
      <c r="BB8" s="11">
        <v>698</v>
      </c>
      <c r="BC8" s="11">
        <v>3785</v>
      </c>
      <c r="BD8" s="11"/>
      <c r="BE8" s="11">
        <v>655</v>
      </c>
      <c r="BF8" s="11">
        <v>3828</v>
      </c>
      <c r="BG8" s="11"/>
      <c r="BH8" s="11">
        <v>365</v>
      </c>
      <c r="BI8" s="11">
        <v>4117</v>
      </c>
      <c r="BJ8" s="11"/>
      <c r="BK8" s="11">
        <v>775</v>
      </c>
      <c r="BL8" s="11">
        <v>3707</v>
      </c>
      <c r="BM8" s="11"/>
      <c r="BN8" s="11">
        <v>239</v>
      </c>
      <c r="BO8" s="11">
        <v>4244</v>
      </c>
      <c r="BP8" s="11"/>
      <c r="BQ8" s="11">
        <v>465</v>
      </c>
      <c r="BR8" s="11">
        <v>4017</v>
      </c>
      <c r="BS8" s="11"/>
      <c r="BT8" s="11">
        <v>322</v>
      </c>
      <c r="BU8" s="11">
        <v>4161</v>
      </c>
      <c r="BV8" s="11"/>
      <c r="BW8" s="11">
        <v>2318</v>
      </c>
      <c r="BX8" s="11">
        <v>2165</v>
      </c>
      <c r="BY8" s="11"/>
      <c r="BZ8" s="11">
        <v>329</v>
      </c>
      <c r="CA8" s="11">
        <v>4153</v>
      </c>
    </row>
    <row r="9" spans="2:79" ht="116" x14ac:dyDescent="0.35">
      <c r="B9" s="18" t="s">
        <v>101</v>
      </c>
      <c r="C9" s="17">
        <v>0.652682321295877</v>
      </c>
      <c r="D9" s="17">
        <v>0.67269921884139505</v>
      </c>
      <c r="E9" s="17">
        <v>0.64165282906350196</v>
      </c>
      <c r="F9" s="17">
        <v>0.63254716296308</v>
      </c>
      <c r="G9" s="17">
        <v>0.66650945571981801</v>
      </c>
      <c r="H9" s="17">
        <v>0.66063569595703797</v>
      </c>
      <c r="I9" s="17">
        <v>0.67003798834772998</v>
      </c>
      <c r="J9" s="17">
        <v>0.615624172486268</v>
      </c>
      <c r="K9" s="17">
        <v>0.61491085509787302</v>
      </c>
      <c r="L9" s="17">
        <v>0.65623998706170406</v>
      </c>
      <c r="M9" s="17"/>
      <c r="N9" s="17">
        <v>0.68091019211656301</v>
      </c>
      <c r="O9" s="17">
        <v>0.62116607129893497</v>
      </c>
      <c r="P9" s="17">
        <v>0.66317507744947801</v>
      </c>
      <c r="Q9" s="17">
        <v>0.65099747151493603</v>
      </c>
      <c r="R9" s="17"/>
      <c r="S9" s="17">
        <v>0.62031645065833896</v>
      </c>
      <c r="T9" s="17">
        <v>0.64473284641143702</v>
      </c>
      <c r="U9" s="17">
        <v>0.63139780251040001</v>
      </c>
      <c r="V9" s="17">
        <v>0.64345837986360799</v>
      </c>
      <c r="W9" s="17">
        <v>0.63526278465031205</v>
      </c>
      <c r="X9" s="17">
        <v>0.69328971821218499</v>
      </c>
      <c r="Y9" s="17">
        <v>0.70822549809712099</v>
      </c>
      <c r="Z9" s="17"/>
      <c r="AA9" s="17">
        <v>0.65338683146893495</v>
      </c>
      <c r="AB9" s="17">
        <v>0.61631362996497396</v>
      </c>
      <c r="AC9" s="17"/>
      <c r="AD9" s="17">
        <v>0</v>
      </c>
      <c r="AE9" s="17">
        <v>1</v>
      </c>
      <c r="AF9" s="17">
        <v>1</v>
      </c>
      <c r="AG9" s="17"/>
      <c r="AH9" s="17">
        <v>0.54040823944430705</v>
      </c>
      <c r="AI9" s="17">
        <v>0.68055835434549605</v>
      </c>
      <c r="AJ9" s="17"/>
      <c r="AK9" s="17">
        <v>0.64404602685742296</v>
      </c>
      <c r="AL9" s="17">
        <v>0.65595693547421596</v>
      </c>
      <c r="AM9" s="17"/>
      <c r="AN9" s="17">
        <v>0.65416554150682305</v>
      </c>
      <c r="AO9" s="17">
        <v>0.65099747151493603</v>
      </c>
      <c r="AP9" s="17"/>
      <c r="AQ9" s="17">
        <v>0.67781065127102602</v>
      </c>
      <c r="AR9" s="17">
        <v>0.63387367808281203</v>
      </c>
      <c r="AS9" s="17"/>
      <c r="AT9" s="17">
        <v>0.60985198016422704</v>
      </c>
      <c r="AU9" s="17">
        <v>0.62742313341253697</v>
      </c>
      <c r="AV9" s="17">
        <v>0.65806902180684801</v>
      </c>
      <c r="AW9" s="17">
        <v>0.68601762308798597</v>
      </c>
      <c r="AX9" s="17"/>
      <c r="AY9" s="17">
        <v>0.64960920799256106</v>
      </c>
      <c r="AZ9" s="17">
        <v>0.65382611705710802</v>
      </c>
      <c r="BA9" s="17"/>
      <c r="BB9" s="17">
        <v>0.703197585455409</v>
      </c>
      <c r="BC9" s="17">
        <v>0.64337026153052401</v>
      </c>
      <c r="BD9" s="17"/>
      <c r="BE9" s="17">
        <v>0.68014194274703499</v>
      </c>
      <c r="BF9" s="17">
        <v>0.647985889356131</v>
      </c>
      <c r="BG9" s="17"/>
      <c r="BH9" s="17">
        <v>0.67350411658715104</v>
      </c>
      <c r="BI9" s="17">
        <v>0.65083669892360796</v>
      </c>
      <c r="BJ9" s="17"/>
      <c r="BK9" s="17">
        <v>0.64373136092510896</v>
      </c>
      <c r="BL9" s="17">
        <v>0.65455324315197505</v>
      </c>
      <c r="BM9" s="17"/>
      <c r="BN9" s="17">
        <v>0.68131866130198304</v>
      </c>
      <c r="BO9" s="17">
        <v>0.65107075374660695</v>
      </c>
      <c r="BP9" s="17"/>
      <c r="BQ9" s="17">
        <v>0.69202078120265498</v>
      </c>
      <c r="BR9" s="17">
        <v>0.64812728060166602</v>
      </c>
      <c r="BS9" s="17"/>
      <c r="BT9" s="17">
        <v>0.702138719797612</v>
      </c>
      <c r="BU9" s="17">
        <v>0.64886025088382304</v>
      </c>
      <c r="BV9" s="17"/>
      <c r="BW9" s="17">
        <v>0.65587881944969195</v>
      </c>
      <c r="BX9" s="17">
        <v>0.64925977849875405</v>
      </c>
      <c r="BY9" s="17"/>
      <c r="BZ9" s="17">
        <v>0.44330954768685599</v>
      </c>
      <c r="CA9" s="17">
        <v>0.66928872287542396</v>
      </c>
    </row>
    <row r="10" spans="2:79" ht="217.5" x14ac:dyDescent="0.35">
      <c r="B10" s="18" t="s">
        <v>102</v>
      </c>
      <c r="C10" s="17">
        <v>0.53987846387620197</v>
      </c>
      <c r="D10" s="17">
        <v>0.51247673016499495</v>
      </c>
      <c r="E10" s="17">
        <v>0.68140891604703302</v>
      </c>
      <c r="F10" s="17">
        <v>0.47253534044922701</v>
      </c>
      <c r="G10" s="17">
        <v>0.56501512822778399</v>
      </c>
      <c r="H10" s="17">
        <v>0.52709920888289497</v>
      </c>
      <c r="I10" s="17">
        <v>0.50926743600897695</v>
      </c>
      <c r="J10" s="17">
        <v>0.57665685604075101</v>
      </c>
      <c r="K10" s="17">
        <v>0.64509762065324305</v>
      </c>
      <c r="L10" s="17">
        <v>0.38912334714697</v>
      </c>
      <c r="M10" s="17"/>
      <c r="N10" s="17">
        <v>0.351487823222428</v>
      </c>
      <c r="O10" s="17">
        <v>0.45457704810600602</v>
      </c>
      <c r="P10" s="17">
        <v>0.545829531792144</v>
      </c>
      <c r="Q10" s="17">
        <v>0.63638637017640198</v>
      </c>
      <c r="R10" s="17"/>
      <c r="S10" s="17">
        <v>0.465319455575536</v>
      </c>
      <c r="T10" s="17">
        <v>0.49903429950061901</v>
      </c>
      <c r="U10" s="17">
        <v>0.56987044057396996</v>
      </c>
      <c r="V10" s="17">
        <v>0.514816471391778</v>
      </c>
      <c r="W10" s="17">
        <v>0.58690098006346603</v>
      </c>
      <c r="X10" s="17">
        <v>0.57758472165722496</v>
      </c>
      <c r="Y10" s="17">
        <v>0.575918398417405</v>
      </c>
      <c r="Z10" s="17"/>
      <c r="AA10" s="17">
        <v>0.54808399582057499</v>
      </c>
      <c r="AB10" s="17">
        <v>0.11628705256207</v>
      </c>
      <c r="AC10" s="17"/>
      <c r="AD10" s="17">
        <v>1</v>
      </c>
      <c r="AE10" s="17">
        <v>1</v>
      </c>
      <c r="AF10" s="17">
        <v>0</v>
      </c>
      <c r="AG10" s="17"/>
      <c r="AH10" s="17">
        <v>0.98544171185628004</v>
      </c>
      <c r="AI10" s="17">
        <v>0.42925154427414602</v>
      </c>
      <c r="AJ10" s="17"/>
      <c r="AK10" s="17">
        <v>0.51454047370838896</v>
      </c>
      <c r="AL10" s="17">
        <v>0.54948584148999602</v>
      </c>
      <c r="AM10" s="17"/>
      <c r="AN10" s="17">
        <v>0.45491986474185597</v>
      </c>
      <c r="AO10" s="17">
        <v>0.63638637017640198</v>
      </c>
      <c r="AP10" s="17"/>
      <c r="AQ10" s="17">
        <v>0.60688961771183803</v>
      </c>
      <c r="AR10" s="17">
        <v>0.48972037995113699</v>
      </c>
      <c r="AS10" s="17"/>
      <c r="AT10" s="17">
        <v>0.33599545312801599</v>
      </c>
      <c r="AU10" s="17">
        <v>0.46933149835391202</v>
      </c>
      <c r="AV10" s="17">
        <v>0.56717532741295495</v>
      </c>
      <c r="AW10" s="17">
        <v>0.63580635699746002</v>
      </c>
      <c r="AX10" s="17"/>
      <c r="AY10" s="17">
        <v>0.63717257744374001</v>
      </c>
      <c r="AZ10" s="17">
        <v>0.50366613334768995</v>
      </c>
      <c r="BA10" s="17"/>
      <c r="BB10" s="17">
        <v>0.51782560198955796</v>
      </c>
      <c r="BC10" s="17">
        <v>0.54394372160180604</v>
      </c>
      <c r="BD10" s="17"/>
      <c r="BE10" s="17">
        <v>0.60689880758534398</v>
      </c>
      <c r="BF10" s="17">
        <v>0.52841594304836703</v>
      </c>
      <c r="BG10" s="17"/>
      <c r="BH10" s="17">
        <v>0.53550551213645603</v>
      </c>
      <c r="BI10" s="17">
        <v>0.54026607778993097</v>
      </c>
      <c r="BJ10" s="17"/>
      <c r="BK10" s="17">
        <v>0.59127569240444899</v>
      </c>
      <c r="BL10" s="17">
        <v>0.52913546042034398</v>
      </c>
      <c r="BM10" s="17"/>
      <c r="BN10" s="17">
        <v>0.60901614150077898</v>
      </c>
      <c r="BO10" s="17">
        <v>0.53598760220645303</v>
      </c>
      <c r="BP10" s="17"/>
      <c r="BQ10" s="17">
        <v>0.63931493263574901</v>
      </c>
      <c r="BR10" s="17">
        <v>0.52836461298418302</v>
      </c>
      <c r="BS10" s="17"/>
      <c r="BT10" s="17">
        <v>0.59067420996117803</v>
      </c>
      <c r="BU10" s="17">
        <v>0.53595288651814199</v>
      </c>
      <c r="BV10" s="17"/>
      <c r="BW10" s="17">
        <v>0.46443618102477802</v>
      </c>
      <c r="BX10" s="17">
        <v>0.62065574868815498</v>
      </c>
      <c r="BY10" s="17"/>
      <c r="BZ10" s="17">
        <v>0.97944911329753304</v>
      </c>
      <c r="CA10" s="17">
        <v>0.50501391773180104</v>
      </c>
    </row>
    <row r="11" spans="2:79" x14ac:dyDescent="0.35">
      <c r="B11" s="18" t="s">
        <v>103</v>
      </c>
      <c r="C11" s="19">
        <v>3.4574945571190903E-2</v>
      </c>
      <c r="D11" s="19">
        <v>3.6943032435687501E-2</v>
      </c>
      <c r="E11" s="19">
        <v>1.60045828611294E-2</v>
      </c>
      <c r="F11" s="19">
        <v>4.7161599772664202E-2</v>
      </c>
      <c r="G11" s="19">
        <v>3.0789530218460499E-2</v>
      </c>
      <c r="H11" s="19">
        <v>1.8470773700029999E-2</v>
      </c>
      <c r="I11" s="19">
        <v>2.3553591000243401E-2</v>
      </c>
      <c r="J11" s="19">
        <v>2.6150881677230401E-2</v>
      </c>
      <c r="K11" s="19">
        <v>3.2631065361469702E-2</v>
      </c>
      <c r="L11" s="19">
        <v>0.11632278880227701</v>
      </c>
      <c r="M11" s="19"/>
      <c r="N11" s="19">
        <v>7.3407087157930706E-2</v>
      </c>
      <c r="O11" s="19">
        <v>5.7260713650176903E-2</v>
      </c>
      <c r="P11" s="19">
        <v>1.3290582373839E-2</v>
      </c>
      <c r="Q11" s="19">
        <v>2.0660335357443702E-2</v>
      </c>
      <c r="R11" s="19"/>
      <c r="S11" s="19">
        <v>5.60944491731767E-2</v>
      </c>
      <c r="T11" s="19">
        <v>2.27606123562492E-2</v>
      </c>
      <c r="U11" s="19">
        <v>9.0097898133561297E-3</v>
      </c>
      <c r="V11" s="19">
        <v>3.7616741549447101E-2</v>
      </c>
      <c r="W11" s="19">
        <v>1.91100974059288E-2</v>
      </c>
      <c r="X11" s="19">
        <v>2.5418218776402299E-2</v>
      </c>
      <c r="Y11" s="19">
        <v>2.6226347152840699E-2</v>
      </c>
      <c r="Z11" s="19"/>
      <c r="AA11" s="19">
        <v>3.0064826220230399E-2</v>
      </c>
      <c r="AB11" s="19">
        <v>0.26739931747295598</v>
      </c>
      <c r="AC11" s="19"/>
      <c r="AD11" s="19">
        <v>0</v>
      </c>
      <c r="AE11" s="19">
        <v>0</v>
      </c>
      <c r="AF11" s="19">
        <v>0</v>
      </c>
      <c r="AG11" s="19"/>
      <c r="AH11" s="19">
        <v>2.7610863071079201E-3</v>
      </c>
      <c r="AI11" s="19">
        <v>4.24738673673535E-2</v>
      </c>
      <c r="AJ11" s="19"/>
      <c r="AK11" s="19">
        <v>4.4350754106508697E-2</v>
      </c>
      <c r="AL11" s="19">
        <v>3.0868263097288299E-2</v>
      </c>
      <c r="AM11" s="19"/>
      <c r="AN11" s="19">
        <v>4.68243646766386E-2</v>
      </c>
      <c r="AO11" s="19">
        <v>2.0660335357443702E-2</v>
      </c>
      <c r="AP11" s="19"/>
      <c r="AQ11" s="19">
        <v>1.6743027302614299E-2</v>
      </c>
      <c r="AR11" s="19">
        <v>4.7922199003865303E-2</v>
      </c>
      <c r="AS11" s="19"/>
      <c r="AT11" s="19">
        <v>0.150347538010392</v>
      </c>
      <c r="AU11" s="19">
        <v>6.1483081600609099E-2</v>
      </c>
      <c r="AV11" s="19">
        <v>1.46660742174737E-2</v>
      </c>
      <c r="AW11" s="19">
        <v>7.7652912221219004E-3</v>
      </c>
      <c r="AX11" s="19"/>
      <c r="AY11" s="19">
        <v>1.5495724557854199E-2</v>
      </c>
      <c r="AZ11" s="19">
        <v>4.1676126025256999E-2</v>
      </c>
      <c r="BA11" s="19"/>
      <c r="BB11" s="19">
        <v>2.4541831198116301E-2</v>
      </c>
      <c r="BC11" s="19">
        <v>3.6424464963579602E-2</v>
      </c>
      <c r="BD11" s="19"/>
      <c r="BE11" s="19">
        <v>2.2546295303640902E-2</v>
      </c>
      <c r="BF11" s="19">
        <v>3.6632211269810797E-2</v>
      </c>
      <c r="BG11" s="19"/>
      <c r="BH11" s="19">
        <v>4.1618871004565301E-2</v>
      </c>
      <c r="BI11" s="19">
        <v>3.3950579315228699E-2</v>
      </c>
      <c r="BJ11" s="19"/>
      <c r="BK11" s="19">
        <v>2.7167069201225601E-2</v>
      </c>
      <c r="BL11" s="19">
        <v>3.6123333368003101E-2</v>
      </c>
      <c r="BM11" s="19"/>
      <c r="BN11" s="19">
        <v>6.17288854959064E-3</v>
      </c>
      <c r="BO11" s="19">
        <v>3.6173328374955703E-2</v>
      </c>
      <c r="BP11" s="19"/>
      <c r="BQ11" s="19">
        <v>7.8605530308672004E-3</v>
      </c>
      <c r="BR11" s="19">
        <v>3.7668232533381203E-2</v>
      </c>
      <c r="BS11" s="19"/>
      <c r="BT11" s="19">
        <v>2.3598773327426301E-2</v>
      </c>
      <c r="BU11" s="19">
        <v>3.5423201902857103E-2</v>
      </c>
      <c r="BV11" s="19"/>
      <c r="BW11" s="19">
        <v>4.0041264438078102E-2</v>
      </c>
      <c r="BX11" s="19">
        <v>2.8722068652645299E-2</v>
      </c>
      <c r="BY11" s="19"/>
      <c r="BZ11" s="19">
        <v>7.4732649232120401E-3</v>
      </c>
      <c r="CA11" s="19">
        <v>3.6724515377059799E-2</v>
      </c>
    </row>
    <row r="12" spans="2:79" x14ac:dyDescent="0.35">
      <c r="B12" s="16" t="s">
        <v>682</v>
      </c>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A16"/>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4591</v>
      </c>
      <c r="D7" s="10">
        <v>647</v>
      </c>
      <c r="E7" s="10">
        <v>604</v>
      </c>
      <c r="F7" s="10">
        <v>612</v>
      </c>
      <c r="G7" s="10">
        <v>624</v>
      </c>
      <c r="H7" s="10">
        <v>587</v>
      </c>
      <c r="I7" s="10">
        <v>690</v>
      </c>
      <c r="J7" s="10">
        <v>348</v>
      </c>
      <c r="K7" s="10">
        <v>184</v>
      </c>
      <c r="L7" s="10">
        <v>295</v>
      </c>
      <c r="M7" s="10"/>
      <c r="N7" s="10">
        <v>730</v>
      </c>
      <c r="O7" s="10">
        <v>656</v>
      </c>
      <c r="P7" s="10">
        <v>899</v>
      </c>
      <c r="Q7" s="10">
        <v>2306</v>
      </c>
      <c r="R7" s="10"/>
      <c r="S7" s="10">
        <v>459</v>
      </c>
      <c r="T7" s="10">
        <v>355</v>
      </c>
      <c r="U7" s="10">
        <v>412</v>
      </c>
      <c r="V7" s="10">
        <v>874</v>
      </c>
      <c r="W7" s="10">
        <v>823</v>
      </c>
      <c r="X7" s="10">
        <v>885</v>
      </c>
      <c r="Y7" s="10">
        <v>576</v>
      </c>
      <c r="Z7" s="10"/>
      <c r="AA7" s="10">
        <v>4504</v>
      </c>
      <c r="AB7" s="10">
        <v>87</v>
      </c>
      <c r="AC7" s="10"/>
      <c r="AD7" s="10">
        <v>1442</v>
      </c>
      <c r="AE7" s="10">
        <v>1077</v>
      </c>
      <c r="AF7" s="10">
        <v>1921</v>
      </c>
      <c r="AG7" s="10"/>
      <c r="AH7" s="10">
        <v>943</v>
      </c>
      <c r="AI7" s="10">
        <v>3648</v>
      </c>
      <c r="AJ7" s="10"/>
      <c r="AK7" s="10">
        <v>1241</v>
      </c>
      <c r="AL7" s="10">
        <v>3350</v>
      </c>
      <c r="AM7" s="10"/>
      <c r="AN7" s="10">
        <v>2285</v>
      </c>
      <c r="AO7" s="10">
        <v>2306</v>
      </c>
      <c r="AP7" s="10"/>
      <c r="AQ7" s="10">
        <v>1992</v>
      </c>
      <c r="AR7" s="10">
        <v>2599</v>
      </c>
      <c r="AS7" s="10"/>
      <c r="AT7" s="10">
        <v>313</v>
      </c>
      <c r="AU7" s="10">
        <v>1109</v>
      </c>
      <c r="AV7" s="10">
        <v>2257</v>
      </c>
      <c r="AW7" s="10">
        <v>902</v>
      </c>
      <c r="AX7" s="10"/>
      <c r="AY7" s="10">
        <v>1267</v>
      </c>
      <c r="AZ7" s="10">
        <v>3324</v>
      </c>
      <c r="BA7" s="10"/>
      <c r="BB7" s="10">
        <v>719</v>
      </c>
      <c r="BC7" s="10">
        <v>3872</v>
      </c>
      <c r="BD7" s="10"/>
      <c r="BE7" s="10">
        <v>682</v>
      </c>
      <c r="BF7" s="10">
        <v>3909</v>
      </c>
      <c r="BG7" s="10"/>
      <c r="BH7" s="10">
        <v>364</v>
      </c>
      <c r="BI7" s="10">
        <v>4227</v>
      </c>
      <c r="BJ7" s="10"/>
      <c r="BK7" s="10">
        <v>812</v>
      </c>
      <c r="BL7" s="10">
        <v>3779</v>
      </c>
      <c r="BM7" s="10"/>
      <c r="BN7" s="10">
        <v>254</v>
      </c>
      <c r="BO7" s="10">
        <v>4337</v>
      </c>
      <c r="BP7" s="10"/>
      <c r="BQ7" s="10">
        <v>496</v>
      </c>
      <c r="BR7" s="10">
        <v>4095</v>
      </c>
      <c r="BS7" s="10"/>
      <c r="BT7" s="10">
        <v>333</v>
      </c>
      <c r="BU7" s="10">
        <v>4258</v>
      </c>
      <c r="BV7" s="10"/>
      <c r="BW7" s="10">
        <v>2216</v>
      </c>
      <c r="BX7" s="10">
        <v>2375</v>
      </c>
      <c r="BY7" s="10"/>
      <c r="BZ7" s="10">
        <v>312</v>
      </c>
      <c r="CA7" s="10">
        <v>4279</v>
      </c>
    </row>
    <row r="8" spans="2:79" ht="30" customHeight="1" x14ac:dyDescent="0.35">
      <c r="B8" s="11" t="s">
        <v>27</v>
      </c>
      <c r="C8" s="11">
        <v>4482</v>
      </c>
      <c r="D8" s="11">
        <v>629</v>
      </c>
      <c r="E8" s="11">
        <v>586</v>
      </c>
      <c r="F8" s="11">
        <v>595</v>
      </c>
      <c r="G8" s="11">
        <v>604</v>
      </c>
      <c r="H8" s="11">
        <v>572</v>
      </c>
      <c r="I8" s="11">
        <v>671</v>
      </c>
      <c r="J8" s="11">
        <v>353</v>
      </c>
      <c r="K8" s="11">
        <v>176</v>
      </c>
      <c r="L8" s="11">
        <v>295</v>
      </c>
      <c r="M8" s="11"/>
      <c r="N8" s="11">
        <v>730</v>
      </c>
      <c r="O8" s="11">
        <v>820</v>
      </c>
      <c r="P8" s="11">
        <v>834</v>
      </c>
      <c r="Q8" s="11">
        <v>2099</v>
      </c>
      <c r="R8" s="11"/>
      <c r="S8" s="11">
        <v>473</v>
      </c>
      <c r="T8" s="11">
        <v>340</v>
      </c>
      <c r="U8" s="11">
        <v>395</v>
      </c>
      <c r="V8" s="11">
        <v>859</v>
      </c>
      <c r="W8" s="11">
        <v>796</v>
      </c>
      <c r="X8" s="11">
        <v>855</v>
      </c>
      <c r="Y8" s="11">
        <v>557</v>
      </c>
      <c r="Z8" s="11"/>
      <c r="AA8" s="11">
        <v>4397</v>
      </c>
      <c r="AB8" s="11">
        <v>85</v>
      </c>
      <c r="AC8" s="11"/>
      <c r="AD8" s="11">
        <v>1402</v>
      </c>
      <c r="AE8" s="11">
        <v>1018</v>
      </c>
      <c r="AF8" s="11">
        <v>1907</v>
      </c>
      <c r="AG8" s="11"/>
      <c r="AH8" s="11">
        <v>892</v>
      </c>
      <c r="AI8" s="11">
        <v>3591</v>
      </c>
      <c r="AJ8" s="11"/>
      <c r="AK8" s="11">
        <v>1232</v>
      </c>
      <c r="AL8" s="11">
        <v>3250</v>
      </c>
      <c r="AM8" s="11"/>
      <c r="AN8" s="11">
        <v>2384</v>
      </c>
      <c r="AO8" s="11">
        <v>2099</v>
      </c>
      <c r="AP8" s="11"/>
      <c r="AQ8" s="11">
        <v>1919</v>
      </c>
      <c r="AR8" s="11">
        <v>2564</v>
      </c>
      <c r="AS8" s="11"/>
      <c r="AT8" s="11">
        <v>311</v>
      </c>
      <c r="AU8" s="11">
        <v>1117</v>
      </c>
      <c r="AV8" s="11">
        <v>2186</v>
      </c>
      <c r="AW8" s="11">
        <v>858</v>
      </c>
      <c r="AX8" s="11"/>
      <c r="AY8" s="11">
        <v>1216</v>
      </c>
      <c r="AZ8" s="11">
        <v>3267</v>
      </c>
      <c r="BA8" s="11"/>
      <c r="BB8" s="11">
        <v>698</v>
      </c>
      <c r="BC8" s="11">
        <v>3785</v>
      </c>
      <c r="BD8" s="11"/>
      <c r="BE8" s="11">
        <v>655</v>
      </c>
      <c r="BF8" s="11">
        <v>3828</v>
      </c>
      <c r="BG8" s="11"/>
      <c r="BH8" s="11">
        <v>365</v>
      </c>
      <c r="BI8" s="11">
        <v>4117</v>
      </c>
      <c r="BJ8" s="11"/>
      <c r="BK8" s="11">
        <v>775</v>
      </c>
      <c r="BL8" s="11">
        <v>3707</v>
      </c>
      <c r="BM8" s="11"/>
      <c r="BN8" s="11">
        <v>239</v>
      </c>
      <c r="BO8" s="11">
        <v>4244</v>
      </c>
      <c r="BP8" s="11"/>
      <c r="BQ8" s="11">
        <v>465</v>
      </c>
      <c r="BR8" s="11">
        <v>4017</v>
      </c>
      <c r="BS8" s="11"/>
      <c r="BT8" s="11">
        <v>322</v>
      </c>
      <c r="BU8" s="11">
        <v>4161</v>
      </c>
      <c r="BV8" s="11"/>
      <c r="BW8" s="11">
        <v>2318</v>
      </c>
      <c r="BX8" s="11">
        <v>2165</v>
      </c>
      <c r="BY8" s="11"/>
      <c r="BZ8" s="11">
        <v>329</v>
      </c>
      <c r="CA8" s="11">
        <v>4153</v>
      </c>
    </row>
    <row r="9" spans="2:79" x14ac:dyDescent="0.35">
      <c r="B9" s="18" t="s">
        <v>39</v>
      </c>
      <c r="C9" s="17">
        <v>0.76960353065258802</v>
      </c>
      <c r="D9" s="17">
        <v>0.82924414008744696</v>
      </c>
      <c r="E9" s="17">
        <v>0.852889254667617</v>
      </c>
      <c r="F9" s="17">
        <v>0.85673703246753397</v>
      </c>
      <c r="G9" s="17">
        <v>0.69806862416808602</v>
      </c>
      <c r="H9" s="17">
        <v>0.72028300746495399</v>
      </c>
      <c r="I9" s="17">
        <v>0.79473102931273198</v>
      </c>
      <c r="J9" s="17">
        <v>0.70475917225262996</v>
      </c>
      <c r="K9" s="17">
        <v>0.70893102035784905</v>
      </c>
      <c r="L9" s="17">
        <v>0.60023155507728199</v>
      </c>
      <c r="M9" s="17"/>
      <c r="N9" s="17">
        <v>0.51744318571034698</v>
      </c>
      <c r="O9" s="17">
        <v>0.67970712585395698</v>
      </c>
      <c r="P9" s="17">
        <v>0.78266613447043398</v>
      </c>
      <c r="Q9" s="17">
        <v>0.887271502419132</v>
      </c>
      <c r="R9" s="17"/>
      <c r="S9" s="17">
        <v>0.67666679732534596</v>
      </c>
      <c r="T9" s="17">
        <v>0.77024311094470799</v>
      </c>
      <c r="U9" s="17">
        <v>0.84658299544165705</v>
      </c>
      <c r="V9" s="17">
        <v>0.68670535669045096</v>
      </c>
      <c r="W9" s="17">
        <v>0.83937814343961903</v>
      </c>
      <c r="X9" s="17">
        <v>0.817277503963588</v>
      </c>
      <c r="Y9" s="17">
        <v>0.81898637145025799</v>
      </c>
      <c r="Z9" s="17"/>
      <c r="AA9" s="17">
        <v>0.77724962901446404</v>
      </c>
      <c r="AB9" s="17">
        <v>0.37489157070771501</v>
      </c>
      <c r="AC9" s="17"/>
      <c r="AD9" s="17">
        <v>0.803695632902376</v>
      </c>
      <c r="AE9" s="17">
        <v>0.88637340591966496</v>
      </c>
      <c r="AF9" s="17">
        <v>0.712775147477548</v>
      </c>
      <c r="AG9" s="17"/>
      <c r="AH9" s="17">
        <v>0.90615640268383801</v>
      </c>
      <c r="AI9" s="17">
        <v>0.73569942463820204</v>
      </c>
      <c r="AJ9" s="17"/>
      <c r="AK9" s="17">
        <v>0.75396984860903205</v>
      </c>
      <c r="AL9" s="17">
        <v>0.77553133652399697</v>
      </c>
      <c r="AM9" s="17"/>
      <c r="AN9" s="17">
        <v>0.66601713625741199</v>
      </c>
      <c r="AO9" s="17">
        <v>0.887271502419132</v>
      </c>
      <c r="AP9" s="17"/>
      <c r="AQ9" s="17">
        <v>0.82988520790841303</v>
      </c>
      <c r="AR9" s="17">
        <v>0.724482483574999</v>
      </c>
      <c r="AS9" s="17"/>
      <c r="AT9" s="17">
        <v>0.53806520347939302</v>
      </c>
      <c r="AU9" s="17">
        <v>0.64450083501632005</v>
      </c>
      <c r="AV9" s="17">
        <v>0.80874556391482499</v>
      </c>
      <c r="AW9" s="17">
        <v>0.91811752127784296</v>
      </c>
      <c r="AX9" s="17"/>
      <c r="AY9" s="17">
        <v>0.85459859949328598</v>
      </c>
      <c r="AZ9" s="17">
        <v>0.73796883649386702</v>
      </c>
      <c r="BA9" s="17"/>
      <c r="BB9" s="17">
        <v>0.762407938164673</v>
      </c>
      <c r="BC9" s="17">
        <v>0.77092997699330201</v>
      </c>
      <c r="BD9" s="17"/>
      <c r="BE9" s="17">
        <v>0.84985608192303197</v>
      </c>
      <c r="BF9" s="17">
        <v>0.75587789915752301</v>
      </c>
      <c r="BG9" s="17"/>
      <c r="BH9" s="17">
        <v>0.74199045928883001</v>
      </c>
      <c r="BI9" s="17">
        <v>0.772051124703105</v>
      </c>
      <c r="BJ9" s="17"/>
      <c r="BK9" s="17">
        <v>0.82245121581203595</v>
      </c>
      <c r="BL9" s="17">
        <v>0.75855735402868796</v>
      </c>
      <c r="BM9" s="17"/>
      <c r="BN9" s="17">
        <v>0.86411094934015698</v>
      </c>
      <c r="BO9" s="17">
        <v>0.76428493584998203</v>
      </c>
      <c r="BP9" s="17"/>
      <c r="BQ9" s="17">
        <v>0.90898827725020803</v>
      </c>
      <c r="BR9" s="17">
        <v>0.75346402762148601</v>
      </c>
      <c r="BS9" s="17"/>
      <c r="BT9" s="17">
        <v>0.79118039713062704</v>
      </c>
      <c r="BU9" s="17">
        <v>0.76793603553671097</v>
      </c>
      <c r="BV9" s="17"/>
      <c r="BW9" s="17">
        <v>0.67543882022016399</v>
      </c>
      <c r="BX9" s="17">
        <v>0.870427224559294</v>
      </c>
      <c r="BY9" s="17"/>
      <c r="BZ9" s="17">
        <v>0.84770996794696096</v>
      </c>
      <c r="CA9" s="17">
        <v>0.76340851856338399</v>
      </c>
    </row>
    <row r="10" spans="2:79" x14ac:dyDescent="0.35">
      <c r="B10" s="18" t="s">
        <v>40</v>
      </c>
      <c r="C10" s="17">
        <v>0.19434976891764699</v>
      </c>
      <c r="D10" s="17">
        <v>0.142707532951521</v>
      </c>
      <c r="E10" s="17">
        <v>0.13637819212131999</v>
      </c>
      <c r="F10" s="17">
        <v>0.121925995416669</v>
      </c>
      <c r="G10" s="17">
        <v>0.26792722097334098</v>
      </c>
      <c r="H10" s="17">
        <v>0.22698228034658599</v>
      </c>
      <c r="I10" s="17">
        <v>0.17935931725717799</v>
      </c>
      <c r="J10" s="17">
        <v>0.235510853971164</v>
      </c>
      <c r="K10" s="17">
        <v>0.250810026349433</v>
      </c>
      <c r="L10" s="17">
        <v>0.30273293626655501</v>
      </c>
      <c r="M10" s="17"/>
      <c r="N10" s="17">
        <v>0.44375687272930298</v>
      </c>
      <c r="O10" s="17">
        <v>0.288614554883315</v>
      </c>
      <c r="P10" s="17">
        <v>0.17175063137667901</v>
      </c>
      <c r="Q10" s="17">
        <v>7.9723775013654297E-2</v>
      </c>
      <c r="R10" s="17"/>
      <c r="S10" s="17">
        <v>0.28298124043366901</v>
      </c>
      <c r="T10" s="17">
        <v>0.197722036829374</v>
      </c>
      <c r="U10" s="17">
        <v>0.140158067060102</v>
      </c>
      <c r="V10" s="17">
        <v>0.27738436969793301</v>
      </c>
      <c r="W10" s="17">
        <v>0.13469749596594999</v>
      </c>
      <c r="X10" s="17">
        <v>0.16204082605080899</v>
      </c>
      <c r="Y10" s="17">
        <v>0.14766889016076401</v>
      </c>
      <c r="Z10" s="17"/>
      <c r="AA10" s="17">
        <v>0.18893431695245599</v>
      </c>
      <c r="AB10" s="17">
        <v>0.47390982137862497</v>
      </c>
      <c r="AC10" s="17"/>
      <c r="AD10" s="17">
        <v>0.17104119634965501</v>
      </c>
      <c r="AE10" s="17">
        <v>9.8444088693387499E-2</v>
      </c>
      <c r="AF10" s="17">
        <v>0.25232573557279597</v>
      </c>
      <c r="AG10" s="17"/>
      <c r="AH10" s="17">
        <v>8.6135557929042705E-2</v>
      </c>
      <c r="AI10" s="17">
        <v>0.22121779466507499</v>
      </c>
      <c r="AJ10" s="17"/>
      <c r="AK10" s="17">
        <v>0.20897709456698799</v>
      </c>
      <c r="AL10" s="17">
        <v>0.18880354208345801</v>
      </c>
      <c r="AM10" s="17"/>
      <c r="AN10" s="17">
        <v>0.29525822543490499</v>
      </c>
      <c r="AO10" s="17">
        <v>7.9723775013654297E-2</v>
      </c>
      <c r="AP10" s="17"/>
      <c r="AQ10" s="17">
        <v>0.146556576231229</v>
      </c>
      <c r="AR10" s="17">
        <v>0.23012314144742099</v>
      </c>
      <c r="AS10" s="17"/>
      <c r="AT10" s="17">
        <v>0.37147639011811701</v>
      </c>
      <c r="AU10" s="17">
        <v>0.30796587763137501</v>
      </c>
      <c r="AV10" s="17">
        <v>0.15851979901232899</v>
      </c>
      <c r="AW10" s="17">
        <v>7.1610060441834503E-2</v>
      </c>
      <c r="AX10" s="17"/>
      <c r="AY10" s="17">
        <v>0.120710965829435</v>
      </c>
      <c r="AZ10" s="17">
        <v>0.22175772382237299</v>
      </c>
      <c r="BA10" s="17"/>
      <c r="BB10" s="17">
        <v>0.199281323073837</v>
      </c>
      <c r="BC10" s="17">
        <v>0.193440678807904</v>
      </c>
      <c r="BD10" s="17"/>
      <c r="BE10" s="17">
        <v>0.12540002067549599</v>
      </c>
      <c r="BF10" s="17">
        <v>0.20614227670796201</v>
      </c>
      <c r="BG10" s="17"/>
      <c r="BH10" s="17">
        <v>0.205203790291348</v>
      </c>
      <c r="BI10" s="17">
        <v>0.193387679703142</v>
      </c>
      <c r="BJ10" s="17"/>
      <c r="BK10" s="17">
        <v>0.13984737978068401</v>
      </c>
      <c r="BL10" s="17">
        <v>0.205741810310095</v>
      </c>
      <c r="BM10" s="17"/>
      <c r="BN10" s="17">
        <v>0.12295671457975201</v>
      </c>
      <c r="BO10" s="17">
        <v>0.19836755644181001</v>
      </c>
      <c r="BP10" s="17"/>
      <c r="BQ10" s="17">
        <v>7.33046362189088E-2</v>
      </c>
      <c r="BR10" s="17">
        <v>0.20836570921082201</v>
      </c>
      <c r="BS10" s="17"/>
      <c r="BT10" s="17">
        <v>0.18174810765407201</v>
      </c>
      <c r="BU10" s="17">
        <v>0.19532364566802499</v>
      </c>
      <c r="BV10" s="17"/>
      <c r="BW10" s="17">
        <v>0.28814104320339001</v>
      </c>
      <c r="BX10" s="17">
        <v>9.3925919194329299E-2</v>
      </c>
      <c r="BY10" s="17"/>
      <c r="BZ10" s="17">
        <v>0.14213931952341799</v>
      </c>
      <c r="CA10" s="17">
        <v>0.19849084072151199</v>
      </c>
    </row>
    <row r="11" spans="2:79" x14ac:dyDescent="0.35">
      <c r="B11" s="18" t="s">
        <v>105</v>
      </c>
      <c r="C11" s="19">
        <v>3.6046700429764301E-2</v>
      </c>
      <c r="D11" s="19">
        <v>2.8048326961032301E-2</v>
      </c>
      <c r="E11" s="19">
        <v>1.0732553211062999E-2</v>
      </c>
      <c r="F11" s="19">
        <v>2.1336972115796798E-2</v>
      </c>
      <c r="G11" s="19">
        <v>3.4004154858572298E-2</v>
      </c>
      <c r="H11" s="19">
        <v>5.2734712188460299E-2</v>
      </c>
      <c r="I11" s="19">
        <v>2.5909653430090399E-2</v>
      </c>
      <c r="J11" s="19">
        <v>5.9729973776206001E-2</v>
      </c>
      <c r="K11" s="19">
        <v>4.0258953292717302E-2</v>
      </c>
      <c r="L11" s="19">
        <v>9.7035508656162603E-2</v>
      </c>
      <c r="M11" s="19"/>
      <c r="N11" s="19">
        <v>3.8799941560349903E-2</v>
      </c>
      <c r="O11" s="19">
        <v>3.1678319262727198E-2</v>
      </c>
      <c r="P11" s="19">
        <v>4.5583234152887002E-2</v>
      </c>
      <c r="Q11" s="19">
        <v>3.30047225672137E-2</v>
      </c>
      <c r="R11" s="19"/>
      <c r="S11" s="19">
        <v>4.0351962240985001E-2</v>
      </c>
      <c r="T11" s="19">
        <v>3.2034852225917697E-2</v>
      </c>
      <c r="U11" s="19">
        <v>1.32589374982411E-2</v>
      </c>
      <c r="V11" s="19">
        <v>3.5910273611616202E-2</v>
      </c>
      <c r="W11" s="19">
        <v>2.5924360594431199E-2</v>
      </c>
      <c r="X11" s="19">
        <v>2.06816699856027E-2</v>
      </c>
      <c r="Y11" s="19">
        <v>3.3344738388977703E-2</v>
      </c>
      <c r="Z11" s="19"/>
      <c r="AA11" s="19">
        <v>3.3816054033079197E-2</v>
      </c>
      <c r="AB11" s="19">
        <v>0.15119860791365999</v>
      </c>
      <c r="AC11" s="19"/>
      <c r="AD11" s="19">
        <v>2.5263170747968602E-2</v>
      </c>
      <c r="AE11" s="19">
        <v>1.51825053869479E-2</v>
      </c>
      <c r="AF11" s="19">
        <v>3.4899116949656701E-2</v>
      </c>
      <c r="AG11" s="19"/>
      <c r="AH11" s="19">
        <v>7.7080393871191699E-3</v>
      </c>
      <c r="AI11" s="19">
        <v>4.3082780696722903E-2</v>
      </c>
      <c r="AJ11" s="19"/>
      <c r="AK11" s="19">
        <v>3.7053056823980503E-2</v>
      </c>
      <c r="AL11" s="19">
        <v>3.5665121392545497E-2</v>
      </c>
      <c r="AM11" s="19"/>
      <c r="AN11" s="19">
        <v>3.8724638307683502E-2</v>
      </c>
      <c r="AO11" s="19">
        <v>3.30047225672137E-2</v>
      </c>
      <c r="AP11" s="19"/>
      <c r="AQ11" s="19">
        <v>2.3558215860358198E-2</v>
      </c>
      <c r="AR11" s="19">
        <v>4.5394374977580101E-2</v>
      </c>
      <c r="AS11" s="19"/>
      <c r="AT11" s="19">
        <v>9.0458406402489505E-2</v>
      </c>
      <c r="AU11" s="19">
        <v>4.7533287352305498E-2</v>
      </c>
      <c r="AV11" s="19">
        <v>3.2734637072845699E-2</v>
      </c>
      <c r="AW11" s="19">
        <v>1.0272418280322101E-2</v>
      </c>
      <c r="AX11" s="19"/>
      <c r="AY11" s="19">
        <v>2.46904346772789E-2</v>
      </c>
      <c r="AZ11" s="19">
        <v>4.0273439683759897E-2</v>
      </c>
      <c r="BA11" s="19"/>
      <c r="BB11" s="19">
        <v>3.8310738761489403E-2</v>
      </c>
      <c r="BC11" s="19">
        <v>3.5629344198794301E-2</v>
      </c>
      <c r="BD11" s="19"/>
      <c r="BE11" s="19">
        <v>2.47438974014716E-2</v>
      </c>
      <c r="BF11" s="19">
        <v>3.7979824134515498E-2</v>
      </c>
      <c r="BG11" s="19"/>
      <c r="BH11" s="19">
        <v>5.2805750419822502E-2</v>
      </c>
      <c r="BI11" s="19">
        <v>3.4561195593753397E-2</v>
      </c>
      <c r="BJ11" s="19"/>
      <c r="BK11" s="19">
        <v>3.7701404407280301E-2</v>
      </c>
      <c r="BL11" s="19">
        <v>3.57008356612174E-2</v>
      </c>
      <c r="BM11" s="19"/>
      <c r="BN11" s="19">
        <v>1.2932336080090701E-2</v>
      </c>
      <c r="BO11" s="19">
        <v>3.7347507708208001E-2</v>
      </c>
      <c r="BP11" s="19"/>
      <c r="BQ11" s="19">
        <v>1.7707086530883299E-2</v>
      </c>
      <c r="BR11" s="19">
        <v>3.81702631676923E-2</v>
      </c>
      <c r="BS11" s="19"/>
      <c r="BT11" s="19">
        <v>2.7071495215301299E-2</v>
      </c>
      <c r="BU11" s="19">
        <v>3.6740318795264702E-2</v>
      </c>
      <c r="BV11" s="19"/>
      <c r="BW11" s="19">
        <v>3.6420136576446299E-2</v>
      </c>
      <c r="BX11" s="19">
        <v>3.5646856246376799E-2</v>
      </c>
      <c r="BY11" s="19"/>
      <c r="BZ11" s="19">
        <v>1.0150712529620701E-2</v>
      </c>
      <c r="CA11" s="19">
        <v>3.8100640715104002E-2</v>
      </c>
    </row>
    <row r="12" spans="2:79" x14ac:dyDescent="0.35">
      <c r="B12" s="16" t="s">
        <v>682</v>
      </c>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107</v>
      </c>
      <c r="C9" s="17">
        <v>0.19862292305423801</v>
      </c>
      <c r="D9" s="17">
        <v>0.17608153958779099</v>
      </c>
      <c r="E9" s="17">
        <v>0.14513571072195899</v>
      </c>
      <c r="F9" s="17">
        <v>0.17832143765904501</v>
      </c>
      <c r="G9" s="17">
        <v>0.22083712880429801</v>
      </c>
      <c r="H9" s="17">
        <v>0.196139541860814</v>
      </c>
      <c r="I9" s="17">
        <v>0.187710572151703</v>
      </c>
      <c r="J9" s="17">
        <v>0.258487007244534</v>
      </c>
      <c r="K9" s="17">
        <v>0.26365333632143501</v>
      </c>
      <c r="L9" s="17">
        <v>0.33523093348820499</v>
      </c>
      <c r="M9" s="17"/>
      <c r="N9" s="17">
        <v>9.8884755588744502E-2</v>
      </c>
      <c r="O9" s="17">
        <v>0.171462532667817</v>
      </c>
      <c r="P9" s="17">
        <v>0.25447755290249002</v>
      </c>
      <c r="Q9" s="17">
        <v>0.27005062356818299</v>
      </c>
      <c r="R9" s="17"/>
      <c r="S9" s="17">
        <v>0.134728162879309</v>
      </c>
      <c r="T9" s="17">
        <v>0.18474967873574299</v>
      </c>
      <c r="U9" s="17">
        <v>0.23961185165330701</v>
      </c>
      <c r="V9" s="17">
        <v>0.145880363318559</v>
      </c>
      <c r="W9" s="17">
        <v>0.23425770074174301</v>
      </c>
      <c r="X9" s="17">
        <v>0.265593462303713</v>
      </c>
      <c r="Y9" s="17">
        <v>0.28490234980770601</v>
      </c>
      <c r="Z9" s="17"/>
      <c r="AA9" s="17">
        <v>0.27371135397511598</v>
      </c>
      <c r="AB9" s="17">
        <v>8.01472768030735E-2</v>
      </c>
      <c r="AC9" s="17"/>
      <c r="AD9" s="17">
        <v>0.29045293594933103</v>
      </c>
      <c r="AE9" s="17">
        <v>0.36097292164106698</v>
      </c>
      <c r="AF9" s="17">
        <v>0.22138671244980099</v>
      </c>
      <c r="AG9" s="17"/>
      <c r="AH9" s="17">
        <v>0.40817477890371201</v>
      </c>
      <c r="AI9" s="17">
        <v>0.168932827803251</v>
      </c>
      <c r="AJ9" s="17"/>
      <c r="AK9" s="17">
        <v>0.117970053436891</v>
      </c>
      <c r="AL9" s="17">
        <v>0.23496454138197501</v>
      </c>
      <c r="AM9" s="17"/>
      <c r="AN9" s="17">
        <v>0.15863403350629801</v>
      </c>
      <c r="AO9" s="17">
        <v>0.27005062356818299</v>
      </c>
      <c r="AP9" s="17"/>
      <c r="AQ9" s="17">
        <v>0.30985833907527199</v>
      </c>
      <c r="AR9" s="17">
        <v>0.14313446288281401</v>
      </c>
      <c r="AS9" s="17"/>
      <c r="AT9" s="17">
        <v>7.3512161870330495E-2</v>
      </c>
      <c r="AU9" s="17">
        <v>0.14151212074052899</v>
      </c>
      <c r="AV9" s="17">
        <v>0.248744536690194</v>
      </c>
      <c r="AW9" s="17">
        <v>0.37448746054864002</v>
      </c>
      <c r="AX9" s="17"/>
      <c r="AY9" s="17">
        <v>1</v>
      </c>
      <c r="AZ9" s="17">
        <v>0</v>
      </c>
      <c r="BA9" s="17"/>
      <c r="BB9" s="17">
        <v>0.14662018253883899</v>
      </c>
      <c r="BC9" s="17">
        <v>0.208176135034709</v>
      </c>
      <c r="BD9" s="17"/>
      <c r="BE9" s="17">
        <v>0.209193567134144</v>
      </c>
      <c r="BF9" s="17">
        <v>0.19723760399097001</v>
      </c>
      <c r="BG9" s="17"/>
      <c r="BH9" s="17">
        <v>0.15814126352768501</v>
      </c>
      <c r="BI9" s="17">
        <v>0.20216587172373501</v>
      </c>
      <c r="BJ9" s="17"/>
      <c r="BK9" s="17">
        <v>0.19762208901265299</v>
      </c>
      <c r="BL9" s="17">
        <v>0.198796340808747</v>
      </c>
      <c r="BM9" s="17"/>
      <c r="BN9" s="17">
        <v>0.27593327277333102</v>
      </c>
      <c r="BO9" s="17">
        <v>0.195099712971224</v>
      </c>
      <c r="BP9" s="17"/>
      <c r="BQ9" s="17">
        <v>0.52051597393188698</v>
      </c>
      <c r="BR9" s="17">
        <v>0.17329980589531299</v>
      </c>
      <c r="BS9" s="17"/>
      <c r="BT9" s="17">
        <v>0.32525490689367997</v>
      </c>
      <c r="BU9" s="17">
        <v>0.19016274044322201</v>
      </c>
      <c r="BV9" s="17"/>
      <c r="BW9" s="17">
        <v>0.24715101192486</v>
      </c>
      <c r="BX9" s="17">
        <v>0.17551020424840599</v>
      </c>
      <c r="BY9" s="17"/>
      <c r="BZ9" s="17">
        <v>0.39904310586226499</v>
      </c>
      <c r="CA9" s="17">
        <v>0.18899197864786399</v>
      </c>
    </row>
    <row r="10" spans="2:79" x14ac:dyDescent="0.35">
      <c r="B10" s="18" t="s">
        <v>108</v>
      </c>
      <c r="C10" s="17">
        <v>0.15519558374329201</v>
      </c>
      <c r="D10" s="17">
        <v>0.16382152573976599</v>
      </c>
      <c r="E10" s="17">
        <v>0.110023288766321</v>
      </c>
      <c r="F10" s="17">
        <v>0.176343008037189</v>
      </c>
      <c r="G10" s="17">
        <v>0.14667822264185401</v>
      </c>
      <c r="H10" s="17">
        <v>0.19967413164856301</v>
      </c>
      <c r="I10" s="17">
        <v>0.15805208245313099</v>
      </c>
      <c r="J10" s="17">
        <v>0.135523476248498</v>
      </c>
      <c r="K10" s="17">
        <v>0.14386310517628301</v>
      </c>
      <c r="L10" s="17">
        <v>0.119105601643184</v>
      </c>
      <c r="M10" s="17"/>
      <c r="N10" s="17">
        <v>0.194460293556344</v>
      </c>
      <c r="O10" s="17">
        <v>0.14217381151490799</v>
      </c>
      <c r="P10" s="17">
        <v>0.13782641599197501</v>
      </c>
      <c r="Q10" s="17">
        <v>0.13772405193224699</v>
      </c>
      <c r="R10" s="17"/>
      <c r="S10" s="17">
        <v>0.19442339857605501</v>
      </c>
      <c r="T10" s="17">
        <v>0.20098844981813699</v>
      </c>
      <c r="U10" s="17">
        <v>0.139451363970019</v>
      </c>
      <c r="V10" s="17">
        <v>0.125710333530339</v>
      </c>
      <c r="W10" s="17">
        <v>0.15449801414853201</v>
      </c>
      <c r="X10" s="17">
        <v>0.15389945094204099</v>
      </c>
      <c r="Y10" s="17">
        <v>0.18988681535286001</v>
      </c>
      <c r="Z10" s="17"/>
      <c r="AA10" s="17">
        <v>0.15754649321413</v>
      </c>
      <c r="AB10" s="17">
        <v>0.15148628371638201</v>
      </c>
      <c r="AC10" s="17"/>
      <c r="AD10" s="17">
        <v>0.13550138079409199</v>
      </c>
      <c r="AE10" s="17">
        <v>0.16827795258696501</v>
      </c>
      <c r="AF10" s="17">
        <v>0.16738478734777901</v>
      </c>
      <c r="AG10" s="17"/>
      <c r="AH10" s="17">
        <v>0.178761301710326</v>
      </c>
      <c r="AI10" s="17">
        <v>0.15185670416972399</v>
      </c>
      <c r="AJ10" s="17"/>
      <c r="AK10" s="17">
        <v>0.169766834917255</v>
      </c>
      <c r="AL10" s="17">
        <v>0.14862987999048</v>
      </c>
      <c r="AM10" s="17"/>
      <c r="AN10" s="17">
        <v>0.164977043188271</v>
      </c>
      <c r="AO10" s="17">
        <v>0.13772405193224699</v>
      </c>
      <c r="AP10" s="17"/>
      <c r="AQ10" s="17">
        <v>0.14756441184040101</v>
      </c>
      <c r="AR10" s="17">
        <v>0.159002302802219</v>
      </c>
      <c r="AS10" s="17"/>
      <c r="AT10" s="17">
        <v>0.14769905240664799</v>
      </c>
      <c r="AU10" s="17">
        <v>0.141453230659361</v>
      </c>
      <c r="AV10" s="17">
        <v>0.16548241221955101</v>
      </c>
      <c r="AW10" s="17">
        <v>0.16754584855893201</v>
      </c>
      <c r="AX10" s="17"/>
      <c r="AY10" s="17">
        <v>0.114562833271009</v>
      </c>
      <c r="AZ10" s="17">
        <v>0.165266492810591</v>
      </c>
      <c r="BA10" s="17"/>
      <c r="BB10" s="17">
        <v>1</v>
      </c>
      <c r="BC10" s="17">
        <v>0</v>
      </c>
      <c r="BD10" s="17"/>
      <c r="BE10" s="17">
        <v>0.122143039546853</v>
      </c>
      <c r="BF10" s="17">
        <v>0.159527232715552</v>
      </c>
      <c r="BG10" s="17"/>
      <c r="BH10" s="17">
        <v>0.121195198265332</v>
      </c>
      <c r="BI10" s="17">
        <v>0.15817129229626001</v>
      </c>
      <c r="BJ10" s="17"/>
      <c r="BK10" s="17">
        <v>0.12911855965496299</v>
      </c>
      <c r="BL10" s="17">
        <v>0.159714034129434</v>
      </c>
      <c r="BM10" s="17"/>
      <c r="BN10" s="17">
        <v>0.201265949114936</v>
      </c>
      <c r="BO10" s="17">
        <v>0.15309605145045799</v>
      </c>
      <c r="BP10" s="17"/>
      <c r="BQ10" s="17">
        <v>0.167162741769495</v>
      </c>
      <c r="BR10" s="17">
        <v>0.15425413519716599</v>
      </c>
      <c r="BS10" s="17"/>
      <c r="BT10" s="17">
        <v>0.207300369363695</v>
      </c>
      <c r="BU10" s="17">
        <v>0.151714504256965</v>
      </c>
      <c r="BV10" s="17"/>
      <c r="BW10" s="17">
        <v>0.17033422365407599</v>
      </c>
      <c r="BX10" s="17">
        <v>0.14798542699688699</v>
      </c>
      <c r="BY10" s="17"/>
      <c r="BZ10" s="17">
        <v>0.164960108280096</v>
      </c>
      <c r="CA10" s="17">
        <v>0.154726361573893</v>
      </c>
    </row>
    <row r="11" spans="2:79" x14ac:dyDescent="0.35">
      <c r="B11" s="18" t="s">
        <v>109</v>
      </c>
      <c r="C11" s="17">
        <v>0.14768361869700999</v>
      </c>
      <c r="D11" s="17">
        <v>0.14359475545140299</v>
      </c>
      <c r="E11" s="17">
        <v>0.127050781334348</v>
      </c>
      <c r="F11" s="17">
        <v>0.152205692070257</v>
      </c>
      <c r="G11" s="17">
        <v>0.15451297547395099</v>
      </c>
      <c r="H11" s="17">
        <v>0.163931432319287</v>
      </c>
      <c r="I11" s="17">
        <v>0.109555535369094</v>
      </c>
      <c r="J11" s="17">
        <v>0.212165480477012</v>
      </c>
      <c r="K11" s="17">
        <v>0.16430221992046201</v>
      </c>
      <c r="L11" s="17">
        <v>0.14428941447909699</v>
      </c>
      <c r="M11" s="17"/>
      <c r="N11" s="17">
        <v>5.5064826821975797E-2</v>
      </c>
      <c r="O11" s="17">
        <v>0.14766721181155901</v>
      </c>
      <c r="P11" s="17">
        <v>0.20813475552934199</v>
      </c>
      <c r="Q11" s="17">
        <v>0.196801614189442</v>
      </c>
      <c r="R11" s="17"/>
      <c r="S11" s="17">
        <v>0.119685920367627</v>
      </c>
      <c r="T11" s="17">
        <v>0.16027314980063601</v>
      </c>
      <c r="U11" s="17">
        <v>0.185015813331674</v>
      </c>
      <c r="V11" s="17">
        <v>0.118253601985776</v>
      </c>
      <c r="W11" s="17">
        <v>0.148212476466696</v>
      </c>
      <c r="X11" s="17">
        <v>0.201317542903724</v>
      </c>
      <c r="Y11" s="17">
        <v>0.16881651118514601</v>
      </c>
      <c r="Z11" s="17"/>
      <c r="AA11" s="17">
        <v>0.17295551028119299</v>
      </c>
      <c r="AB11" s="17">
        <v>0.107809251225137</v>
      </c>
      <c r="AC11" s="17"/>
      <c r="AD11" s="17">
        <v>0.18192633558191501</v>
      </c>
      <c r="AE11" s="17">
        <v>0.199552516920047</v>
      </c>
      <c r="AF11" s="17">
        <v>0.15501203819753301</v>
      </c>
      <c r="AG11" s="17"/>
      <c r="AH11" s="17">
        <v>0.18906852353675099</v>
      </c>
      <c r="AI11" s="17">
        <v>0.14182004969322301</v>
      </c>
      <c r="AJ11" s="17"/>
      <c r="AK11" s="17">
        <v>0.104785261136161</v>
      </c>
      <c r="AL11" s="17">
        <v>0.16701331824471</v>
      </c>
      <c r="AM11" s="17"/>
      <c r="AN11" s="17">
        <v>0.12018484605796</v>
      </c>
      <c r="AO11" s="17">
        <v>0.196801614189442</v>
      </c>
      <c r="AP11" s="17"/>
      <c r="AQ11" s="17">
        <v>0.16706897476096499</v>
      </c>
      <c r="AR11" s="17">
        <v>0.13801346510437901</v>
      </c>
      <c r="AS11" s="17"/>
      <c r="AT11" s="17">
        <v>0.101310138349093</v>
      </c>
      <c r="AU11" s="17">
        <v>0.121794721108478</v>
      </c>
      <c r="AV11" s="17">
        <v>0.16809002233655701</v>
      </c>
      <c r="AW11" s="17">
        <v>0.22271297316993899</v>
      </c>
      <c r="AX11" s="17"/>
      <c r="AY11" s="17">
        <v>0.146939460919531</v>
      </c>
      <c r="AZ11" s="17">
        <v>0.14786805970141201</v>
      </c>
      <c r="BA11" s="17"/>
      <c r="BB11" s="17">
        <v>0.122868806385187</v>
      </c>
      <c r="BC11" s="17">
        <v>0.152242246952385</v>
      </c>
      <c r="BD11" s="17"/>
      <c r="BE11" s="17">
        <v>9.7436953086783407E-2</v>
      </c>
      <c r="BF11" s="17">
        <v>0.15426861609256501</v>
      </c>
      <c r="BG11" s="17"/>
      <c r="BH11" s="17">
        <v>0.121813099244651</v>
      </c>
      <c r="BI11" s="17">
        <v>0.149947802614984</v>
      </c>
      <c r="BJ11" s="17"/>
      <c r="BK11" s="17">
        <v>1</v>
      </c>
      <c r="BL11" s="17">
        <v>0</v>
      </c>
      <c r="BM11" s="17"/>
      <c r="BN11" s="17">
        <v>0.26249033208460898</v>
      </c>
      <c r="BO11" s="17">
        <v>0.142451613258221</v>
      </c>
      <c r="BP11" s="17"/>
      <c r="BQ11" s="17">
        <v>0.13751015866402599</v>
      </c>
      <c r="BR11" s="17">
        <v>0.148483958187485</v>
      </c>
      <c r="BS11" s="17"/>
      <c r="BT11" s="17">
        <v>0.171151123406624</v>
      </c>
      <c r="BU11" s="17">
        <v>0.146115773281906</v>
      </c>
      <c r="BV11" s="17"/>
      <c r="BW11" s="17">
        <v>0.14705625711502701</v>
      </c>
      <c r="BX11" s="17">
        <v>0.14798241537685899</v>
      </c>
      <c r="BY11" s="17"/>
      <c r="BZ11" s="17">
        <v>0.171593314997916</v>
      </c>
      <c r="CA11" s="17">
        <v>0.146534667764918</v>
      </c>
    </row>
    <row r="12" spans="2:79" x14ac:dyDescent="0.35">
      <c r="B12" s="18" t="s">
        <v>110</v>
      </c>
      <c r="C12" s="17">
        <v>0.115868462179002</v>
      </c>
      <c r="D12" s="17">
        <v>0.115002167847415</v>
      </c>
      <c r="E12" s="17">
        <v>0.11955824465515</v>
      </c>
      <c r="F12" s="17">
        <v>0.110164098623405</v>
      </c>
      <c r="G12" s="17">
        <v>0.168502939872613</v>
      </c>
      <c r="H12" s="17">
        <v>8.9293257642095197E-2</v>
      </c>
      <c r="I12" s="17">
        <v>9.3824771345355898E-2</v>
      </c>
      <c r="J12" s="17">
        <v>0.127221632897346</v>
      </c>
      <c r="K12" s="17">
        <v>0.155877966910896</v>
      </c>
      <c r="L12" s="17">
        <v>5.5164828608968201E-2</v>
      </c>
      <c r="M12" s="17"/>
      <c r="N12" s="17">
        <v>6.5384491417900203E-2</v>
      </c>
      <c r="O12" s="17">
        <v>9.3140378916853506E-2</v>
      </c>
      <c r="P12" s="17">
        <v>0.11571370857223801</v>
      </c>
      <c r="Q12" s="17">
        <v>0.169235194943682</v>
      </c>
      <c r="R12" s="17"/>
      <c r="S12" s="17">
        <v>7.8597759911368498E-2</v>
      </c>
      <c r="T12" s="17">
        <v>0.117224420936945</v>
      </c>
      <c r="U12" s="17">
        <v>0.131945048703766</v>
      </c>
      <c r="V12" s="17">
        <v>9.0081576796786994E-2</v>
      </c>
      <c r="W12" s="17">
        <v>0.14437760464647401</v>
      </c>
      <c r="X12" s="17">
        <v>0.147008934231213</v>
      </c>
      <c r="Y12" s="17">
        <v>0.14496234012275999</v>
      </c>
      <c r="Z12" s="17"/>
      <c r="AA12" s="17">
        <v>0.14888046262915799</v>
      </c>
      <c r="AB12" s="17">
        <v>6.3781635494647104E-2</v>
      </c>
      <c r="AC12" s="17"/>
      <c r="AD12" s="17">
        <v>0.13884497137944499</v>
      </c>
      <c r="AE12" s="17">
        <v>0.199068531690934</v>
      </c>
      <c r="AF12" s="17">
        <v>0.127177631806805</v>
      </c>
      <c r="AG12" s="17"/>
      <c r="AH12" s="17">
        <v>0.20000804953193099</v>
      </c>
      <c r="AI12" s="17">
        <v>0.10394724891768101</v>
      </c>
      <c r="AJ12" s="17"/>
      <c r="AK12" s="17">
        <v>0.101443293752049</v>
      </c>
      <c r="AL12" s="17">
        <v>0.122368342068866</v>
      </c>
      <c r="AM12" s="17"/>
      <c r="AN12" s="17">
        <v>8.5991028540429795E-2</v>
      </c>
      <c r="AO12" s="17">
        <v>0.169235194943682</v>
      </c>
      <c r="AP12" s="17"/>
      <c r="AQ12" s="17">
        <v>0.14334283738755699</v>
      </c>
      <c r="AR12" s="17">
        <v>0.102163197893333</v>
      </c>
      <c r="AS12" s="17"/>
      <c r="AT12" s="17">
        <v>5.8872082913935801E-2</v>
      </c>
      <c r="AU12" s="17">
        <v>8.9706760411621803E-2</v>
      </c>
      <c r="AV12" s="17">
        <v>0.14459737427973299</v>
      </c>
      <c r="AW12" s="17">
        <v>0.18193916224356399</v>
      </c>
      <c r="AX12" s="17"/>
      <c r="AY12" s="17">
        <v>0.12203494213482199</v>
      </c>
      <c r="AZ12" s="17">
        <v>0.11434008769835401</v>
      </c>
      <c r="BA12" s="17"/>
      <c r="BB12" s="17">
        <v>9.1191552084190997E-2</v>
      </c>
      <c r="BC12" s="17">
        <v>0.120401756978897</v>
      </c>
      <c r="BD12" s="17"/>
      <c r="BE12" s="17">
        <v>1</v>
      </c>
      <c r="BF12" s="17">
        <v>0</v>
      </c>
      <c r="BG12" s="17"/>
      <c r="BH12" s="17">
        <v>0.109225608998529</v>
      </c>
      <c r="BI12" s="17">
        <v>0.11644984367651701</v>
      </c>
      <c r="BJ12" s="17"/>
      <c r="BK12" s="17">
        <v>7.6446325010058505E-2</v>
      </c>
      <c r="BL12" s="17">
        <v>0.122699263512398</v>
      </c>
      <c r="BM12" s="17"/>
      <c r="BN12" s="17">
        <v>0.198558215456374</v>
      </c>
      <c r="BO12" s="17">
        <v>0.112100100328779</v>
      </c>
      <c r="BP12" s="17"/>
      <c r="BQ12" s="17">
        <v>0.1850837805459</v>
      </c>
      <c r="BR12" s="17">
        <v>0.110423338056508</v>
      </c>
      <c r="BS12" s="17"/>
      <c r="BT12" s="17">
        <v>0.20097274487079</v>
      </c>
      <c r="BU12" s="17">
        <v>0.110182712412458</v>
      </c>
      <c r="BV12" s="17"/>
      <c r="BW12" s="17">
        <v>0.115047101604696</v>
      </c>
      <c r="BX12" s="17">
        <v>0.116259655742028</v>
      </c>
      <c r="BY12" s="17"/>
      <c r="BZ12" s="17">
        <v>0.15025845537146101</v>
      </c>
      <c r="CA12" s="17">
        <v>0.114215893520838</v>
      </c>
    </row>
    <row r="13" spans="2:79" x14ac:dyDescent="0.35">
      <c r="B13" s="18" t="s">
        <v>111</v>
      </c>
      <c r="C13" s="17">
        <v>8.0476551971087801E-2</v>
      </c>
      <c r="D13" s="17">
        <v>9.1910297057729601E-2</v>
      </c>
      <c r="E13" s="17">
        <v>9.3599090710462504E-2</v>
      </c>
      <c r="F13" s="17">
        <v>5.5033851888481297E-2</v>
      </c>
      <c r="G13" s="17">
        <v>0.10687532971156199</v>
      </c>
      <c r="H13" s="17">
        <v>3.2540155294757497E-2</v>
      </c>
      <c r="I13" s="17">
        <v>8.9076121270181705E-2</v>
      </c>
      <c r="J13" s="17">
        <v>7.7934931309779104E-2</v>
      </c>
      <c r="K13" s="17">
        <v>0.114388049527616</v>
      </c>
      <c r="L13" s="17">
        <v>9.9174887082526905E-2</v>
      </c>
      <c r="M13" s="17"/>
      <c r="N13" s="17">
        <v>6.9741985250541802E-2</v>
      </c>
      <c r="O13" s="17">
        <v>8.3208991743099397E-2</v>
      </c>
      <c r="P13" s="17">
        <v>7.1574049424940694E-2</v>
      </c>
      <c r="Q13" s="17">
        <v>9.1657607000257005E-2</v>
      </c>
      <c r="R13" s="17"/>
      <c r="S13" s="17">
        <v>5.3887917370884199E-2</v>
      </c>
      <c r="T13" s="17">
        <v>7.2438395887891499E-2</v>
      </c>
      <c r="U13" s="17">
        <v>6.2125466751255597E-2</v>
      </c>
      <c r="V13" s="17">
        <v>7.1784208224229901E-2</v>
      </c>
      <c r="W13" s="17">
        <v>9.8592689746051995E-2</v>
      </c>
      <c r="X13" s="17">
        <v>8.5717267568285405E-2</v>
      </c>
      <c r="Y13" s="17">
        <v>8.3276250520832998E-2</v>
      </c>
      <c r="Z13" s="17"/>
      <c r="AA13" s="17">
        <v>8.0476735310939906E-2</v>
      </c>
      <c r="AB13" s="17">
        <v>8.0476262694734693E-2</v>
      </c>
      <c r="AC13" s="17"/>
      <c r="AD13" s="17">
        <v>7.4167045336855295E-2</v>
      </c>
      <c r="AE13" s="17">
        <v>8.9843320594099801E-2</v>
      </c>
      <c r="AF13" s="17">
        <v>8.0910768853925202E-2</v>
      </c>
      <c r="AG13" s="17"/>
      <c r="AH13" s="17">
        <v>8.7983213448828798E-2</v>
      </c>
      <c r="AI13" s="17">
        <v>7.9412979933572006E-2</v>
      </c>
      <c r="AJ13" s="17"/>
      <c r="AK13" s="17">
        <v>0.106833791794659</v>
      </c>
      <c r="AL13" s="17">
        <v>6.8600164256858207E-2</v>
      </c>
      <c r="AM13" s="17"/>
      <c r="AN13" s="17">
        <v>7.4216824003174406E-2</v>
      </c>
      <c r="AO13" s="17">
        <v>9.1657607000257005E-2</v>
      </c>
      <c r="AP13" s="17"/>
      <c r="AQ13" s="17">
        <v>7.0596537802558507E-2</v>
      </c>
      <c r="AR13" s="17">
        <v>8.5405079164080702E-2</v>
      </c>
      <c r="AS13" s="17"/>
      <c r="AT13" s="17">
        <v>9.2499698934135899E-2</v>
      </c>
      <c r="AU13" s="17">
        <v>8.3394959424935106E-2</v>
      </c>
      <c r="AV13" s="17">
        <v>7.23065430806136E-2</v>
      </c>
      <c r="AW13" s="17">
        <v>8.0207263219568101E-2</v>
      </c>
      <c r="AX13" s="17"/>
      <c r="AY13" s="17">
        <v>6.4074495618937105E-2</v>
      </c>
      <c r="AZ13" s="17">
        <v>8.4541834683167505E-2</v>
      </c>
      <c r="BA13" s="17"/>
      <c r="BB13" s="17">
        <v>6.2845677928433999E-2</v>
      </c>
      <c r="BC13" s="17">
        <v>8.3715448141965201E-2</v>
      </c>
      <c r="BD13" s="17"/>
      <c r="BE13" s="17">
        <v>7.5862751898478006E-2</v>
      </c>
      <c r="BF13" s="17">
        <v>8.1081206251979399E-2</v>
      </c>
      <c r="BG13" s="17"/>
      <c r="BH13" s="17">
        <v>1</v>
      </c>
      <c r="BI13" s="17">
        <v>0</v>
      </c>
      <c r="BJ13" s="17"/>
      <c r="BK13" s="17">
        <v>6.6379049339477705E-2</v>
      </c>
      <c r="BL13" s="17">
        <v>8.2919271891645899E-2</v>
      </c>
      <c r="BM13" s="17"/>
      <c r="BN13" s="17">
        <v>0.13234175266977799</v>
      </c>
      <c r="BO13" s="17">
        <v>7.8112935731823999E-2</v>
      </c>
      <c r="BP13" s="17"/>
      <c r="BQ13" s="17">
        <v>0.103063117061228</v>
      </c>
      <c r="BR13" s="17">
        <v>7.8699681571320401E-2</v>
      </c>
      <c r="BS13" s="17"/>
      <c r="BT13" s="17">
        <v>0.106139411669987</v>
      </c>
      <c r="BU13" s="17">
        <v>7.8762036626774307E-2</v>
      </c>
      <c r="BV13" s="17"/>
      <c r="BW13" s="17">
        <v>8.2224037740329298E-2</v>
      </c>
      <c r="BX13" s="17">
        <v>7.9644268068267104E-2</v>
      </c>
      <c r="BY13" s="17"/>
      <c r="BZ13" s="17">
        <v>0.10160689215489099</v>
      </c>
      <c r="CA13" s="17">
        <v>7.9461159565259606E-2</v>
      </c>
    </row>
    <row r="14" spans="2:79" x14ac:dyDescent="0.35">
      <c r="B14" s="18" t="s">
        <v>112</v>
      </c>
      <c r="C14" s="17">
        <v>7.2931849061411397E-2</v>
      </c>
      <c r="D14" s="17">
        <v>6.6919338681842397E-2</v>
      </c>
      <c r="E14" s="17">
        <v>4.8175291925131099E-2</v>
      </c>
      <c r="F14" s="17">
        <v>5.40068227902381E-2</v>
      </c>
      <c r="G14" s="17">
        <v>0.120926024904419</v>
      </c>
      <c r="H14" s="17">
        <v>4.4452885245259199E-2</v>
      </c>
      <c r="I14" s="17">
        <v>4.8337014746205401E-2</v>
      </c>
      <c r="J14" s="17">
        <v>0.106087795515568</v>
      </c>
      <c r="K14" s="17">
        <v>0.133417920344019</v>
      </c>
      <c r="L14" s="17">
        <v>0.14757900293014301</v>
      </c>
      <c r="M14" s="17"/>
      <c r="N14" s="17">
        <v>2.4156017704081999E-2</v>
      </c>
      <c r="O14" s="17">
        <v>4.68578889399432E-2</v>
      </c>
      <c r="P14" s="17">
        <v>8.9750170317592304E-2</v>
      </c>
      <c r="Q14" s="17">
        <v>0.11927943861357999</v>
      </c>
      <c r="R14" s="17"/>
      <c r="S14" s="17">
        <v>4.6302516105014499E-2</v>
      </c>
      <c r="T14" s="17">
        <v>8.1427536485963903E-2</v>
      </c>
      <c r="U14" s="17">
        <v>9.6766183690607396E-2</v>
      </c>
      <c r="V14" s="17">
        <v>4.0733031448915699E-2</v>
      </c>
      <c r="W14" s="17">
        <v>8.9964637890143306E-2</v>
      </c>
      <c r="X14" s="17">
        <v>0.11710251117447799</v>
      </c>
      <c r="Y14" s="17">
        <v>8.7053210776038503E-2</v>
      </c>
      <c r="Z14" s="17"/>
      <c r="AA14" s="17">
        <v>0.104842036237821</v>
      </c>
      <c r="AB14" s="17">
        <v>2.2583479793921599E-2</v>
      </c>
      <c r="AC14" s="17"/>
      <c r="AD14" s="17">
        <v>9.9585893187913402E-2</v>
      </c>
      <c r="AE14" s="17">
        <v>0.154973573862527</v>
      </c>
      <c r="AF14" s="17">
        <v>8.60406495141883E-2</v>
      </c>
      <c r="AG14" s="17"/>
      <c r="AH14" s="17">
        <v>0.16267327532426701</v>
      </c>
      <c r="AI14" s="17">
        <v>6.0216946189744498E-2</v>
      </c>
      <c r="AJ14" s="17"/>
      <c r="AK14" s="17">
        <v>5.4442747355322001E-2</v>
      </c>
      <c r="AL14" s="17">
        <v>8.1262908831675099E-2</v>
      </c>
      <c r="AM14" s="17"/>
      <c r="AN14" s="17">
        <v>4.6984091733662699E-2</v>
      </c>
      <c r="AO14" s="17">
        <v>0.11927943861357999</v>
      </c>
      <c r="AP14" s="17"/>
      <c r="AQ14" s="17">
        <v>0.11156502724603901</v>
      </c>
      <c r="AR14" s="17">
        <v>5.3660149042885699E-2</v>
      </c>
      <c r="AS14" s="17"/>
      <c r="AT14" s="17">
        <v>1.8268934680653999E-2</v>
      </c>
      <c r="AU14" s="17">
        <v>5.1588085549245599E-2</v>
      </c>
      <c r="AV14" s="17">
        <v>9.1993196673581898E-2</v>
      </c>
      <c r="AW14" s="17">
        <v>0.15119347088038301</v>
      </c>
      <c r="AX14" s="17"/>
      <c r="AY14" s="17">
        <v>0.19112694477105999</v>
      </c>
      <c r="AZ14" s="17">
        <v>4.3636956462287602E-2</v>
      </c>
      <c r="BA14" s="17"/>
      <c r="BB14" s="17">
        <v>7.8555636425778494E-2</v>
      </c>
      <c r="BC14" s="17">
        <v>7.1898725954967005E-2</v>
      </c>
      <c r="BD14" s="17"/>
      <c r="BE14" s="17">
        <v>0.11649850263512999</v>
      </c>
      <c r="BF14" s="17">
        <v>6.7222290092037604E-2</v>
      </c>
      <c r="BG14" s="17"/>
      <c r="BH14" s="17">
        <v>9.3400916331610503E-2</v>
      </c>
      <c r="BI14" s="17">
        <v>7.1140399414857003E-2</v>
      </c>
      <c r="BJ14" s="17"/>
      <c r="BK14" s="17">
        <v>6.7907803347308796E-2</v>
      </c>
      <c r="BL14" s="17">
        <v>7.3802381727255006E-2</v>
      </c>
      <c r="BM14" s="17"/>
      <c r="BN14" s="17">
        <v>0.178176467922354</v>
      </c>
      <c r="BO14" s="17">
        <v>6.8135610217566894E-2</v>
      </c>
      <c r="BP14" s="17"/>
      <c r="BQ14" s="17">
        <v>1</v>
      </c>
      <c r="BR14" s="17">
        <v>0</v>
      </c>
      <c r="BS14" s="17"/>
      <c r="BT14" s="17">
        <v>0.241082373205048</v>
      </c>
      <c r="BU14" s="17">
        <v>6.1697845634623098E-2</v>
      </c>
      <c r="BV14" s="17"/>
      <c r="BW14" s="17">
        <v>7.7073029080768796E-2</v>
      </c>
      <c r="BX14" s="17">
        <v>7.0959508267878099E-2</v>
      </c>
      <c r="BY14" s="17"/>
      <c r="BZ14" s="17">
        <v>0.13365789492767699</v>
      </c>
      <c r="CA14" s="17">
        <v>7.0013733911715503E-2</v>
      </c>
    </row>
    <row r="15" spans="2:79" x14ac:dyDescent="0.35">
      <c r="B15" s="18" t="s">
        <v>113</v>
      </c>
      <c r="C15" s="17">
        <v>6.26252641682149E-2</v>
      </c>
      <c r="D15" s="17">
        <v>3.6993764650851003E-2</v>
      </c>
      <c r="E15" s="17">
        <v>4.2120542085736699E-2</v>
      </c>
      <c r="F15" s="17">
        <v>5.7274074012497997E-2</v>
      </c>
      <c r="G15" s="17">
        <v>9.2270927507116504E-2</v>
      </c>
      <c r="H15" s="17">
        <v>5.8379737044459201E-2</v>
      </c>
      <c r="I15" s="17">
        <v>3.5381956934023698E-2</v>
      </c>
      <c r="J15" s="17">
        <v>0.100508675011348</v>
      </c>
      <c r="K15" s="17">
        <v>0.14714804930905301</v>
      </c>
      <c r="L15" s="17">
        <v>0.102184530352808</v>
      </c>
      <c r="M15" s="17"/>
      <c r="N15" s="17">
        <v>6.8138793953177595E-2</v>
      </c>
      <c r="O15" s="17">
        <v>6.4595710797369907E-2</v>
      </c>
      <c r="P15" s="17">
        <v>6.6836243636242104E-2</v>
      </c>
      <c r="Q15" s="17">
        <v>5.5238340555104001E-2</v>
      </c>
      <c r="R15" s="17"/>
      <c r="S15" s="17">
        <v>8.4254943503353802E-2</v>
      </c>
      <c r="T15" s="17">
        <v>6.4684682674144206E-2</v>
      </c>
      <c r="U15" s="17">
        <v>5.8029807720701598E-2</v>
      </c>
      <c r="V15" s="17">
        <v>5.7839488773228302E-2</v>
      </c>
      <c r="W15" s="17">
        <v>4.8026260630250901E-2</v>
      </c>
      <c r="X15" s="17">
        <v>7.4684012209679795E-2</v>
      </c>
      <c r="Y15" s="17">
        <v>7.7190262811407007E-2</v>
      </c>
      <c r="Z15" s="17"/>
      <c r="AA15" s="17">
        <v>7.2323537771739804E-2</v>
      </c>
      <c r="AB15" s="17">
        <v>4.7323183426789199E-2</v>
      </c>
      <c r="AC15" s="17"/>
      <c r="AD15" s="17">
        <v>6.2910938184212797E-2</v>
      </c>
      <c r="AE15" s="17">
        <v>9.9934174089453903E-2</v>
      </c>
      <c r="AF15" s="17">
        <v>6.5024929614390201E-2</v>
      </c>
      <c r="AG15" s="17"/>
      <c r="AH15" s="17">
        <v>0.128265019739985</v>
      </c>
      <c r="AI15" s="17">
        <v>5.33251766682631E-2</v>
      </c>
      <c r="AJ15" s="17"/>
      <c r="AK15" s="17">
        <v>5.7879657944681799E-2</v>
      </c>
      <c r="AL15" s="17">
        <v>6.47636011043662E-2</v>
      </c>
      <c r="AM15" s="17"/>
      <c r="AN15" s="17">
        <v>6.6760842807010501E-2</v>
      </c>
      <c r="AO15" s="17">
        <v>5.5238340555104001E-2</v>
      </c>
      <c r="AP15" s="17"/>
      <c r="AQ15" s="17">
        <v>8.0324545013790202E-2</v>
      </c>
      <c r="AR15" s="17">
        <v>5.3796189082301098E-2</v>
      </c>
      <c r="AS15" s="17"/>
      <c r="AT15" s="17">
        <v>4.1060924673013803E-2</v>
      </c>
      <c r="AU15" s="17">
        <v>5.7194502628049898E-2</v>
      </c>
      <c r="AV15" s="17">
        <v>7.1689143069949501E-2</v>
      </c>
      <c r="AW15" s="17">
        <v>8.1684987101531006E-2</v>
      </c>
      <c r="AX15" s="17"/>
      <c r="AY15" s="17">
        <v>0.102551982183157</v>
      </c>
      <c r="AZ15" s="17">
        <v>5.2729346667910702E-2</v>
      </c>
      <c r="BA15" s="17"/>
      <c r="BB15" s="17">
        <v>8.3650836450628194E-2</v>
      </c>
      <c r="BC15" s="17">
        <v>5.8762741788935098E-2</v>
      </c>
      <c r="BD15" s="17"/>
      <c r="BE15" s="17">
        <v>0.10862292466349199</v>
      </c>
      <c r="BF15" s="17">
        <v>5.6597113426578603E-2</v>
      </c>
      <c r="BG15" s="17"/>
      <c r="BH15" s="17">
        <v>8.2595595011076994E-2</v>
      </c>
      <c r="BI15" s="17">
        <v>6.0877463857738297E-2</v>
      </c>
      <c r="BJ15" s="17"/>
      <c r="BK15" s="17">
        <v>7.25766636177608E-2</v>
      </c>
      <c r="BL15" s="17">
        <v>6.09009529687028E-2</v>
      </c>
      <c r="BM15" s="17"/>
      <c r="BN15" s="17">
        <v>0.137058853257324</v>
      </c>
      <c r="BO15" s="17">
        <v>5.9233154669983502E-2</v>
      </c>
      <c r="BP15" s="17"/>
      <c r="BQ15" s="17">
        <v>0.20701308828127099</v>
      </c>
      <c r="BR15" s="17">
        <v>5.1266367862848598E-2</v>
      </c>
      <c r="BS15" s="17"/>
      <c r="BT15" s="17">
        <v>1</v>
      </c>
      <c r="BU15" s="17">
        <v>0</v>
      </c>
      <c r="BV15" s="17"/>
      <c r="BW15" s="17">
        <v>8.0426880251212002E-2</v>
      </c>
      <c r="BX15" s="17">
        <v>5.4146798265454502E-2</v>
      </c>
      <c r="BY15" s="17"/>
      <c r="BZ15" s="17">
        <v>0.14283699216466</v>
      </c>
      <c r="CA15" s="17">
        <v>5.8770788624636902E-2</v>
      </c>
    </row>
    <row r="16" spans="2:79" x14ac:dyDescent="0.35">
      <c r="B16" s="18" t="s">
        <v>114</v>
      </c>
      <c r="C16" s="17">
        <v>4.3585982005989801E-2</v>
      </c>
      <c r="D16" s="17">
        <v>3.8310546445580601E-2</v>
      </c>
      <c r="E16" s="17">
        <v>5.2298865600042301E-2</v>
      </c>
      <c r="F16" s="17">
        <v>2.54995945206902E-2</v>
      </c>
      <c r="G16" s="17">
        <v>4.7163136615247001E-2</v>
      </c>
      <c r="H16" s="17">
        <v>5.46987862212934E-2</v>
      </c>
      <c r="I16" s="17">
        <v>3.4640915894618901E-2</v>
      </c>
      <c r="J16" s="17">
        <v>6.3055783369721299E-2</v>
      </c>
      <c r="K16" s="17">
        <v>3.9525648379367097E-2</v>
      </c>
      <c r="L16" s="17">
        <v>4.5571282768744503E-2</v>
      </c>
      <c r="M16" s="17"/>
      <c r="N16" s="17">
        <v>1.9935163262468601E-2</v>
      </c>
      <c r="O16" s="17">
        <v>3.0388548779504299E-2</v>
      </c>
      <c r="P16" s="17">
        <v>4.6670965465319701E-2</v>
      </c>
      <c r="Q16" s="17">
        <v>6.8570006823184704E-2</v>
      </c>
      <c r="R16" s="17"/>
      <c r="S16" s="17">
        <v>3.6955623330804099E-2</v>
      </c>
      <c r="T16" s="17">
        <v>6.9149458448523798E-2</v>
      </c>
      <c r="U16" s="17">
        <v>6.7498729204335597E-2</v>
      </c>
      <c r="V16" s="17">
        <v>2.7417603133316201E-2</v>
      </c>
      <c r="W16" s="17">
        <v>4.1121560497837599E-2</v>
      </c>
      <c r="X16" s="17">
        <v>5.1536832372246301E-2</v>
      </c>
      <c r="Y16" s="17">
        <v>5.1826618129223997E-2</v>
      </c>
      <c r="Z16" s="17"/>
      <c r="AA16" s="17">
        <v>5.3246811358100103E-2</v>
      </c>
      <c r="AB16" s="17">
        <v>2.8342981362927299E-2</v>
      </c>
      <c r="AC16" s="17"/>
      <c r="AD16" s="17">
        <v>5.32387333874942E-2</v>
      </c>
      <c r="AE16" s="17">
        <v>6.9551048520210698E-2</v>
      </c>
      <c r="AF16" s="17">
        <v>4.8178525636717401E-2</v>
      </c>
      <c r="AG16" s="17"/>
      <c r="AH16" s="17">
        <v>7.6017421856476405E-2</v>
      </c>
      <c r="AI16" s="17">
        <v>3.8990973603967902E-2</v>
      </c>
      <c r="AJ16" s="17"/>
      <c r="AK16" s="17">
        <v>3.45645217404549E-2</v>
      </c>
      <c r="AL16" s="17">
        <v>4.7650988834443499E-2</v>
      </c>
      <c r="AM16" s="17"/>
      <c r="AN16" s="17">
        <v>2.9598643736815599E-2</v>
      </c>
      <c r="AO16" s="17">
        <v>6.8570006823184704E-2</v>
      </c>
      <c r="AP16" s="17"/>
      <c r="AQ16" s="17">
        <v>6.6715837441658696E-2</v>
      </c>
      <c r="AR16" s="17">
        <v>3.2047929576085397E-2</v>
      </c>
      <c r="AS16" s="17"/>
      <c r="AT16" s="17">
        <v>1.9878715801350502E-2</v>
      </c>
      <c r="AU16" s="17">
        <v>3.4786713653659602E-2</v>
      </c>
      <c r="AV16" s="17">
        <v>5.0855507456658802E-2</v>
      </c>
      <c r="AW16" s="17">
        <v>7.9853828253865694E-2</v>
      </c>
      <c r="AX16" s="17"/>
      <c r="AY16" s="17">
        <v>6.0551030450136302E-2</v>
      </c>
      <c r="AZ16" s="17">
        <v>3.9381160569649597E-2</v>
      </c>
      <c r="BA16" s="17"/>
      <c r="BB16" s="17">
        <v>5.65246370093389E-2</v>
      </c>
      <c r="BC16" s="17">
        <v>4.1209074312969801E-2</v>
      </c>
      <c r="BD16" s="17"/>
      <c r="BE16" s="17">
        <v>7.4691202793846098E-2</v>
      </c>
      <c r="BF16" s="17">
        <v>3.9509536427190697E-2</v>
      </c>
      <c r="BG16" s="17"/>
      <c r="BH16" s="17">
        <v>7.1676098307224004E-2</v>
      </c>
      <c r="BI16" s="17">
        <v>4.1127539310226002E-2</v>
      </c>
      <c r="BJ16" s="17"/>
      <c r="BK16" s="17">
        <v>7.7468977209031897E-2</v>
      </c>
      <c r="BL16" s="17">
        <v>3.7714965733571297E-2</v>
      </c>
      <c r="BM16" s="17"/>
      <c r="BN16" s="17">
        <v>1</v>
      </c>
      <c r="BO16" s="17">
        <v>0</v>
      </c>
      <c r="BP16" s="17"/>
      <c r="BQ16" s="17">
        <v>0.10648292103790299</v>
      </c>
      <c r="BR16" s="17">
        <v>3.8637920680340603E-2</v>
      </c>
      <c r="BS16" s="17"/>
      <c r="BT16" s="17">
        <v>9.5390331540785606E-2</v>
      </c>
      <c r="BU16" s="17">
        <v>4.0124974416746E-2</v>
      </c>
      <c r="BV16" s="17"/>
      <c r="BW16" s="17">
        <v>3.6961357373045699E-2</v>
      </c>
      <c r="BX16" s="17">
        <v>4.6741125550662101E-2</v>
      </c>
      <c r="BY16" s="17"/>
      <c r="BZ16" s="17">
        <v>5.3840022477902198E-2</v>
      </c>
      <c r="CA16" s="17">
        <v>4.3093236752781899E-2</v>
      </c>
    </row>
    <row r="17" spans="2:79" x14ac:dyDescent="0.35">
      <c r="B17" s="18" t="s">
        <v>115</v>
      </c>
      <c r="C17" s="19">
        <v>0.350758484202773</v>
      </c>
      <c r="D17" s="19">
        <v>0.34709567474712699</v>
      </c>
      <c r="E17" s="19">
        <v>0.38327112872986902</v>
      </c>
      <c r="F17" s="19">
        <v>0.370295021517274</v>
      </c>
      <c r="G17" s="19">
        <v>0.311706685586706</v>
      </c>
      <c r="H17" s="19">
        <v>0.35424841116268502</v>
      </c>
      <c r="I17" s="19">
        <v>0.40733016080839402</v>
      </c>
      <c r="J17" s="19">
        <v>0.26293523520072798</v>
      </c>
      <c r="K17" s="19">
        <v>0.30137490859564597</v>
      </c>
      <c r="L17" s="19">
        <v>0.30733041373409098</v>
      </c>
      <c r="M17" s="19"/>
      <c r="N17" s="19">
        <v>0.50060767948649199</v>
      </c>
      <c r="O17" s="19">
        <v>0.39318728076609399</v>
      </c>
      <c r="P17" s="19">
        <v>0.29591887607210199</v>
      </c>
      <c r="Q17" s="19">
        <v>0.22987656330869399</v>
      </c>
      <c r="R17" s="19"/>
      <c r="S17" s="19">
        <v>0.433855980251308</v>
      </c>
      <c r="T17" s="19">
        <v>0.29215376451000402</v>
      </c>
      <c r="U17" s="19">
        <v>0.261693117942086</v>
      </c>
      <c r="V17" s="19">
        <v>0.444070080812763</v>
      </c>
      <c r="W17" s="19">
        <v>0.26773808356432099</v>
      </c>
      <c r="X17" s="19">
        <v>0.258457917108673</v>
      </c>
      <c r="Y17" s="19">
        <v>0.27439756514733699</v>
      </c>
      <c r="Z17" s="19"/>
      <c r="AA17" s="19">
        <v>0.25735389823745403</v>
      </c>
      <c r="AB17" s="19">
        <v>0.498133633068573</v>
      </c>
      <c r="AC17" s="19"/>
      <c r="AD17" s="19">
        <v>0.24441000133697699</v>
      </c>
      <c r="AE17" s="19">
        <v>0.188761629880251</v>
      </c>
      <c r="AF17" s="19">
        <v>0.29915177450042602</v>
      </c>
      <c r="AG17" s="19"/>
      <c r="AH17" s="19">
        <v>0.149058176417359</v>
      </c>
      <c r="AI17" s="19">
        <v>0.379336142587264</v>
      </c>
      <c r="AJ17" s="19"/>
      <c r="AK17" s="19">
        <v>0.42099696504283002</v>
      </c>
      <c r="AL17" s="19">
        <v>0.31910951653776598</v>
      </c>
      <c r="AM17" s="19"/>
      <c r="AN17" s="19">
        <v>0.41843438232345198</v>
      </c>
      <c r="AO17" s="19">
        <v>0.22987656330869399</v>
      </c>
      <c r="AP17" s="19"/>
      <c r="AQ17" s="19">
        <v>0.24038031421639</v>
      </c>
      <c r="AR17" s="19">
        <v>0.40581931741731198</v>
      </c>
      <c r="AS17" s="19"/>
      <c r="AT17" s="19">
        <v>0.52042229886175795</v>
      </c>
      <c r="AU17" s="19">
        <v>0.42891692560335998</v>
      </c>
      <c r="AV17" s="19">
        <v>0.26959662546141799</v>
      </c>
      <c r="AW17" s="19">
        <v>0.145497590965355</v>
      </c>
      <c r="AX17" s="19"/>
      <c r="AY17" s="19">
        <v>0</v>
      </c>
      <c r="AZ17" s="19">
        <v>0.43769468118503801</v>
      </c>
      <c r="BA17" s="19"/>
      <c r="BB17" s="19">
        <v>0</v>
      </c>
      <c r="BC17" s="19">
        <v>0.41519489890567601</v>
      </c>
      <c r="BD17" s="19"/>
      <c r="BE17" s="19">
        <v>0</v>
      </c>
      <c r="BF17" s="19">
        <v>0.39672658331727501</v>
      </c>
      <c r="BG17" s="19"/>
      <c r="BH17" s="19">
        <v>0</v>
      </c>
      <c r="BI17" s="19">
        <v>0.38145681325980002</v>
      </c>
      <c r="BJ17" s="19"/>
      <c r="BK17" s="19">
        <v>0</v>
      </c>
      <c r="BL17" s="19">
        <v>0.411535542314165</v>
      </c>
      <c r="BM17" s="19"/>
      <c r="BN17" s="19">
        <v>0</v>
      </c>
      <c r="BO17" s="19">
        <v>0.366743353405104</v>
      </c>
      <c r="BP17" s="19"/>
      <c r="BQ17" s="19">
        <v>0</v>
      </c>
      <c r="BR17" s="19">
        <v>0.378352426245746</v>
      </c>
      <c r="BS17" s="19"/>
      <c r="BT17" s="19">
        <v>0</v>
      </c>
      <c r="BU17" s="19">
        <v>0.37419238090679402</v>
      </c>
      <c r="BV17" s="19"/>
      <c r="BW17" s="19">
        <v>0.31380724855047498</v>
      </c>
      <c r="BX17" s="19">
        <v>0.368357436459815</v>
      </c>
      <c r="BY17" s="19"/>
      <c r="BZ17" s="19">
        <v>0.19605521056987901</v>
      </c>
      <c r="CA17" s="19">
        <v>0.358192558989889</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A3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117</v>
      </c>
      <c r="C9" s="17">
        <v>1.9752741815349702E-2</v>
      </c>
      <c r="D9" s="17">
        <v>1.5470460271394501E-2</v>
      </c>
      <c r="E9" s="17">
        <v>8.7917743502247108E-3</v>
      </c>
      <c r="F9" s="17">
        <v>1.96162820356168E-2</v>
      </c>
      <c r="G9" s="17">
        <v>1.7370929360962701E-2</v>
      </c>
      <c r="H9" s="17">
        <v>3.7950531306622001E-2</v>
      </c>
      <c r="I9" s="17">
        <v>1.94145784522545E-2</v>
      </c>
      <c r="J9" s="17">
        <v>2.2409852809977902E-2</v>
      </c>
      <c r="K9" s="17">
        <v>1.24673601314352E-2</v>
      </c>
      <c r="L9" s="17">
        <v>2.20081380257484E-2</v>
      </c>
      <c r="M9" s="17"/>
      <c r="N9" s="17">
        <v>2.9973637811446002E-2</v>
      </c>
      <c r="O9" s="17">
        <v>2.3091897495864599E-2</v>
      </c>
      <c r="P9" s="17">
        <v>1.96501916977577E-2</v>
      </c>
      <c r="Q9" s="17">
        <v>9.6808922155367603E-3</v>
      </c>
      <c r="R9" s="17"/>
      <c r="S9" s="17">
        <v>2.4032559495298901E-2</v>
      </c>
      <c r="T9" s="17">
        <v>1.0062109063755801E-2</v>
      </c>
      <c r="U9" s="17">
        <v>2.7130993522526799E-2</v>
      </c>
      <c r="V9" s="17">
        <v>2.8498997232862099E-2</v>
      </c>
      <c r="W9" s="17">
        <v>1.2361735147208E-2</v>
      </c>
      <c r="X9" s="17">
        <v>1.37225636036599E-2</v>
      </c>
      <c r="Y9" s="17">
        <v>1.5405393931600699E-2</v>
      </c>
      <c r="Z9" s="17"/>
      <c r="AA9" s="17">
        <v>1.4989332356125601E-2</v>
      </c>
      <c r="AB9" s="17">
        <v>2.72685203063819E-2</v>
      </c>
      <c r="AC9" s="17"/>
      <c r="AD9" s="17">
        <v>1.57966568949055E-2</v>
      </c>
      <c r="AE9" s="17">
        <v>7.6409784941982401E-3</v>
      </c>
      <c r="AF9" s="17">
        <v>1.77705462247825E-2</v>
      </c>
      <c r="AG9" s="17"/>
      <c r="AH9" s="17">
        <v>1.2967144322956E-2</v>
      </c>
      <c r="AI9" s="17">
        <v>2.0714150794847098E-2</v>
      </c>
      <c r="AJ9" s="17"/>
      <c r="AK9" s="17">
        <v>2.5163475241901399E-2</v>
      </c>
      <c r="AL9" s="17">
        <v>1.7314703218660101E-2</v>
      </c>
      <c r="AM9" s="17"/>
      <c r="AN9" s="17">
        <v>2.53914797040454E-2</v>
      </c>
      <c r="AO9" s="17">
        <v>9.6808922155367603E-3</v>
      </c>
      <c r="AP9" s="17"/>
      <c r="AQ9" s="17">
        <v>1.2179406159156201E-2</v>
      </c>
      <c r="AR9" s="17">
        <v>2.3530609952634899E-2</v>
      </c>
      <c r="AS9" s="17"/>
      <c r="AT9" s="17">
        <v>4.0874266591296102E-2</v>
      </c>
      <c r="AU9" s="17">
        <v>1.8437115956769199E-2</v>
      </c>
      <c r="AV9" s="17">
        <v>1.2281174638014401E-2</v>
      </c>
      <c r="AW9" s="17">
        <v>1.33611946861065E-2</v>
      </c>
      <c r="AX9" s="17"/>
      <c r="AY9" s="17">
        <v>8.7026884669622103E-3</v>
      </c>
      <c r="AZ9" s="17">
        <v>2.2491519800274001E-2</v>
      </c>
      <c r="BA9" s="17"/>
      <c r="BB9" s="17">
        <v>2.12788347690968E-2</v>
      </c>
      <c r="BC9" s="17">
        <v>1.94723894849811E-2</v>
      </c>
      <c r="BD9" s="17"/>
      <c r="BE9" s="17">
        <v>8.7910034917165099E-3</v>
      </c>
      <c r="BF9" s="17">
        <v>2.1189315116985699E-2</v>
      </c>
      <c r="BG9" s="17"/>
      <c r="BH9" s="17">
        <v>1.6024554964475898E-2</v>
      </c>
      <c r="BI9" s="17">
        <v>2.00790321600989E-2</v>
      </c>
      <c r="BJ9" s="17"/>
      <c r="BK9" s="17">
        <v>2.40084183674328E-2</v>
      </c>
      <c r="BL9" s="17">
        <v>1.90153469617452E-2</v>
      </c>
      <c r="BM9" s="17"/>
      <c r="BN9" s="17">
        <v>3.31594399001938E-2</v>
      </c>
      <c r="BO9" s="17">
        <v>1.9141767811945501E-2</v>
      </c>
      <c r="BP9" s="17"/>
      <c r="BQ9" s="17">
        <v>1.14000294434229E-2</v>
      </c>
      <c r="BR9" s="17">
        <v>2.04098442703807E-2</v>
      </c>
      <c r="BS9" s="17"/>
      <c r="BT9" s="17">
        <v>1.23305732407064E-2</v>
      </c>
      <c r="BU9" s="17">
        <v>2.0248611023170399E-2</v>
      </c>
      <c r="BV9" s="17"/>
      <c r="BW9" s="17">
        <v>1.9450575434125601E-2</v>
      </c>
      <c r="BX9" s="17">
        <v>1.98966561289842E-2</v>
      </c>
      <c r="BY9" s="17"/>
      <c r="BZ9" s="17">
        <v>1.2366385055916401E-2</v>
      </c>
      <c r="CA9" s="17">
        <v>2.01076840687648E-2</v>
      </c>
    </row>
    <row r="10" spans="2:79" x14ac:dyDescent="0.35">
      <c r="B10" s="18" t="s">
        <v>118</v>
      </c>
      <c r="C10" s="17">
        <v>6.1554025300486004E-3</v>
      </c>
      <c r="D10" s="17">
        <v>4.6020570319449099E-3</v>
      </c>
      <c r="E10" s="17">
        <v>1.0720536011575601E-2</v>
      </c>
      <c r="F10" s="17">
        <v>4.1128102425774101E-3</v>
      </c>
      <c r="G10" s="17">
        <v>8.8058368866925293E-3</v>
      </c>
      <c r="H10" s="17">
        <v>7.7511778246291104E-3</v>
      </c>
      <c r="I10" s="17">
        <v>3.6779851485169201E-3</v>
      </c>
      <c r="J10" s="17">
        <v>4.6352844861899199E-3</v>
      </c>
      <c r="K10" s="17">
        <v>2.8044945319448899E-3</v>
      </c>
      <c r="L10" s="17">
        <v>2.7727700213085898E-3</v>
      </c>
      <c r="M10" s="17"/>
      <c r="N10" s="17">
        <v>1.9295283319135301E-3</v>
      </c>
      <c r="O10" s="17">
        <v>5.5362286876891997E-3</v>
      </c>
      <c r="P10" s="17">
        <v>9.2443661614811604E-3</v>
      </c>
      <c r="Q10" s="17">
        <v>8.5823041257403008E-3</v>
      </c>
      <c r="R10" s="17"/>
      <c r="S10" s="17">
        <v>5.2431203757504503E-3</v>
      </c>
      <c r="T10" s="17">
        <v>1.5815357161490899E-2</v>
      </c>
      <c r="U10" s="17">
        <v>9.26652801980625E-3</v>
      </c>
      <c r="V10" s="17">
        <v>3.9322927812173803E-3</v>
      </c>
      <c r="W10" s="17">
        <v>6.5290109607919304E-3</v>
      </c>
      <c r="X10" s="17">
        <v>5.9484776932455397E-3</v>
      </c>
      <c r="Y10" s="17">
        <v>5.2501093058945503E-3</v>
      </c>
      <c r="Z10" s="17"/>
      <c r="AA10" s="17">
        <v>8.5416918960610991E-3</v>
      </c>
      <c r="AB10" s="17">
        <v>2.3902795768400101E-3</v>
      </c>
      <c r="AC10" s="17"/>
      <c r="AD10" s="17">
        <v>8.9019248681120305E-3</v>
      </c>
      <c r="AE10" s="17">
        <v>6.9744192047980396E-3</v>
      </c>
      <c r="AF10" s="17">
        <v>8.9626028929143293E-3</v>
      </c>
      <c r="AG10" s="17"/>
      <c r="AH10" s="17">
        <v>3.8814401089640599E-3</v>
      </c>
      <c r="AI10" s="17">
        <v>6.4775860802991098E-3</v>
      </c>
      <c r="AJ10" s="17"/>
      <c r="AK10" s="17">
        <v>2.11434706101305E-3</v>
      </c>
      <c r="AL10" s="17">
        <v>7.9762738294042596E-3</v>
      </c>
      <c r="AM10" s="17"/>
      <c r="AN10" s="17">
        <v>4.7966985656827301E-3</v>
      </c>
      <c r="AO10" s="17">
        <v>8.5823041257403008E-3</v>
      </c>
      <c r="AP10" s="17"/>
      <c r="AQ10" s="17">
        <v>4.4013375653413501E-3</v>
      </c>
      <c r="AR10" s="17">
        <v>7.0303969105599698E-3</v>
      </c>
      <c r="AS10" s="17"/>
      <c r="AT10" s="17">
        <v>3.4486255949182799E-3</v>
      </c>
      <c r="AU10" s="17">
        <v>6.95595871921961E-3</v>
      </c>
      <c r="AV10" s="17">
        <v>6.4361206128757597E-3</v>
      </c>
      <c r="AW10" s="17">
        <v>7.5148923357423901E-3</v>
      </c>
      <c r="AX10" s="17"/>
      <c r="AY10" s="17">
        <v>7.3024287210630701E-3</v>
      </c>
      <c r="AZ10" s="17">
        <v>5.8711097776936701E-3</v>
      </c>
      <c r="BA10" s="17"/>
      <c r="BB10" s="17">
        <v>7.8586746262511407E-3</v>
      </c>
      <c r="BC10" s="17">
        <v>5.8425013399541004E-3</v>
      </c>
      <c r="BD10" s="17"/>
      <c r="BE10" s="17">
        <v>1.18064442979276E-2</v>
      </c>
      <c r="BF10" s="17">
        <v>5.4148141771354196E-3</v>
      </c>
      <c r="BG10" s="17"/>
      <c r="BH10" s="17">
        <v>1.55905559783682E-2</v>
      </c>
      <c r="BI10" s="17">
        <v>5.3296393388363198E-3</v>
      </c>
      <c r="BJ10" s="17"/>
      <c r="BK10" s="17">
        <v>1.55000206297085E-2</v>
      </c>
      <c r="BL10" s="17">
        <v>4.5362302994391302E-3</v>
      </c>
      <c r="BM10" s="17"/>
      <c r="BN10" s="17">
        <v>1.8676838769959101E-2</v>
      </c>
      <c r="BO10" s="17">
        <v>5.58477194081219E-3</v>
      </c>
      <c r="BP10" s="17"/>
      <c r="BQ10" s="17">
        <v>1.04664726099831E-2</v>
      </c>
      <c r="BR10" s="17">
        <v>5.8162534480262797E-3</v>
      </c>
      <c r="BS10" s="17"/>
      <c r="BT10" s="17">
        <v>2.1530880427967001E-2</v>
      </c>
      <c r="BU10" s="17">
        <v>5.1281790213893201E-3</v>
      </c>
      <c r="BV10" s="17"/>
      <c r="BW10" s="17">
        <v>7.3889016886314798E-3</v>
      </c>
      <c r="BX10" s="17">
        <v>5.5679176349486799E-3</v>
      </c>
      <c r="BY10" s="17"/>
      <c r="BZ10" s="17">
        <v>2.7835643343422801E-3</v>
      </c>
      <c r="CA10" s="17">
        <v>6.3174320510037902E-3</v>
      </c>
    </row>
    <row r="11" spans="2:79" x14ac:dyDescent="0.35">
      <c r="B11" s="18" t="s">
        <v>109</v>
      </c>
      <c r="C11" s="17">
        <v>0.106784930058633</v>
      </c>
      <c r="D11" s="17">
        <v>0.11807529623855401</v>
      </c>
      <c r="E11" s="17">
        <v>0.113842278665787</v>
      </c>
      <c r="F11" s="17">
        <v>0.110641384964158</v>
      </c>
      <c r="G11" s="17">
        <v>9.0861955257513699E-2</v>
      </c>
      <c r="H11" s="17">
        <v>0.11409176770686</v>
      </c>
      <c r="I11" s="17">
        <v>7.6934686458798696E-2</v>
      </c>
      <c r="J11" s="17">
        <v>0.151731433577171</v>
      </c>
      <c r="K11" s="17">
        <v>7.8569026400508696E-2</v>
      </c>
      <c r="L11" s="17">
        <v>0.113825624142933</v>
      </c>
      <c r="M11" s="17"/>
      <c r="N11" s="17">
        <v>3.0057818550708899E-2</v>
      </c>
      <c r="O11" s="17">
        <v>0.10418175871889999</v>
      </c>
      <c r="P11" s="17">
        <v>0.15072032493340201</v>
      </c>
      <c r="Q11" s="17">
        <v>0.15154160269581299</v>
      </c>
      <c r="R11" s="17"/>
      <c r="S11" s="17">
        <v>8.9868004467243301E-2</v>
      </c>
      <c r="T11" s="17">
        <v>0.122820897486077</v>
      </c>
      <c r="U11" s="17">
        <v>0.15542222359347499</v>
      </c>
      <c r="V11" s="17">
        <v>8.2055397183728396E-2</v>
      </c>
      <c r="W11" s="17">
        <v>0.120155971760553</v>
      </c>
      <c r="X11" s="17">
        <v>0.13667939763534001</v>
      </c>
      <c r="Y11" s="17">
        <v>0.102122485305445</v>
      </c>
      <c r="Z11" s="17"/>
      <c r="AA11" s="17">
        <v>0.12966405272556</v>
      </c>
      <c r="AB11" s="17">
        <v>7.0685909072562503E-2</v>
      </c>
      <c r="AC11" s="17"/>
      <c r="AD11" s="17">
        <v>0.136067271891019</v>
      </c>
      <c r="AE11" s="17">
        <v>0.134961031914001</v>
      </c>
      <c r="AF11" s="17">
        <v>0.12225708473269099</v>
      </c>
      <c r="AG11" s="17"/>
      <c r="AH11" s="17">
        <v>0.12952390519708401</v>
      </c>
      <c r="AI11" s="17">
        <v>0.103563186519147</v>
      </c>
      <c r="AJ11" s="17"/>
      <c r="AK11" s="17">
        <v>7.7787300271960097E-2</v>
      </c>
      <c r="AL11" s="17">
        <v>0.11985105900253901</v>
      </c>
      <c r="AM11" s="17"/>
      <c r="AN11" s="17">
        <v>8.1727849601841804E-2</v>
      </c>
      <c r="AO11" s="17">
        <v>0.15154160269581299</v>
      </c>
      <c r="AP11" s="17"/>
      <c r="AQ11" s="17">
        <v>0.120552989089292</v>
      </c>
      <c r="AR11" s="17">
        <v>9.9916898073064198E-2</v>
      </c>
      <c r="AS11" s="17"/>
      <c r="AT11" s="17">
        <v>6.1213046587886302E-2</v>
      </c>
      <c r="AU11" s="17">
        <v>8.3603849120029203E-2</v>
      </c>
      <c r="AV11" s="17">
        <v>0.123977772821113</v>
      </c>
      <c r="AW11" s="17">
        <v>0.180732913188796</v>
      </c>
      <c r="AX11" s="17"/>
      <c r="AY11" s="17">
        <v>0.10095063304837799</v>
      </c>
      <c r="AZ11" s="17">
        <v>0.108230972326975</v>
      </c>
      <c r="BA11" s="17"/>
      <c r="BB11" s="17">
        <v>5.7620467054313597E-2</v>
      </c>
      <c r="BC11" s="17">
        <v>0.115816733619971</v>
      </c>
      <c r="BD11" s="17"/>
      <c r="BE11" s="17">
        <v>2.6381456746697299E-2</v>
      </c>
      <c r="BF11" s="17">
        <v>0.117322080254027</v>
      </c>
      <c r="BG11" s="17"/>
      <c r="BH11" s="17">
        <v>4.6697421199305901E-2</v>
      </c>
      <c r="BI11" s="17">
        <v>0.11204377967241599</v>
      </c>
      <c r="BJ11" s="17"/>
      <c r="BK11" s="17">
        <v>0.56075147456518903</v>
      </c>
      <c r="BL11" s="17">
        <v>2.8124677210257801E-2</v>
      </c>
      <c r="BM11" s="17"/>
      <c r="BN11" s="17">
        <v>0.23217988943100301</v>
      </c>
      <c r="BO11" s="17">
        <v>0.101070393947683</v>
      </c>
      <c r="BP11" s="17"/>
      <c r="BQ11" s="17">
        <v>3.9398121510535601E-2</v>
      </c>
      <c r="BR11" s="17">
        <v>0.112086206501777</v>
      </c>
      <c r="BS11" s="17"/>
      <c r="BT11" s="17">
        <v>4.34650067757167E-2</v>
      </c>
      <c r="BU11" s="17">
        <v>0.111015284015405</v>
      </c>
      <c r="BV11" s="17"/>
      <c r="BW11" s="17">
        <v>0.108842574576422</v>
      </c>
      <c r="BX11" s="17">
        <v>0.105804925276891</v>
      </c>
      <c r="BY11" s="17"/>
      <c r="BZ11" s="17">
        <v>0.111280882410364</v>
      </c>
      <c r="CA11" s="17">
        <v>0.106568882619964</v>
      </c>
    </row>
    <row r="12" spans="2:79" x14ac:dyDescent="0.35">
      <c r="B12" s="18" t="s">
        <v>119</v>
      </c>
      <c r="C12" s="17">
        <v>1.2981384389288499E-2</v>
      </c>
      <c r="D12" s="17">
        <v>1.14925425859961E-2</v>
      </c>
      <c r="E12" s="17">
        <v>1.2472358747606001E-2</v>
      </c>
      <c r="F12" s="17">
        <v>1.3133472340066E-2</v>
      </c>
      <c r="G12" s="17">
        <v>1.13740590969244E-2</v>
      </c>
      <c r="H12" s="17">
        <v>1.06218388519091E-2</v>
      </c>
      <c r="I12" s="17">
        <v>1.4995738792857699E-2</v>
      </c>
      <c r="J12" s="17">
        <v>9.1576409235688098E-3</v>
      </c>
      <c r="K12" s="17">
        <v>2.7733950351937001E-2</v>
      </c>
      <c r="L12" s="17">
        <v>1.8532136372279399E-2</v>
      </c>
      <c r="M12" s="17"/>
      <c r="N12" s="17">
        <v>2.9523582074049899E-3</v>
      </c>
      <c r="O12" s="17">
        <v>8.6972700796181697E-3</v>
      </c>
      <c r="P12" s="17">
        <v>1.30273375988216E-2</v>
      </c>
      <c r="Q12" s="17">
        <v>2.3426221079776599E-2</v>
      </c>
      <c r="R12" s="17"/>
      <c r="S12" s="17">
        <v>3.6764385481075101E-3</v>
      </c>
      <c r="T12" s="17">
        <v>1.98656511657729E-2</v>
      </c>
      <c r="U12" s="17">
        <v>8.4195875891448797E-3</v>
      </c>
      <c r="V12" s="17">
        <v>1.23699469033969E-2</v>
      </c>
      <c r="W12" s="17">
        <v>1.88171366111189E-2</v>
      </c>
      <c r="X12" s="17">
        <v>1.6539463730012201E-2</v>
      </c>
      <c r="Y12" s="17">
        <v>1.7384712530999699E-2</v>
      </c>
      <c r="Z12" s="17"/>
      <c r="AA12" s="17">
        <v>1.6705164014063498E-2</v>
      </c>
      <c r="AB12" s="17">
        <v>7.1059493571325703E-3</v>
      </c>
      <c r="AC12" s="17"/>
      <c r="AD12" s="17">
        <v>1.27732634641442E-2</v>
      </c>
      <c r="AE12" s="17">
        <v>2.8164528069442599E-2</v>
      </c>
      <c r="AF12" s="17">
        <v>1.21391530926514E-2</v>
      </c>
      <c r="AG12" s="17"/>
      <c r="AH12" s="17">
        <v>2.4734292108536799E-2</v>
      </c>
      <c r="AI12" s="17">
        <v>1.1316188210299701E-2</v>
      </c>
      <c r="AJ12" s="17"/>
      <c r="AK12" s="17">
        <v>7.6015371944795499E-3</v>
      </c>
      <c r="AL12" s="17">
        <v>1.5405505866216499E-2</v>
      </c>
      <c r="AM12" s="17"/>
      <c r="AN12" s="17">
        <v>7.1338292005188398E-3</v>
      </c>
      <c r="AO12" s="17">
        <v>2.3426221079776599E-2</v>
      </c>
      <c r="AP12" s="17"/>
      <c r="AQ12" s="17">
        <v>1.51943442347807E-2</v>
      </c>
      <c r="AR12" s="17">
        <v>1.1877475772411101E-2</v>
      </c>
      <c r="AS12" s="17"/>
      <c r="AT12" s="17">
        <v>5.4043709014680499E-3</v>
      </c>
      <c r="AU12" s="17">
        <v>1.2532413830387199E-2</v>
      </c>
      <c r="AV12" s="17">
        <v>1.6037195255729698E-2</v>
      </c>
      <c r="AW12" s="17">
        <v>1.6707419515873002E-2</v>
      </c>
      <c r="AX12" s="17"/>
      <c r="AY12" s="17">
        <v>2.0499332878365702E-2</v>
      </c>
      <c r="AZ12" s="17">
        <v>1.1118045709870799E-2</v>
      </c>
      <c r="BA12" s="17"/>
      <c r="BB12" s="17">
        <v>9.5545040756249006E-3</v>
      </c>
      <c r="BC12" s="17">
        <v>1.3610922635613001E-2</v>
      </c>
      <c r="BD12" s="17"/>
      <c r="BE12" s="17">
        <v>1.5680804513176699E-2</v>
      </c>
      <c r="BF12" s="17">
        <v>1.26276161487608E-2</v>
      </c>
      <c r="BG12" s="17"/>
      <c r="BH12" s="17">
        <v>1.4983782226895601E-2</v>
      </c>
      <c r="BI12" s="17">
        <v>1.2806134835848099E-2</v>
      </c>
      <c r="BJ12" s="17"/>
      <c r="BK12" s="17">
        <v>1.71248127490118E-2</v>
      </c>
      <c r="BL12" s="17">
        <v>1.2263439143369E-2</v>
      </c>
      <c r="BM12" s="17"/>
      <c r="BN12" s="17">
        <v>2.4624848568219001E-2</v>
      </c>
      <c r="BO12" s="17">
        <v>1.24507650020333E-2</v>
      </c>
      <c r="BP12" s="17"/>
      <c r="BQ12" s="17">
        <v>2.1227243889898301E-2</v>
      </c>
      <c r="BR12" s="17">
        <v>1.2332687980215201E-2</v>
      </c>
      <c r="BS12" s="17"/>
      <c r="BT12" s="17">
        <v>1.9610572008012399E-2</v>
      </c>
      <c r="BU12" s="17">
        <v>1.2538493611487799E-2</v>
      </c>
      <c r="BV12" s="17"/>
      <c r="BW12" s="17">
        <v>1.1086522627429299E-2</v>
      </c>
      <c r="BX12" s="17">
        <v>1.38838598029512E-2</v>
      </c>
      <c r="BY12" s="17"/>
      <c r="BZ12" s="17">
        <v>2.7664833698143699E-2</v>
      </c>
      <c r="CA12" s="17">
        <v>1.2275789363847101E-2</v>
      </c>
    </row>
    <row r="13" spans="2:79" ht="29" x14ac:dyDescent="0.35">
      <c r="B13" s="18" t="s">
        <v>120</v>
      </c>
      <c r="C13" s="17">
        <v>4.1769436449321396E-3</v>
      </c>
      <c r="D13" s="17">
        <v>5.87359093513688E-3</v>
      </c>
      <c r="E13" s="17">
        <v>4.6790476847388598E-3</v>
      </c>
      <c r="F13" s="17">
        <v>4.4597163435005404E-3</v>
      </c>
      <c r="G13" s="17">
        <v>3.52830331555505E-3</v>
      </c>
      <c r="H13" s="17">
        <v>8.6536891200308897E-4</v>
      </c>
      <c r="I13" s="17">
        <v>3.7530084993228599E-3</v>
      </c>
      <c r="J13" s="17">
        <v>4.6552615508326902E-3</v>
      </c>
      <c r="K13" s="17">
        <v>1.01759151618809E-2</v>
      </c>
      <c r="L13" s="17">
        <v>4.1762520528781698E-3</v>
      </c>
      <c r="M13" s="17"/>
      <c r="N13" s="17">
        <v>1.92020752065054E-3</v>
      </c>
      <c r="O13" s="17">
        <v>2.4406942792956801E-3</v>
      </c>
      <c r="P13" s="17">
        <v>7.5656071678023799E-3</v>
      </c>
      <c r="Q13" s="17">
        <v>5.4641102700803299E-3</v>
      </c>
      <c r="R13" s="17"/>
      <c r="S13" s="17">
        <v>3.7303997366970099E-3</v>
      </c>
      <c r="T13" s="17">
        <v>4.2864542063064202E-3</v>
      </c>
      <c r="U13" s="17">
        <v>2.7612172877857998E-3</v>
      </c>
      <c r="V13" s="17">
        <v>2.8819816953872001E-3</v>
      </c>
      <c r="W13" s="17">
        <v>4.6873355423345904E-3</v>
      </c>
      <c r="X13" s="17">
        <v>6.3471256430806802E-3</v>
      </c>
      <c r="Y13" s="17">
        <v>4.4067913465904796E-3</v>
      </c>
      <c r="Z13" s="17"/>
      <c r="AA13" s="17">
        <v>4.7640237294837703E-3</v>
      </c>
      <c r="AB13" s="17">
        <v>3.2506399312251001E-3</v>
      </c>
      <c r="AC13" s="17"/>
      <c r="AD13" s="17">
        <v>6.3727462595318104E-3</v>
      </c>
      <c r="AE13" s="17">
        <v>4.7549530234045102E-3</v>
      </c>
      <c r="AF13" s="17">
        <v>3.8892262981936902E-3</v>
      </c>
      <c r="AG13" s="17"/>
      <c r="AH13" s="17">
        <v>1.22751717260024E-2</v>
      </c>
      <c r="AI13" s="17">
        <v>3.0295562256390999E-3</v>
      </c>
      <c r="AJ13" s="17"/>
      <c r="AK13" s="17">
        <v>3.1641648195519399E-3</v>
      </c>
      <c r="AL13" s="17">
        <v>4.63329469229108E-3</v>
      </c>
      <c r="AM13" s="17"/>
      <c r="AN13" s="17">
        <v>3.45632176249036E-3</v>
      </c>
      <c r="AO13" s="17">
        <v>5.4641102700803299E-3</v>
      </c>
      <c r="AP13" s="17"/>
      <c r="AQ13" s="17">
        <v>5.2015337474438598E-3</v>
      </c>
      <c r="AR13" s="17">
        <v>3.6658390963187101E-3</v>
      </c>
      <c r="AS13" s="17"/>
      <c r="AT13" s="17">
        <v>3.00328180178103E-3</v>
      </c>
      <c r="AU13" s="17">
        <v>5.1775495164422501E-3</v>
      </c>
      <c r="AV13" s="17">
        <v>5.1242369979977503E-3</v>
      </c>
      <c r="AW13" s="17">
        <v>8.1814716604394701E-4</v>
      </c>
      <c r="AX13" s="17"/>
      <c r="AY13" s="17">
        <v>5.5109766877273099E-3</v>
      </c>
      <c r="AZ13" s="17">
        <v>3.8463008676009199E-3</v>
      </c>
      <c r="BA13" s="17"/>
      <c r="BB13" s="17">
        <v>3.6951444487122102E-3</v>
      </c>
      <c r="BC13" s="17">
        <v>4.2654530159362799E-3</v>
      </c>
      <c r="BD13" s="17"/>
      <c r="BE13" s="17">
        <v>1.19911460694473E-3</v>
      </c>
      <c r="BF13" s="17">
        <v>4.5671983259425496E-3</v>
      </c>
      <c r="BG13" s="17"/>
      <c r="BH13" s="17">
        <v>4.3535224035183796E-3</v>
      </c>
      <c r="BI13" s="17">
        <v>4.1614894989037603E-3</v>
      </c>
      <c r="BJ13" s="17"/>
      <c r="BK13" s="17">
        <v>4.3010027930331504E-3</v>
      </c>
      <c r="BL13" s="17">
        <v>4.1554475147087397E-3</v>
      </c>
      <c r="BM13" s="17"/>
      <c r="BN13" s="17">
        <v>8.15860192032993E-3</v>
      </c>
      <c r="BO13" s="17">
        <v>3.9954903384347299E-3</v>
      </c>
      <c r="BP13" s="17"/>
      <c r="BQ13" s="17">
        <v>9.9055236635169595E-3</v>
      </c>
      <c r="BR13" s="17">
        <v>3.72627997707918E-3</v>
      </c>
      <c r="BS13" s="17"/>
      <c r="BT13" s="17">
        <v>3.9043852247402501E-3</v>
      </c>
      <c r="BU13" s="17">
        <v>4.1951530572549899E-3</v>
      </c>
      <c r="BV13" s="17"/>
      <c r="BW13" s="17">
        <v>5.1823724224190704E-3</v>
      </c>
      <c r="BX13" s="17">
        <v>3.6980829859991002E-3</v>
      </c>
      <c r="BY13" s="17"/>
      <c r="BZ13" s="17">
        <v>2.16060419429818E-2</v>
      </c>
      <c r="CA13" s="17">
        <v>3.3394098476372302E-3</v>
      </c>
    </row>
    <row r="14" spans="2:79" x14ac:dyDescent="0.35">
      <c r="B14" s="18" t="s">
        <v>121</v>
      </c>
      <c r="C14" s="17">
        <v>5.0927476618516702E-2</v>
      </c>
      <c r="D14" s="17">
        <v>4.9357175045681399E-2</v>
      </c>
      <c r="E14" s="17">
        <v>5.03737353937374E-2</v>
      </c>
      <c r="F14" s="17">
        <v>5.2948073712108697E-2</v>
      </c>
      <c r="G14" s="17">
        <v>2.5905571972244999E-2</v>
      </c>
      <c r="H14" s="17">
        <v>8.6699710131908803E-2</v>
      </c>
      <c r="I14" s="17">
        <v>5.1055748575788699E-2</v>
      </c>
      <c r="J14" s="17">
        <v>3.2922703360135003E-2</v>
      </c>
      <c r="K14" s="17">
        <v>4.51553515637724E-2</v>
      </c>
      <c r="L14" s="17">
        <v>5.1105551397271097E-2</v>
      </c>
      <c r="M14" s="17"/>
      <c r="N14" s="17">
        <v>5.6186047968800001E-2</v>
      </c>
      <c r="O14" s="17">
        <v>6.3889793560336999E-2</v>
      </c>
      <c r="P14" s="17">
        <v>5.9098095003163202E-2</v>
      </c>
      <c r="Q14" s="17">
        <v>3.6148199010250098E-2</v>
      </c>
      <c r="R14" s="17"/>
      <c r="S14" s="17">
        <v>5.4418068202272303E-2</v>
      </c>
      <c r="T14" s="17">
        <v>4.0123238558040702E-2</v>
      </c>
      <c r="U14" s="17">
        <v>6.4177642447382902E-2</v>
      </c>
      <c r="V14" s="17">
        <v>5.8984848379284603E-2</v>
      </c>
      <c r="W14" s="17">
        <v>4.7324708940720599E-2</v>
      </c>
      <c r="X14" s="17">
        <v>5.3018525844238898E-2</v>
      </c>
      <c r="Y14" s="17">
        <v>5.04100567273775E-2</v>
      </c>
      <c r="Z14" s="17"/>
      <c r="AA14" s="17">
        <v>4.3578134551048697E-2</v>
      </c>
      <c r="AB14" s="17">
        <v>6.2523378148029898E-2</v>
      </c>
      <c r="AC14" s="17"/>
      <c r="AD14" s="17">
        <v>3.8091917041571E-2</v>
      </c>
      <c r="AE14" s="17">
        <v>4.4486701114009097E-2</v>
      </c>
      <c r="AF14" s="17">
        <v>4.89879894862238E-2</v>
      </c>
      <c r="AG14" s="17"/>
      <c r="AH14" s="17">
        <v>2.8053155399130902E-2</v>
      </c>
      <c r="AI14" s="17">
        <v>5.4168396499909198E-2</v>
      </c>
      <c r="AJ14" s="17"/>
      <c r="AK14" s="17">
        <v>3.80339411349375E-2</v>
      </c>
      <c r="AL14" s="17">
        <v>5.6737213428409303E-2</v>
      </c>
      <c r="AM14" s="17"/>
      <c r="AN14" s="17">
        <v>5.9201674102445798E-2</v>
      </c>
      <c r="AO14" s="17">
        <v>3.6148199010250098E-2</v>
      </c>
      <c r="AP14" s="17"/>
      <c r="AQ14" s="17">
        <v>4.4936153318981202E-2</v>
      </c>
      <c r="AR14" s="17">
        <v>5.3916176766116701E-2</v>
      </c>
      <c r="AS14" s="17"/>
      <c r="AT14" s="17">
        <v>6.3289792906495099E-2</v>
      </c>
      <c r="AU14" s="17">
        <v>5.2156778388929202E-2</v>
      </c>
      <c r="AV14" s="17">
        <v>4.6113678973875603E-2</v>
      </c>
      <c r="AW14" s="17">
        <v>4.2949575895947598E-2</v>
      </c>
      <c r="AX14" s="17"/>
      <c r="AY14" s="17">
        <v>2.87897951975109E-2</v>
      </c>
      <c r="AZ14" s="17">
        <v>5.6414345559467602E-2</v>
      </c>
      <c r="BA14" s="17"/>
      <c r="BB14" s="17">
        <v>2.3369570653206499E-2</v>
      </c>
      <c r="BC14" s="17">
        <v>5.5990027453631602E-2</v>
      </c>
      <c r="BD14" s="17"/>
      <c r="BE14" s="17">
        <v>2.34468254549677E-2</v>
      </c>
      <c r="BF14" s="17">
        <v>5.4528909950309797E-2</v>
      </c>
      <c r="BG14" s="17"/>
      <c r="BH14" s="17">
        <v>6.34120614151025E-3</v>
      </c>
      <c r="BI14" s="17">
        <v>5.4829660212563601E-2</v>
      </c>
      <c r="BJ14" s="17"/>
      <c r="BK14" s="17">
        <v>7.2231999606919797E-2</v>
      </c>
      <c r="BL14" s="17">
        <v>4.7235972948563798E-2</v>
      </c>
      <c r="BM14" s="17"/>
      <c r="BN14" s="17">
        <v>2.5871385216944001E-2</v>
      </c>
      <c r="BO14" s="17">
        <v>5.2069340213594502E-2</v>
      </c>
      <c r="BP14" s="17"/>
      <c r="BQ14" s="17">
        <v>3.3790807387399001E-2</v>
      </c>
      <c r="BR14" s="17">
        <v>5.2275607252185802E-2</v>
      </c>
      <c r="BS14" s="17"/>
      <c r="BT14" s="17">
        <v>1.3804242893065401E-2</v>
      </c>
      <c r="BU14" s="17">
        <v>5.3407650480650798E-2</v>
      </c>
      <c r="BV14" s="17"/>
      <c r="BW14" s="17">
        <v>5.0568694923608999E-2</v>
      </c>
      <c r="BX14" s="17">
        <v>5.1098355394501298E-2</v>
      </c>
      <c r="BY14" s="17"/>
      <c r="BZ14" s="17">
        <v>2.7047259730102999E-2</v>
      </c>
      <c r="CA14" s="17">
        <v>5.2075010953842503E-2</v>
      </c>
    </row>
    <row r="15" spans="2:79" x14ac:dyDescent="0.35">
      <c r="B15" s="18" t="s">
        <v>122</v>
      </c>
      <c r="C15" s="17">
        <v>0.119961485437653</v>
      </c>
      <c r="D15" s="17">
        <v>0.13682429891012901</v>
      </c>
      <c r="E15" s="17">
        <v>0.13269457365781301</v>
      </c>
      <c r="F15" s="17">
        <v>0.11715513787077</v>
      </c>
      <c r="G15" s="17">
        <v>0.101566330903042</v>
      </c>
      <c r="H15" s="17">
        <v>0.12477673577651199</v>
      </c>
      <c r="I15" s="17">
        <v>0.12436012654753301</v>
      </c>
      <c r="J15" s="17">
        <v>9.3676406655303093E-2</v>
      </c>
      <c r="K15" s="17">
        <v>0.123420296663206</v>
      </c>
      <c r="L15" s="17">
        <v>0.101378198832473</v>
      </c>
      <c r="M15" s="17"/>
      <c r="N15" s="17">
        <v>0.14236202569732201</v>
      </c>
      <c r="O15" s="17">
        <v>0.118122844153477</v>
      </c>
      <c r="P15" s="17">
        <v>0.114632316429662</v>
      </c>
      <c r="Q15" s="17">
        <v>0.105007774306799</v>
      </c>
      <c r="R15" s="17"/>
      <c r="S15" s="17">
        <v>0.14940461354517201</v>
      </c>
      <c r="T15" s="17">
        <v>0.164836155209444</v>
      </c>
      <c r="U15" s="17">
        <v>0.11317428320576101</v>
      </c>
      <c r="V15" s="17">
        <v>9.8923101783192705E-2</v>
      </c>
      <c r="W15" s="17">
        <v>0.120810398669085</v>
      </c>
      <c r="X15" s="17">
        <v>0.121000627445963</v>
      </c>
      <c r="Y15" s="17">
        <v>0.146200022577715</v>
      </c>
      <c r="Z15" s="17"/>
      <c r="AA15" s="17">
        <v>0.115473216923005</v>
      </c>
      <c r="AB15" s="17">
        <v>0.12704314244260401</v>
      </c>
      <c r="AC15" s="17"/>
      <c r="AD15" s="17">
        <v>0.120291334970515</v>
      </c>
      <c r="AE15" s="17">
        <v>9.24065785831511E-2</v>
      </c>
      <c r="AF15" s="17">
        <v>0.12591640516032299</v>
      </c>
      <c r="AG15" s="17"/>
      <c r="AH15" s="17">
        <v>0.10732193531303499</v>
      </c>
      <c r="AI15" s="17">
        <v>0.12175230444809899</v>
      </c>
      <c r="AJ15" s="17"/>
      <c r="AK15" s="17">
        <v>0.124995441801988</v>
      </c>
      <c r="AL15" s="17">
        <v>0.11769321994705</v>
      </c>
      <c r="AM15" s="17"/>
      <c r="AN15" s="17">
        <v>0.12833333975244801</v>
      </c>
      <c r="AO15" s="17">
        <v>0.105007774306799</v>
      </c>
      <c r="AP15" s="17"/>
      <c r="AQ15" s="17">
        <v>0.113357524865659</v>
      </c>
      <c r="AR15" s="17">
        <v>0.12325579237945899</v>
      </c>
      <c r="AS15" s="17"/>
      <c r="AT15" s="17">
        <v>0.11542619391931901</v>
      </c>
      <c r="AU15" s="17">
        <v>0.11086921012034399</v>
      </c>
      <c r="AV15" s="17">
        <v>0.13075610460449699</v>
      </c>
      <c r="AW15" s="17">
        <v>0.116482062685264</v>
      </c>
      <c r="AX15" s="17"/>
      <c r="AY15" s="17">
        <v>5.6385025444959602E-2</v>
      </c>
      <c r="AZ15" s="17">
        <v>0.13571903913424399</v>
      </c>
      <c r="BA15" s="17"/>
      <c r="BB15" s="17">
        <v>0.573105559238138</v>
      </c>
      <c r="BC15" s="17">
        <v>3.6716230441365197E-2</v>
      </c>
      <c r="BD15" s="17"/>
      <c r="BE15" s="17">
        <v>3.5209241575002402E-2</v>
      </c>
      <c r="BF15" s="17">
        <v>0.131068556888568</v>
      </c>
      <c r="BG15" s="17"/>
      <c r="BH15" s="17">
        <v>4.1363805160302497E-2</v>
      </c>
      <c r="BI15" s="17">
        <v>0.12684034243168199</v>
      </c>
      <c r="BJ15" s="17"/>
      <c r="BK15" s="17">
        <v>6.18837870536188E-2</v>
      </c>
      <c r="BL15" s="17">
        <v>0.13002479625873001</v>
      </c>
      <c r="BM15" s="17"/>
      <c r="BN15" s="17">
        <v>0.122131263056576</v>
      </c>
      <c r="BO15" s="17">
        <v>0.119862603691384</v>
      </c>
      <c r="BP15" s="17"/>
      <c r="BQ15" s="17">
        <v>6.2886470845566603E-2</v>
      </c>
      <c r="BR15" s="17">
        <v>0.124451539750482</v>
      </c>
      <c r="BS15" s="17"/>
      <c r="BT15" s="17">
        <v>6.0902966026640297E-2</v>
      </c>
      <c r="BU15" s="17">
        <v>0.12390713837464699</v>
      </c>
      <c r="BV15" s="17"/>
      <c r="BW15" s="17">
        <v>0.123415654342461</v>
      </c>
      <c r="BX15" s="17">
        <v>0.118316350909122</v>
      </c>
      <c r="BY15" s="17"/>
      <c r="BZ15" s="17">
        <v>9.5879041586253794E-2</v>
      </c>
      <c r="CA15" s="17">
        <v>0.121118737539976</v>
      </c>
    </row>
    <row r="16" spans="2:79" x14ac:dyDescent="0.35">
      <c r="B16" s="18" t="s">
        <v>123</v>
      </c>
      <c r="C16" s="17">
        <v>4.4387474395390702E-2</v>
      </c>
      <c r="D16" s="17">
        <v>4.7385385845089403E-2</v>
      </c>
      <c r="E16" s="17">
        <v>5.8986682323112501E-2</v>
      </c>
      <c r="F16" s="17">
        <v>2.8001640819596101E-2</v>
      </c>
      <c r="G16" s="17">
        <v>4.3290260658443103E-2</v>
      </c>
      <c r="H16" s="17">
        <v>5.9652493892298902E-2</v>
      </c>
      <c r="I16" s="17">
        <v>4.2847490566136501E-2</v>
      </c>
      <c r="J16" s="17">
        <v>2.8050750354514899E-2</v>
      </c>
      <c r="K16" s="17">
        <v>2.8082838817996201E-2</v>
      </c>
      <c r="L16" s="17">
        <v>4.1066255317648397E-2</v>
      </c>
      <c r="M16" s="17"/>
      <c r="N16" s="17">
        <v>1.8514462510524601E-2</v>
      </c>
      <c r="O16" s="17">
        <v>4.71688164023761E-2</v>
      </c>
      <c r="P16" s="17">
        <v>6.25241920786095E-2</v>
      </c>
      <c r="Q16" s="17">
        <v>5.6074750375303503E-2</v>
      </c>
      <c r="R16" s="17"/>
      <c r="S16" s="17">
        <v>3.2565582709271103E-2</v>
      </c>
      <c r="T16" s="17">
        <v>5.9681505055381799E-2</v>
      </c>
      <c r="U16" s="17">
        <v>4.5257984561450901E-2</v>
      </c>
      <c r="V16" s="17">
        <v>3.4821094589082502E-2</v>
      </c>
      <c r="W16" s="17">
        <v>4.4347387530715501E-2</v>
      </c>
      <c r="X16" s="17">
        <v>5.2166469347513303E-2</v>
      </c>
      <c r="Y16" s="17">
        <v>5.50086284466898E-2</v>
      </c>
      <c r="Z16" s="17"/>
      <c r="AA16" s="17">
        <v>4.8767283905210297E-2</v>
      </c>
      <c r="AB16" s="17">
        <v>3.7476945625923401E-2</v>
      </c>
      <c r="AC16" s="17"/>
      <c r="AD16" s="17">
        <v>4.7327453781970501E-2</v>
      </c>
      <c r="AE16" s="17">
        <v>5.7332126039682997E-2</v>
      </c>
      <c r="AF16" s="17">
        <v>4.6998235139596403E-2</v>
      </c>
      <c r="AG16" s="17"/>
      <c r="AH16" s="17">
        <v>4.8632549467912699E-2</v>
      </c>
      <c r="AI16" s="17">
        <v>4.3786016189545397E-2</v>
      </c>
      <c r="AJ16" s="17"/>
      <c r="AK16" s="17">
        <v>3.6095539690869899E-2</v>
      </c>
      <c r="AL16" s="17">
        <v>4.8123762114103102E-2</v>
      </c>
      <c r="AM16" s="17"/>
      <c r="AN16" s="17">
        <v>3.7844337980327401E-2</v>
      </c>
      <c r="AO16" s="17">
        <v>5.6074750375303503E-2</v>
      </c>
      <c r="AP16" s="17"/>
      <c r="AQ16" s="17">
        <v>4.9303023058080903E-2</v>
      </c>
      <c r="AR16" s="17">
        <v>4.19354115906918E-2</v>
      </c>
      <c r="AS16" s="17"/>
      <c r="AT16" s="17">
        <v>2.91602632311296E-2</v>
      </c>
      <c r="AU16" s="17">
        <v>4.5895371858087203E-2</v>
      </c>
      <c r="AV16" s="17">
        <v>4.7592827311906998E-2</v>
      </c>
      <c r="AW16" s="17">
        <v>5.47525140951578E-2</v>
      </c>
      <c r="AX16" s="17"/>
      <c r="AY16" s="17">
        <v>2.5667284672240401E-2</v>
      </c>
      <c r="AZ16" s="17">
        <v>4.90273111338125E-2</v>
      </c>
      <c r="BA16" s="17"/>
      <c r="BB16" s="17">
        <v>3.0455630098036399E-2</v>
      </c>
      <c r="BC16" s="17">
        <v>4.6946836854608202E-2</v>
      </c>
      <c r="BD16" s="17"/>
      <c r="BE16" s="17">
        <v>2.0806105977842399E-2</v>
      </c>
      <c r="BF16" s="17">
        <v>4.7477893385931197E-2</v>
      </c>
      <c r="BG16" s="17"/>
      <c r="BH16" s="17">
        <v>2.1793067281434299E-2</v>
      </c>
      <c r="BI16" s="17">
        <v>4.6364933461018602E-2</v>
      </c>
      <c r="BJ16" s="17"/>
      <c r="BK16" s="17">
        <v>2.6748917341555899E-2</v>
      </c>
      <c r="BL16" s="17">
        <v>4.7443764279578603E-2</v>
      </c>
      <c r="BM16" s="17"/>
      <c r="BN16" s="17">
        <v>0.14961932824598201</v>
      </c>
      <c r="BO16" s="17">
        <v>3.9591817282366701E-2</v>
      </c>
      <c r="BP16" s="17"/>
      <c r="BQ16" s="17">
        <v>4.14794618008213E-2</v>
      </c>
      <c r="BR16" s="17">
        <v>4.4616245856691703E-2</v>
      </c>
      <c r="BS16" s="17"/>
      <c r="BT16" s="17">
        <v>2.7503975393440301E-2</v>
      </c>
      <c r="BU16" s="17">
        <v>4.5515447600410701E-2</v>
      </c>
      <c r="BV16" s="17"/>
      <c r="BW16" s="17">
        <v>3.98747545131602E-2</v>
      </c>
      <c r="BX16" s="17">
        <v>4.6536770362218399E-2</v>
      </c>
      <c r="BY16" s="17"/>
      <c r="BZ16" s="17">
        <v>4.2957833779386903E-2</v>
      </c>
      <c r="CA16" s="17">
        <v>4.4456174009875199E-2</v>
      </c>
    </row>
    <row r="17" spans="2:79" ht="29" x14ac:dyDescent="0.35">
      <c r="B17" s="18" t="s">
        <v>124</v>
      </c>
      <c r="C17" s="17">
        <v>2.2567944568616601E-2</v>
      </c>
      <c r="D17" s="17">
        <v>2.1135708685454599E-2</v>
      </c>
      <c r="E17" s="17">
        <v>2.2434370704317402E-2</v>
      </c>
      <c r="F17" s="17">
        <v>3.28018639497209E-2</v>
      </c>
      <c r="G17" s="17">
        <v>9.9774341365943195E-3</v>
      </c>
      <c r="H17" s="17">
        <v>1.8039185374927599E-2</v>
      </c>
      <c r="I17" s="17">
        <v>3.85944672566658E-2</v>
      </c>
      <c r="J17" s="17">
        <v>1.3678086395153E-2</v>
      </c>
      <c r="K17" s="17">
        <v>1.6297990321837E-2</v>
      </c>
      <c r="L17" s="17">
        <v>1.67272464702353E-2</v>
      </c>
      <c r="M17" s="17"/>
      <c r="N17" s="17">
        <v>3.17675090982227E-2</v>
      </c>
      <c r="O17" s="17">
        <v>2.9566752335403301E-2</v>
      </c>
      <c r="P17" s="17">
        <v>2.3074199335712101E-2</v>
      </c>
      <c r="Q17" s="17">
        <v>1.11082718905922E-2</v>
      </c>
      <c r="R17" s="17"/>
      <c r="S17" s="17">
        <v>6.7495134416166294E-2</v>
      </c>
      <c r="T17" s="17">
        <v>1.53795731551866E-2</v>
      </c>
      <c r="U17" s="17">
        <v>5.9460568737253403E-3</v>
      </c>
      <c r="V17" s="17">
        <v>1.33115542321273E-2</v>
      </c>
      <c r="W17" s="17">
        <v>1.7005728613447301E-2</v>
      </c>
      <c r="X17" s="17">
        <v>1.4968146570154901E-2</v>
      </c>
      <c r="Y17" s="17">
        <v>2.06528885987372E-2</v>
      </c>
      <c r="Z17" s="17"/>
      <c r="AA17" s="17">
        <v>1.6939249944419001E-2</v>
      </c>
      <c r="AB17" s="17">
        <v>3.1448982898675301E-2</v>
      </c>
      <c r="AC17" s="17"/>
      <c r="AD17" s="17">
        <v>1.5094591420568199E-2</v>
      </c>
      <c r="AE17" s="17">
        <v>1.53342888586144E-2</v>
      </c>
      <c r="AF17" s="17">
        <v>1.9483273515095E-2</v>
      </c>
      <c r="AG17" s="17"/>
      <c r="AH17" s="17">
        <v>1.29758367999097E-2</v>
      </c>
      <c r="AI17" s="17">
        <v>2.39269904818879E-2</v>
      </c>
      <c r="AJ17" s="17"/>
      <c r="AK17" s="17">
        <v>2.92534262882998E-2</v>
      </c>
      <c r="AL17" s="17">
        <v>1.95555133166786E-2</v>
      </c>
      <c r="AM17" s="17"/>
      <c r="AN17" s="17">
        <v>2.8983656983824501E-2</v>
      </c>
      <c r="AO17" s="17">
        <v>1.11082718905922E-2</v>
      </c>
      <c r="AP17" s="17"/>
      <c r="AQ17" s="17">
        <v>9.7296670619346406E-3</v>
      </c>
      <c r="AR17" s="17">
        <v>2.89721661338465E-2</v>
      </c>
      <c r="AS17" s="17"/>
      <c r="AT17" s="17">
        <v>3.4404499602492401E-2</v>
      </c>
      <c r="AU17" s="17">
        <v>2.7727490927705701E-2</v>
      </c>
      <c r="AV17" s="17">
        <v>1.6736166282668E-2</v>
      </c>
      <c r="AW17" s="17">
        <v>9.5759154313267703E-3</v>
      </c>
      <c r="AX17" s="17"/>
      <c r="AY17" s="17">
        <v>5.2774111453401801E-3</v>
      </c>
      <c r="AZ17" s="17">
        <v>2.68534381127883E-2</v>
      </c>
      <c r="BA17" s="17"/>
      <c r="BB17" s="17">
        <v>3.1586315541731899E-2</v>
      </c>
      <c r="BC17" s="17">
        <v>2.0911216312166699E-2</v>
      </c>
      <c r="BD17" s="17"/>
      <c r="BE17" s="17">
        <v>9.5725925991984404E-3</v>
      </c>
      <c r="BF17" s="17">
        <v>2.4271029894452199E-2</v>
      </c>
      <c r="BG17" s="17"/>
      <c r="BH17" s="17">
        <v>4.19619501899645E-3</v>
      </c>
      <c r="BI17" s="17">
        <v>2.4175837288045499E-2</v>
      </c>
      <c r="BJ17" s="17"/>
      <c r="BK17" s="17">
        <v>1.01672506289417E-2</v>
      </c>
      <c r="BL17" s="17">
        <v>2.47166529538357E-2</v>
      </c>
      <c r="BM17" s="17"/>
      <c r="BN17" s="17">
        <v>1.13658220070366E-2</v>
      </c>
      <c r="BO17" s="17">
        <v>2.3078451005381299E-2</v>
      </c>
      <c r="BP17" s="17"/>
      <c r="BQ17" s="17">
        <v>8.7524078407458898E-3</v>
      </c>
      <c r="BR17" s="17">
        <v>2.3654803866198299E-2</v>
      </c>
      <c r="BS17" s="17"/>
      <c r="BT17" s="17">
        <v>2.56875125595993E-2</v>
      </c>
      <c r="BU17" s="17">
        <v>2.2359528700279199E-2</v>
      </c>
      <c r="BV17" s="17"/>
      <c r="BW17" s="17">
        <v>2.33197567261656E-2</v>
      </c>
      <c r="BX17" s="17">
        <v>2.22098751824811E-2</v>
      </c>
      <c r="BY17" s="17"/>
      <c r="BZ17" s="17">
        <v>1.9532593359512702E-2</v>
      </c>
      <c r="CA17" s="17">
        <v>2.2713804622924199E-2</v>
      </c>
    </row>
    <row r="18" spans="2:79" ht="29" x14ac:dyDescent="0.35">
      <c r="B18" s="18" t="s">
        <v>125</v>
      </c>
      <c r="C18" s="17">
        <v>0.10369323517060799</v>
      </c>
      <c r="D18" s="17">
        <v>7.1056370213867001E-2</v>
      </c>
      <c r="E18" s="17">
        <v>9.6087453427207495E-2</v>
      </c>
      <c r="F18" s="17">
        <v>6.2986529332665894E-2</v>
      </c>
      <c r="G18" s="17">
        <v>0.18017463787470001</v>
      </c>
      <c r="H18" s="17">
        <v>0.12797745284993101</v>
      </c>
      <c r="I18" s="17">
        <v>5.6496621752134497E-2</v>
      </c>
      <c r="J18" s="17">
        <v>0.130620198114929</v>
      </c>
      <c r="K18" s="17">
        <v>0.17317750753262001</v>
      </c>
      <c r="L18" s="17">
        <v>8.9141987816525201E-2</v>
      </c>
      <c r="M18" s="17"/>
      <c r="N18" s="17">
        <v>6.0113974637557098E-2</v>
      </c>
      <c r="O18" s="17">
        <v>8.6411566321492994E-2</v>
      </c>
      <c r="P18" s="17">
        <v>0.12590097724452601</v>
      </c>
      <c r="Q18" s="17">
        <v>0.1387540699474</v>
      </c>
      <c r="R18" s="17"/>
      <c r="S18" s="17">
        <v>5.26929213709212E-2</v>
      </c>
      <c r="T18" s="17">
        <v>9.8589617424413897E-2</v>
      </c>
      <c r="U18" s="17">
        <v>0.117299013837544</v>
      </c>
      <c r="V18" s="17">
        <v>8.8672653538134402E-2</v>
      </c>
      <c r="W18" s="17">
        <v>0.13216794847971799</v>
      </c>
      <c r="X18" s="17">
        <v>0.146379956126303</v>
      </c>
      <c r="Y18" s="17">
        <v>0.12703928341886001</v>
      </c>
      <c r="Z18" s="17"/>
      <c r="AA18" s="17">
        <v>0.13911501422721301</v>
      </c>
      <c r="AB18" s="17">
        <v>4.7804223859141397E-2</v>
      </c>
      <c r="AC18" s="17"/>
      <c r="AD18" s="17">
        <v>0.13430514693204301</v>
      </c>
      <c r="AE18" s="17">
        <v>0.194441223359622</v>
      </c>
      <c r="AF18" s="17">
        <v>0.11393301056183</v>
      </c>
      <c r="AG18" s="17"/>
      <c r="AH18" s="17">
        <v>0.20697207396151501</v>
      </c>
      <c r="AI18" s="17">
        <v>8.9060300765503406E-2</v>
      </c>
      <c r="AJ18" s="17"/>
      <c r="AK18" s="17">
        <v>7.5270419681503595E-2</v>
      </c>
      <c r="AL18" s="17">
        <v>0.11650035681681099</v>
      </c>
      <c r="AM18" s="17"/>
      <c r="AN18" s="17">
        <v>8.4064381948964997E-2</v>
      </c>
      <c r="AO18" s="17">
        <v>0.1387540699474</v>
      </c>
      <c r="AP18" s="17"/>
      <c r="AQ18" s="17">
        <v>0.15123805888386299</v>
      </c>
      <c r="AR18" s="17">
        <v>7.9976067101839396E-2</v>
      </c>
      <c r="AS18" s="17"/>
      <c r="AT18" s="17">
        <v>4.4942787328897803E-2</v>
      </c>
      <c r="AU18" s="17">
        <v>8.5682705564298495E-2</v>
      </c>
      <c r="AV18" s="17">
        <v>0.12649721899213001</v>
      </c>
      <c r="AW18" s="17">
        <v>0.169572182641545</v>
      </c>
      <c r="AX18" s="17"/>
      <c r="AY18" s="17">
        <v>0.32744192643178899</v>
      </c>
      <c r="AZ18" s="17">
        <v>4.82366712553619E-2</v>
      </c>
      <c r="BA18" s="17"/>
      <c r="BB18" s="17">
        <v>4.7513474231045599E-2</v>
      </c>
      <c r="BC18" s="17">
        <v>0.114013790586508</v>
      </c>
      <c r="BD18" s="17"/>
      <c r="BE18" s="17">
        <v>6.5914442994915695E-2</v>
      </c>
      <c r="BF18" s="17">
        <v>0.10864427510655</v>
      </c>
      <c r="BG18" s="17"/>
      <c r="BH18" s="17">
        <v>6.4415940430116794E-2</v>
      </c>
      <c r="BI18" s="17">
        <v>0.107130778017659</v>
      </c>
      <c r="BJ18" s="17"/>
      <c r="BK18" s="17">
        <v>3.8152388589014603E-2</v>
      </c>
      <c r="BL18" s="17">
        <v>0.11504970984124401</v>
      </c>
      <c r="BM18" s="17"/>
      <c r="BN18" s="17">
        <v>8.1798670699149506E-2</v>
      </c>
      <c r="BO18" s="17">
        <v>0.104691020726997</v>
      </c>
      <c r="BP18" s="17"/>
      <c r="BQ18" s="17">
        <v>0.44272625080574302</v>
      </c>
      <c r="BR18" s="17">
        <v>7.7021728121096103E-2</v>
      </c>
      <c r="BS18" s="17"/>
      <c r="BT18" s="17">
        <v>0.20450487384037799</v>
      </c>
      <c r="BU18" s="17">
        <v>9.6958089383557905E-2</v>
      </c>
      <c r="BV18" s="17"/>
      <c r="BW18" s="17">
        <v>0.11809580769195099</v>
      </c>
      <c r="BX18" s="17">
        <v>9.6833648969843505E-2</v>
      </c>
      <c r="BY18" s="17"/>
      <c r="BZ18" s="17">
        <v>0.17271917741788001</v>
      </c>
      <c r="CA18" s="17">
        <v>0.10037627874902</v>
      </c>
    </row>
    <row r="19" spans="2:79" ht="29" x14ac:dyDescent="0.35">
      <c r="B19" s="18" t="s">
        <v>126</v>
      </c>
      <c r="C19" s="17">
        <v>7.44101621963629E-2</v>
      </c>
      <c r="D19" s="17">
        <v>9.44007926600164E-2</v>
      </c>
      <c r="E19" s="17">
        <v>9.7107353439531793E-2</v>
      </c>
      <c r="F19" s="17">
        <v>7.6293093470586396E-2</v>
      </c>
      <c r="G19" s="17">
        <v>6.8262811562970399E-2</v>
      </c>
      <c r="H19" s="17">
        <v>6.26021952317969E-2</v>
      </c>
      <c r="I19" s="17">
        <v>5.9361228474560303E-2</v>
      </c>
      <c r="J19" s="17">
        <v>9.0550758308430193E-2</v>
      </c>
      <c r="K19" s="17">
        <v>6.8697273103255296E-2</v>
      </c>
      <c r="L19" s="17">
        <v>1.2971908787753301E-2</v>
      </c>
      <c r="M19" s="17"/>
      <c r="N19" s="17">
        <v>4.3883741306578697E-2</v>
      </c>
      <c r="O19" s="17">
        <v>4.39990827205885E-2</v>
      </c>
      <c r="P19" s="17">
        <v>6.3444635554837397E-2</v>
      </c>
      <c r="Q19" s="17">
        <v>0.12033069280601499</v>
      </c>
      <c r="R19" s="17"/>
      <c r="S19" s="17">
        <v>4.2315943293349097E-2</v>
      </c>
      <c r="T19" s="17">
        <v>6.4866271222303706E-2</v>
      </c>
      <c r="U19" s="17">
        <v>8.3456715269335693E-2</v>
      </c>
      <c r="V19" s="17">
        <v>5.7773951279175798E-2</v>
      </c>
      <c r="W19" s="17">
        <v>0.106905320241393</v>
      </c>
      <c r="X19" s="17">
        <v>9.45362768223484E-2</v>
      </c>
      <c r="Y19" s="17">
        <v>9.2501615845389504E-2</v>
      </c>
      <c r="Z19" s="17"/>
      <c r="AA19" s="17">
        <v>9.37153835000816E-2</v>
      </c>
      <c r="AB19" s="17">
        <v>4.3950096085913701E-2</v>
      </c>
      <c r="AC19" s="17"/>
      <c r="AD19" s="17">
        <v>0.100747878339219</v>
      </c>
      <c r="AE19" s="17">
        <v>0.118389686987508</v>
      </c>
      <c r="AF19" s="17">
        <v>7.42100127294055E-2</v>
      </c>
      <c r="AG19" s="17"/>
      <c r="AH19" s="17">
        <v>0.115410947413187</v>
      </c>
      <c r="AI19" s="17">
        <v>6.8601016705772705E-2</v>
      </c>
      <c r="AJ19" s="17"/>
      <c r="AK19" s="17">
        <v>7.0153697516996696E-2</v>
      </c>
      <c r="AL19" s="17">
        <v>7.6328095377623806E-2</v>
      </c>
      <c r="AM19" s="17"/>
      <c r="AN19" s="17">
        <v>4.8701494364144497E-2</v>
      </c>
      <c r="AO19" s="17">
        <v>0.12033069280601499</v>
      </c>
      <c r="AP19" s="17"/>
      <c r="AQ19" s="17">
        <v>0.103340718982908</v>
      </c>
      <c r="AR19" s="17">
        <v>5.9978499103703599E-2</v>
      </c>
      <c r="AS19" s="17"/>
      <c r="AT19" s="17">
        <v>4.0325851871553499E-2</v>
      </c>
      <c r="AU19" s="17">
        <v>5.5425220531947601E-2</v>
      </c>
      <c r="AV19" s="17">
        <v>9.6188738705715496E-2</v>
      </c>
      <c r="AW19" s="17">
        <v>0.10844427346921399</v>
      </c>
      <c r="AX19" s="17"/>
      <c r="AY19" s="17">
        <v>3.9065754628468903E-2</v>
      </c>
      <c r="AZ19" s="17">
        <v>8.31703448203919E-2</v>
      </c>
      <c r="BA19" s="17"/>
      <c r="BB19" s="17">
        <v>2.2625355297257999E-2</v>
      </c>
      <c r="BC19" s="17">
        <v>8.3923338478455303E-2</v>
      </c>
      <c r="BD19" s="17"/>
      <c r="BE19" s="17">
        <v>0.56174432022776899</v>
      </c>
      <c r="BF19" s="17">
        <v>1.0543353873289399E-2</v>
      </c>
      <c r="BG19" s="17"/>
      <c r="BH19" s="17">
        <v>3.6870260727348697E-2</v>
      </c>
      <c r="BI19" s="17">
        <v>7.7695648649195204E-2</v>
      </c>
      <c r="BJ19" s="17"/>
      <c r="BK19" s="17">
        <v>1.7909009588293098E-2</v>
      </c>
      <c r="BL19" s="17">
        <v>8.4200299826893102E-2</v>
      </c>
      <c r="BM19" s="17"/>
      <c r="BN19" s="17">
        <v>4.5149927103774801E-2</v>
      </c>
      <c r="BO19" s="17">
        <v>7.5743618268986596E-2</v>
      </c>
      <c r="BP19" s="17"/>
      <c r="BQ19" s="17">
        <v>5.4992179871458699E-2</v>
      </c>
      <c r="BR19" s="17">
        <v>7.5937762248811297E-2</v>
      </c>
      <c r="BS19" s="17"/>
      <c r="BT19" s="17">
        <v>4.4078546874921298E-2</v>
      </c>
      <c r="BU19" s="17">
        <v>7.6436593408495304E-2</v>
      </c>
      <c r="BV19" s="17"/>
      <c r="BW19" s="17">
        <v>5.7919974424996801E-2</v>
      </c>
      <c r="BX19" s="17">
        <v>8.2264027491389793E-2</v>
      </c>
      <c r="BY19" s="17"/>
      <c r="BZ19" s="17">
        <v>7.70552384290457E-2</v>
      </c>
      <c r="CA19" s="17">
        <v>7.4283056324136496E-2</v>
      </c>
    </row>
    <row r="20" spans="2:79" x14ac:dyDescent="0.35">
      <c r="B20" s="18" t="s">
        <v>127</v>
      </c>
      <c r="C20" s="17">
        <v>2.33530069281172E-2</v>
      </c>
      <c r="D20" s="17">
        <v>2.1151147565636099E-2</v>
      </c>
      <c r="E20" s="17">
        <v>2.5081705071319699E-2</v>
      </c>
      <c r="F20" s="17">
        <v>1.9841246775867499E-2</v>
      </c>
      <c r="G20" s="17">
        <v>3.2384865569595203E-2</v>
      </c>
      <c r="H20" s="17">
        <v>1.8505574936204101E-2</v>
      </c>
      <c r="I20" s="17">
        <v>2.24921016194151E-2</v>
      </c>
      <c r="J20" s="17">
        <v>3.3064067331002402E-2</v>
      </c>
      <c r="K20" s="17">
        <v>1.9334166233327101E-2</v>
      </c>
      <c r="L20" s="17">
        <v>1.26983314244131E-2</v>
      </c>
      <c r="M20" s="17"/>
      <c r="N20" s="17">
        <v>3.8891310023444203E-2</v>
      </c>
      <c r="O20" s="17">
        <v>2.4799262809435799E-2</v>
      </c>
      <c r="P20" s="17">
        <v>2.0493922449374102E-2</v>
      </c>
      <c r="Q20" s="17">
        <v>1.11608113716921E-2</v>
      </c>
      <c r="R20" s="17"/>
      <c r="S20" s="17">
        <v>1.6757206809132501E-2</v>
      </c>
      <c r="T20" s="17">
        <v>1.8611340220526899E-2</v>
      </c>
      <c r="U20" s="17">
        <v>1.9668822322336198E-2</v>
      </c>
      <c r="V20" s="17">
        <v>3.3104084716134699E-2</v>
      </c>
      <c r="W20" s="17">
        <v>2.3271530060337799E-2</v>
      </c>
      <c r="X20" s="17">
        <v>2.2557319618069799E-2</v>
      </c>
      <c r="Y20" s="17">
        <v>1.9737235306914298E-2</v>
      </c>
      <c r="Z20" s="17"/>
      <c r="AA20" s="17">
        <v>1.9616385234698799E-2</v>
      </c>
      <c r="AB20" s="17">
        <v>2.92487043677182E-2</v>
      </c>
      <c r="AC20" s="17"/>
      <c r="AD20" s="17">
        <v>1.4211004082091701E-2</v>
      </c>
      <c r="AE20" s="17">
        <v>7.9494671652196001E-3</v>
      </c>
      <c r="AF20" s="17">
        <v>2.9166378298338701E-2</v>
      </c>
      <c r="AG20" s="17"/>
      <c r="AH20" s="17">
        <v>6.2386874190157602E-3</v>
      </c>
      <c r="AI20" s="17">
        <v>2.5777828098615702E-2</v>
      </c>
      <c r="AJ20" s="17"/>
      <c r="AK20" s="17">
        <v>2.44132833263336E-2</v>
      </c>
      <c r="AL20" s="17">
        <v>2.2875253807010699E-2</v>
      </c>
      <c r="AM20" s="17"/>
      <c r="AN20" s="17">
        <v>3.01788232143014E-2</v>
      </c>
      <c r="AO20" s="17">
        <v>1.11608113716921E-2</v>
      </c>
      <c r="AP20" s="17"/>
      <c r="AQ20" s="17">
        <v>1.59821024248596E-2</v>
      </c>
      <c r="AR20" s="17">
        <v>2.70298946998953E-2</v>
      </c>
      <c r="AS20" s="17"/>
      <c r="AT20" s="17">
        <v>2.78708218372264E-2</v>
      </c>
      <c r="AU20" s="17">
        <v>3.09244662961181E-2</v>
      </c>
      <c r="AV20" s="17">
        <v>1.82616091565946E-2</v>
      </c>
      <c r="AW20" s="17">
        <v>1.32682016420254E-2</v>
      </c>
      <c r="AX20" s="17"/>
      <c r="AY20" s="17">
        <v>6.1230088292832099E-3</v>
      </c>
      <c r="AZ20" s="17">
        <v>2.76234966701654E-2</v>
      </c>
      <c r="BA20" s="17"/>
      <c r="BB20" s="17">
        <v>3.1914830836470998E-3</v>
      </c>
      <c r="BC20" s="17">
        <v>2.7056798482689399E-2</v>
      </c>
      <c r="BD20" s="17"/>
      <c r="BE20" s="17">
        <v>1.8138242905031101E-2</v>
      </c>
      <c r="BF20" s="17">
        <v>2.4036419590299299E-2</v>
      </c>
      <c r="BG20" s="17"/>
      <c r="BH20" s="17">
        <v>3.0854398297433501E-3</v>
      </c>
      <c r="BI20" s="17">
        <v>2.5126821310356401E-2</v>
      </c>
      <c r="BJ20" s="17"/>
      <c r="BK20" s="17">
        <v>5.2069081339413204E-3</v>
      </c>
      <c r="BL20" s="17">
        <v>2.6497240212781398E-2</v>
      </c>
      <c r="BM20" s="17"/>
      <c r="BN20" s="17">
        <v>6.4999986766052301E-3</v>
      </c>
      <c r="BO20" s="17">
        <v>2.41210371959482E-2</v>
      </c>
      <c r="BP20" s="17"/>
      <c r="BQ20" s="17">
        <v>4.4723528565315399E-3</v>
      </c>
      <c r="BR20" s="17">
        <v>2.48383357160122E-2</v>
      </c>
      <c r="BS20" s="17"/>
      <c r="BT20" s="17">
        <v>2.6662755428284199E-3</v>
      </c>
      <c r="BU20" s="17">
        <v>2.4735071078407202E-2</v>
      </c>
      <c r="BV20" s="17"/>
      <c r="BW20" s="17">
        <v>2.7685023907656901E-2</v>
      </c>
      <c r="BX20" s="17">
        <v>2.1289775248478499E-2</v>
      </c>
      <c r="BY20" s="17"/>
      <c r="BZ20" s="17">
        <v>1.0618322894949401E-2</v>
      </c>
      <c r="CA20" s="17">
        <v>2.3964956444567202E-2</v>
      </c>
    </row>
    <row r="21" spans="2:79" ht="29" x14ac:dyDescent="0.35">
      <c r="B21" s="18" t="s">
        <v>128</v>
      </c>
      <c r="C21" s="17">
        <v>9.9228122983419306E-2</v>
      </c>
      <c r="D21" s="17">
        <v>8.1356439258426297E-2</v>
      </c>
      <c r="E21" s="17">
        <v>8.3750466072563895E-2</v>
      </c>
      <c r="F21" s="17">
        <v>0.15588184132601801</v>
      </c>
      <c r="G21" s="17">
        <v>8.7379011601264198E-2</v>
      </c>
      <c r="H21" s="17">
        <v>4.43713490224108E-2</v>
      </c>
      <c r="I21" s="17">
        <v>0.16498867549180599</v>
      </c>
      <c r="J21" s="17">
        <v>4.2776518370022901E-2</v>
      </c>
      <c r="K21" s="17">
        <v>9.3537782294883604E-2</v>
      </c>
      <c r="L21" s="17">
        <v>0.119584058111945</v>
      </c>
      <c r="M21" s="17"/>
      <c r="N21" s="17">
        <v>0.13636029178078601</v>
      </c>
      <c r="O21" s="17">
        <v>9.3278246011186505E-2</v>
      </c>
      <c r="P21" s="17">
        <v>6.4467373384672302E-2</v>
      </c>
      <c r="Q21" s="17">
        <v>8.7314491430264193E-2</v>
      </c>
      <c r="R21" s="17"/>
      <c r="S21" s="17">
        <v>9.7116855764000795E-2</v>
      </c>
      <c r="T21" s="17">
        <v>8.7122132406349695E-2</v>
      </c>
      <c r="U21" s="17">
        <v>0.114509293193851</v>
      </c>
      <c r="V21" s="17">
        <v>0.12018091874311999</v>
      </c>
      <c r="W21" s="17">
        <v>8.5810497143100795E-2</v>
      </c>
      <c r="X21" s="17">
        <v>0.10670635797899</v>
      </c>
      <c r="Y21" s="17">
        <v>0.106534773296142</v>
      </c>
      <c r="Z21" s="17"/>
      <c r="AA21" s="17">
        <v>0.102712414383479</v>
      </c>
      <c r="AB21" s="17">
        <v>9.3730556044186203E-2</v>
      </c>
      <c r="AC21" s="17"/>
      <c r="AD21" s="17">
        <v>0.10608124307735101</v>
      </c>
      <c r="AE21" s="17">
        <v>0.11848884103308099</v>
      </c>
      <c r="AF21" s="17">
        <v>9.4109097037515396E-2</v>
      </c>
      <c r="AG21" s="17"/>
      <c r="AH21" s="17">
        <v>0.123067308010648</v>
      </c>
      <c r="AI21" s="17">
        <v>9.5850497568005497E-2</v>
      </c>
      <c r="AJ21" s="17"/>
      <c r="AK21" s="17">
        <v>8.7480652445182397E-2</v>
      </c>
      <c r="AL21" s="17">
        <v>0.104521450953552</v>
      </c>
      <c r="AM21" s="17"/>
      <c r="AN21" s="17">
        <v>0.105897984855859</v>
      </c>
      <c r="AO21" s="17">
        <v>8.7314491430264193E-2</v>
      </c>
      <c r="AP21" s="17"/>
      <c r="AQ21" s="17">
        <v>0.100641305143118</v>
      </c>
      <c r="AR21" s="17">
        <v>9.8523173923233398E-2</v>
      </c>
      <c r="AS21" s="17"/>
      <c r="AT21" s="17">
        <v>0.112044158908167</v>
      </c>
      <c r="AU21" s="17">
        <v>9.5445277148550597E-2</v>
      </c>
      <c r="AV21" s="17">
        <v>9.4942346470372696E-2</v>
      </c>
      <c r="AW21" s="17">
        <v>0.101046058164642</v>
      </c>
      <c r="AX21" s="17"/>
      <c r="AY21" s="17">
        <v>0.187841410181256</v>
      </c>
      <c r="AZ21" s="17">
        <v>7.72651412223746E-2</v>
      </c>
      <c r="BA21" s="17"/>
      <c r="BB21" s="17">
        <v>2.8437261066596799E-2</v>
      </c>
      <c r="BC21" s="17">
        <v>0.112232824340868</v>
      </c>
      <c r="BD21" s="17"/>
      <c r="BE21" s="17">
        <v>5.7508765819668101E-2</v>
      </c>
      <c r="BF21" s="17">
        <v>0.10469558743964</v>
      </c>
      <c r="BG21" s="17"/>
      <c r="BH21" s="17">
        <v>7.3690159902164001E-2</v>
      </c>
      <c r="BI21" s="17">
        <v>0.101463201618499</v>
      </c>
      <c r="BJ21" s="17"/>
      <c r="BK21" s="17">
        <v>6.0614918469886599E-2</v>
      </c>
      <c r="BL21" s="17">
        <v>0.105918757936755</v>
      </c>
      <c r="BM21" s="17"/>
      <c r="BN21" s="17">
        <v>7.3257609877941499E-2</v>
      </c>
      <c r="BO21" s="17">
        <v>0.100411658874367</v>
      </c>
      <c r="BP21" s="17"/>
      <c r="BQ21" s="17">
        <v>9.9871369654930597E-2</v>
      </c>
      <c r="BR21" s="17">
        <v>9.9177519185728202E-2</v>
      </c>
      <c r="BS21" s="17"/>
      <c r="BT21" s="17">
        <v>6.6036012001675803E-2</v>
      </c>
      <c r="BU21" s="17">
        <v>0.101445661646532</v>
      </c>
      <c r="BV21" s="17"/>
      <c r="BW21" s="17">
        <v>0.110840305516881</v>
      </c>
      <c r="BX21" s="17">
        <v>9.3697529962675705E-2</v>
      </c>
      <c r="BY21" s="17"/>
      <c r="BZ21" s="17">
        <v>0.13657808981970901</v>
      </c>
      <c r="CA21" s="17">
        <v>9.7433316446770293E-2</v>
      </c>
    </row>
    <row r="22" spans="2:79" ht="29" x14ac:dyDescent="0.35">
      <c r="B22" s="18" t="s">
        <v>129</v>
      </c>
      <c r="C22" s="17">
        <v>3.1365998927707597E-2</v>
      </c>
      <c r="D22" s="17">
        <v>2.8205889454840101E-2</v>
      </c>
      <c r="E22" s="17">
        <v>1.7431431274931099E-2</v>
      </c>
      <c r="F22" s="17">
        <v>3.39360629988344E-2</v>
      </c>
      <c r="G22" s="17">
        <v>4.8480565576126101E-2</v>
      </c>
      <c r="H22" s="17">
        <v>1.45526583159701E-2</v>
      </c>
      <c r="I22" s="17">
        <v>2.4625896908388199E-2</v>
      </c>
      <c r="J22" s="17">
        <v>5.0318153251312697E-2</v>
      </c>
      <c r="K22" s="17">
        <v>2.1101314885699399E-2</v>
      </c>
      <c r="L22" s="17">
        <v>8.03382450367012E-2</v>
      </c>
      <c r="M22" s="17"/>
      <c r="N22" s="17">
        <v>3.4766627952450301E-2</v>
      </c>
      <c r="O22" s="17">
        <v>3.3869148280786E-2</v>
      </c>
      <c r="P22" s="17">
        <v>3.5495708361946099E-2</v>
      </c>
      <c r="Q22" s="17">
        <v>2.54527278471584E-2</v>
      </c>
      <c r="R22" s="17"/>
      <c r="S22" s="17">
        <v>2.3215764316317E-2</v>
      </c>
      <c r="T22" s="17">
        <v>3.2824620106748498E-2</v>
      </c>
      <c r="U22" s="17">
        <v>3.18807805914368E-2</v>
      </c>
      <c r="V22" s="17">
        <v>4.2002346505112198E-2</v>
      </c>
      <c r="W22" s="17">
        <v>3.3806978145492897E-2</v>
      </c>
      <c r="X22" s="17">
        <v>2.5537687015847299E-2</v>
      </c>
      <c r="Y22" s="17">
        <v>1.7253201688872899E-2</v>
      </c>
      <c r="Z22" s="17"/>
      <c r="AA22" s="17">
        <v>3.14665214766029E-2</v>
      </c>
      <c r="AB22" s="17">
        <v>3.1207392950766299E-2</v>
      </c>
      <c r="AC22" s="17"/>
      <c r="AD22" s="17">
        <v>3.1483777718554498E-2</v>
      </c>
      <c r="AE22" s="17">
        <v>2.03036695932352E-2</v>
      </c>
      <c r="AF22" s="17">
        <v>3.6890979460033398E-2</v>
      </c>
      <c r="AG22" s="17"/>
      <c r="AH22" s="17">
        <v>3.0476100733636199E-2</v>
      </c>
      <c r="AI22" s="17">
        <v>3.1492083051556298E-2</v>
      </c>
      <c r="AJ22" s="17"/>
      <c r="AK22" s="17">
        <v>3.7680393226104399E-2</v>
      </c>
      <c r="AL22" s="17">
        <v>2.85207770694909E-2</v>
      </c>
      <c r="AM22" s="17"/>
      <c r="AN22" s="17">
        <v>3.4676551310126001E-2</v>
      </c>
      <c r="AO22" s="17">
        <v>2.54527278471584E-2</v>
      </c>
      <c r="AP22" s="17"/>
      <c r="AQ22" s="17">
        <v>2.3759705659985898E-2</v>
      </c>
      <c r="AR22" s="17">
        <v>3.51603075762979E-2</v>
      </c>
      <c r="AS22" s="17"/>
      <c r="AT22" s="17">
        <v>3.5256954451652903E-2</v>
      </c>
      <c r="AU22" s="17">
        <v>3.07787657560257E-2</v>
      </c>
      <c r="AV22" s="17">
        <v>2.8751119575775998E-2</v>
      </c>
      <c r="AW22" s="17">
        <v>3.3717274503957999E-2</v>
      </c>
      <c r="AX22" s="17"/>
      <c r="AY22" s="17">
        <v>2.77567685876314E-2</v>
      </c>
      <c r="AZ22" s="17">
        <v>3.2260553939006599E-2</v>
      </c>
      <c r="BA22" s="17"/>
      <c r="BB22" s="17">
        <v>9.7004724296519493E-3</v>
      </c>
      <c r="BC22" s="17">
        <v>3.5346084693440402E-2</v>
      </c>
      <c r="BD22" s="17"/>
      <c r="BE22" s="17">
        <v>7.0620633920405101E-2</v>
      </c>
      <c r="BF22" s="17">
        <v>2.6221544742517301E-2</v>
      </c>
      <c r="BG22" s="17"/>
      <c r="BH22" s="17">
        <v>1.93171031086747E-2</v>
      </c>
      <c r="BI22" s="17">
        <v>3.2420516452685497E-2</v>
      </c>
      <c r="BJ22" s="17"/>
      <c r="BK22" s="17">
        <v>6.0767262739075401E-3</v>
      </c>
      <c r="BL22" s="17">
        <v>3.5747953072504002E-2</v>
      </c>
      <c r="BM22" s="17"/>
      <c r="BN22" s="17">
        <v>1.6619323557159699E-2</v>
      </c>
      <c r="BO22" s="17">
        <v>3.2038038771599602E-2</v>
      </c>
      <c r="BP22" s="17"/>
      <c r="BQ22" s="17">
        <v>4.14398528660328E-2</v>
      </c>
      <c r="BR22" s="17">
        <v>3.0573495383979101E-2</v>
      </c>
      <c r="BS22" s="17"/>
      <c r="BT22" s="17">
        <v>2.6664713166357799E-2</v>
      </c>
      <c r="BU22" s="17">
        <v>3.16800881083526E-2</v>
      </c>
      <c r="BV22" s="17"/>
      <c r="BW22" s="17">
        <v>3.7178350930321701E-2</v>
      </c>
      <c r="BX22" s="17">
        <v>2.8597720584929799E-2</v>
      </c>
      <c r="BY22" s="17"/>
      <c r="BZ22" s="17">
        <v>4.5315979598464701E-2</v>
      </c>
      <c r="CA22" s="17">
        <v>3.0695649831984299E-2</v>
      </c>
    </row>
    <row r="23" spans="2:79" ht="29" x14ac:dyDescent="0.35">
      <c r="B23" s="18" t="s">
        <v>130</v>
      </c>
      <c r="C23" s="17">
        <v>2.4764139769450001E-2</v>
      </c>
      <c r="D23" s="17">
        <v>3.4381561905832497E-2</v>
      </c>
      <c r="E23" s="17">
        <v>2.93507970509242E-2</v>
      </c>
      <c r="F23" s="17">
        <v>1.74736482828361E-2</v>
      </c>
      <c r="G23" s="17">
        <v>2.7191030118168501E-2</v>
      </c>
      <c r="H23" s="17">
        <v>1.7209344635907099E-2</v>
      </c>
      <c r="I23" s="17">
        <v>2.06208166667275E-2</v>
      </c>
      <c r="J23" s="17">
        <v>2.6156237506496101E-2</v>
      </c>
      <c r="K23" s="17">
        <v>3.3901025487973503E-2</v>
      </c>
      <c r="L23" s="17">
        <v>2.19714230154434E-2</v>
      </c>
      <c r="M23" s="17"/>
      <c r="N23" s="17">
        <v>4.0334890480921903E-3</v>
      </c>
      <c r="O23" s="17">
        <v>1.2944950309440199E-2</v>
      </c>
      <c r="P23" s="17">
        <v>3.2532681372993498E-2</v>
      </c>
      <c r="Q23" s="17">
        <v>4.4585517789799599E-2</v>
      </c>
      <c r="R23" s="17"/>
      <c r="S23" s="17">
        <v>1.00119122900304E-2</v>
      </c>
      <c r="T23" s="17">
        <v>1.3626939175147E-2</v>
      </c>
      <c r="U23" s="17">
        <v>1.8203491435038601E-2</v>
      </c>
      <c r="V23" s="17">
        <v>3.4820303165255501E-2</v>
      </c>
      <c r="W23" s="17">
        <v>1.21668897625798E-2</v>
      </c>
      <c r="X23" s="17">
        <v>9.3640580076306094E-3</v>
      </c>
      <c r="Y23" s="17">
        <v>1.23318528565698E-2</v>
      </c>
      <c r="Z23" s="17"/>
      <c r="AA23" s="17">
        <v>1.9985973934814001E-2</v>
      </c>
      <c r="AB23" s="17">
        <v>3.2303201089698502E-2</v>
      </c>
      <c r="AC23" s="17"/>
      <c r="AD23" s="17">
        <v>2.5147213006771901E-2</v>
      </c>
      <c r="AE23" s="17">
        <v>6.5462947305178999E-3</v>
      </c>
      <c r="AF23" s="17">
        <v>2.1433785491181599E-2</v>
      </c>
      <c r="AG23" s="17"/>
      <c r="AH23" s="17">
        <v>4.1535748176649498E-3</v>
      </c>
      <c r="AI23" s="17">
        <v>2.7684322146812101E-2</v>
      </c>
      <c r="AJ23" s="17"/>
      <c r="AK23" s="17">
        <v>2.92530554001279E-2</v>
      </c>
      <c r="AL23" s="17">
        <v>2.2741465817122102E-2</v>
      </c>
      <c r="AM23" s="17"/>
      <c r="AN23" s="17">
        <v>1.3667115916792399E-2</v>
      </c>
      <c r="AO23" s="17">
        <v>4.4585517789799599E-2</v>
      </c>
      <c r="AP23" s="17"/>
      <c r="AQ23" s="17">
        <v>1.29584554203742E-2</v>
      </c>
      <c r="AR23" s="17">
        <v>3.0653264557514201E-2</v>
      </c>
      <c r="AS23" s="17"/>
      <c r="AT23" s="17">
        <v>2.5351327754746199E-2</v>
      </c>
      <c r="AU23" s="17">
        <v>3.2485273806343098E-2</v>
      </c>
      <c r="AV23" s="17">
        <v>2.2475478455636799E-2</v>
      </c>
      <c r="AW23" s="17">
        <v>1.20949629899767E-2</v>
      </c>
      <c r="AX23" s="17"/>
      <c r="AY23" s="17">
        <v>9.5991992229904899E-3</v>
      </c>
      <c r="AZ23" s="17">
        <v>2.85228008366737E-2</v>
      </c>
      <c r="BA23" s="17"/>
      <c r="BB23" s="17">
        <v>2.9232132781633999E-3</v>
      </c>
      <c r="BC23" s="17">
        <v>2.87764475546399E-2</v>
      </c>
      <c r="BD23" s="17"/>
      <c r="BE23" s="17">
        <v>1.5824458594336E-2</v>
      </c>
      <c r="BF23" s="17">
        <v>2.5935715565381798E-2</v>
      </c>
      <c r="BG23" s="17"/>
      <c r="BH23" s="17">
        <v>3.1278146658782202E-2</v>
      </c>
      <c r="BI23" s="17">
        <v>2.4194034879691E-2</v>
      </c>
      <c r="BJ23" s="17"/>
      <c r="BK23" s="17">
        <v>1.0902638292865699E-3</v>
      </c>
      <c r="BL23" s="17">
        <v>2.8866188895952199E-2</v>
      </c>
      <c r="BM23" s="17"/>
      <c r="BN23" s="17">
        <v>9.3770558543774894E-3</v>
      </c>
      <c r="BO23" s="17">
        <v>2.5465364500611602E-2</v>
      </c>
      <c r="BP23" s="17"/>
      <c r="BQ23" s="17">
        <v>1.4212459910779201E-2</v>
      </c>
      <c r="BR23" s="17">
        <v>2.5594233567859399E-2</v>
      </c>
      <c r="BS23" s="17"/>
      <c r="BT23" s="17">
        <v>8.0418235635686796E-3</v>
      </c>
      <c r="BU23" s="17">
        <v>2.5881344479440901E-2</v>
      </c>
      <c r="BV23" s="17"/>
      <c r="BW23" s="17">
        <v>1.2014345707144001E-2</v>
      </c>
      <c r="BX23" s="17">
        <v>3.0836548797961098E-2</v>
      </c>
      <c r="BY23" s="17"/>
      <c r="BZ23" s="17">
        <v>5.9327367327218902E-3</v>
      </c>
      <c r="CA23" s="17">
        <v>2.5669059589398899E-2</v>
      </c>
    </row>
    <row r="24" spans="2:79" x14ac:dyDescent="0.35">
      <c r="B24" s="18" t="s">
        <v>131</v>
      </c>
      <c r="C24" s="17">
        <v>3.7287597393804203E-2</v>
      </c>
      <c r="D24" s="17">
        <v>4.8319298722984599E-2</v>
      </c>
      <c r="E24" s="17">
        <v>2.8486935125699501E-2</v>
      </c>
      <c r="F24" s="17">
        <v>3.3580882007441297E-2</v>
      </c>
      <c r="G24" s="17">
        <v>3.9791559953921397E-2</v>
      </c>
      <c r="H24" s="17">
        <v>3.0795990659992799E-2</v>
      </c>
      <c r="I24" s="17">
        <v>4.1807210534334602E-2</v>
      </c>
      <c r="J24" s="17">
        <v>4.41568155971198E-2</v>
      </c>
      <c r="K24" s="17">
        <v>4.04792720638633E-2</v>
      </c>
      <c r="L24" s="17">
        <v>2.5144917969444899E-2</v>
      </c>
      <c r="M24" s="17"/>
      <c r="N24" s="17">
        <v>4.0838983073224998E-2</v>
      </c>
      <c r="O24" s="17">
        <v>3.9579574659683397E-2</v>
      </c>
      <c r="P24" s="17">
        <v>4.20250648846087E-2</v>
      </c>
      <c r="Q24" s="17">
        <v>3.1098742598919999E-2</v>
      </c>
      <c r="R24" s="17"/>
      <c r="S24" s="17">
        <v>3.7693183550688202E-2</v>
      </c>
      <c r="T24" s="17">
        <v>1.9593682996269901E-2</v>
      </c>
      <c r="U24" s="17">
        <v>2.0318007555411001E-2</v>
      </c>
      <c r="V24" s="17">
        <v>5.1473346761017703E-2</v>
      </c>
      <c r="W24" s="17">
        <v>2.2471191083818499E-2</v>
      </c>
      <c r="X24" s="17">
        <v>2.0615397501005401E-2</v>
      </c>
      <c r="Y24" s="17">
        <v>2.65702967832111E-2</v>
      </c>
      <c r="Z24" s="17"/>
      <c r="AA24" s="17">
        <v>3.0011565725319E-2</v>
      </c>
      <c r="AB24" s="17">
        <v>4.8767828682377397E-2</v>
      </c>
      <c r="AC24" s="17"/>
      <c r="AD24" s="17">
        <v>3.3902814983289301E-2</v>
      </c>
      <c r="AE24" s="17">
        <v>1.2321988328441001E-2</v>
      </c>
      <c r="AF24" s="17">
        <v>3.6546036886254803E-2</v>
      </c>
      <c r="AG24" s="17"/>
      <c r="AH24" s="17">
        <v>1.9552314457890099E-2</v>
      </c>
      <c r="AI24" s="17">
        <v>3.9800398998619098E-2</v>
      </c>
      <c r="AJ24" s="17"/>
      <c r="AK24" s="17">
        <v>5.07017998601288E-2</v>
      </c>
      <c r="AL24" s="17">
        <v>3.1243251687135199E-2</v>
      </c>
      <c r="AM24" s="17"/>
      <c r="AN24" s="17">
        <v>4.0752435671393E-2</v>
      </c>
      <c r="AO24" s="17">
        <v>3.1098742598919999E-2</v>
      </c>
      <c r="AP24" s="17"/>
      <c r="AQ24" s="17">
        <v>2.6415660342291199E-2</v>
      </c>
      <c r="AR24" s="17">
        <v>4.27109334826902E-2</v>
      </c>
      <c r="AS24" s="17"/>
      <c r="AT24" s="17">
        <v>4.5244691511771698E-2</v>
      </c>
      <c r="AU24" s="17">
        <v>4.3289047843045603E-2</v>
      </c>
      <c r="AV24" s="17">
        <v>3.3161457644794501E-2</v>
      </c>
      <c r="AW24" s="17">
        <v>2.3306864815651401E-2</v>
      </c>
      <c r="AX24" s="17"/>
      <c r="AY24" s="17">
        <v>7.2419326367946096E-3</v>
      </c>
      <c r="AZ24" s="17">
        <v>4.4734475936786103E-2</v>
      </c>
      <c r="BA24" s="17"/>
      <c r="BB24" s="17">
        <v>1.70965258006013E-3</v>
      </c>
      <c r="BC24" s="17">
        <v>4.3823476950662299E-2</v>
      </c>
      <c r="BD24" s="17"/>
      <c r="BE24" s="17">
        <v>5.67503933884055E-3</v>
      </c>
      <c r="BF24" s="17">
        <v>4.1430531256790901E-2</v>
      </c>
      <c r="BG24" s="17"/>
      <c r="BH24" s="17">
        <v>2.7913738216867701E-2</v>
      </c>
      <c r="BI24" s="17">
        <v>3.8107996119730599E-2</v>
      </c>
      <c r="BJ24" s="17"/>
      <c r="BK24" s="17">
        <v>3.7717865657932699E-3</v>
      </c>
      <c r="BL24" s="17">
        <v>4.30949904408299E-2</v>
      </c>
      <c r="BM24" s="17"/>
      <c r="BN24" s="17">
        <v>5.2077059318488403E-3</v>
      </c>
      <c r="BO24" s="17">
        <v>3.87495516789867E-2</v>
      </c>
      <c r="BP24" s="17"/>
      <c r="BQ24" s="17">
        <v>4.2250273103776898E-3</v>
      </c>
      <c r="BR24" s="17">
        <v>3.9888608299491701E-2</v>
      </c>
      <c r="BS24" s="17"/>
      <c r="BT24" s="17">
        <v>1.8861977116978599E-2</v>
      </c>
      <c r="BU24" s="17">
        <v>3.8518598500608597E-2</v>
      </c>
      <c r="BV24" s="17"/>
      <c r="BW24" s="17">
        <v>3.6595637665287499E-2</v>
      </c>
      <c r="BX24" s="17">
        <v>3.7617160560258302E-2</v>
      </c>
      <c r="BY24" s="17"/>
      <c r="BZ24" s="17">
        <v>2.95920469411322E-2</v>
      </c>
      <c r="CA24" s="17">
        <v>3.76573975683561E-2</v>
      </c>
    </row>
    <row r="25" spans="2:79" ht="29" x14ac:dyDescent="0.35">
      <c r="B25" s="18" t="s">
        <v>132</v>
      </c>
      <c r="C25" s="17">
        <v>4.98643706596303E-2</v>
      </c>
      <c r="D25" s="17">
        <v>7.2579600893958804E-2</v>
      </c>
      <c r="E25" s="17">
        <v>6.2773789036622604E-2</v>
      </c>
      <c r="F25" s="17">
        <v>3.4879447842184198E-2</v>
      </c>
      <c r="G25" s="17">
        <v>5.8991453806777498E-2</v>
      </c>
      <c r="H25" s="17">
        <v>2.2571365686272001E-2</v>
      </c>
      <c r="I25" s="17">
        <v>5.7337753096972199E-2</v>
      </c>
      <c r="J25" s="17">
        <v>3.4993921921829901E-2</v>
      </c>
      <c r="K25" s="17">
        <v>3.1529665971759303E-2</v>
      </c>
      <c r="L25" s="17">
        <v>5.7769045626222898E-2</v>
      </c>
      <c r="M25" s="17"/>
      <c r="N25" s="17">
        <v>4.7030958757996899E-2</v>
      </c>
      <c r="O25" s="17">
        <v>5.8014658678133602E-2</v>
      </c>
      <c r="P25" s="17">
        <v>3.9525569934725703E-2</v>
      </c>
      <c r="Q25" s="17">
        <v>5.2337215930672899E-2</v>
      </c>
      <c r="R25" s="17"/>
      <c r="S25" s="17">
        <v>2.46709080432072E-2</v>
      </c>
      <c r="T25" s="17">
        <v>3.9031748964475102E-2</v>
      </c>
      <c r="U25" s="17">
        <v>3.9434019612585698E-2</v>
      </c>
      <c r="V25" s="17">
        <v>5.8427924966684398E-2</v>
      </c>
      <c r="W25" s="17">
        <v>6.2647099236317103E-2</v>
      </c>
      <c r="X25" s="17">
        <v>4.1945469607944201E-2</v>
      </c>
      <c r="Y25" s="17">
        <v>3.7738530425600401E-2</v>
      </c>
      <c r="Z25" s="17"/>
      <c r="AA25" s="17">
        <v>4.0402301455030903E-2</v>
      </c>
      <c r="AB25" s="17">
        <v>6.4793764577441806E-2</v>
      </c>
      <c r="AC25" s="17"/>
      <c r="AD25" s="17">
        <v>3.7369175234263599E-2</v>
      </c>
      <c r="AE25" s="17">
        <v>3.4033751031645201E-2</v>
      </c>
      <c r="AF25" s="17">
        <v>4.7786575926370103E-2</v>
      </c>
      <c r="AG25" s="17"/>
      <c r="AH25" s="17">
        <v>2.31948883109123E-2</v>
      </c>
      <c r="AI25" s="17">
        <v>5.3643003246863198E-2</v>
      </c>
      <c r="AJ25" s="17"/>
      <c r="AK25" s="17">
        <v>7.0339467361619806E-2</v>
      </c>
      <c r="AL25" s="17">
        <v>4.06384354499158E-2</v>
      </c>
      <c r="AM25" s="17"/>
      <c r="AN25" s="17">
        <v>4.8479945069819202E-2</v>
      </c>
      <c r="AO25" s="17">
        <v>5.2337215930672899E-2</v>
      </c>
      <c r="AP25" s="17"/>
      <c r="AQ25" s="17">
        <v>3.4583116171043801E-2</v>
      </c>
      <c r="AR25" s="17">
        <v>5.7487242145983102E-2</v>
      </c>
      <c r="AS25" s="17"/>
      <c r="AT25" s="17">
        <v>6.7043886558130594E-2</v>
      </c>
      <c r="AU25" s="17">
        <v>5.8404334305119501E-2</v>
      </c>
      <c r="AV25" s="17">
        <v>4.1795980248006903E-2</v>
      </c>
      <c r="AW25" s="17">
        <v>2.7551943472515501E-2</v>
      </c>
      <c r="AX25" s="17"/>
      <c r="AY25" s="17">
        <v>1.42263955739218E-2</v>
      </c>
      <c r="AZ25" s="17">
        <v>5.8697314584399703E-2</v>
      </c>
      <c r="BA25" s="17"/>
      <c r="BB25" s="17">
        <v>1.04990842781404E-2</v>
      </c>
      <c r="BC25" s="17">
        <v>5.7096007333911999E-2</v>
      </c>
      <c r="BD25" s="17"/>
      <c r="BE25" s="17">
        <v>6.4761696505583602E-3</v>
      </c>
      <c r="BF25" s="17">
        <v>5.5550542810015001E-2</v>
      </c>
      <c r="BG25" s="17"/>
      <c r="BH25" s="17">
        <v>0.52664104807991197</v>
      </c>
      <c r="BI25" s="17">
        <v>8.1369485462907103E-3</v>
      </c>
      <c r="BJ25" s="17"/>
      <c r="BK25" s="17">
        <v>1.3770058482081E-2</v>
      </c>
      <c r="BL25" s="17">
        <v>5.6118548983189999E-2</v>
      </c>
      <c r="BM25" s="17"/>
      <c r="BN25" s="17">
        <v>5.0419690467364197E-3</v>
      </c>
      <c r="BO25" s="17">
        <v>5.1907030379593801E-2</v>
      </c>
      <c r="BP25" s="17"/>
      <c r="BQ25" s="17">
        <v>3.1941087939765201E-3</v>
      </c>
      <c r="BR25" s="17">
        <v>5.3535889836075302E-2</v>
      </c>
      <c r="BS25" s="17"/>
      <c r="BT25" s="17">
        <v>4.3071350569321197E-3</v>
      </c>
      <c r="BU25" s="17">
        <v>5.2908013511665297E-2</v>
      </c>
      <c r="BV25" s="17"/>
      <c r="BW25" s="17">
        <v>4.1773433005171501E-2</v>
      </c>
      <c r="BX25" s="17">
        <v>5.3717882537701302E-2</v>
      </c>
      <c r="BY25" s="17"/>
      <c r="BZ25" s="17">
        <v>2.6888829778035198E-2</v>
      </c>
      <c r="CA25" s="17">
        <v>5.0968431906540601E-2</v>
      </c>
    </row>
    <row r="26" spans="2:79" ht="29" x14ac:dyDescent="0.35">
      <c r="B26" s="18" t="s">
        <v>133</v>
      </c>
      <c r="C26" s="17">
        <v>3.6682910205532999E-2</v>
      </c>
      <c r="D26" s="17">
        <v>2.5457707147253299E-2</v>
      </c>
      <c r="E26" s="17">
        <v>3.27394640310264E-2</v>
      </c>
      <c r="F26" s="17">
        <v>3.78463180880559E-2</v>
      </c>
      <c r="G26" s="17">
        <v>3.04926258380258E-2</v>
      </c>
      <c r="H26" s="17">
        <v>4.7408645406280703E-2</v>
      </c>
      <c r="I26" s="17">
        <v>3.8143883909221098E-2</v>
      </c>
      <c r="J26" s="17">
        <v>4.3128426237996398E-2</v>
      </c>
      <c r="K26" s="17">
        <v>4.1664870427126501E-2</v>
      </c>
      <c r="L26" s="17">
        <v>4.8598217098085802E-2</v>
      </c>
      <c r="M26" s="17"/>
      <c r="N26" s="17">
        <v>7.5387193827889803E-2</v>
      </c>
      <c r="O26" s="17">
        <v>4.5028494470799998E-2</v>
      </c>
      <c r="P26" s="17">
        <v>1.6811666149424299E-2</v>
      </c>
      <c r="Q26" s="17">
        <v>9.3489021638280892E-3</v>
      </c>
      <c r="R26" s="17"/>
      <c r="S26" s="17">
        <v>7.9178660101539497E-2</v>
      </c>
      <c r="T26" s="17">
        <v>3.4445887093952299E-2</v>
      </c>
      <c r="U26" s="17">
        <v>3.4972212468241302E-2</v>
      </c>
      <c r="V26" s="17">
        <v>4.62367126339117E-2</v>
      </c>
      <c r="W26" s="17">
        <v>1.94214022476932E-2</v>
      </c>
      <c r="X26" s="17">
        <v>1.5441522126562E-2</v>
      </c>
      <c r="Y26" s="17">
        <v>2.8669891136574699E-2</v>
      </c>
      <c r="Z26" s="17"/>
      <c r="AA26" s="17">
        <v>2.6178427648679201E-2</v>
      </c>
      <c r="AB26" s="17">
        <v>5.3257039458130401E-2</v>
      </c>
      <c r="AC26" s="17"/>
      <c r="AD26" s="17">
        <v>2.37125276839204E-2</v>
      </c>
      <c r="AE26" s="17">
        <v>1.7737756135487E-2</v>
      </c>
      <c r="AF26" s="17">
        <v>3.2483616136923098E-2</v>
      </c>
      <c r="AG26" s="17"/>
      <c r="AH26" s="17">
        <v>2.0209248456317799E-2</v>
      </c>
      <c r="AI26" s="17">
        <v>3.9016960574517E-2</v>
      </c>
      <c r="AJ26" s="17"/>
      <c r="AK26" s="17">
        <v>4.6611296125427797E-2</v>
      </c>
      <c r="AL26" s="17">
        <v>3.2209249027410701E-2</v>
      </c>
      <c r="AM26" s="17"/>
      <c r="AN26" s="17">
        <v>5.1985889590524602E-2</v>
      </c>
      <c r="AO26" s="17">
        <v>9.3489021638280892E-3</v>
      </c>
      <c r="AP26" s="17"/>
      <c r="AQ26" s="17">
        <v>3.39021725450264E-2</v>
      </c>
      <c r="AR26" s="17">
        <v>3.80700480114727E-2</v>
      </c>
      <c r="AS26" s="17"/>
      <c r="AT26" s="17">
        <v>4.7767204799451998E-2</v>
      </c>
      <c r="AU26" s="17">
        <v>4.8967837113019802E-2</v>
      </c>
      <c r="AV26" s="17">
        <v>3.0293099084648799E-2</v>
      </c>
      <c r="AW26" s="17">
        <v>9.3173695520132101E-3</v>
      </c>
      <c r="AX26" s="17"/>
      <c r="AY26" s="17">
        <v>1.2464546849857899E-2</v>
      </c>
      <c r="AZ26" s="17">
        <v>4.2685480355938499E-2</v>
      </c>
      <c r="BA26" s="17"/>
      <c r="BB26" s="17">
        <v>3.0685716165020499E-2</v>
      </c>
      <c r="BC26" s="17">
        <v>3.7784630333918698E-2</v>
      </c>
      <c r="BD26" s="17"/>
      <c r="BE26" s="17">
        <v>7.5665254705233201E-3</v>
      </c>
      <c r="BF26" s="17">
        <v>4.0498712016847703E-2</v>
      </c>
      <c r="BG26" s="17"/>
      <c r="BH26" s="17">
        <v>4.3870265725111804E-3</v>
      </c>
      <c r="BI26" s="17">
        <v>3.9509441016918501E-2</v>
      </c>
      <c r="BJ26" s="17"/>
      <c r="BK26" s="17">
        <v>8.4342612635315995E-3</v>
      </c>
      <c r="BL26" s="17">
        <v>4.1577645060538897E-2</v>
      </c>
      <c r="BM26" s="17"/>
      <c r="BN26" s="17">
        <v>0</v>
      </c>
      <c r="BO26" s="17">
        <v>3.8354634619923299E-2</v>
      </c>
      <c r="BP26" s="17"/>
      <c r="BQ26" s="17">
        <v>1.9307140413381699E-3</v>
      </c>
      <c r="BR26" s="17">
        <v>3.9416842897141098E-2</v>
      </c>
      <c r="BS26" s="17"/>
      <c r="BT26" s="17">
        <v>0.30516065195639103</v>
      </c>
      <c r="BU26" s="17">
        <v>1.8746124779463601E-2</v>
      </c>
      <c r="BV26" s="17"/>
      <c r="BW26" s="17">
        <v>4.1366636550157598E-2</v>
      </c>
      <c r="BX26" s="17">
        <v>3.4452168124273999E-2</v>
      </c>
      <c r="BY26" s="17"/>
      <c r="BZ26" s="17">
        <v>3.91373620109218E-2</v>
      </c>
      <c r="CA26" s="17">
        <v>3.6564964554777597E-2</v>
      </c>
    </row>
    <row r="27" spans="2:79" x14ac:dyDescent="0.35">
      <c r="B27" s="18" t="s">
        <v>134</v>
      </c>
      <c r="C27" s="17">
        <v>7.3666519790572593E-2</v>
      </c>
      <c r="D27" s="17">
        <v>6.5140220838299595E-2</v>
      </c>
      <c r="E27" s="17">
        <v>7.6790998181028206E-2</v>
      </c>
      <c r="F27" s="17">
        <v>6.2186797641395099E-2</v>
      </c>
      <c r="G27" s="17">
        <v>6.7061540547834697E-2</v>
      </c>
      <c r="H27" s="17">
        <v>8.6642868092246195E-2</v>
      </c>
      <c r="I27" s="17">
        <v>8.2901536014093294E-2</v>
      </c>
      <c r="J27" s="17">
        <v>6.0949240783463199E-2</v>
      </c>
      <c r="K27" s="17">
        <v>4.6860240083010103E-2</v>
      </c>
      <c r="L27" s="17">
        <v>0.12530823860880499</v>
      </c>
      <c r="M27" s="17"/>
      <c r="N27" s="17">
        <v>0.125872957788664</v>
      </c>
      <c r="O27" s="17">
        <v>7.8127256435077105E-2</v>
      </c>
      <c r="P27" s="17">
        <v>5.2165925056749003E-2</v>
      </c>
      <c r="Q27" s="17">
        <v>3.81106166007198E-2</v>
      </c>
      <c r="R27" s="17"/>
      <c r="S27" s="17">
        <v>0.109449047451827</v>
      </c>
      <c r="T27" s="17">
        <v>8.5018541472334203E-2</v>
      </c>
      <c r="U27" s="17">
        <v>4.6385155990381302E-2</v>
      </c>
      <c r="V27" s="17">
        <v>8.3086844035670196E-2</v>
      </c>
      <c r="W27" s="17">
        <v>5.6785249402944001E-2</v>
      </c>
      <c r="X27" s="17">
        <v>4.8407330579397403E-2</v>
      </c>
      <c r="Y27" s="17">
        <v>5.5312589386485499E-2</v>
      </c>
      <c r="Z27" s="17"/>
      <c r="AA27" s="17">
        <v>5.4473206421955002E-2</v>
      </c>
      <c r="AB27" s="17">
        <v>0.103950015891912</v>
      </c>
      <c r="AC27" s="17"/>
      <c r="AD27" s="17">
        <v>5.2110284131234398E-2</v>
      </c>
      <c r="AE27" s="17">
        <v>4.2445845132200198E-2</v>
      </c>
      <c r="AF27" s="17">
        <v>6.37859392548705E-2</v>
      </c>
      <c r="AG27" s="17"/>
      <c r="AH27" s="17">
        <v>3.94576906426191E-2</v>
      </c>
      <c r="AI27" s="17">
        <v>7.8513355394629794E-2</v>
      </c>
      <c r="AJ27" s="17"/>
      <c r="AK27" s="17">
        <v>9.8127791559924099E-2</v>
      </c>
      <c r="AL27" s="17">
        <v>6.2644442006230497E-2</v>
      </c>
      <c r="AM27" s="17"/>
      <c r="AN27" s="17">
        <v>9.35725376968706E-2</v>
      </c>
      <c r="AO27" s="17">
        <v>3.81106166007198E-2</v>
      </c>
      <c r="AP27" s="17"/>
      <c r="AQ27" s="17">
        <v>7.0945726501927805E-2</v>
      </c>
      <c r="AR27" s="17">
        <v>7.50237550617842E-2</v>
      </c>
      <c r="AS27" s="17"/>
      <c r="AT27" s="17">
        <v>0.123183083036302</v>
      </c>
      <c r="AU27" s="17">
        <v>8.1294724582974695E-2</v>
      </c>
      <c r="AV27" s="17">
        <v>5.4631842251257098E-2</v>
      </c>
      <c r="AW27" s="17">
        <v>3.4683376540228801E-2</v>
      </c>
      <c r="AX27" s="17"/>
      <c r="AY27" s="17">
        <v>6.1750294867232998E-2</v>
      </c>
      <c r="AZ27" s="17">
        <v>7.6619980145423303E-2</v>
      </c>
      <c r="BA27" s="17"/>
      <c r="BB27" s="17">
        <v>5.39085396538194E-2</v>
      </c>
      <c r="BC27" s="17">
        <v>7.7296177971691804E-2</v>
      </c>
      <c r="BD27" s="17"/>
      <c r="BE27" s="17">
        <v>1.8134598704475799E-2</v>
      </c>
      <c r="BF27" s="17">
        <v>8.0944167994311395E-2</v>
      </c>
      <c r="BG27" s="17"/>
      <c r="BH27" s="17">
        <v>2.8457935987336799E-2</v>
      </c>
      <c r="BI27" s="17">
        <v>7.7623168152046507E-2</v>
      </c>
      <c r="BJ27" s="17"/>
      <c r="BK27" s="17">
        <v>2.1788658480247199E-2</v>
      </c>
      <c r="BL27" s="17">
        <v>8.2655564770393194E-2</v>
      </c>
      <c r="BM27" s="17"/>
      <c r="BN27" s="17">
        <v>7.9988388608720998E-2</v>
      </c>
      <c r="BO27" s="17">
        <v>7.3378417718281796E-2</v>
      </c>
      <c r="BP27" s="17"/>
      <c r="BQ27" s="17">
        <v>5.3070698972195601E-2</v>
      </c>
      <c r="BR27" s="17">
        <v>7.5286779631988807E-2</v>
      </c>
      <c r="BS27" s="17"/>
      <c r="BT27" s="17">
        <v>3.9281597231578799E-2</v>
      </c>
      <c r="BU27" s="17">
        <v>7.5963749251050594E-2</v>
      </c>
      <c r="BV27" s="17"/>
      <c r="BW27" s="17">
        <v>7.1599006576632401E-2</v>
      </c>
      <c r="BX27" s="17">
        <v>7.4651224786241005E-2</v>
      </c>
      <c r="BY27" s="17"/>
      <c r="BZ27" s="17">
        <v>5.1883359383359501E-2</v>
      </c>
      <c r="CA27" s="17">
        <v>7.4713282666135694E-2</v>
      </c>
    </row>
    <row r="28" spans="2:79" x14ac:dyDescent="0.35">
      <c r="B28" s="18" t="s">
        <v>97</v>
      </c>
      <c r="C28" s="19">
        <v>5.7988152516365299E-2</v>
      </c>
      <c r="D28" s="19">
        <v>4.77344557895047E-2</v>
      </c>
      <c r="E28" s="19">
        <v>3.5404249750232299E-2</v>
      </c>
      <c r="F28" s="19">
        <v>8.2223749956001693E-2</v>
      </c>
      <c r="G28" s="19">
        <v>4.7109215962642899E-2</v>
      </c>
      <c r="H28" s="19">
        <v>6.69137453853174E-2</v>
      </c>
      <c r="I28" s="19">
        <v>5.5590445234472603E-2</v>
      </c>
      <c r="J28" s="19">
        <v>8.2368242464550795E-2</v>
      </c>
      <c r="K28" s="19">
        <v>8.5009657971963096E-2</v>
      </c>
      <c r="L28" s="19">
        <v>3.48814538718853E-2</v>
      </c>
      <c r="M28" s="19"/>
      <c r="N28" s="19">
        <v>7.7156876106322395E-2</v>
      </c>
      <c r="O28" s="19">
        <v>8.1251703590415003E-2</v>
      </c>
      <c r="P28" s="19">
        <v>4.7599845199730803E-2</v>
      </c>
      <c r="Q28" s="19">
        <v>3.4472085543638002E-2</v>
      </c>
      <c r="R28" s="19"/>
      <c r="S28" s="19">
        <v>7.6463675513007506E-2</v>
      </c>
      <c r="T28" s="19">
        <v>5.3398277856022698E-2</v>
      </c>
      <c r="U28" s="19">
        <v>4.2315970622780197E-2</v>
      </c>
      <c r="V28" s="19">
        <v>4.8441698875504598E-2</v>
      </c>
      <c r="W28" s="19">
        <v>5.2506480420630303E-2</v>
      </c>
      <c r="X28" s="19">
        <v>4.81178271026933E-2</v>
      </c>
      <c r="Y28" s="19">
        <v>5.9469641084329998E-2</v>
      </c>
      <c r="Z28" s="19"/>
      <c r="AA28" s="19">
        <v>4.2900655947148099E-2</v>
      </c>
      <c r="AB28" s="19">
        <v>8.1793429633339104E-2</v>
      </c>
      <c r="AC28" s="19"/>
      <c r="AD28" s="19">
        <v>4.0211774218924599E-2</v>
      </c>
      <c r="AE28" s="19">
        <v>3.5285871201740301E-2</v>
      </c>
      <c r="AF28" s="19">
        <v>4.3250051674806098E-2</v>
      </c>
      <c r="AG28" s="19"/>
      <c r="AH28" s="19">
        <v>3.0901735333062601E-2</v>
      </c>
      <c r="AI28" s="19">
        <v>6.1825857999431501E-2</v>
      </c>
      <c r="AJ28" s="19"/>
      <c r="AK28" s="19">
        <v>6.5758969991649305E-2</v>
      </c>
      <c r="AL28" s="19">
        <v>5.4486676572345898E-2</v>
      </c>
      <c r="AM28" s="19"/>
      <c r="AN28" s="19">
        <v>7.1153652707579798E-2</v>
      </c>
      <c r="AO28" s="19">
        <v>3.4472085543638002E-2</v>
      </c>
      <c r="AP28" s="19"/>
      <c r="AQ28" s="19">
        <v>5.1376998823932603E-2</v>
      </c>
      <c r="AR28" s="19">
        <v>6.1286047660483303E-2</v>
      </c>
      <c r="AS28" s="19"/>
      <c r="AT28" s="19">
        <v>7.4744890805313602E-2</v>
      </c>
      <c r="AU28" s="19">
        <v>7.39466086146435E-2</v>
      </c>
      <c r="AV28" s="19">
        <v>4.7945831916389001E-2</v>
      </c>
      <c r="AW28" s="19">
        <v>2.41028572079705E-2</v>
      </c>
      <c r="AX28" s="19"/>
      <c r="AY28" s="19">
        <v>4.74031859282266E-2</v>
      </c>
      <c r="AZ28" s="19">
        <v>6.0611657810752201E-2</v>
      </c>
      <c r="BA28" s="19"/>
      <c r="BB28" s="19">
        <v>3.02810474314857E-2</v>
      </c>
      <c r="BC28" s="19">
        <v>6.30781121149879E-2</v>
      </c>
      <c r="BD28" s="19"/>
      <c r="BE28" s="19">
        <v>1.95032131100033E-2</v>
      </c>
      <c r="BF28" s="19">
        <v>6.3031735462243693E-2</v>
      </c>
      <c r="BG28" s="19"/>
      <c r="BH28" s="19">
        <v>1.2599090111734801E-2</v>
      </c>
      <c r="BI28" s="19">
        <v>6.1960596337515501E-2</v>
      </c>
      <c r="BJ28" s="19"/>
      <c r="BK28" s="19">
        <v>3.0467336588605402E-2</v>
      </c>
      <c r="BL28" s="19">
        <v>6.2756773388690207E-2</v>
      </c>
      <c r="BM28" s="19"/>
      <c r="BN28" s="19">
        <v>5.1271933527441201E-2</v>
      </c>
      <c r="BO28" s="19">
        <v>5.82942260310692E-2</v>
      </c>
      <c r="BP28" s="19"/>
      <c r="BQ28" s="19">
        <v>4.05584459247465E-2</v>
      </c>
      <c r="BR28" s="19">
        <v>5.9359336208780603E-2</v>
      </c>
      <c r="BS28" s="19"/>
      <c r="BT28" s="19">
        <v>5.1656279098501297E-2</v>
      </c>
      <c r="BU28" s="19">
        <v>5.8411179967730903E-2</v>
      </c>
      <c r="BV28" s="19"/>
      <c r="BW28" s="19">
        <v>5.5801670769375998E-2</v>
      </c>
      <c r="BX28" s="19">
        <v>5.9029519258150198E-2</v>
      </c>
      <c r="BY28" s="19"/>
      <c r="BZ28" s="19">
        <v>4.3160421096775398E-2</v>
      </c>
      <c r="CA28" s="19">
        <v>5.8700680840478699E-2</v>
      </c>
    </row>
    <row r="29" spans="2:79" x14ac:dyDescent="0.35">
      <c r="B29" s="16"/>
    </row>
    <row r="30" spans="2:79" x14ac:dyDescent="0.35">
      <c r="B30" t="s">
        <v>78</v>
      </c>
    </row>
    <row r="31" spans="2:79" x14ac:dyDescent="0.35">
      <c r="B31" t="s">
        <v>79</v>
      </c>
    </row>
    <row r="33" spans="2:2" x14ac:dyDescent="0.35">
      <c r="B33"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A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136</v>
      </c>
      <c r="C9" s="17">
        <v>2.60235080171691E-2</v>
      </c>
      <c r="D9" s="17">
        <v>2.7380527710115898E-2</v>
      </c>
      <c r="E9" s="17">
        <v>2.5968259885423499E-2</v>
      </c>
      <c r="F9" s="17">
        <v>4.6490249683057899E-2</v>
      </c>
      <c r="G9" s="17">
        <v>1.4564738513614599E-2</v>
      </c>
      <c r="H9" s="17">
        <v>2.3850192572620402E-2</v>
      </c>
      <c r="I9" s="17">
        <v>2.51246758530736E-2</v>
      </c>
      <c r="J9" s="17">
        <v>2.5940509878216701E-2</v>
      </c>
      <c r="K9" s="17">
        <v>1.65707807614278E-2</v>
      </c>
      <c r="L9" s="17">
        <v>1.00295379726827E-2</v>
      </c>
      <c r="M9" s="17"/>
      <c r="N9" s="17">
        <v>6.4750942307578205E-2</v>
      </c>
      <c r="O9" s="17">
        <v>1.7298594634193001E-2</v>
      </c>
      <c r="P9" s="17">
        <v>9.6388906834749093E-3</v>
      </c>
      <c r="Q9" s="17">
        <v>6.2650482516798198E-3</v>
      </c>
      <c r="R9" s="17"/>
      <c r="S9" s="17">
        <v>0.191641702434453</v>
      </c>
      <c r="T9" s="17">
        <v>0</v>
      </c>
      <c r="U9" s="17">
        <v>0</v>
      </c>
      <c r="V9" s="17">
        <v>0</v>
      </c>
      <c r="W9" s="17">
        <v>0</v>
      </c>
      <c r="X9" s="17">
        <v>0</v>
      </c>
      <c r="Y9" s="17">
        <v>0</v>
      </c>
      <c r="Z9" s="17"/>
      <c r="AA9" s="17">
        <v>1.2776013528982199E-2</v>
      </c>
      <c r="AB9" s="17">
        <v>4.6925602407056101E-2</v>
      </c>
      <c r="AC9" s="17"/>
      <c r="AD9" s="17">
        <v>1.1767704572979799E-2</v>
      </c>
      <c r="AE9" s="17">
        <v>1.23626536133321E-2</v>
      </c>
      <c r="AF9" s="17">
        <v>1.27416716809005E-2</v>
      </c>
      <c r="AG9" s="17"/>
      <c r="AH9" s="17">
        <v>1.1676103281637601E-2</v>
      </c>
      <c r="AI9" s="17">
        <v>2.80563022936769E-2</v>
      </c>
      <c r="AJ9" s="17"/>
      <c r="AK9" s="17">
        <v>3.4929568513827003E-2</v>
      </c>
      <c r="AL9" s="17">
        <v>2.2010499516555902E-2</v>
      </c>
      <c r="AM9" s="17"/>
      <c r="AN9" s="17">
        <v>3.7085307004318599E-2</v>
      </c>
      <c r="AO9" s="17">
        <v>6.2650482516798198E-3</v>
      </c>
      <c r="AP9" s="17"/>
      <c r="AQ9" s="17">
        <v>1.4925801911146499E-2</v>
      </c>
      <c r="AR9" s="17">
        <v>3.1559466305325898E-2</v>
      </c>
      <c r="AS9" s="17"/>
      <c r="AT9" s="17">
        <v>5.3828779753614102E-2</v>
      </c>
      <c r="AU9" s="17">
        <v>3.5706382548003297E-2</v>
      </c>
      <c r="AV9" s="17">
        <v>9.1610697307419504E-3</v>
      </c>
      <c r="AW9" s="17">
        <v>1.01730892753479E-2</v>
      </c>
      <c r="AX9" s="17"/>
      <c r="AY9" s="17">
        <v>1.0130433287931499E-2</v>
      </c>
      <c r="AZ9" s="17">
        <v>2.9962638608565201E-2</v>
      </c>
      <c r="BA9" s="17"/>
      <c r="BB9" s="17">
        <v>3.7347263819770597E-2</v>
      </c>
      <c r="BC9" s="17">
        <v>2.3943266889005801E-2</v>
      </c>
      <c r="BD9" s="17"/>
      <c r="BE9" s="17">
        <v>1.4257268252239901E-2</v>
      </c>
      <c r="BF9" s="17">
        <v>2.7565513984462001E-2</v>
      </c>
      <c r="BG9" s="17"/>
      <c r="BH9" s="17">
        <v>1.22956159699135E-2</v>
      </c>
      <c r="BI9" s="17">
        <v>2.7224971036043401E-2</v>
      </c>
      <c r="BJ9" s="17"/>
      <c r="BK9" s="17">
        <v>1.1756060425238199E-2</v>
      </c>
      <c r="BL9" s="17">
        <v>2.84956748511857E-2</v>
      </c>
      <c r="BM9" s="17"/>
      <c r="BN9" s="17">
        <v>2.5746177930505501E-2</v>
      </c>
      <c r="BO9" s="17">
        <v>2.6036146585759298E-2</v>
      </c>
      <c r="BP9" s="17"/>
      <c r="BQ9" s="17">
        <v>7.2592049427399998E-3</v>
      </c>
      <c r="BR9" s="17">
        <v>2.7499683547718101E-2</v>
      </c>
      <c r="BS9" s="17"/>
      <c r="BT9" s="17">
        <v>4.7369705149018698E-2</v>
      </c>
      <c r="BU9" s="17">
        <v>2.4597385482319E-2</v>
      </c>
      <c r="BV9" s="17"/>
      <c r="BW9" s="17">
        <v>1.9698228621842399E-2</v>
      </c>
      <c r="BX9" s="17">
        <v>2.9036080888568901E-2</v>
      </c>
      <c r="BY9" s="17"/>
      <c r="BZ9" s="17">
        <v>1.82753832176023E-2</v>
      </c>
      <c r="CA9" s="17">
        <v>2.6395834587042401E-2</v>
      </c>
    </row>
    <row r="10" spans="2:79" x14ac:dyDescent="0.35">
      <c r="B10" s="18" t="s">
        <v>137</v>
      </c>
      <c r="C10" s="17">
        <v>3.8984722472629497E-2</v>
      </c>
      <c r="D10" s="17">
        <v>4.1332053983649197E-2</v>
      </c>
      <c r="E10" s="17">
        <v>4.3511725854611799E-2</v>
      </c>
      <c r="F10" s="17">
        <v>5.9432300542459897E-2</v>
      </c>
      <c r="G10" s="17">
        <v>1.39074675399547E-2</v>
      </c>
      <c r="H10" s="17">
        <v>5.5548896053981098E-2</v>
      </c>
      <c r="I10" s="17">
        <v>3.32792988103097E-2</v>
      </c>
      <c r="J10" s="17">
        <v>2.36250468212129E-2</v>
      </c>
      <c r="K10" s="17">
        <v>3.8028614041777403E-2</v>
      </c>
      <c r="L10" s="17">
        <v>2.1823129611661302E-2</v>
      </c>
      <c r="M10" s="17"/>
      <c r="N10" s="17">
        <v>7.8817193308932096E-2</v>
      </c>
      <c r="O10" s="17">
        <v>5.2425937087425101E-2</v>
      </c>
      <c r="P10" s="17">
        <v>1.55655707903949E-2</v>
      </c>
      <c r="Q10" s="17">
        <v>9.5589829824351998E-3</v>
      </c>
      <c r="R10" s="17"/>
      <c r="S10" s="17">
        <v>0.28709037146952998</v>
      </c>
      <c r="T10" s="17">
        <v>0</v>
      </c>
      <c r="U10" s="17">
        <v>0</v>
      </c>
      <c r="V10" s="17">
        <v>0</v>
      </c>
      <c r="W10" s="17">
        <v>0</v>
      </c>
      <c r="X10" s="17">
        <v>0</v>
      </c>
      <c r="Y10" s="17">
        <v>0</v>
      </c>
      <c r="Z10" s="17"/>
      <c r="AA10" s="17">
        <v>2.8876280923372199E-2</v>
      </c>
      <c r="AB10" s="17">
        <v>5.4933972316488097E-2</v>
      </c>
      <c r="AC10" s="17"/>
      <c r="AD10" s="17">
        <v>2.5928396625629499E-2</v>
      </c>
      <c r="AE10" s="17">
        <v>1.19523813973774E-2</v>
      </c>
      <c r="AF10" s="17">
        <v>3.6506886487312901E-2</v>
      </c>
      <c r="AG10" s="17"/>
      <c r="AH10" s="17">
        <v>1.71709738774792E-2</v>
      </c>
      <c r="AI10" s="17">
        <v>4.2075376434846497E-2</v>
      </c>
      <c r="AJ10" s="17"/>
      <c r="AK10" s="17">
        <v>4.9633092146425702E-2</v>
      </c>
      <c r="AL10" s="17">
        <v>3.4186641656240198E-2</v>
      </c>
      <c r="AM10" s="17"/>
      <c r="AN10" s="17">
        <v>5.5458760386115399E-2</v>
      </c>
      <c r="AO10" s="17">
        <v>9.5589829824351998E-3</v>
      </c>
      <c r="AP10" s="17"/>
      <c r="AQ10" s="17">
        <v>3.01583072673486E-2</v>
      </c>
      <c r="AR10" s="17">
        <v>4.3387674392924999E-2</v>
      </c>
      <c r="AS10" s="17"/>
      <c r="AT10" s="17">
        <v>6.2664672402563598E-2</v>
      </c>
      <c r="AU10" s="17">
        <v>4.6798974270301899E-2</v>
      </c>
      <c r="AV10" s="17">
        <v>2.88787087775812E-2</v>
      </c>
      <c r="AW10" s="17">
        <v>1.44910962871208E-2</v>
      </c>
      <c r="AX10" s="17"/>
      <c r="AY10" s="17">
        <v>2.8386584454215699E-2</v>
      </c>
      <c r="AZ10" s="17">
        <v>4.1611492332546601E-2</v>
      </c>
      <c r="BA10" s="17"/>
      <c r="BB10" s="17">
        <v>5.1098726468466103E-2</v>
      </c>
      <c r="BC10" s="17">
        <v>3.6759308062590298E-2</v>
      </c>
      <c r="BD10" s="17"/>
      <c r="BE10" s="17">
        <v>1.6247613399516001E-2</v>
      </c>
      <c r="BF10" s="17">
        <v>4.1964498388316E-2</v>
      </c>
      <c r="BG10" s="17"/>
      <c r="BH10" s="17">
        <v>3.35008061326484E-2</v>
      </c>
      <c r="BI10" s="17">
        <v>3.9464673994568003E-2</v>
      </c>
      <c r="BJ10" s="17"/>
      <c r="BK10" s="17">
        <v>2.6543415709356099E-2</v>
      </c>
      <c r="BL10" s="17">
        <v>4.1140467973274301E-2</v>
      </c>
      <c r="BM10" s="17"/>
      <c r="BN10" s="17">
        <v>1.7301781416613999E-2</v>
      </c>
      <c r="BO10" s="17">
        <v>3.9972863864248399E-2</v>
      </c>
      <c r="BP10" s="17"/>
      <c r="BQ10" s="17">
        <v>3.1607241748437001E-2</v>
      </c>
      <c r="BR10" s="17">
        <v>3.9565104087600902E-2</v>
      </c>
      <c r="BS10" s="17"/>
      <c r="BT10" s="17">
        <v>6.0252774706803201E-2</v>
      </c>
      <c r="BU10" s="17">
        <v>3.7563820736541402E-2</v>
      </c>
      <c r="BV10" s="17"/>
      <c r="BW10" s="17">
        <v>4.4815423978998299E-2</v>
      </c>
      <c r="BX10" s="17">
        <v>3.6207704718711098E-2</v>
      </c>
      <c r="BY10" s="17"/>
      <c r="BZ10" s="17">
        <v>3.32796533625302E-2</v>
      </c>
      <c r="CA10" s="17">
        <v>3.9258872524106703E-2</v>
      </c>
    </row>
    <row r="11" spans="2:79" x14ac:dyDescent="0.35">
      <c r="B11" s="18" t="s">
        <v>138</v>
      </c>
      <c r="C11" s="17">
        <v>7.07842806734226E-2</v>
      </c>
      <c r="D11" s="17">
        <v>4.2507741216299903E-2</v>
      </c>
      <c r="E11" s="17">
        <v>6.3232551044030097E-2</v>
      </c>
      <c r="F11" s="17">
        <v>0.102383548192182</v>
      </c>
      <c r="G11" s="17">
        <v>6.3735752569847107E-2</v>
      </c>
      <c r="H11" s="17">
        <v>9.6765708113634205E-2</v>
      </c>
      <c r="I11" s="17">
        <v>7.3324407149601603E-2</v>
      </c>
      <c r="J11" s="17">
        <v>6.1477524510901903E-2</v>
      </c>
      <c r="K11" s="17">
        <v>3.8678769466211002E-2</v>
      </c>
      <c r="L11" s="17">
        <v>5.8026411438181102E-2</v>
      </c>
      <c r="M11" s="17"/>
      <c r="N11" s="17">
        <v>0.10653086298381401</v>
      </c>
      <c r="O11" s="17">
        <v>7.9719734951087098E-2</v>
      </c>
      <c r="P11" s="17">
        <v>7.1896029718496998E-2</v>
      </c>
      <c r="Q11" s="17">
        <v>3.6381713136502E-2</v>
      </c>
      <c r="R11" s="17"/>
      <c r="S11" s="17">
        <v>0.52126792609601702</v>
      </c>
      <c r="T11" s="17">
        <v>0</v>
      </c>
      <c r="U11" s="17">
        <v>0</v>
      </c>
      <c r="V11" s="17">
        <v>0</v>
      </c>
      <c r="W11" s="17">
        <v>0</v>
      </c>
      <c r="X11" s="17">
        <v>0</v>
      </c>
      <c r="Y11" s="17">
        <v>0</v>
      </c>
      <c r="Z11" s="17"/>
      <c r="AA11" s="17">
        <v>6.3798359858747294E-2</v>
      </c>
      <c r="AB11" s="17">
        <v>8.1806770729850195E-2</v>
      </c>
      <c r="AC11" s="17"/>
      <c r="AD11" s="17">
        <v>7.1481744826080496E-2</v>
      </c>
      <c r="AE11" s="17">
        <v>4.1527308834337903E-2</v>
      </c>
      <c r="AF11" s="17">
        <v>6.9421410027156905E-2</v>
      </c>
      <c r="AG11" s="17"/>
      <c r="AH11" s="17">
        <v>5.2881957468406897E-2</v>
      </c>
      <c r="AI11" s="17">
        <v>7.3320749171953498E-2</v>
      </c>
      <c r="AJ11" s="17"/>
      <c r="AK11" s="17">
        <v>8.0581353510971801E-2</v>
      </c>
      <c r="AL11" s="17">
        <v>6.6369788250766504E-2</v>
      </c>
      <c r="AM11" s="17"/>
      <c r="AN11" s="17">
        <v>9.0044602138354607E-2</v>
      </c>
      <c r="AO11" s="17">
        <v>3.6381713136502E-2</v>
      </c>
      <c r="AP11" s="17"/>
      <c r="AQ11" s="17">
        <v>5.5268183370547799E-2</v>
      </c>
      <c r="AR11" s="17">
        <v>7.8524300695856003E-2</v>
      </c>
      <c r="AS11" s="17"/>
      <c r="AT11" s="17">
        <v>7.8107171254791302E-2</v>
      </c>
      <c r="AU11" s="17">
        <v>8.7779890051833495E-2</v>
      </c>
      <c r="AV11" s="17">
        <v>6.2061186413300599E-2</v>
      </c>
      <c r="AW11" s="17">
        <v>4.2963175363096302E-2</v>
      </c>
      <c r="AX11" s="17"/>
      <c r="AY11" s="17">
        <v>5.3592570015721902E-2</v>
      </c>
      <c r="AZ11" s="17">
        <v>7.5045280796048205E-2</v>
      </c>
      <c r="BA11" s="17"/>
      <c r="BB11" s="17">
        <v>8.1669942683157595E-2</v>
      </c>
      <c r="BC11" s="17">
        <v>6.87845199743502E-2</v>
      </c>
      <c r="BD11" s="17"/>
      <c r="BE11" s="17">
        <v>6.1608079800000097E-2</v>
      </c>
      <c r="BF11" s="17">
        <v>7.1986853184826796E-2</v>
      </c>
      <c r="BG11" s="17"/>
      <c r="BH11" s="17">
        <v>4.5131623917320597E-2</v>
      </c>
      <c r="BI11" s="17">
        <v>7.3029397281437605E-2</v>
      </c>
      <c r="BJ11" s="17"/>
      <c r="BK11" s="17">
        <v>7.1749639813364796E-2</v>
      </c>
      <c r="BL11" s="17">
        <v>7.0617009769968903E-2</v>
      </c>
      <c r="BM11" s="17"/>
      <c r="BN11" s="17">
        <v>7.2087610914951902E-2</v>
      </c>
      <c r="BO11" s="17">
        <v>7.0724884922851797E-2</v>
      </c>
      <c r="BP11" s="17"/>
      <c r="BQ11" s="17">
        <v>4.7344653342514399E-2</v>
      </c>
      <c r="BR11" s="17">
        <v>7.2628260925384394E-2</v>
      </c>
      <c r="BS11" s="17"/>
      <c r="BT11" s="17">
        <v>7.5070407882009901E-2</v>
      </c>
      <c r="BU11" s="17">
        <v>7.0497927907089294E-2</v>
      </c>
      <c r="BV11" s="17"/>
      <c r="BW11" s="17">
        <v>8.8400059059853694E-2</v>
      </c>
      <c r="BX11" s="17">
        <v>6.2394324632150999E-2</v>
      </c>
      <c r="BY11" s="17"/>
      <c r="BZ11" s="17">
        <v>7.7897781730583704E-2</v>
      </c>
      <c r="CA11" s="17">
        <v>7.04424501638585E-2</v>
      </c>
    </row>
    <row r="12" spans="2:79" x14ac:dyDescent="0.35">
      <c r="B12" s="18" t="s">
        <v>33</v>
      </c>
      <c r="C12" s="17">
        <v>7.2312271682430596E-2</v>
      </c>
      <c r="D12" s="17">
        <v>4.6820777809514297E-2</v>
      </c>
      <c r="E12" s="17">
        <v>8.34823325428318E-2</v>
      </c>
      <c r="F12" s="17">
        <v>7.9183764280088706E-2</v>
      </c>
      <c r="G12" s="17">
        <v>6.3215754731982404E-2</v>
      </c>
      <c r="H12" s="17">
        <v>7.9268267331152401E-2</v>
      </c>
      <c r="I12" s="17">
        <v>0.107914322894359</v>
      </c>
      <c r="J12" s="17">
        <v>4.4331108480857202E-2</v>
      </c>
      <c r="K12" s="17">
        <v>6.8740558952121306E-2</v>
      </c>
      <c r="L12" s="17">
        <v>3.28730304798086E-2</v>
      </c>
      <c r="M12" s="17"/>
      <c r="N12" s="17">
        <v>7.0321366651493397E-2</v>
      </c>
      <c r="O12" s="17">
        <v>8.35804843860182E-2</v>
      </c>
      <c r="P12" s="17">
        <v>8.3496112297665598E-2</v>
      </c>
      <c r="Q12" s="17">
        <v>6.3032271146497607E-2</v>
      </c>
      <c r="R12" s="17"/>
      <c r="S12" s="17">
        <v>0</v>
      </c>
      <c r="T12" s="17">
        <v>1</v>
      </c>
      <c r="U12" s="17">
        <v>0</v>
      </c>
      <c r="V12" s="17">
        <v>0</v>
      </c>
      <c r="W12" s="17">
        <v>0</v>
      </c>
      <c r="X12" s="17">
        <v>0</v>
      </c>
      <c r="Y12" s="17">
        <v>0</v>
      </c>
      <c r="Z12" s="17"/>
      <c r="AA12" s="17">
        <v>7.6608113732416702E-2</v>
      </c>
      <c r="AB12" s="17">
        <v>6.5534228023463606E-2</v>
      </c>
      <c r="AC12" s="17"/>
      <c r="AD12" s="17">
        <v>8.0754178280172298E-2</v>
      </c>
      <c r="AE12" s="17">
        <v>5.5686921973460701E-2</v>
      </c>
      <c r="AF12" s="17">
        <v>8.5353063520579406E-2</v>
      </c>
      <c r="AG12" s="17"/>
      <c r="AH12" s="17">
        <v>6.9364977237753006E-2</v>
      </c>
      <c r="AI12" s="17">
        <v>7.2729855446795097E-2</v>
      </c>
      <c r="AJ12" s="17"/>
      <c r="AK12" s="17">
        <v>7.5023169146944901E-2</v>
      </c>
      <c r="AL12" s="17">
        <v>7.1090760266303399E-2</v>
      </c>
      <c r="AM12" s="17"/>
      <c r="AN12" s="17">
        <v>7.7507691859281996E-2</v>
      </c>
      <c r="AO12" s="17">
        <v>6.3032271146497607E-2</v>
      </c>
      <c r="AP12" s="17"/>
      <c r="AQ12" s="17">
        <v>6.6551870433147295E-2</v>
      </c>
      <c r="AR12" s="17">
        <v>7.5185779120312005E-2</v>
      </c>
      <c r="AS12" s="17"/>
      <c r="AT12" s="17">
        <v>6.6310143544679304E-2</v>
      </c>
      <c r="AU12" s="17">
        <v>7.2238835694374198E-2</v>
      </c>
      <c r="AV12" s="17">
        <v>8.1593106332766896E-2</v>
      </c>
      <c r="AW12" s="17">
        <v>5.56476011393644E-2</v>
      </c>
      <c r="AX12" s="17"/>
      <c r="AY12" s="17">
        <v>6.7261465879911095E-2</v>
      </c>
      <c r="AZ12" s="17">
        <v>7.3564124076436199E-2</v>
      </c>
      <c r="BA12" s="17"/>
      <c r="BB12" s="17">
        <v>9.3649129941223805E-2</v>
      </c>
      <c r="BC12" s="17">
        <v>6.8392564222337193E-2</v>
      </c>
      <c r="BD12" s="17"/>
      <c r="BE12" s="17">
        <v>7.3158511083994904E-2</v>
      </c>
      <c r="BF12" s="17">
        <v>7.2201369114317002E-2</v>
      </c>
      <c r="BG12" s="17"/>
      <c r="BH12" s="17">
        <v>6.5089579950773205E-2</v>
      </c>
      <c r="BI12" s="17">
        <v>7.2944400561536296E-2</v>
      </c>
      <c r="BJ12" s="17"/>
      <c r="BK12" s="17">
        <v>7.8476649299609194E-2</v>
      </c>
      <c r="BL12" s="17">
        <v>7.1244150016004301E-2</v>
      </c>
      <c r="BM12" s="17"/>
      <c r="BN12" s="17">
        <v>0.114723913420958</v>
      </c>
      <c r="BO12" s="17">
        <v>7.03794758232303E-2</v>
      </c>
      <c r="BP12" s="17"/>
      <c r="BQ12" s="17">
        <v>8.07357857586464E-2</v>
      </c>
      <c r="BR12" s="17">
        <v>7.1649599303327399E-2</v>
      </c>
      <c r="BS12" s="17"/>
      <c r="BT12" s="17">
        <v>7.4690245372227404E-2</v>
      </c>
      <c r="BU12" s="17">
        <v>7.2153401142383E-2</v>
      </c>
      <c r="BV12" s="17"/>
      <c r="BW12" s="17">
        <v>8.6339239181826899E-2</v>
      </c>
      <c r="BX12" s="17">
        <v>6.5631576788872603E-2</v>
      </c>
      <c r="BY12" s="17"/>
      <c r="BZ12" s="17">
        <v>0.116327188434624</v>
      </c>
      <c r="CA12" s="17">
        <v>7.01971892074406E-2</v>
      </c>
    </row>
    <row r="13" spans="2:79" x14ac:dyDescent="0.35">
      <c r="B13" s="18" t="s">
        <v>34</v>
      </c>
      <c r="C13" s="17">
        <v>7.7459877373286495E-2</v>
      </c>
      <c r="D13" s="17">
        <v>8.6523190120925797E-2</v>
      </c>
      <c r="E13" s="17">
        <v>9.1671703360288001E-2</v>
      </c>
      <c r="F13" s="17">
        <v>9.4173922425022899E-2</v>
      </c>
      <c r="G13" s="17">
        <v>6.4337741560087106E-2</v>
      </c>
      <c r="H13" s="17">
        <v>7.3451651527536702E-2</v>
      </c>
      <c r="I13" s="17">
        <v>6.7270410724084795E-2</v>
      </c>
      <c r="J13" s="17">
        <v>7.0099813274709294E-2</v>
      </c>
      <c r="K13" s="17">
        <v>4.1854398992194501E-2</v>
      </c>
      <c r="L13" s="17">
        <v>8.0694209612017398E-2</v>
      </c>
      <c r="M13" s="17"/>
      <c r="N13" s="17">
        <v>4.9055788481912499E-2</v>
      </c>
      <c r="O13" s="17">
        <v>7.7671502691066902E-2</v>
      </c>
      <c r="P13" s="17">
        <v>9.8284703207436E-2</v>
      </c>
      <c r="Q13" s="17">
        <v>9.1409134745167098E-2</v>
      </c>
      <c r="R13" s="17"/>
      <c r="S13" s="17">
        <v>0</v>
      </c>
      <c r="T13" s="17">
        <v>0</v>
      </c>
      <c r="U13" s="17">
        <v>1</v>
      </c>
      <c r="V13" s="17">
        <v>0</v>
      </c>
      <c r="W13" s="17">
        <v>0</v>
      </c>
      <c r="X13" s="17">
        <v>0</v>
      </c>
      <c r="Y13" s="17">
        <v>0</v>
      </c>
      <c r="Z13" s="17"/>
      <c r="AA13" s="17">
        <v>8.9253669480622605E-2</v>
      </c>
      <c r="AB13" s="17">
        <v>5.8851456281881903E-2</v>
      </c>
      <c r="AC13" s="17"/>
      <c r="AD13" s="17">
        <v>0.101208367317965</v>
      </c>
      <c r="AE13" s="17">
        <v>8.14894862332982E-2</v>
      </c>
      <c r="AF13" s="17">
        <v>8.7106717300613895E-2</v>
      </c>
      <c r="AG13" s="17"/>
      <c r="AH13" s="17">
        <v>8.2534174960645995E-2</v>
      </c>
      <c r="AI13" s="17">
        <v>7.6740931802082496E-2</v>
      </c>
      <c r="AJ13" s="17"/>
      <c r="AK13" s="17">
        <v>6.9150769178598706E-2</v>
      </c>
      <c r="AL13" s="17">
        <v>8.1203903346421399E-2</v>
      </c>
      <c r="AM13" s="17"/>
      <c r="AN13" s="17">
        <v>6.9650367780981701E-2</v>
      </c>
      <c r="AO13" s="17">
        <v>9.1409134745167098E-2</v>
      </c>
      <c r="AP13" s="17"/>
      <c r="AQ13" s="17">
        <v>6.9270431271522506E-2</v>
      </c>
      <c r="AR13" s="17">
        <v>8.1545084855747199E-2</v>
      </c>
      <c r="AS13" s="17"/>
      <c r="AT13" s="17">
        <v>4.8911106978404298E-2</v>
      </c>
      <c r="AU13" s="17">
        <v>6.2577660739196905E-2</v>
      </c>
      <c r="AV13" s="17">
        <v>9.5154030275323903E-2</v>
      </c>
      <c r="AW13" s="17">
        <v>0.102801330790351</v>
      </c>
      <c r="AX13" s="17"/>
      <c r="AY13" s="17">
        <v>9.3444927508105402E-2</v>
      </c>
      <c r="AZ13" s="17">
        <v>7.3497950492314307E-2</v>
      </c>
      <c r="BA13" s="17"/>
      <c r="BB13" s="17">
        <v>6.9601758581755394E-2</v>
      </c>
      <c r="BC13" s="17">
        <v>7.89034604198567E-2</v>
      </c>
      <c r="BD13" s="17"/>
      <c r="BE13" s="17">
        <v>8.8207326656469395E-2</v>
      </c>
      <c r="BF13" s="17">
        <v>7.6051387383371305E-2</v>
      </c>
      <c r="BG13" s="17"/>
      <c r="BH13" s="17">
        <v>5.9796685102007099E-2</v>
      </c>
      <c r="BI13" s="17">
        <v>7.9005757267749194E-2</v>
      </c>
      <c r="BJ13" s="17"/>
      <c r="BK13" s="17">
        <v>9.7040567797791105E-2</v>
      </c>
      <c r="BL13" s="17">
        <v>7.4067067752455404E-2</v>
      </c>
      <c r="BM13" s="17"/>
      <c r="BN13" s="17">
        <v>0.119956991821407</v>
      </c>
      <c r="BO13" s="17">
        <v>7.5523186326529101E-2</v>
      </c>
      <c r="BP13" s="17"/>
      <c r="BQ13" s="17">
        <v>0.10277398446656499</v>
      </c>
      <c r="BR13" s="17">
        <v>7.5468433016383202E-2</v>
      </c>
      <c r="BS13" s="17"/>
      <c r="BT13" s="17">
        <v>7.1775853559151101E-2</v>
      </c>
      <c r="BU13" s="17">
        <v>7.7839622505400399E-2</v>
      </c>
      <c r="BV13" s="17"/>
      <c r="BW13" s="17">
        <v>8.0493352889296002E-2</v>
      </c>
      <c r="BX13" s="17">
        <v>7.6015108616931198E-2</v>
      </c>
      <c r="BY13" s="17"/>
      <c r="BZ13" s="17">
        <v>8.3416722756276707E-2</v>
      </c>
      <c r="CA13" s="17">
        <v>7.7173628523908397E-2</v>
      </c>
    </row>
    <row r="14" spans="2:79" x14ac:dyDescent="0.35">
      <c r="B14" s="18" t="s">
        <v>35</v>
      </c>
      <c r="C14" s="17">
        <v>0.22647930566569499</v>
      </c>
      <c r="D14" s="17">
        <v>0.216165296491105</v>
      </c>
      <c r="E14" s="17">
        <v>0.20696914226736501</v>
      </c>
      <c r="F14" s="17">
        <v>0.229395228820196</v>
      </c>
      <c r="G14" s="17">
        <v>0.269139229369249</v>
      </c>
      <c r="H14" s="17">
        <v>0.241192495097795</v>
      </c>
      <c r="I14" s="17">
        <v>0.21818250389156099</v>
      </c>
      <c r="J14" s="17">
        <v>0.181729488084521</v>
      </c>
      <c r="K14" s="17">
        <v>0.16552001888578599</v>
      </c>
      <c r="L14" s="17">
        <v>0.28530023145264699</v>
      </c>
      <c r="M14" s="17"/>
      <c r="N14" s="17">
        <v>0.32041826458071399</v>
      </c>
      <c r="O14" s="17">
        <v>0.21506697717693199</v>
      </c>
      <c r="P14" s="17">
        <v>0.19958899739704</v>
      </c>
      <c r="Q14" s="17">
        <v>0.167730317688629</v>
      </c>
      <c r="R14" s="17"/>
      <c r="S14" s="17">
        <v>0</v>
      </c>
      <c r="T14" s="17">
        <v>0</v>
      </c>
      <c r="U14" s="17">
        <v>0</v>
      </c>
      <c r="V14" s="17">
        <v>1</v>
      </c>
      <c r="W14" s="17">
        <v>0</v>
      </c>
      <c r="X14" s="17">
        <v>0</v>
      </c>
      <c r="Y14" s="17">
        <v>0</v>
      </c>
      <c r="Z14" s="17"/>
      <c r="AA14" s="17">
        <v>0.18852323451758299</v>
      </c>
      <c r="AB14" s="17">
        <v>0.28636696083811802</v>
      </c>
      <c r="AC14" s="17"/>
      <c r="AD14" s="17">
        <v>0.19550161617536799</v>
      </c>
      <c r="AE14" s="17">
        <v>0.165340603840959</v>
      </c>
      <c r="AF14" s="17">
        <v>0.20163221269113199</v>
      </c>
      <c r="AG14" s="17"/>
      <c r="AH14" s="17">
        <v>0.13303886520646899</v>
      </c>
      <c r="AI14" s="17">
        <v>0.23971829878404499</v>
      </c>
      <c r="AJ14" s="17"/>
      <c r="AK14" s="17">
        <v>0.24207671595264699</v>
      </c>
      <c r="AL14" s="17">
        <v>0.219451221801614</v>
      </c>
      <c r="AM14" s="17"/>
      <c r="AN14" s="17">
        <v>0.25937000177328601</v>
      </c>
      <c r="AO14" s="17">
        <v>0.167730317688629</v>
      </c>
      <c r="AP14" s="17"/>
      <c r="AQ14" s="17">
        <v>0.18134972781247899</v>
      </c>
      <c r="AR14" s="17">
        <v>0.24899165715263399</v>
      </c>
      <c r="AS14" s="17"/>
      <c r="AT14" s="17">
        <v>0.31431505479892002</v>
      </c>
      <c r="AU14" s="17">
        <v>0.238184669193653</v>
      </c>
      <c r="AV14" s="17">
        <v>0.19644344349523099</v>
      </c>
      <c r="AW14" s="17">
        <v>0.15452649348306099</v>
      </c>
      <c r="AX14" s="17"/>
      <c r="AY14" s="17">
        <v>0.16633973001003799</v>
      </c>
      <c r="AZ14" s="17">
        <v>0.24138502065506501</v>
      </c>
      <c r="BA14" s="17"/>
      <c r="BB14" s="17">
        <v>0.18345102590063</v>
      </c>
      <c r="BC14" s="17">
        <v>0.23438385595817299</v>
      </c>
      <c r="BD14" s="17"/>
      <c r="BE14" s="17">
        <v>0.176075634236773</v>
      </c>
      <c r="BF14" s="17">
        <v>0.23308487921082399</v>
      </c>
      <c r="BG14" s="17"/>
      <c r="BH14" s="17">
        <v>0.202017075013676</v>
      </c>
      <c r="BI14" s="17">
        <v>0.22862023636258599</v>
      </c>
      <c r="BJ14" s="17"/>
      <c r="BK14" s="17">
        <v>0.181347084439693</v>
      </c>
      <c r="BL14" s="17">
        <v>0.234299511749615</v>
      </c>
      <c r="BM14" s="17"/>
      <c r="BN14" s="17">
        <v>0.14246598183328099</v>
      </c>
      <c r="BO14" s="17">
        <v>0.23030798566403199</v>
      </c>
      <c r="BP14" s="17"/>
      <c r="BQ14" s="17">
        <v>0.12649053601316701</v>
      </c>
      <c r="BR14" s="17">
        <v>0.23434535720543501</v>
      </c>
      <c r="BS14" s="17"/>
      <c r="BT14" s="17">
        <v>0.20917192815720001</v>
      </c>
      <c r="BU14" s="17">
        <v>0.227635597858237</v>
      </c>
      <c r="BV14" s="17"/>
      <c r="BW14" s="17">
        <v>0.21916574939681999</v>
      </c>
      <c r="BX14" s="17">
        <v>0.22996257017182001</v>
      </c>
      <c r="BY14" s="17"/>
      <c r="BZ14" s="17">
        <v>0.158893675565249</v>
      </c>
      <c r="CA14" s="17">
        <v>0.22972704966556301</v>
      </c>
    </row>
    <row r="15" spans="2:79" x14ac:dyDescent="0.35">
      <c r="B15" s="18" t="s">
        <v>36</v>
      </c>
      <c r="C15" s="17">
        <v>0.14606488321532901</v>
      </c>
      <c r="D15" s="17">
        <v>0.17374562544327701</v>
      </c>
      <c r="E15" s="17">
        <v>0.15519538896815499</v>
      </c>
      <c r="F15" s="17">
        <v>0.13397815624762899</v>
      </c>
      <c r="G15" s="17">
        <v>0.15311769015672599</v>
      </c>
      <c r="H15" s="17">
        <v>0.112369389557267</v>
      </c>
      <c r="I15" s="17">
        <v>0.14287150380914401</v>
      </c>
      <c r="J15" s="17">
        <v>0.16109343582050201</v>
      </c>
      <c r="K15" s="17">
        <v>0.13941186242631301</v>
      </c>
      <c r="L15" s="17">
        <v>0.14358757943294501</v>
      </c>
      <c r="M15" s="17"/>
      <c r="N15" s="17">
        <v>7.5969586129359598E-2</v>
      </c>
      <c r="O15" s="17">
        <v>0.12641325811700199</v>
      </c>
      <c r="P15" s="17">
        <v>0.18511478475708801</v>
      </c>
      <c r="Q15" s="17">
        <v>0.19665399271817999</v>
      </c>
      <c r="R15" s="17"/>
      <c r="S15" s="17">
        <v>0</v>
      </c>
      <c r="T15" s="17">
        <v>0</v>
      </c>
      <c r="U15" s="17">
        <v>0</v>
      </c>
      <c r="V15" s="17">
        <v>0</v>
      </c>
      <c r="W15" s="17">
        <v>1</v>
      </c>
      <c r="X15" s="17">
        <v>0</v>
      </c>
      <c r="Y15" s="17">
        <v>0</v>
      </c>
      <c r="Z15" s="17"/>
      <c r="AA15" s="17">
        <v>0.18015080426702401</v>
      </c>
      <c r="AB15" s="17">
        <v>9.2283608588335106E-2</v>
      </c>
      <c r="AC15" s="17"/>
      <c r="AD15" s="17">
        <v>0.19630251859953299</v>
      </c>
      <c r="AE15" s="17">
        <v>0.18868184167636901</v>
      </c>
      <c r="AF15" s="17">
        <v>0.164453145622977</v>
      </c>
      <c r="AG15" s="17"/>
      <c r="AH15" s="17">
        <v>0.187273528844106</v>
      </c>
      <c r="AI15" s="17">
        <v>0.140226287279622</v>
      </c>
      <c r="AJ15" s="17"/>
      <c r="AK15" s="17">
        <v>0.130091685763153</v>
      </c>
      <c r="AL15" s="17">
        <v>0.15326229414484199</v>
      </c>
      <c r="AM15" s="17"/>
      <c r="AN15" s="17">
        <v>0.117742505514773</v>
      </c>
      <c r="AO15" s="17">
        <v>0.19665399271817999</v>
      </c>
      <c r="AP15" s="17"/>
      <c r="AQ15" s="17">
        <v>0.17014526100041</v>
      </c>
      <c r="AR15" s="17">
        <v>0.13405267405176799</v>
      </c>
      <c r="AS15" s="17"/>
      <c r="AT15" s="17">
        <v>8.0835079831880596E-2</v>
      </c>
      <c r="AU15" s="17">
        <v>0.121758895366829</v>
      </c>
      <c r="AV15" s="17">
        <v>0.17930376256563901</v>
      </c>
      <c r="AW15" s="17">
        <v>0.20622870625560599</v>
      </c>
      <c r="AX15" s="17"/>
      <c r="AY15" s="17">
        <v>0.17227026556139499</v>
      </c>
      <c r="AZ15" s="17">
        <v>0.139569826404911</v>
      </c>
      <c r="BA15" s="17"/>
      <c r="BB15" s="17">
        <v>0.14540835408649899</v>
      </c>
      <c r="BC15" s="17">
        <v>0.14618549151167801</v>
      </c>
      <c r="BD15" s="17"/>
      <c r="BE15" s="17">
        <v>0.18200377881098501</v>
      </c>
      <c r="BF15" s="17">
        <v>0.141354968019516</v>
      </c>
      <c r="BG15" s="17"/>
      <c r="BH15" s="17">
        <v>0.178945660082653</v>
      </c>
      <c r="BI15" s="17">
        <v>0.143187162637256</v>
      </c>
      <c r="BJ15" s="17"/>
      <c r="BK15" s="17">
        <v>0.14658794426332</v>
      </c>
      <c r="BL15" s="17">
        <v>0.145974250734174</v>
      </c>
      <c r="BM15" s="17"/>
      <c r="BN15" s="17">
        <v>0.13780613984843301</v>
      </c>
      <c r="BO15" s="17">
        <v>0.14644125310641101</v>
      </c>
      <c r="BP15" s="17"/>
      <c r="BQ15" s="17">
        <v>0.180177446424924</v>
      </c>
      <c r="BR15" s="17">
        <v>0.14338127003265</v>
      </c>
      <c r="BS15" s="17"/>
      <c r="BT15" s="17">
        <v>0.112014699552947</v>
      </c>
      <c r="BU15" s="17">
        <v>0.14833974903507</v>
      </c>
      <c r="BV15" s="17"/>
      <c r="BW15" s="17">
        <v>0.153301744003455</v>
      </c>
      <c r="BX15" s="17">
        <v>0.14261814685447899</v>
      </c>
      <c r="BY15" s="17"/>
      <c r="BZ15" s="17">
        <v>0.15545963611062999</v>
      </c>
      <c r="CA15" s="17">
        <v>0.145613429965568</v>
      </c>
    </row>
    <row r="16" spans="2:79" x14ac:dyDescent="0.35">
      <c r="B16" s="18" t="s">
        <v>37</v>
      </c>
      <c r="C16" s="17">
        <v>0.154517374162499</v>
      </c>
      <c r="D16" s="17">
        <v>0.17465021649700099</v>
      </c>
      <c r="E16" s="17">
        <v>0.16068313264960901</v>
      </c>
      <c r="F16" s="17">
        <v>0.108692926870067</v>
      </c>
      <c r="G16" s="17">
        <v>0.17962950022907501</v>
      </c>
      <c r="H16" s="17">
        <v>0.14378182158559499</v>
      </c>
      <c r="I16" s="17">
        <v>0.14448004383591401</v>
      </c>
      <c r="J16" s="17">
        <v>0.16085405420575</v>
      </c>
      <c r="K16" s="17">
        <v>0.20503842119403001</v>
      </c>
      <c r="L16" s="17">
        <v>0.14873072775042001</v>
      </c>
      <c r="M16" s="17"/>
      <c r="N16" s="17">
        <v>8.5286015303028595E-2</v>
      </c>
      <c r="O16" s="17">
        <v>0.141415595480467</v>
      </c>
      <c r="P16" s="17">
        <v>0.17667575588772</v>
      </c>
      <c r="Q16" s="17">
        <v>0.20828173008366199</v>
      </c>
      <c r="R16" s="17"/>
      <c r="S16" s="17">
        <v>0</v>
      </c>
      <c r="T16" s="17">
        <v>0</v>
      </c>
      <c r="U16" s="17">
        <v>0</v>
      </c>
      <c r="V16" s="17">
        <v>0</v>
      </c>
      <c r="W16" s="17">
        <v>0</v>
      </c>
      <c r="X16" s="17">
        <v>1</v>
      </c>
      <c r="Y16" s="17">
        <v>0</v>
      </c>
      <c r="Z16" s="17"/>
      <c r="AA16" s="17">
        <v>0.19243726679557799</v>
      </c>
      <c r="AB16" s="17">
        <v>9.4686801990699093E-2</v>
      </c>
      <c r="AC16" s="17"/>
      <c r="AD16" s="17">
        <v>0.17148777707025101</v>
      </c>
      <c r="AE16" s="17">
        <v>0.24871292339496601</v>
      </c>
      <c r="AF16" s="17">
        <v>0.17787015953666799</v>
      </c>
      <c r="AG16" s="17"/>
      <c r="AH16" s="17">
        <v>0.25700888093972202</v>
      </c>
      <c r="AI16" s="17">
        <v>0.139995991918962</v>
      </c>
      <c r="AJ16" s="17"/>
      <c r="AK16" s="17">
        <v>0.113456852525625</v>
      </c>
      <c r="AL16" s="17">
        <v>0.17301895771116599</v>
      </c>
      <c r="AM16" s="17"/>
      <c r="AN16" s="17">
        <v>0.124417330690881</v>
      </c>
      <c r="AO16" s="17">
        <v>0.20828173008366199</v>
      </c>
      <c r="AP16" s="17"/>
      <c r="AQ16" s="17">
        <v>0.20593950084262799</v>
      </c>
      <c r="AR16" s="17">
        <v>0.128866059767445</v>
      </c>
      <c r="AS16" s="17"/>
      <c r="AT16" s="17">
        <v>7.4989000421895297E-2</v>
      </c>
      <c r="AU16" s="17">
        <v>0.12892419868473701</v>
      </c>
      <c r="AV16" s="17">
        <v>0.18248945033216499</v>
      </c>
      <c r="AW16" s="17">
        <v>0.25318483163982602</v>
      </c>
      <c r="AX16" s="17"/>
      <c r="AY16" s="17">
        <v>0.206616657125169</v>
      </c>
      <c r="AZ16" s="17">
        <v>0.14160446191585199</v>
      </c>
      <c r="BA16" s="17"/>
      <c r="BB16" s="17">
        <v>0.153226905502344</v>
      </c>
      <c r="BC16" s="17">
        <v>0.15475444091210599</v>
      </c>
      <c r="BD16" s="17"/>
      <c r="BE16" s="17">
        <v>0.19604501577609701</v>
      </c>
      <c r="BF16" s="17">
        <v>0.14907503468488401</v>
      </c>
      <c r="BG16" s="17"/>
      <c r="BH16" s="17">
        <v>0.16457970403347</v>
      </c>
      <c r="BI16" s="17">
        <v>0.15363672058640301</v>
      </c>
      <c r="BJ16" s="17"/>
      <c r="BK16" s="17">
        <v>0.21063309781262499</v>
      </c>
      <c r="BL16" s="17">
        <v>0.144794021055309</v>
      </c>
      <c r="BM16" s="17"/>
      <c r="BN16" s="17">
        <v>0.182704063194401</v>
      </c>
      <c r="BO16" s="17">
        <v>0.15323284204791399</v>
      </c>
      <c r="BP16" s="17"/>
      <c r="BQ16" s="17">
        <v>0.248099736498919</v>
      </c>
      <c r="BR16" s="17">
        <v>0.147155310523683</v>
      </c>
      <c r="BS16" s="17"/>
      <c r="BT16" s="17">
        <v>0.18427031984348599</v>
      </c>
      <c r="BU16" s="17">
        <v>0.152529603411028</v>
      </c>
      <c r="BV16" s="17"/>
      <c r="BW16" s="17">
        <v>0.15898895642903901</v>
      </c>
      <c r="BX16" s="17">
        <v>0.152387671016364</v>
      </c>
      <c r="BY16" s="17"/>
      <c r="BZ16" s="17">
        <v>0.22007665688095099</v>
      </c>
      <c r="CA16" s="17">
        <v>0.15136700378394299</v>
      </c>
    </row>
    <row r="17" spans="2:79" x14ac:dyDescent="0.35">
      <c r="B17" s="18" t="s">
        <v>139</v>
      </c>
      <c r="C17" s="17">
        <v>7.2380050755494404E-2</v>
      </c>
      <c r="D17" s="17">
        <v>8.1880989362359102E-2</v>
      </c>
      <c r="E17" s="17">
        <v>7.9830557243388903E-2</v>
      </c>
      <c r="F17" s="17">
        <v>5.50088230537321E-2</v>
      </c>
      <c r="G17" s="17">
        <v>5.9327038810175502E-2</v>
      </c>
      <c r="H17" s="17">
        <v>7.2717435915456902E-2</v>
      </c>
      <c r="I17" s="17">
        <v>7.6168733051472495E-2</v>
      </c>
      <c r="J17" s="17">
        <v>8.0039024197560302E-2</v>
      </c>
      <c r="K17" s="17">
        <v>9.6609485214027402E-2</v>
      </c>
      <c r="L17" s="17">
        <v>6.8493710139694797E-2</v>
      </c>
      <c r="M17" s="17"/>
      <c r="N17" s="17">
        <v>4.2731641130468803E-2</v>
      </c>
      <c r="O17" s="17">
        <v>8.1351577503420605E-2</v>
      </c>
      <c r="P17" s="17">
        <v>6.1667022794401997E-2</v>
      </c>
      <c r="Q17" s="17">
        <v>9.6440284863814896E-2</v>
      </c>
      <c r="R17" s="17"/>
      <c r="S17" s="17">
        <v>0</v>
      </c>
      <c r="T17" s="17">
        <v>0</v>
      </c>
      <c r="U17" s="17">
        <v>0</v>
      </c>
      <c r="V17" s="17">
        <v>0</v>
      </c>
      <c r="W17" s="17">
        <v>0</v>
      </c>
      <c r="X17" s="17">
        <v>0</v>
      </c>
      <c r="Y17" s="17">
        <v>0.67319173644807095</v>
      </c>
      <c r="Z17" s="17"/>
      <c r="AA17" s="17">
        <v>8.6427294245692496E-2</v>
      </c>
      <c r="AB17" s="17">
        <v>5.0216100461975E-2</v>
      </c>
      <c r="AC17" s="17"/>
      <c r="AD17" s="17">
        <v>7.2309675591190697E-2</v>
      </c>
      <c r="AE17" s="17">
        <v>0.12578140622397099</v>
      </c>
      <c r="AF17" s="17">
        <v>7.8459451222987003E-2</v>
      </c>
      <c r="AG17" s="17"/>
      <c r="AH17" s="17">
        <v>0.124227739436995</v>
      </c>
      <c r="AI17" s="17">
        <v>6.5034075177005296E-2</v>
      </c>
      <c r="AJ17" s="17"/>
      <c r="AK17" s="17">
        <v>6.4999949973228E-2</v>
      </c>
      <c r="AL17" s="17">
        <v>7.5705472493392004E-2</v>
      </c>
      <c r="AM17" s="17"/>
      <c r="AN17" s="17">
        <v>5.8909897896977301E-2</v>
      </c>
      <c r="AO17" s="17">
        <v>9.6440284863814896E-2</v>
      </c>
      <c r="AP17" s="17"/>
      <c r="AQ17" s="17">
        <v>0.10694815878637701</v>
      </c>
      <c r="AR17" s="17">
        <v>5.5136162484240601E-2</v>
      </c>
      <c r="AS17" s="17"/>
      <c r="AT17" s="17">
        <v>3.7898243926261697E-2</v>
      </c>
      <c r="AU17" s="17">
        <v>6.4662112421036005E-2</v>
      </c>
      <c r="AV17" s="17">
        <v>8.6079230915892702E-2</v>
      </c>
      <c r="AW17" s="17">
        <v>0.103899842048419</v>
      </c>
      <c r="AX17" s="17"/>
      <c r="AY17" s="17">
        <v>0.10575402371261999</v>
      </c>
      <c r="AZ17" s="17">
        <v>6.4108244319575999E-2</v>
      </c>
      <c r="BA17" s="17"/>
      <c r="BB17" s="17">
        <v>8.97818555765732E-2</v>
      </c>
      <c r="BC17" s="17">
        <v>6.9183235959756506E-2</v>
      </c>
      <c r="BD17" s="17"/>
      <c r="BE17" s="17">
        <v>8.7547369521900897E-2</v>
      </c>
      <c r="BF17" s="17">
        <v>7.0392321751760897E-2</v>
      </c>
      <c r="BG17" s="17"/>
      <c r="BH17" s="17">
        <v>7.8413866650324904E-2</v>
      </c>
      <c r="BI17" s="17">
        <v>7.1851972108359002E-2</v>
      </c>
      <c r="BJ17" s="17"/>
      <c r="BK17" s="17">
        <v>8.76926867014622E-2</v>
      </c>
      <c r="BL17" s="17">
        <v>6.9726780751657003E-2</v>
      </c>
      <c r="BM17" s="17"/>
      <c r="BN17" s="17">
        <v>8.7514742397728704E-2</v>
      </c>
      <c r="BO17" s="17">
        <v>7.1690328119508498E-2</v>
      </c>
      <c r="BP17" s="17"/>
      <c r="BQ17" s="17">
        <v>8.1937411059497395E-2</v>
      </c>
      <c r="BR17" s="17">
        <v>7.1628179430380495E-2</v>
      </c>
      <c r="BS17" s="17"/>
      <c r="BT17" s="17">
        <v>8.2724130726973197E-2</v>
      </c>
      <c r="BU17" s="17">
        <v>7.1688970959945794E-2</v>
      </c>
      <c r="BV17" s="17"/>
      <c r="BW17" s="17">
        <v>7.0277643991296004E-2</v>
      </c>
      <c r="BX17" s="17">
        <v>7.3381374679169706E-2</v>
      </c>
      <c r="BY17" s="17"/>
      <c r="BZ17" s="17">
        <v>9.4279077523069896E-2</v>
      </c>
      <c r="CA17" s="17">
        <v>7.1327720065055694E-2</v>
      </c>
    </row>
    <row r="18" spans="2:79" x14ac:dyDescent="0.35">
      <c r="B18" s="18" t="s">
        <v>140</v>
      </c>
      <c r="C18" s="17">
        <v>2.60731294420215E-2</v>
      </c>
      <c r="D18" s="17">
        <v>2.1272253392051101E-2</v>
      </c>
      <c r="E18" s="17">
        <v>3.03060969102351E-2</v>
      </c>
      <c r="F18" s="17">
        <v>3.0033841249967799E-2</v>
      </c>
      <c r="G18" s="17">
        <v>1.6566162026315601E-2</v>
      </c>
      <c r="H18" s="17">
        <v>2.9245067845781E-2</v>
      </c>
      <c r="I18" s="17">
        <v>1.8050802297016201E-2</v>
      </c>
      <c r="J18" s="17">
        <v>3.1695104387205797E-2</v>
      </c>
      <c r="K18" s="17">
        <v>4.8535094306400101E-2</v>
      </c>
      <c r="L18" s="17">
        <v>3.3455221218683301E-2</v>
      </c>
      <c r="M18" s="17"/>
      <c r="N18" s="17">
        <v>2.9628572801596299E-2</v>
      </c>
      <c r="O18" s="17">
        <v>2.5713977444759801E-2</v>
      </c>
      <c r="P18" s="17">
        <v>1.31526728033093E-2</v>
      </c>
      <c r="Q18" s="17">
        <v>2.9009560803420799E-2</v>
      </c>
      <c r="R18" s="17"/>
      <c r="S18" s="17">
        <v>0</v>
      </c>
      <c r="T18" s="17">
        <v>0</v>
      </c>
      <c r="U18" s="17">
        <v>0</v>
      </c>
      <c r="V18" s="17">
        <v>0</v>
      </c>
      <c r="W18" s="17">
        <v>0</v>
      </c>
      <c r="X18" s="17">
        <v>0</v>
      </c>
      <c r="Y18" s="17">
        <v>0.24250073190750501</v>
      </c>
      <c r="Z18" s="17"/>
      <c r="AA18" s="17">
        <v>2.8075954708370598E-2</v>
      </c>
      <c r="AB18" s="17">
        <v>2.2913041864630002E-2</v>
      </c>
      <c r="AC18" s="17"/>
      <c r="AD18" s="17">
        <v>2.7963722155177201E-2</v>
      </c>
      <c r="AE18" s="17">
        <v>2.88417954150572E-2</v>
      </c>
      <c r="AF18" s="17">
        <v>2.8525104110048001E-2</v>
      </c>
      <c r="AG18" s="17"/>
      <c r="AH18" s="17">
        <v>4.0040308264886998E-2</v>
      </c>
      <c r="AI18" s="17">
        <v>2.4094207003194101E-2</v>
      </c>
      <c r="AJ18" s="17"/>
      <c r="AK18" s="17">
        <v>2.6099919908026899E-2</v>
      </c>
      <c r="AL18" s="17">
        <v>2.6061057845623101E-2</v>
      </c>
      <c r="AM18" s="17"/>
      <c r="AN18" s="17">
        <v>2.44291645862134E-2</v>
      </c>
      <c r="AO18" s="17">
        <v>2.9009560803420799E-2</v>
      </c>
      <c r="AP18" s="17"/>
      <c r="AQ18" s="17">
        <v>3.5977929223066397E-2</v>
      </c>
      <c r="AR18" s="17">
        <v>2.1132238241933499E-2</v>
      </c>
      <c r="AS18" s="17"/>
      <c r="AT18" s="17">
        <v>2.7649050907585699E-2</v>
      </c>
      <c r="AU18" s="17">
        <v>2.64822434959389E-2</v>
      </c>
      <c r="AV18" s="17">
        <v>2.38271082917971E-2</v>
      </c>
      <c r="AW18" s="17">
        <v>2.9582116140068299E-2</v>
      </c>
      <c r="AX18" s="17"/>
      <c r="AY18" s="17">
        <v>3.3788863158810099E-2</v>
      </c>
      <c r="AZ18" s="17">
        <v>2.4160769295437898E-2</v>
      </c>
      <c r="BA18" s="17"/>
      <c r="BB18" s="17">
        <v>3.11120993976273E-2</v>
      </c>
      <c r="BC18" s="17">
        <v>2.51474407634628E-2</v>
      </c>
      <c r="BD18" s="17"/>
      <c r="BE18" s="17">
        <v>3.3348121567248E-2</v>
      </c>
      <c r="BF18" s="17">
        <v>2.5119716840100399E-2</v>
      </c>
      <c r="BG18" s="17"/>
      <c r="BH18" s="17">
        <v>2.6178560249320099E-2</v>
      </c>
      <c r="BI18" s="17">
        <v>2.60639021538418E-2</v>
      </c>
      <c r="BJ18" s="17"/>
      <c r="BK18" s="17">
        <v>2.4299100288197099E-2</v>
      </c>
      <c r="BL18" s="17">
        <v>2.63805212167873E-2</v>
      </c>
      <c r="BM18" s="17"/>
      <c r="BN18" s="17">
        <v>3.4812397540625602E-2</v>
      </c>
      <c r="BO18" s="17">
        <v>2.5674860935992899E-2</v>
      </c>
      <c r="BP18" s="17"/>
      <c r="BQ18" s="17">
        <v>3.5669459214216298E-2</v>
      </c>
      <c r="BR18" s="17">
        <v>2.5318192414165799E-2</v>
      </c>
      <c r="BS18" s="17"/>
      <c r="BT18" s="17">
        <v>3.2105434354058403E-2</v>
      </c>
      <c r="BU18" s="17">
        <v>2.56701159254215E-2</v>
      </c>
      <c r="BV18" s="17"/>
      <c r="BW18" s="17">
        <v>2.31788596905688E-2</v>
      </c>
      <c r="BX18" s="17">
        <v>2.7451597963456399E-2</v>
      </c>
      <c r="BY18" s="17"/>
      <c r="BZ18" s="17">
        <v>2.58285778324795E-2</v>
      </c>
      <c r="CA18" s="17">
        <v>2.6084881067646101E-2</v>
      </c>
    </row>
    <row r="19" spans="2:79" x14ac:dyDescent="0.35">
      <c r="B19" s="18" t="s">
        <v>141</v>
      </c>
      <c r="C19" s="17">
        <v>9.0645548498419007E-3</v>
      </c>
      <c r="D19" s="17">
        <v>4.3119053295848503E-3</v>
      </c>
      <c r="E19" s="17">
        <v>6.6454063506380398E-3</v>
      </c>
      <c r="F19" s="17">
        <v>1.0150630453683199E-2</v>
      </c>
      <c r="G19" s="17">
        <v>1.1482663366272501E-2</v>
      </c>
      <c r="H19" s="17">
        <v>8.1647626028363302E-3</v>
      </c>
      <c r="I19" s="17">
        <v>7.5914584551702901E-3</v>
      </c>
      <c r="J19" s="17">
        <v>1.9773754080493401E-2</v>
      </c>
      <c r="K19" s="17">
        <v>1.2378777422357001E-2</v>
      </c>
      <c r="L19" s="17">
        <v>8.3136800384008992E-3</v>
      </c>
      <c r="M19" s="17"/>
      <c r="N19" s="17">
        <v>1.5427421174423901E-2</v>
      </c>
      <c r="O19" s="17">
        <v>5.34811442849349E-3</v>
      </c>
      <c r="P19" s="17">
        <v>5.31780346555527E-3</v>
      </c>
      <c r="Q19" s="17">
        <v>7.4982907918566899E-3</v>
      </c>
      <c r="R19" s="17"/>
      <c r="S19" s="17">
        <v>0</v>
      </c>
      <c r="T19" s="17">
        <v>0</v>
      </c>
      <c r="U19" s="17">
        <v>0</v>
      </c>
      <c r="V19" s="17">
        <v>0</v>
      </c>
      <c r="W19" s="17">
        <v>0</v>
      </c>
      <c r="X19" s="17">
        <v>0</v>
      </c>
      <c r="Y19" s="17">
        <v>8.4307531644424005E-2</v>
      </c>
      <c r="Z19" s="17"/>
      <c r="AA19" s="17">
        <v>9.4790223937807998E-3</v>
      </c>
      <c r="AB19" s="17">
        <v>8.4106017772302699E-3</v>
      </c>
      <c r="AC19" s="17"/>
      <c r="AD19" s="17">
        <v>5.2276567396950099E-3</v>
      </c>
      <c r="AE19" s="17">
        <v>1.51602500194391E-2</v>
      </c>
      <c r="AF19" s="17">
        <v>9.1813609996199003E-3</v>
      </c>
      <c r="AG19" s="17"/>
      <c r="AH19" s="17">
        <v>6.9368770849021003E-3</v>
      </c>
      <c r="AI19" s="17">
        <v>9.3660122397008008E-3</v>
      </c>
      <c r="AJ19" s="17"/>
      <c r="AK19" s="17">
        <v>9.6466552354187891E-3</v>
      </c>
      <c r="AL19" s="17">
        <v>8.8022644918989094E-3</v>
      </c>
      <c r="AM19" s="17"/>
      <c r="AN19" s="17">
        <v>9.9414297872543293E-3</v>
      </c>
      <c r="AO19" s="17">
        <v>7.4982907918566899E-3</v>
      </c>
      <c r="AP19" s="17"/>
      <c r="AQ19" s="17">
        <v>1.3000409249521E-2</v>
      </c>
      <c r="AR19" s="17">
        <v>7.1012008398580401E-3</v>
      </c>
      <c r="AS19" s="17"/>
      <c r="AT19" s="17">
        <v>8.6606692471422504E-3</v>
      </c>
      <c r="AU19" s="17">
        <v>1.0076473100723401E-2</v>
      </c>
      <c r="AV19" s="17">
        <v>8.0346728498246704E-3</v>
      </c>
      <c r="AW19" s="17">
        <v>1.0307672179485401E-2</v>
      </c>
      <c r="AX19" s="17"/>
      <c r="AY19" s="17">
        <v>1.46792688091091E-2</v>
      </c>
      <c r="AZ19" s="17">
        <v>7.6729366830814699E-3</v>
      </c>
      <c r="BA19" s="17"/>
      <c r="BB19" s="17">
        <v>1.06574707149843E-2</v>
      </c>
      <c r="BC19" s="17">
        <v>8.7719267541696202E-3</v>
      </c>
      <c r="BD19" s="17"/>
      <c r="BE19" s="17">
        <v>1.3619304257710799E-2</v>
      </c>
      <c r="BF19" s="17">
        <v>8.4676393605458491E-3</v>
      </c>
      <c r="BG19" s="17"/>
      <c r="BH19" s="17">
        <v>6.6657423426582504E-3</v>
      </c>
      <c r="BI19" s="17">
        <v>9.2744985547219393E-3</v>
      </c>
      <c r="BJ19" s="17"/>
      <c r="BK19" s="17">
        <v>1.0911274848649099E-2</v>
      </c>
      <c r="BL19" s="17">
        <v>8.74456769703481E-3</v>
      </c>
      <c r="BM19" s="17"/>
      <c r="BN19" s="17">
        <v>5.51856503286168E-3</v>
      </c>
      <c r="BO19" s="17">
        <v>9.2261537447226802E-3</v>
      </c>
      <c r="BP19" s="17"/>
      <c r="BQ19" s="17">
        <v>1.07288866239157E-2</v>
      </c>
      <c r="BR19" s="17">
        <v>8.9336229505937396E-3</v>
      </c>
      <c r="BS19" s="17"/>
      <c r="BT19" s="17">
        <v>1.7693983289165199E-2</v>
      </c>
      <c r="BU19" s="17">
        <v>8.4880295660088798E-3</v>
      </c>
      <c r="BV19" s="17"/>
      <c r="BW19" s="17">
        <v>9.9668588984446593E-3</v>
      </c>
      <c r="BX19" s="17">
        <v>8.6348099281261595E-3</v>
      </c>
      <c r="BY19" s="17"/>
      <c r="BZ19" s="17">
        <v>7.0491163189781297E-3</v>
      </c>
      <c r="CA19" s="17">
        <v>9.1614042597828408E-3</v>
      </c>
    </row>
    <row r="20" spans="2:79" x14ac:dyDescent="0.35">
      <c r="B20" s="18" t="s">
        <v>75</v>
      </c>
      <c r="C20" s="19">
        <v>7.9856041690180596E-2</v>
      </c>
      <c r="D20" s="19">
        <v>8.3409422644116105E-2</v>
      </c>
      <c r="E20" s="19">
        <v>5.2503702923423101E-2</v>
      </c>
      <c r="F20" s="19">
        <v>5.1076608181913098E-2</v>
      </c>
      <c r="G20" s="19">
        <v>9.0976261126701097E-2</v>
      </c>
      <c r="H20" s="19">
        <v>6.3644311796343195E-2</v>
      </c>
      <c r="I20" s="19">
        <v>8.5741839228292704E-2</v>
      </c>
      <c r="J20" s="19">
        <v>0.13934113625806899</v>
      </c>
      <c r="K20" s="19">
        <v>0.128633218337354</v>
      </c>
      <c r="L20" s="19">
        <v>0.108672530852858</v>
      </c>
      <c r="M20" s="19"/>
      <c r="N20" s="19">
        <v>6.1062345146678097E-2</v>
      </c>
      <c r="O20" s="19">
        <v>9.3994246099134496E-2</v>
      </c>
      <c r="P20" s="19">
        <v>7.9601656197417298E-2</v>
      </c>
      <c r="Q20" s="19">
        <v>8.7738672788155503E-2</v>
      </c>
      <c r="R20" s="19"/>
      <c r="S20" s="19">
        <v>0</v>
      </c>
      <c r="T20" s="19">
        <v>0</v>
      </c>
      <c r="U20" s="19">
        <v>0</v>
      </c>
      <c r="V20" s="19">
        <v>0</v>
      </c>
      <c r="W20" s="19">
        <v>0</v>
      </c>
      <c r="X20" s="19">
        <v>0</v>
      </c>
      <c r="Y20" s="19">
        <v>0</v>
      </c>
      <c r="Z20" s="19"/>
      <c r="AA20" s="19">
        <v>4.35939855478302E-2</v>
      </c>
      <c r="AB20" s="19">
        <v>0.137070854720273</v>
      </c>
      <c r="AC20" s="19"/>
      <c r="AD20" s="19">
        <v>4.0066642045958702E-2</v>
      </c>
      <c r="AE20" s="19">
        <v>2.4462427377432101E-2</v>
      </c>
      <c r="AF20" s="19">
        <v>4.8748816800004403E-2</v>
      </c>
      <c r="AG20" s="19"/>
      <c r="AH20" s="19">
        <v>1.7845613396995901E-2</v>
      </c>
      <c r="AI20" s="19">
        <v>8.8641912448116797E-2</v>
      </c>
      <c r="AJ20" s="19"/>
      <c r="AK20" s="19">
        <v>0.104310268145133</v>
      </c>
      <c r="AL20" s="19">
        <v>6.8837138475176196E-2</v>
      </c>
      <c r="AM20" s="19"/>
      <c r="AN20" s="19">
        <v>7.54429405815632E-2</v>
      </c>
      <c r="AO20" s="19">
        <v>8.7738672788155503E-2</v>
      </c>
      <c r="AP20" s="19"/>
      <c r="AQ20" s="19">
        <v>5.0464418831805399E-2</v>
      </c>
      <c r="AR20" s="19">
        <v>9.45177020919548E-2</v>
      </c>
      <c r="AS20" s="19"/>
      <c r="AT20" s="19">
        <v>0.14583102693226099</v>
      </c>
      <c r="AU20" s="19">
        <v>0.104809664433373</v>
      </c>
      <c r="AV20" s="19">
        <v>4.69742300197366E-2</v>
      </c>
      <c r="AW20" s="19">
        <v>1.6194045398254201E-2</v>
      </c>
      <c r="AX20" s="19"/>
      <c r="AY20" s="19">
        <v>4.77352104769731E-2</v>
      </c>
      <c r="AZ20" s="19">
        <v>8.7817254420165997E-2</v>
      </c>
      <c r="BA20" s="19"/>
      <c r="BB20" s="19">
        <v>5.2995467326967902E-2</v>
      </c>
      <c r="BC20" s="19">
        <v>8.4790488572513395E-2</v>
      </c>
      <c r="BD20" s="19"/>
      <c r="BE20" s="19">
        <v>5.7881976637064701E-2</v>
      </c>
      <c r="BF20" s="19">
        <v>8.2735818077075404E-2</v>
      </c>
      <c r="BG20" s="19"/>
      <c r="BH20" s="19">
        <v>0.12738508055523501</v>
      </c>
      <c r="BI20" s="19">
        <v>7.5696307455497894E-2</v>
      </c>
      <c r="BJ20" s="19"/>
      <c r="BK20" s="19">
        <v>5.2962478600695202E-2</v>
      </c>
      <c r="BL20" s="19">
        <v>8.4515976432534903E-2</v>
      </c>
      <c r="BM20" s="19"/>
      <c r="BN20" s="19">
        <v>5.9361634648231999E-2</v>
      </c>
      <c r="BO20" s="19">
        <v>8.07900188587998E-2</v>
      </c>
      <c r="BP20" s="19"/>
      <c r="BQ20" s="19">
        <v>4.7175653906457102E-2</v>
      </c>
      <c r="BR20" s="19">
        <v>8.2426986562677607E-2</v>
      </c>
      <c r="BS20" s="19"/>
      <c r="BT20" s="19">
        <v>3.2860517406959597E-2</v>
      </c>
      <c r="BU20" s="19">
        <v>8.2995775470554797E-2</v>
      </c>
      <c r="BV20" s="19"/>
      <c r="BW20" s="19">
        <v>4.5373883858557999E-2</v>
      </c>
      <c r="BX20" s="19">
        <v>9.6279033741349093E-2</v>
      </c>
      <c r="BY20" s="19"/>
      <c r="BZ20" s="19">
        <v>9.2165302670250502E-3</v>
      </c>
      <c r="CA20" s="19">
        <v>8.3250536186084204E-2</v>
      </c>
    </row>
    <row r="21" spans="2:79" x14ac:dyDescent="0.35">
      <c r="B21" s="16"/>
    </row>
    <row r="22" spans="2:79" x14ac:dyDescent="0.35">
      <c r="B22" t="s">
        <v>78</v>
      </c>
    </row>
    <row r="23" spans="2:79" x14ac:dyDescent="0.35">
      <c r="B23" t="s">
        <v>79</v>
      </c>
    </row>
    <row r="25" spans="2:79" x14ac:dyDescent="0.35">
      <c r="B25"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A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136</v>
      </c>
      <c r="C9" s="17">
        <v>1.8133219077784202E-2</v>
      </c>
      <c r="D9" s="17">
        <v>2.0140394315352202E-2</v>
      </c>
      <c r="E9" s="17">
        <v>2.1442905978835101E-2</v>
      </c>
      <c r="F9" s="17">
        <v>4.0188514593691001E-2</v>
      </c>
      <c r="G9" s="17">
        <v>6.1856048570147404E-3</v>
      </c>
      <c r="H9" s="17">
        <v>1.3356864250053301E-2</v>
      </c>
      <c r="I9" s="17">
        <v>1.3330795411073701E-2</v>
      </c>
      <c r="J9" s="17">
        <v>1.80995954254413E-2</v>
      </c>
      <c r="K9" s="17">
        <v>9.2599751556177393E-3</v>
      </c>
      <c r="L9" s="17">
        <v>6.4805113854896398E-3</v>
      </c>
      <c r="M9" s="17"/>
      <c r="N9" s="17">
        <v>4.7037255064318002E-2</v>
      </c>
      <c r="O9" s="17">
        <v>1.11528235227621E-2</v>
      </c>
      <c r="P9" s="17">
        <v>1.94779252379623E-3</v>
      </c>
      <c r="Q9" s="17">
        <v>5.3651358902632703E-3</v>
      </c>
      <c r="R9" s="17"/>
      <c r="S9" s="17">
        <v>0.11512555369714</v>
      </c>
      <c r="T9" s="17">
        <v>7.5017545820858398E-3</v>
      </c>
      <c r="U9" s="17">
        <v>1.96014180744727E-3</v>
      </c>
      <c r="V9" s="17">
        <v>4.4481831613640502E-3</v>
      </c>
      <c r="W9" s="17">
        <v>9.9863840422650301E-4</v>
      </c>
      <c r="X9" s="17">
        <v>2.0305317717761E-3</v>
      </c>
      <c r="Y9" s="17">
        <v>3.1500841167710599E-3</v>
      </c>
      <c r="Z9" s="17"/>
      <c r="AA9" s="17">
        <v>8.5123580130339795E-3</v>
      </c>
      <c r="AB9" s="17">
        <v>3.3313157160922799E-2</v>
      </c>
      <c r="AC9" s="17"/>
      <c r="AD9" s="17">
        <v>6.4404957130293301E-3</v>
      </c>
      <c r="AE9" s="17">
        <v>1.18533201440141E-2</v>
      </c>
      <c r="AF9" s="17">
        <v>7.6249530963841301E-3</v>
      </c>
      <c r="AG9" s="17"/>
      <c r="AH9" s="17">
        <v>7.7261150999851603E-3</v>
      </c>
      <c r="AI9" s="17">
        <v>1.9607736719898201E-2</v>
      </c>
      <c r="AJ9" s="17"/>
      <c r="AK9" s="17">
        <v>2.24600385959355E-2</v>
      </c>
      <c r="AL9" s="17">
        <v>1.6183584498782998E-2</v>
      </c>
      <c r="AM9" s="17"/>
      <c r="AN9" s="17">
        <v>2.5281446791274802E-2</v>
      </c>
      <c r="AO9" s="17">
        <v>5.3651358902632703E-3</v>
      </c>
      <c r="AP9" s="17"/>
      <c r="AQ9" s="17">
        <v>1.08814508304767E-2</v>
      </c>
      <c r="AR9" s="17">
        <v>2.1750677149654299E-2</v>
      </c>
      <c r="AS9" s="17"/>
      <c r="AT9" s="17">
        <v>3.7916245647493199E-2</v>
      </c>
      <c r="AU9" s="17">
        <v>2.3171424225526399E-2</v>
      </c>
      <c r="AV9" s="17">
        <v>6.8041993603324396E-3</v>
      </c>
      <c r="AW9" s="17">
        <v>9.4159948576572998E-3</v>
      </c>
      <c r="AX9" s="17"/>
      <c r="AY9" s="17">
        <v>8.5960012027460706E-3</v>
      </c>
      <c r="AZ9" s="17">
        <v>2.04970377427314E-2</v>
      </c>
      <c r="BA9" s="17"/>
      <c r="BB9" s="17">
        <v>2.20684979573905E-2</v>
      </c>
      <c r="BC9" s="17">
        <v>1.7410284998415501E-2</v>
      </c>
      <c r="BD9" s="17"/>
      <c r="BE9" s="17">
        <v>1.03562112119102E-2</v>
      </c>
      <c r="BF9" s="17">
        <v>1.9152422559648101E-2</v>
      </c>
      <c r="BG9" s="17"/>
      <c r="BH9" s="17">
        <v>9.4314518020109199E-3</v>
      </c>
      <c r="BI9" s="17">
        <v>1.8894796422995099E-2</v>
      </c>
      <c r="BJ9" s="17"/>
      <c r="BK9" s="17">
        <v>1.4183290699648E-2</v>
      </c>
      <c r="BL9" s="17">
        <v>1.8817635955452799E-2</v>
      </c>
      <c r="BM9" s="17"/>
      <c r="BN9" s="17">
        <v>2.1014986744475501E-2</v>
      </c>
      <c r="BO9" s="17">
        <v>1.8001890310845699E-2</v>
      </c>
      <c r="BP9" s="17"/>
      <c r="BQ9" s="17">
        <v>1.2617490280086701E-2</v>
      </c>
      <c r="BR9" s="17">
        <v>1.8567137878392401E-2</v>
      </c>
      <c r="BS9" s="17"/>
      <c r="BT9" s="17">
        <v>2.9737479194972698E-2</v>
      </c>
      <c r="BU9" s="17">
        <v>1.7357947644134199E-2</v>
      </c>
      <c r="BV9" s="17"/>
      <c r="BW9" s="17">
        <v>1.16918386984573E-2</v>
      </c>
      <c r="BX9" s="17">
        <v>2.1201087953183401E-2</v>
      </c>
      <c r="BY9" s="17"/>
      <c r="BZ9" s="17">
        <v>1.0490422568244499E-2</v>
      </c>
      <c r="CA9" s="17">
        <v>1.8500484226739299E-2</v>
      </c>
    </row>
    <row r="10" spans="2:79" x14ac:dyDescent="0.35">
      <c r="B10" s="18" t="s">
        <v>137</v>
      </c>
      <c r="C10" s="17">
        <v>3.3188453677016297E-2</v>
      </c>
      <c r="D10" s="17">
        <v>2.9754291027906998E-2</v>
      </c>
      <c r="E10" s="17">
        <v>3.66028665237772E-2</v>
      </c>
      <c r="F10" s="17">
        <v>5.9310921528107602E-2</v>
      </c>
      <c r="G10" s="17">
        <v>1.57898107938578E-2</v>
      </c>
      <c r="H10" s="17">
        <v>4.0199101637054903E-2</v>
      </c>
      <c r="I10" s="17">
        <v>3.4870441727929802E-2</v>
      </c>
      <c r="J10" s="17">
        <v>1.9473741704910799E-2</v>
      </c>
      <c r="K10" s="17">
        <v>1.6103957511191098E-2</v>
      </c>
      <c r="L10" s="17">
        <v>1.30213199918323E-2</v>
      </c>
      <c r="M10" s="17"/>
      <c r="N10" s="17">
        <v>6.8779002043110604E-2</v>
      </c>
      <c r="O10" s="17">
        <v>3.8736329051446798E-2</v>
      </c>
      <c r="P10" s="17">
        <v>1.5832693189751501E-2</v>
      </c>
      <c r="Q10" s="17">
        <v>8.7886436626606803E-3</v>
      </c>
      <c r="R10" s="17"/>
      <c r="S10" s="17">
        <v>0.20651476777199601</v>
      </c>
      <c r="T10" s="17">
        <v>1.19782824149024E-2</v>
      </c>
      <c r="U10" s="17">
        <v>5.3224230694227598E-3</v>
      </c>
      <c r="V10" s="17">
        <v>7.4173004572123903E-3</v>
      </c>
      <c r="W10" s="17">
        <v>4.6882887916811101E-3</v>
      </c>
      <c r="X10" s="17">
        <v>2.5065021742868799E-3</v>
      </c>
      <c r="Y10" s="17">
        <v>8.89488071045085E-3</v>
      </c>
      <c r="Z10" s="17"/>
      <c r="AA10" s="17">
        <v>2.38288136816725E-2</v>
      </c>
      <c r="AB10" s="17">
        <v>4.7956233260732201E-2</v>
      </c>
      <c r="AC10" s="17"/>
      <c r="AD10" s="17">
        <v>2.5393174801134299E-2</v>
      </c>
      <c r="AE10" s="17">
        <v>1.41998766800247E-2</v>
      </c>
      <c r="AF10" s="17">
        <v>2.75620824144013E-2</v>
      </c>
      <c r="AG10" s="17"/>
      <c r="AH10" s="17">
        <v>2.2222059300534801E-2</v>
      </c>
      <c r="AI10" s="17">
        <v>3.47422136868131E-2</v>
      </c>
      <c r="AJ10" s="17"/>
      <c r="AK10" s="17">
        <v>4.4469670030376003E-2</v>
      </c>
      <c r="AL10" s="17">
        <v>2.81052165779331E-2</v>
      </c>
      <c r="AM10" s="17"/>
      <c r="AN10" s="17">
        <v>4.6848718541126003E-2</v>
      </c>
      <c r="AO10" s="17">
        <v>8.7886436626606803E-3</v>
      </c>
      <c r="AP10" s="17"/>
      <c r="AQ10" s="17">
        <v>2.7883699577430199E-2</v>
      </c>
      <c r="AR10" s="17">
        <v>3.5834666970437301E-2</v>
      </c>
      <c r="AS10" s="17"/>
      <c r="AT10" s="17">
        <v>4.9910703254081402E-2</v>
      </c>
      <c r="AU10" s="17">
        <v>4.35556756897423E-2</v>
      </c>
      <c r="AV10" s="17">
        <v>2.3279266181276601E-2</v>
      </c>
      <c r="AW10" s="17">
        <v>1.21990209151629E-2</v>
      </c>
      <c r="AX10" s="17"/>
      <c r="AY10" s="17">
        <v>1.93215690624149E-2</v>
      </c>
      <c r="AZ10" s="17">
        <v>3.6625388966337498E-2</v>
      </c>
      <c r="BA10" s="17"/>
      <c r="BB10" s="17">
        <v>4.0989312259494301E-2</v>
      </c>
      <c r="BC10" s="17">
        <v>3.1755389670591001E-2</v>
      </c>
      <c r="BD10" s="17"/>
      <c r="BE10" s="17">
        <v>1.7189928711746599E-2</v>
      </c>
      <c r="BF10" s="17">
        <v>3.52851150962286E-2</v>
      </c>
      <c r="BG10" s="17"/>
      <c r="BH10" s="17">
        <v>2.76774826342032E-2</v>
      </c>
      <c r="BI10" s="17">
        <v>3.3670773022421503E-2</v>
      </c>
      <c r="BJ10" s="17"/>
      <c r="BK10" s="17">
        <v>1.9137234110418701E-2</v>
      </c>
      <c r="BL10" s="17">
        <v>3.5623153981061799E-2</v>
      </c>
      <c r="BM10" s="17"/>
      <c r="BN10" s="17">
        <v>1.94483683893279E-2</v>
      </c>
      <c r="BO10" s="17">
        <v>3.3814620900460002E-2</v>
      </c>
      <c r="BP10" s="17"/>
      <c r="BQ10" s="17">
        <v>2.3146417847447E-2</v>
      </c>
      <c r="BR10" s="17">
        <v>3.3978454110803101E-2</v>
      </c>
      <c r="BS10" s="17"/>
      <c r="BT10" s="17">
        <v>4.31000855735795E-2</v>
      </c>
      <c r="BU10" s="17">
        <v>3.2526265395069899E-2</v>
      </c>
      <c r="BV10" s="17"/>
      <c r="BW10" s="17">
        <v>3.7586997002442897E-2</v>
      </c>
      <c r="BX10" s="17">
        <v>3.1093537157495101E-2</v>
      </c>
      <c r="BY10" s="17"/>
      <c r="BZ10" s="17">
        <v>3.6638851641449602E-2</v>
      </c>
      <c r="CA10" s="17">
        <v>3.3022649063380399E-2</v>
      </c>
    </row>
    <row r="11" spans="2:79" x14ac:dyDescent="0.35">
      <c r="B11" s="18" t="s">
        <v>138</v>
      </c>
      <c r="C11" s="17">
        <v>5.1273755792024998E-2</v>
      </c>
      <c r="D11" s="17">
        <v>4.6660330448252997E-2</v>
      </c>
      <c r="E11" s="17">
        <v>3.6860689129987897E-2</v>
      </c>
      <c r="F11" s="17">
        <v>7.7147478712636303E-2</v>
      </c>
      <c r="G11" s="17">
        <v>5.2250716704666203E-2</v>
      </c>
      <c r="H11" s="17">
        <v>6.1690698984039498E-2</v>
      </c>
      <c r="I11" s="17">
        <v>5.8271165791984401E-2</v>
      </c>
      <c r="J11" s="17">
        <v>2.4938110498535299E-2</v>
      </c>
      <c r="K11" s="17">
        <v>2.6702723461398799E-2</v>
      </c>
      <c r="L11" s="17">
        <v>3.2427051345063101E-2</v>
      </c>
      <c r="M11" s="17"/>
      <c r="N11" s="17">
        <v>8.4898528077999996E-2</v>
      </c>
      <c r="O11" s="17">
        <v>5.3896114528263497E-2</v>
      </c>
      <c r="P11" s="17">
        <v>4.62733872259911E-2</v>
      </c>
      <c r="Q11" s="17">
        <v>2.4642584579117801E-2</v>
      </c>
      <c r="R11" s="17"/>
      <c r="S11" s="17">
        <v>0.22790465114401301</v>
      </c>
      <c r="T11" s="17">
        <v>0.1166287766337</v>
      </c>
      <c r="U11" s="17">
        <v>2.4133646736196401E-2</v>
      </c>
      <c r="V11" s="17">
        <v>1.7028720332937099E-2</v>
      </c>
      <c r="W11" s="17">
        <v>8.5873511697180105E-3</v>
      </c>
      <c r="X11" s="17">
        <v>1.8316701899281002E-2</v>
      </c>
      <c r="Y11" s="17">
        <v>1.7677106867851101E-2</v>
      </c>
      <c r="Z11" s="17"/>
      <c r="AA11" s="17">
        <v>4.4160024633552203E-2</v>
      </c>
      <c r="AB11" s="17">
        <v>6.2497906915187799E-2</v>
      </c>
      <c r="AC11" s="17"/>
      <c r="AD11" s="17">
        <v>5.21537432745783E-2</v>
      </c>
      <c r="AE11" s="17">
        <v>1.9269397722897E-2</v>
      </c>
      <c r="AF11" s="17">
        <v>5.0371336137135098E-2</v>
      </c>
      <c r="AG11" s="17"/>
      <c r="AH11" s="17">
        <v>3.3903288217957003E-2</v>
      </c>
      <c r="AI11" s="17">
        <v>5.3734868983972603E-2</v>
      </c>
      <c r="AJ11" s="17"/>
      <c r="AK11" s="17">
        <v>6.18497585509587E-2</v>
      </c>
      <c r="AL11" s="17">
        <v>4.6508283000768098E-2</v>
      </c>
      <c r="AM11" s="17"/>
      <c r="AN11" s="17">
        <v>6.6183251078903493E-2</v>
      </c>
      <c r="AO11" s="17">
        <v>2.4642584579117801E-2</v>
      </c>
      <c r="AP11" s="17"/>
      <c r="AQ11" s="17">
        <v>3.3912918620907402E-2</v>
      </c>
      <c r="AR11" s="17">
        <v>5.9934002288788001E-2</v>
      </c>
      <c r="AS11" s="17"/>
      <c r="AT11" s="17">
        <v>6.1345612267074703E-2</v>
      </c>
      <c r="AU11" s="17">
        <v>5.9797734544703399E-2</v>
      </c>
      <c r="AV11" s="17">
        <v>4.60600886022123E-2</v>
      </c>
      <c r="AW11" s="17">
        <v>2.95306083055129E-2</v>
      </c>
      <c r="AX11" s="17"/>
      <c r="AY11" s="17">
        <v>3.3836346887845502E-2</v>
      </c>
      <c r="AZ11" s="17">
        <v>5.5595652720048197E-2</v>
      </c>
      <c r="BA11" s="17"/>
      <c r="BB11" s="17">
        <v>6.8848999951300699E-2</v>
      </c>
      <c r="BC11" s="17">
        <v>4.8045079160792897E-2</v>
      </c>
      <c r="BD11" s="17"/>
      <c r="BE11" s="17">
        <v>3.9220642079201798E-2</v>
      </c>
      <c r="BF11" s="17">
        <v>5.2853357571433703E-2</v>
      </c>
      <c r="BG11" s="17"/>
      <c r="BH11" s="17">
        <v>3.2639734370545098E-2</v>
      </c>
      <c r="BI11" s="17">
        <v>5.29046025056902E-2</v>
      </c>
      <c r="BJ11" s="17"/>
      <c r="BK11" s="17">
        <v>4.4366842555636297E-2</v>
      </c>
      <c r="BL11" s="17">
        <v>5.2470539009093702E-2</v>
      </c>
      <c r="BM11" s="17"/>
      <c r="BN11" s="17">
        <v>4.8036235131352502E-2</v>
      </c>
      <c r="BO11" s="17">
        <v>5.1421297039439998E-2</v>
      </c>
      <c r="BP11" s="17"/>
      <c r="BQ11" s="17">
        <v>2.89041644199814E-2</v>
      </c>
      <c r="BR11" s="17">
        <v>5.3033557010370803E-2</v>
      </c>
      <c r="BS11" s="17"/>
      <c r="BT11" s="17">
        <v>4.7403913682595902E-2</v>
      </c>
      <c r="BU11" s="17">
        <v>5.1532296880373397E-2</v>
      </c>
      <c r="BV11" s="17"/>
      <c r="BW11" s="17">
        <v>6.1759473438359899E-2</v>
      </c>
      <c r="BX11" s="17">
        <v>4.6279669911511098E-2</v>
      </c>
      <c r="BY11" s="17"/>
      <c r="BZ11" s="17">
        <v>6.1854297722898903E-2</v>
      </c>
      <c r="CA11" s="17">
        <v>5.0765320914370103E-2</v>
      </c>
    </row>
    <row r="12" spans="2:79" x14ac:dyDescent="0.35">
      <c r="B12" s="18" t="s">
        <v>33</v>
      </c>
      <c r="C12" s="17">
        <v>5.8076453724178197E-2</v>
      </c>
      <c r="D12" s="17">
        <v>5.4855231305381801E-2</v>
      </c>
      <c r="E12" s="17">
        <v>4.83693918058739E-2</v>
      </c>
      <c r="F12" s="17">
        <v>8.2763858791914904E-2</v>
      </c>
      <c r="G12" s="17">
        <v>5.2597757406919902E-2</v>
      </c>
      <c r="H12" s="17">
        <v>7.0265895175262397E-2</v>
      </c>
      <c r="I12" s="17">
        <v>5.5822724627692201E-2</v>
      </c>
      <c r="J12" s="17">
        <v>4.93317118334212E-2</v>
      </c>
      <c r="K12" s="17">
        <v>4.7829581898257201E-2</v>
      </c>
      <c r="L12" s="17">
        <v>2.7059688615599702E-2</v>
      </c>
      <c r="M12" s="17"/>
      <c r="N12" s="17">
        <v>6.3414408654104901E-2</v>
      </c>
      <c r="O12" s="17">
        <v>6.2612583264809105E-2</v>
      </c>
      <c r="P12" s="17">
        <v>6.5321002152243707E-2</v>
      </c>
      <c r="Q12" s="17">
        <v>4.8137349918908702E-2</v>
      </c>
      <c r="R12" s="17"/>
      <c r="S12" s="17">
        <v>0.12628711311676699</v>
      </c>
      <c r="T12" s="17">
        <v>0.28117314549237399</v>
      </c>
      <c r="U12" s="17">
        <v>0.106439765438823</v>
      </c>
      <c r="V12" s="17">
        <v>1.7348285298204199E-2</v>
      </c>
      <c r="W12" s="17">
        <v>2.15857376425071E-2</v>
      </c>
      <c r="X12" s="17">
        <v>2.2117726920455199E-2</v>
      </c>
      <c r="Y12" s="17">
        <v>1.37563236078578E-2</v>
      </c>
      <c r="Z12" s="17"/>
      <c r="AA12" s="17">
        <v>5.8544289718294298E-2</v>
      </c>
      <c r="AB12" s="17">
        <v>5.7338295114886299E-2</v>
      </c>
      <c r="AC12" s="17"/>
      <c r="AD12" s="17">
        <v>6.5436443301795502E-2</v>
      </c>
      <c r="AE12" s="17">
        <v>3.7925851915716999E-2</v>
      </c>
      <c r="AF12" s="17">
        <v>6.5155964402268104E-2</v>
      </c>
      <c r="AG12" s="17"/>
      <c r="AH12" s="17">
        <v>4.7627452964849097E-2</v>
      </c>
      <c r="AI12" s="17">
        <v>5.9556907459911101E-2</v>
      </c>
      <c r="AJ12" s="17"/>
      <c r="AK12" s="17">
        <v>6.8368786086447197E-2</v>
      </c>
      <c r="AL12" s="17">
        <v>5.3438800827431902E-2</v>
      </c>
      <c r="AM12" s="17"/>
      <c r="AN12" s="17">
        <v>6.3640873709906801E-2</v>
      </c>
      <c r="AO12" s="17">
        <v>4.8137349918908702E-2</v>
      </c>
      <c r="AP12" s="17"/>
      <c r="AQ12" s="17">
        <v>5.2085913332155898E-2</v>
      </c>
      <c r="AR12" s="17">
        <v>6.1064763327705697E-2</v>
      </c>
      <c r="AS12" s="17"/>
      <c r="AT12" s="17">
        <v>5.6645124911863097E-2</v>
      </c>
      <c r="AU12" s="17">
        <v>6.2690205734270393E-2</v>
      </c>
      <c r="AV12" s="17">
        <v>6.0889713201176102E-2</v>
      </c>
      <c r="AW12" s="17">
        <v>4.1697055798310699E-2</v>
      </c>
      <c r="AX12" s="17"/>
      <c r="AY12" s="17">
        <v>6.2589054616215001E-2</v>
      </c>
      <c r="AZ12" s="17">
        <v>5.6957996501556397E-2</v>
      </c>
      <c r="BA12" s="17"/>
      <c r="BB12" s="17">
        <v>6.5102976196842299E-2</v>
      </c>
      <c r="BC12" s="17">
        <v>5.6785639855493203E-2</v>
      </c>
      <c r="BD12" s="17"/>
      <c r="BE12" s="17">
        <v>4.4521930132444099E-2</v>
      </c>
      <c r="BF12" s="17">
        <v>5.9852820403749299E-2</v>
      </c>
      <c r="BG12" s="17"/>
      <c r="BH12" s="17">
        <v>4.3352301521889597E-2</v>
      </c>
      <c r="BI12" s="17">
        <v>5.9365109279920399E-2</v>
      </c>
      <c r="BJ12" s="17"/>
      <c r="BK12" s="17">
        <v>5.9765632862036198E-2</v>
      </c>
      <c r="BL12" s="17">
        <v>5.7783764186374098E-2</v>
      </c>
      <c r="BM12" s="17"/>
      <c r="BN12" s="17">
        <v>6.8846534655457106E-2</v>
      </c>
      <c r="BO12" s="17">
        <v>5.7585636416148403E-2</v>
      </c>
      <c r="BP12" s="17"/>
      <c r="BQ12" s="17">
        <v>5.9581369304679097E-2</v>
      </c>
      <c r="BR12" s="17">
        <v>5.7958062993295902E-2</v>
      </c>
      <c r="BS12" s="17"/>
      <c r="BT12" s="17">
        <v>8.2354667338634696E-2</v>
      </c>
      <c r="BU12" s="17">
        <v>5.6454445488817999E-2</v>
      </c>
      <c r="BV12" s="17"/>
      <c r="BW12" s="17">
        <v>6.5929776799487402E-2</v>
      </c>
      <c r="BX12" s="17">
        <v>5.4336111745846898E-2</v>
      </c>
      <c r="BY12" s="17"/>
      <c r="BZ12" s="17">
        <v>6.0212652972107997E-2</v>
      </c>
      <c r="CA12" s="17">
        <v>5.7973801307093703E-2</v>
      </c>
    </row>
    <row r="13" spans="2:79" x14ac:dyDescent="0.35">
      <c r="B13" s="18" t="s">
        <v>34</v>
      </c>
      <c r="C13" s="17">
        <v>6.4552998367510495E-2</v>
      </c>
      <c r="D13" s="17">
        <v>6.4163037702040501E-2</v>
      </c>
      <c r="E13" s="17">
        <v>6.8108726738209294E-2</v>
      </c>
      <c r="F13" s="17">
        <v>7.6714474123162193E-2</v>
      </c>
      <c r="G13" s="17">
        <v>7.5728446888098197E-2</v>
      </c>
      <c r="H13" s="17">
        <v>6.5921561659365802E-2</v>
      </c>
      <c r="I13" s="17">
        <v>6.0741559776744503E-2</v>
      </c>
      <c r="J13" s="17">
        <v>3.3374746215977101E-2</v>
      </c>
      <c r="K13" s="17">
        <v>3.0845025155277699E-2</v>
      </c>
      <c r="L13" s="17">
        <v>6.74645239357336E-2</v>
      </c>
      <c r="M13" s="17"/>
      <c r="N13" s="17">
        <v>6.3694020344694194E-2</v>
      </c>
      <c r="O13" s="17">
        <v>5.4500224405631501E-2</v>
      </c>
      <c r="P13" s="17">
        <v>7.2094688508848995E-2</v>
      </c>
      <c r="Q13" s="17">
        <v>6.7328434189001501E-2</v>
      </c>
      <c r="R13" s="17"/>
      <c r="S13" s="17">
        <v>5.5003253774568397E-2</v>
      </c>
      <c r="T13" s="17">
        <v>0.200873585252349</v>
      </c>
      <c r="U13" s="17">
        <v>0.31537347950988698</v>
      </c>
      <c r="V13" s="17">
        <v>3.8300272754974003E-2</v>
      </c>
      <c r="W13" s="17">
        <v>3.7631175057014597E-2</v>
      </c>
      <c r="X13" s="17">
        <v>2.09210332036068E-2</v>
      </c>
      <c r="Y13" s="17">
        <v>2.1893180119538602E-3</v>
      </c>
      <c r="Z13" s="17"/>
      <c r="AA13" s="17">
        <v>7.1931457833438295E-2</v>
      </c>
      <c r="AB13" s="17">
        <v>5.2911154972421499E-2</v>
      </c>
      <c r="AC13" s="17"/>
      <c r="AD13" s="17">
        <v>6.8755226874799805E-2</v>
      </c>
      <c r="AE13" s="17">
        <v>7.4258508392315001E-2</v>
      </c>
      <c r="AF13" s="17">
        <v>7.1385298626815197E-2</v>
      </c>
      <c r="AG13" s="17"/>
      <c r="AH13" s="17">
        <v>6.1455846090180601E-2</v>
      </c>
      <c r="AI13" s="17">
        <v>6.4991814553356106E-2</v>
      </c>
      <c r="AJ13" s="17"/>
      <c r="AK13" s="17">
        <v>6.8713009431465202E-2</v>
      </c>
      <c r="AL13" s="17">
        <v>6.2678526509997307E-2</v>
      </c>
      <c r="AM13" s="17"/>
      <c r="AN13" s="17">
        <v>6.2999167070766901E-2</v>
      </c>
      <c r="AO13" s="17">
        <v>6.7328434189001501E-2</v>
      </c>
      <c r="AP13" s="17"/>
      <c r="AQ13" s="17">
        <v>5.6022711754896599E-2</v>
      </c>
      <c r="AR13" s="17">
        <v>6.8808230072360296E-2</v>
      </c>
      <c r="AS13" s="17"/>
      <c r="AT13" s="17">
        <v>5.9585546705554202E-2</v>
      </c>
      <c r="AU13" s="17">
        <v>6.4755146717622294E-2</v>
      </c>
      <c r="AV13" s="17">
        <v>6.9416474709350598E-2</v>
      </c>
      <c r="AW13" s="17">
        <v>5.4104152582193497E-2</v>
      </c>
      <c r="AX13" s="17"/>
      <c r="AY13" s="17">
        <v>5.3271177714003602E-2</v>
      </c>
      <c r="AZ13" s="17">
        <v>6.7349220345949895E-2</v>
      </c>
      <c r="BA13" s="17"/>
      <c r="BB13" s="17">
        <v>6.7937472438087995E-2</v>
      </c>
      <c r="BC13" s="17">
        <v>6.3931250399649905E-2</v>
      </c>
      <c r="BD13" s="17"/>
      <c r="BE13" s="17">
        <v>7.6089717332996104E-2</v>
      </c>
      <c r="BF13" s="17">
        <v>6.3041071886054303E-2</v>
      </c>
      <c r="BG13" s="17"/>
      <c r="BH13" s="17">
        <v>5.65968075790848E-2</v>
      </c>
      <c r="BI13" s="17">
        <v>6.5249322972227394E-2</v>
      </c>
      <c r="BJ13" s="17"/>
      <c r="BK13" s="17">
        <v>7.2493880196957697E-2</v>
      </c>
      <c r="BL13" s="17">
        <v>6.3177056064928905E-2</v>
      </c>
      <c r="BM13" s="17"/>
      <c r="BN13" s="17">
        <v>9.2898107352762396E-2</v>
      </c>
      <c r="BO13" s="17">
        <v>6.3261246692038198E-2</v>
      </c>
      <c r="BP13" s="17"/>
      <c r="BQ13" s="17">
        <v>7.0204842694155001E-2</v>
      </c>
      <c r="BR13" s="17">
        <v>6.4108371446682605E-2</v>
      </c>
      <c r="BS13" s="17"/>
      <c r="BT13" s="17">
        <v>5.93839020501521E-2</v>
      </c>
      <c r="BU13" s="17">
        <v>6.4898341601130199E-2</v>
      </c>
      <c r="BV13" s="17"/>
      <c r="BW13" s="17">
        <v>7.1985445434936193E-2</v>
      </c>
      <c r="BX13" s="17">
        <v>6.1013109138272001E-2</v>
      </c>
      <c r="BY13" s="17"/>
      <c r="BZ13" s="17">
        <v>8.24807484825264E-2</v>
      </c>
      <c r="CA13" s="17">
        <v>6.3691502472885603E-2</v>
      </c>
    </row>
    <row r="14" spans="2:79" x14ac:dyDescent="0.35">
      <c r="B14" s="18" t="s">
        <v>35</v>
      </c>
      <c r="C14" s="17">
        <v>0.19750287640536601</v>
      </c>
      <c r="D14" s="17">
        <v>0.17955021480442199</v>
      </c>
      <c r="E14" s="17">
        <v>0.20418924991229401</v>
      </c>
      <c r="F14" s="17">
        <v>0.20892528221030901</v>
      </c>
      <c r="G14" s="17">
        <v>0.26714702571513499</v>
      </c>
      <c r="H14" s="17">
        <v>0.19283433698173399</v>
      </c>
      <c r="I14" s="17">
        <v>0.194020333385586</v>
      </c>
      <c r="J14" s="17">
        <v>0.121381171865691</v>
      </c>
      <c r="K14" s="17">
        <v>0.13204072362366701</v>
      </c>
      <c r="L14" s="17">
        <v>0.178337768231071</v>
      </c>
      <c r="M14" s="17"/>
      <c r="N14" s="17">
        <v>0.28340241553788498</v>
      </c>
      <c r="O14" s="17">
        <v>0.19011859468928699</v>
      </c>
      <c r="P14" s="17">
        <v>0.16989743772888899</v>
      </c>
      <c r="Q14" s="17">
        <v>0.14346949812520399</v>
      </c>
      <c r="R14" s="17"/>
      <c r="S14" s="17">
        <v>0.10461865809654</v>
      </c>
      <c r="T14" s="17">
        <v>0.118247086681448</v>
      </c>
      <c r="U14" s="17">
        <v>0.202847764093642</v>
      </c>
      <c r="V14" s="17">
        <v>0.59472842256713498</v>
      </c>
      <c r="W14" s="17">
        <v>0.104050056324429</v>
      </c>
      <c r="X14" s="17">
        <v>3.3825743414572701E-2</v>
      </c>
      <c r="Y14" s="17">
        <v>2.3240790877220301E-2</v>
      </c>
      <c r="Z14" s="17"/>
      <c r="AA14" s="17">
        <v>0.15781056795495399</v>
      </c>
      <c r="AB14" s="17">
        <v>0.260129992689342</v>
      </c>
      <c r="AC14" s="17"/>
      <c r="AD14" s="17">
        <v>0.15133420105657899</v>
      </c>
      <c r="AE14" s="17">
        <v>0.13642526549772899</v>
      </c>
      <c r="AF14" s="17">
        <v>0.17728376527546999</v>
      </c>
      <c r="AG14" s="17"/>
      <c r="AH14" s="17">
        <v>0.121717397790952</v>
      </c>
      <c r="AI14" s="17">
        <v>0.20824044811324799</v>
      </c>
      <c r="AJ14" s="17"/>
      <c r="AK14" s="17">
        <v>0.21557971096376199</v>
      </c>
      <c r="AL14" s="17">
        <v>0.189357581325207</v>
      </c>
      <c r="AM14" s="17"/>
      <c r="AN14" s="17">
        <v>0.227753532388973</v>
      </c>
      <c r="AO14" s="17">
        <v>0.14346949812520399</v>
      </c>
      <c r="AP14" s="17"/>
      <c r="AQ14" s="17">
        <v>0.14283930434275299</v>
      </c>
      <c r="AR14" s="17">
        <v>0.224771147156927</v>
      </c>
      <c r="AS14" s="17"/>
      <c r="AT14" s="17">
        <v>0.29750944007369201</v>
      </c>
      <c r="AU14" s="17">
        <v>0.199880831930908</v>
      </c>
      <c r="AV14" s="17">
        <v>0.16399988655685899</v>
      </c>
      <c r="AW14" s="17">
        <v>0.14147690592662901</v>
      </c>
      <c r="AX14" s="17"/>
      <c r="AY14" s="17">
        <v>0.14811128672888399</v>
      </c>
      <c r="AZ14" s="17">
        <v>0.20974468141584601</v>
      </c>
      <c r="BA14" s="17"/>
      <c r="BB14" s="17">
        <v>0.16465983995771899</v>
      </c>
      <c r="BC14" s="17">
        <v>0.20353633706834401</v>
      </c>
      <c r="BD14" s="17"/>
      <c r="BE14" s="17">
        <v>0.16195430515818199</v>
      </c>
      <c r="BF14" s="17">
        <v>0.20216163826021699</v>
      </c>
      <c r="BG14" s="17"/>
      <c r="BH14" s="17">
        <v>0.204382329448385</v>
      </c>
      <c r="BI14" s="17">
        <v>0.196900787723956</v>
      </c>
      <c r="BJ14" s="17"/>
      <c r="BK14" s="17">
        <v>0.15267532004512699</v>
      </c>
      <c r="BL14" s="17">
        <v>0.20527029222166501</v>
      </c>
      <c r="BM14" s="17"/>
      <c r="BN14" s="17">
        <v>0.152904004642272</v>
      </c>
      <c r="BO14" s="17">
        <v>0.199535349357018</v>
      </c>
      <c r="BP14" s="17"/>
      <c r="BQ14" s="17">
        <v>0.107839439791365</v>
      </c>
      <c r="BR14" s="17">
        <v>0.20455664070396601</v>
      </c>
      <c r="BS14" s="17"/>
      <c r="BT14" s="17">
        <v>0.177503972554543</v>
      </c>
      <c r="BU14" s="17">
        <v>0.198838987342494</v>
      </c>
      <c r="BV14" s="17"/>
      <c r="BW14" s="17">
        <v>0.177223647160627</v>
      </c>
      <c r="BX14" s="17">
        <v>0.207161367684144</v>
      </c>
      <c r="BY14" s="17"/>
      <c r="BZ14" s="17">
        <v>0.14877205112345401</v>
      </c>
      <c r="CA14" s="17">
        <v>0.199844576041556</v>
      </c>
    </row>
    <row r="15" spans="2:79" x14ac:dyDescent="0.35">
      <c r="B15" s="18" t="s">
        <v>36</v>
      </c>
      <c r="C15" s="17">
        <v>0.15462362420442</v>
      </c>
      <c r="D15" s="17">
        <v>0.19544341057071701</v>
      </c>
      <c r="E15" s="17">
        <v>0.17648165282259001</v>
      </c>
      <c r="F15" s="17">
        <v>0.13033937802103501</v>
      </c>
      <c r="G15" s="17">
        <v>0.17041907870579201</v>
      </c>
      <c r="H15" s="17">
        <v>0.115105895544497</v>
      </c>
      <c r="I15" s="17">
        <v>0.135489512828183</v>
      </c>
      <c r="J15" s="17">
        <v>0.15459602522819599</v>
      </c>
      <c r="K15" s="17">
        <v>0.16109160876489101</v>
      </c>
      <c r="L15" s="17">
        <v>0.164356169316658</v>
      </c>
      <c r="M15" s="17"/>
      <c r="N15" s="17">
        <v>9.4790038565342502E-2</v>
      </c>
      <c r="O15" s="17">
        <v>0.141615780996348</v>
      </c>
      <c r="P15" s="17">
        <v>0.19158977551376299</v>
      </c>
      <c r="Q15" s="17">
        <v>0.19420796276430799</v>
      </c>
      <c r="R15" s="17"/>
      <c r="S15" s="17">
        <v>3.8255488129175501E-2</v>
      </c>
      <c r="T15" s="17">
        <v>9.0155894740116593E-2</v>
      </c>
      <c r="U15" s="17">
        <v>0.17098506288776</v>
      </c>
      <c r="V15" s="17">
        <v>0.14932648382621799</v>
      </c>
      <c r="W15" s="17">
        <v>0.41499879416445501</v>
      </c>
      <c r="X15" s="17">
        <v>0.190610246290599</v>
      </c>
      <c r="Y15" s="17">
        <v>4.56044884450846E-2</v>
      </c>
      <c r="Z15" s="17"/>
      <c r="AA15" s="17">
        <v>0.18071201963318501</v>
      </c>
      <c r="AB15" s="17">
        <v>0.113460964788407</v>
      </c>
      <c r="AC15" s="17"/>
      <c r="AD15" s="17">
        <v>0.18911301479213999</v>
      </c>
      <c r="AE15" s="17">
        <v>0.188151899550423</v>
      </c>
      <c r="AF15" s="17">
        <v>0.176373469498177</v>
      </c>
      <c r="AG15" s="17"/>
      <c r="AH15" s="17">
        <v>0.17285360394553101</v>
      </c>
      <c r="AI15" s="17">
        <v>0.15204073209524199</v>
      </c>
      <c r="AJ15" s="17"/>
      <c r="AK15" s="17">
        <v>0.132338418101933</v>
      </c>
      <c r="AL15" s="17">
        <v>0.164665182035827</v>
      </c>
      <c r="AM15" s="17"/>
      <c r="AN15" s="17">
        <v>0.132462281600501</v>
      </c>
      <c r="AO15" s="17">
        <v>0.19420796276430799</v>
      </c>
      <c r="AP15" s="17"/>
      <c r="AQ15" s="17">
        <v>0.16663317244245901</v>
      </c>
      <c r="AR15" s="17">
        <v>0.148632804347575</v>
      </c>
      <c r="AS15" s="17"/>
      <c r="AT15" s="17">
        <v>9.1800179487042194E-2</v>
      </c>
      <c r="AU15" s="17">
        <v>0.14350281174822199</v>
      </c>
      <c r="AV15" s="17">
        <v>0.186157944752775</v>
      </c>
      <c r="AW15" s="17">
        <v>0.182245944554425</v>
      </c>
      <c r="AX15" s="17"/>
      <c r="AY15" s="17">
        <v>0.15661777878847</v>
      </c>
      <c r="AZ15" s="17">
        <v>0.154129368973143</v>
      </c>
      <c r="BA15" s="17"/>
      <c r="BB15" s="17">
        <v>0.16072496997935201</v>
      </c>
      <c r="BC15" s="17">
        <v>0.15350277078445801</v>
      </c>
      <c r="BD15" s="17"/>
      <c r="BE15" s="17">
        <v>0.16989924824750799</v>
      </c>
      <c r="BF15" s="17">
        <v>0.152621701423722</v>
      </c>
      <c r="BG15" s="17"/>
      <c r="BH15" s="17">
        <v>0.14700554874104599</v>
      </c>
      <c r="BI15" s="17">
        <v>0.15529035700744101</v>
      </c>
      <c r="BJ15" s="17"/>
      <c r="BK15" s="17">
        <v>0.180172220233872</v>
      </c>
      <c r="BL15" s="17">
        <v>0.15019673625878499</v>
      </c>
      <c r="BM15" s="17"/>
      <c r="BN15" s="17">
        <v>0.15211274676305001</v>
      </c>
      <c r="BO15" s="17">
        <v>0.15473805065250601</v>
      </c>
      <c r="BP15" s="17"/>
      <c r="BQ15" s="17">
        <v>0.193135556635639</v>
      </c>
      <c r="BR15" s="17">
        <v>0.15159391550361601</v>
      </c>
      <c r="BS15" s="17"/>
      <c r="BT15" s="17">
        <v>0.14223834451683601</v>
      </c>
      <c r="BU15" s="17">
        <v>0.15545107493739099</v>
      </c>
      <c r="BV15" s="17"/>
      <c r="BW15" s="17">
        <v>0.160666194740128</v>
      </c>
      <c r="BX15" s="17">
        <v>0.151745698514237</v>
      </c>
      <c r="BY15" s="17"/>
      <c r="BZ15" s="17">
        <v>0.13364144597255401</v>
      </c>
      <c r="CA15" s="17">
        <v>0.155631896870598</v>
      </c>
    </row>
    <row r="16" spans="2:79" x14ac:dyDescent="0.35">
      <c r="B16" s="18" t="s">
        <v>37</v>
      </c>
      <c r="C16" s="17">
        <v>0.179227236734599</v>
      </c>
      <c r="D16" s="17">
        <v>0.19127698218537301</v>
      </c>
      <c r="E16" s="17">
        <v>0.20136003630861399</v>
      </c>
      <c r="F16" s="17">
        <v>0.13854966519398701</v>
      </c>
      <c r="G16" s="17">
        <v>0.170194137778022</v>
      </c>
      <c r="H16" s="17">
        <v>0.18287686002583001</v>
      </c>
      <c r="I16" s="17">
        <v>0.18679069562228201</v>
      </c>
      <c r="J16" s="17">
        <v>0.18709139340355799</v>
      </c>
      <c r="K16" s="17">
        <v>0.20454641006206301</v>
      </c>
      <c r="L16" s="17">
        <v>0.15691234831159301</v>
      </c>
      <c r="M16" s="17"/>
      <c r="N16" s="17">
        <v>0.104932078072048</v>
      </c>
      <c r="O16" s="17">
        <v>0.17888953070598501</v>
      </c>
      <c r="P16" s="17">
        <v>0.19789634559601099</v>
      </c>
      <c r="Q16" s="17">
        <v>0.23182694704273399</v>
      </c>
      <c r="R16" s="17"/>
      <c r="S16" s="17">
        <v>4.9492294845814702E-2</v>
      </c>
      <c r="T16" s="17">
        <v>9.1023019985492795E-2</v>
      </c>
      <c r="U16" s="17">
        <v>0.129988244951279</v>
      </c>
      <c r="V16" s="17">
        <v>0.107994645631258</v>
      </c>
      <c r="W16" s="17">
        <v>0.31036073860214097</v>
      </c>
      <c r="X16" s="17">
        <v>0.38917885595657198</v>
      </c>
      <c r="Y16" s="17">
        <v>0.22719950717350801</v>
      </c>
      <c r="Z16" s="17"/>
      <c r="AA16" s="17">
        <v>0.213258730176975</v>
      </c>
      <c r="AB16" s="17">
        <v>0.125531838801377</v>
      </c>
      <c r="AC16" s="17"/>
      <c r="AD16" s="17">
        <v>0.23765737673655099</v>
      </c>
      <c r="AE16" s="17">
        <v>0.24476269768123901</v>
      </c>
      <c r="AF16" s="17">
        <v>0.17750874655210999</v>
      </c>
      <c r="AG16" s="17"/>
      <c r="AH16" s="17">
        <v>0.274188503055323</v>
      </c>
      <c r="AI16" s="17">
        <v>0.16577276728699</v>
      </c>
      <c r="AJ16" s="17"/>
      <c r="AK16" s="17">
        <v>0.141547410511284</v>
      </c>
      <c r="AL16" s="17">
        <v>0.196205502601145</v>
      </c>
      <c r="AM16" s="17"/>
      <c r="AN16" s="17">
        <v>0.149779221599981</v>
      </c>
      <c r="AO16" s="17">
        <v>0.23182694704273399</v>
      </c>
      <c r="AP16" s="17"/>
      <c r="AQ16" s="17">
        <v>0.22756188764802901</v>
      </c>
      <c r="AR16" s="17">
        <v>0.155116072790173</v>
      </c>
      <c r="AS16" s="17"/>
      <c r="AT16" s="17">
        <v>0.107962149303824</v>
      </c>
      <c r="AU16" s="17">
        <v>0.14432066139213001</v>
      </c>
      <c r="AV16" s="17">
        <v>0.217980875991827</v>
      </c>
      <c r="AW16" s="17">
        <v>0.259471729786728</v>
      </c>
      <c r="AX16" s="17"/>
      <c r="AY16" s="17">
        <v>0.22485725215382199</v>
      </c>
      <c r="AZ16" s="17">
        <v>0.16791774548221899</v>
      </c>
      <c r="BA16" s="17"/>
      <c r="BB16" s="17">
        <v>0.18262113656604601</v>
      </c>
      <c r="BC16" s="17">
        <v>0.17860375719854099</v>
      </c>
      <c r="BD16" s="17"/>
      <c r="BE16" s="17">
        <v>0.223982741386307</v>
      </c>
      <c r="BF16" s="17">
        <v>0.17336187476502299</v>
      </c>
      <c r="BG16" s="17"/>
      <c r="BH16" s="17">
        <v>0.201974585846703</v>
      </c>
      <c r="BI16" s="17">
        <v>0.17723639220861301</v>
      </c>
      <c r="BJ16" s="17"/>
      <c r="BK16" s="17">
        <v>0.22436829163070801</v>
      </c>
      <c r="BL16" s="17">
        <v>0.17140550001206201</v>
      </c>
      <c r="BM16" s="17"/>
      <c r="BN16" s="17">
        <v>0.208219410418366</v>
      </c>
      <c r="BO16" s="17">
        <v>0.17790599683564301</v>
      </c>
      <c r="BP16" s="17"/>
      <c r="BQ16" s="17">
        <v>0.21348434161709801</v>
      </c>
      <c r="BR16" s="17">
        <v>0.17653225255243099</v>
      </c>
      <c r="BS16" s="17"/>
      <c r="BT16" s="17">
        <v>0.184188134611279</v>
      </c>
      <c r="BU16" s="17">
        <v>0.17889580307401201</v>
      </c>
      <c r="BV16" s="17"/>
      <c r="BW16" s="17">
        <v>0.17910574923768799</v>
      </c>
      <c r="BX16" s="17">
        <v>0.17928509820039901</v>
      </c>
      <c r="BY16" s="17"/>
      <c r="BZ16" s="17">
        <v>0.228765972729402</v>
      </c>
      <c r="CA16" s="17">
        <v>0.17684671394670701</v>
      </c>
    </row>
    <row r="17" spans="2:79" x14ac:dyDescent="0.35">
      <c r="B17" s="18" t="s">
        <v>139</v>
      </c>
      <c r="C17" s="17">
        <v>0.10607014359627601</v>
      </c>
      <c r="D17" s="17">
        <v>9.3621420635831398E-2</v>
      </c>
      <c r="E17" s="17">
        <v>0.11273747406736601</v>
      </c>
      <c r="F17" s="17">
        <v>8.5465003532758196E-2</v>
      </c>
      <c r="G17" s="17">
        <v>6.9360912628175203E-2</v>
      </c>
      <c r="H17" s="17">
        <v>0.109530184452216</v>
      </c>
      <c r="I17" s="17">
        <v>0.125850714011913</v>
      </c>
      <c r="J17" s="17">
        <v>0.15235472822981699</v>
      </c>
      <c r="K17" s="17">
        <v>0.13696380204318401</v>
      </c>
      <c r="L17" s="17">
        <v>0.13378350756259699</v>
      </c>
      <c r="M17" s="17"/>
      <c r="N17" s="17">
        <v>6.36702808112493E-2</v>
      </c>
      <c r="O17" s="17">
        <v>0.11465849864231201</v>
      </c>
      <c r="P17" s="17">
        <v>0.117561456091623</v>
      </c>
      <c r="Q17" s="17">
        <v>0.13103300811959601</v>
      </c>
      <c r="R17" s="17"/>
      <c r="S17" s="17">
        <v>3.0477011873487898E-2</v>
      </c>
      <c r="T17" s="17">
        <v>6.21502964154542E-2</v>
      </c>
      <c r="U17" s="17">
        <v>2.4741226577878001E-2</v>
      </c>
      <c r="V17" s="17">
        <v>4.3610185819293698E-2</v>
      </c>
      <c r="W17" s="17">
        <v>6.7119915413297704E-2</v>
      </c>
      <c r="X17" s="17">
        <v>0.25237880530540602</v>
      </c>
      <c r="Y17" s="17">
        <v>0.333364974921458</v>
      </c>
      <c r="Z17" s="17"/>
      <c r="AA17" s="17">
        <v>0.134136743017198</v>
      </c>
      <c r="AB17" s="17">
        <v>6.1786244416520399E-2</v>
      </c>
      <c r="AC17" s="17"/>
      <c r="AD17" s="17">
        <v>0.110696106384267</v>
      </c>
      <c r="AE17" s="17">
        <v>0.16730512510331799</v>
      </c>
      <c r="AF17" s="17">
        <v>0.13706368703389199</v>
      </c>
      <c r="AG17" s="17"/>
      <c r="AH17" s="17">
        <v>0.16873752663826799</v>
      </c>
      <c r="AI17" s="17">
        <v>9.7191193018127703E-2</v>
      </c>
      <c r="AJ17" s="17"/>
      <c r="AK17" s="17">
        <v>9.1171672138574494E-2</v>
      </c>
      <c r="AL17" s="17">
        <v>0.112783290517784</v>
      </c>
      <c r="AM17" s="17"/>
      <c r="AN17" s="17">
        <v>9.2094651944710296E-2</v>
      </c>
      <c r="AO17" s="17">
        <v>0.13103300811959601</v>
      </c>
      <c r="AP17" s="17"/>
      <c r="AQ17" s="17">
        <v>0.14896272214402501</v>
      </c>
      <c r="AR17" s="17">
        <v>8.4673692524017199E-2</v>
      </c>
      <c r="AS17" s="17"/>
      <c r="AT17" s="17">
        <v>4.6958937575839001E-2</v>
      </c>
      <c r="AU17" s="17">
        <v>9.6058343011862002E-2</v>
      </c>
      <c r="AV17" s="17">
        <v>0.120577149756005</v>
      </c>
      <c r="AW17" s="17">
        <v>0.177043554487086</v>
      </c>
      <c r="AX17" s="17"/>
      <c r="AY17" s="17">
        <v>0.162486371724193</v>
      </c>
      <c r="AZ17" s="17">
        <v>9.2087267793079505E-2</v>
      </c>
      <c r="BA17" s="17"/>
      <c r="BB17" s="17">
        <v>0.107055713141073</v>
      </c>
      <c r="BC17" s="17">
        <v>0.105889088623219</v>
      </c>
      <c r="BD17" s="17"/>
      <c r="BE17" s="17">
        <v>0.122740846978057</v>
      </c>
      <c r="BF17" s="17">
        <v>0.10388539089641299</v>
      </c>
      <c r="BG17" s="17"/>
      <c r="BH17" s="17">
        <v>9.1180042939081496E-2</v>
      </c>
      <c r="BI17" s="17">
        <v>0.10737332293549</v>
      </c>
      <c r="BJ17" s="17"/>
      <c r="BK17" s="17">
        <v>0.13250576662865399</v>
      </c>
      <c r="BL17" s="17">
        <v>0.101489557610163</v>
      </c>
      <c r="BM17" s="17"/>
      <c r="BN17" s="17">
        <v>0.14430912869301599</v>
      </c>
      <c r="BO17" s="17">
        <v>0.104327505277518</v>
      </c>
      <c r="BP17" s="17"/>
      <c r="BQ17" s="17">
        <v>0.16186468532010401</v>
      </c>
      <c r="BR17" s="17">
        <v>0.101680823251992</v>
      </c>
      <c r="BS17" s="17"/>
      <c r="BT17" s="17">
        <v>0.12354032415843801</v>
      </c>
      <c r="BU17" s="17">
        <v>0.10490297466057801</v>
      </c>
      <c r="BV17" s="17"/>
      <c r="BW17" s="17">
        <v>0.12651908058633801</v>
      </c>
      <c r="BX17" s="17">
        <v>9.6330824749627897E-2</v>
      </c>
      <c r="BY17" s="17"/>
      <c r="BZ17" s="17">
        <v>0.16201755681343899</v>
      </c>
      <c r="CA17" s="17">
        <v>0.103381659737887</v>
      </c>
    </row>
    <row r="18" spans="2:79" x14ac:dyDescent="0.35">
      <c r="B18" s="18" t="s">
        <v>140</v>
      </c>
      <c r="C18" s="17">
        <v>3.65195877425918E-2</v>
      </c>
      <c r="D18" s="17">
        <v>3.5544204178232897E-2</v>
      </c>
      <c r="E18" s="17">
        <v>2.46105268106372E-2</v>
      </c>
      <c r="F18" s="17">
        <v>2.56156926061199E-2</v>
      </c>
      <c r="G18" s="17">
        <v>2.0475299203239702E-2</v>
      </c>
      <c r="H18" s="17">
        <v>5.1425148336643099E-2</v>
      </c>
      <c r="I18" s="17">
        <v>2.4866445661970601E-2</v>
      </c>
      <c r="J18" s="17">
        <v>7.2882401196950206E-2</v>
      </c>
      <c r="K18" s="17">
        <v>4.9697322368698102E-2</v>
      </c>
      <c r="L18" s="17">
        <v>8.8244908902910604E-2</v>
      </c>
      <c r="M18" s="17"/>
      <c r="N18" s="17">
        <v>2.6595865115870799E-2</v>
      </c>
      <c r="O18" s="17">
        <v>3.4980813551122203E-2</v>
      </c>
      <c r="P18" s="17">
        <v>3.45779136453803E-2</v>
      </c>
      <c r="Q18" s="17">
        <v>4.6280445912741199E-2</v>
      </c>
      <c r="R18" s="17"/>
      <c r="S18" s="17">
        <v>1.74805543768802E-2</v>
      </c>
      <c r="T18" s="17">
        <v>4.9715427956653303E-3</v>
      </c>
      <c r="U18" s="17">
        <v>7.8106155678359596E-3</v>
      </c>
      <c r="V18" s="17">
        <v>7.5665167854498004E-3</v>
      </c>
      <c r="W18" s="17">
        <v>1.4349131600809801E-2</v>
      </c>
      <c r="X18" s="17">
        <v>4.1622753696770098E-2</v>
      </c>
      <c r="Y18" s="17">
        <v>0.20409723250655701</v>
      </c>
      <c r="Z18" s="17"/>
      <c r="AA18" s="17">
        <v>4.4059382082878899E-2</v>
      </c>
      <c r="AB18" s="17">
        <v>2.4623187776428399E-2</v>
      </c>
      <c r="AC18" s="17"/>
      <c r="AD18" s="17">
        <v>3.9270778120458302E-2</v>
      </c>
      <c r="AE18" s="17">
        <v>5.8258737581845903E-2</v>
      </c>
      <c r="AF18" s="17">
        <v>4.11514875509182E-2</v>
      </c>
      <c r="AG18" s="17"/>
      <c r="AH18" s="17">
        <v>5.4742702525216798E-2</v>
      </c>
      <c r="AI18" s="17">
        <v>3.3937668286557698E-2</v>
      </c>
      <c r="AJ18" s="17"/>
      <c r="AK18" s="17">
        <v>3.02536021054076E-2</v>
      </c>
      <c r="AL18" s="17">
        <v>3.9342996997017703E-2</v>
      </c>
      <c r="AM18" s="17"/>
      <c r="AN18" s="17">
        <v>3.1054958803808898E-2</v>
      </c>
      <c r="AO18" s="17">
        <v>4.6280445912741199E-2</v>
      </c>
      <c r="AP18" s="17"/>
      <c r="AQ18" s="17">
        <v>5.6395738918079003E-2</v>
      </c>
      <c r="AR18" s="17">
        <v>2.6604606864076601E-2</v>
      </c>
      <c r="AS18" s="17"/>
      <c r="AT18" s="17">
        <v>2.1020250278547901E-2</v>
      </c>
      <c r="AU18" s="17">
        <v>3.2365845300514701E-2</v>
      </c>
      <c r="AV18" s="17">
        <v>4.10337556343527E-2</v>
      </c>
      <c r="AW18" s="17">
        <v>5.7148842393925897E-2</v>
      </c>
      <c r="AX18" s="17"/>
      <c r="AY18" s="17">
        <v>5.7360410743802798E-2</v>
      </c>
      <c r="AZ18" s="17">
        <v>3.13541477737658E-2</v>
      </c>
      <c r="BA18" s="17"/>
      <c r="BB18" s="17">
        <v>4.5390088063023998E-2</v>
      </c>
      <c r="BC18" s="17">
        <v>3.4890024202400498E-2</v>
      </c>
      <c r="BD18" s="17"/>
      <c r="BE18" s="17">
        <v>4.5896498454538401E-2</v>
      </c>
      <c r="BF18" s="17">
        <v>3.52907115203265E-2</v>
      </c>
      <c r="BG18" s="17"/>
      <c r="BH18" s="17">
        <v>4.3796603315977303E-2</v>
      </c>
      <c r="BI18" s="17">
        <v>3.5882704449140899E-2</v>
      </c>
      <c r="BJ18" s="17"/>
      <c r="BK18" s="17">
        <v>3.5690760538665302E-2</v>
      </c>
      <c r="BL18" s="17">
        <v>3.6663201315480398E-2</v>
      </c>
      <c r="BM18" s="17"/>
      <c r="BN18" s="17">
        <v>3.85125332958818E-2</v>
      </c>
      <c r="BO18" s="17">
        <v>3.6428764639426903E-2</v>
      </c>
      <c r="BP18" s="17"/>
      <c r="BQ18" s="17">
        <v>6.0204320668002298E-2</v>
      </c>
      <c r="BR18" s="17">
        <v>3.46563251927706E-2</v>
      </c>
      <c r="BS18" s="17"/>
      <c r="BT18" s="17">
        <v>4.3113672303190603E-2</v>
      </c>
      <c r="BU18" s="17">
        <v>3.6079042172320303E-2</v>
      </c>
      <c r="BV18" s="17"/>
      <c r="BW18" s="17">
        <v>3.7324331305348499E-2</v>
      </c>
      <c r="BX18" s="17">
        <v>3.6136308447864397E-2</v>
      </c>
      <c r="BY18" s="17"/>
      <c r="BZ18" s="17">
        <v>3.6635754502900401E-2</v>
      </c>
      <c r="CA18" s="17">
        <v>3.65140054923676E-2</v>
      </c>
    </row>
    <row r="19" spans="2:79" x14ac:dyDescent="0.35">
      <c r="B19" s="18" t="s">
        <v>141</v>
      </c>
      <c r="C19" s="17">
        <v>1.5729621164585299E-2</v>
      </c>
      <c r="D19" s="17">
        <v>8.7463657650967298E-3</v>
      </c>
      <c r="E19" s="17">
        <v>1.0143088238515299E-2</v>
      </c>
      <c r="F19" s="17">
        <v>1.8139296361108E-2</v>
      </c>
      <c r="G19" s="17">
        <v>8.7958153549619195E-3</v>
      </c>
      <c r="H19" s="17">
        <v>1.60213793443637E-2</v>
      </c>
      <c r="I19" s="17">
        <v>1.63043361023258E-2</v>
      </c>
      <c r="J19" s="17">
        <v>2.6866334750990501E-2</v>
      </c>
      <c r="K19" s="17">
        <v>4.1951234395017897E-2</v>
      </c>
      <c r="L19" s="17">
        <v>2.7531170943102298E-2</v>
      </c>
      <c r="M19" s="17"/>
      <c r="N19" s="17">
        <v>2.5648514721566502E-2</v>
      </c>
      <c r="O19" s="17">
        <v>1.6124751177799199E-2</v>
      </c>
      <c r="P19" s="17">
        <v>8.04355077283498E-3</v>
      </c>
      <c r="Q19" s="17">
        <v>1.0788726495693599E-2</v>
      </c>
      <c r="R19" s="17"/>
      <c r="S19" s="17">
        <v>5.7908895382176497E-3</v>
      </c>
      <c r="T19" s="17">
        <v>3.90005436248772E-3</v>
      </c>
      <c r="U19" s="17">
        <v>2.8413232763393002E-3</v>
      </c>
      <c r="V19" s="17">
        <v>2.5693592208028402E-3</v>
      </c>
      <c r="W19" s="17">
        <v>2.4341234442520599E-3</v>
      </c>
      <c r="X19" s="17">
        <v>1.0568794160799999E-2</v>
      </c>
      <c r="Y19" s="17">
        <v>0.108313265883419</v>
      </c>
      <c r="Z19" s="17"/>
      <c r="AA19" s="17">
        <v>1.6978942306215002E-2</v>
      </c>
      <c r="AB19" s="17">
        <v>1.3758423633692901E-2</v>
      </c>
      <c r="AC19" s="17"/>
      <c r="AD19" s="17">
        <v>1.35010119058914E-2</v>
      </c>
      <c r="AE19" s="17">
        <v>2.1795369509079902E-2</v>
      </c>
      <c r="AF19" s="17">
        <v>1.64008092744398E-2</v>
      </c>
      <c r="AG19" s="17"/>
      <c r="AH19" s="17">
        <v>1.7322021952150199E-2</v>
      </c>
      <c r="AI19" s="17">
        <v>1.55040038305422E-2</v>
      </c>
      <c r="AJ19" s="17"/>
      <c r="AK19" s="17">
        <v>1.1424454166569301E-2</v>
      </c>
      <c r="AL19" s="17">
        <v>1.7669499269621899E-2</v>
      </c>
      <c r="AM19" s="17"/>
      <c r="AN19" s="17">
        <v>1.8495787368462201E-2</v>
      </c>
      <c r="AO19" s="17">
        <v>1.0788726495693599E-2</v>
      </c>
      <c r="AP19" s="17"/>
      <c r="AQ19" s="17">
        <v>2.50881503162096E-2</v>
      </c>
      <c r="AR19" s="17">
        <v>1.10612305506209E-2</v>
      </c>
      <c r="AS19" s="17"/>
      <c r="AT19" s="17">
        <v>1.07775309197943E-2</v>
      </c>
      <c r="AU19" s="17">
        <v>1.94995641457801E-2</v>
      </c>
      <c r="AV19" s="17">
        <v>1.49760451552519E-2</v>
      </c>
      <c r="AW19" s="17">
        <v>1.6339044983123201E-2</v>
      </c>
      <c r="AX19" s="17"/>
      <c r="AY19" s="17">
        <v>2.66752028514654E-2</v>
      </c>
      <c r="AZ19" s="17">
        <v>1.30167366914446E-2</v>
      </c>
      <c r="BA19" s="17"/>
      <c r="BB19" s="17">
        <v>2.0872065922235099E-2</v>
      </c>
      <c r="BC19" s="17">
        <v>1.4784923550944301E-2</v>
      </c>
      <c r="BD19" s="17"/>
      <c r="BE19" s="17">
        <v>2.2322665661748699E-2</v>
      </c>
      <c r="BF19" s="17">
        <v>1.4865580131905001E-2</v>
      </c>
      <c r="BG19" s="17"/>
      <c r="BH19" s="17">
        <v>1.65838101394493E-2</v>
      </c>
      <c r="BI19" s="17">
        <v>1.5654862675744001E-2</v>
      </c>
      <c r="BJ19" s="17"/>
      <c r="BK19" s="17">
        <v>1.2453459597885E-2</v>
      </c>
      <c r="BL19" s="17">
        <v>1.6297292285568199E-2</v>
      </c>
      <c r="BM19" s="17"/>
      <c r="BN19" s="17">
        <v>3.6371497670223498E-3</v>
      </c>
      <c r="BO19" s="17">
        <v>1.6280702841375901E-2</v>
      </c>
      <c r="BP19" s="17"/>
      <c r="BQ19" s="17">
        <v>1.7180454358543099E-2</v>
      </c>
      <c r="BR19" s="17">
        <v>1.56154850599118E-2</v>
      </c>
      <c r="BS19" s="17"/>
      <c r="BT19" s="17">
        <v>2.3245670729582699E-2</v>
      </c>
      <c r="BU19" s="17">
        <v>1.5227479842105899E-2</v>
      </c>
      <c r="BV19" s="17"/>
      <c r="BW19" s="17">
        <v>2.09631057544978E-2</v>
      </c>
      <c r="BX19" s="17">
        <v>1.32370429379053E-2</v>
      </c>
      <c r="BY19" s="17"/>
      <c r="BZ19" s="17">
        <v>2.1589594192781499E-2</v>
      </c>
      <c r="CA19" s="17">
        <v>1.5448027396599E-2</v>
      </c>
    </row>
    <row r="20" spans="2:79" x14ac:dyDescent="0.35">
      <c r="B20" s="18" t="s">
        <v>75</v>
      </c>
      <c r="C20" s="19">
        <v>8.5102029513647495E-2</v>
      </c>
      <c r="D20" s="19">
        <v>8.0244117061392395E-2</v>
      </c>
      <c r="E20" s="19">
        <v>5.9093391663301499E-2</v>
      </c>
      <c r="F20" s="19">
        <v>5.6840434325170199E-2</v>
      </c>
      <c r="G20" s="19">
        <v>9.1055393964116604E-2</v>
      </c>
      <c r="H20" s="19">
        <v>8.0772073608939399E-2</v>
      </c>
      <c r="I20" s="19">
        <v>9.3641275052315107E-2</v>
      </c>
      <c r="J20" s="19">
        <v>0.139610039646512</v>
      </c>
      <c r="K20" s="19">
        <v>0.14296763556073799</v>
      </c>
      <c r="L20" s="19">
        <v>0.10438103145835</v>
      </c>
      <c r="M20" s="19"/>
      <c r="N20" s="19">
        <v>7.3137592991810996E-2</v>
      </c>
      <c r="O20" s="19">
        <v>0.10271395546423399</v>
      </c>
      <c r="P20" s="19">
        <v>7.8963957050867103E-2</v>
      </c>
      <c r="Q20" s="19">
        <v>8.8131263299772306E-2</v>
      </c>
      <c r="R20" s="19"/>
      <c r="S20" s="19">
        <v>2.3049763635401E-2</v>
      </c>
      <c r="T20" s="19">
        <v>1.13965606439249E-2</v>
      </c>
      <c r="U20" s="19">
        <v>7.5563060834897798E-3</v>
      </c>
      <c r="V20" s="19">
        <v>9.6616241451507791E-3</v>
      </c>
      <c r="W20" s="19">
        <v>1.3196049385467701E-2</v>
      </c>
      <c r="X20" s="19">
        <v>1.5922305205873798E-2</v>
      </c>
      <c r="Y20" s="19">
        <v>1.25120268778695E-2</v>
      </c>
      <c r="Z20" s="19"/>
      <c r="AA20" s="19">
        <v>4.6066670948602798E-2</v>
      </c>
      <c r="AB20" s="19">
        <v>0.14669260047008201</v>
      </c>
      <c r="AC20" s="19"/>
      <c r="AD20" s="19">
        <v>4.0248427038776499E-2</v>
      </c>
      <c r="AE20" s="19">
        <v>2.57939502213963E-2</v>
      </c>
      <c r="AF20" s="19">
        <v>5.2118400137989497E-2</v>
      </c>
      <c r="AG20" s="19"/>
      <c r="AH20" s="19">
        <v>1.75034824190527E-2</v>
      </c>
      <c r="AI20" s="19">
        <v>9.4679645965341105E-2</v>
      </c>
      <c r="AJ20" s="19"/>
      <c r="AK20" s="19">
        <v>0.111823469317288</v>
      </c>
      <c r="AL20" s="19">
        <v>7.3061535838483696E-2</v>
      </c>
      <c r="AM20" s="19"/>
      <c r="AN20" s="19">
        <v>8.3406109101585704E-2</v>
      </c>
      <c r="AO20" s="19">
        <v>8.8131263299772306E-2</v>
      </c>
      <c r="AP20" s="19"/>
      <c r="AQ20" s="19">
        <v>5.1732330072576903E-2</v>
      </c>
      <c r="AR20" s="19">
        <v>0.10174810595766499</v>
      </c>
      <c r="AS20" s="19"/>
      <c r="AT20" s="19">
        <v>0.15856827957519401</v>
      </c>
      <c r="AU20" s="19">
        <v>0.11040175555871801</v>
      </c>
      <c r="AV20" s="19">
        <v>4.8824600098581299E-2</v>
      </c>
      <c r="AW20" s="19">
        <v>1.9327145409245901E-2</v>
      </c>
      <c r="AX20" s="19"/>
      <c r="AY20" s="19">
        <v>4.62775475261369E-2</v>
      </c>
      <c r="AZ20" s="19">
        <v>9.4724755593879301E-2</v>
      </c>
      <c r="BA20" s="19"/>
      <c r="BB20" s="19">
        <v>5.3728927567435698E-2</v>
      </c>
      <c r="BC20" s="19">
        <v>9.0865454487151207E-2</v>
      </c>
      <c r="BD20" s="19"/>
      <c r="BE20" s="19">
        <v>6.5825264645359802E-2</v>
      </c>
      <c r="BF20" s="19">
        <v>8.7628315485279606E-2</v>
      </c>
      <c r="BG20" s="19"/>
      <c r="BH20" s="19">
        <v>0.125379301661625</v>
      </c>
      <c r="BI20" s="19">
        <v>8.1576968796361102E-2</v>
      </c>
      <c r="BJ20" s="19"/>
      <c r="BK20" s="19">
        <v>5.21873009003921E-2</v>
      </c>
      <c r="BL20" s="19">
        <v>9.0805271099365106E-2</v>
      </c>
      <c r="BM20" s="19"/>
      <c r="BN20" s="19">
        <v>5.00607941470168E-2</v>
      </c>
      <c r="BO20" s="19">
        <v>8.66989390375804E-2</v>
      </c>
      <c r="BP20" s="19"/>
      <c r="BQ20" s="19">
        <v>5.1836917062898197E-2</v>
      </c>
      <c r="BR20" s="19">
        <v>8.7718974295768096E-2</v>
      </c>
      <c r="BS20" s="19"/>
      <c r="BT20" s="19">
        <v>4.4189833286196502E-2</v>
      </c>
      <c r="BU20" s="19">
        <v>8.7835340961573805E-2</v>
      </c>
      <c r="BV20" s="19"/>
      <c r="BW20" s="19">
        <v>4.9244359841688998E-2</v>
      </c>
      <c r="BX20" s="19">
        <v>0.10218014355951301</v>
      </c>
      <c r="BY20" s="19"/>
      <c r="BZ20" s="19">
        <v>1.6900651278242401E-2</v>
      </c>
      <c r="CA20" s="19">
        <v>8.8379362529816E-2</v>
      </c>
    </row>
    <row r="21" spans="2:79" x14ac:dyDescent="0.35">
      <c r="B21" s="16"/>
    </row>
    <row r="22" spans="2:79" x14ac:dyDescent="0.35">
      <c r="B22" t="s">
        <v>78</v>
      </c>
    </row>
    <row r="23" spans="2:79" x14ac:dyDescent="0.35">
      <c r="B23" t="s">
        <v>79</v>
      </c>
    </row>
    <row r="25" spans="2:79" x14ac:dyDescent="0.35">
      <c r="B25"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A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136</v>
      </c>
      <c r="C9" s="17">
        <v>1.04193116223025E-2</v>
      </c>
      <c r="D9" s="17">
        <v>1.13969702018097E-2</v>
      </c>
      <c r="E9" s="17">
        <v>1.0041110702580699E-2</v>
      </c>
      <c r="F9" s="17">
        <v>1.9155581972208301E-2</v>
      </c>
      <c r="G9" s="17">
        <v>3.55752258239168E-3</v>
      </c>
      <c r="H9" s="17">
        <v>1.0282087623105301E-2</v>
      </c>
      <c r="I9" s="17">
        <v>1.2426541225673699E-2</v>
      </c>
      <c r="J9" s="17">
        <v>4.0623281107789403E-3</v>
      </c>
      <c r="K9" s="17">
        <v>1.10283973939819E-2</v>
      </c>
      <c r="L9" s="17">
        <v>5.6550905731326999E-3</v>
      </c>
      <c r="M9" s="17"/>
      <c r="N9" s="17">
        <v>2.7523434948660899E-2</v>
      </c>
      <c r="O9" s="17">
        <v>6.35644156680282E-3</v>
      </c>
      <c r="P9" s="17">
        <v>1.4221859986363601E-3</v>
      </c>
      <c r="Q9" s="17">
        <v>2.57387246003198E-3</v>
      </c>
      <c r="R9" s="17"/>
      <c r="S9" s="17">
        <v>6.6235376879886398E-2</v>
      </c>
      <c r="T9" s="17">
        <v>1.0130007935371299E-2</v>
      </c>
      <c r="U9" s="17">
        <v>0</v>
      </c>
      <c r="V9" s="17">
        <v>1.24804480602732E-3</v>
      </c>
      <c r="W9" s="17">
        <v>0</v>
      </c>
      <c r="X9" s="17">
        <v>1.00585346512937E-3</v>
      </c>
      <c r="Y9" s="17">
        <v>1.3679948681805201E-3</v>
      </c>
      <c r="Z9" s="17"/>
      <c r="AA9" s="17">
        <v>6.82280558514059E-3</v>
      </c>
      <c r="AB9" s="17">
        <v>1.60939324896365E-2</v>
      </c>
      <c r="AC9" s="17"/>
      <c r="AD9" s="17">
        <v>6.5569725425749497E-3</v>
      </c>
      <c r="AE9" s="17">
        <v>7.3709838642709996E-3</v>
      </c>
      <c r="AF9" s="17">
        <v>6.9752432774295697E-3</v>
      </c>
      <c r="AG9" s="17"/>
      <c r="AH9" s="17">
        <v>3.9371770029072804E-3</v>
      </c>
      <c r="AI9" s="17">
        <v>1.1337724840354901E-2</v>
      </c>
      <c r="AJ9" s="17"/>
      <c r="AK9" s="17">
        <v>1.0957166186505199E-2</v>
      </c>
      <c r="AL9" s="17">
        <v>1.0176958121666701E-2</v>
      </c>
      <c r="AM9" s="17"/>
      <c r="AN9" s="17">
        <v>1.48115907781165E-2</v>
      </c>
      <c r="AO9" s="17">
        <v>2.57387246003198E-3</v>
      </c>
      <c r="AP9" s="17"/>
      <c r="AQ9" s="17">
        <v>5.5054685232691402E-3</v>
      </c>
      <c r="AR9" s="17">
        <v>1.28705236269197E-2</v>
      </c>
      <c r="AS9" s="17"/>
      <c r="AT9" s="17">
        <v>1.9845532782535799E-2</v>
      </c>
      <c r="AU9" s="17">
        <v>1.16056507563528E-2</v>
      </c>
      <c r="AV9" s="17">
        <v>6.1563656046912003E-3</v>
      </c>
      <c r="AW9" s="17">
        <v>5.9629111331962904E-3</v>
      </c>
      <c r="AX9" s="17"/>
      <c r="AY9" s="17">
        <v>4.1781265489360397E-3</v>
      </c>
      <c r="AZ9" s="17">
        <v>1.1966201916842899E-2</v>
      </c>
      <c r="BA9" s="17"/>
      <c r="BB9" s="17">
        <v>1.6261887312983302E-2</v>
      </c>
      <c r="BC9" s="17">
        <v>9.3459958021777697E-3</v>
      </c>
      <c r="BD9" s="17"/>
      <c r="BE9" s="17">
        <v>1.6059242058875201E-2</v>
      </c>
      <c r="BF9" s="17">
        <v>9.6801794473630309E-3</v>
      </c>
      <c r="BG9" s="17"/>
      <c r="BH9" s="17">
        <v>7.70761690037904E-3</v>
      </c>
      <c r="BI9" s="17">
        <v>1.0656638730911199E-2</v>
      </c>
      <c r="BJ9" s="17"/>
      <c r="BK9" s="17">
        <v>6.77953569828889E-3</v>
      </c>
      <c r="BL9" s="17">
        <v>1.1049987380150599E-2</v>
      </c>
      <c r="BM9" s="17"/>
      <c r="BN9" s="17">
        <v>1.8580526318212699E-2</v>
      </c>
      <c r="BO9" s="17">
        <v>1.0047386336609799E-2</v>
      </c>
      <c r="BP9" s="17"/>
      <c r="BQ9" s="17">
        <v>7.0670404677186001E-3</v>
      </c>
      <c r="BR9" s="17">
        <v>1.0683032615857801E-2</v>
      </c>
      <c r="BS9" s="17"/>
      <c r="BT9" s="17">
        <v>1.6992265631494301E-2</v>
      </c>
      <c r="BU9" s="17">
        <v>9.98017776744573E-3</v>
      </c>
      <c r="BV9" s="17"/>
      <c r="BW9" s="17">
        <v>1.0725075094114999E-2</v>
      </c>
      <c r="BX9" s="17">
        <v>1.0273684104105001E-2</v>
      </c>
      <c r="BY9" s="17"/>
      <c r="BZ9" s="17">
        <v>2.8609325254049102E-3</v>
      </c>
      <c r="CA9" s="17">
        <v>1.07825201967316E-2</v>
      </c>
    </row>
    <row r="10" spans="2:79" x14ac:dyDescent="0.35">
      <c r="B10" s="18" t="s">
        <v>137</v>
      </c>
      <c r="C10" s="17">
        <v>1.6776819395168299E-2</v>
      </c>
      <c r="D10" s="17">
        <v>2.2515722074760599E-2</v>
      </c>
      <c r="E10" s="17">
        <v>1.54972102661028E-2</v>
      </c>
      <c r="F10" s="17">
        <v>2.0393375177894298E-2</v>
      </c>
      <c r="G10" s="17">
        <v>6.92136073044302E-3</v>
      </c>
      <c r="H10" s="17">
        <v>1.5693826697956301E-2</v>
      </c>
      <c r="I10" s="17">
        <v>2.3639568272901E-2</v>
      </c>
      <c r="J10" s="17">
        <v>2.0708701136214001E-2</v>
      </c>
      <c r="K10" s="17">
        <v>5.6241273337380403E-3</v>
      </c>
      <c r="L10" s="17">
        <v>6.3366964125177398E-3</v>
      </c>
      <c r="M10" s="17"/>
      <c r="N10" s="17">
        <v>2.4948392278129301E-2</v>
      </c>
      <c r="O10" s="17">
        <v>2.8160975421266599E-2</v>
      </c>
      <c r="P10" s="17">
        <v>9.7529991459800406E-3</v>
      </c>
      <c r="Q10" s="17">
        <v>7.1020631024196002E-3</v>
      </c>
      <c r="R10" s="17"/>
      <c r="S10" s="17">
        <v>9.5840218609993297E-2</v>
      </c>
      <c r="T10" s="17">
        <v>1.49813136616799E-2</v>
      </c>
      <c r="U10" s="17">
        <v>0</v>
      </c>
      <c r="V10" s="17">
        <v>4.8638581590876697E-3</v>
      </c>
      <c r="W10" s="17">
        <v>2.0553082773573299E-3</v>
      </c>
      <c r="X10" s="17">
        <v>0</v>
      </c>
      <c r="Y10" s="17">
        <v>2.4037739567517001E-3</v>
      </c>
      <c r="Z10" s="17"/>
      <c r="AA10" s="17">
        <v>1.60218346063511E-2</v>
      </c>
      <c r="AB10" s="17">
        <v>1.7968045655564899E-2</v>
      </c>
      <c r="AC10" s="17"/>
      <c r="AD10" s="17">
        <v>1.54446763819164E-2</v>
      </c>
      <c r="AE10" s="17">
        <v>1.02383504292257E-2</v>
      </c>
      <c r="AF10" s="17">
        <v>1.78839812133256E-2</v>
      </c>
      <c r="AG10" s="17"/>
      <c r="AH10" s="17">
        <v>1.08526950286969E-2</v>
      </c>
      <c r="AI10" s="17">
        <v>1.7616171621404698E-2</v>
      </c>
      <c r="AJ10" s="17"/>
      <c r="AK10" s="17">
        <v>1.7012097268332201E-2</v>
      </c>
      <c r="AL10" s="17">
        <v>1.66708048329085E-2</v>
      </c>
      <c r="AM10" s="17"/>
      <c r="AN10" s="17">
        <v>2.2193244087692701E-2</v>
      </c>
      <c r="AO10" s="17">
        <v>7.1020631024196002E-3</v>
      </c>
      <c r="AP10" s="17"/>
      <c r="AQ10" s="17">
        <v>1.5833203567832101E-2</v>
      </c>
      <c r="AR10" s="17">
        <v>1.7247530892686099E-2</v>
      </c>
      <c r="AS10" s="17"/>
      <c r="AT10" s="17">
        <v>1.6721271034508899E-2</v>
      </c>
      <c r="AU10" s="17">
        <v>2.2988403789389E-2</v>
      </c>
      <c r="AV10" s="17">
        <v>1.39560038382641E-2</v>
      </c>
      <c r="AW10" s="17">
        <v>1.01532888847521E-2</v>
      </c>
      <c r="AX10" s="17"/>
      <c r="AY10" s="17">
        <v>1.31289128904141E-2</v>
      </c>
      <c r="AZ10" s="17">
        <v>1.7680960371803601E-2</v>
      </c>
      <c r="BA10" s="17"/>
      <c r="BB10" s="17">
        <v>2.5204823835272901E-2</v>
      </c>
      <c r="BC10" s="17">
        <v>1.5228544973653399E-2</v>
      </c>
      <c r="BD10" s="17"/>
      <c r="BE10" s="17">
        <v>1.0428758957494601E-2</v>
      </c>
      <c r="BF10" s="17">
        <v>1.7608754428891201E-2</v>
      </c>
      <c r="BG10" s="17"/>
      <c r="BH10" s="17">
        <v>1.6361581767070199E-2</v>
      </c>
      <c r="BI10" s="17">
        <v>1.68131609290679E-2</v>
      </c>
      <c r="BJ10" s="17"/>
      <c r="BK10" s="17">
        <v>1.3472361458313899E-2</v>
      </c>
      <c r="BL10" s="17">
        <v>1.7349393519815098E-2</v>
      </c>
      <c r="BM10" s="17"/>
      <c r="BN10" s="17">
        <v>7.8562039189891408E-3</v>
      </c>
      <c r="BO10" s="17">
        <v>1.7183352317430001E-2</v>
      </c>
      <c r="BP10" s="17"/>
      <c r="BQ10" s="17">
        <v>1.9289730151997801E-2</v>
      </c>
      <c r="BR10" s="17">
        <v>1.6579130338720501E-2</v>
      </c>
      <c r="BS10" s="17"/>
      <c r="BT10" s="17">
        <v>2.66404181471003E-2</v>
      </c>
      <c r="BU10" s="17">
        <v>1.6117840169596501E-2</v>
      </c>
      <c r="BV10" s="17"/>
      <c r="BW10" s="17">
        <v>2.3257928981458099E-2</v>
      </c>
      <c r="BX10" s="17">
        <v>1.36900284890384E-2</v>
      </c>
      <c r="BY10" s="17"/>
      <c r="BZ10" s="17">
        <v>2.0789530610932201E-2</v>
      </c>
      <c r="CA10" s="17">
        <v>1.6583993512583099E-2</v>
      </c>
    </row>
    <row r="11" spans="2:79" x14ac:dyDescent="0.35">
      <c r="B11" s="18" t="s">
        <v>138</v>
      </c>
      <c r="C11" s="17">
        <v>3.3028209856156003E-2</v>
      </c>
      <c r="D11" s="17">
        <v>3.0572012926804101E-2</v>
      </c>
      <c r="E11" s="17">
        <v>3.7414429051419701E-2</v>
      </c>
      <c r="F11" s="17">
        <v>4.8413660742400499E-2</v>
      </c>
      <c r="G11" s="17">
        <v>2.3310632431112401E-2</v>
      </c>
      <c r="H11" s="17">
        <v>3.6362041967605202E-2</v>
      </c>
      <c r="I11" s="17">
        <v>3.3794190644839898E-2</v>
      </c>
      <c r="J11" s="17">
        <v>1.9136953768702999E-2</v>
      </c>
      <c r="K11" s="17">
        <v>3.6272364580739201E-2</v>
      </c>
      <c r="L11" s="17">
        <v>1.36120419343536E-2</v>
      </c>
      <c r="M11" s="17"/>
      <c r="N11" s="17">
        <v>2.59950808000281E-2</v>
      </c>
      <c r="O11" s="17">
        <v>4.4015146626738402E-2</v>
      </c>
      <c r="P11" s="17">
        <v>4.2901910261820601E-2</v>
      </c>
      <c r="Q11" s="17">
        <v>2.85816608728535E-2</v>
      </c>
      <c r="R11" s="17"/>
      <c r="S11" s="17">
        <v>0.109137206008231</v>
      </c>
      <c r="T11" s="17">
        <v>9.1400207107326006E-2</v>
      </c>
      <c r="U11" s="17">
        <v>3.3119060720763899E-2</v>
      </c>
      <c r="V11" s="17">
        <v>8.7386844871742992E-3</v>
      </c>
      <c r="W11" s="17">
        <v>7.93653542328333E-3</v>
      </c>
      <c r="X11" s="17">
        <v>1.3557635029504401E-2</v>
      </c>
      <c r="Y11" s="17">
        <v>1.8074498013193E-2</v>
      </c>
      <c r="Z11" s="17"/>
      <c r="AA11" s="17">
        <v>3.5099786264935803E-2</v>
      </c>
      <c r="AB11" s="17">
        <v>2.9759645700813901E-2</v>
      </c>
      <c r="AC11" s="17"/>
      <c r="AD11" s="17">
        <v>3.7812672653889302E-2</v>
      </c>
      <c r="AE11" s="17">
        <v>2.32866974017879E-2</v>
      </c>
      <c r="AF11" s="17">
        <v>3.8555711407670799E-2</v>
      </c>
      <c r="AG11" s="17"/>
      <c r="AH11" s="17">
        <v>3.4053209566635302E-2</v>
      </c>
      <c r="AI11" s="17">
        <v>3.2882984041223397E-2</v>
      </c>
      <c r="AJ11" s="17"/>
      <c r="AK11" s="17">
        <v>4.0185216604314601E-2</v>
      </c>
      <c r="AL11" s="17">
        <v>2.9803312727949199E-2</v>
      </c>
      <c r="AM11" s="17"/>
      <c r="AN11" s="17">
        <v>3.5517615995278098E-2</v>
      </c>
      <c r="AO11" s="17">
        <v>2.85816608728535E-2</v>
      </c>
      <c r="AP11" s="17"/>
      <c r="AQ11" s="17">
        <v>2.6178472323684698E-2</v>
      </c>
      <c r="AR11" s="17">
        <v>3.6445119702417199E-2</v>
      </c>
      <c r="AS11" s="17"/>
      <c r="AT11" s="17">
        <v>2.83244266343976E-2</v>
      </c>
      <c r="AU11" s="17">
        <v>3.4470761148138303E-2</v>
      </c>
      <c r="AV11" s="17">
        <v>3.5497639471327003E-2</v>
      </c>
      <c r="AW11" s="17">
        <v>2.9859432026267001E-2</v>
      </c>
      <c r="AX11" s="17"/>
      <c r="AY11" s="17">
        <v>3.1897008615348797E-2</v>
      </c>
      <c r="AZ11" s="17">
        <v>3.3308580362719498E-2</v>
      </c>
      <c r="BA11" s="17"/>
      <c r="BB11" s="17">
        <v>2.7883014116885499E-2</v>
      </c>
      <c r="BC11" s="17">
        <v>3.3973412841443097E-2</v>
      </c>
      <c r="BD11" s="17"/>
      <c r="BE11" s="17">
        <v>2.98755852831048E-2</v>
      </c>
      <c r="BF11" s="17">
        <v>3.3441372089919798E-2</v>
      </c>
      <c r="BG11" s="17"/>
      <c r="BH11" s="17">
        <v>3.8411497060874399E-2</v>
      </c>
      <c r="BI11" s="17">
        <v>3.2557065380792699E-2</v>
      </c>
      <c r="BJ11" s="17"/>
      <c r="BK11" s="17">
        <v>3.8236808567755E-2</v>
      </c>
      <c r="BL11" s="17">
        <v>3.2125699094959999E-2</v>
      </c>
      <c r="BM11" s="17"/>
      <c r="BN11" s="17">
        <v>6.5317091973187594E-2</v>
      </c>
      <c r="BO11" s="17">
        <v>3.1556731387136598E-2</v>
      </c>
      <c r="BP11" s="17"/>
      <c r="BQ11" s="17">
        <v>2.7199002916435799E-2</v>
      </c>
      <c r="BR11" s="17">
        <v>3.3486789778511203E-2</v>
      </c>
      <c r="BS11" s="17"/>
      <c r="BT11" s="17">
        <v>4.9723461910271202E-2</v>
      </c>
      <c r="BU11" s="17">
        <v>3.1912813280723297E-2</v>
      </c>
      <c r="BV11" s="17"/>
      <c r="BW11" s="17">
        <v>4.3187599373321298E-2</v>
      </c>
      <c r="BX11" s="17">
        <v>2.8189545927411901E-2</v>
      </c>
      <c r="BY11" s="17"/>
      <c r="BZ11" s="17">
        <v>5.3416359372429598E-2</v>
      </c>
      <c r="CA11" s="17">
        <v>3.2048482506400203E-2</v>
      </c>
    </row>
    <row r="12" spans="2:79" x14ac:dyDescent="0.35">
      <c r="B12" s="18" t="s">
        <v>33</v>
      </c>
      <c r="C12" s="17">
        <v>5.2067128580784001E-2</v>
      </c>
      <c r="D12" s="17">
        <v>4.9063982062765903E-2</v>
      </c>
      <c r="E12" s="17">
        <v>5.6344909402472901E-2</v>
      </c>
      <c r="F12" s="17">
        <v>5.4084057723272502E-2</v>
      </c>
      <c r="G12" s="17">
        <v>5.0608496774200498E-2</v>
      </c>
      <c r="H12" s="17">
        <v>5.7185620503446902E-2</v>
      </c>
      <c r="I12" s="17">
        <v>6.0776661373869202E-2</v>
      </c>
      <c r="J12" s="17">
        <v>3.6051163648450603E-2</v>
      </c>
      <c r="K12" s="17">
        <v>3.2459339085525001E-2</v>
      </c>
      <c r="L12" s="17">
        <v>4.4001692789927299E-2</v>
      </c>
      <c r="M12" s="17"/>
      <c r="N12" s="17">
        <v>2.23935590643966E-2</v>
      </c>
      <c r="O12" s="17">
        <v>5.9753704050345302E-2</v>
      </c>
      <c r="P12" s="17">
        <v>6.0430908467729701E-2</v>
      </c>
      <c r="Q12" s="17">
        <v>6.8501792439662895E-2</v>
      </c>
      <c r="R12" s="17"/>
      <c r="S12" s="17">
        <v>0.110344860881135</v>
      </c>
      <c r="T12" s="17">
        <v>0.15387303260586599</v>
      </c>
      <c r="U12" s="17">
        <v>9.8042920133443401E-2</v>
      </c>
      <c r="V12" s="17">
        <v>2.3175476957620001E-2</v>
      </c>
      <c r="W12" s="17">
        <v>2.7643331794393999E-2</v>
      </c>
      <c r="X12" s="17">
        <v>2.3473946756615099E-2</v>
      </c>
      <c r="Y12" s="17">
        <v>2.59648706802528E-2</v>
      </c>
      <c r="Z12" s="17"/>
      <c r="AA12" s="17">
        <v>6.0675108166415997E-2</v>
      </c>
      <c r="AB12" s="17">
        <v>3.8485330002528802E-2</v>
      </c>
      <c r="AC12" s="17"/>
      <c r="AD12" s="17">
        <v>6.6874703210007505E-2</v>
      </c>
      <c r="AE12" s="17">
        <v>5.0709655174827901E-2</v>
      </c>
      <c r="AF12" s="17">
        <v>6.1393392087898499E-2</v>
      </c>
      <c r="AG12" s="17"/>
      <c r="AH12" s="17">
        <v>4.7995427041865997E-2</v>
      </c>
      <c r="AI12" s="17">
        <v>5.2644022572173398E-2</v>
      </c>
      <c r="AJ12" s="17"/>
      <c r="AK12" s="17">
        <v>5.0895820927991303E-2</v>
      </c>
      <c r="AL12" s="17">
        <v>5.2594911607774901E-2</v>
      </c>
      <c r="AM12" s="17"/>
      <c r="AN12" s="17">
        <v>4.2866160985839098E-2</v>
      </c>
      <c r="AO12" s="17">
        <v>6.8501792439662895E-2</v>
      </c>
      <c r="AP12" s="17"/>
      <c r="AQ12" s="17">
        <v>5.4642792211262399E-2</v>
      </c>
      <c r="AR12" s="17">
        <v>5.0782289508057701E-2</v>
      </c>
      <c r="AS12" s="17"/>
      <c r="AT12" s="17">
        <v>3.0441493453185201E-2</v>
      </c>
      <c r="AU12" s="17">
        <v>4.3480692861384798E-2</v>
      </c>
      <c r="AV12" s="17">
        <v>6.6130828424777494E-2</v>
      </c>
      <c r="AW12" s="17">
        <v>6.5231109908157697E-2</v>
      </c>
      <c r="AX12" s="17"/>
      <c r="AY12" s="17">
        <v>5.5818717318791601E-2</v>
      </c>
      <c r="AZ12" s="17">
        <v>5.1137289753748399E-2</v>
      </c>
      <c r="BA12" s="17"/>
      <c r="BB12" s="17">
        <v>5.9349220907907903E-2</v>
      </c>
      <c r="BC12" s="17">
        <v>5.07293650134625E-2</v>
      </c>
      <c r="BD12" s="17"/>
      <c r="BE12" s="17">
        <v>5.0155172057536099E-2</v>
      </c>
      <c r="BF12" s="17">
        <v>5.2317697022950201E-2</v>
      </c>
      <c r="BG12" s="17"/>
      <c r="BH12" s="17">
        <v>4.1834397757416902E-2</v>
      </c>
      <c r="BI12" s="17">
        <v>5.2962695622253197E-2</v>
      </c>
      <c r="BJ12" s="17"/>
      <c r="BK12" s="17">
        <v>5.3582615120193598E-2</v>
      </c>
      <c r="BL12" s="17">
        <v>5.1804535321829499E-2</v>
      </c>
      <c r="BM12" s="17"/>
      <c r="BN12" s="17">
        <v>6.9394335628227305E-2</v>
      </c>
      <c r="BO12" s="17">
        <v>5.1277487985419298E-2</v>
      </c>
      <c r="BP12" s="17"/>
      <c r="BQ12" s="17">
        <v>5.4311458819828302E-2</v>
      </c>
      <c r="BR12" s="17">
        <v>5.1890568579157102E-2</v>
      </c>
      <c r="BS12" s="17"/>
      <c r="BT12" s="17">
        <v>5.4258637885603297E-2</v>
      </c>
      <c r="BU12" s="17">
        <v>5.1920715578710003E-2</v>
      </c>
      <c r="BV12" s="17"/>
      <c r="BW12" s="17">
        <v>5.2251333839554E-2</v>
      </c>
      <c r="BX12" s="17">
        <v>5.1979396208716798E-2</v>
      </c>
      <c r="BY12" s="17"/>
      <c r="BZ12" s="17">
        <v>5.4824181286087001E-2</v>
      </c>
      <c r="CA12" s="17">
        <v>5.1934641817434103E-2</v>
      </c>
    </row>
    <row r="13" spans="2:79" x14ac:dyDescent="0.35">
      <c r="B13" s="18" t="s">
        <v>34</v>
      </c>
      <c r="C13" s="17">
        <v>8.3882014444155203E-2</v>
      </c>
      <c r="D13" s="17">
        <v>9.8140350411079505E-2</v>
      </c>
      <c r="E13" s="17">
        <v>9.2047314611940698E-2</v>
      </c>
      <c r="F13" s="17">
        <v>8.2846514257610401E-2</v>
      </c>
      <c r="G13" s="17">
        <v>8.4929010381436104E-2</v>
      </c>
      <c r="H13" s="17">
        <v>7.9335892113428702E-2</v>
      </c>
      <c r="I13" s="17">
        <v>6.8126577200750701E-2</v>
      </c>
      <c r="J13" s="17">
        <v>8.9674057312783106E-2</v>
      </c>
      <c r="K13" s="17">
        <v>6.3190806637961394E-2</v>
      </c>
      <c r="L13" s="17">
        <v>8.6919057155851104E-2</v>
      </c>
      <c r="M13" s="17"/>
      <c r="N13" s="17">
        <v>2.2171474362364101E-2</v>
      </c>
      <c r="O13" s="17">
        <v>9.1252801310514803E-2</v>
      </c>
      <c r="P13" s="17">
        <v>0.112739156724664</v>
      </c>
      <c r="Q13" s="17">
        <v>0.117654330324824</v>
      </c>
      <c r="R13" s="17"/>
      <c r="S13" s="17">
        <v>6.1514251673150999E-2</v>
      </c>
      <c r="T13" s="17">
        <v>0.15576032483541</v>
      </c>
      <c r="U13" s="17">
        <v>0.241542159742276</v>
      </c>
      <c r="V13" s="17">
        <v>7.5748408297126604E-2</v>
      </c>
      <c r="W13" s="17">
        <v>9.0982493933366798E-2</v>
      </c>
      <c r="X13" s="17">
        <v>4.8336560146667103E-2</v>
      </c>
      <c r="Y13" s="17">
        <v>3.9400696974359599E-2</v>
      </c>
      <c r="Z13" s="17"/>
      <c r="AA13" s="17">
        <v>0.102038312841761</v>
      </c>
      <c r="AB13" s="17">
        <v>5.5234736031159498E-2</v>
      </c>
      <c r="AC13" s="17"/>
      <c r="AD13" s="17">
        <v>0.110574320657273</v>
      </c>
      <c r="AE13" s="17">
        <v>9.5751102018442294E-2</v>
      </c>
      <c r="AF13" s="17">
        <v>0.101009070717083</v>
      </c>
      <c r="AG13" s="17"/>
      <c r="AH13" s="17">
        <v>9.9089753047374093E-2</v>
      </c>
      <c r="AI13" s="17">
        <v>8.1727324828778994E-2</v>
      </c>
      <c r="AJ13" s="17"/>
      <c r="AK13" s="17">
        <v>7.4886926747973301E-2</v>
      </c>
      <c r="AL13" s="17">
        <v>8.7935137977516203E-2</v>
      </c>
      <c r="AM13" s="17"/>
      <c r="AN13" s="17">
        <v>6.4974540175589901E-2</v>
      </c>
      <c r="AO13" s="17">
        <v>0.117654330324824</v>
      </c>
      <c r="AP13" s="17"/>
      <c r="AQ13" s="17">
        <v>8.6265428457654697E-2</v>
      </c>
      <c r="AR13" s="17">
        <v>8.26930767991962E-2</v>
      </c>
      <c r="AS13" s="17"/>
      <c r="AT13" s="17">
        <v>4.4589033006361398E-2</v>
      </c>
      <c r="AU13" s="17">
        <v>7.0926751316408701E-2</v>
      </c>
      <c r="AV13" s="17">
        <v>0.11060424178914</v>
      </c>
      <c r="AW13" s="17">
        <v>9.7852005201237505E-2</v>
      </c>
      <c r="AX13" s="17"/>
      <c r="AY13" s="17">
        <v>8.81313353929562E-2</v>
      </c>
      <c r="AZ13" s="17">
        <v>8.2828811685894094E-2</v>
      </c>
      <c r="BA13" s="17"/>
      <c r="BB13" s="17">
        <v>6.3265581192200104E-2</v>
      </c>
      <c r="BC13" s="17">
        <v>8.7669375555995799E-2</v>
      </c>
      <c r="BD13" s="17"/>
      <c r="BE13" s="17">
        <v>0.11001858889010301</v>
      </c>
      <c r="BF13" s="17">
        <v>8.0456726963581096E-2</v>
      </c>
      <c r="BG13" s="17"/>
      <c r="BH13" s="17">
        <v>7.9430255619411E-2</v>
      </c>
      <c r="BI13" s="17">
        <v>8.4271631697733898E-2</v>
      </c>
      <c r="BJ13" s="17"/>
      <c r="BK13" s="17">
        <v>9.8019633293315603E-2</v>
      </c>
      <c r="BL13" s="17">
        <v>8.1432343456708994E-2</v>
      </c>
      <c r="BM13" s="17"/>
      <c r="BN13" s="17">
        <v>0.122268724774704</v>
      </c>
      <c r="BO13" s="17">
        <v>8.2132643947426601E-2</v>
      </c>
      <c r="BP13" s="17"/>
      <c r="BQ13" s="17">
        <v>0.123122673795902</v>
      </c>
      <c r="BR13" s="17">
        <v>8.0794977270011697E-2</v>
      </c>
      <c r="BS13" s="17"/>
      <c r="BT13" s="17">
        <v>7.6818147949700794E-2</v>
      </c>
      <c r="BU13" s="17">
        <v>8.4353945773594799E-2</v>
      </c>
      <c r="BV13" s="17"/>
      <c r="BW13" s="17">
        <v>8.6686450791634298E-2</v>
      </c>
      <c r="BX13" s="17">
        <v>8.2546331333267706E-2</v>
      </c>
      <c r="BY13" s="17"/>
      <c r="BZ13" s="17">
        <v>7.7021858636659404E-2</v>
      </c>
      <c r="CA13" s="17">
        <v>8.4211670760576895E-2</v>
      </c>
    </row>
    <row r="14" spans="2:79" x14ac:dyDescent="0.35">
      <c r="B14" s="18" t="s">
        <v>35</v>
      </c>
      <c r="C14" s="17">
        <v>0.48705367385633302</v>
      </c>
      <c r="D14" s="17">
        <v>0.41797135309417099</v>
      </c>
      <c r="E14" s="17">
        <v>0.44929579783836499</v>
      </c>
      <c r="F14" s="17">
        <v>0.52644824504023502</v>
      </c>
      <c r="G14" s="17">
        <v>0.47397785147175697</v>
      </c>
      <c r="H14" s="17">
        <v>0.55209467221059005</v>
      </c>
      <c r="I14" s="17">
        <v>0.55044914339967499</v>
      </c>
      <c r="J14" s="17">
        <v>0.43241143612871802</v>
      </c>
      <c r="K14" s="17">
        <v>0.38939009721960999</v>
      </c>
      <c r="L14" s="17">
        <v>0.50614043031547595</v>
      </c>
      <c r="M14" s="17"/>
      <c r="N14" s="17">
        <v>0.76449142659710301</v>
      </c>
      <c r="O14" s="17">
        <v>0.45344067058522902</v>
      </c>
      <c r="P14" s="17">
        <v>0.39679546140462402</v>
      </c>
      <c r="Q14" s="17">
        <v>0.318231327167669</v>
      </c>
      <c r="R14" s="17"/>
      <c r="S14" s="17">
        <v>0.46020238456468099</v>
      </c>
      <c r="T14" s="17">
        <v>0.47559077969076002</v>
      </c>
      <c r="U14" s="17">
        <v>0.49017275944557698</v>
      </c>
      <c r="V14" s="17">
        <v>0.75539356483515996</v>
      </c>
      <c r="W14" s="17">
        <v>0.47225356967774301</v>
      </c>
      <c r="X14" s="17">
        <v>0.35072354421264201</v>
      </c>
      <c r="Y14" s="17">
        <v>0.275721235968798</v>
      </c>
      <c r="Z14" s="17"/>
      <c r="AA14" s="17">
        <v>0.40135649508532201</v>
      </c>
      <c r="AB14" s="17">
        <v>0.62226796069494905</v>
      </c>
      <c r="AC14" s="17"/>
      <c r="AD14" s="17">
        <v>0.39578223547542901</v>
      </c>
      <c r="AE14" s="17">
        <v>0.343897066920545</v>
      </c>
      <c r="AF14" s="17">
        <v>0.43504820107019399</v>
      </c>
      <c r="AG14" s="17"/>
      <c r="AH14" s="17">
        <v>0.29621505358872002</v>
      </c>
      <c r="AI14" s="17">
        <v>0.51409240749266205</v>
      </c>
      <c r="AJ14" s="17"/>
      <c r="AK14" s="17">
        <v>0.50769605621451197</v>
      </c>
      <c r="AL14" s="17">
        <v>0.477752360901254</v>
      </c>
      <c r="AM14" s="17"/>
      <c r="AN14" s="17">
        <v>0.581569080713636</v>
      </c>
      <c r="AO14" s="17">
        <v>0.318231327167669</v>
      </c>
      <c r="AP14" s="17"/>
      <c r="AQ14" s="17">
        <v>0.39764640479361202</v>
      </c>
      <c r="AR14" s="17">
        <v>0.53165342334155596</v>
      </c>
      <c r="AS14" s="17"/>
      <c r="AT14" s="17">
        <v>0.64739182081080004</v>
      </c>
      <c r="AU14" s="17">
        <v>0.53726561302567599</v>
      </c>
      <c r="AV14" s="17">
        <v>0.42197496350872798</v>
      </c>
      <c r="AW14" s="17">
        <v>0.31483829856428702</v>
      </c>
      <c r="AX14" s="17"/>
      <c r="AY14" s="17">
        <v>0.36255393269306402</v>
      </c>
      <c r="AZ14" s="17">
        <v>0.51791118553309701</v>
      </c>
      <c r="BA14" s="17"/>
      <c r="BB14" s="17">
        <v>0.50338557915513105</v>
      </c>
      <c r="BC14" s="17">
        <v>0.48405340595087198</v>
      </c>
      <c r="BD14" s="17"/>
      <c r="BE14" s="17">
        <v>0.39621362674545701</v>
      </c>
      <c r="BF14" s="17">
        <v>0.49895857274609101</v>
      </c>
      <c r="BG14" s="17"/>
      <c r="BH14" s="17">
        <v>0.43210235853267698</v>
      </c>
      <c r="BI14" s="17">
        <v>0.49186300459499299</v>
      </c>
      <c r="BJ14" s="17"/>
      <c r="BK14" s="17">
        <v>0.41845592280836602</v>
      </c>
      <c r="BL14" s="17">
        <v>0.49893982826034999</v>
      </c>
      <c r="BM14" s="17"/>
      <c r="BN14" s="17">
        <v>0.31949007792578599</v>
      </c>
      <c r="BO14" s="17">
        <v>0.494689931522659</v>
      </c>
      <c r="BP14" s="17"/>
      <c r="BQ14" s="17">
        <v>0.27509901192117298</v>
      </c>
      <c r="BR14" s="17">
        <v>0.50372800939085405</v>
      </c>
      <c r="BS14" s="17"/>
      <c r="BT14" s="17">
        <v>0.44679125799407698</v>
      </c>
      <c r="BU14" s="17">
        <v>0.48974357399236301</v>
      </c>
      <c r="BV14" s="17"/>
      <c r="BW14" s="17">
        <v>0.47972433934720699</v>
      </c>
      <c r="BX14" s="17">
        <v>0.49054445314490103</v>
      </c>
      <c r="BY14" s="17"/>
      <c r="BZ14" s="17">
        <v>0.36805504872016498</v>
      </c>
      <c r="CA14" s="17">
        <v>0.49277200584797298</v>
      </c>
    </row>
    <row r="15" spans="2:79" x14ac:dyDescent="0.35">
      <c r="B15" s="18" t="s">
        <v>36</v>
      </c>
      <c r="C15" s="17">
        <v>0.123313180394528</v>
      </c>
      <c r="D15" s="17">
        <v>0.17212254928940399</v>
      </c>
      <c r="E15" s="17">
        <v>0.142837230428874</v>
      </c>
      <c r="F15" s="17">
        <v>0.11253567181615701</v>
      </c>
      <c r="G15" s="17">
        <v>0.123005164416785</v>
      </c>
      <c r="H15" s="17">
        <v>7.9983414961075597E-2</v>
      </c>
      <c r="I15" s="17">
        <v>9.20533226871426E-2</v>
      </c>
      <c r="J15" s="17">
        <v>0.13037422314678701</v>
      </c>
      <c r="K15" s="17">
        <v>0.163750889406862</v>
      </c>
      <c r="L15" s="17">
        <v>0.13343528650108599</v>
      </c>
      <c r="M15" s="17"/>
      <c r="N15" s="17">
        <v>3.0803910708557002E-2</v>
      </c>
      <c r="O15" s="17">
        <v>0.13728377096217001</v>
      </c>
      <c r="P15" s="17">
        <v>0.15516862761206901</v>
      </c>
      <c r="Q15" s="17">
        <v>0.17736149097286499</v>
      </c>
      <c r="R15" s="17"/>
      <c r="S15" s="17">
        <v>2.2748273050172001E-2</v>
      </c>
      <c r="T15" s="17">
        <v>6.1177870784823798E-2</v>
      </c>
      <c r="U15" s="17">
        <v>9.2786736283144003E-2</v>
      </c>
      <c r="V15" s="17">
        <v>7.0903322176372394E-2</v>
      </c>
      <c r="W15" s="17">
        <v>0.249387615030631</v>
      </c>
      <c r="X15" s="17">
        <v>0.22941455112671</v>
      </c>
      <c r="Y15" s="17">
        <v>0.142898202205202</v>
      </c>
      <c r="Z15" s="17"/>
      <c r="AA15" s="17">
        <v>0.15597058173896799</v>
      </c>
      <c r="AB15" s="17">
        <v>7.1785845468018306E-2</v>
      </c>
      <c r="AC15" s="17"/>
      <c r="AD15" s="17">
        <v>0.14810931075970901</v>
      </c>
      <c r="AE15" s="17">
        <v>0.17916941287532501</v>
      </c>
      <c r="AF15" s="17">
        <v>0.15140868925975801</v>
      </c>
      <c r="AG15" s="17"/>
      <c r="AH15" s="17">
        <v>0.19840517622304399</v>
      </c>
      <c r="AI15" s="17">
        <v>0.112673863936568</v>
      </c>
      <c r="AJ15" s="17"/>
      <c r="AK15" s="17">
        <v>0.111346440488926</v>
      </c>
      <c r="AL15" s="17">
        <v>0.128705309606297</v>
      </c>
      <c r="AM15" s="17"/>
      <c r="AN15" s="17">
        <v>9.3054164544676798E-2</v>
      </c>
      <c r="AO15" s="17">
        <v>0.17736149097286499</v>
      </c>
      <c r="AP15" s="17"/>
      <c r="AQ15" s="17">
        <v>0.15491907167994201</v>
      </c>
      <c r="AR15" s="17">
        <v>0.107546958605584</v>
      </c>
      <c r="AS15" s="17"/>
      <c r="AT15" s="17">
        <v>6.3760612364826899E-2</v>
      </c>
      <c r="AU15" s="17">
        <v>0.10320371730931201</v>
      </c>
      <c r="AV15" s="17">
        <v>0.14810446351326501</v>
      </c>
      <c r="AW15" s="17">
        <v>0.18605699562917299</v>
      </c>
      <c r="AX15" s="17"/>
      <c r="AY15" s="17">
        <v>0.15882551951562099</v>
      </c>
      <c r="AZ15" s="17">
        <v>0.114511375596707</v>
      </c>
      <c r="BA15" s="17"/>
      <c r="BB15" s="17">
        <v>0.10344703352387601</v>
      </c>
      <c r="BC15" s="17">
        <v>0.12696270944645</v>
      </c>
      <c r="BD15" s="17"/>
      <c r="BE15" s="17">
        <v>0.13578744930192699</v>
      </c>
      <c r="BF15" s="17">
        <v>0.12167838478632</v>
      </c>
      <c r="BG15" s="17"/>
      <c r="BH15" s="17">
        <v>0.14976832110382801</v>
      </c>
      <c r="BI15" s="17">
        <v>0.120997830513284</v>
      </c>
      <c r="BJ15" s="17"/>
      <c r="BK15" s="17">
        <v>0.16762483179305901</v>
      </c>
      <c r="BL15" s="17">
        <v>0.115635157101146</v>
      </c>
      <c r="BM15" s="17"/>
      <c r="BN15" s="17">
        <v>0.124214994935114</v>
      </c>
      <c r="BO15" s="17">
        <v>0.123272082636027</v>
      </c>
      <c r="BP15" s="17"/>
      <c r="BQ15" s="17">
        <v>0.175501643014913</v>
      </c>
      <c r="BR15" s="17">
        <v>0.119207547950221</v>
      </c>
      <c r="BS15" s="17"/>
      <c r="BT15" s="17">
        <v>0.125409523846465</v>
      </c>
      <c r="BU15" s="17">
        <v>0.12317312534776099</v>
      </c>
      <c r="BV15" s="17"/>
      <c r="BW15" s="17">
        <v>0.13302546599788201</v>
      </c>
      <c r="BX15" s="17">
        <v>0.11868746091254501</v>
      </c>
      <c r="BY15" s="17"/>
      <c r="BZ15" s="17">
        <v>0.18757482640084999</v>
      </c>
      <c r="CA15" s="17">
        <v>0.12022516634585401</v>
      </c>
    </row>
    <row r="16" spans="2:79" x14ac:dyDescent="0.35">
      <c r="B16" s="18" t="s">
        <v>37</v>
      </c>
      <c r="C16" s="17">
        <v>9.16170040767392E-2</v>
      </c>
      <c r="D16" s="17">
        <v>9.4356480750756602E-2</v>
      </c>
      <c r="E16" s="17">
        <v>0.106108731476266</v>
      </c>
      <c r="F16" s="17">
        <v>6.0962214931835797E-2</v>
      </c>
      <c r="G16" s="17">
        <v>0.110873680697839</v>
      </c>
      <c r="H16" s="17">
        <v>8.3928656092755197E-2</v>
      </c>
      <c r="I16" s="17">
        <v>8.0402460781128005E-2</v>
      </c>
      <c r="J16" s="17">
        <v>0.11728934271503499</v>
      </c>
      <c r="K16" s="17">
        <v>0.10885791283704099</v>
      </c>
      <c r="L16" s="17">
        <v>7.6947795281192694E-2</v>
      </c>
      <c r="M16" s="17"/>
      <c r="N16" s="17">
        <v>1.942646004381E-2</v>
      </c>
      <c r="O16" s="17">
        <v>8.6298616725944202E-2</v>
      </c>
      <c r="P16" s="17">
        <v>0.115507705439609</v>
      </c>
      <c r="Q16" s="17">
        <v>0.14288028128962199</v>
      </c>
      <c r="R16" s="17"/>
      <c r="S16" s="17">
        <v>2.0708357003221701E-2</v>
      </c>
      <c r="T16" s="17">
        <v>1.3481118267332099E-2</v>
      </c>
      <c r="U16" s="17">
        <v>3.1740176254772497E-2</v>
      </c>
      <c r="V16" s="17">
        <v>4.3644977713201798E-2</v>
      </c>
      <c r="W16" s="17">
        <v>0.109170551431914</v>
      </c>
      <c r="X16" s="17">
        <v>0.21857091934179901</v>
      </c>
      <c r="Y16" s="17">
        <v>0.18806927488688499</v>
      </c>
      <c r="Z16" s="17"/>
      <c r="AA16" s="17">
        <v>0.115614095176567</v>
      </c>
      <c r="AB16" s="17">
        <v>5.3754035822735101E-2</v>
      </c>
      <c r="AC16" s="17"/>
      <c r="AD16" s="17">
        <v>0.11681252994270799</v>
      </c>
      <c r="AE16" s="17">
        <v>0.15261733820381099</v>
      </c>
      <c r="AF16" s="17">
        <v>9.6142414046346894E-2</v>
      </c>
      <c r="AG16" s="17"/>
      <c r="AH16" s="17">
        <v>0.16097662807976101</v>
      </c>
      <c r="AI16" s="17">
        <v>8.17898716236551E-2</v>
      </c>
      <c r="AJ16" s="17"/>
      <c r="AK16" s="17">
        <v>7.3675997918731403E-2</v>
      </c>
      <c r="AL16" s="17">
        <v>9.9701095830737302E-2</v>
      </c>
      <c r="AM16" s="17"/>
      <c r="AN16" s="17">
        <v>6.2917192720902404E-2</v>
      </c>
      <c r="AO16" s="17">
        <v>0.14288028128962199</v>
      </c>
      <c r="AP16" s="17"/>
      <c r="AQ16" s="17">
        <v>0.12680347943622999</v>
      </c>
      <c r="AR16" s="17">
        <v>7.4064650641132601E-2</v>
      </c>
      <c r="AS16" s="17"/>
      <c r="AT16" s="17">
        <v>3.49927660646146E-2</v>
      </c>
      <c r="AU16" s="17">
        <v>8.0552819967838599E-2</v>
      </c>
      <c r="AV16" s="17">
        <v>0.10994721586001199</v>
      </c>
      <c r="AW16" s="17">
        <v>0.14928477795657699</v>
      </c>
      <c r="AX16" s="17"/>
      <c r="AY16" s="17">
        <v>0.143840279802503</v>
      </c>
      <c r="AZ16" s="17">
        <v>7.8673359973951001E-2</v>
      </c>
      <c r="BA16" s="17"/>
      <c r="BB16" s="17">
        <v>9.8886236730165694E-2</v>
      </c>
      <c r="BC16" s="17">
        <v>9.0281602907776107E-2</v>
      </c>
      <c r="BD16" s="17"/>
      <c r="BE16" s="17">
        <v>0.12457155910988001</v>
      </c>
      <c r="BF16" s="17">
        <v>8.7298196919498694E-2</v>
      </c>
      <c r="BG16" s="17"/>
      <c r="BH16" s="17">
        <v>0.100755812467719</v>
      </c>
      <c r="BI16" s="17">
        <v>9.0817176959761298E-2</v>
      </c>
      <c r="BJ16" s="17"/>
      <c r="BK16" s="17">
        <v>0.102963620436724</v>
      </c>
      <c r="BL16" s="17">
        <v>8.9650939126247997E-2</v>
      </c>
      <c r="BM16" s="17"/>
      <c r="BN16" s="17">
        <v>0.12823637066479401</v>
      </c>
      <c r="BO16" s="17">
        <v>8.9948175490845605E-2</v>
      </c>
      <c r="BP16" s="17"/>
      <c r="BQ16" s="17">
        <v>0.14961323334561299</v>
      </c>
      <c r="BR16" s="17">
        <v>8.7054478403857202E-2</v>
      </c>
      <c r="BS16" s="17"/>
      <c r="BT16" s="17">
        <v>7.0695653009339596E-2</v>
      </c>
      <c r="BU16" s="17">
        <v>9.3014742982289303E-2</v>
      </c>
      <c r="BV16" s="17"/>
      <c r="BW16" s="17">
        <v>8.7110782449748903E-2</v>
      </c>
      <c r="BX16" s="17">
        <v>9.3763205086613205E-2</v>
      </c>
      <c r="BY16" s="17"/>
      <c r="BZ16" s="17">
        <v>0.101307836419106</v>
      </c>
      <c r="CA16" s="17">
        <v>9.1151323094748299E-2</v>
      </c>
    </row>
    <row r="17" spans="2:79" x14ac:dyDescent="0.35">
      <c r="B17" s="18" t="s">
        <v>139</v>
      </c>
      <c r="C17" s="17">
        <v>4.4837805937479103E-2</v>
      </c>
      <c r="D17" s="17">
        <v>3.9506525323502802E-2</v>
      </c>
      <c r="E17" s="17">
        <v>4.7567917225036699E-2</v>
      </c>
      <c r="F17" s="17">
        <v>3.3825980650458401E-2</v>
      </c>
      <c r="G17" s="17">
        <v>4.7516744857006903E-2</v>
      </c>
      <c r="H17" s="17">
        <v>3.8992493569725499E-2</v>
      </c>
      <c r="I17" s="17">
        <v>2.7071421094697901E-2</v>
      </c>
      <c r="J17" s="17">
        <v>7.3646583313194305E-2</v>
      </c>
      <c r="K17" s="17">
        <v>9.7153913029309605E-2</v>
      </c>
      <c r="L17" s="17">
        <v>6.5631081324349499E-2</v>
      </c>
      <c r="M17" s="17"/>
      <c r="N17" s="17">
        <v>8.9884654043248507E-3</v>
      </c>
      <c r="O17" s="17">
        <v>4.3658300020197403E-2</v>
      </c>
      <c r="P17" s="17">
        <v>5.16059761734671E-2</v>
      </c>
      <c r="Q17" s="17">
        <v>7.1739926345571095E-2</v>
      </c>
      <c r="R17" s="17"/>
      <c r="S17" s="17">
        <v>1.30179519621766E-2</v>
      </c>
      <c r="T17" s="17">
        <v>1.42961722732206E-2</v>
      </c>
      <c r="U17" s="17">
        <v>7.3815190042061099E-3</v>
      </c>
      <c r="V17" s="17">
        <v>9.6761372220774897E-3</v>
      </c>
      <c r="W17" s="17">
        <v>2.9364110746240599E-2</v>
      </c>
      <c r="X17" s="17">
        <v>8.4645794152856405E-2</v>
      </c>
      <c r="Y17" s="17">
        <v>0.18751453001982299</v>
      </c>
      <c r="Z17" s="17"/>
      <c r="AA17" s="17">
        <v>6.1415512405604201E-2</v>
      </c>
      <c r="AB17" s="17">
        <v>1.86812534155225E-2</v>
      </c>
      <c r="AC17" s="17"/>
      <c r="AD17" s="17">
        <v>6.2930395363310104E-2</v>
      </c>
      <c r="AE17" s="17">
        <v>8.4293800659200599E-2</v>
      </c>
      <c r="AF17" s="17">
        <v>5.0037331803906598E-2</v>
      </c>
      <c r="AG17" s="17"/>
      <c r="AH17" s="17">
        <v>9.3299931614234499E-2</v>
      </c>
      <c r="AI17" s="17">
        <v>3.7971509661669803E-2</v>
      </c>
      <c r="AJ17" s="17"/>
      <c r="AK17" s="17">
        <v>3.6693840254353897E-2</v>
      </c>
      <c r="AL17" s="17">
        <v>4.8507419851212201E-2</v>
      </c>
      <c r="AM17" s="17"/>
      <c r="AN17" s="17">
        <v>2.9776619396907799E-2</v>
      </c>
      <c r="AO17" s="17">
        <v>7.1739926345571095E-2</v>
      </c>
      <c r="AP17" s="17"/>
      <c r="AQ17" s="17">
        <v>7.7074073748975402E-2</v>
      </c>
      <c r="AR17" s="17">
        <v>2.8757128339299901E-2</v>
      </c>
      <c r="AS17" s="17"/>
      <c r="AT17" s="17">
        <v>1.7666632286602198E-2</v>
      </c>
      <c r="AU17" s="17">
        <v>3.8522326723514098E-2</v>
      </c>
      <c r="AV17" s="17">
        <v>4.5806759100589498E-2</v>
      </c>
      <c r="AW17" s="17">
        <v>9.8430233250947102E-2</v>
      </c>
      <c r="AX17" s="17"/>
      <c r="AY17" s="17">
        <v>8.0157932771999202E-2</v>
      </c>
      <c r="AZ17" s="17">
        <v>3.6083641342135098E-2</v>
      </c>
      <c r="BA17" s="17"/>
      <c r="BB17" s="17">
        <v>4.3219845240755901E-2</v>
      </c>
      <c r="BC17" s="17">
        <v>4.5135034917311197E-2</v>
      </c>
      <c r="BD17" s="17"/>
      <c r="BE17" s="17">
        <v>6.2565004034477401E-2</v>
      </c>
      <c r="BF17" s="17">
        <v>4.2514595991474897E-2</v>
      </c>
      <c r="BG17" s="17"/>
      <c r="BH17" s="17">
        <v>4.9215223392048903E-2</v>
      </c>
      <c r="BI17" s="17">
        <v>4.4454695029283099E-2</v>
      </c>
      <c r="BJ17" s="17"/>
      <c r="BK17" s="17">
        <v>6.0085719074541397E-2</v>
      </c>
      <c r="BL17" s="17">
        <v>4.2195750664275902E-2</v>
      </c>
      <c r="BM17" s="17"/>
      <c r="BN17" s="17">
        <v>9.3813014921529894E-2</v>
      </c>
      <c r="BO17" s="17">
        <v>4.2605893253895001E-2</v>
      </c>
      <c r="BP17" s="17"/>
      <c r="BQ17" s="17">
        <v>0.10073149332092</v>
      </c>
      <c r="BR17" s="17">
        <v>4.0440685868573897E-2</v>
      </c>
      <c r="BS17" s="17"/>
      <c r="BT17" s="17">
        <v>9.1465660476640301E-2</v>
      </c>
      <c r="BU17" s="17">
        <v>4.17226358816946E-2</v>
      </c>
      <c r="BV17" s="17"/>
      <c r="BW17" s="17">
        <v>4.2727151755877102E-2</v>
      </c>
      <c r="BX17" s="17">
        <v>4.5843057900435601E-2</v>
      </c>
      <c r="BY17" s="17"/>
      <c r="BZ17" s="17">
        <v>7.7302996717123207E-2</v>
      </c>
      <c r="CA17" s="17">
        <v>4.3277731282519903E-2</v>
      </c>
    </row>
    <row r="18" spans="2:79" x14ac:dyDescent="0.35">
      <c r="B18" s="18" t="s">
        <v>140</v>
      </c>
      <c r="C18" s="17">
        <v>1.27399692080829E-2</v>
      </c>
      <c r="D18" s="17">
        <v>8.3346532335074504E-3</v>
      </c>
      <c r="E18" s="17">
        <v>8.37708754258913E-3</v>
      </c>
      <c r="F18" s="17">
        <v>5.36670381284589E-3</v>
      </c>
      <c r="G18" s="17">
        <v>1.4086786285149601E-2</v>
      </c>
      <c r="H18" s="17">
        <v>1.04950611689097E-2</v>
      </c>
      <c r="I18" s="17">
        <v>1.6954010312199799E-2</v>
      </c>
      <c r="J18" s="17">
        <v>3.1668025103206598E-2</v>
      </c>
      <c r="K18" s="17">
        <v>1.5602289821489101E-2</v>
      </c>
      <c r="L18" s="17">
        <v>2.13335072396999E-2</v>
      </c>
      <c r="M18" s="17"/>
      <c r="N18" s="17">
        <v>7.2853806729916704E-3</v>
      </c>
      <c r="O18" s="17">
        <v>8.4577170328075605E-3</v>
      </c>
      <c r="P18" s="17">
        <v>1.6010606631442301E-2</v>
      </c>
      <c r="Q18" s="17">
        <v>1.8045744854401701E-2</v>
      </c>
      <c r="R18" s="17"/>
      <c r="S18" s="17">
        <v>7.7675396636768899E-3</v>
      </c>
      <c r="T18" s="17">
        <v>0</v>
      </c>
      <c r="U18" s="17">
        <v>1.2118567295144201E-3</v>
      </c>
      <c r="V18" s="17">
        <v>1.87465967346621E-3</v>
      </c>
      <c r="W18" s="17">
        <v>3.1291359361914602E-3</v>
      </c>
      <c r="X18" s="17">
        <v>1.7516218601327401E-2</v>
      </c>
      <c r="Y18" s="17">
        <v>7.0609545761350603E-2</v>
      </c>
      <c r="Z18" s="17"/>
      <c r="AA18" s="17">
        <v>1.80577546282885E-2</v>
      </c>
      <c r="AB18" s="17">
        <v>4.3494880572948202E-3</v>
      </c>
      <c r="AC18" s="17"/>
      <c r="AD18" s="17">
        <v>1.6116937115569701E-2</v>
      </c>
      <c r="AE18" s="17">
        <v>3.2247326220844301E-2</v>
      </c>
      <c r="AF18" s="17">
        <v>1.2713309703261001E-2</v>
      </c>
      <c r="AG18" s="17"/>
      <c r="AH18" s="17">
        <v>2.9235942004490499E-2</v>
      </c>
      <c r="AI18" s="17">
        <v>1.0402757726000701E-2</v>
      </c>
      <c r="AJ18" s="17"/>
      <c r="AK18" s="17">
        <v>1.11142739563477E-2</v>
      </c>
      <c r="AL18" s="17">
        <v>1.3472496105589199E-2</v>
      </c>
      <c r="AM18" s="17"/>
      <c r="AN18" s="17">
        <v>9.7695239220083295E-3</v>
      </c>
      <c r="AO18" s="17">
        <v>1.8045744854401701E-2</v>
      </c>
      <c r="AP18" s="17"/>
      <c r="AQ18" s="17">
        <v>1.9912529883066798E-2</v>
      </c>
      <c r="AR18" s="17">
        <v>9.1620228886686896E-3</v>
      </c>
      <c r="AS18" s="17"/>
      <c r="AT18" s="17">
        <v>6.2959629456282298E-3</v>
      </c>
      <c r="AU18" s="17">
        <v>1.02483368164056E-2</v>
      </c>
      <c r="AV18" s="17">
        <v>1.51603342791153E-2</v>
      </c>
      <c r="AW18" s="17">
        <v>2.15705181446792E-2</v>
      </c>
      <c r="AX18" s="17"/>
      <c r="AY18" s="17">
        <v>2.5083604549318E-2</v>
      </c>
      <c r="AZ18" s="17">
        <v>9.6805743200536302E-3</v>
      </c>
      <c r="BA18" s="17"/>
      <c r="BB18" s="17">
        <v>1.6867678380244801E-2</v>
      </c>
      <c r="BC18" s="17">
        <v>1.1981684542225399E-2</v>
      </c>
      <c r="BD18" s="17"/>
      <c r="BE18" s="17">
        <v>2.3777124604527501E-2</v>
      </c>
      <c r="BF18" s="17">
        <v>1.1293512241093E-2</v>
      </c>
      <c r="BG18" s="17"/>
      <c r="BH18" s="17">
        <v>1.96361165281746E-2</v>
      </c>
      <c r="BI18" s="17">
        <v>1.2136419446089E-2</v>
      </c>
      <c r="BJ18" s="17"/>
      <c r="BK18" s="17">
        <v>8.6749353592527993E-3</v>
      </c>
      <c r="BL18" s="17">
        <v>1.3444330783303701E-2</v>
      </c>
      <c r="BM18" s="17"/>
      <c r="BN18" s="17">
        <v>2.5992059135360901E-2</v>
      </c>
      <c r="BO18" s="17">
        <v>1.21360410532828E-2</v>
      </c>
      <c r="BP18" s="17"/>
      <c r="BQ18" s="17">
        <v>3.1062181079459E-2</v>
      </c>
      <c r="BR18" s="17">
        <v>1.1298572705224399E-2</v>
      </c>
      <c r="BS18" s="17"/>
      <c r="BT18" s="17">
        <v>1.61327907356081E-2</v>
      </c>
      <c r="BU18" s="17">
        <v>1.25132974872494E-2</v>
      </c>
      <c r="BV18" s="17"/>
      <c r="BW18" s="17">
        <v>1.53930677604117E-2</v>
      </c>
      <c r="BX18" s="17">
        <v>1.1476364515806199E-2</v>
      </c>
      <c r="BY18" s="17"/>
      <c r="BZ18" s="17">
        <v>3.2237231002143298E-2</v>
      </c>
      <c r="CA18" s="17">
        <v>1.18030523677516E-2</v>
      </c>
    </row>
    <row r="19" spans="2:79" x14ac:dyDescent="0.35">
      <c r="B19" s="18" t="s">
        <v>141</v>
      </c>
      <c r="C19" s="17">
        <v>5.9667548976670096E-3</v>
      </c>
      <c r="D19" s="17">
        <v>5.6347093369885099E-3</v>
      </c>
      <c r="E19" s="17">
        <v>5.6709416066214099E-3</v>
      </c>
      <c r="F19" s="17">
        <v>7.2617069398620499E-3</v>
      </c>
      <c r="G19" s="17">
        <v>6.8245494845628803E-3</v>
      </c>
      <c r="H19" s="17">
        <v>7.2235948552583596E-3</v>
      </c>
      <c r="I19" s="17">
        <v>1.7402307588213399E-3</v>
      </c>
      <c r="J19" s="17">
        <v>1.3274882795060901E-3</v>
      </c>
      <c r="K19" s="17">
        <v>1.7963802898006701E-2</v>
      </c>
      <c r="L19" s="17">
        <v>7.8174091793197405E-3</v>
      </c>
      <c r="M19" s="17"/>
      <c r="N19" s="17">
        <v>6.4492101792775298E-3</v>
      </c>
      <c r="O19" s="17">
        <v>4.7347350503379598E-3</v>
      </c>
      <c r="P19" s="17">
        <v>5.8974806381877501E-3</v>
      </c>
      <c r="Q19" s="17">
        <v>6.2616804810536504E-3</v>
      </c>
      <c r="R19" s="17"/>
      <c r="S19" s="17">
        <v>3.8634165248470401E-3</v>
      </c>
      <c r="T19" s="17">
        <v>0</v>
      </c>
      <c r="U19" s="17">
        <v>0</v>
      </c>
      <c r="V19" s="17">
        <v>6.7873350837167499E-4</v>
      </c>
      <c r="W19" s="17">
        <v>2.1154310824197898E-3</v>
      </c>
      <c r="X19" s="17">
        <v>4.2526660634419899E-3</v>
      </c>
      <c r="Y19" s="17">
        <v>3.6017835180758101E-2</v>
      </c>
      <c r="Z19" s="17"/>
      <c r="AA19" s="17">
        <v>6.5245272068936702E-3</v>
      </c>
      <c r="AB19" s="17">
        <v>5.0866934289932704E-3</v>
      </c>
      <c r="AC19" s="17"/>
      <c r="AD19" s="17">
        <v>5.8370219459984102E-3</v>
      </c>
      <c r="AE19" s="17">
        <v>6.4496816725135003E-3</v>
      </c>
      <c r="AF19" s="17">
        <v>7.30848489690775E-3</v>
      </c>
      <c r="AG19" s="17"/>
      <c r="AH19" s="17">
        <v>1.05725222777199E-2</v>
      </c>
      <c r="AI19" s="17">
        <v>5.3141924488004696E-3</v>
      </c>
      <c r="AJ19" s="17"/>
      <c r="AK19" s="17">
        <v>6.1857494233042197E-3</v>
      </c>
      <c r="AL19" s="17">
        <v>5.86807749778861E-3</v>
      </c>
      <c r="AM19" s="17"/>
      <c r="AN19" s="17">
        <v>5.8016404323538197E-3</v>
      </c>
      <c r="AO19" s="17">
        <v>6.2616804810536504E-3</v>
      </c>
      <c r="AP19" s="17"/>
      <c r="AQ19" s="17">
        <v>9.8669504242975704E-3</v>
      </c>
      <c r="AR19" s="17">
        <v>4.0211888910699298E-3</v>
      </c>
      <c r="AS19" s="17"/>
      <c r="AT19" s="17">
        <v>3.4790502093388601E-3</v>
      </c>
      <c r="AU19" s="17">
        <v>6.3008546944233901E-3</v>
      </c>
      <c r="AV19" s="17">
        <v>6.1010343934430698E-3</v>
      </c>
      <c r="AW19" s="17">
        <v>8.5528726647437596E-3</v>
      </c>
      <c r="AX19" s="17"/>
      <c r="AY19" s="17">
        <v>7.4861875775131198E-3</v>
      </c>
      <c r="AZ19" s="17">
        <v>5.5901604467683396E-3</v>
      </c>
      <c r="BA19" s="17"/>
      <c r="BB19" s="17">
        <v>7.4238021012631196E-3</v>
      </c>
      <c r="BC19" s="17">
        <v>5.69908668127014E-3</v>
      </c>
      <c r="BD19" s="17"/>
      <c r="BE19" s="17">
        <v>8.04226137801832E-3</v>
      </c>
      <c r="BF19" s="17">
        <v>5.6947526742042497E-3</v>
      </c>
      <c r="BG19" s="17"/>
      <c r="BH19" s="17">
        <v>8.7142110285310607E-3</v>
      </c>
      <c r="BI19" s="17">
        <v>5.7262979560004004E-3</v>
      </c>
      <c r="BJ19" s="17"/>
      <c r="BK19" s="17">
        <v>4.2556579339312001E-3</v>
      </c>
      <c r="BL19" s="17">
        <v>6.2632422081181404E-3</v>
      </c>
      <c r="BM19" s="17"/>
      <c r="BN19" s="17">
        <v>9.4655409133610393E-3</v>
      </c>
      <c r="BO19" s="17">
        <v>5.8073071883551998E-3</v>
      </c>
      <c r="BP19" s="17"/>
      <c r="BQ19" s="17">
        <v>1.25805551853992E-2</v>
      </c>
      <c r="BR19" s="17">
        <v>5.4464515264220203E-3</v>
      </c>
      <c r="BS19" s="17"/>
      <c r="BT19" s="17">
        <v>4.2458289171513697E-3</v>
      </c>
      <c r="BU19" s="17">
        <v>6.0817286003112302E-3</v>
      </c>
      <c r="BV19" s="17"/>
      <c r="BW19" s="17">
        <v>6.2642380750883003E-3</v>
      </c>
      <c r="BX19" s="17">
        <v>5.8250710772401503E-3</v>
      </c>
      <c r="BY19" s="17"/>
      <c r="BZ19" s="17">
        <v>7.0491163189781297E-3</v>
      </c>
      <c r="CA19" s="17">
        <v>5.9147433560637497E-3</v>
      </c>
    </row>
    <row r="20" spans="2:79" x14ac:dyDescent="0.35">
      <c r="B20" s="18" t="s">
        <v>75</v>
      </c>
      <c r="C20" s="19">
        <v>3.8298127730604703E-2</v>
      </c>
      <c r="D20" s="19">
        <v>5.0384691294450099E-2</v>
      </c>
      <c r="E20" s="19">
        <v>2.8797319847731099E-2</v>
      </c>
      <c r="F20" s="19">
        <v>2.8706286935219798E-2</v>
      </c>
      <c r="G20" s="19">
        <v>5.4388199887317301E-2</v>
      </c>
      <c r="H20" s="19">
        <v>2.8422638236142699E-2</v>
      </c>
      <c r="I20" s="19">
        <v>3.2565872248301403E-2</v>
      </c>
      <c r="J20" s="19">
        <v>4.3649697336623001E-2</v>
      </c>
      <c r="K20" s="19">
        <v>5.87060597557355E-2</v>
      </c>
      <c r="L20" s="19">
        <v>3.2169911293093198E-2</v>
      </c>
      <c r="M20" s="19"/>
      <c r="N20" s="19">
        <v>3.9523204940356597E-2</v>
      </c>
      <c r="O20" s="19">
        <v>3.6587120647646701E-2</v>
      </c>
      <c r="P20" s="19">
        <v>3.176698150177E-2</v>
      </c>
      <c r="Q20" s="19">
        <v>4.1065829689026098E-2</v>
      </c>
      <c r="R20" s="19"/>
      <c r="S20" s="19">
        <v>2.8620163178827498E-2</v>
      </c>
      <c r="T20" s="19">
        <v>9.3091728382096901E-3</v>
      </c>
      <c r="U20" s="19">
        <v>4.00281168630262E-3</v>
      </c>
      <c r="V20" s="19">
        <v>4.0541321643148397E-3</v>
      </c>
      <c r="W20" s="19">
        <v>5.9619166664587903E-3</v>
      </c>
      <c r="X20" s="19">
        <v>8.50231110330678E-3</v>
      </c>
      <c r="Y20" s="19">
        <v>1.19575414844458E-2</v>
      </c>
      <c r="Z20" s="19"/>
      <c r="AA20" s="19">
        <v>2.0403186293751999E-2</v>
      </c>
      <c r="AB20" s="19">
        <v>6.6533033232783506E-2</v>
      </c>
      <c r="AC20" s="19"/>
      <c r="AD20" s="19">
        <v>1.7148223951615499E-2</v>
      </c>
      <c r="AE20" s="19">
        <v>1.3968584559205801E-2</v>
      </c>
      <c r="AF20" s="19">
        <v>2.1524170516218299E-2</v>
      </c>
      <c r="AG20" s="19"/>
      <c r="AH20" s="19">
        <v>1.5366484524551E-2</v>
      </c>
      <c r="AI20" s="19">
        <v>4.1547169206708097E-2</v>
      </c>
      <c r="AJ20" s="19"/>
      <c r="AK20" s="19">
        <v>5.9350414008708198E-2</v>
      </c>
      <c r="AL20" s="19">
        <v>2.8812114939306199E-2</v>
      </c>
      <c r="AM20" s="19"/>
      <c r="AN20" s="19">
        <v>3.6748626246998498E-2</v>
      </c>
      <c r="AO20" s="19">
        <v>4.1065829689026098E-2</v>
      </c>
      <c r="AP20" s="19"/>
      <c r="AQ20" s="19">
        <v>2.5352124950173201E-2</v>
      </c>
      <c r="AR20" s="19">
        <v>4.4756086763412001E-2</v>
      </c>
      <c r="AS20" s="19"/>
      <c r="AT20" s="19">
        <v>8.6491398407200298E-2</v>
      </c>
      <c r="AU20" s="19">
        <v>4.0434071591156702E-2</v>
      </c>
      <c r="AV20" s="19">
        <v>2.0560150216647002E-2</v>
      </c>
      <c r="AW20" s="19">
        <v>1.22075566359833E-2</v>
      </c>
      <c r="AX20" s="19"/>
      <c r="AY20" s="19">
        <v>2.88984423235355E-2</v>
      </c>
      <c r="AZ20" s="19">
        <v>4.0627858696279301E-2</v>
      </c>
      <c r="BA20" s="19"/>
      <c r="BB20" s="19">
        <v>3.4805297503314403E-2</v>
      </c>
      <c r="BC20" s="19">
        <v>3.8939781367362897E-2</v>
      </c>
      <c r="BD20" s="19"/>
      <c r="BE20" s="19">
        <v>3.2505627578597998E-2</v>
      </c>
      <c r="BF20" s="19">
        <v>3.9057254688612299E-2</v>
      </c>
      <c r="BG20" s="19"/>
      <c r="BH20" s="19">
        <v>5.6062607841869803E-2</v>
      </c>
      <c r="BI20" s="19">
        <v>3.6743383139829798E-2</v>
      </c>
      <c r="BJ20" s="19"/>
      <c r="BK20" s="19">
        <v>2.78483584562586E-2</v>
      </c>
      <c r="BL20" s="19">
        <v>4.0108793083093799E-2</v>
      </c>
      <c r="BM20" s="19"/>
      <c r="BN20" s="19">
        <v>1.5371058890732399E-2</v>
      </c>
      <c r="BO20" s="19">
        <v>3.9342966880914002E-2</v>
      </c>
      <c r="BP20" s="19"/>
      <c r="BQ20" s="19">
        <v>2.4421975980639801E-2</v>
      </c>
      <c r="BR20" s="19">
        <v>3.9389755572589197E-2</v>
      </c>
      <c r="BS20" s="19"/>
      <c r="BT20" s="19">
        <v>2.0826353496549599E-2</v>
      </c>
      <c r="BU20" s="19">
        <v>3.9465403138261301E-2</v>
      </c>
      <c r="BV20" s="19"/>
      <c r="BW20" s="19">
        <v>1.9646566533702399E-2</v>
      </c>
      <c r="BX20" s="19">
        <v>4.7181401299919899E-2</v>
      </c>
      <c r="BY20" s="19"/>
      <c r="BZ20" s="19">
        <v>1.7560081990121199E-2</v>
      </c>
      <c r="CA20" s="19">
        <v>3.9294668911363601E-2</v>
      </c>
    </row>
    <row r="21" spans="2:79" x14ac:dyDescent="0.35">
      <c r="B21" s="16"/>
    </row>
    <row r="22" spans="2:79" x14ac:dyDescent="0.35">
      <c r="B22" t="s">
        <v>78</v>
      </c>
    </row>
    <row r="23" spans="2:79" x14ac:dyDescent="0.35">
      <c r="B23" t="s">
        <v>79</v>
      </c>
    </row>
    <row r="25" spans="2:79" x14ac:dyDescent="0.35">
      <c r="B25"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A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145</v>
      </c>
      <c r="C9" s="17">
        <v>0.26020039631314401</v>
      </c>
      <c r="D9" s="17">
        <v>0.26491575831834202</v>
      </c>
      <c r="E9" s="17">
        <v>0.246976111772682</v>
      </c>
      <c r="F9" s="17">
        <v>0.34123497366552702</v>
      </c>
      <c r="G9" s="17">
        <v>0.216333404125576</v>
      </c>
      <c r="H9" s="17">
        <v>0.31546673850854301</v>
      </c>
      <c r="I9" s="17">
        <v>0.27506112539083699</v>
      </c>
      <c r="J9" s="17">
        <v>0.168755444680945</v>
      </c>
      <c r="K9" s="17">
        <v>0.17775042747650999</v>
      </c>
      <c r="L9" s="17">
        <v>0.15519130685309299</v>
      </c>
      <c r="M9" s="17"/>
      <c r="N9" s="17">
        <v>0.50726132805590396</v>
      </c>
      <c r="O9" s="17">
        <v>0.28911014006265401</v>
      </c>
      <c r="P9" s="17">
        <v>0.16229963757834101</v>
      </c>
      <c r="Q9" s="17">
        <v>8.6089457847649403E-2</v>
      </c>
      <c r="R9" s="17"/>
      <c r="S9" s="17">
        <v>0.390532624893703</v>
      </c>
      <c r="T9" s="17">
        <v>0.262010931313929</v>
      </c>
      <c r="U9" s="17">
        <v>0.189256028810948</v>
      </c>
      <c r="V9" s="17">
        <v>0.32505419600066199</v>
      </c>
      <c r="W9" s="17">
        <v>0.18111879092837799</v>
      </c>
      <c r="X9" s="17">
        <v>0.17172399162049801</v>
      </c>
      <c r="Y9" s="17">
        <v>0.21249328783230201</v>
      </c>
      <c r="Z9" s="17"/>
      <c r="AA9" s="17">
        <v>0.142736453782878</v>
      </c>
      <c r="AB9" s="17">
        <v>0.44553675681250399</v>
      </c>
      <c r="AC9" s="17"/>
      <c r="AD9" s="17">
        <v>0.120256719620374</v>
      </c>
      <c r="AE9" s="17">
        <v>8.5038962049953495E-2</v>
      </c>
      <c r="AF9" s="17">
        <v>0.17664710119055299</v>
      </c>
      <c r="AG9" s="17"/>
      <c r="AH9" s="17">
        <v>6.56012043744299E-2</v>
      </c>
      <c r="AI9" s="17">
        <v>0.28777194189075</v>
      </c>
      <c r="AJ9" s="17"/>
      <c r="AK9" s="17">
        <v>0.32594346414326802</v>
      </c>
      <c r="AL9" s="17">
        <v>0.23057703027406501</v>
      </c>
      <c r="AM9" s="17"/>
      <c r="AN9" s="17">
        <v>0.35767662804519601</v>
      </c>
      <c r="AO9" s="17">
        <v>8.6089457847649403E-2</v>
      </c>
      <c r="AP9" s="17"/>
      <c r="AQ9" s="17">
        <v>0.15641685555944501</v>
      </c>
      <c r="AR9" s="17">
        <v>0.311971577413165</v>
      </c>
      <c r="AS9" s="17"/>
      <c r="AT9" s="17">
        <v>0.52687694456027201</v>
      </c>
      <c r="AU9" s="17">
        <v>0.31325766897989099</v>
      </c>
      <c r="AV9" s="17">
        <v>0.14531587875604099</v>
      </c>
      <c r="AW9" s="17">
        <v>6.5568182421161206E-2</v>
      </c>
      <c r="AX9" s="17"/>
      <c r="AY9" s="17">
        <v>8.4554469067876906E-2</v>
      </c>
      <c r="AZ9" s="17">
        <v>0.30373459325447799</v>
      </c>
      <c r="BA9" s="17"/>
      <c r="BB9" s="17">
        <v>0.33725664003991601</v>
      </c>
      <c r="BC9" s="17">
        <v>0.246044707142826</v>
      </c>
      <c r="BD9" s="17"/>
      <c r="BE9" s="17">
        <v>0.127745883487523</v>
      </c>
      <c r="BF9" s="17">
        <v>0.277559013275953</v>
      </c>
      <c r="BG9" s="17"/>
      <c r="BH9" s="17">
        <v>0.28091534433681697</v>
      </c>
      <c r="BI9" s="17">
        <v>0.25838742722053498</v>
      </c>
      <c r="BJ9" s="17"/>
      <c r="BK9" s="17">
        <v>0.204480936300486</v>
      </c>
      <c r="BL9" s="17">
        <v>0.269855087536998</v>
      </c>
      <c r="BM9" s="17"/>
      <c r="BN9" s="17">
        <v>0.13692212302853601</v>
      </c>
      <c r="BO9" s="17">
        <v>0.26581847018075899</v>
      </c>
      <c r="BP9" s="17"/>
      <c r="BQ9" s="17">
        <v>6.5829865545425595E-2</v>
      </c>
      <c r="BR9" s="17">
        <v>0.27549139967420899</v>
      </c>
      <c r="BS9" s="17"/>
      <c r="BT9" s="17">
        <v>0.16697042122651401</v>
      </c>
      <c r="BU9" s="17">
        <v>0.26642901715709699</v>
      </c>
      <c r="BV9" s="17"/>
      <c r="BW9" s="17">
        <v>0.212394965579559</v>
      </c>
      <c r="BX9" s="17">
        <v>0.28296893106593002</v>
      </c>
      <c r="BY9" s="17"/>
      <c r="BZ9" s="17">
        <v>0.13810157802367301</v>
      </c>
      <c r="CA9" s="17">
        <v>0.266067704258653</v>
      </c>
    </row>
    <row r="10" spans="2:79" x14ac:dyDescent="0.35">
      <c r="B10" s="18" t="s">
        <v>146</v>
      </c>
      <c r="C10" s="17">
        <v>0.144253419811432</v>
      </c>
      <c r="D10" s="17">
        <v>0.16693028370533</v>
      </c>
      <c r="E10" s="17">
        <v>0.16085494524369501</v>
      </c>
      <c r="F10" s="17">
        <v>0.120309069431558</v>
      </c>
      <c r="G10" s="17">
        <v>0.11521683067843801</v>
      </c>
      <c r="H10" s="17">
        <v>0.155465809608687</v>
      </c>
      <c r="I10" s="17">
        <v>0.143384541189089</v>
      </c>
      <c r="J10" s="17">
        <v>0.14910443672031601</v>
      </c>
      <c r="K10" s="17">
        <v>0.105120645675907</v>
      </c>
      <c r="L10" s="17">
        <v>0.185155963547117</v>
      </c>
      <c r="M10" s="17"/>
      <c r="N10" s="17">
        <v>6.8911535400850196E-2</v>
      </c>
      <c r="O10" s="17">
        <v>0.169375852440831</v>
      </c>
      <c r="P10" s="17">
        <v>0.18873408195865099</v>
      </c>
      <c r="Q10" s="17">
        <v>0.17283435959097301</v>
      </c>
      <c r="R10" s="17"/>
      <c r="S10" s="17">
        <v>0.13128933275982799</v>
      </c>
      <c r="T10" s="17">
        <v>0.13173255281026899</v>
      </c>
      <c r="U10" s="17">
        <v>0.16773971641784399</v>
      </c>
      <c r="V10" s="17">
        <v>0.121066551772284</v>
      </c>
      <c r="W10" s="17">
        <v>0.19269668477163601</v>
      </c>
      <c r="X10" s="17">
        <v>0.15179811172237401</v>
      </c>
      <c r="Y10" s="17">
        <v>0.138399424789241</v>
      </c>
      <c r="Z10" s="17"/>
      <c r="AA10" s="17">
        <v>0.15674871599352</v>
      </c>
      <c r="AB10" s="17">
        <v>0.124538155127949</v>
      </c>
      <c r="AC10" s="17"/>
      <c r="AD10" s="17">
        <v>0.166447559156016</v>
      </c>
      <c r="AE10" s="17">
        <v>0.149062102194082</v>
      </c>
      <c r="AF10" s="17">
        <v>0.158184810910865</v>
      </c>
      <c r="AG10" s="17"/>
      <c r="AH10" s="17">
        <v>0.11896227235394</v>
      </c>
      <c r="AI10" s="17">
        <v>0.14783676472611099</v>
      </c>
      <c r="AJ10" s="17"/>
      <c r="AK10" s="17">
        <v>0.12571039536197701</v>
      </c>
      <c r="AL10" s="17">
        <v>0.15260877679229601</v>
      </c>
      <c r="AM10" s="17"/>
      <c r="AN10" s="17">
        <v>0.128252344097154</v>
      </c>
      <c r="AO10" s="17">
        <v>0.17283435959097301</v>
      </c>
      <c r="AP10" s="17"/>
      <c r="AQ10" s="17">
        <v>0.13773382633869799</v>
      </c>
      <c r="AR10" s="17">
        <v>0.14750564123232701</v>
      </c>
      <c r="AS10" s="17"/>
      <c r="AT10" s="17">
        <v>9.2187165160857107E-2</v>
      </c>
      <c r="AU10" s="17">
        <v>0.152074680111251</v>
      </c>
      <c r="AV10" s="17">
        <v>0.169756706167666</v>
      </c>
      <c r="AW10" s="17">
        <v>0.12913021797673299</v>
      </c>
      <c r="AX10" s="17"/>
      <c r="AY10" s="17">
        <v>0.11843907806524299</v>
      </c>
      <c r="AZ10" s="17">
        <v>0.15065155642134201</v>
      </c>
      <c r="BA10" s="17"/>
      <c r="BB10" s="17">
        <v>0.129130246400502</v>
      </c>
      <c r="BC10" s="17">
        <v>0.14703163649732501</v>
      </c>
      <c r="BD10" s="17"/>
      <c r="BE10" s="17">
        <v>0.13722198617546599</v>
      </c>
      <c r="BF10" s="17">
        <v>0.145174913240251</v>
      </c>
      <c r="BG10" s="17"/>
      <c r="BH10" s="17">
        <v>0.17474824948572501</v>
      </c>
      <c r="BI10" s="17">
        <v>0.141584516967907</v>
      </c>
      <c r="BJ10" s="17"/>
      <c r="BK10" s="17">
        <v>0.208994977274951</v>
      </c>
      <c r="BL10" s="17">
        <v>0.133035440553922</v>
      </c>
      <c r="BM10" s="17"/>
      <c r="BN10" s="17">
        <v>0.16911402429127001</v>
      </c>
      <c r="BO10" s="17">
        <v>0.143120465004069</v>
      </c>
      <c r="BP10" s="17"/>
      <c r="BQ10" s="17">
        <v>9.5662197624791098E-2</v>
      </c>
      <c r="BR10" s="17">
        <v>0.14807605968816401</v>
      </c>
      <c r="BS10" s="17"/>
      <c r="BT10" s="17">
        <v>8.5714037727566805E-2</v>
      </c>
      <c r="BU10" s="17">
        <v>0.14816438959449699</v>
      </c>
      <c r="BV10" s="17"/>
      <c r="BW10" s="17">
        <v>0.15029887098442599</v>
      </c>
      <c r="BX10" s="17">
        <v>0.14137412214553199</v>
      </c>
      <c r="BY10" s="17"/>
      <c r="BZ10" s="17">
        <v>0.125935451280655</v>
      </c>
      <c r="CA10" s="17">
        <v>0.145133667170186</v>
      </c>
    </row>
    <row r="11" spans="2:79" x14ac:dyDescent="0.35">
      <c r="B11" s="18" t="s">
        <v>147</v>
      </c>
      <c r="C11" s="17">
        <v>8.4823245595451402E-2</v>
      </c>
      <c r="D11" s="17">
        <v>9.3186078833950498E-2</v>
      </c>
      <c r="E11" s="17">
        <v>0.102496860263299</v>
      </c>
      <c r="F11" s="17">
        <v>7.3337271132031798E-2</v>
      </c>
      <c r="G11" s="17">
        <v>6.6763662177899405E-2</v>
      </c>
      <c r="H11" s="17">
        <v>7.9462714005804805E-2</v>
      </c>
      <c r="I11" s="17">
        <v>7.6735240293381898E-2</v>
      </c>
      <c r="J11" s="17">
        <v>0.116675894401507</v>
      </c>
      <c r="K11" s="17">
        <v>7.3835248846045198E-2</v>
      </c>
      <c r="L11" s="17">
        <v>9.9400358352201401E-2</v>
      </c>
      <c r="M11" s="17"/>
      <c r="N11" s="17">
        <v>2.5595827642330898E-2</v>
      </c>
      <c r="O11" s="17">
        <v>9.3703213531591903E-2</v>
      </c>
      <c r="P11" s="17">
        <v>0.105700578211104</v>
      </c>
      <c r="Q11" s="17">
        <v>0.119250418507649</v>
      </c>
      <c r="R11" s="17"/>
      <c r="S11" s="17">
        <v>6.4824183285614498E-2</v>
      </c>
      <c r="T11" s="17">
        <v>8.9970150328329404E-2</v>
      </c>
      <c r="U11" s="17">
        <v>0.10411831312110301</v>
      </c>
      <c r="V11" s="17">
        <v>8.1452494345134893E-2</v>
      </c>
      <c r="W11" s="17">
        <v>9.9517964489344302E-2</v>
      </c>
      <c r="X11" s="17">
        <v>0.106109032484363</v>
      </c>
      <c r="Y11" s="17">
        <v>6.2173251413233301E-2</v>
      </c>
      <c r="Z11" s="17"/>
      <c r="AA11" s="17">
        <v>0.109271673450375</v>
      </c>
      <c r="AB11" s="17">
        <v>4.6248151477568299E-2</v>
      </c>
      <c r="AC11" s="17"/>
      <c r="AD11" s="17">
        <v>0.111151697447613</v>
      </c>
      <c r="AE11" s="17">
        <v>0.104739074004863</v>
      </c>
      <c r="AF11" s="17">
        <v>0.112265556242582</v>
      </c>
      <c r="AG11" s="17"/>
      <c r="AH11" s="17">
        <v>0.10704635231377101</v>
      </c>
      <c r="AI11" s="17">
        <v>8.16745922343773E-2</v>
      </c>
      <c r="AJ11" s="17"/>
      <c r="AK11" s="17">
        <v>6.5399445201602596E-2</v>
      </c>
      <c r="AL11" s="17">
        <v>9.3575474049769902E-2</v>
      </c>
      <c r="AM11" s="17"/>
      <c r="AN11" s="17">
        <v>6.55491487796796E-2</v>
      </c>
      <c r="AO11" s="17">
        <v>0.119250418507649</v>
      </c>
      <c r="AP11" s="17"/>
      <c r="AQ11" s="17">
        <v>9.7678928858332403E-2</v>
      </c>
      <c r="AR11" s="17">
        <v>7.8410341376403597E-2</v>
      </c>
      <c r="AS11" s="17"/>
      <c r="AT11" s="17">
        <v>3.2164618983609797E-2</v>
      </c>
      <c r="AU11" s="17">
        <v>6.7422782468108303E-2</v>
      </c>
      <c r="AV11" s="17">
        <v>0.112800231413832</v>
      </c>
      <c r="AW11" s="17">
        <v>0.123848331233751</v>
      </c>
      <c r="AX11" s="17"/>
      <c r="AY11" s="17">
        <v>0.102453096306484</v>
      </c>
      <c r="AZ11" s="17">
        <v>8.0453651577887197E-2</v>
      </c>
      <c r="BA11" s="17"/>
      <c r="BB11" s="17">
        <v>8.5999823342374507E-2</v>
      </c>
      <c r="BC11" s="17">
        <v>8.4607101282354394E-2</v>
      </c>
      <c r="BD11" s="17"/>
      <c r="BE11" s="17">
        <v>9.1408869517038596E-2</v>
      </c>
      <c r="BF11" s="17">
        <v>8.3960177054582197E-2</v>
      </c>
      <c r="BG11" s="17"/>
      <c r="BH11" s="17">
        <v>8.6129194812803594E-2</v>
      </c>
      <c r="BI11" s="17">
        <v>8.4708949119067706E-2</v>
      </c>
      <c r="BJ11" s="17"/>
      <c r="BK11" s="17">
        <v>0.13171430234125001</v>
      </c>
      <c r="BL11" s="17">
        <v>7.6698280386922099E-2</v>
      </c>
      <c r="BM11" s="17"/>
      <c r="BN11" s="17">
        <v>0.12530235324240999</v>
      </c>
      <c r="BO11" s="17">
        <v>8.2978519750446095E-2</v>
      </c>
      <c r="BP11" s="17"/>
      <c r="BQ11" s="17">
        <v>0.1004169467649</v>
      </c>
      <c r="BR11" s="17">
        <v>8.3596499256632997E-2</v>
      </c>
      <c r="BS11" s="17"/>
      <c r="BT11" s="17">
        <v>8.2339523611599699E-2</v>
      </c>
      <c r="BU11" s="17">
        <v>8.4989181095324898E-2</v>
      </c>
      <c r="BV11" s="17"/>
      <c r="BW11" s="17">
        <v>9.8958027552822306E-2</v>
      </c>
      <c r="BX11" s="17">
        <v>7.8091201363636606E-2</v>
      </c>
      <c r="BY11" s="17"/>
      <c r="BZ11" s="17">
        <v>9.27176636729794E-2</v>
      </c>
      <c r="CA11" s="17">
        <v>8.44438890827484E-2</v>
      </c>
    </row>
    <row r="12" spans="2:79" x14ac:dyDescent="0.35">
      <c r="B12" s="18" t="s">
        <v>148</v>
      </c>
      <c r="C12" s="17">
        <v>7.8764148996353103E-2</v>
      </c>
      <c r="D12" s="17">
        <v>0.10193962082244599</v>
      </c>
      <c r="E12" s="17">
        <v>8.2225536767378593E-2</v>
      </c>
      <c r="F12" s="17">
        <v>7.2971470808092007E-2</v>
      </c>
      <c r="G12" s="17">
        <v>7.8556403675168293E-2</v>
      </c>
      <c r="H12" s="17">
        <v>7.05100617974012E-2</v>
      </c>
      <c r="I12" s="17">
        <v>7.1084730677903704E-2</v>
      </c>
      <c r="J12" s="17">
        <v>7.1528301636319E-2</v>
      </c>
      <c r="K12" s="17">
        <v>6.7960415440041097E-2</v>
      </c>
      <c r="L12" s="17">
        <v>8.5459078316701201E-2</v>
      </c>
      <c r="M12" s="17"/>
      <c r="N12" s="17">
        <v>1.7587780435240299E-2</v>
      </c>
      <c r="O12" s="17">
        <v>7.7587342534725504E-2</v>
      </c>
      <c r="P12" s="17">
        <v>9.2439818134423493E-2</v>
      </c>
      <c r="Q12" s="17">
        <v>0.12329716634707701</v>
      </c>
      <c r="R12" s="17"/>
      <c r="S12" s="17">
        <v>5.5623714807853601E-2</v>
      </c>
      <c r="T12" s="17">
        <v>0.102444717649286</v>
      </c>
      <c r="U12" s="17">
        <v>0.111595125414746</v>
      </c>
      <c r="V12" s="17">
        <v>6.0727257456806703E-2</v>
      </c>
      <c r="W12" s="17">
        <v>8.9335790396919995E-2</v>
      </c>
      <c r="X12" s="17">
        <v>0.11509080891833399</v>
      </c>
      <c r="Y12" s="17">
        <v>6.1028016730557702E-2</v>
      </c>
      <c r="Z12" s="17"/>
      <c r="AA12" s="17">
        <v>0.104765139457554</v>
      </c>
      <c r="AB12" s="17">
        <v>3.7739398441807903E-2</v>
      </c>
      <c r="AC12" s="17"/>
      <c r="AD12" s="17">
        <v>0.116107570073246</v>
      </c>
      <c r="AE12" s="17">
        <v>0.119964079642363</v>
      </c>
      <c r="AF12" s="17">
        <v>9.0404333320462604E-2</v>
      </c>
      <c r="AG12" s="17"/>
      <c r="AH12" s="17">
        <v>0.129708610571802</v>
      </c>
      <c r="AI12" s="17">
        <v>7.1546146032104296E-2</v>
      </c>
      <c r="AJ12" s="17"/>
      <c r="AK12" s="17">
        <v>6.9871585357561897E-2</v>
      </c>
      <c r="AL12" s="17">
        <v>8.2771075907315098E-2</v>
      </c>
      <c r="AM12" s="17"/>
      <c r="AN12" s="17">
        <v>5.3832282237924502E-2</v>
      </c>
      <c r="AO12" s="17">
        <v>0.12329716634707701</v>
      </c>
      <c r="AP12" s="17"/>
      <c r="AQ12" s="17">
        <v>9.6578519007802399E-2</v>
      </c>
      <c r="AR12" s="17">
        <v>6.9877663053131506E-2</v>
      </c>
      <c r="AS12" s="17"/>
      <c r="AT12" s="17">
        <v>2.9758403214585501E-2</v>
      </c>
      <c r="AU12" s="17">
        <v>5.6178052660419697E-2</v>
      </c>
      <c r="AV12" s="17">
        <v>0.102777785737415</v>
      </c>
      <c r="AW12" s="17">
        <v>0.13718758357215399</v>
      </c>
      <c r="AX12" s="17"/>
      <c r="AY12" s="17">
        <v>0.117564546506903</v>
      </c>
      <c r="AZ12" s="17">
        <v>6.9147392302258998E-2</v>
      </c>
      <c r="BA12" s="17"/>
      <c r="BB12" s="17">
        <v>6.6474766927612505E-2</v>
      </c>
      <c r="BC12" s="17">
        <v>8.10217813989553E-2</v>
      </c>
      <c r="BD12" s="17"/>
      <c r="BE12" s="17">
        <v>0.109519457026562</v>
      </c>
      <c r="BF12" s="17">
        <v>7.4733560681310707E-2</v>
      </c>
      <c r="BG12" s="17"/>
      <c r="BH12" s="17">
        <v>7.5566185884046594E-2</v>
      </c>
      <c r="BI12" s="17">
        <v>7.9044034240346395E-2</v>
      </c>
      <c r="BJ12" s="17"/>
      <c r="BK12" s="17">
        <v>0.10876391711788599</v>
      </c>
      <c r="BL12" s="17">
        <v>7.3565992051996404E-2</v>
      </c>
      <c r="BM12" s="17"/>
      <c r="BN12" s="17">
        <v>0.114046855428905</v>
      </c>
      <c r="BO12" s="17">
        <v>7.7156235081710503E-2</v>
      </c>
      <c r="BP12" s="17"/>
      <c r="BQ12" s="17">
        <v>0.12578518856449999</v>
      </c>
      <c r="BR12" s="17">
        <v>7.5065034365974795E-2</v>
      </c>
      <c r="BS12" s="17"/>
      <c r="BT12" s="17">
        <v>8.2491637296756404E-2</v>
      </c>
      <c r="BU12" s="17">
        <v>7.8515118453312494E-2</v>
      </c>
      <c r="BV12" s="17"/>
      <c r="BW12" s="17">
        <v>8.35425756398048E-2</v>
      </c>
      <c r="BX12" s="17">
        <v>7.6488303523871398E-2</v>
      </c>
      <c r="BY12" s="17"/>
      <c r="BZ12" s="17">
        <v>9.4446638414931505E-2</v>
      </c>
      <c r="CA12" s="17">
        <v>7.8010546332051803E-2</v>
      </c>
    </row>
    <row r="13" spans="2:79" x14ac:dyDescent="0.35">
      <c r="B13" s="18" t="s">
        <v>149</v>
      </c>
      <c r="C13" s="17">
        <v>5.8252239171931501E-2</v>
      </c>
      <c r="D13" s="17">
        <v>4.5218284516714502E-2</v>
      </c>
      <c r="E13" s="17">
        <v>5.2837826845873397E-2</v>
      </c>
      <c r="F13" s="17">
        <v>5.6864346971264003E-2</v>
      </c>
      <c r="G13" s="17">
        <v>8.5963958337141794E-2</v>
      </c>
      <c r="H13" s="17">
        <v>5.5319241256046502E-2</v>
      </c>
      <c r="I13" s="17">
        <v>5.2505918151916901E-2</v>
      </c>
      <c r="J13" s="17">
        <v>6.8842366590851203E-2</v>
      </c>
      <c r="K13" s="17">
        <v>4.9909926233620699E-2</v>
      </c>
      <c r="L13" s="17">
        <v>5.08584858979216E-2</v>
      </c>
      <c r="M13" s="17"/>
      <c r="N13" s="17">
        <v>1.4837283366451201E-2</v>
      </c>
      <c r="O13" s="17">
        <v>4.6429389769903302E-2</v>
      </c>
      <c r="P13" s="17">
        <v>8.5380673193814302E-2</v>
      </c>
      <c r="Q13" s="17">
        <v>8.8114310768178994E-2</v>
      </c>
      <c r="R13" s="17"/>
      <c r="S13" s="17">
        <v>3.2385827334197502E-2</v>
      </c>
      <c r="T13" s="17">
        <v>6.7948856743332495E-2</v>
      </c>
      <c r="U13" s="17">
        <v>0.11014034864540601</v>
      </c>
      <c r="V13" s="17">
        <v>4.86466664901807E-2</v>
      </c>
      <c r="W13" s="17">
        <v>7.5780780830391206E-2</v>
      </c>
      <c r="X13" s="17">
        <v>6.6877833642852894E-2</v>
      </c>
      <c r="Y13" s="17">
        <v>6.1915224109957E-2</v>
      </c>
      <c r="Z13" s="17"/>
      <c r="AA13" s="17">
        <v>7.9946556820277404E-2</v>
      </c>
      <c r="AB13" s="17">
        <v>2.4022621215549302E-2</v>
      </c>
      <c r="AC13" s="17"/>
      <c r="AD13" s="17">
        <v>8.9222974714143005E-2</v>
      </c>
      <c r="AE13" s="17">
        <v>9.4564968357349802E-2</v>
      </c>
      <c r="AF13" s="17">
        <v>6.8973158163401299E-2</v>
      </c>
      <c r="AG13" s="17"/>
      <c r="AH13" s="17">
        <v>0.10297968941197699</v>
      </c>
      <c r="AI13" s="17">
        <v>5.1915085761490599E-2</v>
      </c>
      <c r="AJ13" s="17"/>
      <c r="AK13" s="17">
        <v>5.2276326629419403E-2</v>
      </c>
      <c r="AL13" s="17">
        <v>6.0944943520955697E-2</v>
      </c>
      <c r="AM13" s="17"/>
      <c r="AN13" s="17">
        <v>4.1533920170441503E-2</v>
      </c>
      <c r="AO13" s="17">
        <v>8.8114310768178994E-2</v>
      </c>
      <c r="AP13" s="17"/>
      <c r="AQ13" s="17">
        <v>6.5527775627330906E-2</v>
      </c>
      <c r="AR13" s="17">
        <v>5.4622924613024898E-2</v>
      </c>
      <c r="AS13" s="17"/>
      <c r="AT13" s="17">
        <v>1.22107809971056E-2</v>
      </c>
      <c r="AU13" s="17">
        <v>4.9696304643962602E-2</v>
      </c>
      <c r="AV13" s="17">
        <v>7.1963194682642506E-2</v>
      </c>
      <c r="AW13" s="17">
        <v>0.108774253507729</v>
      </c>
      <c r="AX13" s="17"/>
      <c r="AY13" s="17">
        <v>9.5012218934469095E-2</v>
      </c>
      <c r="AZ13" s="17">
        <v>4.9141204127508803E-2</v>
      </c>
      <c r="BA13" s="17"/>
      <c r="BB13" s="17">
        <v>7.0718904831124599E-2</v>
      </c>
      <c r="BC13" s="17">
        <v>5.5962038721886702E-2</v>
      </c>
      <c r="BD13" s="17"/>
      <c r="BE13" s="17">
        <v>6.9732102064565205E-2</v>
      </c>
      <c r="BF13" s="17">
        <v>5.6747763873297198E-2</v>
      </c>
      <c r="BG13" s="17"/>
      <c r="BH13" s="17">
        <v>4.7395366998013097E-2</v>
      </c>
      <c r="BI13" s="17">
        <v>5.9202430969237801E-2</v>
      </c>
      <c r="BJ13" s="17"/>
      <c r="BK13" s="17">
        <v>7.1653783633464196E-2</v>
      </c>
      <c r="BL13" s="17">
        <v>5.5930110176613701E-2</v>
      </c>
      <c r="BM13" s="17"/>
      <c r="BN13" s="17">
        <v>0.102189529879315</v>
      </c>
      <c r="BO13" s="17">
        <v>5.6249915987479901E-2</v>
      </c>
      <c r="BP13" s="17"/>
      <c r="BQ13" s="17">
        <v>0.10702892406923201</v>
      </c>
      <c r="BR13" s="17">
        <v>5.4415009064258897E-2</v>
      </c>
      <c r="BS13" s="17"/>
      <c r="BT13" s="17">
        <v>7.3311612105026097E-2</v>
      </c>
      <c r="BU13" s="17">
        <v>5.7246134385774798E-2</v>
      </c>
      <c r="BV13" s="17"/>
      <c r="BW13" s="17">
        <v>6.3800492643777795E-2</v>
      </c>
      <c r="BX13" s="17">
        <v>5.5609744374739999E-2</v>
      </c>
      <c r="BY13" s="17"/>
      <c r="BZ13" s="17">
        <v>8.0115594888952799E-2</v>
      </c>
      <c r="CA13" s="17">
        <v>5.7201622609780699E-2</v>
      </c>
    </row>
    <row r="14" spans="2:79" x14ac:dyDescent="0.35">
      <c r="B14" s="18" t="s">
        <v>150</v>
      </c>
      <c r="C14" s="17">
        <v>6.6026881872369603E-2</v>
      </c>
      <c r="D14" s="17">
        <v>5.9540077490942797E-2</v>
      </c>
      <c r="E14" s="17">
        <v>7.9156940227362693E-2</v>
      </c>
      <c r="F14" s="17">
        <v>5.8150597481393798E-2</v>
      </c>
      <c r="G14" s="17">
        <v>7.2452430735620202E-2</v>
      </c>
      <c r="H14" s="17">
        <v>5.9326918422273799E-2</v>
      </c>
      <c r="I14" s="17">
        <v>5.1995454351604999E-2</v>
      </c>
      <c r="J14" s="17">
        <v>8.7461162925601202E-2</v>
      </c>
      <c r="K14" s="17">
        <v>6.77776446687786E-2</v>
      </c>
      <c r="L14" s="17">
        <v>8.1829858902128003E-2</v>
      </c>
      <c r="M14" s="17"/>
      <c r="N14" s="17">
        <v>2.6525563056761799E-2</v>
      </c>
      <c r="O14" s="17">
        <v>5.4223872821781899E-2</v>
      </c>
      <c r="P14" s="17">
        <v>9.0289097560246695E-2</v>
      </c>
      <c r="Q14" s="17">
        <v>9.3939434092543295E-2</v>
      </c>
      <c r="R14" s="17"/>
      <c r="S14" s="17">
        <v>5.4234451589076201E-2</v>
      </c>
      <c r="T14" s="17">
        <v>6.7485437592210401E-2</v>
      </c>
      <c r="U14" s="17">
        <v>8.3338530026742297E-2</v>
      </c>
      <c r="V14" s="17">
        <v>5.0510765206391799E-2</v>
      </c>
      <c r="W14" s="17">
        <v>8.7722706622346894E-2</v>
      </c>
      <c r="X14" s="17">
        <v>7.67996112271844E-2</v>
      </c>
      <c r="Y14" s="17">
        <v>7.8605690030050496E-2</v>
      </c>
      <c r="Z14" s="17"/>
      <c r="AA14" s="17">
        <v>8.4959107324702798E-2</v>
      </c>
      <c r="AB14" s="17">
        <v>3.6155334179470699E-2</v>
      </c>
      <c r="AC14" s="17"/>
      <c r="AD14" s="17">
        <v>9.6062268720579699E-2</v>
      </c>
      <c r="AE14" s="17">
        <v>8.3644981572246702E-2</v>
      </c>
      <c r="AF14" s="17">
        <v>7.9340197332298398E-2</v>
      </c>
      <c r="AG14" s="17"/>
      <c r="AH14" s="17">
        <v>0.104323176480988</v>
      </c>
      <c r="AI14" s="17">
        <v>6.0600918785187502E-2</v>
      </c>
      <c r="AJ14" s="17"/>
      <c r="AK14" s="17">
        <v>5.8346392239448701E-2</v>
      </c>
      <c r="AL14" s="17">
        <v>6.9487656723085003E-2</v>
      </c>
      <c r="AM14" s="17"/>
      <c r="AN14" s="17">
        <v>5.04000037886249E-2</v>
      </c>
      <c r="AO14" s="17">
        <v>9.3939434092543295E-2</v>
      </c>
      <c r="AP14" s="17"/>
      <c r="AQ14" s="17">
        <v>8.5984422505657701E-2</v>
      </c>
      <c r="AR14" s="17">
        <v>5.6071300833859403E-2</v>
      </c>
      <c r="AS14" s="17"/>
      <c r="AT14" s="17">
        <v>2.3753755950321701E-2</v>
      </c>
      <c r="AU14" s="17">
        <v>5.8443484656976297E-2</v>
      </c>
      <c r="AV14" s="17">
        <v>7.8707217917130007E-2</v>
      </c>
      <c r="AW14" s="17">
        <v>0.111664006755085</v>
      </c>
      <c r="AX14" s="17"/>
      <c r="AY14" s="17">
        <v>9.6954647998521007E-2</v>
      </c>
      <c r="AZ14" s="17">
        <v>5.8361372727877503E-2</v>
      </c>
      <c r="BA14" s="17"/>
      <c r="BB14" s="17">
        <v>5.7880858703693597E-2</v>
      </c>
      <c r="BC14" s="17">
        <v>6.7523354661243901E-2</v>
      </c>
      <c r="BD14" s="17"/>
      <c r="BE14" s="17">
        <v>9.1215967647576696E-2</v>
      </c>
      <c r="BF14" s="17">
        <v>6.2725766022954904E-2</v>
      </c>
      <c r="BG14" s="17"/>
      <c r="BH14" s="17">
        <v>6.2641991007334794E-2</v>
      </c>
      <c r="BI14" s="17">
        <v>6.6323127004780699E-2</v>
      </c>
      <c r="BJ14" s="17"/>
      <c r="BK14" s="17">
        <v>5.7220904880826901E-2</v>
      </c>
      <c r="BL14" s="17">
        <v>6.7552722014366504E-2</v>
      </c>
      <c r="BM14" s="17"/>
      <c r="BN14" s="17">
        <v>8.9741879138627106E-2</v>
      </c>
      <c r="BO14" s="17">
        <v>6.4946135015179901E-2</v>
      </c>
      <c r="BP14" s="17"/>
      <c r="BQ14" s="17">
        <v>0.120886681757922</v>
      </c>
      <c r="BR14" s="17">
        <v>6.1711097061143298E-2</v>
      </c>
      <c r="BS14" s="17"/>
      <c r="BT14" s="17">
        <v>6.6926053907520003E-2</v>
      </c>
      <c r="BU14" s="17">
        <v>6.5966808900396398E-2</v>
      </c>
      <c r="BV14" s="17"/>
      <c r="BW14" s="17">
        <v>7.0191099365412193E-2</v>
      </c>
      <c r="BX14" s="17">
        <v>6.4043568904500206E-2</v>
      </c>
      <c r="BY14" s="17"/>
      <c r="BZ14" s="17">
        <v>9.4962178924059198E-2</v>
      </c>
      <c r="CA14" s="17">
        <v>6.46364319018011E-2</v>
      </c>
    </row>
    <row r="15" spans="2:79" x14ac:dyDescent="0.35">
      <c r="B15" s="18" t="s">
        <v>151</v>
      </c>
      <c r="C15" s="17">
        <v>5.7694841759270497E-2</v>
      </c>
      <c r="D15" s="17">
        <v>5.9825441045943603E-2</v>
      </c>
      <c r="E15" s="17">
        <v>6.1243935681180903E-2</v>
      </c>
      <c r="F15" s="17">
        <v>6.3376832869021807E-2</v>
      </c>
      <c r="G15" s="17">
        <v>5.4964088604091597E-2</v>
      </c>
      <c r="H15" s="17">
        <v>4.7707279985539197E-2</v>
      </c>
      <c r="I15" s="17">
        <v>3.45262933182547E-2</v>
      </c>
      <c r="J15" s="17">
        <v>7.8267974506639096E-2</v>
      </c>
      <c r="K15" s="17">
        <v>0.11128338787736899</v>
      </c>
      <c r="L15" s="17">
        <v>5.7007019034207497E-2</v>
      </c>
      <c r="M15" s="17"/>
      <c r="N15" s="17">
        <v>2.6675957424606701E-2</v>
      </c>
      <c r="O15" s="17">
        <v>4.8957821350755902E-2</v>
      </c>
      <c r="P15" s="17">
        <v>7.8184101653129306E-2</v>
      </c>
      <c r="Q15" s="17">
        <v>7.8701989290734506E-2</v>
      </c>
      <c r="R15" s="17"/>
      <c r="S15" s="17">
        <v>4.3110714181584298E-2</v>
      </c>
      <c r="T15" s="17">
        <v>4.1005833828307199E-2</v>
      </c>
      <c r="U15" s="17">
        <v>4.7735234756634597E-2</v>
      </c>
      <c r="V15" s="17">
        <v>4.0036662596568302E-2</v>
      </c>
      <c r="W15" s="17">
        <v>8.1581895811110902E-2</v>
      </c>
      <c r="X15" s="17">
        <v>7.9639354158771797E-2</v>
      </c>
      <c r="Y15" s="17">
        <v>7.5236283429471904E-2</v>
      </c>
      <c r="Z15" s="17"/>
      <c r="AA15" s="17">
        <v>7.5652933110356105E-2</v>
      </c>
      <c r="AB15" s="17">
        <v>2.9360297380533699E-2</v>
      </c>
      <c r="AC15" s="17"/>
      <c r="AD15" s="17">
        <v>7.0942330320306904E-2</v>
      </c>
      <c r="AE15" s="17">
        <v>9.9199387730681696E-2</v>
      </c>
      <c r="AF15" s="17">
        <v>6.4981668321559494E-2</v>
      </c>
      <c r="AG15" s="17"/>
      <c r="AH15" s="17">
        <v>0.109797727016529</v>
      </c>
      <c r="AI15" s="17">
        <v>5.0312708969902802E-2</v>
      </c>
      <c r="AJ15" s="17"/>
      <c r="AK15" s="17">
        <v>5.39014226808507E-2</v>
      </c>
      <c r="AL15" s="17">
        <v>5.9404129834935301E-2</v>
      </c>
      <c r="AM15" s="17"/>
      <c r="AN15" s="17">
        <v>4.59339633282339E-2</v>
      </c>
      <c r="AO15" s="17">
        <v>7.8701989290734506E-2</v>
      </c>
      <c r="AP15" s="17"/>
      <c r="AQ15" s="17">
        <v>7.8399981621659204E-2</v>
      </c>
      <c r="AR15" s="17">
        <v>4.73663297646673E-2</v>
      </c>
      <c r="AS15" s="17"/>
      <c r="AT15" s="17">
        <v>3.0484964602592202E-2</v>
      </c>
      <c r="AU15" s="17">
        <v>4.3881088482266899E-2</v>
      </c>
      <c r="AV15" s="17">
        <v>7.0713354360735003E-2</v>
      </c>
      <c r="AW15" s="17">
        <v>9.3129405750289301E-2</v>
      </c>
      <c r="AX15" s="17"/>
      <c r="AY15" s="17">
        <v>8.1015599456950096E-2</v>
      </c>
      <c r="AZ15" s="17">
        <v>5.1914744979604001E-2</v>
      </c>
      <c r="BA15" s="17"/>
      <c r="BB15" s="17">
        <v>6.2137187533552303E-2</v>
      </c>
      <c r="BC15" s="17">
        <v>5.6878756482770597E-2</v>
      </c>
      <c r="BD15" s="17"/>
      <c r="BE15" s="17">
        <v>7.0264756994950495E-2</v>
      </c>
      <c r="BF15" s="17">
        <v>5.6047511372585998E-2</v>
      </c>
      <c r="BG15" s="17"/>
      <c r="BH15" s="17">
        <v>5.8140059521251897E-2</v>
      </c>
      <c r="BI15" s="17">
        <v>5.7655876368624598E-2</v>
      </c>
      <c r="BJ15" s="17"/>
      <c r="BK15" s="17">
        <v>6.2238344147785299E-2</v>
      </c>
      <c r="BL15" s="17">
        <v>5.6907574391173499E-2</v>
      </c>
      <c r="BM15" s="17"/>
      <c r="BN15" s="17">
        <v>6.14975254279665E-2</v>
      </c>
      <c r="BO15" s="17">
        <v>5.7521544736391303E-2</v>
      </c>
      <c r="BP15" s="17"/>
      <c r="BQ15" s="17">
        <v>0.111424979804184</v>
      </c>
      <c r="BR15" s="17">
        <v>5.3467926711036902E-2</v>
      </c>
      <c r="BS15" s="17"/>
      <c r="BT15" s="17">
        <v>9.2572990734514304E-2</v>
      </c>
      <c r="BU15" s="17">
        <v>5.5364660232311798E-2</v>
      </c>
      <c r="BV15" s="17"/>
      <c r="BW15" s="17">
        <v>6.4329637740283996E-2</v>
      </c>
      <c r="BX15" s="17">
        <v>5.45348538551092E-2</v>
      </c>
      <c r="BY15" s="17"/>
      <c r="BZ15" s="17">
        <v>8.6124980505685303E-2</v>
      </c>
      <c r="CA15" s="17">
        <v>5.6328666547293502E-2</v>
      </c>
    </row>
    <row r="16" spans="2:79" x14ac:dyDescent="0.35">
      <c r="B16" s="18" t="s">
        <v>152</v>
      </c>
      <c r="C16" s="17">
        <v>4.1431929507247098E-2</v>
      </c>
      <c r="D16" s="17">
        <v>3.38208948646396E-2</v>
      </c>
      <c r="E16" s="17">
        <v>3.7854381670976003E-2</v>
      </c>
      <c r="F16" s="17">
        <v>4.0928710053392298E-2</v>
      </c>
      <c r="G16" s="17">
        <v>5.2522801335072603E-2</v>
      </c>
      <c r="H16" s="17">
        <v>3.8762041974229298E-2</v>
      </c>
      <c r="I16" s="17">
        <v>4.1077719136440503E-2</v>
      </c>
      <c r="J16" s="17">
        <v>4.2712076579443203E-2</v>
      </c>
      <c r="K16" s="17">
        <v>5.9754381163574698E-2</v>
      </c>
      <c r="L16" s="17">
        <v>3.4306856318369702E-2</v>
      </c>
      <c r="M16" s="17"/>
      <c r="N16" s="17">
        <v>7.1786823198519301E-3</v>
      </c>
      <c r="O16" s="17">
        <v>3.6715497497229702E-2</v>
      </c>
      <c r="P16" s="17">
        <v>5.39426720521805E-2</v>
      </c>
      <c r="Q16" s="17">
        <v>6.6413559693611401E-2</v>
      </c>
      <c r="R16" s="17"/>
      <c r="S16" s="17">
        <v>2.1634369467578199E-2</v>
      </c>
      <c r="T16" s="17">
        <v>4.1721470923139797E-2</v>
      </c>
      <c r="U16" s="17">
        <v>5.0316448840375498E-2</v>
      </c>
      <c r="V16" s="17">
        <v>3.0766775662202199E-2</v>
      </c>
      <c r="W16" s="17">
        <v>4.4053569502720699E-2</v>
      </c>
      <c r="X16" s="17">
        <v>6.5026615664686899E-2</v>
      </c>
      <c r="Y16" s="17">
        <v>6.2942568292473494E-2</v>
      </c>
      <c r="Z16" s="17"/>
      <c r="AA16" s="17">
        <v>5.6343810812682603E-2</v>
      </c>
      <c r="AB16" s="17">
        <v>1.79037407727703E-2</v>
      </c>
      <c r="AC16" s="17"/>
      <c r="AD16" s="17">
        <v>6.2246316405051502E-2</v>
      </c>
      <c r="AE16" s="17">
        <v>6.9899896568084402E-2</v>
      </c>
      <c r="AF16" s="17">
        <v>4.4929536843711898E-2</v>
      </c>
      <c r="AG16" s="17"/>
      <c r="AH16" s="17">
        <v>8.06811065648491E-2</v>
      </c>
      <c r="AI16" s="17">
        <v>3.5870958450039597E-2</v>
      </c>
      <c r="AJ16" s="17"/>
      <c r="AK16" s="17">
        <v>3.4698008142697197E-2</v>
      </c>
      <c r="AL16" s="17">
        <v>4.4466187323993503E-2</v>
      </c>
      <c r="AM16" s="17"/>
      <c r="AN16" s="17">
        <v>2.7445931875208301E-2</v>
      </c>
      <c r="AO16" s="17">
        <v>6.6413559693611401E-2</v>
      </c>
      <c r="AP16" s="17"/>
      <c r="AQ16" s="17">
        <v>5.7060368853090099E-2</v>
      </c>
      <c r="AR16" s="17">
        <v>3.3635868996992502E-2</v>
      </c>
      <c r="AS16" s="17"/>
      <c r="AT16" s="17">
        <v>6.4479771995315897E-3</v>
      </c>
      <c r="AU16" s="17">
        <v>3.31024056041569E-2</v>
      </c>
      <c r="AV16" s="17">
        <v>5.5595390154519898E-2</v>
      </c>
      <c r="AW16" s="17">
        <v>7.24490022470861E-2</v>
      </c>
      <c r="AX16" s="17"/>
      <c r="AY16" s="17">
        <v>7.3081875857807801E-2</v>
      </c>
      <c r="AZ16" s="17">
        <v>3.3587426539159797E-2</v>
      </c>
      <c r="BA16" s="17"/>
      <c r="BB16" s="17">
        <v>3.6347582132181498E-2</v>
      </c>
      <c r="BC16" s="17">
        <v>4.2365954286998297E-2</v>
      </c>
      <c r="BD16" s="17"/>
      <c r="BE16" s="17">
        <v>5.8249591733031299E-2</v>
      </c>
      <c r="BF16" s="17">
        <v>3.9227917348207901E-2</v>
      </c>
      <c r="BG16" s="17"/>
      <c r="BH16" s="17">
        <v>3.34608394933937E-2</v>
      </c>
      <c r="BI16" s="17">
        <v>4.2129558089901799E-2</v>
      </c>
      <c r="BJ16" s="17"/>
      <c r="BK16" s="17">
        <v>3.8220470554274598E-2</v>
      </c>
      <c r="BL16" s="17">
        <v>4.1988389396879697E-2</v>
      </c>
      <c r="BM16" s="17"/>
      <c r="BN16" s="17">
        <v>6.1309865192499598E-2</v>
      </c>
      <c r="BO16" s="17">
        <v>4.0526046353306297E-2</v>
      </c>
      <c r="BP16" s="17"/>
      <c r="BQ16" s="17">
        <v>8.3605214496703203E-2</v>
      </c>
      <c r="BR16" s="17">
        <v>3.8114184579691499E-2</v>
      </c>
      <c r="BS16" s="17"/>
      <c r="BT16" s="17">
        <v>6.7104788986164093E-2</v>
      </c>
      <c r="BU16" s="17">
        <v>3.9716746085545498E-2</v>
      </c>
      <c r="BV16" s="17"/>
      <c r="BW16" s="17">
        <v>4.1080163591738703E-2</v>
      </c>
      <c r="BX16" s="17">
        <v>4.1599466842424299E-2</v>
      </c>
      <c r="BY16" s="17"/>
      <c r="BZ16" s="17">
        <v>7.2511133328886201E-2</v>
      </c>
      <c r="CA16" s="17">
        <v>3.9938456744140802E-2</v>
      </c>
    </row>
    <row r="17" spans="2:79" x14ac:dyDescent="0.35">
      <c r="B17" s="18" t="s">
        <v>153</v>
      </c>
      <c r="C17" s="17">
        <v>3.7148485338569202E-2</v>
      </c>
      <c r="D17" s="17">
        <v>3.3708193109768303E-2</v>
      </c>
      <c r="E17" s="17">
        <v>3.6894681958840402E-2</v>
      </c>
      <c r="F17" s="17">
        <v>2.5245479506641098E-2</v>
      </c>
      <c r="G17" s="17">
        <v>4.8225893005174103E-2</v>
      </c>
      <c r="H17" s="17">
        <v>3.7004424945124903E-2</v>
      </c>
      <c r="I17" s="17">
        <v>3.66752393815769E-2</v>
      </c>
      <c r="J17" s="17">
        <v>3.61697980834794E-2</v>
      </c>
      <c r="K17" s="17">
        <v>4.8463240097815399E-2</v>
      </c>
      <c r="L17" s="17">
        <v>4.5933625093244203E-2</v>
      </c>
      <c r="M17" s="17"/>
      <c r="N17" s="17">
        <v>1.7107060872270301E-2</v>
      </c>
      <c r="O17" s="17">
        <v>3.7068934695671997E-2</v>
      </c>
      <c r="P17" s="17">
        <v>3.4711625735851098E-2</v>
      </c>
      <c r="Q17" s="17">
        <v>5.4595333772772002E-2</v>
      </c>
      <c r="R17" s="17"/>
      <c r="S17" s="17">
        <v>3.03634271221873E-2</v>
      </c>
      <c r="T17" s="17">
        <v>3.4662877267643298E-2</v>
      </c>
      <c r="U17" s="17">
        <v>3.9722605255818298E-2</v>
      </c>
      <c r="V17" s="17">
        <v>3.0761699784683499E-2</v>
      </c>
      <c r="W17" s="17">
        <v>3.5941269386977399E-2</v>
      </c>
      <c r="X17" s="17">
        <v>4.10124952811926E-2</v>
      </c>
      <c r="Y17" s="17">
        <v>5.6468333313092298E-2</v>
      </c>
      <c r="Z17" s="17"/>
      <c r="AA17" s="17">
        <v>4.49388165643703E-2</v>
      </c>
      <c r="AB17" s="17">
        <v>2.48567845376833E-2</v>
      </c>
      <c r="AC17" s="17"/>
      <c r="AD17" s="17">
        <v>5.3349040144074301E-2</v>
      </c>
      <c r="AE17" s="17">
        <v>5.0942921391886699E-2</v>
      </c>
      <c r="AF17" s="17">
        <v>3.5746451990895801E-2</v>
      </c>
      <c r="AG17" s="17"/>
      <c r="AH17" s="17">
        <v>5.8597957679748597E-2</v>
      </c>
      <c r="AI17" s="17">
        <v>3.41094434063876E-2</v>
      </c>
      <c r="AJ17" s="17"/>
      <c r="AK17" s="17">
        <v>2.9746979320924499E-2</v>
      </c>
      <c r="AL17" s="17">
        <v>4.0483552125651502E-2</v>
      </c>
      <c r="AM17" s="17"/>
      <c r="AN17" s="17">
        <v>2.7380844913706601E-2</v>
      </c>
      <c r="AO17" s="17">
        <v>5.4595333772772002E-2</v>
      </c>
      <c r="AP17" s="17"/>
      <c r="AQ17" s="17">
        <v>5.35710701325453E-2</v>
      </c>
      <c r="AR17" s="17">
        <v>2.89562748461837E-2</v>
      </c>
      <c r="AS17" s="17"/>
      <c r="AT17" s="17">
        <v>1.9395156284460702E-2</v>
      </c>
      <c r="AU17" s="17">
        <v>2.4620571031827399E-2</v>
      </c>
      <c r="AV17" s="17">
        <v>4.9759107745360798E-2</v>
      </c>
      <c r="AW17" s="17">
        <v>5.7193717690988098E-2</v>
      </c>
      <c r="AX17" s="17"/>
      <c r="AY17" s="17">
        <v>5.42767786395238E-2</v>
      </c>
      <c r="AZ17" s="17">
        <v>3.290320333558E-2</v>
      </c>
      <c r="BA17" s="17"/>
      <c r="BB17" s="17">
        <v>2.9849684781476302E-2</v>
      </c>
      <c r="BC17" s="17">
        <v>3.8489318306871002E-2</v>
      </c>
      <c r="BD17" s="17"/>
      <c r="BE17" s="17">
        <v>5.6473551069221598E-2</v>
      </c>
      <c r="BF17" s="17">
        <v>3.4615869373712499E-2</v>
      </c>
      <c r="BG17" s="17"/>
      <c r="BH17" s="17">
        <v>3.7385349414695401E-2</v>
      </c>
      <c r="BI17" s="17">
        <v>3.7127755030741498E-2</v>
      </c>
      <c r="BJ17" s="17"/>
      <c r="BK17" s="17">
        <v>2.6514873703927602E-2</v>
      </c>
      <c r="BL17" s="17">
        <v>3.8991005652002302E-2</v>
      </c>
      <c r="BM17" s="17"/>
      <c r="BN17" s="17">
        <v>4.36820154701964E-2</v>
      </c>
      <c r="BO17" s="17">
        <v>3.6850737374408297E-2</v>
      </c>
      <c r="BP17" s="17"/>
      <c r="BQ17" s="17">
        <v>6.6557663881789506E-2</v>
      </c>
      <c r="BR17" s="17">
        <v>3.4834884371517598E-2</v>
      </c>
      <c r="BS17" s="17"/>
      <c r="BT17" s="17">
        <v>4.4776844968163601E-2</v>
      </c>
      <c r="BU17" s="17">
        <v>3.6638840669567602E-2</v>
      </c>
      <c r="BV17" s="17"/>
      <c r="BW17" s="17">
        <v>3.5582333334753899E-2</v>
      </c>
      <c r="BX17" s="17">
        <v>3.7894404490009102E-2</v>
      </c>
      <c r="BY17" s="17"/>
      <c r="BZ17" s="17">
        <v>5.4978709608074702E-2</v>
      </c>
      <c r="CA17" s="17">
        <v>3.6291675928025603E-2</v>
      </c>
    </row>
    <row r="18" spans="2:79" x14ac:dyDescent="0.35">
      <c r="B18" s="18" t="s">
        <v>154</v>
      </c>
      <c r="C18" s="17">
        <v>3.29881909920531E-2</v>
      </c>
      <c r="D18" s="17">
        <v>3.3165653675618897E-2</v>
      </c>
      <c r="E18" s="17">
        <v>3.03685109737072E-2</v>
      </c>
      <c r="F18" s="17">
        <v>1.7876373820844099E-2</v>
      </c>
      <c r="G18" s="17">
        <v>4.0679593202171703E-2</v>
      </c>
      <c r="H18" s="17">
        <v>3.0712728398761501E-2</v>
      </c>
      <c r="I18" s="17">
        <v>3.2359602012320701E-2</v>
      </c>
      <c r="J18" s="17">
        <v>3.9806372067740001E-2</v>
      </c>
      <c r="K18" s="17">
        <v>5.5179130144660998E-2</v>
      </c>
      <c r="L18" s="17">
        <v>4.4264432242494101E-2</v>
      </c>
      <c r="M18" s="17"/>
      <c r="N18" s="17">
        <v>1.32675870385838E-2</v>
      </c>
      <c r="O18" s="17">
        <v>2.73153888217697E-2</v>
      </c>
      <c r="P18" s="17">
        <v>4.6366894448907799E-2</v>
      </c>
      <c r="Q18" s="17">
        <v>4.6252888052800901E-2</v>
      </c>
      <c r="R18" s="17"/>
      <c r="S18" s="17">
        <v>2.8166688871409801E-2</v>
      </c>
      <c r="T18" s="17">
        <v>3.4549553396749901E-2</v>
      </c>
      <c r="U18" s="17">
        <v>3.5678210127079397E-2</v>
      </c>
      <c r="V18" s="17">
        <v>2.3635416940593401E-2</v>
      </c>
      <c r="W18" s="17">
        <v>3.05544060009466E-2</v>
      </c>
      <c r="X18" s="17">
        <v>4.2072719150274399E-2</v>
      </c>
      <c r="Y18" s="17">
        <v>4.13538294780589E-2</v>
      </c>
      <c r="Z18" s="17"/>
      <c r="AA18" s="17">
        <v>4.2161875761738597E-2</v>
      </c>
      <c r="AB18" s="17">
        <v>1.8513814336903502E-2</v>
      </c>
      <c r="AC18" s="17"/>
      <c r="AD18" s="17">
        <v>3.44320612747053E-2</v>
      </c>
      <c r="AE18" s="17">
        <v>4.8892732242186702E-2</v>
      </c>
      <c r="AF18" s="17">
        <v>4.5281323451577302E-2</v>
      </c>
      <c r="AG18" s="17"/>
      <c r="AH18" s="17">
        <v>4.0035447126240201E-2</v>
      </c>
      <c r="AI18" s="17">
        <v>3.19897092318513E-2</v>
      </c>
      <c r="AJ18" s="17"/>
      <c r="AK18" s="17">
        <v>3.2823272769449303E-2</v>
      </c>
      <c r="AL18" s="17">
        <v>3.3062501988420499E-2</v>
      </c>
      <c r="AM18" s="17"/>
      <c r="AN18" s="17">
        <v>2.5561933366055799E-2</v>
      </c>
      <c r="AO18" s="17">
        <v>4.6252888052800901E-2</v>
      </c>
      <c r="AP18" s="17"/>
      <c r="AQ18" s="17">
        <v>4.2476468829043199E-2</v>
      </c>
      <c r="AR18" s="17">
        <v>2.8255076794379899E-2</v>
      </c>
      <c r="AS18" s="17"/>
      <c r="AT18" s="17">
        <v>1.3943743303004101E-2</v>
      </c>
      <c r="AU18" s="17">
        <v>2.8406819870033202E-2</v>
      </c>
      <c r="AV18" s="17">
        <v>4.3318397993891401E-2</v>
      </c>
      <c r="AW18" s="17">
        <v>4.30953731914962E-2</v>
      </c>
      <c r="AX18" s="17"/>
      <c r="AY18" s="17">
        <v>4.9133970948197402E-2</v>
      </c>
      <c r="AZ18" s="17">
        <v>2.8986426901043302E-2</v>
      </c>
      <c r="BA18" s="17"/>
      <c r="BB18" s="17">
        <v>1.9535650769248201E-2</v>
      </c>
      <c r="BC18" s="17">
        <v>3.5459502448921598E-2</v>
      </c>
      <c r="BD18" s="17"/>
      <c r="BE18" s="17">
        <v>4.6353475125856698E-2</v>
      </c>
      <c r="BF18" s="17">
        <v>3.1236624790731998E-2</v>
      </c>
      <c r="BG18" s="17"/>
      <c r="BH18" s="17">
        <v>2.59832586665894E-2</v>
      </c>
      <c r="BI18" s="17">
        <v>3.3601261601130597E-2</v>
      </c>
      <c r="BJ18" s="17"/>
      <c r="BK18" s="17">
        <v>2.2258218134651401E-2</v>
      </c>
      <c r="BL18" s="17">
        <v>3.4847408126515801E-2</v>
      </c>
      <c r="BM18" s="17"/>
      <c r="BN18" s="17">
        <v>3.27443715149928E-2</v>
      </c>
      <c r="BO18" s="17">
        <v>3.2999302405248503E-2</v>
      </c>
      <c r="BP18" s="17"/>
      <c r="BQ18" s="17">
        <v>4.3749363936464301E-2</v>
      </c>
      <c r="BR18" s="17">
        <v>3.2141616508709003E-2</v>
      </c>
      <c r="BS18" s="17"/>
      <c r="BT18" s="17">
        <v>4.2036419098749202E-2</v>
      </c>
      <c r="BU18" s="17">
        <v>3.2383686033923102E-2</v>
      </c>
      <c r="BV18" s="17"/>
      <c r="BW18" s="17">
        <v>3.5890531505762199E-2</v>
      </c>
      <c r="BX18" s="17">
        <v>3.1605878567779001E-2</v>
      </c>
      <c r="BY18" s="17"/>
      <c r="BZ18" s="17">
        <v>3.1787948760804798E-2</v>
      </c>
      <c r="CA18" s="17">
        <v>3.3045867150418899E-2</v>
      </c>
    </row>
    <row r="19" spans="2:79" x14ac:dyDescent="0.35">
      <c r="B19" s="18" t="s">
        <v>155</v>
      </c>
      <c r="C19" s="17">
        <v>1.78839126088557E-2</v>
      </c>
      <c r="D19" s="17">
        <v>1.7153008531915901E-2</v>
      </c>
      <c r="E19" s="17">
        <v>1.5106651373112999E-2</v>
      </c>
      <c r="F19" s="17">
        <v>1.0513659110097801E-2</v>
      </c>
      <c r="G19" s="17">
        <v>1.17858290278453E-2</v>
      </c>
      <c r="H19" s="17">
        <v>1.6571827679879601E-2</v>
      </c>
      <c r="I19" s="17">
        <v>2.5566887650874299E-2</v>
      </c>
      <c r="J19" s="17">
        <v>2.77572473389202E-2</v>
      </c>
      <c r="K19" s="17">
        <v>2.23564609796616E-2</v>
      </c>
      <c r="L19" s="17">
        <v>3.2761753023479397E-2</v>
      </c>
      <c r="M19" s="17"/>
      <c r="N19" s="17">
        <v>8.7571378629652096E-3</v>
      </c>
      <c r="O19" s="17">
        <v>2.76728293268605E-2</v>
      </c>
      <c r="P19" s="17">
        <v>1.71426604751128E-2</v>
      </c>
      <c r="Q19" s="17">
        <v>2.0420596741648301E-2</v>
      </c>
      <c r="R19" s="17"/>
      <c r="S19" s="17">
        <v>2.07349696578501E-2</v>
      </c>
      <c r="T19" s="17">
        <v>2.0877817557064499E-2</v>
      </c>
      <c r="U19" s="17">
        <v>1.53474598945857E-2</v>
      </c>
      <c r="V19" s="17">
        <v>1.2907665574859201E-2</v>
      </c>
      <c r="W19" s="17">
        <v>1.4246274752373399E-2</v>
      </c>
      <c r="X19" s="17">
        <v>1.0023574845412201E-2</v>
      </c>
      <c r="Y19" s="17">
        <v>2.7292050607533501E-2</v>
      </c>
      <c r="Z19" s="17"/>
      <c r="AA19" s="17">
        <v>2.26671130812643E-2</v>
      </c>
      <c r="AB19" s="17">
        <v>1.0336907562038001E-2</v>
      </c>
      <c r="AC19" s="17"/>
      <c r="AD19" s="17">
        <v>2.3011058993928399E-2</v>
      </c>
      <c r="AE19" s="17">
        <v>2.7747982783506899E-2</v>
      </c>
      <c r="AF19" s="17">
        <v>1.90090509094985E-2</v>
      </c>
      <c r="AG19" s="17"/>
      <c r="AH19" s="17">
        <v>2.8235082183640101E-2</v>
      </c>
      <c r="AI19" s="17">
        <v>1.6417319963380798E-2</v>
      </c>
      <c r="AJ19" s="17"/>
      <c r="AK19" s="17">
        <v>1.7514903993178E-2</v>
      </c>
      <c r="AL19" s="17">
        <v>1.8050185307325502E-2</v>
      </c>
      <c r="AM19" s="17"/>
      <c r="AN19" s="17">
        <v>1.6463746750591101E-2</v>
      </c>
      <c r="AO19" s="17">
        <v>2.0420596741648301E-2</v>
      </c>
      <c r="AP19" s="17"/>
      <c r="AQ19" s="17">
        <v>2.4377149725990001E-2</v>
      </c>
      <c r="AR19" s="17">
        <v>1.46448387415041E-2</v>
      </c>
      <c r="AS19" s="17"/>
      <c r="AT19" s="17">
        <v>9.7573022479372998E-3</v>
      </c>
      <c r="AU19" s="17">
        <v>1.4759224022236801E-2</v>
      </c>
      <c r="AV19" s="17">
        <v>2.3613443092516E-2</v>
      </c>
      <c r="AW19" s="17">
        <v>2.1276488414466901E-2</v>
      </c>
      <c r="AX19" s="17"/>
      <c r="AY19" s="17">
        <v>2.59834569386494E-2</v>
      </c>
      <c r="AZ19" s="17">
        <v>1.58764242285762E-2</v>
      </c>
      <c r="BA19" s="17"/>
      <c r="BB19" s="17">
        <v>1.7992200305031399E-2</v>
      </c>
      <c r="BC19" s="17">
        <v>1.7864019516565001E-2</v>
      </c>
      <c r="BD19" s="17"/>
      <c r="BE19" s="17">
        <v>2.4529200180194999E-2</v>
      </c>
      <c r="BF19" s="17">
        <v>1.7013024942608701E-2</v>
      </c>
      <c r="BG19" s="17"/>
      <c r="BH19" s="17">
        <v>1.33223486789105E-2</v>
      </c>
      <c r="BI19" s="17">
        <v>1.8283139988499598E-2</v>
      </c>
      <c r="BJ19" s="17"/>
      <c r="BK19" s="17">
        <v>1.13341495996481E-2</v>
      </c>
      <c r="BL19" s="17">
        <v>1.9018811249814398E-2</v>
      </c>
      <c r="BM19" s="17"/>
      <c r="BN19" s="17">
        <v>9.3307467016528495E-3</v>
      </c>
      <c r="BO19" s="17">
        <v>1.82737000108717E-2</v>
      </c>
      <c r="BP19" s="17"/>
      <c r="BQ19" s="17">
        <v>1.9454349997836799E-2</v>
      </c>
      <c r="BR19" s="17">
        <v>1.7760367319873901E-2</v>
      </c>
      <c r="BS19" s="17"/>
      <c r="BT19" s="17">
        <v>1.4374370857018899E-2</v>
      </c>
      <c r="BU19" s="17">
        <v>1.8118382315491399E-2</v>
      </c>
      <c r="BV19" s="17"/>
      <c r="BW19" s="17">
        <v>2.3750932785046301E-2</v>
      </c>
      <c r="BX19" s="17">
        <v>1.5089597178014001E-2</v>
      </c>
      <c r="BY19" s="17"/>
      <c r="BZ19" s="17">
        <v>2.7656900104356799E-2</v>
      </c>
      <c r="CA19" s="17">
        <v>1.7414283762426E-2</v>
      </c>
    </row>
    <row r="20" spans="2:79" x14ac:dyDescent="0.35">
      <c r="B20" s="18" t="s">
        <v>156</v>
      </c>
      <c r="C20" s="17">
        <v>9.7986032031719697E-2</v>
      </c>
      <c r="D20" s="17">
        <v>5.5566458690331298E-2</v>
      </c>
      <c r="E20" s="17">
        <v>8.0268993056195601E-2</v>
      </c>
      <c r="F20" s="17">
        <v>9.9015073997554104E-2</v>
      </c>
      <c r="G20" s="17">
        <v>0.13812879413169299</v>
      </c>
      <c r="H20" s="17">
        <v>7.4996999703492495E-2</v>
      </c>
      <c r="I20" s="17">
        <v>0.14316300158839801</v>
      </c>
      <c r="J20" s="17">
        <v>8.2865051834505293E-2</v>
      </c>
      <c r="K20" s="17">
        <v>0.11343653751318999</v>
      </c>
      <c r="L20" s="17">
        <v>9.5305579132583904E-2</v>
      </c>
      <c r="M20" s="17"/>
      <c r="N20" s="17">
        <v>0.250063898547358</v>
      </c>
      <c r="O20" s="17">
        <v>7.1322234126970599E-2</v>
      </c>
      <c r="P20" s="17">
        <v>2.6242033024786601E-2</v>
      </c>
      <c r="Q20" s="17">
        <v>1.9572749024227801E-2</v>
      </c>
      <c r="R20" s="17"/>
      <c r="S20" s="17">
        <v>0.11838433576914301</v>
      </c>
      <c r="T20" s="17">
        <v>9.9463990430687502E-2</v>
      </c>
      <c r="U20" s="17">
        <v>4.1161226430535901E-2</v>
      </c>
      <c r="V20" s="17">
        <v>0.15781537208848001</v>
      </c>
      <c r="W20" s="17">
        <v>5.6777664708521899E-2</v>
      </c>
      <c r="X20" s="17">
        <v>6.3069018864418694E-2</v>
      </c>
      <c r="Y20" s="17">
        <v>0.11119731346788</v>
      </c>
      <c r="Z20" s="17"/>
      <c r="AA20" s="17">
        <v>6.7208772549239695E-2</v>
      </c>
      <c r="AB20" s="17">
        <v>0.14654685108610699</v>
      </c>
      <c r="AC20" s="17"/>
      <c r="AD20" s="17">
        <v>5.10627315773989E-2</v>
      </c>
      <c r="AE20" s="17">
        <v>6.0954638637280303E-2</v>
      </c>
      <c r="AF20" s="17">
        <v>8.5321383294400505E-2</v>
      </c>
      <c r="AG20" s="17"/>
      <c r="AH20" s="17">
        <v>5.0910275490468102E-2</v>
      </c>
      <c r="AI20" s="17">
        <v>0.10465590231302099</v>
      </c>
      <c r="AJ20" s="17"/>
      <c r="AK20" s="17">
        <v>0.10855203392141501</v>
      </c>
      <c r="AL20" s="17">
        <v>9.3225065562116599E-2</v>
      </c>
      <c r="AM20" s="17"/>
      <c r="AN20" s="17">
        <v>0.14188580887902</v>
      </c>
      <c r="AO20" s="17">
        <v>1.9572749024227801E-2</v>
      </c>
      <c r="AP20" s="17"/>
      <c r="AQ20" s="17">
        <v>8.7762165362739494E-2</v>
      </c>
      <c r="AR20" s="17">
        <v>0.103086085942179</v>
      </c>
      <c r="AS20" s="17"/>
      <c r="AT20" s="17">
        <v>0.15368521154610301</v>
      </c>
      <c r="AU20" s="17">
        <v>0.13065775639185701</v>
      </c>
      <c r="AV20" s="17">
        <v>6.5164908752273501E-2</v>
      </c>
      <c r="AW20" s="17">
        <v>3.0978927941637299E-2</v>
      </c>
      <c r="AX20" s="17"/>
      <c r="AY20" s="17">
        <v>8.2891048275693199E-2</v>
      </c>
      <c r="AZ20" s="17">
        <v>0.101727354167493</v>
      </c>
      <c r="BA20" s="17"/>
      <c r="BB20" s="17">
        <v>7.2228909266540006E-2</v>
      </c>
      <c r="BC20" s="17">
        <v>0.102717768308386</v>
      </c>
      <c r="BD20" s="17"/>
      <c r="BE20" s="17">
        <v>0.102276893186732</v>
      </c>
      <c r="BF20" s="17">
        <v>9.7423700000582897E-2</v>
      </c>
      <c r="BG20" s="17"/>
      <c r="BH20" s="17">
        <v>8.5170609195094601E-2</v>
      </c>
      <c r="BI20" s="17">
        <v>9.9107635884404299E-2</v>
      </c>
      <c r="BJ20" s="17"/>
      <c r="BK20" s="17">
        <v>3.6732084444662798E-2</v>
      </c>
      <c r="BL20" s="17">
        <v>0.10859970183506699</v>
      </c>
      <c r="BM20" s="17"/>
      <c r="BN20" s="17">
        <v>3.5150761836486202E-2</v>
      </c>
      <c r="BO20" s="17">
        <v>0.100849579516955</v>
      </c>
      <c r="BP20" s="17"/>
      <c r="BQ20" s="17">
        <v>4.4170951002648499E-2</v>
      </c>
      <c r="BR20" s="17">
        <v>0.102219629489324</v>
      </c>
      <c r="BS20" s="17"/>
      <c r="BT20" s="17">
        <v>0.177421017481873</v>
      </c>
      <c r="BU20" s="17">
        <v>9.2679043526637001E-2</v>
      </c>
      <c r="BV20" s="17"/>
      <c r="BW20" s="17">
        <v>0.10882877545344399</v>
      </c>
      <c r="BX20" s="17">
        <v>9.2821903675908701E-2</v>
      </c>
      <c r="BY20" s="17"/>
      <c r="BZ20" s="17">
        <v>0.100661222486941</v>
      </c>
      <c r="CA20" s="17">
        <v>9.7857479057714095E-2</v>
      </c>
    </row>
    <row r="21" spans="2:79" x14ac:dyDescent="0.35">
      <c r="B21" s="18" t="s">
        <v>75</v>
      </c>
      <c r="C21" s="19">
        <v>2.2546276001602601E-2</v>
      </c>
      <c r="D21" s="19">
        <v>3.5030246394056601E-2</v>
      </c>
      <c r="E21" s="19">
        <v>1.3714624165695801E-2</v>
      </c>
      <c r="F21" s="19">
        <v>2.0176141152582299E-2</v>
      </c>
      <c r="G21" s="19">
        <v>1.8406310964107799E-2</v>
      </c>
      <c r="H21" s="19">
        <v>1.8693213714217099E-2</v>
      </c>
      <c r="I21" s="19">
        <v>1.58642468574023E-2</v>
      </c>
      <c r="J21" s="19">
        <v>3.0053872633733499E-2</v>
      </c>
      <c r="K21" s="19">
        <v>4.7172553882824902E-2</v>
      </c>
      <c r="L21" s="19">
        <v>3.2525683286458898E-2</v>
      </c>
      <c r="M21" s="19"/>
      <c r="N21" s="19">
        <v>1.6230357976825101E-2</v>
      </c>
      <c r="O21" s="19">
        <v>2.05174830192539E-2</v>
      </c>
      <c r="P21" s="19">
        <v>1.8566125973451499E-2</v>
      </c>
      <c r="Q21" s="19">
        <v>3.05177362701337E-2</v>
      </c>
      <c r="R21" s="19"/>
      <c r="S21" s="19">
        <v>8.7153602599742697E-3</v>
      </c>
      <c r="T21" s="19">
        <v>6.1258101590515599E-3</v>
      </c>
      <c r="U21" s="19">
        <v>3.8507522581804499E-3</v>
      </c>
      <c r="V21" s="19">
        <v>1.6618476081153102E-2</v>
      </c>
      <c r="W21" s="19">
        <v>1.06722017983328E-2</v>
      </c>
      <c r="X21" s="19">
        <v>1.07568324196371E-2</v>
      </c>
      <c r="Y21" s="19">
        <v>1.0894726506148599E-2</v>
      </c>
      <c r="Z21" s="19"/>
      <c r="AA21" s="19">
        <v>1.2599031291041601E-2</v>
      </c>
      <c r="AB21" s="19">
        <v>3.8241187069114703E-2</v>
      </c>
      <c r="AC21" s="19"/>
      <c r="AD21" s="19">
        <v>5.7076715525623102E-3</v>
      </c>
      <c r="AE21" s="19">
        <v>5.3482728255154896E-3</v>
      </c>
      <c r="AF21" s="19">
        <v>1.89154280281945E-2</v>
      </c>
      <c r="AG21" s="19"/>
      <c r="AH21" s="19">
        <v>3.1210984316163101E-3</v>
      </c>
      <c r="AI21" s="19">
        <v>2.5298508235396401E-2</v>
      </c>
      <c r="AJ21" s="19"/>
      <c r="AK21" s="19">
        <v>2.5215770238207501E-2</v>
      </c>
      <c r="AL21" s="19">
        <v>2.13434205900709E-2</v>
      </c>
      <c r="AM21" s="19"/>
      <c r="AN21" s="19">
        <v>1.8083443768163301E-2</v>
      </c>
      <c r="AO21" s="19">
        <v>3.05177362701337E-2</v>
      </c>
      <c r="AP21" s="19"/>
      <c r="AQ21" s="19">
        <v>1.6432467577666799E-2</v>
      </c>
      <c r="AR21" s="19">
        <v>2.5596076392182601E-2</v>
      </c>
      <c r="AS21" s="19"/>
      <c r="AT21" s="19">
        <v>4.9333975949618802E-2</v>
      </c>
      <c r="AU21" s="19">
        <v>2.74991610770134E-2</v>
      </c>
      <c r="AV21" s="19">
        <v>1.0514383225977499E-2</v>
      </c>
      <c r="AW21" s="19">
        <v>5.7045092974220002E-3</v>
      </c>
      <c r="AX21" s="19"/>
      <c r="AY21" s="19">
        <v>1.8639213003681199E-2</v>
      </c>
      <c r="AZ21" s="19">
        <v>2.3514649437191601E-2</v>
      </c>
      <c r="BA21" s="19"/>
      <c r="BB21" s="19">
        <v>1.44475449667465E-2</v>
      </c>
      <c r="BC21" s="19">
        <v>2.4034060944895901E-2</v>
      </c>
      <c r="BD21" s="19"/>
      <c r="BE21" s="19">
        <v>1.50082657912815E-2</v>
      </c>
      <c r="BF21" s="19">
        <v>2.35341580232214E-2</v>
      </c>
      <c r="BG21" s="19"/>
      <c r="BH21" s="19">
        <v>1.9141202505324501E-2</v>
      </c>
      <c r="BI21" s="19">
        <v>2.2844287514822901E-2</v>
      </c>
      <c r="BJ21" s="19"/>
      <c r="BK21" s="19">
        <v>1.98730378661864E-2</v>
      </c>
      <c r="BL21" s="19">
        <v>2.30094766277288E-2</v>
      </c>
      <c r="BM21" s="19"/>
      <c r="BN21" s="19">
        <v>1.8967948847142299E-2</v>
      </c>
      <c r="BO21" s="19">
        <v>2.2709348583174499E-2</v>
      </c>
      <c r="BP21" s="19"/>
      <c r="BQ21" s="19">
        <v>1.5427672553603101E-2</v>
      </c>
      <c r="BR21" s="19">
        <v>2.31062919094643E-2</v>
      </c>
      <c r="BS21" s="19"/>
      <c r="BT21" s="19">
        <v>3.9602819985338801E-3</v>
      </c>
      <c r="BU21" s="19">
        <v>2.3787991550121401E-2</v>
      </c>
      <c r="BV21" s="19"/>
      <c r="BW21" s="19">
        <v>1.13515938231695E-2</v>
      </c>
      <c r="BX21" s="19">
        <v>2.7878024012545299E-2</v>
      </c>
      <c r="BY21" s="19"/>
      <c r="BZ21" s="19">
        <v>0</v>
      </c>
      <c r="CA21" s="19">
        <v>2.3629709454760301E-2</v>
      </c>
    </row>
    <row r="22" spans="2:79" x14ac:dyDescent="0.35">
      <c r="B22" s="16"/>
    </row>
    <row r="23" spans="2:79" x14ac:dyDescent="0.35">
      <c r="B23" t="s">
        <v>78</v>
      </c>
    </row>
    <row r="24" spans="2:79" x14ac:dyDescent="0.35">
      <c r="B24" t="s">
        <v>79</v>
      </c>
    </row>
    <row r="26" spans="2:79" x14ac:dyDescent="0.35">
      <c r="B2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A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145</v>
      </c>
      <c r="C9" s="17">
        <v>0.29017359724397201</v>
      </c>
      <c r="D9" s="17">
        <v>0.28062686940586701</v>
      </c>
      <c r="E9" s="17">
        <v>0.22759439622312999</v>
      </c>
      <c r="F9" s="17">
        <v>0.43064404414962099</v>
      </c>
      <c r="G9" s="17">
        <v>0.19120518676156301</v>
      </c>
      <c r="H9" s="17">
        <v>0.392997876953317</v>
      </c>
      <c r="I9" s="17">
        <v>0.3350748246993</v>
      </c>
      <c r="J9" s="17">
        <v>0.18318091229743699</v>
      </c>
      <c r="K9" s="17">
        <v>0.185836253522985</v>
      </c>
      <c r="L9" s="17">
        <v>0.16796723677421799</v>
      </c>
      <c r="M9" s="17"/>
      <c r="N9" s="17">
        <v>0.54308799402804198</v>
      </c>
      <c r="O9" s="17">
        <v>0.35027835713101801</v>
      </c>
      <c r="P9" s="17">
        <v>0.18774412899241699</v>
      </c>
      <c r="Q9" s="17">
        <v>9.6607131463635906E-2</v>
      </c>
      <c r="R9" s="17"/>
      <c r="S9" s="17">
        <v>0.44946962967496001</v>
      </c>
      <c r="T9" s="17">
        <v>0.287958233940382</v>
      </c>
      <c r="U9" s="17">
        <v>0.23317314532389499</v>
      </c>
      <c r="V9" s="17">
        <v>0.34122966182265402</v>
      </c>
      <c r="W9" s="17">
        <v>0.20577563078182901</v>
      </c>
      <c r="X9" s="17">
        <v>0.21336869145923501</v>
      </c>
      <c r="Y9" s="17">
        <v>0.213956584254759</v>
      </c>
      <c r="Z9" s="17"/>
      <c r="AA9" s="17">
        <v>0.16145527590966699</v>
      </c>
      <c r="AB9" s="17">
        <v>0.49326728447944201</v>
      </c>
      <c r="AC9" s="17"/>
      <c r="AD9" s="17">
        <v>0.12787279425056999</v>
      </c>
      <c r="AE9" s="17">
        <v>7.6073752687243298E-2</v>
      </c>
      <c r="AF9" s="17">
        <v>0.21814385443429299</v>
      </c>
      <c r="AG9" s="17"/>
      <c r="AH9" s="17">
        <v>5.7401237119761701E-2</v>
      </c>
      <c r="AI9" s="17">
        <v>0.32315366089394099</v>
      </c>
      <c r="AJ9" s="17"/>
      <c r="AK9" s="17">
        <v>0.36241588910858002</v>
      </c>
      <c r="AL9" s="17">
        <v>0.25762172636175101</v>
      </c>
      <c r="AM9" s="17"/>
      <c r="AN9" s="17">
        <v>0.39854203084297701</v>
      </c>
      <c r="AO9" s="17">
        <v>9.6607131463635906E-2</v>
      </c>
      <c r="AP9" s="17"/>
      <c r="AQ9" s="17">
        <v>0.17442800038439399</v>
      </c>
      <c r="AR9" s="17">
        <v>0.34791190731732102</v>
      </c>
      <c r="AS9" s="17"/>
      <c r="AT9" s="17">
        <v>0.56907852081047094</v>
      </c>
      <c r="AU9" s="17">
        <v>0.36028481769662701</v>
      </c>
      <c r="AV9" s="17">
        <v>0.16268558366297001</v>
      </c>
      <c r="AW9" s="17">
        <v>7.2733494158568293E-2</v>
      </c>
      <c r="AX9" s="17"/>
      <c r="AY9" s="17">
        <v>0.102709601588906</v>
      </c>
      <c r="AZ9" s="17">
        <v>0.33663692625052</v>
      </c>
      <c r="BA9" s="17"/>
      <c r="BB9" s="17">
        <v>0.380012550330034</v>
      </c>
      <c r="BC9" s="17">
        <v>0.27366964852072001</v>
      </c>
      <c r="BD9" s="17"/>
      <c r="BE9" s="17">
        <v>0.113478984193221</v>
      </c>
      <c r="BF9" s="17">
        <v>0.31333003066332799</v>
      </c>
      <c r="BG9" s="17"/>
      <c r="BH9" s="17">
        <v>0.32048879042586598</v>
      </c>
      <c r="BI9" s="17">
        <v>0.28752041615887203</v>
      </c>
      <c r="BJ9" s="17"/>
      <c r="BK9" s="17">
        <v>0.25022923713221401</v>
      </c>
      <c r="BL9" s="17">
        <v>0.29709488583732602</v>
      </c>
      <c r="BM9" s="17"/>
      <c r="BN9" s="17">
        <v>0.20605728074626101</v>
      </c>
      <c r="BO9" s="17">
        <v>0.29400697085445998</v>
      </c>
      <c r="BP9" s="17"/>
      <c r="BQ9" s="17">
        <v>7.5584673141805295E-2</v>
      </c>
      <c r="BR9" s="17">
        <v>0.30705516847153003</v>
      </c>
      <c r="BS9" s="17"/>
      <c r="BT9" s="17">
        <v>0.16755661392343599</v>
      </c>
      <c r="BU9" s="17">
        <v>0.298365540848196</v>
      </c>
      <c r="BV9" s="17"/>
      <c r="BW9" s="17">
        <v>0.24389647154673699</v>
      </c>
      <c r="BX9" s="17">
        <v>0.312214238412305</v>
      </c>
      <c r="BY9" s="17"/>
      <c r="BZ9" s="17">
        <v>0.10874658970500201</v>
      </c>
      <c r="CA9" s="17">
        <v>0.29889184806552899</v>
      </c>
    </row>
    <row r="10" spans="2:79" x14ac:dyDescent="0.35">
      <c r="B10" s="18" t="s">
        <v>146</v>
      </c>
      <c r="C10" s="17">
        <v>0.13966714617262899</v>
      </c>
      <c r="D10" s="17">
        <v>0.14615935700976199</v>
      </c>
      <c r="E10" s="17">
        <v>0.13419949636765</v>
      </c>
      <c r="F10" s="17">
        <v>0.119100242875948</v>
      </c>
      <c r="G10" s="17">
        <v>0.10676491710892</v>
      </c>
      <c r="H10" s="17">
        <v>0.15766632178529</v>
      </c>
      <c r="I10" s="17">
        <v>0.156419242659633</v>
      </c>
      <c r="J10" s="17">
        <v>0.17669091988307001</v>
      </c>
      <c r="K10" s="17">
        <v>0.124990657636681</v>
      </c>
      <c r="L10" s="17">
        <v>0.150328405160987</v>
      </c>
      <c r="M10" s="17"/>
      <c r="N10" s="17">
        <v>5.9019347375617003E-2</v>
      </c>
      <c r="O10" s="17">
        <v>0.15359029274192401</v>
      </c>
      <c r="P10" s="17">
        <v>0.18200092338332</v>
      </c>
      <c r="Q10" s="17">
        <v>0.17949328437971501</v>
      </c>
      <c r="R10" s="17"/>
      <c r="S10" s="17">
        <v>0.114666322010486</v>
      </c>
      <c r="T10" s="17">
        <v>0.17355007282780899</v>
      </c>
      <c r="U10" s="17">
        <v>0.17216334952290399</v>
      </c>
      <c r="V10" s="17">
        <v>0.12176304531014</v>
      </c>
      <c r="W10" s="17">
        <v>0.16101894963745</v>
      </c>
      <c r="X10" s="17">
        <v>0.13447385382943799</v>
      </c>
      <c r="Y10" s="17">
        <v>0.133652297413169</v>
      </c>
      <c r="Z10" s="17"/>
      <c r="AA10" s="17">
        <v>0.16022349448758</v>
      </c>
      <c r="AB10" s="17">
        <v>0.107233033203293</v>
      </c>
      <c r="AC10" s="17"/>
      <c r="AD10" s="17">
        <v>0.18248552570783999</v>
      </c>
      <c r="AE10" s="17">
        <v>0.11801625909562199</v>
      </c>
      <c r="AF10" s="17">
        <v>0.16811505206960101</v>
      </c>
      <c r="AG10" s="17"/>
      <c r="AH10" s="17">
        <v>9.38450551031208E-2</v>
      </c>
      <c r="AI10" s="17">
        <v>0.146159392413723</v>
      </c>
      <c r="AJ10" s="17"/>
      <c r="AK10" s="17">
        <v>0.117314456850098</v>
      </c>
      <c r="AL10" s="17">
        <v>0.149739111470478</v>
      </c>
      <c r="AM10" s="17"/>
      <c r="AN10" s="17">
        <v>0.11737043172676399</v>
      </c>
      <c r="AO10" s="17">
        <v>0.17949328437971501</v>
      </c>
      <c r="AP10" s="17"/>
      <c r="AQ10" s="17">
        <v>0.13773088145005799</v>
      </c>
      <c r="AR10" s="17">
        <v>0.14063302872858899</v>
      </c>
      <c r="AS10" s="17"/>
      <c r="AT10" s="17">
        <v>8.2536966825488098E-2</v>
      </c>
      <c r="AU10" s="17">
        <v>0.134438976305502</v>
      </c>
      <c r="AV10" s="17">
        <v>0.16937544270294799</v>
      </c>
      <c r="AW10" s="17">
        <v>0.15156294698396</v>
      </c>
      <c r="AX10" s="17"/>
      <c r="AY10" s="17">
        <v>0.119213567869086</v>
      </c>
      <c r="AZ10" s="17">
        <v>0.14473660676295599</v>
      </c>
      <c r="BA10" s="17"/>
      <c r="BB10" s="17">
        <v>0.143204623861519</v>
      </c>
      <c r="BC10" s="17">
        <v>0.139017290532268</v>
      </c>
      <c r="BD10" s="17"/>
      <c r="BE10" s="17">
        <v>0.11616289181697</v>
      </c>
      <c r="BF10" s="17">
        <v>0.14274745910159201</v>
      </c>
      <c r="BG10" s="17"/>
      <c r="BH10" s="17">
        <v>0.15989634683572501</v>
      </c>
      <c r="BI10" s="17">
        <v>0.13789668961495499</v>
      </c>
      <c r="BJ10" s="17"/>
      <c r="BK10" s="17">
        <v>0.20608468647464301</v>
      </c>
      <c r="BL10" s="17">
        <v>0.12815876394282699</v>
      </c>
      <c r="BM10" s="17"/>
      <c r="BN10" s="17">
        <v>0.170439192188858</v>
      </c>
      <c r="BO10" s="17">
        <v>0.13826479340623599</v>
      </c>
      <c r="BP10" s="17"/>
      <c r="BQ10" s="17">
        <v>0.106523694647809</v>
      </c>
      <c r="BR10" s="17">
        <v>0.14227451996875701</v>
      </c>
      <c r="BS10" s="17"/>
      <c r="BT10" s="17">
        <v>0.11367237875740099</v>
      </c>
      <c r="BU10" s="17">
        <v>0.14140383600876499</v>
      </c>
      <c r="BV10" s="17"/>
      <c r="BW10" s="17">
        <v>0.15463870480667499</v>
      </c>
      <c r="BX10" s="17">
        <v>0.13253656607259001</v>
      </c>
      <c r="BY10" s="17"/>
      <c r="BZ10" s="17">
        <v>0.113093535229532</v>
      </c>
      <c r="CA10" s="17">
        <v>0.14094410823345399</v>
      </c>
    </row>
    <row r="11" spans="2:79" x14ac:dyDescent="0.35">
      <c r="B11" s="18" t="s">
        <v>147</v>
      </c>
      <c r="C11" s="17">
        <v>9.4469292003643998E-2</v>
      </c>
      <c r="D11" s="17">
        <v>0.105287220902051</v>
      </c>
      <c r="E11" s="17">
        <v>8.5429977959639705E-2</v>
      </c>
      <c r="F11" s="17">
        <v>8.7903834221127006E-2</v>
      </c>
      <c r="G11" s="17">
        <v>8.9940306111423896E-2</v>
      </c>
      <c r="H11" s="17">
        <v>8.4477425706575099E-2</v>
      </c>
      <c r="I11" s="17">
        <v>9.3166723706894397E-2</v>
      </c>
      <c r="J11" s="17">
        <v>0.12981704026463001</v>
      </c>
      <c r="K11" s="17">
        <v>0.10319073743014801</v>
      </c>
      <c r="L11" s="17">
        <v>9.6017766969819701E-2</v>
      </c>
      <c r="M11" s="17"/>
      <c r="N11" s="17">
        <v>2.2461727933022101E-2</v>
      </c>
      <c r="O11" s="17">
        <v>0.11500744222357</v>
      </c>
      <c r="P11" s="17">
        <v>0.13045413676183201</v>
      </c>
      <c r="Q11" s="17">
        <v>0.12649098437922099</v>
      </c>
      <c r="R11" s="17"/>
      <c r="S11" s="17">
        <v>7.5183383994295E-2</v>
      </c>
      <c r="T11" s="17">
        <v>0.106155834691376</v>
      </c>
      <c r="U11" s="17">
        <v>0.104815395160648</v>
      </c>
      <c r="V11" s="17">
        <v>8.1792319104299294E-2</v>
      </c>
      <c r="W11" s="17">
        <v>0.13141758259560299</v>
      </c>
      <c r="X11" s="17">
        <v>0.11171691660645799</v>
      </c>
      <c r="Y11" s="17">
        <v>8.7820044041023296E-2</v>
      </c>
      <c r="Z11" s="17"/>
      <c r="AA11" s="17">
        <v>0.119515671451583</v>
      </c>
      <c r="AB11" s="17">
        <v>5.49507409438506E-2</v>
      </c>
      <c r="AC11" s="17"/>
      <c r="AD11" s="17">
        <v>0.13679831534599701</v>
      </c>
      <c r="AE11" s="17">
        <v>0.11510107908681699</v>
      </c>
      <c r="AF11" s="17">
        <v>0.11342565625687399</v>
      </c>
      <c r="AG11" s="17"/>
      <c r="AH11" s="17">
        <v>0.118236609781223</v>
      </c>
      <c r="AI11" s="17">
        <v>9.1101849010518196E-2</v>
      </c>
      <c r="AJ11" s="17"/>
      <c r="AK11" s="17">
        <v>8.1821644810653904E-2</v>
      </c>
      <c r="AL11" s="17">
        <v>0.100168233271478</v>
      </c>
      <c r="AM11" s="17"/>
      <c r="AN11" s="17">
        <v>7.65419065449022E-2</v>
      </c>
      <c r="AO11" s="17">
        <v>0.12649098437922099</v>
      </c>
      <c r="AP11" s="17"/>
      <c r="AQ11" s="17">
        <v>0.103397075609199</v>
      </c>
      <c r="AR11" s="17">
        <v>9.0015773666262497E-2</v>
      </c>
      <c r="AS11" s="17"/>
      <c r="AT11" s="17">
        <v>3.2553923612226497E-2</v>
      </c>
      <c r="AU11" s="17">
        <v>7.1910479492240095E-2</v>
      </c>
      <c r="AV11" s="17">
        <v>0.129713433081459</v>
      </c>
      <c r="AW11" s="17">
        <v>0.138953277019226</v>
      </c>
      <c r="AX11" s="17"/>
      <c r="AY11" s="17">
        <v>0.11336928705574</v>
      </c>
      <c r="AZ11" s="17">
        <v>8.9784890152189503E-2</v>
      </c>
      <c r="BA11" s="17"/>
      <c r="BB11" s="17">
        <v>7.9775766296705103E-2</v>
      </c>
      <c r="BC11" s="17">
        <v>9.7168579857085505E-2</v>
      </c>
      <c r="BD11" s="17"/>
      <c r="BE11" s="17">
        <v>0.11024302147012</v>
      </c>
      <c r="BF11" s="17">
        <v>9.2402090803455295E-2</v>
      </c>
      <c r="BG11" s="17"/>
      <c r="BH11" s="17">
        <v>9.3268614145884901E-2</v>
      </c>
      <c r="BI11" s="17">
        <v>9.4574375146686804E-2</v>
      </c>
      <c r="BJ11" s="17"/>
      <c r="BK11" s="17">
        <v>0.13284908727448799</v>
      </c>
      <c r="BL11" s="17">
        <v>8.7819100625433494E-2</v>
      </c>
      <c r="BM11" s="17"/>
      <c r="BN11" s="17">
        <v>0.142594804034647</v>
      </c>
      <c r="BO11" s="17">
        <v>9.2276101960474297E-2</v>
      </c>
      <c r="BP11" s="17"/>
      <c r="BQ11" s="17">
        <v>0.12745912610985899</v>
      </c>
      <c r="BR11" s="17">
        <v>9.1874003190022702E-2</v>
      </c>
      <c r="BS11" s="17"/>
      <c r="BT11" s="17">
        <v>8.4989649129240799E-2</v>
      </c>
      <c r="BU11" s="17">
        <v>9.5102619440939395E-2</v>
      </c>
      <c r="BV11" s="17"/>
      <c r="BW11" s="17">
        <v>0.111238381795822</v>
      </c>
      <c r="BX11" s="17">
        <v>8.6482592629809604E-2</v>
      </c>
      <c r="BY11" s="17"/>
      <c r="BZ11" s="17">
        <v>0.106386864833628</v>
      </c>
      <c r="CA11" s="17">
        <v>9.3896607757095699E-2</v>
      </c>
    </row>
    <row r="12" spans="2:79" x14ac:dyDescent="0.35">
      <c r="B12" s="18" t="s">
        <v>148</v>
      </c>
      <c r="C12" s="17">
        <v>8.2204985488249005E-2</v>
      </c>
      <c r="D12" s="17">
        <v>0.104283067083554</v>
      </c>
      <c r="E12" s="17">
        <v>8.2739715670560599E-2</v>
      </c>
      <c r="F12" s="17">
        <v>8.21072407433001E-2</v>
      </c>
      <c r="G12" s="17">
        <v>8.1207596423542805E-2</v>
      </c>
      <c r="H12" s="17">
        <v>7.3965227955717999E-2</v>
      </c>
      <c r="I12" s="17">
        <v>6.6463790838725001E-2</v>
      </c>
      <c r="J12" s="17">
        <v>0.100121778598932</v>
      </c>
      <c r="K12" s="17">
        <v>6.7438216423208297E-2</v>
      </c>
      <c r="L12" s="17">
        <v>7.4340968356926898E-2</v>
      </c>
      <c r="M12" s="17"/>
      <c r="N12" s="17">
        <v>2.5137201707438502E-2</v>
      </c>
      <c r="O12" s="17">
        <v>6.6295934199982004E-2</v>
      </c>
      <c r="P12" s="17">
        <v>0.11895486907670701</v>
      </c>
      <c r="Q12" s="17">
        <v>0.12117832603886</v>
      </c>
      <c r="R12" s="17"/>
      <c r="S12" s="17">
        <v>5.90213854686421E-2</v>
      </c>
      <c r="T12" s="17">
        <v>8.9938504744452002E-2</v>
      </c>
      <c r="U12" s="17">
        <v>0.13229697974417001</v>
      </c>
      <c r="V12" s="17">
        <v>6.0259345863583398E-2</v>
      </c>
      <c r="W12" s="17">
        <v>9.0984834890121005E-2</v>
      </c>
      <c r="X12" s="17">
        <v>0.109145464605706</v>
      </c>
      <c r="Y12" s="17">
        <v>8.3303957415405902E-2</v>
      </c>
      <c r="Z12" s="17"/>
      <c r="AA12" s="17">
        <v>0.10875186922750101</v>
      </c>
      <c r="AB12" s="17">
        <v>4.0318916377595299E-2</v>
      </c>
      <c r="AC12" s="17"/>
      <c r="AD12" s="17">
        <v>0.12731211753402999</v>
      </c>
      <c r="AE12" s="17">
        <v>0.123346368686061</v>
      </c>
      <c r="AF12" s="17">
        <v>8.53866198402147E-2</v>
      </c>
      <c r="AG12" s="17"/>
      <c r="AH12" s="17">
        <v>0.13014690879872401</v>
      </c>
      <c r="AI12" s="17">
        <v>7.5412393440646402E-2</v>
      </c>
      <c r="AJ12" s="17"/>
      <c r="AK12" s="17">
        <v>7.5373872614221196E-2</v>
      </c>
      <c r="AL12" s="17">
        <v>8.5283037118642699E-2</v>
      </c>
      <c r="AM12" s="17"/>
      <c r="AN12" s="17">
        <v>6.0385710901796501E-2</v>
      </c>
      <c r="AO12" s="17">
        <v>0.12117832603886</v>
      </c>
      <c r="AP12" s="17"/>
      <c r="AQ12" s="17">
        <v>0.102086741440788</v>
      </c>
      <c r="AR12" s="17">
        <v>7.2287208733570196E-2</v>
      </c>
      <c r="AS12" s="17"/>
      <c r="AT12" s="17">
        <v>2.2189124379203399E-2</v>
      </c>
      <c r="AU12" s="17">
        <v>6.7642439960850106E-2</v>
      </c>
      <c r="AV12" s="17">
        <v>0.110495614810699</v>
      </c>
      <c r="AW12" s="17">
        <v>0.124534892886524</v>
      </c>
      <c r="AX12" s="17"/>
      <c r="AY12" s="17">
        <v>0.11696263447461901</v>
      </c>
      <c r="AZ12" s="17">
        <v>7.3590232160792496E-2</v>
      </c>
      <c r="BA12" s="17"/>
      <c r="BB12" s="17">
        <v>7.7465465550905999E-2</v>
      </c>
      <c r="BC12" s="17">
        <v>8.3075663421726398E-2</v>
      </c>
      <c r="BD12" s="17"/>
      <c r="BE12" s="17">
        <v>0.11860823636118401</v>
      </c>
      <c r="BF12" s="17">
        <v>7.7434214945034496E-2</v>
      </c>
      <c r="BG12" s="17"/>
      <c r="BH12" s="17">
        <v>6.3909005396353399E-2</v>
      </c>
      <c r="BI12" s="17">
        <v>8.3806246876290499E-2</v>
      </c>
      <c r="BJ12" s="17"/>
      <c r="BK12" s="17">
        <v>0.109819158057841</v>
      </c>
      <c r="BL12" s="17">
        <v>7.7420188408358806E-2</v>
      </c>
      <c r="BM12" s="17"/>
      <c r="BN12" s="17">
        <v>0.13570166115514601</v>
      </c>
      <c r="BO12" s="17">
        <v>7.9767019190046806E-2</v>
      </c>
      <c r="BP12" s="17"/>
      <c r="BQ12" s="17">
        <v>0.13689363688099701</v>
      </c>
      <c r="BR12" s="17">
        <v>7.7902664817746103E-2</v>
      </c>
      <c r="BS12" s="17"/>
      <c r="BT12" s="17">
        <v>7.3537570084915002E-2</v>
      </c>
      <c r="BU12" s="17">
        <v>8.2784048651080896E-2</v>
      </c>
      <c r="BV12" s="17"/>
      <c r="BW12" s="17">
        <v>9.2153083327866994E-2</v>
      </c>
      <c r="BX12" s="17">
        <v>7.7466954517505598E-2</v>
      </c>
      <c r="BY12" s="17"/>
      <c r="BZ12" s="17">
        <v>0.120315644841753</v>
      </c>
      <c r="CA12" s="17">
        <v>8.0373624811986996E-2</v>
      </c>
    </row>
    <row r="13" spans="2:79" x14ac:dyDescent="0.35">
      <c r="B13" s="18" t="s">
        <v>149</v>
      </c>
      <c r="C13" s="17">
        <v>6.7797074667514903E-2</v>
      </c>
      <c r="D13" s="17">
        <v>7.0334141681956397E-2</v>
      </c>
      <c r="E13" s="17">
        <v>8.23705889571065E-2</v>
      </c>
      <c r="F13" s="17">
        <v>5.8509068769130701E-2</v>
      </c>
      <c r="G13" s="17">
        <v>8.7162968565897905E-2</v>
      </c>
      <c r="H13" s="17">
        <v>4.8230886106547001E-2</v>
      </c>
      <c r="I13" s="17">
        <v>5.5762297812061802E-2</v>
      </c>
      <c r="J13" s="17">
        <v>7.5382213184175095E-2</v>
      </c>
      <c r="K13" s="17">
        <v>6.2071684274030897E-2</v>
      </c>
      <c r="L13" s="17">
        <v>7.5796038913756705E-2</v>
      </c>
      <c r="M13" s="17"/>
      <c r="N13" s="17">
        <v>1.57255788436702E-2</v>
      </c>
      <c r="O13" s="17">
        <v>5.9795531771878303E-2</v>
      </c>
      <c r="P13" s="17">
        <v>9.2916257316773901E-2</v>
      </c>
      <c r="Q13" s="17">
        <v>0.10355356668200701</v>
      </c>
      <c r="R13" s="17"/>
      <c r="S13" s="17">
        <v>3.9209568380235101E-2</v>
      </c>
      <c r="T13" s="17">
        <v>6.8099959732996096E-2</v>
      </c>
      <c r="U13" s="17">
        <v>0.11861352138548099</v>
      </c>
      <c r="V13" s="17">
        <v>5.5887365209857598E-2</v>
      </c>
      <c r="W13" s="17">
        <v>8.47907266348292E-2</v>
      </c>
      <c r="X13" s="17">
        <v>8.6108402785154498E-2</v>
      </c>
      <c r="Y13" s="17">
        <v>6.0021258332155498E-2</v>
      </c>
      <c r="Z13" s="17"/>
      <c r="AA13" s="17">
        <v>9.2644076757057506E-2</v>
      </c>
      <c r="AB13" s="17">
        <v>2.8593104177513401E-2</v>
      </c>
      <c r="AC13" s="17"/>
      <c r="AD13" s="17">
        <v>9.2731601158646801E-2</v>
      </c>
      <c r="AE13" s="17">
        <v>0.11069260346837401</v>
      </c>
      <c r="AF13" s="17">
        <v>8.2975939428935497E-2</v>
      </c>
      <c r="AG13" s="17"/>
      <c r="AH13" s="17">
        <v>0.119070230040231</v>
      </c>
      <c r="AI13" s="17">
        <v>6.0532501129554502E-2</v>
      </c>
      <c r="AJ13" s="17"/>
      <c r="AK13" s="17">
        <v>5.52212378662328E-2</v>
      </c>
      <c r="AL13" s="17">
        <v>7.3463658675652896E-2</v>
      </c>
      <c r="AM13" s="17"/>
      <c r="AN13" s="17">
        <v>4.7778756851023098E-2</v>
      </c>
      <c r="AO13" s="17">
        <v>0.10355356668200701</v>
      </c>
      <c r="AP13" s="17"/>
      <c r="AQ13" s="17">
        <v>8.9964268705499895E-2</v>
      </c>
      <c r="AR13" s="17">
        <v>5.6739234390670197E-2</v>
      </c>
      <c r="AS13" s="17"/>
      <c r="AT13" s="17">
        <v>1.8617175302877102E-2</v>
      </c>
      <c r="AU13" s="17">
        <v>5.3320254908015903E-2</v>
      </c>
      <c r="AV13" s="17">
        <v>8.2900723119720701E-2</v>
      </c>
      <c r="AW13" s="17">
        <v>0.132566717301149</v>
      </c>
      <c r="AX13" s="17"/>
      <c r="AY13" s="17">
        <v>0.11028311009451899</v>
      </c>
      <c r="AZ13" s="17">
        <v>5.7266825190378103E-2</v>
      </c>
      <c r="BA13" s="17"/>
      <c r="BB13" s="17">
        <v>5.4786877669248203E-2</v>
      </c>
      <c r="BC13" s="17">
        <v>7.0187125049481297E-2</v>
      </c>
      <c r="BD13" s="17"/>
      <c r="BE13" s="17">
        <v>0.100610483664671</v>
      </c>
      <c r="BF13" s="17">
        <v>6.3496765181076401E-2</v>
      </c>
      <c r="BG13" s="17"/>
      <c r="BH13" s="17">
        <v>5.9677214779631102E-2</v>
      </c>
      <c r="BI13" s="17">
        <v>6.8507723566861606E-2</v>
      </c>
      <c r="BJ13" s="17"/>
      <c r="BK13" s="17">
        <v>7.9246244633374097E-2</v>
      </c>
      <c r="BL13" s="17">
        <v>6.5813239921724498E-2</v>
      </c>
      <c r="BM13" s="17"/>
      <c r="BN13" s="17">
        <v>7.6106138627277706E-2</v>
      </c>
      <c r="BO13" s="17">
        <v>6.7418411551517898E-2</v>
      </c>
      <c r="BP13" s="17"/>
      <c r="BQ13" s="17">
        <v>0.120455432376447</v>
      </c>
      <c r="BR13" s="17">
        <v>6.3654475881911698E-2</v>
      </c>
      <c r="BS13" s="17"/>
      <c r="BT13" s="17">
        <v>8.2339705240241701E-2</v>
      </c>
      <c r="BU13" s="17">
        <v>6.6825493029452496E-2</v>
      </c>
      <c r="BV13" s="17"/>
      <c r="BW13" s="17">
        <v>7.6635195768897602E-2</v>
      </c>
      <c r="BX13" s="17">
        <v>6.3587697942774093E-2</v>
      </c>
      <c r="BY13" s="17"/>
      <c r="BZ13" s="17">
        <v>9.65999393566324E-2</v>
      </c>
      <c r="CA13" s="17">
        <v>6.6412988570602599E-2</v>
      </c>
    </row>
    <row r="14" spans="2:79" x14ac:dyDescent="0.35">
      <c r="B14" s="18" t="s">
        <v>150</v>
      </c>
      <c r="C14" s="17">
        <v>6.1703576487945902E-2</v>
      </c>
      <c r="D14" s="17">
        <v>5.71062555582902E-2</v>
      </c>
      <c r="E14" s="17">
        <v>9.1341711703625802E-2</v>
      </c>
      <c r="F14" s="17">
        <v>3.6481597287080197E-2</v>
      </c>
      <c r="G14" s="17">
        <v>8.84307749229086E-2</v>
      </c>
      <c r="H14" s="17">
        <v>4.7335682045061098E-2</v>
      </c>
      <c r="I14" s="17">
        <v>3.7865631422561899E-2</v>
      </c>
      <c r="J14" s="17">
        <v>7.05012568548085E-2</v>
      </c>
      <c r="K14" s="17">
        <v>7.1370274354195004E-2</v>
      </c>
      <c r="L14" s="17">
        <v>7.9128520295398894E-2</v>
      </c>
      <c r="M14" s="17"/>
      <c r="N14" s="17">
        <v>2.65847910479819E-2</v>
      </c>
      <c r="O14" s="17">
        <v>4.7450562953188002E-2</v>
      </c>
      <c r="P14" s="17">
        <v>7.3720146722335997E-2</v>
      </c>
      <c r="Q14" s="17">
        <v>9.2700199938040601E-2</v>
      </c>
      <c r="R14" s="17"/>
      <c r="S14" s="17">
        <v>5.37106242266982E-2</v>
      </c>
      <c r="T14" s="17">
        <v>4.1191819010096303E-2</v>
      </c>
      <c r="U14" s="17">
        <v>7.8899573644025195E-2</v>
      </c>
      <c r="V14" s="17">
        <v>4.3575278793368297E-2</v>
      </c>
      <c r="W14" s="17">
        <v>8.6933896611552E-2</v>
      </c>
      <c r="X14" s="17">
        <v>7.5084158583617902E-2</v>
      </c>
      <c r="Y14" s="17">
        <v>7.1043176283785495E-2</v>
      </c>
      <c r="Z14" s="17"/>
      <c r="AA14" s="17">
        <v>8.0252539324188202E-2</v>
      </c>
      <c r="AB14" s="17">
        <v>3.2436746267078598E-2</v>
      </c>
      <c r="AC14" s="17"/>
      <c r="AD14" s="17">
        <v>7.7428512723341503E-2</v>
      </c>
      <c r="AE14" s="17">
        <v>0.102508375509796</v>
      </c>
      <c r="AF14" s="17">
        <v>7.1080738835137297E-2</v>
      </c>
      <c r="AG14" s="17"/>
      <c r="AH14" s="17">
        <v>0.114845094377572</v>
      </c>
      <c r="AI14" s="17">
        <v>5.4174286319986803E-2</v>
      </c>
      <c r="AJ14" s="17"/>
      <c r="AK14" s="17">
        <v>5.3998170146032497E-2</v>
      </c>
      <c r="AL14" s="17">
        <v>6.5175578633269504E-2</v>
      </c>
      <c r="AM14" s="17"/>
      <c r="AN14" s="17">
        <v>4.4350077179047702E-2</v>
      </c>
      <c r="AO14" s="17">
        <v>9.2700199938040601E-2</v>
      </c>
      <c r="AP14" s="17"/>
      <c r="AQ14" s="17">
        <v>8.0906875267723402E-2</v>
      </c>
      <c r="AR14" s="17">
        <v>5.2124239999465E-2</v>
      </c>
      <c r="AS14" s="17"/>
      <c r="AT14" s="17">
        <v>2.51284054486717E-2</v>
      </c>
      <c r="AU14" s="17">
        <v>4.8230715778474501E-2</v>
      </c>
      <c r="AV14" s="17">
        <v>8.0136508300541504E-2</v>
      </c>
      <c r="AW14" s="17">
        <v>9.5372167971175398E-2</v>
      </c>
      <c r="AX14" s="17"/>
      <c r="AY14" s="17">
        <v>0.100965308075966</v>
      </c>
      <c r="AZ14" s="17">
        <v>5.1972477213301602E-2</v>
      </c>
      <c r="BA14" s="17"/>
      <c r="BB14" s="17">
        <v>6.6664529246874493E-2</v>
      </c>
      <c r="BC14" s="17">
        <v>6.0792220031316201E-2</v>
      </c>
      <c r="BD14" s="17"/>
      <c r="BE14" s="17">
        <v>8.5953237291934506E-2</v>
      </c>
      <c r="BF14" s="17">
        <v>5.8525575494286698E-2</v>
      </c>
      <c r="BG14" s="17"/>
      <c r="BH14" s="17">
        <v>5.9436271763084803E-2</v>
      </c>
      <c r="BI14" s="17">
        <v>6.1902010651768202E-2</v>
      </c>
      <c r="BJ14" s="17"/>
      <c r="BK14" s="17">
        <v>6.0710700524216003E-2</v>
      </c>
      <c r="BL14" s="17">
        <v>6.1875615320540797E-2</v>
      </c>
      <c r="BM14" s="17"/>
      <c r="BN14" s="17">
        <v>5.6050898378968698E-2</v>
      </c>
      <c r="BO14" s="17">
        <v>6.1961182003662102E-2</v>
      </c>
      <c r="BP14" s="17"/>
      <c r="BQ14" s="17">
        <v>0.11540401394157999</v>
      </c>
      <c r="BR14" s="17">
        <v>5.747899796593E-2</v>
      </c>
      <c r="BS14" s="17"/>
      <c r="BT14" s="17">
        <v>7.9657574872096196E-2</v>
      </c>
      <c r="BU14" s="17">
        <v>6.0504084066502102E-2</v>
      </c>
      <c r="BV14" s="17"/>
      <c r="BW14" s="17">
        <v>5.96600007561802E-2</v>
      </c>
      <c r="BX14" s="17">
        <v>6.2676880657674294E-2</v>
      </c>
      <c r="BY14" s="17"/>
      <c r="BZ14" s="17">
        <v>8.9236092854669199E-2</v>
      </c>
      <c r="CA14" s="17">
        <v>6.0380535411042602E-2</v>
      </c>
    </row>
    <row r="15" spans="2:79" x14ac:dyDescent="0.35">
      <c r="B15" s="18" t="s">
        <v>151</v>
      </c>
      <c r="C15" s="17">
        <v>5.48792301987409E-2</v>
      </c>
      <c r="D15" s="17">
        <v>6.0455937037020298E-2</v>
      </c>
      <c r="E15" s="17">
        <v>7.8483335629355999E-2</v>
      </c>
      <c r="F15" s="17">
        <v>4.5398708644298999E-2</v>
      </c>
      <c r="G15" s="17">
        <v>5.8432754597064603E-2</v>
      </c>
      <c r="H15" s="17">
        <v>3.8407298076320401E-2</v>
      </c>
      <c r="I15" s="17">
        <v>4.2841668883859201E-2</v>
      </c>
      <c r="J15" s="17">
        <v>4.2107717383678502E-2</v>
      </c>
      <c r="K15" s="17">
        <v>9.2094180770191394E-2</v>
      </c>
      <c r="L15" s="17">
        <v>6.0443268288996002E-2</v>
      </c>
      <c r="M15" s="17"/>
      <c r="N15" s="17">
        <v>2.32162834966885E-2</v>
      </c>
      <c r="O15" s="17">
        <v>4.22986539913002E-2</v>
      </c>
      <c r="P15" s="17">
        <v>5.89598175645933E-2</v>
      </c>
      <c r="Q15" s="17">
        <v>8.5631306923236006E-2</v>
      </c>
      <c r="R15" s="17"/>
      <c r="S15" s="17">
        <v>3.6481293946240799E-2</v>
      </c>
      <c r="T15" s="17">
        <v>5.5098421486495103E-2</v>
      </c>
      <c r="U15" s="17">
        <v>4.5193062910976703E-2</v>
      </c>
      <c r="V15" s="17">
        <v>3.9347724935474997E-2</v>
      </c>
      <c r="W15" s="17">
        <v>7.3985246755056799E-2</v>
      </c>
      <c r="X15" s="17">
        <v>8.1228344055664495E-2</v>
      </c>
      <c r="Y15" s="17">
        <v>7.7907181519505E-2</v>
      </c>
      <c r="Z15" s="17"/>
      <c r="AA15" s="17">
        <v>7.2779230660740393E-2</v>
      </c>
      <c r="AB15" s="17">
        <v>2.66363424912298E-2</v>
      </c>
      <c r="AC15" s="17"/>
      <c r="AD15" s="17">
        <v>8.0365125617791702E-2</v>
      </c>
      <c r="AE15" s="17">
        <v>0.101994715496904</v>
      </c>
      <c r="AF15" s="17">
        <v>5.3273564408058201E-2</v>
      </c>
      <c r="AG15" s="17"/>
      <c r="AH15" s="17">
        <v>0.132929717797728</v>
      </c>
      <c r="AI15" s="17">
        <v>4.3820743497174797E-2</v>
      </c>
      <c r="AJ15" s="17"/>
      <c r="AK15" s="17">
        <v>4.0054501694329801E-2</v>
      </c>
      <c r="AL15" s="17">
        <v>6.1559149061835398E-2</v>
      </c>
      <c r="AM15" s="17"/>
      <c r="AN15" s="17">
        <v>3.7662640687147399E-2</v>
      </c>
      <c r="AO15" s="17">
        <v>8.5631306923236006E-2</v>
      </c>
      <c r="AP15" s="17"/>
      <c r="AQ15" s="17">
        <v>7.8408195661197194E-2</v>
      </c>
      <c r="AR15" s="17">
        <v>4.3142086493615103E-2</v>
      </c>
      <c r="AS15" s="17"/>
      <c r="AT15" s="17">
        <v>2.3428173576855199E-2</v>
      </c>
      <c r="AU15" s="17">
        <v>4.1985677300121399E-2</v>
      </c>
      <c r="AV15" s="17">
        <v>6.7956863269730397E-2</v>
      </c>
      <c r="AW15" s="17">
        <v>9.5104002501923607E-2</v>
      </c>
      <c r="AX15" s="17"/>
      <c r="AY15" s="17">
        <v>8.8501014043238402E-2</v>
      </c>
      <c r="AZ15" s="17">
        <v>4.6546003335123202E-2</v>
      </c>
      <c r="BA15" s="17"/>
      <c r="BB15" s="17">
        <v>4.6386123111511697E-2</v>
      </c>
      <c r="BC15" s="17">
        <v>5.6439464362806002E-2</v>
      </c>
      <c r="BD15" s="17"/>
      <c r="BE15" s="17">
        <v>6.5858765282162904E-2</v>
      </c>
      <c r="BF15" s="17">
        <v>5.3440324570861203E-2</v>
      </c>
      <c r="BG15" s="17"/>
      <c r="BH15" s="17">
        <v>4.4916705792589301E-2</v>
      </c>
      <c r="BI15" s="17">
        <v>5.5751148815773997E-2</v>
      </c>
      <c r="BJ15" s="17"/>
      <c r="BK15" s="17">
        <v>5.3909359438734497E-2</v>
      </c>
      <c r="BL15" s="17">
        <v>5.50472828452091E-2</v>
      </c>
      <c r="BM15" s="17"/>
      <c r="BN15" s="17">
        <v>5.8619202380790499E-2</v>
      </c>
      <c r="BO15" s="17">
        <v>5.4708791082246501E-2</v>
      </c>
      <c r="BP15" s="17"/>
      <c r="BQ15" s="17">
        <v>0.101361758858743</v>
      </c>
      <c r="BR15" s="17">
        <v>5.1222479871602701E-2</v>
      </c>
      <c r="BS15" s="17"/>
      <c r="BT15" s="17">
        <v>9.0870523168363998E-2</v>
      </c>
      <c r="BU15" s="17">
        <v>5.2474680402571902E-2</v>
      </c>
      <c r="BV15" s="17"/>
      <c r="BW15" s="17">
        <v>5.0521780750263999E-2</v>
      </c>
      <c r="BX15" s="17">
        <v>5.6954574729241099E-2</v>
      </c>
      <c r="BY15" s="17"/>
      <c r="BZ15" s="17">
        <v>0.11206738454168</v>
      </c>
      <c r="CA15" s="17">
        <v>5.21311240576166E-2</v>
      </c>
    </row>
    <row r="16" spans="2:79" x14ac:dyDescent="0.35">
      <c r="B16" s="18" t="s">
        <v>152</v>
      </c>
      <c r="C16" s="17">
        <v>3.5040001606338703E-2</v>
      </c>
      <c r="D16" s="17">
        <v>3.4801574234889901E-2</v>
      </c>
      <c r="E16" s="17">
        <v>5.0775657876866102E-2</v>
      </c>
      <c r="F16" s="17">
        <v>2.63952274116886E-2</v>
      </c>
      <c r="G16" s="17">
        <v>4.5273871142469502E-2</v>
      </c>
      <c r="H16" s="17">
        <v>2.1165300100806701E-2</v>
      </c>
      <c r="I16" s="17">
        <v>2.5776173957869901E-2</v>
      </c>
      <c r="J16" s="17">
        <v>2.6466037051731402E-2</v>
      </c>
      <c r="K16" s="17">
        <v>6.4731494656200997E-2</v>
      </c>
      <c r="L16" s="17">
        <v>4.3035691051042199E-2</v>
      </c>
      <c r="M16" s="17"/>
      <c r="N16" s="17">
        <v>8.2029217074456595E-3</v>
      </c>
      <c r="O16" s="17">
        <v>2.7094660703188798E-2</v>
      </c>
      <c r="P16" s="17">
        <v>4.6155284362788401E-2</v>
      </c>
      <c r="Q16" s="17">
        <v>5.6309212976430698E-2</v>
      </c>
      <c r="R16" s="17"/>
      <c r="S16" s="17">
        <v>2.4933548877990899E-2</v>
      </c>
      <c r="T16" s="17">
        <v>2.1083299567867E-2</v>
      </c>
      <c r="U16" s="17">
        <v>3.1406350086682903E-2</v>
      </c>
      <c r="V16" s="17">
        <v>2.39505005900921E-2</v>
      </c>
      <c r="W16" s="17">
        <v>3.9617730193220603E-2</v>
      </c>
      <c r="X16" s="17">
        <v>5.6808419526614598E-2</v>
      </c>
      <c r="Y16" s="17">
        <v>6.2534638578358698E-2</v>
      </c>
      <c r="Z16" s="17"/>
      <c r="AA16" s="17">
        <v>4.7301812274025599E-2</v>
      </c>
      <c r="AB16" s="17">
        <v>1.56931338499143E-2</v>
      </c>
      <c r="AC16" s="17"/>
      <c r="AD16" s="17">
        <v>3.8268634897521102E-2</v>
      </c>
      <c r="AE16" s="17">
        <v>7.2439897901426506E-2</v>
      </c>
      <c r="AF16" s="17">
        <v>4.2149652268273601E-2</v>
      </c>
      <c r="AG16" s="17"/>
      <c r="AH16" s="17">
        <v>7.7594865892481699E-2</v>
      </c>
      <c r="AI16" s="17">
        <v>2.9010668346909199E-2</v>
      </c>
      <c r="AJ16" s="17"/>
      <c r="AK16" s="17">
        <v>3.3222073111776801E-2</v>
      </c>
      <c r="AL16" s="17">
        <v>3.5859147457068301E-2</v>
      </c>
      <c r="AM16" s="17"/>
      <c r="AN16" s="17">
        <v>2.3132406399849401E-2</v>
      </c>
      <c r="AO16" s="17">
        <v>5.6309212976430698E-2</v>
      </c>
      <c r="AP16" s="17"/>
      <c r="AQ16" s="17">
        <v>5.3382931649632002E-2</v>
      </c>
      <c r="AR16" s="17">
        <v>2.5889849797295899E-2</v>
      </c>
      <c r="AS16" s="17"/>
      <c r="AT16" s="17">
        <v>1.27102738297697E-2</v>
      </c>
      <c r="AU16" s="17">
        <v>2.4392182335305001E-2</v>
      </c>
      <c r="AV16" s="17">
        <v>4.64238434786408E-2</v>
      </c>
      <c r="AW16" s="17">
        <v>6.1752761389592299E-2</v>
      </c>
      <c r="AX16" s="17"/>
      <c r="AY16" s="17">
        <v>5.6516776953392897E-2</v>
      </c>
      <c r="AZ16" s="17">
        <v>2.9716939567343299E-2</v>
      </c>
      <c r="BA16" s="17"/>
      <c r="BB16" s="17">
        <v>2.5360301276206199E-2</v>
      </c>
      <c r="BC16" s="17">
        <v>3.6818219989537403E-2</v>
      </c>
      <c r="BD16" s="17"/>
      <c r="BE16" s="17">
        <v>6.3867084401652993E-2</v>
      </c>
      <c r="BF16" s="17">
        <v>3.1262113803770503E-2</v>
      </c>
      <c r="BG16" s="17"/>
      <c r="BH16" s="17">
        <v>4.2985081280606699E-2</v>
      </c>
      <c r="BI16" s="17">
        <v>3.4344649444638803E-2</v>
      </c>
      <c r="BJ16" s="17"/>
      <c r="BK16" s="17">
        <v>2.11559994550896E-2</v>
      </c>
      <c r="BL16" s="17">
        <v>3.7445727607473299E-2</v>
      </c>
      <c r="BM16" s="17"/>
      <c r="BN16" s="17">
        <v>4.3448441098487597E-2</v>
      </c>
      <c r="BO16" s="17">
        <v>3.4656809719239498E-2</v>
      </c>
      <c r="BP16" s="17"/>
      <c r="BQ16" s="17">
        <v>5.2723293127207298E-2</v>
      </c>
      <c r="BR16" s="17">
        <v>3.3648868552309003E-2</v>
      </c>
      <c r="BS16" s="17"/>
      <c r="BT16" s="17">
        <v>5.0597396573070698E-2</v>
      </c>
      <c r="BU16" s="17">
        <v>3.4000624362299503E-2</v>
      </c>
      <c r="BV16" s="17"/>
      <c r="BW16" s="17">
        <v>3.4484593233870299E-2</v>
      </c>
      <c r="BX16" s="17">
        <v>3.5304528766464401E-2</v>
      </c>
      <c r="BY16" s="17"/>
      <c r="BZ16" s="17">
        <v>6.1380730816112998E-2</v>
      </c>
      <c r="CA16" s="17">
        <v>3.3774230389645998E-2</v>
      </c>
    </row>
    <row r="17" spans="2:79" x14ac:dyDescent="0.35">
      <c r="B17" s="18" t="s">
        <v>153</v>
      </c>
      <c r="C17" s="17">
        <v>3.0669477080725802E-2</v>
      </c>
      <c r="D17" s="17">
        <v>3.7416646833518197E-2</v>
      </c>
      <c r="E17" s="17">
        <v>2.7646309980063399E-2</v>
      </c>
      <c r="F17" s="17">
        <v>1.6848331162196601E-2</v>
      </c>
      <c r="G17" s="17">
        <v>4.2213030845734197E-2</v>
      </c>
      <c r="H17" s="17">
        <v>2.7619030549255599E-2</v>
      </c>
      <c r="I17" s="17">
        <v>2.7614911680538898E-2</v>
      </c>
      <c r="J17" s="17">
        <v>2.5655024856155201E-2</v>
      </c>
      <c r="K17" s="17">
        <v>3.8763141099445002E-2</v>
      </c>
      <c r="L17" s="17">
        <v>4.7796911544111503E-2</v>
      </c>
      <c r="M17" s="17"/>
      <c r="N17" s="17">
        <v>1.35176579467771E-2</v>
      </c>
      <c r="O17" s="17">
        <v>2.3012600628763299E-2</v>
      </c>
      <c r="P17" s="17">
        <v>2.8740395930599301E-2</v>
      </c>
      <c r="Q17" s="17">
        <v>4.9585643701354098E-2</v>
      </c>
      <c r="R17" s="17"/>
      <c r="S17" s="17">
        <v>2.2121309043710201E-2</v>
      </c>
      <c r="T17" s="17">
        <v>3.0265287019881199E-2</v>
      </c>
      <c r="U17" s="17">
        <v>1.7122723517222702E-2</v>
      </c>
      <c r="V17" s="17">
        <v>2.7267311690978499E-2</v>
      </c>
      <c r="W17" s="17">
        <v>3.49696624868511E-2</v>
      </c>
      <c r="X17" s="17">
        <v>3.9166646813502598E-2</v>
      </c>
      <c r="Y17" s="17">
        <v>4.30019674605387E-2</v>
      </c>
      <c r="Z17" s="17"/>
      <c r="AA17" s="17">
        <v>4.1393455506631698E-2</v>
      </c>
      <c r="AB17" s="17">
        <v>1.37490239721564E-2</v>
      </c>
      <c r="AC17" s="17"/>
      <c r="AD17" s="17">
        <v>3.91075050261422E-2</v>
      </c>
      <c r="AE17" s="17">
        <v>5.7209982881584798E-2</v>
      </c>
      <c r="AF17" s="17">
        <v>3.7284877107128002E-2</v>
      </c>
      <c r="AG17" s="17"/>
      <c r="AH17" s="17">
        <v>5.2649491321205298E-2</v>
      </c>
      <c r="AI17" s="17">
        <v>2.7555265976402898E-2</v>
      </c>
      <c r="AJ17" s="17"/>
      <c r="AK17" s="17">
        <v>2.8573598355283399E-2</v>
      </c>
      <c r="AL17" s="17">
        <v>3.1613865359315499E-2</v>
      </c>
      <c r="AM17" s="17"/>
      <c r="AN17" s="17">
        <v>2.00792369887174E-2</v>
      </c>
      <c r="AO17" s="17">
        <v>4.9585643701354098E-2</v>
      </c>
      <c r="AP17" s="17"/>
      <c r="AQ17" s="17">
        <v>4.1153438075120501E-2</v>
      </c>
      <c r="AR17" s="17">
        <v>2.54396782191273E-2</v>
      </c>
      <c r="AS17" s="17"/>
      <c r="AT17" s="17">
        <v>1.08767086960074E-2</v>
      </c>
      <c r="AU17" s="17">
        <v>2.1027203989654901E-2</v>
      </c>
      <c r="AV17" s="17">
        <v>4.3423595082787501E-2</v>
      </c>
      <c r="AW17" s="17">
        <v>4.7150152277778301E-2</v>
      </c>
      <c r="AX17" s="17"/>
      <c r="AY17" s="17">
        <v>4.3555909549589301E-2</v>
      </c>
      <c r="AZ17" s="17">
        <v>2.74755488310412E-2</v>
      </c>
      <c r="BA17" s="17"/>
      <c r="BB17" s="17">
        <v>2.5502032847268898E-2</v>
      </c>
      <c r="BC17" s="17">
        <v>3.1618767246401898E-2</v>
      </c>
      <c r="BD17" s="17"/>
      <c r="BE17" s="17">
        <v>4.6192409478329803E-2</v>
      </c>
      <c r="BF17" s="17">
        <v>2.8635143694257299E-2</v>
      </c>
      <c r="BG17" s="17"/>
      <c r="BH17" s="17">
        <v>3.5550915914113003E-2</v>
      </c>
      <c r="BI17" s="17">
        <v>3.02422542983042E-2</v>
      </c>
      <c r="BJ17" s="17"/>
      <c r="BK17" s="17">
        <v>2.1568927983656699E-2</v>
      </c>
      <c r="BL17" s="17">
        <v>3.22463586851017E-2</v>
      </c>
      <c r="BM17" s="17"/>
      <c r="BN17" s="17">
        <v>3.0430545523188801E-2</v>
      </c>
      <c r="BO17" s="17">
        <v>3.06803657402096E-2</v>
      </c>
      <c r="BP17" s="17"/>
      <c r="BQ17" s="17">
        <v>5.4788223483677102E-2</v>
      </c>
      <c r="BR17" s="17">
        <v>2.87720709726315E-2</v>
      </c>
      <c r="BS17" s="17"/>
      <c r="BT17" s="17">
        <v>4.79852662904224E-2</v>
      </c>
      <c r="BU17" s="17">
        <v>2.9512622909084199E-2</v>
      </c>
      <c r="BV17" s="17"/>
      <c r="BW17" s="17">
        <v>2.9440871866048501E-2</v>
      </c>
      <c r="BX17" s="17">
        <v>3.1254631112361299E-2</v>
      </c>
      <c r="BY17" s="17"/>
      <c r="BZ17" s="17">
        <v>4.8190171849152898E-2</v>
      </c>
      <c r="CA17" s="17">
        <v>2.9827541728150001E-2</v>
      </c>
    </row>
    <row r="18" spans="2:79" x14ac:dyDescent="0.35">
      <c r="B18" s="18" t="s">
        <v>154</v>
      </c>
      <c r="C18" s="17">
        <v>3.0775478733915201E-2</v>
      </c>
      <c r="D18" s="17">
        <v>2.8075241957056501E-2</v>
      </c>
      <c r="E18" s="17">
        <v>3.6101690247073E-2</v>
      </c>
      <c r="F18" s="17">
        <v>1.0181476267333E-2</v>
      </c>
      <c r="G18" s="17">
        <v>4.2856391885305101E-2</v>
      </c>
      <c r="H18" s="17">
        <v>2.4248929069855599E-2</v>
      </c>
      <c r="I18" s="17">
        <v>2.9360861162193198E-2</v>
      </c>
      <c r="J18" s="17">
        <v>3.4292621715509203E-2</v>
      </c>
      <c r="K18" s="17">
        <v>5.2003092875114898E-2</v>
      </c>
      <c r="L18" s="17">
        <v>5.24242043571971E-2</v>
      </c>
      <c r="M18" s="17"/>
      <c r="N18" s="17">
        <v>1.21491737558754E-2</v>
      </c>
      <c r="O18" s="17">
        <v>3.6204187876270798E-2</v>
      </c>
      <c r="P18" s="17">
        <v>3.8084048795811599E-2</v>
      </c>
      <c r="Q18" s="17">
        <v>3.9870005183433803E-2</v>
      </c>
      <c r="R18" s="17"/>
      <c r="S18" s="17">
        <v>2.2569678065484201E-2</v>
      </c>
      <c r="T18" s="17">
        <v>2.47417279196912E-2</v>
      </c>
      <c r="U18" s="17">
        <v>2.6896836662484901E-2</v>
      </c>
      <c r="V18" s="17">
        <v>3.1365869272068997E-2</v>
      </c>
      <c r="W18" s="17">
        <v>2.8619515470422598E-2</v>
      </c>
      <c r="X18" s="17">
        <v>2.8394833477200801E-2</v>
      </c>
      <c r="Y18" s="17">
        <v>4.5405222160762801E-2</v>
      </c>
      <c r="Z18" s="17"/>
      <c r="AA18" s="17">
        <v>3.8659843716428603E-2</v>
      </c>
      <c r="AB18" s="17">
        <v>1.8335410069174801E-2</v>
      </c>
      <c r="AC18" s="17"/>
      <c r="AD18" s="17">
        <v>3.9710105909435703E-2</v>
      </c>
      <c r="AE18" s="17">
        <v>4.1358229506854201E-2</v>
      </c>
      <c r="AF18" s="17">
        <v>3.6587212413699499E-2</v>
      </c>
      <c r="AG18" s="17"/>
      <c r="AH18" s="17">
        <v>4.1908459604013501E-2</v>
      </c>
      <c r="AI18" s="17">
        <v>2.9198116123020101E-2</v>
      </c>
      <c r="AJ18" s="17"/>
      <c r="AK18" s="17">
        <v>2.9974367316849899E-2</v>
      </c>
      <c r="AL18" s="17">
        <v>3.11364539291576E-2</v>
      </c>
      <c r="AM18" s="17"/>
      <c r="AN18" s="17">
        <v>2.5683896461717901E-2</v>
      </c>
      <c r="AO18" s="17">
        <v>3.9870005183433803E-2</v>
      </c>
      <c r="AP18" s="17"/>
      <c r="AQ18" s="17">
        <v>3.55649504350656E-2</v>
      </c>
      <c r="AR18" s="17">
        <v>2.8386307917300499E-2</v>
      </c>
      <c r="AS18" s="17"/>
      <c r="AT18" s="17">
        <v>1.7364167636233E-2</v>
      </c>
      <c r="AU18" s="17">
        <v>3.2251377909411801E-2</v>
      </c>
      <c r="AV18" s="17">
        <v>3.5936928570777002E-2</v>
      </c>
      <c r="AW18" s="17">
        <v>3.1718681622204002E-2</v>
      </c>
      <c r="AX18" s="17"/>
      <c r="AY18" s="17">
        <v>4.2121781301390597E-2</v>
      </c>
      <c r="AZ18" s="17">
        <v>2.7963274783187098E-2</v>
      </c>
      <c r="BA18" s="17"/>
      <c r="BB18" s="17">
        <v>2.2751848453488099E-2</v>
      </c>
      <c r="BC18" s="17">
        <v>3.22494672230247E-2</v>
      </c>
      <c r="BD18" s="17"/>
      <c r="BE18" s="17">
        <v>5.9640056415262502E-2</v>
      </c>
      <c r="BF18" s="17">
        <v>2.6992677098282101E-2</v>
      </c>
      <c r="BG18" s="17"/>
      <c r="BH18" s="17">
        <v>2.64947001089797E-2</v>
      </c>
      <c r="BI18" s="17">
        <v>3.11501318264761E-2</v>
      </c>
      <c r="BJ18" s="17"/>
      <c r="BK18" s="17">
        <v>2.0330072394991398E-2</v>
      </c>
      <c r="BL18" s="17">
        <v>3.2585388106459098E-2</v>
      </c>
      <c r="BM18" s="17"/>
      <c r="BN18" s="17">
        <v>3.4978052776512503E-2</v>
      </c>
      <c r="BO18" s="17">
        <v>3.0583957788850299E-2</v>
      </c>
      <c r="BP18" s="17"/>
      <c r="BQ18" s="17">
        <v>3.9275509425140097E-2</v>
      </c>
      <c r="BR18" s="17">
        <v>3.0106786842426798E-2</v>
      </c>
      <c r="BS18" s="17"/>
      <c r="BT18" s="17">
        <v>3.2172565292937598E-2</v>
      </c>
      <c r="BU18" s="17">
        <v>3.06821404867018E-2</v>
      </c>
      <c r="BV18" s="17"/>
      <c r="BW18" s="17">
        <v>3.5366160856892002E-2</v>
      </c>
      <c r="BX18" s="17">
        <v>2.8589051295608299E-2</v>
      </c>
      <c r="BY18" s="17"/>
      <c r="BZ18" s="17">
        <v>3.2644410378279899E-2</v>
      </c>
      <c r="CA18" s="17">
        <v>3.06856695314985E-2</v>
      </c>
    </row>
    <row r="19" spans="2:79" x14ac:dyDescent="0.35">
      <c r="B19" s="18" t="s">
        <v>155</v>
      </c>
      <c r="C19" s="17">
        <v>1.44075645980822E-2</v>
      </c>
      <c r="D19" s="17">
        <v>6.4180783039081398E-3</v>
      </c>
      <c r="E19" s="17">
        <v>1.6154680726587399E-2</v>
      </c>
      <c r="F19" s="17">
        <v>6.8589119550477601E-3</v>
      </c>
      <c r="G19" s="17">
        <v>1.99580996837024E-2</v>
      </c>
      <c r="H19" s="17">
        <v>1.15204242039129E-2</v>
      </c>
      <c r="I19" s="17">
        <v>1.80159517661704E-2</v>
      </c>
      <c r="J19" s="17">
        <v>2.72181782168768E-2</v>
      </c>
      <c r="K19" s="17">
        <v>1.14759789778935E-2</v>
      </c>
      <c r="L19" s="17">
        <v>2.08725003810575E-2</v>
      </c>
      <c r="M19" s="17"/>
      <c r="N19" s="17">
        <v>8.0429973265632206E-3</v>
      </c>
      <c r="O19" s="17">
        <v>2.55276834425847E-2</v>
      </c>
      <c r="P19" s="17">
        <v>9.8726609385083094E-3</v>
      </c>
      <c r="Q19" s="17">
        <v>1.5638191433768399E-2</v>
      </c>
      <c r="R19" s="17"/>
      <c r="S19" s="17">
        <v>9.9358194671552193E-3</v>
      </c>
      <c r="T19" s="17">
        <v>1.18388023709768E-2</v>
      </c>
      <c r="U19" s="17">
        <v>8.3382079774196993E-3</v>
      </c>
      <c r="V19" s="17">
        <v>1.24551939308233E-2</v>
      </c>
      <c r="W19" s="17">
        <v>1.4261751916766201E-2</v>
      </c>
      <c r="X19" s="17">
        <v>1.3276204063222399E-2</v>
      </c>
      <c r="Y19" s="17">
        <v>2.4326480561315401E-2</v>
      </c>
      <c r="Z19" s="17"/>
      <c r="AA19" s="17">
        <v>1.6853852254232599E-2</v>
      </c>
      <c r="AB19" s="17">
        <v>1.0547775447819201E-2</v>
      </c>
      <c r="AC19" s="17"/>
      <c r="AD19" s="17">
        <v>1.5661860631427799E-2</v>
      </c>
      <c r="AE19" s="17">
        <v>2.7869166180093E-2</v>
      </c>
      <c r="AF19" s="17">
        <v>1.20538942210203E-2</v>
      </c>
      <c r="AG19" s="17"/>
      <c r="AH19" s="17">
        <v>2.14251479092279E-2</v>
      </c>
      <c r="AI19" s="17">
        <v>1.34132869950753E-2</v>
      </c>
      <c r="AJ19" s="17"/>
      <c r="AK19" s="17">
        <v>1.31611086502883E-2</v>
      </c>
      <c r="AL19" s="17">
        <v>1.49692089206212E-2</v>
      </c>
      <c r="AM19" s="17"/>
      <c r="AN19" s="17">
        <v>1.3718596589131901E-2</v>
      </c>
      <c r="AO19" s="17">
        <v>1.5638191433768399E-2</v>
      </c>
      <c r="AP19" s="17"/>
      <c r="AQ19" s="17">
        <v>1.9934034091610198E-2</v>
      </c>
      <c r="AR19" s="17">
        <v>1.1650751225601601E-2</v>
      </c>
      <c r="AS19" s="17"/>
      <c r="AT19" s="17">
        <v>1.10047993499172E-2</v>
      </c>
      <c r="AU19" s="17">
        <v>1.4068961089543201E-2</v>
      </c>
      <c r="AV19" s="17">
        <v>1.45976117722E-2</v>
      </c>
      <c r="AW19" s="17">
        <v>1.9945707957378E-2</v>
      </c>
      <c r="AX19" s="17"/>
      <c r="AY19" s="17">
        <v>2.5601578935219398E-2</v>
      </c>
      <c r="AZ19" s="17">
        <v>1.1633105592058299E-2</v>
      </c>
      <c r="BA19" s="17"/>
      <c r="BB19" s="17">
        <v>6.6874891743221804E-3</v>
      </c>
      <c r="BC19" s="17">
        <v>1.58257882589403E-2</v>
      </c>
      <c r="BD19" s="17"/>
      <c r="BE19" s="17">
        <v>1.69172070126512E-2</v>
      </c>
      <c r="BF19" s="17">
        <v>1.4078667375490199E-2</v>
      </c>
      <c r="BG19" s="17"/>
      <c r="BH19" s="17">
        <v>7.9949517378009906E-3</v>
      </c>
      <c r="BI19" s="17">
        <v>1.4968795497878299E-2</v>
      </c>
      <c r="BJ19" s="17"/>
      <c r="BK19" s="17">
        <v>8.2949717350509107E-3</v>
      </c>
      <c r="BL19" s="17">
        <v>1.54667133525082E-2</v>
      </c>
      <c r="BM19" s="17"/>
      <c r="BN19" s="17">
        <v>9.2841009608807708E-3</v>
      </c>
      <c r="BO19" s="17">
        <v>1.46410525956418E-2</v>
      </c>
      <c r="BP19" s="17"/>
      <c r="BQ19" s="17">
        <v>1.46456344253953E-2</v>
      </c>
      <c r="BR19" s="17">
        <v>1.4388835799456001E-2</v>
      </c>
      <c r="BS19" s="17"/>
      <c r="BT19" s="17">
        <v>7.9639514250181807E-3</v>
      </c>
      <c r="BU19" s="17">
        <v>1.48380572940506E-2</v>
      </c>
      <c r="BV19" s="17"/>
      <c r="BW19" s="17">
        <v>1.7365081033979098E-2</v>
      </c>
      <c r="BX19" s="17">
        <v>1.299897325774E-2</v>
      </c>
      <c r="BY19" s="17"/>
      <c r="BZ19" s="17">
        <v>3.0293543630808599E-2</v>
      </c>
      <c r="CA19" s="17">
        <v>1.36441834916416E-2</v>
      </c>
    </row>
    <row r="20" spans="2:79" x14ac:dyDescent="0.35">
      <c r="B20" s="18" t="s">
        <v>156</v>
      </c>
      <c r="C20" s="17">
        <v>8.1685743076254494E-2</v>
      </c>
      <c r="D20" s="17">
        <v>4.7903559070124703E-2</v>
      </c>
      <c r="E20" s="17">
        <v>7.6953764639381694E-2</v>
      </c>
      <c r="F20" s="17">
        <v>6.7077547932408499E-2</v>
      </c>
      <c r="G20" s="17">
        <v>0.13620926795190699</v>
      </c>
      <c r="H20" s="17">
        <v>5.64384243702769E-2</v>
      </c>
      <c r="I20" s="17">
        <v>9.6457177921559403E-2</v>
      </c>
      <c r="J20" s="17">
        <v>7.8775056602095897E-2</v>
      </c>
      <c r="K20" s="17">
        <v>9.08957234743243E-2</v>
      </c>
      <c r="L20" s="17">
        <v>0.10802469956208</v>
      </c>
      <c r="M20" s="17"/>
      <c r="N20" s="17">
        <v>0.23107206437089101</v>
      </c>
      <c r="O20" s="17">
        <v>4.4505770446067197E-2</v>
      </c>
      <c r="P20" s="17">
        <v>1.5874027839549502E-2</v>
      </c>
      <c r="Q20" s="17">
        <v>8.4924657762480808E-3</v>
      </c>
      <c r="R20" s="17"/>
      <c r="S20" s="17">
        <v>8.87966959967776E-2</v>
      </c>
      <c r="T20" s="17">
        <v>8.3952226528926199E-2</v>
      </c>
      <c r="U20" s="17">
        <v>3.1080854064090599E-2</v>
      </c>
      <c r="V20" s="17">
        <v>0.148746517273151</v>
      </c>
      <c r="W20" s="17">
        <v>3.8739464370533702E-2</v>
      </c>
      <c r="X20" s="17">
        <v>4.7068568648926903E-2</v>
      </c>
      <c r="Y20" s="17">
        <v>8.8253900199256205E-2</v>
      </c>
      <c r="Z20" s="17"/>
      <c r="AA20" s="17">
        <v>5.08009101374228E-2</v>
      </c>
      <c r="AB20" s="17">
        <v>0.13041629313453201</v>
      </c>
      <c r="AC20" s="17"/>
      <c r="AD20" s="17">
        <v>3.6741926027055997E-2</v>
      </c>
      <c r="AE20" s="17">
        <v>4.9107415452536697E-2</v>
      </c>
      <c r="AF20" s="17">
        <v>6.5269500436763106E-2</v>
      </c>
      <c r="AG20" s="17"/>
      <c r="AH20" s="17">
        <v>3.6820621424607201E-2</v>
      </c>
      <c r="AI20" s="17">
        <v>8.8042402290198093E-2</v>
      </c>
      <c r="AJ20" s="17"/>
      <c r="AK20" s="17">
        <v>9.0760743143612793E-2</v>
      </c>
      <c r="AL20" s="17">
        <v>7.7596611587978495E-2</v>
      </c>
      <c r="AM20" s="17"/>
      <c r="AN20" s="17">
        <v>0.122663093047507</v>
      </c>
      <c r="AO20" s="17">
        <v>8.4924657762480808E-3</v>
      </c>
      <c r="AP20" s="17"/>
      <c r="AQ20" s="17">
        <v>7.1294327127769896E-2</v>
      </c>
      <c r="AR20" s="17">
        <v>8.6869376945823196E-2</v>
      </c>
      <c r="AS20" s="17"/>
      <c r="AT20" s="17">
        <v>0.13764494953829501</v>
      </c>
      <c r="AU20" s="17">
        <v>0.1137280763555</v>
      </c>
      <c r="AV20" s="17">
        <v>4.6644464984462397E-2</v>
      </c>
      <c r="AW20" s="17">
        <v>2.2900688633098701E-2</v>
      </c>
      <c r="AX20" s="17"/>
      <c r="AY20" s="17">
        <v>6.6305406204211007E-2</v>
      </c>
      <c r="AZ20" s="17">
        <v>8.5497790556732803E-2</v>
      </c>
      <c r="BA20" s="17"/>
      <c r="BB20" s="17">
        <v>6.3218278915589093E-2</v>
      </c>
      <c r="BC20" s="17">
        <v>8.5078325815549694E-2</v>
      </c>
      <c r="BD20" s="17"/>
      <c r="BE20" s="17">
        <v>8.7368149565880696E-2</v>
      </c>
      <c r="BF20" s="17">
        <v>8.0941044269274204E-2</v>
      </c>
      <c r="BG20" s="17"/>
      <c r="BH20" s="17">
        <v>7.1131404490885702E-2</v>
      </c>
      <c r="BI20" s="17">
        <v>8.26094571800184E-2</v>
      </c>
      <c r="BJ20" s="17"/>
      <c r="BK20" s="17">
        <v>2.0043368307926999E-2</v>
      </c>
      <c r="BL20" s="17">
        <v>9.2366716914803401E-2</v>
      </c>
      <c r="BM20" s="17"/>
      <c r="BN20" s="17">
        <v>2.6732124515974901E-2</v>
      </c>
      <c r="BO20" s="17">
        <v>8.4190105606151505E-2</v>
      </c>
      <c r="BP20" s="17"/>
      <c r="BQ20" s="17">
        <v>3.7631621051095798E-2</v>
      </c>
      <c r="BR20" s="17">
        <v>8.5151452231313901E-2</v>
      </c>
      <c r="BS20" s="17"/>
      <c r="BT20" s="17">
        <v>0.16469652324432199</v>
      </c>
      <c r="BU20" s="17">
        <v>7.6139858556311807E-2</v>
      </c>
      <c r="BV20" s="17"/>
      <c r="BW20" s="17">
        <v>8.8393115317230195E-2</v>
      </c>
      <c r="BX20" s="17">
        <v>7.8491188908975801E-2</v>
      </c>
      <c r="BY20" s="17"/>
      <c r="BZ20" s="17">
        <v>8.1045091962748797E-2</v>
      </c>
      <c r="CA20" s="17">
        <v>8.1716528774439204E-2</v>
      </c>
    </row>
    <row r="21" spans="2:79" x14ac:dyDescent="0.35">
      <c r="B21" s="18" t="s">
        <v>75</v>
      </c>
      <c r="C21" s="19">
        <v>1.6526832641988402E-2</v>
      </c>
      <c r="D21" s="19">
        <v>2.11320509220011E-2</v>
      </c>
      <c r="E21" s="19">
        <v>1.02086740189593E-2</v>
      </c>
      <c r="F21" s="19">
        <v>1.2493768580819801E-2</v>
      </c>
      <c r="G21" s="19">
        <v>1.0344833999561501E-2</v>
      </c>
      <c r="H21" s="19">
        <v>1.5927173077063601E-2</v>
      </c>
      <c r="I21" s="19">
        <v>1.51807434886324E-2</v>
      </c>
      <c r="J21" s="19">
        <v>2.97912430909009E-2</v>
      </c>
      <c r="K21" s="19">
        <v>3.5138564505581199E-2</v>
      </c>
      <c r="L21" s="19">
        <v>2.3823788344409302E-2</v>
      </c>
      <c r="M21" s="19"/>
      <c r="N21" s="19">
        <v>1.17822604599868E-2</v>
      </c>
      <c r="O21" s="19">
        <v>8.9383218902649494E-3</v>
      </c>
      <c r="P21" s="19">
        <v>1.65233023147641E-2</v>
      </c>
      <c r="Q21" s="19">
        <v>2.4449681124049299E-2</v>
      </c>
      <c r="R21" s="19"/>
      <c r="S21" s="19">
        <v>3.9007408473245701E-3</v>
      </c>
      <c r="T21" s="19">
        <v>6.1258101590515599E-3</v>
      </c>
      <c r="U21" s="19">
        <v>0</v>
      </c>
      <c r="V21" s="19">
        <v>1.23598662035076E-2</v>
      </c>
      <c r="W21" s="19">
        <v>8.8850076557646599E-3</v>
      </c>
      <c r="X21" s="19">
        <v>4.1594955452591599E-3</v>
      </c>
      <c r="Y21" s="19">
        <v>8.7732917799648903E-3</v>
      </c>
      <c r="Z21" s="19"/>
      <c r="AA21" s="19">
        <v>9.3679682929422407E-3</v>
      </c>
      <c r="AB21" s="19">
        <v>2.7822195586399801E-2</v>
      </c>
      <c r="AC21" s="19"/>
      <c r="AD21" s="19">
        <v>5.5159751702004199E-3</v>
      </c>
      <c r="AE21" s="19">
        <v>4.2821540466882104E-3</v>
      </c>
      <c r="AF21" s="19">
        <v>1.4253438280001401E-2</v>
      </c>
      <c r="AG21" s="19"/>
      <c r="AH21" s="19">
        <v>3.1265608301042601E-3</v>
      </c>
      <c r="AI21" s="19">
        <v>1.8425433562849501E-2</v>
      </c>
      <c r="AJ21" s="19"/>
      <c r="AK21" s="19">
        <v>1.8108336332041002E-2</v>
      </c>
      <c r="AL21" s="19">
        <v>1.5814218152752201E-2</v>
      </c>
      <c r="AM21" s="19"/>
      <c r="AN21" s="19">
        <v>1.20912157794192E-2</v>
      </c>
      <c r="AO21" s="19">
        <v>2.4449681124049299E-2</v>
      </c>
      <c r="AP21" s="19"/>
      <c r="AQ21" s="19">
        <v>1.17482801019423E-2</v>
      </c>
      <c r="AR21" s="19">
        <v>1.8910556565358901E-2</v>
      </c>
      <c r="AS21" s="19"/>
      <c r="AT21" s="19">
        <v>3.6866810993985297E-2</v>
      </c>
      <c r="AU21" s="19">
        <v>1.6718836878753401E-2</v>
      </c>
      <c r="AV21" s="19">
        <v>9.7093871630640708E-3</v>
      </c>
      <c r="AW21" s="19">
        <v>5.7045092974220002E-3</v>
      </c>
      <c r="AX21" s="19"/>
      <c r="AY21" s="19">
        <v>1.38940238541233E-2</v>
      </c>
      <c r="AZ21" s="19">
        <v>1.71793796043768E-2</v>
      </c>
      <c r="BA21" s="19"/>
      <c r="BB21" s="19">
        <v>8.1841132663264295E-3</v>
      </c>
      <c r="BC21" s="19">
        <v>1.80594396911435E-2</v>
      </c>
      <c r="BD21" s="19"/>
      <c r="BE21" s="19">
        <v>1.50994730459591E-2</v>
      </c>
      <c r="BF21" s="19">
        <v>1.6713892999292199E-2</v>
      </c>
      <c r="BG21" s="19"/>
      <c r="BH21" s="19">
        <v>1.42499973284799E-2</v>
      </c>
      <c r="BI21" s="19">
        <v>1.6726100921476E-2</v>
      </c>
      <c r="BJ21" s="19"/>
      <c r="BK21" s="19">
        <v>1.5758186587773299E-2</v>
      </c>
      <c r="BL21" s="19">
        <v>1.6660018432234702E-2</v>
      </c>
      <c r="BM21" s="19"/>
      <c r="BN21" s="19">
        <v>9.5575576130069399E-3</v>
      </c>
      <c r="BO21" s="19">
        <v>1.6844438501263801E-2</v>
      </c>
      <c r="BP21" s="19"/>
      <c r="BQ21" s="19">
        <v>1.7253382530244901E-2</v>
      </c>
      <c r="BR21" s="19">
        <v>1.6469675434363201E-2</v>
      </c>
      <c r="BS21" s="19"/>
      <c r="BT21" s="19">
        <v>3.9602819985338801E-3</v>
      </c>
      <c r="BU21" s="19">
        <v>1.7366393944044701E-2</v>
      </c>
      <c r="BV21" s="19"/>
      <c r="BW21" s="19">
        <v>6.2065589395375398E-3</v>
      </c>
      <c r="BX21" s="19">
        <v>2.14421216969501E-2</v>
      </c>
      <c r="BY21" s="19"/>
      <c r="BZ21" s="19">
        <v>0</v>
      </c>
      <c r="CA21" s="19">
        <v>1.73210091772972E-2</v>
      </c>
    </row>
    <row r="22" spans="2:79" x14ac:dyDescent="0.35">
      <c r="B22" s="16"/>
    </row>
    <row r="23" spans="2:79" x14ac:dyDescent="0.35">
      <c r="B23" t="s">
        <v>78</v>
      </c>
    </row>
    <row r="24" spans="2:79" x14ac:dyDescent="0.35">
      <c r="B24" t="s">
        <v>79</v>
      </c>
    </row>
    <row r="26" spans="2:79" x14ac:dyDescent="0.35">
      <c r="B2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159</v>
      </c>
      <c r="C9" s="17">
        <v>0.23915947549645999</v>
      </c>
      <c r="D9" s="17">
        <v>0.217761210008104</v>
      </c>
      <c r="E9" s="17">
        <v>0.26718690338923701</v>
      </c>
      <c r="F9" s="17">
        <v>0.15828231542698801</v>
      </c>
      <c r="G9" s="17">
        <v>0.33443642044741501</v>
      </c>
      <c r="H9" s="17">
        <v>0.183490827231893</v>
      </c>
      <c r="I9" s="17">
        <v>0.24179664125691999</v>
      </c>
      <c r="J9" s="17">
        <v>0.246339099586355</v>
      </c>
      <c r="K9" s="17">
        <v>0.32239085999031403</v>
      </c>
      <c r="L9" s="17">
        <v>0.25793853370349901</v>
      </c>
      <c r="M9" s="17"/>
      <c r="N9" s="17">
        <v>0.29367157768607899</v>
      </c>
      <c r="O9" s="17">
        <v>0.165265341551944</v>
      </c>
      <c r="P9" s="17">
        <v>0.17134255379603899</v>
      </c>
      <c r="Q9" s="17">
        <v>0.26380294979407698</v>
      </c>
      <c r="R9" s="17"/>
      <c r="S9" s="17">
        <v>0.21515711572232399</v>
      </c>
      <c r="T9" s="17">
        <v>0.20722750351521599</v>
      </c>
      <c r="U9" s="17">
        <v>0.17233845138280199</v>
      </c>
      <c r="V9" s="17">
        <v>0.24692312189660101</v>
      </c>
      <c r="W9" s="17">
        <v>0.225468945113275</v>
      </c>
      <c r="X9" s="17">
        <v>0.272121440438367</v>
      </c>
      <c r="Y9" s="17">
        <v>0.34394091047889103</v>
      </c>
      <c r="Z9" s="17"/>
      <c r="AA9" s="17">
        <v>0.257227355409685</v>
      </c>
      <c r="AB9" s="17">
        <v>0.21065170508688399</v>
      </c>
      <c r="AC9" s="17"/>
      <c r="AD9" s="17">
        <v>0.233025103220524</v>
      </c>
      <c r="AE9" s="17">
        <v>0.33581282755374198</v>
      </c>
      <c r="AF9" s="17">
        <v>0.23708025817974199</v>
      </c>
      <c r="AG9" s="17"/>
      <c r="AH9" s="17">
        <v>0.33538289079321298</v>
      </c>
      <c r="AI9" s="17">
        <v>0.22552618003384201</v>
      </c>
      <c r="AJ9" s="17"/>
      <c r="AK9" s="17">
        <v>0.227956682202926</v>
      </c>
      <c r="AL9" s="17">
        <v>0.244207375713895</v>
      </c>
      <c r="AM9" s="17"/>
      <c r="AN9" s="17">
        <v>0.225362794871518</v>
      </c>
      <c r="AO9" s="17">
        <v>0.26380294979407698</v>
      </c>
      <c r="AP9" s="17"/>
      <c r="AQ9" s="17">
        <v>0.32031435347493897</v>
      </c>
      <c r="AR9" s="17">
        <v>0.19867633284723299</v>
      </c>
      <c r="AS9" s="17"/>
      <c r="AT9" s="17">
        <v>0.21365701986664401</v>
      </c>
      <c r="AU9" s="17">
        <v>0.23466332095189599</v>
      </c>
      <c r="AV9" s="17">
        <v>0.233151896377019</v>
      </c>
      <c r="AW9" s="17">
        <v>0.30586803291347597</v>
      </c>
      <c r="AX9" s="17"/>
      <c r="AY9" s="17">
        <v>0.29875599630307398</v>
      </c>
      <c r="AZ9" s="17">
        <v>0.22438835774551699</v>
      </c>
      <c r="BA9" s="17"/>
      <c r="BB9" s="17">
        <v>0.19115850631079701</v>
      </c>
      <c r="BC9" s="17">
        <v>0.24797753833995401</v>
      </c>
      <c r="BD9" s="17"/>
      <c r="BE9" s="17">
        <v>0.32542637020635201</v>
      </c>
      <c r="BF9" s="17">
        <v>0.227853903871193</v>
      </c>
      <c r="BG9" s="17"/>
      <c r="BH9" s="17">
        <v>0.23724841483385301</v>
      </c>
      <c r="BI9" s="17">
        <v>0.23932673123427101</v>
      </c>
      <c r="BJ9" s="17"/>
      <c r="BK9" s="17">
        <v>0.16215588377677101</v>
      </c>
      <c r="BL9" s="17">
        <v>0.25250213712692798</v>
      </c>
      <c r="BM9" s="17"/>
      <c r="BN9" s="17">
        <v>0.29119625511521702</v>
      </c>
      <c r="BO9" s="17">
        <v>0.236788040011993</v>
      </c>
      <c r="BP9" s="17"/>
      <c r="BQ9" s="17">
        <v>0.28944120257346601</v>
      </c>
      <c r="BR9" s="17">
        <v>0.23520384469842801</v>
      </c>
      <c r="BS9" s="17"/>
      <c r="BT9" s="17">
        <v>0.33257837463793499</v>
      </c>
      <c r="BU9" s="17">
        <v>0.23291823278593701</v>
      </c>
      <c r="BV9" s="17"/>
      <c r="BW9" s="17">
        <v>0.23012269593252899</v>
      </c>
      <c r="BX9" s="17">
        <v>0.243463468293874</v>
      </c>
      <c r="BY9" s="17"/>
      <c r="BZ9" s="17">
        <v>0.29964554701283203</v>
      </c>
      <c r="CA9" s="17">
        <v>0.23625289201782901</v>
      </c>
    </row>
    <row r="10" spans="2:79" x14ac:dyDescent="0.35">
      <c r="B10" s="18" t="s">
        <v>160</v>
      </c>
      <c r="C10" s="17">
        <v>0.27051241925894898</v>
      </c>
      <c r="D10" s="17">
        <v>0.31238879195078401</v>
      </c>
      <c r="E10" s="17">
        <v>0.28287433642223198</v>
      </c>
      <c r="F10" s="17">
        <v>0.20699698434973099</v>
      </c>
      <c r="G10" s="17">
        <v>0.290205884009819</v>
      </c>
      <c r="H10" s="17">
        <v>0.25293941249419799</v>
      </c>
      <c r="I10" s="17">
        <v>0.24895056515404301</v>
      </c>
      <c r="J10" s="17">
        <v>0.30907244857015698</v>
      </c>
      <c r="K10" s="17">
        <v>0.300694162396836</v>
      </c>
      <c r="L10" s="17">
        <v>0.27565213943945899</v>
      </c>
      <c r="M10" s="17"/>
      <c r="N10" s="17">
        <v>0.12591256784881599</v>
      </c>
      <c r="O10" s="17">
        <v>0.25595030358458398</v>
      </c>
      <c r="P10" s="17">
        <v>0.34037075979933601</v>
      </c>
      <c r="Q10" s="17">
        <v>0.36567107887105699</v>
      </c>
      <c r="R10" s="17"/>
      <c r="S10" s="17">
        <v>0.21081477488241501</v>
      </c>
      <c r="T10" s="17">
        <v>0.276309710541425</v>
      </c>
      <c r="U10" s="17">
        <v>0.362739851255373</v>
      </c>
      <c r="V10" s="17">
        <v>0.216978799112683</v>
      </c>
      <c r="W10" s="17">
        <v>0.34450218608911898</v>
      </c>
      <c r="X10" s="17">
        <v>0.32873344166220497</v>
      </c>
      <c r="Y10" s="17">
        <v>0.24025411210129799</v>
      </c>
      <c r="Z10" s="17"/>
      <c r="AA10" s="17">
        <v>0.34817831952998801</v>
      </c>
      <c r="AB10" s="17">
        <v>0.14797000342413499</v>
      </c>
      <c r="AC10" s="17"/>
      <c r="AD10" s="17">
        <v>0.37680729025711002</v>
      </c>
      <c r="AE10" s="17">
        <v>0.37227152357675802</v>
      </c>
      <c r="AF10" s="17">
        <v>0.32287324665491302</v>
      </c>
      <c r="AG10" s="17"/>
      <c r="AH10" s="17">
        <v>0.39466409478096998</v>
      </c>
      <c r="AI10" s="17">
        <v>0.25292214282414499</v>
      </c>
      <c r="AJ10" s="17"/>
      <c r="AK10" s="17">
        <v>0.237252986008541</v>
      </c>
      <c r="AL10" s="17">
        <v>0.28549888700296999</v>
      </c>
      <c r="AM10" s="17"/>
      <c r="AN10" s="17">
        <v>0.21723772188834301</v>
      </c>
      <c r="AO10" s="17">
        <v>0.36567107887105699</v>
      </c>
      <c r="AP10" s="17"/>
      <c r="AQ10" s="17">
        <v>0.30847958108748902</v>
      </c>
      <c r="AR10" s="17">
        <v>0.25157295355365</v>
      </c>
      <c r="AS10" s="17"/>
      <c r="AT10" s="17">
        <v>0.10322305262574</v>
      </c>
      <c r="AU10" s="17">
        <v>0.22530697277904299</v>
      </c>
      <c r="AV10" s="17">
        <v>0.35354263013613602</v>
      </c>
      <c r="AW10" s="17">
        <v>0.38948943290268201</v>
      </c>
      <c r="AX10" s="17"/>
      <c r="AY10" s="17">
        <v>0.369523720250307</v>
      </c>
      <c r="AZ10" s="17">
        <v>0.245972268830317</v>
      </c>
      <c r="BA10" s="17"/>
      <c r="BB10" s="17">
        <v>0.249511322123213</v>
      </c>
      <c r="BC10" s="17">
        <v>0.27437044540856598</v>
      </c>
      <c r="BD10" s="17"/>
      <c r="BE10" s="17">
        <v>0.336322419496487</v>
      </c>
      <c r="BF10" s="17">
        <v>0.26188779362652698</v>
      </c>
      <c r="BG10" s="17"/>
      <c r="BH10" s="17">
        <v>0.264578665703044</v>
      </c>
      <c r="BI10" s="17">
        <v>0.27103174046543799</v>
      </c>
      <c r="BJ10" s="17"/>
      <c r="BK10" s="17">
        <v>0.31560029894839497</v>
      </c>
      <c r="BL10" s="17">
        <v>0.26269989637662</v>
      </c>
      <c r="BM10" s="17"/>
      <c r="BN10" s="17">
        <v>0.29753672284496602</v>
      </c>
      <c r="BO10" s="17">
        <v>0.26928085971709398</v>
      </c>
      <c r="BP10" s="17"/>
      <c r="BQ10" s="17">
        <v>0.40185867606814801</v>
      </c>
      <c r="BR10" s="17">
        <v>0.26017949457947198</v>
      </c>
      <c r="BS10" s="17"/>
      <c r="BT10" s="17">
        <v>0.30448617495174102</v>
      </c>
      <c r="BU10" s="17">
        <v>0.268242659531363</v>
      </c>
      <c r="BV10" s="17"/>
      <c r="BW10" s="17">
        <v>0.306845960082408</v>
      </c>
      <c r="BX10" s="17">
        <v>0.25320765964824798</v>
      </c>
      <c r="BY10" s="17"/>
      <c r="BZ10" s="17">
        <v>0.37903511973293003</v>
      </c>
      <c r="CA10" s="17">
        <v>0.265297494891298</v>
      </c>
    </row>
    <row r="11" spans="2:79" x14ac:dyDescent="0.35">
      <c r="B11" s="18" t="s">
        <v>161</v>
      </c>
      <c r="C11" s="17">
        <v>0.130257131175189</v>
      </c>
      <c r="D11" s="17">
        <v>0.132544408836344</v>
      </c>
      <c r="E11" s="17">
        <v>0.135268631340239</v>
      </c>
      <c r="F11" s="17">
        <v>0.148240573996854</v>
      </c>
      <c r="G11" s="17">
        <v>9.9756058471319603E-2</v>
      </c>
      <c r="H11" s="17">
        <v>0.13166953467978401</v>
      </c>
      <c r="I11" s="17">
        <v>0.112353553183</v>
      </c>
      <c r="J11" s="17">
        <v>0.169314973959485</v>
      </c>
      <c r="K11" s="17">
        <v>0.11526483750279801</v>
      </c>
      <c r="L11" s="17">
        <v>0.15284728914265799</v>
      </c>
      <c r="M11" s="17"/>
      <c r="N11" s="17">
        <v>0.122535507524567</v>
      </c>
      <c r="O11" s="17">
        <v>0.123853260268149</v>
      </c>
      <c r="P11" s="17">
        <v>0.15888029760623501</v>
      </c>
      <c r="Q11" s="17">
        <v>0.12747091259658899</v>
      </c>
      <c r="R11" s="17"/>
      <c r="S11" s="17">
        <v>0.124334111795355</v>
      </c>
      <c r="T11" s="17">
        <v>0.13193862170203599</v>
      </c>
      <c r="U11" s="17">
        <v>0.13318905573481801</v>
      </c>
      <c r="V11" s="17">
        <v>0.15440305691588799</v>
      </c>
      <c r="W11" s="17">
        <v>0.13537189768480601</v>
      </c>
      <c r="X11" s="17">
        <v>0.108187649381826</v>
      </c>
      <c r="Y11" s="17">
        <v>0.119122234925852</v>
      </c>
      <c r="Z11" s="17"/>
      <c r="AA11" s="17">
        <v>0.13774950798258201</v>
      </c>
      <c r="AB11" s="17">
        <v>0.11843554729965899</v>
      </c>
      <c r="AC11" s="17"/>
      <c r="AD11" s="17">
        <v>0.137497821086423</v>
      </c>
      <c r="AE11" s="17">
        <v>0.122268585477999</v>
      </c>
      <c r="AF11" s="17">
        <v>0.13969273648170699</v>
      </c>
      <c r="AG11" s="17"/>
      <c r="AH11" s="17">
        <v>0.11850223582535301</v>
      </c>
      <c r="AI11" s="17">
        <v>0.131922608969157</v>
      </c>
      <c r="AJ11" s="17"/>
      <c r="AK11" s="17">
        <v>0.128229227068377</v>
      </c>
      <c r="AL11" s="17">
        <v>0.13117089056657399</v>
      </c>
      <c r="AM11" s="17"/>
      <c r="AN11" s="17">
        <v>0.1318169992123</v>
      </c>
      <c r="AO11" s="17">
        <v>0.12747091259658899</v>
      </c>
      <c r="AP11" s="17"/>
      <c r="AQ11" s="17">
        <v>0.10853794347619</v>
      </c>
      <c r="AR11" s="17">
        <v>0.14109148883483699</v>
      </c>
      <c r="AS11" s="17"/>
      <c r="AT11" s="17">
        <v>0.134756843029155</v>
      </c>
      <c r="AU11" s="17">
        <v>0.119158640120809</v>
      </c>
      <c r="AV11" s="17">
        <v>0.133053000589408</v>
      </c>
      <c r="AW11" s="17">
        <v>0.14212975327621299</v>
      </c>
      <c r="AX11" s="17"/>
      <c r="AY11" s="17">
        <v>0.139961523879752</v>
      </c>
      <c r="AZ11" s="17">
        <v>0.127851877891937</v>
      </c>
      <c r="BA11" s="17"/>
      <c r="BB11" s="17">
        <v>0.12950504655692599</v>
      </c>
      <c r="BC11" s="17">
        <v>0.13039529358190699</v>
      </c>
      <c r="BD11" s="17"/>
      <c r="BE11" s="17">
        <v>0.142274777874518</v>
      </c>
      <c r="BF11" s="17">
        <v>0.12868217746921301</v>
      </c>
      <c r="BG11" s="17"/>
      <c r="BH11" s="17">
        <v>0.10108646353509899</v>
      </c>
      <c r="BI11" s="17">
        <v>0.13281014355937701</v>
      </c>
      <c r="BJ11" s="17"/>
      <c r="BK11" s="17">
        <v>0.15475331947413401</v>
      </c>
      <c r="BL11" s="17">
        <v>0.12601259732410799</v>
      </c>
      <c r="BM11" s="17"/>
      <c r="BN11" s="17">
        <v>0.111728187969345</v>
      </c>
      <c r="BO11" s="17">
        <v>0.131101537645573</v>
      </c>
      <c r="BP11" s="17"/>
      <c r="BQ11" s="17">
        <v>0.122093274490802</v>
      </c>
      <c r="BR11" s="17">
        <v>0.13089937647599301</v>
      </c>
      <c r="BS11" s="17"/>
      <c r="BT11" s="17">
        <v>0.13321804114167601</v>
      </c>
      <c r="BU11" s="17">
        <v>0.13005931512388999</v>
      </c>
      <c r="BV11" s="17"/>
      <c r="BW11" s="17">
        <v>0.15154448647155999</v>
      </c>
      <c r="BX11" s="17">
        <v>0.120118494593052</v>
      </c>
      <c r="BY11" s="17"/>
      <c r="BZ11" s="17">
        <v>0.140124527836542</v>
      </c>
      <c r="CA11" s="17">
        <v>0.129782965612871</v>
      </c>
    </row>
    <row r="12" spans="2:79" x14ac:dyDescent="0.35">
      <c r="B12" s="18" t="s">
        <v>162</v>
      </c>
      <c r="C12" s="17">
        <v>9.6742478877548194E-2</v>
      </c>
      <c r="D12" s="17">
        <v>7.3995728763658106E-2</v>
      </c>
      <c r="E12" s="17">
        <v>8.2825161036234801E-2</v>
      </c>
      <c r="F12" s="17">
        <v>0.109383209868552</v>
      </c>
      <c r="G12" s="17">
        <v>7.3145431003133005E-2</v>
      </c>
      <c r="H12" s="17">
        <v>0.13347416928151501</v>
      </c>
      <c r="I12" s="17">
        <v>9.1401258382435194E-2</v>
      </c>
      <c r="J12" s="17">
        <v>0.12630934961287099</v>
      </c>
      <c r="K12" s="17">
        <v>8.2788011514906099E-2</v>
      </c>
      <c r="L12" s="17">
        <v>0.11582057538076899</v>
      </c>
      <c r="M12" s="17"/>
      <c r="N12" s="17">
        <v>5.74063080271121E-2</v>
      </c>
      <c r="O12" s="17">
        <v>0.110783568857416</v>
      </c>
      <c r="P12" s="17">
        <v>0.11467450993605301</v>
      </c>
      <c r="Q12" s="17">
        <v>0.113482010832887</v>
      </c>
      <c r="R12" s="17"/>
      <c r="S12" s="17">
        <v>6.8173783970867805E-2</v>
      </c>
      <c r="T12" s="17">
        <v>0.129206632180875</v>
      </c>
      <c r="U12" s="17">
        <v>0.108426014913117</v>
      </c>
      <c r="V12" s="17">
        <v>9.5733892026157993E-2</v>
      </c>
      <c r="W12" s="17">
        <v>9.9778948743516005E-2</v>
      </c>
      <c r="X12" s="17">
        <v>0.103995474109928</v>
      </c>
      <c r="Y12" s="17">
        <v>9.5727809151181301E-2</v>
      </c>
      <c r="Z12" s="17"/>
      <c r="AA12" s="17">
        <v>0.10443240602553901</v>
      </c>
      <c r="AB12" s="17">
        <v>8.4609197128158606E-2</v>
      </c>
      <c r="AC12" s="17"/>
      <c r="AD12" s="17">
        <v>0.117483667005854</v>
      </c>
      <c r="AE12" s="17">
        <v>8.50097181866281E-2</v>
      </c>
      <c r="AF12" s="17">
        <v>0.105184425950708</v>
      </c>
      <c r="AG12" s="17"/>
      <c r="AH12" s="17">
        <v>8.3527974566636798E-2</v>
      </c>
      <c r="AI12" s="17">
        <v>9.8614759560031795E-2</v>
      </c>
      <c r="AJ12" s="17"/>
      <c r="AK12" s="17">
        <v>9.6947075395136306E-2</v>
      </c>
      <c r="AL12" s="17">
        <v>9.6650289119283597E-2</v>
      </c>
      <c r="AM12" s="17"/>
      <c r="AN12" s="17">
        <v>8.7370830488621307E-2</v>
      </c>
      <c r="AO12" s="17">
        <v>0.113482010832887</v>
      </c>
      <c r="AP12" s="17"/>
      <c r="AQ12" s="17">
        <v>0.103209881293075</v>
      </c>
      <c r="AR12" s="17">
        <v>9.3516292342868498E-2</v>
      </c>
      <c r="AS12" s="17"/>
      <c r="AT12" s="17">
        <v>5.8658430237360601E-2</v>
      </c>
      <c r="AU12" s="17">
        <v>0.101542908347361</v>
      </c>
      <c r="AV12" s="17">
        <v>0.11518197027482401</v>
      </c>
      <c r="AW12" s="17">
        <v>8.8974228369983005E-2</v>
      </c>
      <c r="AX12" s="17"/>
      <c r="AY12" s="17">
        <v>0.100374477440655</v>
      </c>
      <c r="AZ12" s="17">
        <v>9.5842280716299896E-2</v>
      </c>
      <c r="BA12" s="17"/>
      <c r="BB12" s="17">
        <v>9.3876740829559796E-2</v>
      </c>
      <c r="BC12" s="17">
        <v>9.7268931960243499E-2</v>
      </c>
      <c r="BD12" s="17"/>
      <c r="BE12" s="17">
        <v>9.4030797528963095E-2</v>
      </c>
      <c r="BF12" s="17">
        <v>9.7097853993511604E-2</v>
      </c>
      <c r="BG12" s="17"/>
      <c r="BH12" s="17">
        <v>7.4336540327255701E-2</v>
      </c>
      <c r="BI12" s="17">
        <v>9.8703443203220206E-2</v>
      </c>
      <c r="BJ12" s="17"/>
      <c r="BK12" s="17">
        <v>0.12259668402539201</v>
      </c>
      <c r="BL12" s="17">
        <v>9.2262637050583393E-2</v>
      </c>
      <c r="BM12" s="17"/>
      <c r="BN12" s="17">
        <v>0.117418127167915</v>
      </c>
      <c r="BO12" s="17">
        <v>9.5800242129245206E-2</v>
      </c>
      <c r="BP12" s="17"/>
      <c r="BQ12" s="17">
        <v>0.113021705494212</v>
      </c>
      <c r="BR12" s="17">
        <v>9.5461802697225304E-2</v>
      </c>
      <c r="BS12" s="17"/>
      <c r="BT12" s="17">
        <v>8.7880581012540898E-2</v>
      </c>
      <c r="BU12" s="17">
        <v>9.7334535259711502E-2</v>
      </c>
      <c r="BV12" s="17"/>
      <c r="BW12" s="17">
        <v>0.102584614290796</v>
      </c>
      <c r="BX12" s="17">
        <v>9.3960015438858305E-2</v>
      </c>
      <c r="BY12" s="17"/>
      <c r="BZ12" s="17">
        <v>7.5824154995862397E-2</v>
      </c>
      <c r="CA12" s="17">
        <v>9.7747683101775604E-2</v>
      </c>
    </row>
    <row r="13" spans="2:79" x14ac:dyDescent="0.35">
      <c r="B13" s="18" t="s">
        <v>163</v>
      </c>
      <c r="C13" s="17">
        <v>0.23364310442921701</v>
      </c>
      <c r="D13" s="17">
        <v>0.228930109854032</v>
      </c>
      <c r="E13" s="17">
        <v>0.21734417086289801</v>
      </c>
      <c r="F13" s="17">
        <v>0.34311680890534901</v>
      </c>
      <c r="G13" s="17">
        <v>0.181265534570935</v>
      </c>
      <c r="H13" s="17">
        <v>0.247632375284979</v>
      </c>
      <c r="I13" s="17">
        <v>0.278938632053853</v>
      </c>
      <c r="J13" s="17">
        <v>0.124864117734203</v>
      </c>
      <c r="K13" s="17">
        <v>0.143309078970457</v>
      </c>
      <c r="L13" s="17">
        <v>0.17496775597980299</v>
      </c>
      <c r="M13" s="17"/>
      <c r="N13" s="17">
        <v>0.33041547471347299</v>
      </c>
      <c r="O13" s="17">
        <v>0.32586185217633201</v>
      </c>
      <c r="P13" s="17">
        <v>0.20407534026084301</v>
      </c>
      <c r="Q13" s="17">
        <v>0.11840434968051899</v>
      </c>
      <c r="R13" s="17"/>
      <c r="S13" s="17">
        <v>0.33131070175009097</v>
      </c>
      <c r="T13" s="17">
        <v>0.23067300330270801</v>
      </c>
      <c r="U13" s="17">
        <v>0.19850514838036301</v>
      </c>
      <c r="V13" s="17">
        <v>0.253857517560023</v>
      </c>
      <c r="W13" s="17">
        <v>0.180967103380693</v>
      </c>
      <c r="X13" s="17">
        <v>0.173869516815674</v>
      </c>
      <c r="Y13" s="17">
        <v>0.19257458371185501</v>
      </c>
      <c r="Z13" s="17"/>
      <c r="AA13" s="17">
        <v>0.138249446022009</v>
      </c>
      <c r="AB13" s="17">
        <v>0.38415664146085299</v>
      </c>
      <c r="AC13" s="17"/>
      <c r="AD13" s="17">
        <v>0.12489403017923401</v>
      </c>
      <c r="AE13" s="17">
        <v>7.7512191520615906E-2</v>
      </c>
      <c r="AF13" s="17">
        <v>0.177398229056869</v>
      </c>
      <c r="AG13" s="17"/>
      <c r="AH13" s="17">
        <v>6.3764019270516906E-2</v>
      </c>
      <c r="AI13" s="17">
        <v>0.25771221228352997</v>
      </c>
      <c r="AJ13" s="17"/>
      <c r="AK13" s="17">
        <v>0.25890476289290598</v>
      </c>
      <c r="AL13" s="17">
        <v>0.22226037800461901</v>
      </c>
      <c r="AM13" s="17"/>
      <c r="AN13" s="17">
        <v>0.29815966876112099</v>
      </c>
      <c r="AO13" s="17">
        <v>0.11840434968051899</v>
      </c>
      <c r="AP13" s="17"/>
      <c r="AQ13" s="17">
        <v>0.14447554727456999</v>
      </c>
      <c r="AR13" s="17">
        <v>0.27812327648901503</v>
      </c>
      <c r="AS13" s="17"/>
      <c r="AT13" s="17">
        <v>0.41160357674963399</v>
      </c>
      <c r="AU13" s="17">
        <v>0.28999627055128002</v>
      </c>
      <c r="AV13" s="17">
        <v>0.15137237132633</v>
      </c>
      <c r="AW13" s="17">
        <v>6.8474810162786198E-2</v>
      </c>
      <c r="AX13" s="17"/>
      <c r="AY13" s="17">
        <v>8.3676005885634605E-2</v>
      </c>
      <c r="AZ13" s="17">
        <v>0.27081275194173898</v>
      </c>
      <c r="BA13" s="17"/>
      <c r="BB13" s="17">
        <v>0.3047872377002</v>
      </c>
      <c r="BC13" s="17">
        <v>0.22057350502794501</v>
      </c>
      <c r="BD13" s="17"/>
      <c r="BE13" s="17">
        <v>8.2486335246066106E-2</v>
      </c>
      <c r="BF13" s="17">
        <v>0.253452716058233</v>
      </c>
      <c r="BG13" s="17"/>
      <c r="BH13" s="17">
        <v>0.28613277916491298</v>
      </c>
      <c r="BI13" s="17">
        <v>0.229049216099488</v>
      </c>
      <c r="BJ13" s="17"/>
      <c r="BK13" s="17">
        <v>0.23237515964005501</v>
      </c>
      <c r="BL13" s="17">
        <v>0.23386280532770901</v>
      </c>
      <c r="BM13" s="17"/>
      <c r="BN13" s="17">
        <v>0.168179150881303</v>
      </c>
      <c r="BO13" s="17">
        <v>0.23662644704831101</v>
      </c>
      <c r="BP13" s="17"/>
      <c r="BQ13" s="17">
        <v>6.1139174788480098E-2</v>
      </c>
      <c r="BR13" s="17">
        <v>0.247213876487691</v>
      </c>
      <c r="BS13" s="17"/>
      <c r="BT13" s="17">
        <v>0.129402043069612</v>
      </c>
      <c r="BU13" s="17">
        <v>0.240607367231785</v>
      </c>
      <c r="BV13" s="17"/>
      <c r="BW13" s="17">
        <v>0.18712221051474101</v>
      </c>
      <c r="BX13" s="17">
        <v>0.25579984632168801</v>
      </c>
      <c r="BY13" s="17"/>
      <c r="BZ13" s="17">
        <v>9.9944752235550896E-2</v>
      </c>
      <c r="CA13" s="17">
        <v>0.24006781365340901</v>
      </c>
    </row>
    <row r="14" spans="2:79" x14ac:dyDescent="0.35">
      <c r="B14" s="18" t="s">
        <v>75</v>
      </c>
      <c r="C14" s="17">
        <v>2.9685390762636502E-2</v>
      </c>
      <c r="D14" s="17">
        <v>3.43797505870784E-2</v>
      </c>
      <c r="E14" s="17">
        <v>1.4500796949158901E-2</v>
      </c>
      <c r="F14" s="17">
        <v>3.3980107452526297E-2</v>
      </c>
      <c r="G14" s="17">
        <v>2.1190671497378601E-2</v>
      </c>
      <c r="H14" s="17">
        <v>5.0793681027631203E-2</v>
      </c>
      <c r="I14" s="17">
        <v>2.6559349969748399E-2</v>
      </c>
      <c r="J14" s="17">
        <v>2.4100010536929801E-2</v>
      </c>
      <c r="K14" s="17">
        <v>3.5553049624689699E-2</v>
      </c>
      <c r="L14" s="17">
        <v>2.2773706353812501E-2</v>
      </c>
      <c r="M14" s="17"/>
      <c r="N14" s="17">
        <v>7.0058564199953599E-2</v>
      </c>
      <c r="O14" s="17">
        <v>1.8285673561574501E-2</v>
      </c>
      <c r="P14" s="17">
        <v>1.0656538601495199E-2</v>
      </c>
      <c r="Q14" s="17">
        <v>1.1168698224871199E-2</v>
      </c>
      <c r="R14" s="17"/>
      <c r="S14" s="17">
        <v>5.0209511878946997E-2</v>
      </c>
      <c r="T14" s="17">
        <v>2.4644528757740598E-2</v>
      </c>
      <c r="U14" s="17">
        <v>2.4801478333525698E-2</v>
      </c>
      <c r="V14" s="17">
        <v>3.21036124886468E-2</v>
      </c>
      <c r="W14" s="17">
        <v>1.39109189885913E-2</v>
      </c>
      <c r="X14" s="17">
        <v>1.3092477591999999E-2</v>
      </c>
      <c r="Y14" s="17">
        <v>8.3803496309225404E-3</v>
      </c>
      <c r="Z14" s="17"/>
      <c r="AA14" s="17">
        <v>1.4162965030198E-2</v>
      </c>
      <c r="AB14" s="17">
        <v>5.4176905600310903E-2</v>
      </c>
      <c r="AC14" s="17"/>
      <c r="AD14" s="17">
        <v>1.0292088250856301E-2</v>
      </c>
      <c r="AE14" s="17">
        <v>7.1251536842571097E-3</v>
      </c>
      <c r="AF14" s="17">
        <v>1.7771103676061099E-2</v>
      </c>
      <c r="AG14" s="17"/>
      <c r="AH14" s="17">
        <v>4.15878476330941E-3</v>
      </c>
      <c r="AI14" s="17">
        <v>3.3302096329295199E-2</v>
      </c>
      <c r="AJ14" s="17"/>
      <c r="AK14" s="17">
        <v>5.0709266432112897E-2</v>
      </c>
      <c r="AL14" s="17">
        <v>2.0212179592657802E-2</v>
      </c>
      <c r="AM14" s="17"/>
      <c r="AN14" s="17">
        <v>4.0051984778095698E-2</v>
      </c>
      <c r="AO14" s="17">
        <v>1.1168698224871199E-2</v>
      </c>
      <c r="AP14" s="17"/>
      <c r="AQ14" s="17">
        <v>1.4982693393736601E-2</v>
      </c>
      <c r="AR14" s="17">
        <v>3.7019655932395402E-2</v>
      </c>
      <c r="AS14" s="17"/>
      <c r="AT14" s="17">
        <v>7.8101077491467205E-2</v>
      </c>
      <c r="AU14" s="17">
        <v>2.9331887249611902E-2</v>
      </c>
      <c r="AV14" s="17">
        <v>1.36981312962843E-2</v>
      </c>
      <c r="AW14" s="17">
        <v>5.0637423748605501E-3</v>
      </c>
      <c r="AX14" s="17"/>
      <c r="AY14" s="17">
        <v>7.7082762405771901E-3</v>
      </c>
      <c r="AZ14" s="17">
        <v>3.5132462874189599E-2</v>
      </c>
      <c r="BA14" s="17"/>
      <c r="BB14" s="17">
        <v>3.1161146479303299E-2</v>
      </c>
      <c r="BC14" s="17">
        <v>2.9414285681385401E-2</v>
      </c>
      <c r="BD14" s="17"/>
      <c r="BE14" s="17">
        <v>1.9459299647614701E-2</v>
      </c>
      <c r="BF14" s="17">
        <v>3.1025554981322999E-2</v>
      </c>
      <c r="BG14" s="17"/>
      <c r="BH14" s="17">
        <v>3.66171364358353E-2</v>
      </c>
      <c r="BI14" s="17">
        <v>2.9078725438206401E-2</v>
      </c>
      <c r="BJ14" s="17"/>
      <c r="BK14" s="17">
        <v>1.2518654135252501E-2</v>
      </c>
      <c r="BL14" s="17">
        <v>3.2659926794050997E-2</v>
      </c>
      <c r="BM14" s="17"/>
      <c r="BN14" s="17">
        <v>1.39415560212538E-2</v>
      </c>
      <c r="BO14" s="17">
        <v>3.0402873447784199E-2</v>
      </c>
      <c r="BP14" s="17"/>
      <c r="BQ14" s="17">
        <v>1.2445966584892099E-2</v>
      </c>
      <c r="BR14" s="17">
        <v>3.10416050611905E-2</v>
      </c>
      <c r="BS14" s="17"/>
      <c r="BT14" s="17">
        <v>1.24347851864956E-2</v>
      </c>
      <c r="BU14" s="17">
        <v>3.0837890067313099E-2</v>
      </c>
      <c r="BV14" s="17"/>
      <c r="BW14" s="17">
        <v>2.17800327079649E-2</v>
      </c>
      <c r="BX14" s="17">
        <v>3.3450515704279503E-2</v>
      </c>
      <c r="BY14" s="17"/>
      <c r="BZ14" s="17">
        <v>5.4258981862829103E-3</v>
      </c>
      <c r="CA14" s="17">
        <v>3.08511507228173E-2</v>
      </c>
    </row>
    <row r="15" spans="2:79" x14ac:dyDescent="0.35">
      <c r="B15" s="18" t="s">
        <v>164</v>
      </c>
      <c r="C15" s="20">
        <v>0.50967189475540897</v>
      </c>
      <c r="D15" s="20">
        <v>0.53015000195888795</v>
      </c>
      <c r="E15" s="20">
        <v>0.55006123981146904</v>
      </c>
      <c r="F15" s="20">
        <v>0.36527929977671802</v>
      </c>
      <c r="G15" s="20">
        <v>0.62464230445723401</v>
      </c>
      <c r="H15" s="20">
        <v>0.43643023972609102</v>
      </c>
      <c r="I15" s="20">
        <v>0.49074720641096298</v>
      </c>
      <c r="J15" s="20">
        <v>0.55541154815651195</v>
      </c>
      <c r="K15" s="20">
        <v>0.62308502238715002</v>
      </c>
      <c r="L15" s="20">
        <v>0.53359067314295705</v>
      </c>
      <c r="M15" s="20"/>
      <c r="N15" s="20">
        <v>0.41958414553489498</v>
      </c>
      <c r="O15" s="20">
        <v>0.42121564513652798</v>
      </c>
      <c r="P15" s="20">
        <v>0.51171331359537497</v>
      </c>
      <c r="Q15" s="20">
        <v>0.62947402866513402</v>
      </c>
      <c r="R15" s="20"/>
      <c r="S15" s="20">
        <v>0.425971890604739</v>
      </c>
      <c r="T15" s="20">
        <v>0.48353721405664102</v>
      </c>
      <c r="U15" s="20">
        <v>0.53507830263817502</v>
      </c>
      <c r="V15" s="20">
        <v>0.46390192100928401</v>
      </c>
      <c r="W15" s="20">
        <v>0.56997113120239395</v>
      </c>
      <c r="X15" s="20">
        <v>0.60085488210057203</v>
      </c>
      <c r="Y15" s="20">
        <v>0.58419502258018996</v>
      </c>
      <c r="Z15" s="20"/>
      <c r="AA15" s="20">
        <v>0.60540567493967201</v>
      </c>
      <c r="AB15" s="20">
        <v>0.35862170851101899</v>
      </c>
      <c r="AC15" s="20"/>
      <c r="AD15" s="20">
        <v>0.60983239347763396</v>
      </c>
      <c r="AE15" s="20">
        <v>0.70808435113049994</v>
      </c>
      <c r="AF15" s="20">
        <v>0.559953504834655</v>
      </c>
      <c r="AG15" s="20"/>
      <c r="AH15" s="20">
        <v>0.73004698557418402</v>
      </c>
      <c r="AI15" s="20">
        <v>0.478448322857986</v>
      </c>
      <c r="AJ15" s="20"/>
      <c r="AK15" s="20">
        <v>0.46520966821146797</v>
      </c>
      <c r="AL15" s="20">
        <v>0.52970626271686505</v>
      </c>
      <c r="AM15" s="20"/>
      <c r="AN15" s="20">
        <v>0.44260051675986201</v>
      </c>
      <c r="AO15" s="20">
        <v>0.62947402866513402</v>
      </c>
      <c r="AP15" s="20"/>
      <c r="AQ15" s="20">
        <v>0.62879393456242805</v>
      </c>
      <c r="AR15" s="20">
        <v>0.45024928640088402</v>
      </c>
      <c r="AS15" s="20"/>
      <c r="AT15" s="20">
        <v>0.31688007249238298</v>
      </c>
      <c r="AU15" s="20">
        <v>0.45997029373093901</v>
      </c>
      <c r="AV15" s="20">
        <v>0.58669452651315501</v>
      </c>
      <c r="AW15" s="20">
        <v>0.69535746581615798</v>
      </c>
      <c r="AX15" s="20"/>
      <c r="AY15" s="20">
        <v>0.66827971655338003</v>
      </c>
      <c r="AZ15" s="20">
        <v>0.470360626575834</v>
      </c>
      <c r="BA15" s="20"/>
      <c r="BB15" s="20">
        <v>0.44066982843400998</v>
      </c>
      <c r="BC15" s="20">
        <v>0.52234798374851898</v>
      </c>
      <c r="BD15" s="20"/>
      <c r="BE15" s="20">
        <v>0.66174878970283801</v>
      </c>
      <c r="BF15" s="20">
        <v>0.48974169749772001</v>
      </c>
      <c r="BG15" s="20"/>
      <c r="BH15" s="20">
        <v>0.50182708053689695</v>
      </c>
      <c r="BI15" s="20">
        <v>0.51035847169970905</v>
      </c>
      <c r="BJ15" s="20"/>
      <c r="BK15" s="20">
        <v>0.47775618272516601</v>
      </c>
      <c r="BL15" s="20">
        <v>0.51520203350354898</v>
      </c>
      <c r="BM15" s="20"/>
      <c r="BN15" s="20">
        <v>0.58873297796018298</v>
      </c>
      <c r="BO15" s="20">
        <v>0.50606889972908697</v>
      </c>
      <c r="BP15" s="20"/>
      <c r="BQ15" s="20">
        <v>0.69129987864161402</v>
      </c>
      <c r="BR15" s="20">
        <v>0.49538333927790001</v>
      </c>
      <c r="BS15" s="20"/>
      <c r="BT15" s="20">
        <v>0.63706454958967595</v>
      </c>
      <c r="BU15" s="20">
        <v>0.50116089231729999</v>
      </c>
      <c r="BV15" s="20"/>
      <c r="BW15" s="20">
        <v>0.53696865601493704</v>
      </c>
      <c r="BX15" s="20">
        <v>0.49667112794212198</v>
      </c>
      <c r="BY15" s="20"/>
      <c r="BZ15" s="20">
        <v>0.678680666745762</v>
      </c>
      <c r="CA15" s="20">
        <v>0.50155038690912701</v>
      </c>
    </row>
    <row r="16" spans="2:79" x14ac:dyDescent="0.35">
      <c r="B16" s="18" t="s">
        <v>165</v>
      </c>
      <c r="C16" s="20">
        <v>0.33038558330676498</v>
      </c>
      <c r="D16" s="20">
        <v>0.30292583861769001</v>
      </c>
      <c r="E16" s="20">
        <v>0.30016933189913297</v>
      </c>
      <c r="F16" s="20">
        <v>0.452500018773901</v>
      </c>
      <c r="G16" s="20">
        <v>0.254410965574068</v>
      </c>
      <c r="H16" s="20">
        <v>0.38110654456649401</v>
      </c>
      <c r="I16" s="20">
        <v>0.37033989043628801</v>
      </c>
      <c r="J16" s="20">
        <v>0.25117346734707302</v>
      </c>
      <c r="K16" s="20">
        <v>0.226097090485363</v>
      </c>
      <c r="L16" s="20">
        <v>0.29078833136057203</v>
      </c>
      <c r="M16" s="20"/>
      <c r="N16" s="20">
        <v>0.38782178274058499</v>
      </c>
      <c r="O16" s="20">
        <v>0.43664542103374798</v>
      </c>
      <c r="P16" s="20">
        <v>0.318749850196896</v>
      </c>
      <c r="Q16" s="20">
        <v>0.231886360513406</v>
      </c>
      <c r="R16" s="20"/>
      <c r="S16" s="20">
        <v>0.39948448572095901</v>
      </c>
      <c r="T16" s="20">
        <v>0.35987963548358198</v>
      </c>
      <c r="U16" s="20">
        <v>0.30693116329348102</v>
      </c>
      <c r="V16" s="20">
        <v>0.34959140958618101</v>
      </c>
      <c r="W16" s="20">
        <v>0.280746052124209</v>
      </c>
      <c r="X16" s="20">
        <v>0.27786499092560202</v>
      </c>
      <c r="Y16" s="20">
        <v>0.28830239286303599</v>
      </c>
      <c r="Z16" s="20"/>
      <c r="AA16" s="20">
        <v>0.242681852047548</v>
      </c>
      <c r="AB16" s="20">
        <v>0.468765838589011</v>
      </c>
      <c r="AC16" s="20"/>
      <c r="AD16" s="20">
        <v>0.242377697185088</v>
      </c>
      <c r="AE16" s="20">
        <v>0.16252190970724401</v>
      </c>
      <c r="AF16" s="20">
        <v>0.28258265500757701</v>
      </c>
      <c r="AG16" s="20"/>
      <c r="AH16" s="20">
        <v>0.14729199383715399</v>
      </c>
      <c r="AI16" s="20">
        <v>0.35632697184356099</v>
      </c>
      <c r="AJ16" s="20"/>
      <c r="AK16" s="20">
        <v>0.35585183828804301</v>
      </c>
      <c r="AL16" s="20">
        <v>0.31891066712390298</v>
      </c>
      <c r="AM16" s="20"/>
      <c r="AN16" s="20">
        <v>0.38553049924974198</v>
      </c>
      <c r="AO16" s="20">
        <v>0.231886360513406</v>
      </c>
      <c r="AP16" s="20"/>
      <c r="AQ16" s="20">
        <v>0.247685428567646</v>
      </c>
      <c r="AR16" s="20">
        <v>0.37163956883188398</v>
      </c>
      <c r="AS16" s="20"/>
      <c r="AT16" s="20">
        <v>0.470262006986995</v>
      </c>
      <c r="AU16" s="20">
        <v>0.39153917889863998</v>
      </c>
      <c r="AV16" s="20">
        <v>0.26655434160115299</v>
      </c>
      <c r="AW16" s="20">
        <v>0.15744903853276901</v>
      </c>
      <c r="AX16" s="20"/>
      <c r="AY16" s="20">
        <v>0.18405048332629001</v>
      </c>
      <c r="AZ16" s="20">
        <v>0.366655032658039</v>
      </c>
      <c r="BA16" s="20"/>
      <c r="BB16" s="20">
        <v>0.39866397852975999</v>
      </c>
      <c r="BC16" s="20">
        <v>0.31784243698818798</v>
      </c>
      <c r="BD16" s="20"/>
      <c r="BE16" s="20">
        <v>0.17651713277502901</v>
      </c>
      <c r="BF16" s="20">
        <v>0.350550570051744</v>
      </c>
      <c r="BG16" s="20"/>
      <c r="BH16" s="20">
        <v>0.36046931949216898</v>
      </c>
      <c r="BI16" s="20">
        <v>0.32775265930270803</v>
      </c>
      <c r="BJ16" s="20"/>
      <c r="BK16" s="20">
        <v>0.35497184366544698</v>
      </c>
      <c r="BL16" s="20">
        <v>0.326125442378292</v>
      </c>
      <c r="BM16" s="20"/>
      <c r="BN16" s="20">
        <v>0.28559727804921797</v>
      </c>
      <c r="BO16" s="20">
        <v>0.33242668917755602</v>
      </c>
      <c r="BP16" s="20"/>
      <c r="BQ16" s="20">
        <v>0.174160880282692</v>
      </c>
      <c r="BR16" s="20">
        <v>0.34267567918491598</v>
      </c>
      <c r="BS16" s="20"/>
      <c r="BT16" s="20">
        <v>0.21728262408215299</v>
      </c>
      <c r="BU16" s="20">
        <v>0.33794190249149703</v>
      </c>
      <c r="BV16" s="20"/>
      <c r="BW16" s="20">
        <v>0.289706824805538</v>
      </c>
      <c r="BX16" s="20">
        <v>0.34975986176054602</v>
      </c>
      <c r="BY16" s="20"/>
      <c r="BZ16" s="20">
        <v>0.175768907231413</v>
      </c>
      <c r="CA16" s="20">
        <v>0.33781549675518502</v>
      </c>
    </row>
    <row r="17" spans="2:79" x14ac:dyDescent="0.35">
      <c r="B17" s="18" t="s">
        <v>166</v>
      </c>
      <c r="C17" s="21">
        <v>0.17928631144864399</v>
      </c>
      <c r="D17" s="21">
        <v>0.22722416334119799</v>
      </c>
      <c r="E17" s="21">
        <v>0.24989190791233601</v>
      </c>
      <c r="F17" s="21">
        <v>-8.7220718997182797E-2</v>
      </c>
      <c r="G17" s="21">
        <v>0.370231338883167</v>
      </c>
      <c r="H17" s="21">
        <v>5.5323695159596703E-2</v>
      </c>
      <c r="I17" s="21">
        <v>0.12040731597467499</v>
      </c>
      <c r="J17" s="21">
        <v>0.30423808080943798</v>
      </c>
      <c r="K17" s="21">
        <v>0.39698793190178699</v>
      </c>
      <c r="L17" s="21">
        <v>0.24280234178238599</v>
      </c>
      <c r="M17" s="21"/>
      <c r="N17" s="21">
        <v>3.17623627943103E-2</v>
      </c>
      <c r="O17" s="21">
        <v>-1.54297758972195E-2</v>
      </c>
      <c r="P17" s="21">
        <v>0.192963463398479</v>
      </c>
      <c r="Q17" s="21">
        <v>0.39758766815172802</v>
      </c>
      <c r="R17" s="21"/>
      <c r="S17" s="21">
        <v>2.6487404883779399E-2</v>
      </c>
      <c r="T17" s="21">
        <v>0.12365757857305899</v>
      </c>
      <c r="U17" s="21">
        <v>0.22814713934469499</v>
      </c>
      <c r="V17" s="21">
        <v>0.114310511423103</v>
      </c>
      <c r="W17" s="21">
        <v>0.28922507907818501</v>
      </c>
      <c r="X17" s="21">
        <v>0.32298989117497001</v>
      </c>
      <c r="Y17" s="21">
        <v>0.29589262971715302</v>
      </c>
      <c r="Z17" s="21"/>
      <c r="AA17" s="21">
        <v>0.36272382289212401</v>
      </c>
      <c r="AB17" s="21">
        <v>-0.11014413007799199</v>
      </c>
      <c r="AC17" s="21"/>
      <c r="AD17" s="21">
        <v>0.36745469629254601</v>
      </c>
      <c r="AE17" s="21">
        <v>0.54556244142325605</v>
      </c>
      <c r="AF17" s="21">
        <v>0.27737084982707799</v>
      </c>
      <c r="AG17" s="21"/>
      <c r="AH17" s="21">
        <v>0.58275499173703005</v>
      </c>
      <c r="AI17" s="21">
        <v>0.12212135101442501</v>
      </c>
      <c r="AJ17" s="21"/>
      <c r="AK17" s="21">
        <v>0.10935782992342501</v>
      </c>
      <c r="AL17" s="21">
        <v>0.21079559559296199</v>
      </c>
      <c r="AM17" s="21"/>
      <c r="AN17" s="21">
        <v>5.7070017510119399E-2</v>
      </c>
      <c r="AO17" s="21">
        <v>0.39758766815172802</v>
      </c>
      <c r="AP17" s="21"/>
      <c r="AQ17" s="21">
        <v>0.38110850599478202</v>
      </c>
      <c r="AR17" s="21">
        <v>7.8609717568999801E-2</v>
      </c>
      <c r="AS17" s="21"/>
      <c r="AT17" s="21">
        <v>-0.15338193449461199</v>
      </c>
      <c r="AU17" s="21">
        <v>6.8431114832298606E-2</v>
      </c>
      <c r="AV17" s="21">
        <v>0.32014018491200102</v>
      </c>
      <c r="AW17" s="21">
        <v>0.53790842728338895</v>
      </c>
      <c r="AX17" s="21"/>
      <c r="AY17" s="21">
        <v>0.48422923322709099</v>
      </c>
      <c r="AZ17" s="21">
        <v>0.10370559391779401</v>
      </c>
      <c r="BA17" s="21"/>
      <c r="BB17" s="21">
        <v>4.2005849904250402E-2</v>
      </c>
      <c r="BC17" s="21">
        <v>0.204505546760331</v>
      </c>
      <c r="BD17" s="21"/>
      <c r="BE17" s="21">
        <v>0.48523165692780901</v>
      </c>
      <c r="BF17" s="21">
        <v>0.139191127445976</v>
      </c>
      <c r="BG17" s="21"/>
      <c r="BH17" s="21">
        <v>0.141357761044728</v>
      </c>
      <c r="BI17" s="21">
        <v>0.18260581239700099</v>
      </c>
      <c r="BJ17" s="21"/>
      <c r="BK17" s="21">
        <v>0.122784339059719</v>
      </c>
      <c r="BL17" s="21">
        <v>0.18907659112525599</v>
      </c>
      <c r="BM17" s="21"/>
      <c r="BN17" s="21">
        <v>0.30313569991096501</v>
      </c>
      <c r="BO17" s="21">
        <v>0.17364221055153001</v>
      </c>
      <c r="BP17" s="21"/>
      <c r="BQ17" s="21">
        <v>0.51713899835892196</v>
      </c>
      <c r="BR17" s="21">
        <v>0.152707660092984</v>
      </c>
      <c r="BS17" s="21"/>
      <c r="BT17" s="21">
        <v>0.41978192550752302</v>
      </c>
      <c r="BU17" s="21">
        <v>0.16321898982580299</v>
      </c>
      <c r="BV17" s="21"/>
      <c r="BW17" s="21">
        <v>0.24726183120939901</v>
      </c>
      <c r="BX17" s="21">
        <v>0.14691126618157599</v>
      </c>
      <c r="BY17" s="21"/>
      <c r="BZ17" s="21">
        <v>0.50291175951434897</v>
      </c>
      <c r="CA17" s="21">
        <v>0.16373489015394199</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177</v>
      </c>
      <c r="E2" s="26"/>
      <c r="F2" s="26"/>
      <c r="G2" s="26"/>
      <c r="H2" s="26"/>
      <c r="I2" s="26"/>
    </row>
    <row r="6" spans="2:9" ht="50" customHeight="1" x14ac:dyDescent="0.35">
      <c r="B6" s="23" t="s">
        <v>15</v>
      </c>
      <c r="C6" s="23" t="s">
        <v>168</v>
      </c>
      <c r="D6" s="23" t="s">
        <v>169</v>
      </c>
      <c r="E6" s="23" t="s">
        <v>170</v>
      </c>
      <c r="F6" s="23" t="s">
        <v>171</v>
      </c>
      <c r="G6" s="23" t="s">
        <v>172</v>
      </c>
      <c r="H6" s="23" t="s">
        <v>173</v>
      </c>
    </row>
    <row r="7" spans="2:9" ht="29" x14ac:dyDescent="0.35">
      <c r="B7" s="18" t="s">
        <v>174</v>
      </c>
      <c r="C7" s="17">
        <v>0.62195186209349096</v>
      </c>
      <c r="D7" s="17">
        <v>0.36865875312080798</v>
      </c>
      <c r="E7" s="17">
        <v>0.37779711018532403</v>
      </c>
      <c r="F7" s="17">
        <v>0.34095494437243301</v>
      </c>
      <c r="G7" s="17">
        <v>0.415754124973854</v>
      </c>
      <c r="H7" s="17">
        <v>0.413731301434759</v>
      </c>
    </row>
    <row r="8" spans="2:9" ht="43.5" x14ac:dyDescent="0.35">
      <c r="B8" s="18" t="s">
        <v>175</v>
      </c>
      <c r="C8" s="17">
        <v>0.26135147188022301</v>
      </c>
      <c r="D8" s="17">
        <v>0.34840683121517901</v>
      </c>
      <c r="E8" s="17">
        <v>0.337144334879453</v>
      </c>
      <c r="F8" s="17">
        <v>0.34732968715825902</v>
      </c>
      <c r="G8" s="17">
        <v>0.31097258069558098</v>
      </c>
      <c r="H8" s="17">
        <v>0.315398376087895</v>
      </c>
    </row>
    <row r="9" spans="2:9" x14ac:dyDescent="0.35">
      <c r="B9" s="18" t="s">
        <v>176</v>
      </c>
      <c r="C9" s="17">
        <v>0.100936861605296</v>
      </c>
      <c r="D9" s="17">
        <v>0.243917739794109</v>
      </c>
      <c r="E9" s="17">
        <v>0.26634453645002598</v>
      </c>
      <c r="F9" s="17">
        <v>0.28759636568348601</v>
      </c>
      <c r="G9" s="17">
        <v>0.24201999260479401</v>
      </c>
      <c r="H9" s="17">
        <v>0.242159774669543</v>
      </c>
    </row>
    <row r="10" spans="2:9" x14ac:dyDescent="0.35">
      <c r="B10" s="18" t="s">
        <v>75</v>
      </c>
      <c r="C10" s="17">
        <v>1.5759804420990699E-2</v>
      </c>
      <c r="D10" s="17">
        <v>3.9016675869904198E-2</v>
      </c>
      <c r="E10" s="17">
        <v>1.8714018485197201E-2</v>
      </c>
      <c r="F10" s="17">
        <v>2.4119002785822501E-2</v>
      </c>
      <c r="G10" s="17">
        <v>3.12533017257716E-2</v>
      </c>
      <c r="H10" s="17">
        <v>2.87105478078029E-2</v>
      </c>
    </row>
    <row r="11" spans="2:9" x14ac:dyDescent="0.35">
      <c r="B11" s="16"/>
      <c r="C11" s="16"/>
      <c r="D11" s="16"/>
      <c r="E11" s="16"/>
      <c r="F11" s="16"/>
      <c r="G11" s="16"/>
      <c r="H11" s="16"/>
    </row>
    <row r="12" spans="2:9" x14ac:dyDescent="0.35">
      <c r="B12" t="s">
        <v>78</v>
      </c>
    </row>
    <row r="13" spans="2:9" x14ac:dyDescent="0.35">
      <c r="B13" t="s">
        <v>79</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174</v>
      </c>
      <c r="C9" s="17">
        <v>0.62195186209349096</v>
      </c>
      <c r="D9" s="17">
        <v>0.59289209902952</v>
      </c>
      <c r="E9" s="17">
        <v>0.68695258148497496</v>
      </c>
      <c r="F9" s="17">
        <v>0.63672655456649896</v>
      </c>
      <c r="G9" s="17">
        <v>0.54749606726456701</v>
      </c>
      <c r="H9" s="17">
        <v>0.56793068237603594</v>
      </c>
      <c r="I9" s="17">
        <v>0.66348550916438698</v>
      </c>
      <c r="J9" s="17">
        <v>0.71287727599686801</v>
      </c>
      <c r="K9" s="17">
        <v>0.64472902849928704</v>
      </c>
      <c r="L9" s="17">
        <v>0.56631031244812402</v>
      </c>
      <c r="M9" s="17"/>
      <c r="N9" s="17">
        <v>0.43799450520556099</v>
      </c>
      <c r="O9" s="17">
        <v>0.59022398280275301</v>
      </c>
      <c r="P9" s="17">
        <v>0.68165546914207698</v>
      </c>
      <c r="Q9" s="17">
        <v>0.76280269965171899</v>
      </c>
      <c r="R9" s="17"/>
      <c r="S9" s="17">
        <v>0.50440944395077003</v>
      </c>
      <c r="T9" s="17">
        <v>0.61240305966770803</v>
      </c>
      <c r="U9" s="17">
        <v>0.68778604058414095</v>
      </c>
      <c r="V9" s="17">
        <v>0.53831976668760795</v>
      </c>
      <c r="W9" s="17">
        <v>0.69648168055465598</v>
      </c>
      <c r="X9" s="17">
        <v>0.72922771401550301</v>
      </c>
      <c r="Y9" s="17">
        <v>0.72954934179506603</v>
      </c>
      <c r="Z9" s="17"/>
      <c r="AA9" s="17">
        <v>0.71071734111559304</v>
      </c>
      <c r="AB9" s="17">
        <v>0.48189636535499297</v>
      </c>
      <c r="AC9" s="17"/>
      <c r="AD9" s="17">
        <v>0.69293830680605895</v>
      </c>
      <c r="AE9" s="17">
        <v>0.76319073715644203</v>
      </c>
      <c r="AF9" s="17">
        <v>0.69820193238015904</v>
      </c>
      <c r="AG9" s="17"/>
      <c r="AH9" s="17">
        <v>0.74143767362284796</v>
      </c>
      <c r="AI9" s="17">
        <v>0.60502266282170503</v>
      </c>
      <c r="AJ9" s="17"/>
      <c r="AK9" s="17">
        <v>0.59454724944270398</v>
      </c>
      <c r="AL9" s="17">
        <v>0.63430018867008298</v>
      </c>
      <c r="AM9" s="17"/>
      <c r="AN9" s="17">
        <v>0.54309634042159705</v>
      </c>
      <c r="AO9" s="17">
        <v>0.76280269965171899</v>
      </c>
      <c r="AP9" s="17"/>
      <c r="AQ9" s="17">
        <v>0.738745786540287</v>
      </c>
      <c r="AR9" s="17">
        <v>0.56369060631048595</v>
      </c>
      <c r="AS9" s="17"/>
      <c r="AT9" s="17">
        <v>0.34728395520579097</v>
      </c>
      <c r="AU9" s="17">
        <v>0.57122256261733095</v>
      </c>
      <c r="AV9" s="17">
        <v>0.73980022944980395</v>
      </c>
      <c r="AW9" s="17">
        <v>0.81448936401777305</v>
      </c>
      <c r="AX9" s="17"/>
      <c r="AY9" s="17">
        <v>0.682116281922868</v>
      </c>
      <c r="AZ9" s="17">
        <v>0.60703998942560999</v>
      </c>
      <c r="BA9" s="17"/>
      <c r="BB9" s="17">
        <v>0.63327318373533004</v>
      </c>
      <c r="BC9" s="17">
        <v>0.61987206813510198</v>
      </c>
      <c r="BD9" s="17"/>
      <c r="BE9" s="17">
        <v>0.68304414697090099</v>
      </c>
      <c r="BF9" s="17">
        <v>0.61394550919582902</v>
      </c>
      <c r="BG9" s="17"/>
      <c r="BH9" s="17">
        <v>0.63325333615414503</v>
      </c>
      <c r="BI9" s="17">
        <v>0.62096275880684604</v>
      </c>
      <c r="BJ9" s="17"/>
      <c r="BK9" s="17">
        <v>0.67918470627097605</v>
      </c>
      <c r="BL9" s="17">
        <v>0.61203494189593299</v>
      </c>
      <c r="BM9" s="17"/>
      <c r="BN9" s="17">
        <v>0.71354652446136002</v>
      </c>
      <c r="BO9" s="17">
        <v>0.61777768309705094</v>
      </c>
      <c r="BP9" s="17"/>
      <c r="BQ9" s="17">
        <v>0.69060284644999004</v>
      </c>
      <c r="BR9" s="17">
        <v>0.61655113376091197</v>
      </c>
      <c r="BS9" s="17"/>
      <c r="BT9" s="17">
        <v>0.62710873880984896</v>
      </c>
      <c r="BU9" s="17">
        <v>0.62160733524174205</v>
      </c>
      <c r="BV9" s="17"/>
      <c r="BW9" s="17">
        <v>0.64517112089434903</v>
      </c>
      <c r="BX9" s="17">
        <v>0.61089310803921804</v>
      </c>
      <c r="BY9" s="17"/>
      <c r="BZ9" s="17">
        <v>0.68699466944113097</v>
      </c>
      <c r="CA9" s="17">
        <v>0.618826310301136</v>
      </c>
    </row>
    <row r="10" spans="2:79" ht="43.5" x14ac:dyDescent="0.35">
      <c r="B10" s="18" t="s">
        <v>175</v>
      </c>
      <c r="C10" s="17">
        <v>0.26135147188022301</v>
      </c>
      <c r="D10" s="17">
        <v>0.28209641857684098</v>
      </c>
      <c r="E10" s="17">
        <v>0.231589045695162</v>
      </c>
      <c r="F10" s="17">
        <v>0.249773906329328</v>
      </c>
      <c r="G10" s="17">
        <v>0.30038831037275898</v>
      </c>
      <c r="H10" s="17">
        <v>0.29260616676187501</v>
      </c>
      <c r="I10" s="17">
        <v>0.237018558453096</v>
      </c>
      <c r="J10" s="17">
        <v>0.189552589704955</v>
      </c>
      <c r="K10" s="17">
        <v>0.246397004278847</v>
      </c>
      <c r="L10" s="17">
        <v>0.313263712960337</v>
      </c>
      <c r="M10" s="17"/>
      <c r="N10" s="17">
        <v>0.30611489856568003</v>
      </c>
      <c r="O10" s="17">
        <v>0.30179742868891202</v>
      </c>
      <c r="P10" s="17">
        <v>0.26681237096445598</v>
      </c>
      <c r="Q10" s="17">
        <v>0.200868065661435</v>
      </c>
      <c r="R10" s="17"/>
      <c r="S10" s="17">
        <v>0.33040387443400698</v>
      </c>
      <c r="T10" s="17">
        <v>0.26572693928758601</v>
      </c>
      <c r="U10" s="17">
        <v>0.24326726526408499</v>
      </c>
      <c r="V10" s="17">
        <v>0.29229328651602199</v>
      </c>
      <c r="W10" s="17">
        <v>0.241312004249779</v>
      </c>
      <c r="X10" s="17">
        <v>0.22400270155997201</v>
      </c>
      <c r="Y10" s="17">
        <v>0.20387547654870999</v>
      </c>
      <c r="Z10" s="17"/>
      <c r="AA10" s="17">
        <v>0.24329926306699401</v>
      </c>
      <c r="AB10" s="17">
        <v>0.28983451619449302</v>
      </c>
      <c r="AC10" s="17"/>
      <c r="AD10" s="17">
        <v>0.26703520856146401</v>
      </c>
      <c r="AE10" s="17">
        <v>0.20801542891600999</v>
      </c>
      <c r="AF10" s="17">
        <v>0.24479843440636501</v>
      </c>
      <c r="AG10" s="17"/>
      <c r="AH10" s="17">
        <v>0.23358643995488701</v>
      </c>
      <c r="AI10" s="17">
        <v>0.26528532605282501</v>
      </c>
      <c r="AJ10" s="17"/>
      <c r="AK10" s="17">
        <v>0.25624010706464201</v>
      </c>
      <c r="AL10" s="17">
        <v>0.26365461707695298</v>
      </c>
      <c r="AM10" s="17"/>
      <c r="AN10" s="17">
        <v>0.29521318426019999</v>
      </c>
      <c r="AO10" s="17">
        <v>0.200868065661435</v>
      </c>
      <c r="AP10" s="17"/>
      <c r="AQ10" s="17">
        <v>0.211722948398468</v>
      </c>
      <c r="AR10" s="17">
        <v>0.28610806871861899</v>
      </c>
      <c r="AS10" s="17"/>
      <c r="AT10" s="17">
        <v>0.29598068512638398</v>
      </c>
      <c r="AU10" s="17">
        <v>0.32318208534910098</v>
      </c>
      <c r="AV10" s="17">
        <v>0.22096863996850499</v>
      </c>
      <c r="AW10" s="17">
        <v>0.17599889331628199</v>
      </c>
      <c r="AX10" s="17"/>
      <c r="AY10" s="17">
        <v>0.24979795454154</v>
      </c>
      <c r="AZ10" s="17">
        <v>0.26421503442946997</v>
      </c>
      <c r="BA10" s="17"/>
      <c r="BB10" s="17">
        <v>0.25316012936031601</v>
      </c>
      <c r="BC10" s="17">
        <v>0.26285627010281198</v>
      </c>
      <c r="BD10" s="17"/>
      <c r="BE10" s="17">
        <v>0.25770567873744998</v>
      </c>
      <c r="BF10" s="17">
        <v>0.26182926554191799</v>
      </c>
      <c r="BG10" s="17"/>
      <c r="BH10" s="17">
        <v>0.25368312906950402</v>
      </c>
      <c r="BI10" s="17">
        <v>0.26202260407382</v>
      </c>
      <c r="BJ10" s="17"/>
      <c r="BK10" s="17">
        <v>0.251370510209866</v>
      </c>
      <c r="BL10" s="17">
        <v>0.26308090542144102</v>
      </c>
      <c r="BM10" s="17"/>
      <c r="BN10" s="17">
        <v>0.22060055781824001</v>
      </c>
      <c r="BO10" s="17">
        <v>0.26320858456742402</v>
      </c>
      <c r="BP10" s="17"/>
      <c r="BQ10" s="17">
        <v>0.25404462007162099</v>
      </c>
      <c r="BR10" s="17">
        <v>0.261926297164297</v>
      </c>
      <c r="BS10" s="17"/>
      <c r="BT10" s="17">
        <v>0.28022388989656599</v>
      </c>
      <c r="BU10" s="17">
        <v>0.26009062057008198</v>
      </c>
      <c r="BV10" s="17"/>
      <c r="BW10" s="17">
        <v>0.28570137321692302</v>
      </c>
      <c r="BX10" s="17">
        <v>0.249754220975797</v>
      </c>
      <c r="BY10" s="17"/>
      <c r="BZ10" s="17">
        <v>0.26733769850994399</v>
      </c>
      <c r="CA10" s="17">
        <v>0.261063811151313</v>
      </c>
    </row>
    <row r="11" spans="2:79" x14ac:dyDescent="0.35">
      <c r="B11" s="18" t="s">
        <v>176</v>
      </c>
      <c r="C11" s="17">
        <v>0.100936861605296</v>
      </c>
      <c r="D11" s="17">
        <v>0.103815162266763</v>
      </c>
      <c r="E11" s="17">
        <v>6.9626803351408195E-2</v>
      </c>
      <c r="F11" s="17">
        <v>9.7006942279314695E-2</v>
      </c>
      <c r="G11" s="17">
        <v>0.13571905275556401</v>
      </c>
      <c r="H11" s="17">
        <v>0.12164048001949899</v>
      </c>
      <c r="I11" s="17">
        <v>9.4110731736408895E-2</v>
      </c>
      <c r="J11" s="17">
        <v>7.4527114661837895E-2</v>
      </c>
      <c r="K11" s="17">
        <v>8.5527959538841E-2</v>
      </c>
      <c r="L11" s="17">
        <v>0.105181650845475</v>
      </c>
      <c r="M11" s="17"/>
      <c r="N11" s="17">
        <v>0.234444526566533</v>
      </c>
      <c r="O11" s="17">
        <v>8.8707626985672194E-2</v>
      </c>
      <c r="P11" s="17">
        <v>4.2363441175849503E-2</v>
      </c>
      <c r="Q11" s="17">
        <v>2.4201948116215601E-2</v>
      </c>
      <c r="R11" s="17"/>
      <c r="S11" s="17">
        <v>0.152065955542703</v>
      </c>
      <c r="T11" s="17">
        <v>0.106007424556809</v>
      </c>
      <c r="U11" s="17">
        <v>6.1667364353303597E-2</v>
      </c>
      <c r="V11" s="17">
        <v>0.15339799737305401</v>
      </c>
      <c r="W11" s="17">
        <v>6.0917655859217899E-2</v>
      </c>
      <c r="X11" s="17">
        <v>4.0357340269619402E-2</v>
      </c>
      <c r="Y11" s="17">
        <v>6.0033078021151001E-2</v>
      </c>
      <c r="Z11" s="17"/>
      <c r="AA11" s="17">
        <v>3.8345876281614302E-2</v>
      </c>
      <c r="AB11" s="17">
        <v>0.19969385179376101</v>
      </c>
      <c r="AC11" s="17"/>
      <c r="AD11" s="17">
        <v>3.3539884377971903E-2</v>
      </c>
      <c r="AE11" s="17">
        <v>2.2246457762534502E-2</v>
      </c>
      <c r="AF11" s="17">
        <v>5.06289010415601E-2</v>
      </c>
      <c r="AG11" s="17"/>
      <c r="AH11" s="17">
        <v>1.8653791308249099E-2</v>
      </c>
      <c r="AI11" s="17">
        <v>0.112595036546098</v>
      </c>
      <c r="AJ11" s="17"/>
      <c r="AK11" s="17">
        <v>0.129656381588585</v>
      </c>
      <c r="AL11" s="17">
        <v>8.7996046991502694E-2</v>
      </c>
      <c r="AM11" s="17"/>
      <c r="AN11" s="17">
        <v>0.14389700112968801</v>
      </c>
      <c r="AO11" s="17">
        <v>2.4201948116215601E-2</v>
      </c>
      <c r="AP11" s="17"/>
      <c r="AQ11" s="17">
        <v>4.3573960998471599E-2</v>
      </c>
      <c r="AR11" s="17">
        <v>0.129551660196396</v>
      </c>
      <c r="AS11" s="17"/>
      <c r="AT11" s="17">
        <v>0.31022776286339498</v>
      </c>
      <c r="AU11" s="17">
        <v>9.0597998641362296E-2</v>
      </c>
      <c r="AV11" s="17">
        <v>3.4987459694074498E-2</v>
      </c>
      <c r="AW11" s="17">
        <v>5.1207096645778504E-3</v>
      </c>
      <c r="AX11" s="17"/>
      <c r="AY11" s="17">
        <v>5.6664010262570702E-2</v>
      </c>
      <c r="AZ11" s="17">
        <v>0.111909977007039</v>
      </c>
      <c r="BA11" s="17"/>
      <c r="BB11" s="17">
        <v>9.7835659445567005E-2</v>
      </c>
      <c r="BC11" s="17">
        <v>0.101506570842397</v>
      </c>
      <c r="BD11" s="17"/>
      <c r="BE11" s="17">
        <v>5.14072640342794E-2</v>
      </c>
      <c r="BF11" s="17">
        <v>0.10742788478160099</v>
      </c>
      <c r="BG11" s="17"/>
      <c r="BH11" s="17">
        <v>8.8257149891237299E-2</v>
      </c>
      <c r="BI11" s="17">
        <v>0.102046588041225</v>
      </c>
      <c r="BJ11" s="17"/>
      <c r="BK11" s="17">
        <v>5.7337747494550603E-2</v>
      </c>
      <c r="BL11" s="17">
        <v>0.108491421256038</v>
      </c>
      <c r="BM11" s="17"/>
      <c r="BN11" s="17">
        <v>5.17656433877016E-2</v>
      </c>
      <c r="BO11" s="17">
        <v>0.103177706879542</v>
      </c>
      <c r="BP11" s="17"/>
      <c r="BQ11" s="17">
        <v>4.8789581734432E-2</v>
      </c>
      <c r="BR11" s="17">
        <v>0.10503925422945699</v>
      </c>
      <c r="BS11" s="17"/>
      <c r="BT11" s="17">
        <v>7.3714723496227E-2</v>
      </c>
      <c r="BU11" s="17">
        <v>0.102755551106023</v>
      </c>
      <c r="BV11" s="17"/>
      <c r="BW11" s="17">
        <v>5.9168107839258702E-2</v>
      </c>
      <c r="BX11" s="17">
        <v>0.120830277627473</v>
      </c>
      <c r="BY11" s="17"/>
      <c r="BZ11" s="17">
        <v>3.39233872986845E-2</v>
      </c>
      <c r="CA11" s="17">
        <v>0.10415711136498799</v>
      </c>
    </row>
    <row r="12" spans="2:79" x14ac:dyDescent="0.35">
      <c r="B12" s="18" t="s">
        <v>75</v>
      </c>
      <c r="C12" s="19">
        <v>1.5759804420990699E-2</v>
      </c>
      <c r="D12" s="19">
        <v>2.11963201268759E-2</v>
      </c>
      <c r="E12" s="19">
        <v>1.1831569468455601E-2</v>
      </c>
      <c r="F12" s="19">
        <v>1.6492596824858902E-2</v>
      </c>
      <c r="G12" s="19">
        <v>1.6396569607110702E-2</v>
      </c>
      <c r="H12" s="19">
        <v>1.78226708425905E-2</v>
      </c>
      <c r="I12" s="19">
        <v>5.3852006461082196E-3</v>
      </c>
      <c r="J12" s="19">
        <v>2.3043019636339999E-2</v>
      </c>
      <c r="K12" s="19">
        <v>2.3346007683024798E-2</v>
      </c>
      <c r="L12" s="19">
        <v>1.52443237460638E-2</v>
      </c>
      <c r="M12" s="19"/>
      <c r="N12" s="19">
        <v>2.1446069662226199E-2</v>
      </c>
      <c r="O12" s="19">
        <v>1.9270961522663398E-2</v>
      </c>
      <c r="P12" s="19">
        <v>9.1687187176173E-3</v>
      </c>
      <c r="Q12" s="19">
        <v>1.21272865706298E-2</v>
      </c>
      <c r="R12" s="19"/>
      <c r="S12" s="19">
        <v>1.3120726072519E-2</v>
      </c>
      <c r="T12" s="19">
        <v>1.5862576487897299E-2</v>
      </c>
      <c r="U12" s="19">
        <v>7.2793297984711401E-3</v>
      </c>
      <c r="V12" s="19">
        <v>1.59889494233162E-2</v>
      </c>
      <c r="W12" s="19">
        <v>1.28865933634723E-3</v>
      </c>
      <c r="X12" s="19">
        <v>6.4122441549055199E-3</v>
      </c>
      <c r="Y12" s="19">
        <v>6.5421036350730797E-3</v>
      </c>
      <c r="Z12" s="19"/>
      <c r="AA12" s="19">
        <v>7.6375195357987801E-3</v>
      </c>
      <c r="AB12" s="19">
        <v>2.85752666567534E-2</v>
      </c>
      <c r="AC12" s="19"/>
      <c r="AD12" s="19">
        <v>6.4866002545053503E-3</v>
      </c>
      <c r="AE12" s="19">
        <v>6.5473761650140802E-3</v>
      </c>
      <c r="AF12" s="19">
        <v>6.3707321719163297E-3</v>
      </c>
      <c r="AG12" s="19"/>
      <c r="AH12" s="19">
        <v>6.3220951140155303E-3</v>
      </c>
      <c r="AI12" s="19">
        <v>1.7096974579371399E-2</v>
      </c>
      <c r="AJ12" s="19"/>
      <c r="AK12" s="19">
        <v>1.9556261904068901E-2</v>
      </c>
      <c r="AL12" s="19">
        <v>1.40491472614613E-2</v>
      </c>
      <c r="AM12" s="19"/>
      <c r="AN12" s="19">
        <v>1.77934741885152E-2</v>
      </c>
      <c r="AO12" s="19">
        <v>1.21272865706298E-2</v>
      </c>
      <c r="AP12" s="19"/>
      <c r="AQ12" s="19">
        <v>5.9573040627730403E-3</v>
      </c>
      <c r="AR12" s="19">
        <v>2.0649664774499699E-2</v>
      </c>
      <c r="AS12" s="19"/>
      <c r="AT12" s="19">
        <v>4.65075968044295E-2</v>
      </c>
      <c r="AU12" s="19">
        <v>1.4997353392205801E-2</v>
      </c>
      <c r="AV12" s="19">
        <v>4.2436708876165199E-3</v>
      </c>
      <c r="AW12" s="19">
        <v>4.3910330013674902E-3</v>
      </c>
      <c r="AX12" s="19"/>
      <c r="AY12" s="19">
        <v>1.1421753273020901E-2</v>
      </c>
      <c r="AZ12" s="19">
        <v>1.6834999137880301E-2</v>
      </c>
      <c r="BA12" s="19"/>
      <c r="BB12" s="19">
        <v>1.5731027458786399E-2</v>
      </c>
      <c r="BC12" s="19">
        <v>1.576509091969E-2</v>
      </c>
      <c r="BD12" s="19"/>
      <c r="BE12" s="19">
        <v>7.8429102573694502E-3</v>
      </c>
      <c r="BF12" s="19">
        <v>1.6797340480651599E-2</v>
      </c>
      <c r="BG12" s="19"/>
      <c r="BH12" s="19">
        <v>2.4806384885113698E-2</v>
      </c>
      <c r="BI12" s="19">
        <v>1.4968049078109299E-2</v>
      </c>
      <c r="BJ12" s="19"/>
      <c r="BK12" s="19">
        <v>1.2107036024607601E-2</v>
      </c>
      <c r="BL12" s="19">
        <v>1.6392731426588401E-2</v>
      </c>
      <c r="BM12" s="19"/>
      <c r="BN12" s="19">
        <v>1.4087274332698499E-2</v>
      </c>
      <c r="BO12" s="19">
        <v>1.5836025455983099E-2</v>
      </c>
      <c r="BP12" s="19"/>
      <c r="BQ12" s="19">
        <v>6.5629517439571303E-3</v>
      </c>
      <c r="BR12" s="19">
        <v>1.6483314845334801E-2</v>
      </c>
      <c r="BS12" s="19"/>
      <c r="BT12" s="19">
        <v>1.89526477973577E-2</v>
      </c>
      <c r="BU12" s="19">
        <v>1.5546493082153201E-2</v>
      </c>
      <c r="BV12" s="19"/>
      <c r="BW12" s="19">
        <v>9.9593980494696692E-3</v>
      </c>
      <c r="BX12" s="19">
        <v>1.85223933575124E-2</v>
      </c>
      <c r="BY12" s="19"/>
      <c r="BZ12" s="19">
        <v>1.17442447502406E-2</v>
      </c>
      <c r="CA12" s="19">
        <v>1.59527671825631E-2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174</v>
      </c>
      <c r="C9" s="17">
        <v>0.36865875312080798</v>
      </c>
      <c r="D9" s="17">
        <v>0.35479638252367701</v>
      </c>
      <c r="E9" s="17">
        <v>0.25477960882033501</v>
      </c>
      <c r="F9" s="17">
        <v>0.45758091869894002</v>
      </c>
      <c r="G9" s="17">
        <v>0.33984294727099401</v>
      </c>
      <c r="H9" s="17">
        <v>0.36302769605338597</v>
      </c>
      <c r="I9" s="17">
        <v>0.424593490180869</v>
      </c>
      <c r="J9" s="17">
        <v>0.428326648353964</v>
      </c>
      <c r="K9" s="17">
        <v>0.34669913539335301</v>
      </c>
      <c r="L9" s="17">
        <v>0.34090419450912102</v>
      </c>
      <c r="M9" s="17"/>
      <c r="N9" s="17">
        <v>0.22233438894359001</v>
      </c>
      <c r="O9" s="17">
        <v>0.31292971677029002</v>
      </c>
      <c r="P9" s="17">
        <v>0.410342579088805</v>
      </c>
      <c r="Q9" s="17">
        <v>0.49951665419686297</v>
      </c>
      <c r="R9" s="17"/>
      <c r="S9" s="17">
        <v>0.28595901889673497</v>
      </c>
      <c r="T9" s="17">
        <v>0.36621021840038098</v>
      </c>
      <c r="U9" s="17">
        <v>0.44005838371404599</v>
      </c>
      <c r="V9" s="17">
        <v>0.29224438425273902</v>
      </c>
      <c r="W9" s="17">
        <v>0.44931315673650202</v>
      </c>
      <c r="X9" s="17">
        <v>0.43916790265559102</v>
      </c>
      <c r="Y9" s="17">
        <v>0.46905282968554601</v>
      </c>
      <c r="Z9" s="17"/>
      <c r="AA9" s="17">
        <v>0.46774072978938402</v>
      </c>
      <c r="AB9" s="17">
        <v>0.212325732525106</v>
      </c>
      <c r="AC9" s="17"/>
      <c r="AD9" s="17">
        <v>0.46259724024473298</v>
      </c>
      <c r="AE9" s="17">
        <v>0.54631415912602999</v>
      </c>
      <c r="AF9" s="17">
        <v>0.43724585142743699</v>
      </c>
      <c r="AG9" s="17"/>
      <c r="AH9" s="17">
        <v>0.560765791755516</v>
      </c>
      <c r="AI9" s="17">
        <v>0.341440305198559</v>
      </c>
      <c r="AJ9" s="17"/>
      <c r="AK9" s="17">
        <v>0.35251343887298803</v>
      </c>
      <c r="AL9" s="17">
        <v>0.375933718673297</v>
      </c>
      <c r="AM9" s="17"/>
      <c r="AN9" s="17">
        <v>0.29539778972770397</v>
      </c>
      <c r="AO9" s="17">
        <v>0.49951665419686297</v>
      </c>
      <c r="AP9" s="17"/>
      <c r="AQ9" s="17">
        <v>0.48468127556811003</v>
      </c>
      <c r="AR9" s="17">
        <v>0.31078230202192397</v>
      </c>
      <c r="AS9" s="17"/>
      <c r="AT9" s="17">
        <v>0.16438039329364501</v>
      </c>
      <c r="AU9" s="17">
        <v>0.28296248402367402</v>
      </c>
      <c r="AV9" s="17">
        <v>0.45828228357490502</v>
      </c>
      <c r="AW9" s="17">
        <v>0.61741170986747496</v>
      </c>
      <c r="AX9" s="17"/>
      <c r="AY9" s="17">
        <v>0.48483839216239699</v>
      </c>
      <c r="AZ9" s="17">
        <v>0.33986339551740002</v>
      </c>
      <c r="BA9" s="17"/>
      <c r="BB9" s="17">
        <v>0.39314206367348897</v>
      </c>
      <c r="BC9" s="17">
        <v>0.36416102370548598</v>
      </c>
      <c r="BD9" s="17"/>
      <c r="BE9" s="17">
        <v>0.46448026111693602</v>
      </c>
      <c r="BF9" s="17">
        <v>0.35610101674308697</v>
      </c>
      <c r="BG9" s="17"/>
      <c r="BH9" s="17">
        <v>0.37962340006962397</v>
      </c>
      <c r="BI9" s="17">
        <v>0.36769912889163497</v>
      </c>
      <c r="BJ9" s="17"/>
      <c r="BK9" s="17">
        <v>0.42732935106564202</v>
      </c>
      <c r="BL9" s="17">
        <v>0.35849270867336402</v>
      </c>
      <c r="BM9" s="17"/>
      <c r="BN9" s="17">
        <v>0.53877196279689099</v>
      </c>
      <c r="BO9" s="17">
        <v>0.36090630370410598</v>
      </c>
      <c r="BP9" s="17"/>
      <c r="BQ9" s="17">
        <v>0.52646706620677697</v>
      </c>
      <c r="BR9" s="17">
        <v>0.35624407566805499</v>
      </c>
      <c r="BS9" s="17"/>
      <c r="BT9" s="17">
        <v>0.45193828992322399</v>
      </c>
      <c r="BU9" s="17">
        <v>0.36309491318284498</v>
      </c>
      <c r="BV9" s="17"/>
      <c r="BW9" s="17">
        <v>0.40778971267540198</v>
      </c>
      <c r="BX9" s="17">
        <v>0.35002165271491797</v>
      </c>
      <c r="BY9" s="17"/>
      <c r="BZ9" s="17">
        <v>0.49844471612434699</v>
      </c>
      <c r="CA9" s="17">
        <v>0.36242204892813601</v>
      </c>
    </row>
    <row r="10" spans="2:79" ht="43.5" x14ac:dyDescent="0.35">
      <c r="B10" s="18" t="s">
        <v>175</v>
      </c>
      <c r="C10" s="17">
        <v>0.34840683121517901</v>
      </c>
      <c r="D10" s="17">
        <v>0.37432069003322499</v>
      </c>
      <c r="E10" s="17">
        <v>0.36984087369344099</v>
      </c>
      <c r="F10" s="17">
        <v>0.30598100784189802</v>
      </c>
      <c r="G10" s="17">
        <v>0.31811906011526297</v>
      </c>
      <c r="H10" s="17">
        <v>0.39053075960396</v>
      </c>
      <c r="I10" s="17">
        <v>0.313377768125983</v>
      </c>
      <c r="J10" s="17">
        <v>0.34665661216272298</v>
      </c>
      <c r="K10" s="17">
        <v>0.392688113575688</v>
      </c>
      <c r="L10" s="17">
        <v>0.37581091958394702</v>
      </c>
      <c r="M10" s="17"/>
      <c r="N10" s="17">
        <v>0.26396422932961</v>
      </c>
      <c r="O10" s="17">
        <v>0.35918338044856502</v>
      </c>
      <c r="P10" s="17">
        <v>0.40914402128525501</v>
      </c>
      <c r="Q10" s="17">
        <v>0.384969256176518</v>
      </c>
      <c r="R10" s="17"/>
      <c r="S10" s="17">
        <v>0.335401163847312</v>
      </c>
      <c r="T10" s="17">
        <v>0.35691796688770899</v>
      </c>
      <c r="U10" s="17">
        <v>0.38077433286079598</v>
      </c>
      <c r="V10" s="17">
        <v>0.32882618119380602</v>
      </c>
      <c r="W10" s="17">
        <v>0.37166610176652498</v>
      </c>
      <c r="X10" s="17">
        <v>0.38028485470155399</v>
      </c>
      <c r="Y10" s="17">
        <v>0.34136584725097802</v>
      </c>
      <c r="Z10" s="17"/>
      <c r="AA10" s="17">
        <v>0.384718028917023</v>
      </c>
      <c r="AB10" s="17">
        <v>0.29111448189957201</v>
      </c>
      <c r="AC10" s="17"/>
      <c r="AD10" s="17">
        <v>0.40205795347301498</v>
      </c>
      <c r="AE10" s="17">
        <v>0.37853697994424101</v>
      </c>
      <c r="AF10" s="17">
        <v>0.37855571625365703</v>
      </c>
      <c r="AG10" s="17"/>
      <c r="AH10" s="17">
        <v>0.37103918314318102</v>
      </c>
      <c r="AI10" s="17">
        <v>0.345200194453256</v>
      </c>
      <c r="AJ10" s="17"/>
      <c r="AK10" s="17">
        <v>0.30971029591558502</v>
      </c>
      <c r="AL10" s="17">
        <v>0.36584321907261902</v>
      </c>
      <c r="AM10" s="17"/>
      <c r="AN10" s="17">
        <v>0.327937310806939</v>
      </c>
      <c r="AO10" s="17">
        <v>0.384969256176518</v>
      </c>
      <c r="AP10" s="17"/>
      <c r="AQ10" s="17">
        <v>0.36371976344099499</v>
      </c>
      <c r="AR10" s="17">
        <v>0.34076815766754498</v>
      </c>
      <c r="AS10" s="17"/>
      <c r="AT10" s="17">
        <v>0.216867095171905</v>
      </c>
      <c r="AU10" s="17">
        <v>0.35939401265467402</v>
      </c>
      <c r="AV10" s="17">
        <v>0.41035406705009703</v>
      </c>
      <c r="AW10" s="17">
        <v>0.34353339047862802</v>
      </c>
      <c r="AX10" s="17"/>
      <c r="AY10" s="17">
        <v>0.38030477856265898</v>
      </c>
      <c r="AZ10" s="17">
        <v>0.34050086070035801</v>
      </c>
      <c r="BA10" s="17"/>
      <c r="BB10" s="17">
        <v>0.34950050507158398</v>
      </c>
      <c r="BC10" s="17">
        <v>0.34820591683866398</v>
      </c>
      <c r="BD10" s="17"/>
      <c r="BE10" s="17">
        <v>0.383167455976751</v>
      </c>
      <c r="BF10" s="17">
        <v>0.343851332442416</v>
      </c>
      <c r="BG10" s="17"/>
      <c r="BH10" s="17">
        <v>0.32044762824414602</v>
      </c>
      <c r="BI10" s="17">
        <v>0.35085381639624402</v>
      </c>
      <c r="BJ10" s="17"/>
      <c r="BK10" s="17">
        <v>0.39819010116510201</v>
      </c>
      <c r="BL10" s="17">
        <v>0.339780722861454</v>
      </c>
      <c r="BM10" s="17"/>
      <c r="BN10" s="17">
        <v>0.30745719096052898</v>
      </c>
      <c r="BO10" s="17">
        <v>0.35027300031110498</v>
      </c>
      <c r="BP10" s="17"/>
      <c r="BQ10" s="17">
        <v>0.377884036512104</v>
      </c>
      <c r="BR10" s="17">
        <v>0.34608787862761498</v>
      </c>
      <c r="BS10" s="17"/>
      <c r="BT10" s="17">
        <v>0.32544401064281098</v>
      </c>
      <c r="BU10" s="17">
        <v>0.34994095908253198</v>
      </c>
      <c r="BV10" s="17"/>
      <c r="BW10" s="17">
        <v>0.38229024912315301</v>
      </c>
      <c r="BX10" s="17">
        <v>0.33226900406160298</v>
      </c>
      <c r="BY10" s="17"/>
      <c r="BZ10" s="17">
        <v>0.39126001145112099</v>
      </c>
      <c r="CA10" s="17">
        <v>0.34634757455396697</v>
      </c>
    </row>
    <row r="11" spans="2:79" x14ac:dyDescent="0.35">
      <c r="B11" s="18" t="s">
        <v>176</v>
      </c>
      <c r="C11" s="17">
        <v>0.243917739794109</v>
      </c>
      <c r="D11" s="17">
        <v>0.22033540845887201</v>
      </c>
      <c r="E11" s="17">
        <v>0.30864898250542</v>
      </c>
      <c r="F11" s="17">
        <v>0.205326846995875</v>
      </c>
      <c r="G11" s="17">
        <v>0.30733435895979799</v>
      </c>
      <c r="H11" s="17">
        <v>0.218181773035171</v>
      </c>
      <c r="I11" s="17">
        <v>0.236432747591445</v>
      </c>
      <c r="J11" s="17">
        <v>0.175131929585122</v>
      </c>
      <c r="K11" s="17">
        <v>0.23021706965605099</v>
      </c>
      <c r="L11" s="17">
        <v>0.26372955117872898</v>
      </c>
      <c r="M11" s="17"/>
      <c r="N11" s="17">
        <v>0.46919905437424098</v>
      </c>
      <c r="O11" s="17">
        <v>0.27592484194845701</v>
      </c>
      <c r="P11" s="17">
        <v>0.149481453377906</v>
      </c>
      <c r="Q11" s="17">
        <v>8.4396451999669997E-2</v>
      </c>
      <c r="R11" s="17"/>
      <c r="S11" s="17">
        <v>0.338257106472933</v>
      </c>
      <c r="T11" s="17">
        <v>0.24797139500899401</v>
      </c>
      <c r="U11" s="17">
        <v>0.166172728345374</v>
      </c>
      <c r="V11" s="17">
        <v>0.34009258537283199</v>
      </c>
      <c r="W11" s="17">
        <v>0.15632629055435501</v>
      </c>
      <c r="X11" s="17">
        <v>0.16475286490936999</v>
      </c>
      <c r="Y11" s="17">
        <v>0.167674950599977</v>
      </c>
      <c r="Z11" s="17"/>
      <c r="AA11" s="17">
        <v>0.128077865157328</v>
      </c>
      <c r="AB11" s="17">
        <v>0.42669162174814901</v>
      </c>
      <c r="AC11" s="17"/>
      <c r="AD11" s="17">
        <v>0.121815733874516</v>
      </c>
      <c r="AE11" s="17">
        <v>6.6495970010681305E-2</v>
      </c>
      <c r="AF11" s="17">
        <v>0.16089153460451999</v>
      </c>
      <c r="AG11" s="17"/>
      <c r="AH11" s="17">
        <v>6.2409266026556103E-2</v>
      </c>
      <c r="AI11" s="17">
        <v>0.26963454317518198</v>
      </c>
      <c r="AJ11" s="17"/>
      <c r="AK11" s="17">
        <v>0.28605372632196402</v>
      </c>
      <c r="AL11" s="17">
        <v>0.22493155929584499</v>
      </c>
      <c r="AM11" s="17"/>
      <c r="AN11" s="17">
        <v>0.333225936925719</v>
      </c>
      <c r="AO11" s="17">
        <v>8.4396451999669997E-2</v>
      </c>
      <c r="AP11" s="17"/>
      <c r="AQ11" s="17">
        <v>0.13058414959701301</v>
      </c>
      <c r="AR11" s="17">
        <v>0.30045284912068299</v>
      </c>
      <c r="AS11" s="17"/>
      <c r="AT11" s="17">
        <v>0.53420333005250997</v>
      </c>
      <c r="AU11" s="17">
        <v>0.30758764314664999</v>
      </c>
      <c r="AV11" s="17">
        <v>0.112946658924268</v>
      </c>
      <c r="AW11" s="17">
        <v>3.5518318464267E-2</v>
      </c>
      <c r="AX11" s="17"/>
      <c r="AY11" s="17">
        <v>0.115952260887094</v>
      </c>
      <c r="AZ11" s="17">
        <v>0.27563424155307698</v>
      </c>
      <c r="BA11" s="17"/>
      <c r="BB11" s="17">
        <v>0.21805984777453699</v>
      </c>
      <c r="BC11" s="17">
        <v>0.248667987980701</v>
      </c>
      <c r="BD11" s="17"/>
      <c r="BE11" s="17">
        <v>0.124389624320227</v>
      </c>
      <c r="BF11" s="17">
        <v>0.259582308169586</v>
      </c>
      <c r="BG11" s="17"/>
      <c r="BH11" s="17">
        <v>0.238114347509921</v>
      </c>
      <c r="BI11" s="17">
        <v>0.24442565180197401</v>
      </c>
      <c r="BJ11" s="17"/>
      <c r="BK11" s="17">
        <v>0.146319418225581</v>
      </c>
      <c r="BL11" s="17">
        <v>0.26082891693933702</v>
      </c>
      <c r="BM11" s="17"/>
      <c r="BN11" s="17">
        <v>0.12974505150372101</v>
      </c>
      <c r="BO11" s="17">
        <v>0.24912085125397401</v>
      </c>
      <c r="BP11" s="17"/>
      <c r="BQ11" s="17">
        <v>8.0348850086191595E-2</v>
      </c>
      <c r="BR11" s="17">
        <v>0.25678559806671097</v>
      </c>
      <c r="BS11" s="17"/>
      <c r="BT11" s="17">
        <v>0.20319859378764099</v>
      </c>
      <c r="BU11" s="17">
        <v>0.24663815370957101</v>
      </c>
      <c r="BV11" s="17"/>
      <c r="BW11" s="17">
        <v>0.189108932269306</v>
      </c>
      <c r="BX11" s="17">
        <v>0.27002180830134098</v>
      </c>
      <c r="BY11" s="17"/>
      <c r="BZ11" s="17">
        <v>0.105217684279936</v>
      </c>
      <c r="CA11" s="17">
        <v>0.25058279969527403</v>
      </c>
    </row>
    <row r="12" spans="2:79" x14ac:dyDescent="0.35">
      <c r="B12" s="18" t="s">
        <v>75</v>
      </c>
      <c r="C12" s="19">
        <v>3.9016675869904198E-2</v>
      </c>
      <c r="D12" s="19">
        <v>5.0547518984225701E-2</v>
      </c>
      <c r="E12" s="19">
        <v>6.6730534980803502E-2</v>
      </c>
      <c r="F12" s="19">
        <v>3.1111226463287098E-2</v>
      </c>
      <c r="G12" s="19">
        <v>3.4703633653945097E-2</v>
      </c>
      <c r="H12" s="19">
        <v>2.8259771307483299E-2</v>
      </c>
      <c r="I12" s="19">
        <v>2.5595994101703701E-2</v>
      </c>
      <c r="J12" s="19">
        <v>4.9884809898191301E-2</v>
      </c>
      <c r="K12" s="19">
        <v>3.0395681374908001E-2</v>
      </c>
      <c r="L12" s="19">
        <v>1.95553347282026E-2</v>
      </c>
      <c r="M12" s="19"/>
      <c r="N12" s="19">
        <v>4.4502327352559198E-2</v>
      </c>
      <c r="O12" s="19">
        <v>5.1962060832688603E-2</v>
      </c>
      <c r="P12" s="19">
        <v>3.1031946248033699E-2</v>
      </c>
      <c r="Q12" s="19">
        <v>3.1117637626949302E-2</v>
      </c>
      <c r="R12" s="19"/>
      <c r="S12" s="19">
        <v>4.0382710783020498E-2</v>
      </c>
      <c r="T12" s="19">
        <v>2.8900419702916E-2</v>
      </c>
      <c r="U12" s="19">
        <v>1.2994555079784E-2</v>
      </c>
      <c r="V12" s="19">
        <v>3.8836849180623398E-2</v>
      </c>
      <c r="W12" s="19">
        <v>2.2694450942617801E-2</v>
      </c>
      <c r="X12" s="19">
        <v>1.5794377733485802E-2</v>
      </c>
      <c r="Y12" s="19">
        <v>2.1906372463499E-2</v>
      </c>
      <c r="Z12" s="19"/>
      <c r="AA12" s="19">
        <v>1.9463376136264299E-2</v>
      </c>
      <c r="AB12" s="19">
        <v>6.9868163827173702E-2</v>
      </c>
      <c r="AC12" s="19"/>
      <c r="AD12" s="19">
        <v>1.3529072407735701E-2</v>
      </c>
      <c r="AE12" s="19">
        <v>8.6528909190476191E-3</v>
      </c>
      <c r="AF12" s="19">
        <v>2.3306897714387001E-2</v>
      </c>
      <c r="AG12" s="19"/>
      <c r="AH12" s="19">
        <v>5.7857590747475802E-3</v>
      </c>
      <c r="AI12" s="19">
        <v>4.3724957173003398E-2</v>
      </c>
      <c r="AJ12" s="19"/>
      <c r="AK12" s="19">
        <v>5.1722538889463099E-2</v>
      </c>
      <c r="AL12" s="19">
        <v>3.3291502958238899E-2</v>
      </c>
      <c r="AM12" s="19"/>
      <c r="AN12" s="19">
        <v>4.3438962539636902E-2</v>
      </c>
      <c r="AO12" s="19">
        <v>3.1117637626949302E-2</v>
      </c>
      <c r="AP12" s="19"/>
      <c r="AQ12" s="19">
        <v>2.10148113938824E-2</v>
      </c>
      <c r="AR12" s="19">
        <v>4.7996691189847202E-2</v>
      </c>
      <c r="AS12" s="19"/>
      <c r="AT12" s="19">
        <v>8.4549181481940405E-2</v>
      </c>
      <c r="AU12" s="19">
        <v>5.0055860175001902E-2</v>
      </c>
      <c r="AV12" s="19">
        <v>1.84169904507301E-2</v>
      </c>
      <c r="AW12" s="19">
        <v>3.5365811896302902E-3</v>
      </c>
      <c r="AX12" s="19"/>
      <c r="AY12" s="19">
        <v>1.8904568387849499E-2</v>
      </c>
      <c r="AZ12" s="19">
        <v>4.4001502229165101E-2</v>
      </c>
      <c r="BA12" s="19"/>
      <c r="BB12" s="19">
        <v>3.9297583480389302E-2</v>
      </c>
      <c r="BC12" s="19">
        <v>3.8965071475149299E-2</v>
      </c>
      <c r="BD12" s="19"/>
      <c r="BE12" s="19">
        <v>2.79626585860859E-2</v>
      </c>
      <c r="BF12" s="19">
        <v>4.0465342644910099E-2</v>
      </c>
      <c r="BG12" s="19"/>
      <c r="BH12" s="19">
        <v>6.1814624176308897E-2</v>
      </c>
      <c r="BI12" s="19">
        <v>3.70214029101473E-2</v>
      </c>
      <c r="BJ12" s="19"/>
      <c r="BK12" s="19">
        <v>2.8161129543675199E-2</v>
      </c>
      <c r="BL12" s="19">
        <v>4.0897651525845097E-2</v>
      </c>
      <c r="BM12" s="19"/>
      <c r="BN12" s="19">
        <v>2.4025794738858599E-2</v>
      </c>
      <c r="BO12" s="19">
        <v>3.9699844730814601E-2</v>
      </c>
      <c r="BP12" s="19"/>
      <c r="BQ12" s="19">
        <v>1.53000471949266E-2</v>
      </c>
      <c r="BR12" s="19">
        <v>4.0882447637619203E-2</v>
      </c>
      <c r="BS12" s="19"/>
      <c r="BT12" s="19">
        <v>1.9419105646324201E-2</v>
      </c>
      <c r="BU12" s="19">
        <v>4.03259740250521E-2</v>
      </c>
      <c r="BV12" s="19"/>
      <c r="BW12" s="19">
        <v>2.0811105932139799E-2</v>
      </c>
      <c r="BX12" s="19">
        <v>4.7687534922138501E-2</v>
      </c>
      <c r="BY12" s="19"/>
      <c r="BZ12" s="19">
        <v>5.0775881445952898E-3</v>
      </c>
      <c r="CA12" s="19">
        <v>4.06475768226221E-2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174</v>
      </c>
      <c r="C9" s="17">
        <v>0.37779711018532403</v>
      </c>
      <c r="D9" s="17">
        <v>0.37567042773648501</v>
      </c>
      <c r="E9" s="17">
        <v>0.39160396638367601</v>
      </c>
      <c r="F9" s="17">
        <v>0.37721057809054598</v>
      </c>
      <c r="G9" s="17">
        <v>0.30281938179926798</v>
      </c>
      <c r="H9" s="17">
        <v>0.450801613736107</v>
      </c>
      <c r="I9" s="17">
        <v>0.38739216146488198</v>
      </c>
      <c r="J9" s="17">
        <v>0.37549861614923502</v>
      </c>
      <c r="K9" s="17">
        <v>0.37347258130557798</v>
      </c>
      <c r="L9" s="17">
        <v>0.32287745839709298</v>
      </c>
      <c r="M9" s="17"/>
      <c r="N9" s="17">
        <v>0.22085920177031401</v>
      </c>
      <c r="O9" s="17">
        <v>0.33290962978202199</v>
      </c>
      <c r="P9" s="17">
        <v>0.45779139486154302</v>
      </c>
      <c r="Q9" s="17">
        <v>0.49478464642881997</v>
      </c>
      <c r="R9" s="17"/>
      <c r="S9" s="17">
        <v>0.30480100528580001</v>
      </c>
      <c r="T9" s="17">
        <v>0.37901343684487199</v>
      </c>
      <c r="U9" s="17">
        <v>0.39715788005382202</v>
      </c>
      <c r="V9" s="17">
        <v>0.29162608104582499</v>
      </c>
      <c r="W9" s="17">
        <v>0.45149462696154802</v>
      </c>
      <c r="X9" s="17">
        <v>0.502731571997589</v>
      </c>
      <c r="Y9" s="17">
        <v>0.50176205514845396</v>
      </c>
      <c r="Z9" s="17"/>
      <c r="AA9" s="17">
        <v>0.47744867199931101</v>
      </c>
      <c r="AB9" s="17">
        <v>0.22056538965183001</v>
      </c>
      <c r="AC9" s="17"/>
      <c r="AD9" s="17">
        <v>0.473307643872108</v>
      </c>
      <c r="AE9" s="17">
        <v>0.57294131042298302</v>
      </c>
      <c r="AF9" s="17">
        <v>0.43700505049206201</v>
      </c>
      <c r="AG9" s="17"/>
      <c r="AH9" s="17">
        <v>0.59635070199194895</v>
      </c>
      <c r="AI9" s="17">
        <v>0.34683161512025001</v>
      </c>
      <c r="AJ9" s="17"/>
      <c r="AK9" s="17">
        <v>0.35026557862737001</v>
      </c>
      <c r="AL9" s="17">
        <v>0.39020262553281498</v>
      </c>
      <c r="AM9" s="17"/>
      <c r="AN9" s="17">
        <v>0.31230148829541798</v>
      </c>
      <c r="AO9" s="17">
        <v>0.49478464642881997</v>
      </c>
      <c r="AP9" s="17"/>
      <c r="AQ9" s="17">
        <v>0.546814969878337</v>
      </c>
      <c r="AR9" s="17">
        <v>0.29348456737016798</v>
      </c>
      <c r="AS9" s="17"/>
      <c r="AT9" s="17">
        <v>0.160859638714901</v>
      </c>
      <c r="AU9" s="17">
        <v>0.30709434226287202</v>
      </c>
      <c r="AV9" s="17">
        <v>0.46148192022127998</v>
      </c>
      <c r="AW9" s="17">
        <v>0.62932380346165695</v>
      </c>
      <c r="AX9" s="17"/>
      <c r="AY9" s="17">
        <v>0.50315786799082596</v>
      </c>
      <c r="AZ9" s="17">
        <v>0.34672619379909397</v>
      </c>
      <c r="BA9" s="17"/>
      <c r="BB9" s="17">
        <v>0.406828496132074</v>
      </c>
      <c r="BC9" s="17">
        <v>0.37246387233502198</v>
      </c>
      <c r="BD9" s="17"/>
      <c r="BE9" s="17">
        <v>0.53754075752630504</v>
      </c>
      <c r="BF9" s="17">
        <v>0.35686215880254502</v>
      </c>
      <c r="BG9" s="17"/>
      <c r="BH9" s="17">
        <v>0.339090083647623</v>
      </c>
      <c r="BI9" s="17">
        <v>0.38118474324621598</v>
      </c>
      <c r="BJ9" s="17"/>
      <c r="BK9" s="17">
        <v>0.46103507742815197</v>
      </c>
      <c r="BL9" s="17">
        <v>0.36337419812465099</v>
      </c>
      <c r="BM9" s="17"/>
      <c r="BN9" s="17">
        <v>0.52623980005882098</v>
      </c>
      <c r="BO9" s="17">
        <v>0.37103223609521302</v>
      </c>
      <c r="BP9" s="17"/>
      <c r="BQ9" s="17">
        <v>0.54917279930586904</v>
      </c>
      <c r="BR9" s="17">
        <v>0.36431509607548701</v>
      </c>
      <c r="BS9" s="17"/>
      <c r="BT9" s="17">
        <v>0.453713761514911</v>
      </c>
      <c r="BU9" s="17">
        <v>0.37272517879807299</v>
      </c>
      <c r="BV9" s="17"/>
      <c r="BW9" s="17">
        <v>0.42158614198629302</v>
      </c>
      <c r="BX9" s="17">
        <v>0.35694148610555199</v>
      </c>
      <c r="BY9" s="17"/>
      <c r="BZ9" s="17">
        <v>0.56472113155378301</v>
      </c>
      <c r="CA9" s="17">
        <v>0.36881470715189402</v>
      </c>
    </row>
    <row r="10" spans="2:79" ht="43.5" x14ac:dyDescent="0.35">
      <c r="B10" s="18" t="s">
        <v>175</v>
      </c>
      <c r="C10" s="17">
        <v>0.337144334879453</v>
      </c>
      <c r="D10" s="17">
        <v>0.36457782753319901</v>
      </c>
      <c r="E10" s="17">
        <v>0.34445611501307</v>
      </c>
      <c r="F10" s="17">
        <v>0.32418273707976197</v>
      </c>
      <c r="G10" s="17">
        <v>0.31979989434600897</v>
      </c>
      <c r="H10" s="17">
        <v>0.35357346715428001</v>
      </c>
      <c r="I10" s="17">
        <v>0.31683260504212002</v>
      </c>
      <c r="J10" s="17">
        <v>0.30853219303304202</v>
      </c>
      <c r="K10" s="17">
        <v>0.34268256926639101</v>
      </c>
      <c r="L10" s="17">
        <v>0.38080191474089398</v>
      </c>
      <c r="M10" s="17"/>
      <c r="N10" s="17">
        <v>0.23366559579401999</v>
      </c>
      <c r="O10" s="17">
        <v>0.39719941458657998</v>
      </c>
      <c r="P10" s="17">
        <v>0.38624935605937699</v>
      </c>
      <c r="Q10" s="17">
        <v>0.367988280332401</v>
      </c>
      <c r="R10" s="17"/>
      <c r="S10" s="17">
        <v>0.32042836582245299</v>
      </c>
      <c r="T10" s="17">
        <v>0.34820763125626603</v>
      </c>
      <c r="U10" s="17">
        <v>0.39272269001663601</v>
      </c>
      <c r="V10" s="17">
        <v>0.320523359973518</v>
      </c>
      <c r="W10" s="17">
        <v>0.38231151420649101</v>
      </c>
      <c r="X10" s="17">
        <v>0.33743346877036701</v>
      </c>
      <c r="Y10" s="17">
        <v>0.30925461606037002</v>
      </c>
      <c r="Z10" s="17"/>
      <c r="AA10" s="17">
        <v>0.36761989650508697</v>
      </c>
      <c r="AB10" s="17">
        <v>0.28905953920342098</v>
      </c>
      <c r="AC10" s="17"/>
      <c r="AD10" s="17">
        <v>0.38513189497489803</v>
      </c>
      <c r="AE10" s="17">
        <v>0.335216861992778</v>
      </c>
      <c r="AF10" s="17">
        <v>0.36929327040528498</v>
      </c>
      <c r="AG10" s="17"/>
      <c r="AH10" s="17">
        <v>0.349027947003129</v>
      </c>
      <c r="AI10" s="17">
        <v>0.33546062000874699</v>
      </c>
      <c r="AJ10" s="17"/>
      <c r="AK10" s="17">
        <v>0.302288769457222</v>
      </c>
      <c r="AL10" s="17">
        <v>0.35285000860416899</v>
      </c>
      <c r="AM10" s="17"/>
      <c r="AN10" s="17">
        <v>0.31987631254265803</v>
      </c>
      <c r="AO10" s="17">
        <v>0.367988280332401</v>
      </c>
      <c r="AP10" s="17"/>
      <c r="AQ10" s="17">
        <v>0.31209862435208602</v>
      </c>
      <c r="AR10" s="17">
        <v>0.34963808876445701</v>
      </c>
      <c r="AS10" s="17"/>
      <c r="AT10" s="17">
        <v>0.23914010561100499</v>
      </c>
      <c r="AU10" s="17">
        <v>0.34249043954011299</v>
      </c>
      <c r="AV10" s="17">
        <v>0.38547642109310898</v>
      </c>
      <c r="AW10" s="17">
        <v>0.32975391633277701</v>
      </c>
      <c r="AX10" s="17"/>
      <c r="AY10" s="17">
        <v>0.35865635340884799</v>
      </c>
      <c r="AZ10" s="17">
        <v>0.33181253774670999</v>
      </c>
      <c r="BA10" s="17"/>
      <c r="BB10" s="17">
        <v>0.33661221055738499</v>
      </c>
      <c r="BC10" s="17">
        <v>0.33724208927466898</v>
      </c>
      <c r="BD10" s="17"/>
      <c r="BE10" s="17">
        <v>0.30825368829015998</v>
      </c>
      <c r="BF10" s="17">
        <v>0.34093055293463997</v>
      </c>
      <c r="BG10" s="17"/>
      <c r="BH10" s="17">
        <v>0.33074445588976797</v>
      </c>
      <c r="BI10" s="17">
        <v>0.337704451312836</v>
      </c>
      <c r="BJ10" s="17"/>
      <c r="BK10" s="17">
        <v>0.37537922541323998</v>
      </c>
      <c r="BL10" s="17">
        <v>0.33051925161415002</v>
      </c>
      <c r="BM10" s="17"/>
      <c r="BN10" s="17">
        <v>0.35693357747953502</v>
      </c>
      <c r="BO10" s="17">
        <v>0.33624249367297498</v>
      </c>
      <c r="BP10" s="17"/>
      <c r="BQ10" s="17">
        <v>0.36079496686698098</v>
      </c>
      <c r="BR10" s="17">
        <v>0.33528375502825702</v>
      </c>
      <c r="BS10" s="17"/>
      <c r="BT10" s="17">
        <v>0.30063082843672601</v>
      </c>
      <c r="BU10" s="17">
        <v>0.33958377334442702</v>
      </c>
      <c r="BV10" s="17"/>
      <c r="BW10" s="17">
        <v>0.372381741900076</v>
      </c>
      <c r="BX10" s="17">
        <v>0.32036163646976201</v>
      </c>
      <c r="BY10" s="17"/>
      <c r="BZ10" s="17">
        <v>0.37136385228981</v>
      </c>
      <c r="CA10" s="17">
        <v>0.33549995822449402</v>
      </c>
    </row>
    <row r="11" spans="2:79" x14ac:dyDescent="0.35">
      <c r="B11" s="18" t="s">
        <v>176</v>
      </c>
      <c r="C11" s="17">
        <v>0.26634453645002598</v>
      </c>
      <c r="D11" s="17">
        <v>0.23432427260813901</v>
      </c>
      <c r="E11" s="17">
        <v>0.242416298530549</v>
      </c>
      <c r="F11" s="17">
        <v>0.283248786837416</v>
      </c>
      <c r="G11" s="17">
        <v>0.357235126187959</v>
      </c>
      <c r="H11" s="17">
        <v>0.18137486859135199</v>
      </c>
      <c r="I11" s="17">
        <v>0.284005786328484</v>
      </c>
      <c r="J11" s="17">
        <v>0.29612148858017201</v>
      </c>
      <c r="K11" s="17">
        <v>0.252598457085284</v>
      </c>
      <c r="L11" s="17">
        <v>0.27799471102985202</v>
      </c>
      <c r="M11" s="17"/>
      <c r="N11" s="17">
        <v>0.51979581970336697</v>
      </c>
      <c r="O11" s="17">
        <v>0.250859497027413</v>
      </c>
      <c r="P11" s="17">
        <v>0.14052424741047601</v>
      </c>
      <c r="Q11" s="17">
        <v>0.12292932523557901</v>
      </c>
      <c r="R11" s="17"/>
      <c r="S11" s="17">
        <v>0.354800794640733</v>
      </c>
      <c r="T11" s="17">
        <v>0.25866187753098302</v>
      </c>
      <c r="U11" s="17">
        <v>0.204922916095573</v>
      </c>
      <c r="V11" s="17">
        <v>0.36692813722293599</v>
      </c>
      <c r="W11" s="17">
        <v>0.16404156503936199</v>
      </c>
      <c r="X11" s="17">
        <v>0.152162113827084</v>
      </c>
      <c r="Y11" s="17">
        <v>0.175170373460516</v>
      </c>
      <c r="Z11" s="17"/>
      <c r="AA11" s="17">
        <v>0.144266800372401</v>
      </c>
      <c r="AB11" s="17">
        <v>0.45896060922315501</v>
      </c>
      <c r="AC11" s="17"/>
      <c r="AD11" s="17">
        <v>0.13305624686575299</v>
      </c>
      <c r="AE11" s="17">
        <v>8.3779746672893202E-2</v>
      </c>
      <c r="AF11" s="17">
        <v>0.18092813043518099</v>
      </c>
      <c r="AG11" s="17"/>
      <c r="AH11" s="17">
        <v>4.7845886725024503E-2</v>
      </c>
      <c r="AI11" s="17">
        <v>0.29730224711428899</v>
      </c>
      <c r="AJ11" s="17"/>
      <c r="AK11" s="17">
        <v>0.32226335679539903</v>
      </c>
      <c r="AL11" s="17">
        <v>0.241147907539358</v>
      </c>
      <c r="AM11" s="17"/>
      <c r="AN11" s="17">
        <v>0.34663572599531201</v>
      </c>
      <c r="AO11" s="17">
        <v>0.12292932523557901</v>
      </c>
      <c r="AP11" s="17"/>
      <c r="AQ11" s="17">
        <v>0.12876365987824101</v>
      </c>
      <c r="AR11" s="17">
        <v>0.33497511529875801</v>
      </c>
      <c r="AS11" s="17"/>
      <c r="AT11" s="17">
        <v>0.54911192143582699</v>
      </c>
      <c r="AU11" s="17">
        <v>0.33243551200785998</v>
      </c>
      <c r="AV11" s="17">
        <v>0.145642829018028</v>
      </c>
      <c r="AW11" s="17">
        <v>3.6306433314469297E-2</v>
      </c>
      <c r="AX11" s="17"/>
      <c r="AY11" s="17">
        <v>0.12332318732589601</v>
      </c>
      <c r="AZ11" s="17">
        <v>0.30179266597534599</v>
      </c>
      <c r="BA11" s="17"/>
      <c r="BB11" s="17">
        <v>0.23877037319941299</v>
      </c>
      <c r="BC11" s="17">
        <v>0.27141007384491</v>
      </c>
      <c r="BD11" s="17"/>
      <c r="BE11" s="17">
        <v>0.14654338554564</v>
      </c>
      <c r="BF11" s="17">
        <v>0.28204488705258102</v>
      </c>
      <c r="BG11" s="17"/>
      <c r="BH11" s="17">
        <v>0.31721968624553198</v>
      </c>
      <c r="BI11" s="17">
        <v>0.261891951096894</v>
      </c>
      <c r="BJ11" s="17"/>
      <c r="BK11" s="17">
        <v>0.14812491722996299</v>
      </c>
      <c r="BL11" s="17">
        <v>0.286828832599199</v>
      </c>
      <c r="BM11" s="17"/>
      <c r="BN11" s="17">
        <v>0.10663278787302299</v>
      </c>
      <c r="BO11" s="17">
        <v>0.273622967410525</v>
      </c>
      <c r="BP11" s="17"/>
      <c r="BQ11" s="17">
        <v>8.3172697574506696E-2</v>
      </c>
      <c r="BR11" s="17">
        <v>0.28075454599640698</v>
      </c>
      <c r="BS11" s="17"/>
      <c r="BT11" s="17">
        <v>0.23163512538013001</v>
      </c>
      <c r="BU11" s="17">
        <v>0.268663444731085</v>
      </c>
      <c r="BV11" s="17"/>
      <c r="BW11" s="17">
        <v>0.19387486911669399</v>
      </c>
      <c r="BX11" s="17">
        <v>0.30086003215588503</v>
      </c>
      <c r="BY11" s="17"/>
      <c r="BZ11" s="17">
        <v>6.0884740919320203E-2</v>
      </c>
      <c r="CA11" s="17">
        <v>0.276217653222884</v>
      </c>
    </row>
    <row r="12" spans="2:79" x14ac:dyDescent="0.35">
      <c r="B12" s="18" t="s">
        <v>75</v>
      </c>
      <c r="C12" s="19">
        <v>1.8714018485197201E-2</v>
      </c>
      <c r="D12" s="19">
        <v>2.5427472122177299E-2</v>
      </c>
      <c r="E12" s="19">
        <v>2.1523620072704901E-2</v>
      </c>
      <c r="F12" s="19">
        <v>1.5357897992275601E-2</v>
      </c>
      <c r="G12" s="19">
        <v>2.01455976667641E-2</v>
      </c>
      <c r="H12" s="19">
        <v>1.42500505182606E-2</v>
      </c>
      <c r="I12" s="19">
        <v>1.17694471645145E-2</v>
      </c>
      <c r="J12" s="19">
        <v>1.98477022375507E-2</v>
      </c>
      <c r="K12" s="19">
        <v>3.1246392342746999E-2</v>
      </c>
      <c r="L12" s="19">
        <v>1.8325915832161501E-2</v>
      </c>
      <c r="M12" s="19"/>
      <c r="N12" s="19">
        <v>2.5679382732299499E-2</v>
      </c>
      <c r="O12" s="19">
        <v>1.9031458603983899E-2</v>
      </c>
      <c r="P12" s="19">
        <v>1.5435001668604301E-2</v>
      </c>
      <c r="Q12" s="19">
        <v>1.42977480031995E-2</v>
      </c>
      <c r="R12" s="19"/>
      <c r="S12" s="19">
        <v>1.99698342510152E-2</v>
      </c>
      <c r="T12" s="19">
        <v>1.4117054367878299E-2</v>
      </c>
      <c r="U12" s="19">
        <v>5.1965138339693301E-3</v>
      </c>
      <c r="V12" s="19">
        <v>2.0922421757721799E-2</v>
      </c>
      <c r="W12" s="19">
        <v>2.1522937925987202E-3</v>
      </c>
      <c r="X12" s="19">
        <v>7.6728454049599798E-3</v>
      </c>
      <c r="Y12" s="19">
        <v>1.38129553306607E-2</v>
      </c>
      <c r="Z12" s="19"/>
      <c r="AA12" s="19">
        <v>1.06646311232018E-2</v>
      </c>
      <c r="AB12" s="19">
        <v>3.1414461921593702E-2</v>
      </c>
      <c r="AC12" s="19"/>
      <c r="AD12" s="19">
        <v>8.5042142872409805E-3</v>
      </c>
      <c r="AE12" s="19">
        <v>8.0620809113461592E-3</v>
      </c>
      <c r="AF12" s="19">
        <v>1.2773548667472301E-2</v>
      </c>
      <c r="AG12" s="19"/>
      <c r="AH12" s="19">
        <v>6.7754642798978099E-3</v>
      </c>
      <c r="AI12" s="19">
        <v>2.04055177567142E-2</v>
      </c>
      <c r="AJ12" s="19"/>
      <c r="AK12" s="19">
        <v>2.5182295120008798E-2</v>
      </c>
      <c r="AL12" s="19">
        <v>1.5799458323657999E-2</v>
      </c>
      <c r="AM12" s="19"/>
      <c r="AN12" s="19">
        <v>2.11864731666126E-2</v>
      </c>
      <c r="AO12" s="19">
        <v>1.42977480031995E-2</v>
      </c>
      <c r="AP12" s="19"/>
      <c r="AQ12" s="19">
        <v>1.23227458913361E-2</v>
      </c>
      <c r="AR12" s="19">
        <v>2.1902228566616999E-2</v>
      </c>
      <c r="AS12" s="19"/>
      <c r="AT12" s="19">
        <v>5.0888334238267101E-2</v>
      </c>
      <c r="AU12" s="19">
        <v>1.7979706189154399E-2</v>
      </c>
      <c r="AV12" s="19">
        <v>7.3988296675834703E-3</v>
      </c>
      <c r="AW12" s="19">
        <v>4.6158468910964803E-3</v>
      </c>
      <c r="AX12" s="19"/>
      <c r="AY12" s="19">
        <v>1.48625912744299E-2</v>
      </c>
      <c r="AZ12" s="19">
        <v>1.9668602478850699E-2</v>
      </c>
      <c r="BA12" s="19"/>
      <c r="BB12" s="19">
        <v>1.77889201111281E-2</v>
      </c>
      <c r="BC12" s="19">
        <v>1.8883964545398702E-2</v>
      </c>
      <c r="BD12" s="19"/>
      <c r="BE12" s="19">
        <v>7.6621686378951703E-3</v>
      </c>
      <c r="BF12" s="19">
        <v>2.0162401210234E-2</v>
      </c>
      <c r="BG12" s="19"/>
      <c r="BH12" s="19">
        <v>1.29457742170769E-2</v>
      </c>
      <c r="BI12" s="19">
        <v>1.9218854344054799E-2</v>
      </c>
      <c r="BJ12" s="19"/>
      <c r="BK12" s="19">
        <v>1.5460779928645399E-2</v>
      </c>
      <c r="BL12" s="19">
        <v>1.9277717662000201E-2</v>
      </c>
      <c r="BM12" s="19"/>
      <c r="BN12" s="19">
        <v>1.01938345886219E-2</v>
      </c>
      <c r="BO12" s="19">
        <v>1.9102302821287099E-2</v>
      </c>
      <c r="BP12" s="19"/>
      <c r="BQ12" s="19">
        <v>6.8595362526431003E-3</v>
      </c>
      <c r="BR12" s="19">
        <v>1.96466028998495E-2</v>
      </c>
      <c r="BS12" s="19"/>
      <c r="BT12" s="19">
        <v>1.4020284668233801E-2</v>
      </c>
      <c r="BU12" s="19">
        <v>1.9027603126415198E-2</v>
      </c>
      <c r="BV12" s="19"/>
      <c r="BW12" s="19">
        <v>1.2157246996937101E-2</v>
      </c>
      <c r="BX12" s="19">
        <v>2.18368452688005E-2</v>
      </c>
      <c r="BY12" s="19"/>
      <c r="BZ12" s="19">
        <v>3.0302752370869601E-3</v>
      </c>
      <c r="CA12" s="19">
        <v>1.94676814007285E-2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174</v>
      </c>
      <c r="C9" s="17">
        <v>0.34095494437243301</v>
      </c>
      <c r="D9" s="17">
        <v>0.33125011542112798</v>
      </c>
      <c r="E9" s="17">
        <v>0.33904721513592601</v>
      </c>
      <c r="F9" s="17">
        <v>0.31204446802792801</v>
      </c>
      <c r="G9" s="17">
        <v>0.311653110582231</v>
      </c>
      <c r="H9" s="17">
        <v>0.31466232097421798</v>
      </c>
      <c r="I9" s="17">
        <v>0.42288640270996197</v>
      </c>
      <c r="J9" s="17">
        <v>0.37697715459516101</v>
      </c>
      <c r="K9" s="17">
        <v>0.381832496932968</v>
      </c>
      <c r="L9" s="17">
        <v>0.28452734049585698</v>
      </c>
      <c r="M9" s="17"/>
      <c r="N9" s="17">
        <v>0.17672783602069</v>
      </c>
      <c r="O9" s="17">
        <v>0.299444144338677</v>
      </c>
      <c r="P9" s="17">
        <v>0.40414792529928401</v>
      </c>
      <c r="Q9" s="17">
        <v>0.46942044407244099</v>
      </c>
      <c r="R9" s="17"/>
      <c r="S9" s="17">
        <v>0.24832740534065401</v>
      </c>
      <c r="T9" s="17">
        <v>0.340634255201203</v>
      </c>
      <c r="U9" s="17">
        <v>0.36539081256321698</v>
      </c>
      <c r="V9" s="17">
        <v>0.25984821044101097</v>
      </c>
      <c r="W9" s="17">
        <v>0.40281249415190601</v>
      </c>
      <c r="X9" s="17">
        <v>0.46407816170293198</v>
      </c>
      <c r="Y9" s="17">
        <v>0.43947033169414701</v>
      </c>
      <c r="Z9" s="17"/>
      <c r="AA9" s="17">
        <v>0.43530313440837998</v>
      </c>
      <c r="AB9" s="17">
        <v>0.192090962930139</v>
      </c>
      <c r="AC9" s="17"/>
      <c r="AD9" s="17">
        <v>0.43275239412470701</v>
      </c>
      <c r="AE9" s="17">
        <v>0.51926745710098099</v>
      </c>
      <c r="AF9" s="17">
        <v>0.39498231414872798</v>
      </c>
      <c r="AG9" s="17"/>
      <c r="AH9" s="17">
        <v>0.54153046208377498</v>
      </c>
      <c r="AI9" s="17">
        <v>0.31253665047699097</v>
      </c>
      <c r="AJ9" s="17"/>
      <c r="AK9" s="17">
        <v>0.34230868817937499</v>
      </c>
      <c r="AL9" s="17">
        <v>0.34034495689177902</v>
      </c>
      <c r="AM9" s="17"/>
      <c r="AN9" s="17">
        <v>0.26903336995157301</v>
      </c>
      <c r="AO9" s="17">
        <v>0.46942044407244099</v>
      </c>
      <c r="AP9" s="17"/>
      <c r="AQ9" s="17">
        <v>0.49106719832436602</v>
      </c>
      <c r="AR9" s="17">
        <v>0.26607323742507499</v>
      </c>
      <c r="AS9" s="17"/>
      <c r="AT9" s="17">
        <v>0.135895337040601</v>
      </c>
      <c r="AU9" s="17">
        <v>0.26252892382465898</v>
      </c>
      <c r="AV9" s="17">
        <v>0.41777787796155103</v>
      </c>
      <c r="AW9" s="17">
        <v>0.61390761779699199</v>
      </c>
      <c r="AX9" s="17"/>
      <c r="AY9" s="17">
        <v>0.45556826306713799</v>
      </c>
      <c r="AZ9" s="17">
        <v>0.312547802422664</v>
      </c>
      <c r="BA9" s="17"/>
      <c r="BB9" s="17">
        <v>0.366365223989358</v>
      </c>
      <c r="BC9" s="17">
        <v>0.33628692524002601</v>
      </c>
      <c r="BD9" s="17"/>
      <c r="BE9" s="17">
        <v>0.47691105825789398</v>
      </c>
      <c r="BF9" s="17">
        <v>0.32313743061360301</v>
      </c>
      <c r="BG9" s="17"/>
      <c r="BH9" s="17">
        <v>0.39820146941333201</v>
      </c>
      <c r="BI9" s="17">
        <v>0.33594473722927298</v>
      </c>
      <c r="BJ9" s="17"/>
      <c r="BK9" s="17">
        <v>0.38722997215080901</v>
      </c>
      <c r="BL9" s="17">
        <v>0.332936720497436</v>
      </c>
      <c r="BM9" s="17"/>
      <c r="BN9" s="17">
        <v>0.45721559130800299</v>
      </c>
      <c r="BO9" s="17">
        <v>0.33565667984472702</v>
      </c>
      <c r="BP9" s="17"/>
      <c r="BQ9" s="17">
        <v>0.50161162206878696</v>
      </c>
      <c r="BR9" s="17">
        <v>0.32831618792653899</v>
      </c>
      <c r="BS9" s="17"/>
      <c r="BT9" s="17">
        <v>0.37954950926641901</v>
      </c>
      <c r="BU9" s="17">
        <v>0.33837647203948901</v>
      </c>
      <c r="BV9" s="17"/>
      <c r="BW9" s="17">
        <v>0.37649781447220299</v>
      </c>
      <c r="BX9" s="17">
        <v>0.324026761514082</v>
      </c>
      <c r="BY9" s="17"/>
      <c r="BZ9" s="17">
        <v>0.51078681367408996</v>
      </c>
      <c r="CA9" s="17">
        <v>0.33279388360121598</v>
      </c>
    </row>
    <row r="10" spans="2:79" ht="43.5" x14ac:dyDescent="0.35">
      <c r="B10" s="18" t="s">
        <v>175</v>
      </c>
      <c r="C10" s="17">
        <v>0.34732968715825902</v>
      </c>
      <c r="D10" s="17">
        <v>0.40647856663895399</v>
      </c>
      <c r="E10" s="17">
        <v>0.38634712443827202</v>
      </c>
      <c r="F10" s="17">
        <v>0.29186455024026198</v>
      </c>
      <c r="G10" s="17">
        <v>0.33756569801067599</v>
      </c>
      <c r="H10" s="17">
        <v>0.35497813396333</v>
      </c>
      <c r="I10" s="17">
        <v>0.31228810657706502</v>
      </c>
      <c r="J10" s="17">
        <v>0.32396048413176498</v>
      </c>
      <c r="K10" s="17">
        <v>0.35940753925157698</v>
      </c>
      <c r="L10" s="17">
        <v>0.35985546339832403</v>
      </c>
      <c r="M10" s="17"/>
      <c r="N10" s="17">
        <v>0.21417491427379201</v>
      </c>
      <c r="O10" s="17">
        <v>0.40675564376161399</v>
      </c>
      <c r="P10" s="17">
        <v>0.40176663069450902</v>
      </c>
      <c r="Q10" s="17">
        <v>0.400375956306873</v>
      </c>
      <c r="R10" s="17"/>
      <c r="S10" s="17">
        <v>0.32205848324069097</v>
      </c>
      <c r="T10" s="17">
        <v>0.362111979076505</v>
      </c>
      <c r="U10" s="17">
        <v>0.417713597063186</v>
      </c>
      <c r="V10" s="17">
        <v>0.335114996739245</v>
      </c>
      <c r="W10" s="17">
        <v>0.39102998636856201</v>
      </c>
      <c r="X10" s="17">
        <v>0.34145825700344701</v>
      </c>
      <c r="Y10" s="17">
        <v>0.30536097133597401</v>
      </c>
      <c r="Z10" s="17"/>
      <c r="AA10" s="17">
        <v>0.38234191120489802</v>
      </c>
      <c r="AB10" s="17">
        <v>0.29208687785002801</v>
      </c>
      <c r="AC10" s="17"/>
      <c r="AD10" s="17">
        <v>0.413657572868802</v>
      </c>
      <c r="AE10" s="17">
        <v>0.37397642069597697</v>
      </c>
      <c r="AF10" s="17">
        <v>0.36702513877098297</v>
      </c>
      <c r="AG10" s="17"/>
      <c r="AH10" s="17">
        <v>0.36523658570205098</v>
      </c>
      <c r="AI10" s="17">
        <v>0.34479257040851802</v>
      </c>
      <c r="AJ10" s="17"/>
      <c r="AK10" s="17">
        <v>0.30796531228114499</v>
      </c>
      <c r="AL10" s="17">
        <v>0.36506699885319499</v>
      </c>
      <c r="AM10" s="17"/>
      <c r="AN10" s="17">
        <v>0.31763166548527899</v>
      </c>
      <c r="AO10" s="17">
        <v>0.400375956306873</v>
      </c>
      <c r="AP10" s="17"/>
      <c r="AQ10" s="17">
        <v>0.34728286030848299</v>
      </c>
      <c r="AR10" s="17">
        <v>0.34735304617359403</v>
      </c>
      <c r="AS10" s="17"/>
      <c r="AT10" s="17">
        <v>0.223198475277467</v>
      </c>
      <c r="AU10" s="17">
        <v>0.36286069091399598</v>
      </c>
      <c r="AV10" s="17">
        <v>0.40191283995140498</v>
      </c>
      <c r="AW10" s="17">
        <v>0.33633222120446499</v>
      </c>
      <c r="AX10" s="17"/>
      <c r="AY10" s="17">
        <v>0.37967255145363199</v>
      </c>
      <c r="AZ10" s="17">
        <v>0.339313443081529</v>
      </c>
      <c r="BA10" s="17"/>
      <c r="BB10" s="17">
        <v>0.32331953534226598</v>
      </c>
      <c r="BC10" s="17">
        <v>0.35174049450625899</v>
      </c>
      <c r="BD10" s="17"/>
      <c r="BE10" s="17">
        <v>0.33856665931889701</v>
      </c>
      <c r="BF10" s="17">
        <v>0.34847811193030198</v>
      </c>
      <c r="BG10" s="17"/>
      <c r="BH10" s="17">
        <v>0.33787021380529703</v>
      </c>
      <c r="BI10" s="17">
        <v>0.34815757882381698</v>
      </c>
      <c r="BJ10" s="17"/>
      <c r="BK10" s="17">
        <v>0.40007309308122602</v>
      </c>
      <c r="BL10" s="17">
        <v>0.33819066646127099</v>
      </c>
      <c r="BM10" s="17"/>
      <c r="BN10" s="17">
        <v>0.37270061788994002</v>
      </c>
      <c r="BO10" s="17">
        <v>0.34617347561227402</v>
      </c>
      <c r="BP10" s="17"/>
      <c r="BQ10" s="17">
        <v>0.368785056570264</v>
      </c>
      <c r="BR10" s="17">
        <v>0.345641807187483</v>
      </c>
      <c r="BS10" s="17"/>
      <c r="BT10" s="17">
        <v>0.32001883119890301</v>
      </c>
      <c r="BU10" s="17">
        <v>0.349154303828343</v>
      </c>
      <c r="BV10" s="17"/>
      <c r="BW10" s="17">
        <v>0.37022374412164299</v>
      </c>
      <c r="BX10" s="17">
        <v>0.33642581863110199</v>
      </c>
      <c r="BY10" s="17"/>
      <c r="BZ10" s="17">
        <v>0.33911700052073901</v>
      </c>
      <c r="CA10" s="17">
        <v>0.34772433767361399</v>
      </c>
    </row>
    <row r="11" spans="2:79" x14ac:dyDescent="0.35">
      <c r="B11" s="18" t="s">
        <v>176</v>
      </c>
      <c r="C11" s="17">
        <v>0.28759636568348601</v>
      </c>
      <c r="D11" s="17">
        <v>0.23562348792704099</v>
      </c>
      <c r="E11" s="17">
        <v>0.25614032345764698</v>
      </c>
      <c r="F11" s="17">
        <v>0.37393968184385201</v>
      </c>
      <c r="G11" s="17">
        <v>0.32713404540635699</v>
      </c>
      <c r="H11" s="17">
        <v>0.30414018060051801</v>
      </c>
      <c r="I11" s="17">
        <v>0.25336785285105701</v>
      </c>
      <c r="J11" s="17">
        <v>0.25335252080809301</v>
      </c>
      <c r="K11" s="17">
        <v>0.23332216698574099</v>
      </c>
      <c r="L11" s="17">
        <v>0.31378605731486398</v>
      </c>
      <c r="M11" s="17"/>
      <c r="N11" s="17">
        <v>0.57919595354106501</v>
      </c>
      <c r="O11" s="17">
        <v>0.273754460322639</v>
      </c>
      <c r="P11" s="17">
        <v>0.16768886856756901</v>
      </c>
      <c r="Q11" s="17">
        <v>0.109618247474994</v>
      </c>
      <c r="R11" s="17"/>
      <c r="S11" s="17">
        <v>0.41173368515672798</v>
      </c>
      <c r="T11" s="17">
        <v>0.27703283703812498</v>
      </c>
      <c r="U11" s="17">
        <v>0.20552687362237901</v>
      </c>
      <c r="V11" s="17">
        <v>0.38212656564220299</v>
      </c>
      <c r="W11" s="17">
        <v>0.19583525414539199</v>
      </c>
      <c r="X11" s="17">
        <v>0.179087445360185</v>
      </c>
      <c r="Y11" s="17">
        <v>0.23601719926546999</v>
      </c>
      <c r="Z11" s="17"/>
      <c r="AA11" s="17">
        <v>0.16797419619529599</v>
      </c>
      <c r="AB11" s="17">
        <v>0.47633800886701999</v>
      </c>
      <c r="AC11" s="17"/>
      <c r="AD11" s="17">
        <v>0.14180964993230999</v>
      </c>
      <c r="AE11" s="17">
        <v>9.7426832390582294E-2</v>
      </c>
      <c r="AF11" s="17">
        <v>0.221703797926744</v>
      </c>
      <c r="AG11" s="17"/>
      <c r="AH11" s="17">
        <v>8.9310937666882403E-2</v>
      </c>
      <c r="AI11" s="17">
        <v>0.31569019105587698</v>
      </c>
      <c r="AJ11" s="17"/>
      <c r="AK11" s="17">
        <v>0.31712566851283502</v>
      </c>
      <c r="AL11" s="17">
        <v>0.27429066858926199</v>
      </c>
      <c r="AM11" s="17"/>
      <c r="AN11" s="17">
        <v>0.387237642943981</v>
      </c>
      <c r="AO11" s="17">
        <v>0.109618247474994</v>
      </c>
      <c r="AP11" s="17"/>
      <c r="AQ11" s="17">
        <v>0.144290195723938</v>
      </c>
      <c r="AR11" s="17">
        <v>0.35908293883224002</v>
      </c>
      <c r="AS11" s="17"/>
      <c r="AT11" s="17">
        <v>0.59158442006522405</v>
      </c>
      <c r="AU11" s="17">
        <v>0.34655465865014901</v>
      </c>
      <c r="AV11" s="17">
        <v>0.167358377327298</v>
      </c>
      <c r="AW11" s="17">
        <v>4.1057018861934497E-2</v>
      </c>
      <c r="AX11" s="17"/>
      <c r="AY11" s="17">
        <v>0.144300051626231</v>
      </c>
      <c r="AZ11" s="17">
        <v>0.32311264582145199</v>
      </c>
      <c r="BA11" s="17"/>
      <c r="BB11" s="17">
        <v>0.29016884678423499</v>
      </c>
      <c r="BC11" s="17">
        <v>0.28712378564197899</v>
      </c>
      <c r="BD11" s="17"/>
      <c r="BE11" s="17">
        <v>0.165211218551023</v>
      </c>
      <c r="BF11" s="17">
        <v>0.303635357830218</v>
      </c>
      <c r="BG11" s="17"/>
      <c r="BH11" s="17">
        <v>0.22879472810563201</v>
      </c>
      <c r="BI11" s="17">
        <v>0.29274267603877102</v>
      </c>
      <c r="BJ11" s="17"/>
      <c r="BK11" s="17">
        <v>0.193646842976751</v>
      </c>
      <c r="BL11" s="17">
        <v>0.30387530363722598</v>
      </c>
      <c r="BM11" s="17"/>
      <c r="BN11" s="17">
        <v>0.144713478553984</v>
      </c>
      <c r="BO11" s="17">
        <v>0.29410786680143503</v>
      </c>
      <c r="BP11" s="17"/>
      <c r="BQ11" s="17">
        <v>0.112679482649927</v>
      </c>
      <c r="BR11" s="17">
        <v>0.30135696321753003</v>
      </c>
      <c r="BS11" s="17"/>
      <c r="BT11" s="17">
        <v>0.285637499896361</v>
      </c>
      <c r="BU11" s="17">
        <v>0.28772723595628003</v>
      </c>
      <c r="BV11" s="17"/>
      <c r="BW11" s="17">
        <v>0.23709255922635999</v>
      </c>
      <c r="BX11" s="17">
        <v>0.31165006951632701</v>
      </c>
      <c r="BY11" s="17"/>
      <c r="BZ11" s="17">
        <v>0.14706591056808399</v>
      </c>
      <c r="CA11" s="17">
        <v>0.29434938317731402</v>
      </c>
    </row>
    <row r="12" spans="2:79" x14ac:dyDescent="0.35">
      <c r="B12" s="18" t="s">
        <v>75</v>
      </c>
      <c r="C12" s="19">
        <v>2.4119002785822501E-2</v>
      </c>
      <c r="D12" s="19">
        <v>2.66478300128766E-2</v>
      </c>
      <c r="E12" s="19">
        <v>1.8465336968154802E-2</v>
      </c>
      <c r="F12" s="19">
        <v>2.2151299887957301E-2</v>
      </c>
      <c r="G12" s="19">
        <v>2.36471460007367E-2</v>
      </c>
      <c r="H12" s="19">
        <v>2.6219364461934101E-2</v>
      </c>
      <c r="I12" s="19">
        <v>1.1457637861916E-2</v>
      </c>
      <c r="J12" s="19">
        <v>4.5709840464981902E-2</v>
      </c>
      <c r="K12" s="19">
        <v>2.54377968297144E-2</v>
      </c>
      <c r="L12" s="19">
        <v>4.1831138790955298E-2</v>
      </c>
      <c r="M12" s="19"/>
      <c r="N12" s="19">
        <v>2.9901296164453001E-2</v>
      </c>
      <c r="O12" s="19">
        <v>2.0045751577070201E-2</v>
      </c>
      <c r="P12" s="19">
        <v>2.63965754386376E-2</v>
      </c>
      <c r="Q12" s="19">
        <v>2.0585352145691699E-2</v>
      </c>
      <c r="R12" s="19"/>
      <c r="S12" s="19">
        <v>1.7880426261926999E-2</v>
      </c>
      <c r="T12" s="19">
        <v>2.0220928684167201E-2</v>
      </c>
      <c r="U12" s="19">
        <v>1.1368716751218E-2</v>
      </c>
      <c r="V12" s="19">
        <v>2.29102271775408E-2</v>
      </c>
      <c r="W12" s="19">
        <v>1.0322265334138599E-2</v>
      </c>
      <c r="X12" s="19">
        <v>1.53761359334364E-2</v>
      </c>
      <c r="Y12" s="19">
        <v>1.91514977044084E-2</v>
      </c>
      <c r="Z12" s="19"/>
      <c r="AA12" s="19">
        <v>1.4380758191426099E-2</v>
      </c>
      <c r="AB12" s="19">
        <v>3.9484150352812601E-2</v>
      </c>
      <c r="AC12" s="19"/>
      <c r="AD12" s="19">
        <v>1.17803830741812E-2</v>
      </c>
      <c r="AE12" s="19">
        <v>9.3292898124601193E-3</v>
      </c>
      <c r="AF12" s="19">
        <v>1.6288749153545602E-2</v>
      </c>
      <c r="AG12" s="19"/>
      <c r="AH12" s="19">
        <v>3.9220145472915E-3</v>
      </c>
      <c r="AI12" s="19">
        <v>2.6980588058614301E-2</v>
      </c>
      <c r="AJ12" s="19"/>
      <c r="AK12" s="19">
        <v>3.2600331026645099E-2</v>
      </c>
      <c r="AL12" s="19">
        <v>2.02973756657636E-2</v>
      </c>
      <c r="AM12" s="19"/>
      <c r="AN12" s="19">
        <v>2.60973216191666E-2</v>
      </c>
      <c r="AO12" s="19">
        <v>2.0585352145691699E-2</v>
      </c>
      <c r="AP12" s="19"/>
      <c r="AQ12" s="19">
        <v>1.7359745643212701E-2</v>
      </c>
      <c r="AR12" s="19">
        <v>2.7490777569091102E-2</v>
      </c>
      <c r="AS12" s="19"/>
      <c r="AT12" s="19">
        <v>4.9321767616708097E-2</v>
      </c>
      <c r="AU12" s="19">
        <v>2.8055726611196902E-2</v>
      </c>
      <c r="AV12" s="19">
        <v>1.2950904759746799E-2</v>
      </c>
      <c r="AW12" s="19">
        <v>8.7031421366079807E-3</v>
      </c>
      <c r="AX12" s="19"/>
      <c r="AY12" s="19">
        <v>2.0459133852999301E-2</v>
      </c>
      <c r="AZ12" s="19">
        <v>2.5026108674355299E-2</v>
      </c>
      <c r="BA12" s="19"/>
      <c r="BB12" s="19">
        <v>2.0146393884141901E-2</v>
      </c>
      <c r="BC12" s="19">
        <v>2.4848794611736402E-2</v>
      </c>
      <c r="BD12" s="19"/>
      <c r="BE12" s="19">
        <v>1.9311063872186399E-2</v>
      </c>
      <c r="BF12" s="19">
        <v>2.47490996258771E-2</v>
      </c>
      <c r="BG12" s="19"/>
      <c r="BH12" s="19">
        <v>3.5133588675739201E-2</v>
      </c>
      <c r="BI12" s="19">
        <v>2.3155007908138799E-2</v>
      </c>
      <c r="BJ12" s="19"/>
      <c r="BK12" s="19">
        <v>1.9050091791213999E-2</v>
      </c>
      <c r="BL12" s="19">
        <v>2.4997309404067299E-2</v>
      </c>
      <c r="BM12" s="19"/>
      <c r="BN12" s="19">
        <v>2.5370312248072999E-2</v>
      </c>
      <c r="BO12" s="19">
        <v>2.4061977741563999E-2</v>
      </c>
      <c r="BP12" s="19"/>
      <c r="BQ12" s="19">
        <v>1.6923838711021901E-2</v>
      </c>
      <c r="BR12" s="19">
        <v>2.4685041668448499E-2</v>
      </c>
      <c r="BS12" s="19"/>
      <c r="BT12" s="19">
        <v>1.4794159638316399E-2</v>
      </c>
      <c r="BU12" s="19">
        <v>2.4741988175888002E-2</v>
      </c>
      <c r="BV12" s="19"/>
      <c r="BW12" s="19">
        <v>1.61858821797944E-2</v>
      </c>
      <c r="BX12" s="19">
        <v>2.78973503384887E-2</v>
      </c>
      <c r="BY12" s="19"/>
      <c r="BZ12" s="19">
        <v>3.0302752370869601E-3</v>
      </c>
      <c r="CA12" s="19">
        <v>2.5132395547855801E-2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174</v>
      </c>
      <c r="C9" s="17">
        <v>0.415754124973854</v>
      </c>
      <c r="D9" s="17">
        <v>0.39543864634432502</v>
      </c>
      <c r="E9" s="17">
        <v>0.43818749939902801</v>
      </c>
      <c r="F9" s="17">
        <v>0.43567020348403301</v>
      </c>
      <c r="G9" s="17">
        <v>0.40032305089244502</v>
      </c>
      <c r="H9" s="17">
        <v>0.38514684961468199</v>
      </c>
      <c r="I9" s="17">
        <v>0.429104348088859</v>
      </c>
      <c r="J9" s="17">
        <v>0.45286144992383598</v>
      </c>
      <c r="K9" s="17">
        <v>0.48293078208156398</v>
      </c>
      <c r="L9" s="17">
        <v>0.32392346722443099</v>
      </c>
      <c r="M9" s="17"/>
      <c r="N9" s="17">
        <v>0.19932173334794701</v>
      </c>
      <c r="O9" s="17">
        <v>0.35543198660837899</v>
      </c>
      <c r="P9" s="17">
        <v>0.4720689660538</v>
      </c>
      <c r="Q9" s="17">
        <v>0.59983447998858797</v>
      </c>
      <c r="R9" s="17"/>
      <c r="S9" s="17">
        <v>0.29144923483836299</v>
      </c>
      <c r="T9" s="17">
        <v>0.43628948213006902</v>
      </c>
      <c r="U9" s="17">
        <v>0.50680360565848304</v>
      </c>
      <c r="V9" s="17">
        <v>0.31251395497655798</v>
      </c>
      <c r="W9" s="17">
        <v>0.51605060920256796</v>
      </c>
      <c r="X9" s="17">
        <v>0.54564868222805896</v>
      </c>
      <c r="Y9" s="17">
        <v>0.50838550822899697</v>
      </c>
      <c r="Z9" s="17"/>
      <c r="AA9" s="17">
        <v>0.531455978665201</v>
      </c>
      <c r="AB9" s="17">
        <v>0.23319801452610101</v>
      </c>
      <c r="AC9" s="17"/>
      <c r="AD9" s="17">
        <v>0.53143808149884597</v>
      </c>
      <c r="AE9" s="17">
        <v>0.65085570393690295</v>
      </c>
      <c r="AF9" s="17">
        <v>0.47608234419712803</v>
      </c>
      <c r="AG9" s="17"/>
      <c r="AH9" s="17">
        <v>0.67190141921359903</v>
      </c>
      <c r="AI9" s="17">
        <v>0.37946221272410702</v>
      </c>
      <c r="AJ9" s="17"/>
      <c r="AK9" s="17">
        <v>0.40127082389345198</v>
      </c>
      <c r="AL9" s="17">
        <v>0.42228019903032399</v>
      </c>
      <c r="AM9" s="17"/>
      <c r="AN9" s="17">
        <v>0.31269650262756599</v>
      </c>
      <c r="AO9" s="17">
        <v>0.59983447998858797</v>
      </c>
      <c r="AP9" s="17"/>
      <c r="AQ9" s="17">
        <v>0.57955496819276597</v>
      </c>
      <c r="AR9" s="17">
        <v>0.33404402858441201</v>
      </c>
      <c r="AS9" s="17"/>
      <c r="AT9" s="17">
        <v>0.15430264837791099</v>
      </c>
      <c r="AU9" s="17">
        <v>0.29749034980143702</v>
      </c>
      <c r="AV9" s="17">
        <v>0.53915093662573998</v>
      </c>
      <c r="AW9" s="17">
        <v>0.73491140954214096</v>
      </c>
      <c r="AX9" s="17"/>
      <c r="AY9" s="17">
        <v>0.53137107711680098</v>
      </c>
      <c r="AZ9" s="17">
        <v>0.38709823045191899</v>
      </c>
      <c r="BA9" s="17"/>
      <c r="BB9" s="17">
        <v>0.457768181576935</v>
      </c>
      <c r="BC9" s="17">
        <v>0.408035893493921</v>
      </c>
      <c r="BD9" s="17"/>
      <c r="BE9" s="17">
        <v>0.569043815422692</v>
      </c>
      <c r="BF9" s="17">
        <v>0.39566498671737199</v>
      </c>
      <c r="BG9" s="17"/>
      <c r="BH9" s="17">
        <v>0.45158017971206998</v>
      </c>
      <c r="BI9" s="17">
        <v>0.41261863412558902</v>
      </c>
      <c r="BJ9" s="17"/>
      <c r="BK9" s="17">
        <v>0.52501570747266102</v>
      </c>
      <c r="BL9" s="17">
        <v>0.39682201684832702</v>
      </c>
      <c r="BM9" s="17"/>
      <c r="BN9" s="17">
        <v>0.57630124958164797</v>
      </c>
      <c r="BO9" s="17">
        <v>0.40843762401023798</v>
      </c>
      <c r="BP9" s="17"/>
      <c r="BQ9" s="17">
        <v>0.61871096816362003</v>
      </c>
      <c r="BR9" s="17">
        <v>0.39978764199360001</v>
      </c>
      <c r="BS9" s="17"/>
      <c r="BT9" s="17">
        <v>0.46785304850336901</v>
      </c>
      <c r="BU9" s="17">
        <v>0.41227343712917802</v>
      </c>
      <c r="BV9" s="17"/>
      <c r="BW9" s="17">
        <v>0.42889225068014503</v>
      </c>
      <c r="BX9" s="17">
        <v>0.40949676326536499</v>
      </c>
      <c r="BY9" s="17"/>
      <c r="BZ9" s="17">
        <v>0.60785190193226402</v>
      </c>
      <c r="CA9" s="17">
        <v>0.40652310350409199</v>
      </c>
    </row>
    <row r="10" spans="2:79" ht="43.5" x14ac:dyDescent="0.35">
      <c r="B10" s="18" t="s">
        <v>175</v>
      </c>
      <c r="C10" s="17">
        <v>0.31097258069558098</v>
      </c>
      <c r="D10" s="17">
        <v>0.32652595636154003</v>
      </c>
      <c r="E10" s="17">
        <v>0.320683117952135</v>
      </c>
      <c r="F10" s="17">
        <v>0.298027132262288</v>
      </c>
      <c r="G10" s="17">
        <v>0.28168518216163602</v>
      </c>
      <c r="H10" s="17">
        <v>0.35932419772685698</v>
      </c>
      <c r="I10" s="17">
        <v>0.291028813382395</v>
      </c>
      <c r="J10" s="17">
        <v>0.284022548634006</v>
      </c>
      <c r="K10" s="17">
        <v>0.27293705018174602</v>
      </c>
      <c r="L10" s="17">
        <v>0.35631867904439302</v>
      </c>
      <c r="M10" s="17"/>
      <c r="N10" s="17">
        <v>0.24147178608667499</v>
      </c>
      <c r="O10" s="17">
        <v>0.36980825192496602</v>
      </c>
      <c r="P10" s="17">
        <v>0.380270389160138</v>
      </c>
      <c r="Q10" s="17">
        <v>0.30594541590641</v>
      </c>
      <c r="R10" s="17"/>
      <c r="S10" s="17">
        <v>0.30642224889240399</v>
      </c>
      <c r="T10" s="17">
        <v>0.31770693536476302</v>
      </c>
      <c r="U10" s="17">
        <v>0.32540156254923802</v>
      </c>
      <c r="V10" s="17">
        <v>0.31128615957271799</v>
      </c>
      <c r="W10" s="17">
        <v>0.33426500885772398</v>
      </c>
      <c r="X10" s="17">
        <v>0.30527447094689197</v>
      </c>
      <c r="Y10" s="17">
        <v>0.29042790617532399</v>
      </c>
      <c r="Z10" s="17"/>
      <c r="AA10" s="17">
        <v>0.33328442318289803</v>
      </c>
      <c r="AB10" s="17">
        <v>0.275768622837885</v>
      </c>
      <c r="AC10" s="17"/>
      <c r="AD10" s="17">
        <v>0.33553565212790798</v>
      </c>
      <c r="AE10" s="17">
        <v>0.28379825294573602</v>
      </c>
      <c r="AF10" s="17">
        <v>0.35760359779649098</v>
      </c>
      <c r="AG10" s="17"/>
      <c r="AH10" s="17">
        <v>0.26722812276271102</v>
      </c>
      <c r="AI10" s="17">
        <v>0.31717046005801702</v>
      </c>
      <c r="AJ10" s="17"/>
      <c r="AK10" s="17">
        <v>0.288164292789229</v>
      </c>
      <c r="AL10" s="17">
        <v>0.32124983552525199</v>
      </c>
      <c r="AM10" s="17"/>
      <c r="AN10" s="17">
        <v>0.31378704533670698</v>
      </c>
      <c r="AO10" s="17">
        <v>0.30594541590641</v>
      </c>
      <c r="AP10" s="17"/>
      <c r="AQ10" s="17">
        <v>0.28250686618956999</v>
      </c>
      <c r="AR10" s="17">
        <v>0.32517236276246497</v>
      </c>
      <c r="AS10" s="17"/>
      <c r="AT10" s="17">
        <v>0.2237843923183</v>
      </c>
      <c r="AU10" s="17">
        <v>0.35089824618383297</v>
      </c>
      <c r="AV10" s="17">
        <v>0.347515832513214</v>
      </c>
      <c r="AW10" s="17">
        <v>0.23941833352056399</v>
      </c>
      <c r="AX10" s="17"/>
      <c r="AY10" s="17">
        <v>0.32538188882425101</v>
      </c>
      <c r="AZ10" s="17">
        <v>0.30740120464547799</v>
      </c>
      <c r="BA10" s="17"/>
      <c r="BB10" s="17">
        <v>0.28742974152758399</v>
      </c>
      <c r="BC10" s="17">
        <v>0.31529753993743798</v>
      </c>
      <c r="BD10" s="17"/>
      <c r="BE10" s="17">
        <v>0.29363840149246401</v>
      </c>
      <c r="BF10" s="17">
        <v>0.31324428417123101</v>
      </c>
      <c r="BG10" s="17"/>
      <c r="BH10" s="17">
        <v>0.32604184714669499</v>
      </c>
      <c r="BI10" s="17">
        <v>0.30965372079340098</v>
      </c>
      <c r="BJ10" s="17"/>
      <c r="BK10" s="17">
        <v>0.31518138237724203</v>
      </c>
      <c r="BL10" s="17">
        <v>0.31024330800252797</v>
      </c>
      <c r="BM10" s="17"/>
      <c r="BN10" s="17">
        <v>0.30475446928473898</v>
      </c>
      <c r="BO10" s="17">
        <v>0.31125595430467201</v>
      </c>
      <c r="BP10" s="17"/>
      <c r="BQ10" s="17">
        <v>0.30846598068983799</v>
      </c>
      <c r="BR10" s="17">
        <v>0.31116977328934098</v>
      </c>
      <c r="BS10" s="17"/>
      <c r="BT10" s="17">
        <v>0.32049113687976499</v>
      </c>
      <c r="BU10" s="17">
        <v>0.31033665349085898</v>
      </c>
      <c r="BV10" s="17"/>
      <c r="BW10" s="17">
        <v>0.36761472689028202</v>
      </c>
      <c r="BX10" s="17">
        <v>0.28399533868946703</v>
      </c>
      <c r="BY10" s="17"/>
      <c r="BZ10" s="17">
        <v>0.286740172015225</v>
      </c>
      <c r="CA10" s="17">
        <v>0.31213703917258301</v>
      </c>
    </row>
    <row r="11" spans="2:79" x14ac:dyDescent="0.35">
      <c r="B11" s="18" t="s">
        <v>176</v>
      </c>
      <c r="C11" s="17">
        <v>0.24201999260479401</v>
      </c>
      <c r="D11" s="17">
        <v>0.227280111908298</v>
      </c>
      <c r="E11" s="17">
        <v>0.215434715229571</v>
      </c>
      <c r="F11" s="17">
        <v>0.24313388880919301</v>
      </c>
      <c r="G11" s="17">
        <v>0.30484980823437802</v>
      </c>
      <c r="H11" s="17">
        <v>0.221081811857821</v>
      </c>
      <c r="I11" s="17">
        <v>0.25602145757557598</v>
      </c>
      <c r="J11" s="17">
        <v>0.21280581770759199</v>
      </c>
      <c r="K11" s="17">
        <v>0.20067651316517601</v>
      </c>
      <c r="L11" s="17">
        <v>0.27580263897496898</v>
      </c>
      <c r="M11" s="17"/>
      <c r="N11" s="17">
        <v>0.52358100840133404</v>
      </c>
      <c r="O11" s="17">
        <v>0.23364613557307601</v>
      </c>
      <c r="P11" s="17">
        <v>0.121438453265725</v>
      </c>
      <c r="Q11" s="17">
        <v>6.9600366426148905E-2</v>
      </c>
      <c r="R11" s="17"/>
      <c r="S11" s="17">
        <v>0.37344588140339602</v>
      </c>
      <c r="T11" s="17">
        <v>0.229939541178039</v>
      </c>
      <c r="U11" s="17">
        <v>0.15872662740754001</v>
      </c>
      <c r="V11" s="17">
        <v>0.34257852204297201</v>
      </c>
      <c r="W11" s="17">
        <v>0.135393930612003</v>
      </c>
      <c r="X11" s="17">
        <v>0.13442605409702399</v>
      </c>
      <c r="Y11" s="17">
        <v>0.178312008899492</v>
      </c>
      <c r="Z11" s="17"/>
      <c r="AA11" s="17">
        <v>0.118629471632495</v>
      </c>
      <c r="AB11" s="17">
        <v>0.436707396964929</v>
      </c>
      <c r="AC11" s="17"/>
      <c r="AD11" s="17">
        <v>0.11653885663211799</v>
      </c>
      <c r="AE11" s="17">
        <v>5.7103364561733497E-2</v>
      </c>
      <c r="AF11" s="17">
        <v>0.14881856121578499</v>
      </c>
      <c r="AG11" s="17"/>
      <c r="AH11" s="17">
        <v>5.4733321890932503E-2</v>
      </c>
      <c r="AI11" s="17">
        <v>0.26855547266625002</v>
      </c>
      <c r="AJ11" s="17"/>
      <c r="AK11" s="17">
        <v>0.27027501783130398</v>
      </c>
      <c r="AL11" s="17">
        <v>0.229288476076068</v>
      </c>
      <c r="AM11" s="17"/>
      <c r="AN11" s="17">
        <v>0.33854934098846301</v>
      </c>
      <c r="AO11" s="17">
        <v>6.9600366426148905E-2</v>
      </c>
      <c r="AP11" s="17"/>
      <c r="AQ11" s="17">
        <v>0.116572276743158</v>
      </c>
      <c r="AR11" s="17">
        <v>0.304598088989746</v>
      </c>
      <c r="AS11" s="17"/>
      <c r="AT11" s="17">
        <v>0.55063447370339003</v>
      </c>
      <c r="AU11" s="17">
        <v>0.31604625172655199</v>
      </c>
      <c r="AV11" s="17">
        <v>9.7255981933503599E-2</v>
      </c>
      <c r="AW11" s="17">
        <v>2.1130266528218901E-2</v>
      </c>
      <c r="AX11" s="17"/>
      <c r="AY11" s="17">
        <v>0.124730895049266</v>
      </c>
      <c r="AZ11" s="17">
        <v>0.27109033173610603</v>
      </c>
      <c r="BA11" s="17"/>
      <c r="BB11" s="17">
        <v>0.22130847226824099</v>
      </c>
      <c r="BC11" s="17">
        <v>0.24582482177825499</v>
      </c>
      <c r="BD11" s="17"/>
      <c r="BE11" s="17">
        <v>0.118432587444885</v>
      </c>
      <c r="BF11" s="17">
        <v>0.25821654477831302</v>
      </c>
      <c r="BG11" s="17"/>
      <c r="BH11" s="17">
        <v>0.179743492319937</v>
      </c>
      <c r="BI11" s="17">
        <v>0.247470422414382</v>
      </c>
      <c r="BJ11" s="17"/>
      <c r="BK11" s="17">
        <v>0.139918578904733</v>
      </c>
      <c r="BL11" s="17">
        <v>0.25971143510206701</v>
      </c>
      <c r="BM11" s="17"/>
      <c r="BN11" s="17">
        <v>9.9708337079810597E-2</v>
      </c>
      <c r="BO11" s="17">
        <v>0.24850546138740801</v>
      </c>
      <c r="BP11" s="17"/>
      <c r="BQ11" s="17">
        <v>6.4744060711992499E-2</v>
      </c>
      <c r="BR11" s="17">
        <v>0.25596617497977597</v>
      </c>
      <c r="BS11" s="17"/>
      <c r="BT11" s="17">
        <v>0.19100374251729099</v>
      </c>
      <c r="BU11" s="17">
        <v>0.24542834789374501</v>
      </c>
      <c r="BV11" s="17"/>
      <c r="BW11" s="17">
        <v>0.18354257860853601</v>
      </c>
      <c r="BX11" s="17">
        <v>0.26987132690710097</v>
      </c>
      <c r="BY11" s="17"/>
      <c r="BZ11" s="17">
        <v>9.9014155748854998E-2</v>
      </c>
      <c r="CA11" s="17">
        <v>0.24889196151156701</v>
      </c>
    </row>
    <row r="12" spans="2:79" x14ac:dyDescent="0.35">
      <c r="B12" s="18" t="s">
        <v>75</v>
      </c>
      <c r="C12" s="19">
        <v>3.12533017257716E-2</v>
      </c>
      <c r="D12" s="19">
        <v>5.0755285385836298E-2</v>
      </c>
      <c r="E12" s="19">
        <v>2.5694667419266799E-2</v>
      </c>
      <c r="F12" s="19">
        <v>2.3168775444486998E-2</v>
      </c>
      <c r="G12" s="19">
        <v>1.3141958711540299E-2</v>
      </c>
      <c r="H12" s="19">
        <v>3.4447140800640097E-2</v>
      </c>
      <c r="I12" s="19">
        <v>2.38453809531694E-2</v>
      </c>
      <c r="J12" s="19">
        <v>5.0310183734566603E-2</v>
      </c>
      <c r="K12" s="19">
        <v>4.3455654571514103E-2</v>
      </c>
      <c r="L12" s="19">
        <v>4.3955214756206201E-2</v>
      </c>
      <c r="M12" s="19"/>
      <c r="N12" s="19">
        <v>3.5625472164043999E-2</v>
      </c>
      <c r="O12" s="19">
        <v>4.1113625893578802E-2</v>
      </c>
      <c r="P12" s="19">
        <v>2.6222191520336099E-2</v>
      </c>
      <c r="Q12" s="19">
        <v>2.4619737678852699E-2</v>
      </c>
      <c r="R12" s="19"/>
      <c r="S12" s="19">
        <v>2.8682634865836901E-2</v>
      </c>
      <c r="T12" s="19">
        <v>1.6064041327130001E-2</v>
      </c>
      <c r="U12" s="19">
        <v>9.06820438473817E-3</v>
      </c>
      <c r="V12" s="19">
        <v>3.3621363407751501E-2</v>
      </c>
      <c r="W12" s="19">
        <v>1.4290451327704901E-2</v>
      </c>
      <c r="X12" s="19">
        <v>1.4650792728025599E-2</v>
      </c>
      <c r="Y12" s="19">
        <v>2.2874576696186599E-2</v>
      </c>
      <c r="Z12" s="19"/>
      <c r="AA12" s="19">
        <v>1.66301265194055E-2</v>
      </c>
      <c r="AB12" s="19">
        <v>5.43259656710844E-2</v>
      </c>
      <c r="AC12" s="19"/>
      <c r="AD12" s="19">
        <v>1.64874097411279E-2</v>
      </c>
      <c r="AE12" s="19">
        <v>8.2426785556279792E-3</v>
      </c>
      <c r="AF12" s="19">
        <v>1.7495496790595699E-2</v>
      </c>
      <c r="AG12" s="19"/>
      <c r="AH12" s="19">
        <v>6.1371361327576899E-3</v>
      </c>
      <c r="AI12" s="19">
        <v>3.4811854551625901E-2</v>
      </c>
      <c r="AJ12" s="19"/>
      <c r="AK12" s="19">
        <v>4.0289865486015403E-2</v>
      </c>
      <c r="AL12" s="19">
        <v>2.7181489368354898E-2</v>
      </c>
      <c r="AM12" s="19"/>
      <c r="AN12" s="19">
        <v>3.4967111047263702E-2</v>
      </c>
      <c r="AO12" s="19">
        <v>2.4619737678852699E-2</v>
      </c>
      <c r="AP12" s="19"/>
      <c r="AQ12" s="19">
        <v>2.13658888745052E-2</v>
      </c>
      <c r="AR12" s="19">
        <v>3.6185519663376901E-2</v>
      </c>
      <c r="AS12" s="19"/>
      <c r="AT12" s="19">
        <v>7.12784856003989E-2</v>
      </c>
      <c r="AU12" s="19">
        <v>3.5565152288176999E-2</v>
      </c>
      <c r="AV12" s="19">
        <v>1.6077248927541699E-2</v>
      </c>
      <c r="AW12" s="19">
        <v>4.5399904090754704E-3</v>
      </c>
      <c r="AX12" s="19"/>
      <c r="AY12" s="19">
        <v>1.85161390096821E-2</v>
      </c>
      <c r="AZ12" s="19">
        <v>3.4410233166497599E-2</v>
      </c>
      <c r="BA12" s="19"/>
      <c r="BB12" s="19">
        <v>3.3493604627239798E-2</v>
      </c>
      <c r="BC12" s="19">
        <v>3.0841744790385699E-2</v>
      </c>
      <c r="BD12" s="19"/>
      <c r="BE12" s="19">
        <v>1.88851956399591E-2</v>
      </c>
      <c r="BF12" s="19">
        <v>3.2874184333083402E-2</v>
      </c>
      <c r="BG12" s="19"/>
      <c r="BH12" s="19">
        <v>4.2634480821298198E-2</v>
      </c>
      <c r="BI12" s="19">
        <v>3.0257222666627701E-2</v>
      </c>
      <c r="BJ12" s="19"/>
      <c r="BK12" s="19">
        <v>1.9884331245364099E-2</v>
      </c>
      <c r="BL12" s="19">
        <v>3.3223240047078197E-2</v>
      </c>
      <c r="BM12" s="19"/>
      <c r="BN12" s="19">
        <v>1.9235944053802499E-2</v>
      </c>
      <c r="BO12" s="19">
        <v>3.1800960297682403E-2</v>
      </c>
      <c r="BP12" s="19"/>
      <c r="BQ12" s="19">
        <v>8.0789904345490299E-3</v>
      </c>
      <c r="BR12" s="19">
        <v>3.3076409737283499E-2</v>
      </c>
      <c r="BS12" s="19"/>
      <c r="BT12" s="19">
        <v>2.0652072099575199E-2</v>
      </c>
      <c r="BU12" s="19">
        <v>3.1961561486217697E-2</v>
      </c>
      <c r="BV12" s="19"/>
      <c r="BW12" s="19">
        <v>1.99504438210375E-2</v>
      </c>
      <c r="BX12" s="19">
        <v>3.6636571138067599E-2</v>
      </c>
      <c r="BY12" s="19"/>
      <c r="BZ12" s="19">
        <v>6.39377030365603E-3</v>
      </c>
      <c r="CA12" s="19">
        <v>3.2447895811758699E-2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174</v>
      </c>
      <c r="C9" s="17">
        <v>0.413731301434759</v>
      </c>
      <c r="D9" s="17">
        <v>0.37798512331941397</v>
      </c>
      <c r="E9" s="17">
        <v>0.42628802643673402</v>
      </c>
      <c r="F9" s="17">
        <v>0.42754523494594798</v>
      </c>
      <c r="G9" s="17">
        <v>0.41591283645834298</v>
      </c>
      <c r="H9" s="17">
        <v>0.37177144743469698</v>
      </c>
      <c r="I9" s="17">
        <v>0.45861008851747598</v>
      </c>
      <c r="J9" s="17">
        <v>0.42575943173422398</v>
      </c>
      <c r="K9" s="17">
        <v>0.45095265859295702</v>
      </c>
      <c r="L9" s="17">
        <v>0.36950216459567597</v>
      </c>
      <c r="M9" s="17"/>
      <c r="N9" s="17">
        <v>0.19305876537684999</v>
      </c>
      <c r="O9" s="17">
        <v>0.339378322327205</v>
      </c>
      <c r="P9" s="17">
        <v>0.48086768061112001</v>
      </c>
      <c r="Q9" s="17">
        <v>0.60403589691531701</v>
      </c>
      <c r="R9" s="17"/>
      <c r="S9" s="17">
        <v>0.29603358934588397</v>
      </c>
      <c r="T9" s="17">
        <v>0.39500257944211697</v>
      </c>
      <c r="U9" s="17">
        <v>0.50037105130676096</v>
      </c>
      <c r="V9" s="17">
        <v>0.30535586267592402</v>
      </c>
      <c r="W9" s="17">
        <v>0.53276895633060095</v>
      </c>
      <c r="X9" s="17">
        <v>0.54861653074725303</v>
      </c>
      <c r="Y9" s="17">
        <v>0.50325321874374496</v>
      </c>
      <c r="Z9" s="17"/>
      <c r="AA9" s="17">
        <v>0.53006081700469798</v>
      </c>
      <c r="AB9" s="17">
        <v>0.23018485671338501</v>
      </c>
      <c r="AC9" s="17"/>
      <c r="AD9" s="17">
        <v>0.542941987576264</v>
      </c>
      <c r="AE9" s="17">
        <v>0.62825354581179804</v>
      </c>
      <c r="AF9" s="17">
        <v>0.47429721817392501</v>
      </c>
      <c r="AG9" s="17"/>
      <c r="AH9" s="17">
        <v>0.65924281759789805</v>
      </c>
      <c r="AI9" s="17">
        <v>0.37894630623369502</v>
      </c>
      <c r="AJ9" s="17"/>
      <c r="AK9" s="17">
        <v>0.39237575726248503</v>
      </c>
      <c r="AL9" s="17">
        <v>0.42335396010979398</v>
      </c>
      <c r="AM9" s="17"/>
      <c r="AN9" s="17">
        <v>0.30718903009771897</v>
      </c>
      <c r="AO9" s="17">
        <v>0.60403589691531701</v>
      </c>
      <c r="AP9" s="17"/>
      <c r="AQ9" s="17">
        <v>0.58323527034061695</v>
      </c>
      <c r="AR9" s="17">
        <v>0.32917626883837298</v>
      </c>
      <c r="AS9" s="17"/>
      <c r="AT9" s="17">
        <v>0.14530352244056199</v>
      </c>
      <c r="AU9" s="17">
        <v>0.29432165056888898</v>
      </c>
      <c r="AV9" s="17">
        <v>0.54439606637910398</v>
      </c>
      <c r="AW9" s="17">
        <v>0.72708640879835096</v>
      </c>
      <c r="AX9" s="17"/>
      <c r="AY9" s="17">
        <v>0.56126209727589405</v>
      </c>
      <c r="AZ9" s="17">
        <v>0.377165496455453</v>
      </c>
      <c r="BA9" s="17"/>
      <c r="BB9" s="17">
        <v>0.42523251368984799</v>
      </c>
      <c r="BC9" s="17">
        <v>0.41161846050337098</v>
      </c>
      <c r="BD9" s="17"/>
      <c r="BE9" s="17">
        <v>0.57043233474325095</v>
      </c>
      <c r="BF9" s="17">
        <v>0.393195095028115</v>
      </c>
      <c r="BG9" s="17"/>
      <c r="BH9" s="17">
        <v>0.44161973250721698</v>
      </c>
      <c r="BI9" s="17">
        <v>0.411290510199466</v>
      </c>
      <c r="BJ9" s="17"/>
      <c r="BK9" s="17">
        <v>0.51434371057171802</v>
      </c>
      <c r="BL9" s="17">
        <v>0.39629786357867203</v>
      </c>
      <c r="BM9" s="17"/>
      <c r="BN9" s="17">
        <v>0.55688710003910902</v>
      </c>
      <c r="BO9" s="17">
        <v>0.40720736311450201</v>
      </c>
      <c r="BP9" s="17"/>
      <c r="BQ9" s="17">
        <v>0.61328051281090501</v>
      </c>
      <c r="BR9" s="17">
        <v>0.39803289463513503</v>
      </c>
      <c r="BS9" s="17"/>
      <c r="BT9" s="17">
        <v>0.47553016865023601</v>
      </c>
      <c r="BU9" s="17">
        <v>0.409602568029936</v>
      </c>
      <c r="BV9" s="17"/>
      <c r="BW9" s="17">
        <v>0.427641119996929</v>
      </c>
      <c r="BX9" s="17">
        <v>0.40710640165919298</v>
      </c>
      <c r="BY9" s="17"/>
      <c r="BZ9" s="17">
        <v>0.55340641221170805</v>
      </c>
      <c r="CA9" s="17">
        <v>0.40701938645693703</v>
      </c>
    </row>
    <row r="10" spans="2:79" ht="43.5" x14ac:dyDescent="0.35">
      <c r="B10" s="18" t="s">
        <v>175</v>
      </c>
      <c r="C10" s="17">
        <v>0.315398376087895</v>
      </c>
      <c r="D10" s="17">
        <v>0.36550005176490802</v>
      </c>
      <c r="E10" s="17">
        <v>0.32673486844062399</v>
      </c>
      <c r="F10" s="17">
        <v>0.30805392453137398</v>
      </c>
      <c r="G10" s="17">
        <v>0.27872965864190402</v>
      </c>
      <c r="H10" s="17">
        <v>0.36417978846610399</v>
      </c>
      <c r="I10" s="17">
        <v>0.28401012434849698</v>
      </c>
      <c r="J10" s="17">
        <v>0.29200748518598102</v>
      </c>
      <c r="K10" s="17">
        <v>0.26388843212840102</v>
      </c>
      <c r="L10" s="17">
        <v>0.28730400345776902</v>
      </c>
      <c r="M10" s="17"/>
      <c r="N10" s="17">
        <v>0.249267560410949</v>
      </c>
      <c r="O10" s="17">
        <v>0.38711425054558002</v>
      </c>
      <c r="P10" s="17">
        <v>0.37008383708933101</v>
      </c>
      <c r="Q10" s="17">
        <v>0.30712672956943599</v>
      </c>
      <c r="R10" s="17"/>
      <c r="S10" s="17">
        <v>0.30730544437005802</v>
      </c>
      <c r="T10" s="17">
        <v>0.36610274982062901</v>
      </c>
      <c r="U10" s="17">
        <v>0.351290115887957</v>
      </c>
      <c r="V10" s="17">
        <v>0.30811357705947201</v>
      </c>
      <c r="W10" s="17">
        <v>0.325862600818351</v>
      </c>
      <c r="X10" s="17">
        <v>0.30363175589074998</v>
      </c>
      <c r="Y10" s="17">
        <v>0.30190236723516101</v>
      </c>
      <c r="Z10" s="17"/>
      <c r="AA10" s="17">
        <v>0.34279578486256801</v>
      </c>
      <c r="AB10" s="17">
        <v>0.27217033589077</v>
      </c>
      <c r="AC10" s="17"/>
      <c r="AD10" s="17">
        <v>0.337421512062685</v>
      </c>
      <c r="AE10" s="17">
        <v>0.30736796470462002</v>
      </c>
      <c r="AF10" s="17">
        <v>0.36444503647030402</v>
      </c>
      <c r="AG10" s="17"/>
      <c r="AH10" s="17">
        <v>0.290292628520671</v>
      </c>
      <c r="AI10" s="17">
        <v>0.318955452848664</v>
      </c>
      <c r="AJ10" s="17"/>
      <c r="AK10" s="17">
        <v>0.30097084691229598</v>
      </c>
      <c r="AL10" s="17">
        <v>0.32189931971456998</v>
      </c>
      <c r="AM10" s="17"/>
      <c r="AN10" s="17">
        <v>0.320029267977544</v>
      </c>
      <c r="AO10" s="17">
        <v>0.30712672956943599</v>
      </c>
      <c r="AP10" s="17"/>
      <c r="AQ10" s="17">
        <v>0.28219846308369601</v>
      </c>
      <c r="AR10" s="17">
        <v>0.33195975659354199</v>
      </c>
      <c r="AS10" s="17"/>
      <c r="AT10" s="17">
        <v>0.225910241317549</v>
      </c>
      <c r="AU10" s="17">
        <v>0.35046445749734301</v>
      </c>
      <c r="AV10" s="17">
        <v>0.35434902945501001</v>
      </c>
      <c r="AW10" s="17">
        <v>0.24824908532050599</v>
      </c>
      <c r="AX10" s="17"/>
      <c r="AY10" s="17">
        <v>0.31113126595711299</v>
      </c>
      <c r="AZ10" s="17">
        <v>0.31645598793075003</v>
      </c>
      <c r="BA10" s="17"/>
      <c r="BB10" s="17">
        <v>0.32261042591827999</v>
      </c>
      <c r="BC10" s="17">
        <v>0.31407347974280803</v>
      </c>
      <c r="BD10" s="17"/>
      <c r="BE10" s="17">
        <v>0.30131062771752398</v>
      </c>
      <c r="BF10" s="17">
        <v>0.31724462369858702</v>
      </c>
      <c r="BG10" s="17"/>
      <c r="BH10" s="17">
        <v>0.33431816248462298</v>
      </c>
      <c r="BI10" s="17">
        <v>0.31374251926716701</v>
      </c>
      <c r="BJ10" s="17"/>
      <c r="BK10" s="17">
        <v>0.32817479417309497</v>
      </c>
      <c r="BL10" s="17">
        <v>0.31318456476360301</v>
      </c>
      <c r="BM10" s="17"/>
      <c r="BN10" s="17">
        <v>0.33345980548473098</v>
      </c>
      <c r="BO10" s="17">
        <v>0.31457527529484702</v>
      </c>
      <c r="BP10" s="17"/>
      <c r="BQ10" s="17">
        <v>0.31094466983479202</v>
      </c>
      <c r="BR10" s="17">
        <v>0.31574874626498101</v>
      </c>
      <c r="BS10" s="17"/>
      <c r="BT10" s="17">
        <v>0.32344525505182298</v>
      </c>
      <c r="BU10" s="17">
        <v>0.31486077047342498</v>
      </c>
      <c r="BV10" s="17"/>
      <c r="BW10" s="17">
        <v>0.37604938120289599</v>
      </c>
      <c r="BX10" s="17">
        <v>0.28651181452864199</v>
      </c>
      <c r="BY10" s="17"/>
      <c r="BZ10" s="17">
        <v>0.35820899312864202</v>
      </c>
      <c r="CA10" s="17">
        <v>0.31334116474847201</v>
      </c>
    </row>
    <row r="11" spans="2:79" x14ac:dyDescent="0.35">
      <c r="B11" s="18" t="s">
        <v>176</v>
      </c>
      <c r="C11" s="17">
        <v>0.242159774669543</v>
      </c>
      <c r="D11" s="17">
        <v>0.21576669050156999</v>
      </c>
      <c r="E11" s="17">
        <v>0.215566815594322</v>
      </c>
      <c r="F11" s="17">
        <v>0.24295265477501701</v>
      </c>
      <c r="G11" s="17">
        <v>0.290086681776835</v>
      </c>
      <c r="H11" s="17">
        <v>0.232737267188243</v>
      </c>
      <c r="I11" s="17">
        <v>0.239877521773286</v>
      </c>
      <c r="J11" s="17">
        <v>0.23215529052355899</v>
      </c>
      <c r="K11" s="17">
        <v>0.24470586068248801</v>
      </c>
      <c r="L11" s="17">
        <v>0.31151093191943502</v>
      </c>
      <c r="M11" s="17"/>
      <c r="N11" s="17">
        <v>0.52352519537484099</v>
      </c>
      <c r="O11" s="17">
        <v>0.241319854543429</v>
      </c>
      <c r="P11" s="17">
        <v>0.123028661473739</v>
      </c>
      <c r="Q11" s="17">
        <v>6.5242243662543303E-2</v>
      </c>
      <c r="R11" s="17"/>
      <c r="S11" s="17">
        <v>0.36783083746081502</v>
      </c>
      <c r="T11" s="17">
        <v>0.22389455709070299</v>
      </c>
      <c r="U11" s="17">
        <v>0.13252683317689901</v>
      </c>
      <c r="V11" s="17">
        <v>0.35672221006629601</v>
      </c>
      <c r="W11" s="17">
        <v>0.134683689633216</v>
      </c>
      <c r="X11" s="17">
        <v>0.13370929800773701</v>
      </c>
      <c r="Y11" s="17">
        <v>0.17446672674209401</v>
      </c>
      <c r="Z11" s="17"/>
      <c r="AA11" s="17">
        <v>0.111481182593501</v>
      </c>
      <c r="AB11" s="17">
        <v>0.44834640631877098</v>
      </c>
      <c r="AC11" s="17"/>
      <c r="AD11" s="17">
        <v>0.101062467232186</v>
      </c>
      <c r="AE11" s="17">
        <v>5.6944685692053999E-2</v>
      </c>
      <c r="AF11" s="17">
        <v>0.148699473776161</v>
      </c>
      <c r="AG11" s="17"/>
      <c r="AH11" s="17">
        <v>4.4621368619072198E-2</v>
      </c>
      <c r="AI11" s="17">
        <v>0.27014775915954697</v>
      </c>
      <c r="AJ11" s="17"/>
      <c r="AK11" s="17">
        <v>0.26809403893280898</v>
      </c>
      <c r="AL11" s="17">
        <v>0.23047397678116199</v>
      </c>
      <c r="AM11" s="17"/>
      <c r="AN11" s="17">
        <v>0.34120728082791402</v>
      </c>
      <c r="AO11" s="17">
        <v>6.5242243662543303E-2</v>
      </c>
      <c r="AP11" s="17"/>
      <c r="AQ11" s="17">
        <v>0.11624602838185</v>
      </c>
      <c r="AR11" s="17">
        <v>0.30497034477248902</v>
      </c>
      <c r="AS11" s="17"/>
      <c r="AT11" s="17">
        <v>0.560063801900759</v>
      </c>
      <c r="AU11" s="17">
        <v>0.325504517794305</v>
      </c>
      <c r="AV11" s="17">
        <v>8.5755073529901693E-2</v>
      </c>
      <c r="AW11" s="17">
        <v>2.0310987846829401E-2</v>
      </c>
      <c r="AX11" s="17"/>
      <c r="AY11" s="17">
        <v>0.110989949920557</v>
      </c>
      <c r="AZ11" s="17">
        <v>0.27467048000123401</v>
      </c>
      <c r="BA11" s="17"/>
      <c r="BB11" s="17">
        <v>0.223927583212881</v>
      </c>
      <c r="BC11" s="17">
        <v>0.24550913641717001</v>
      </c>
      <c r="BD11" s="17"/>
      <c r="BE11" s="17">
        <v>0.11379896271065799</v>
      </c>
      <c r="BF11" s="17">
        <v>0.25898189813137501</v>
      </c>
      <c r="BG11" s="17"/>
      <c r="BH11" s="17">
        <v>0.193434997385735</v>
      </c>
      <c r="BI11" s="17">
        <v>0.24642415974831999</v>
      </c>
      <c r="BJ11" s="17"/>
      <c r="BK11" s="17">
        <v>0.13815183930548999</v>
      </c>
      <c r="BL11" s="17">
        <v>0.26018156634775302</v>
      </c>
      <c r="BM11" s="17"/>
      <c r="BN11" s="17">
        <v>8.9758678055853594E-2</v>
      </c>
      <c r="BO11" s="17">
        <v>0.249105042440325</v>
      </c>
      <c r="BP11" s="17"/>
      <c r="BQ11" s="17">
        <v>6.4458695414624095E-2</v>
      </c>
      <c r="BR11" s="17">
        <v>0.25613940311125899</v>
      </c>
      <c r="BS11" s="17"/>
      <c r="BT11" s="17">
        <v>0.17926378264448301</v>
      </c>
      <c r="BU11" s="17">
        <v>0.24636180611451899</v>
      </c>
      <c r="BV11" s="17"/>
      <c r="BW11" s="17">
        <v>0.176829005032898</v>
      </c>
      <c r="BX11" s="17">
        <v>0.27327519139254702</v>
      </c>
      <c r="BY11" s="17"/>
      <c r="BZ11" s="17">
        <v>8.5354319422562996E-2</v>
      </c>
      <c r="CA11" s="17">
        <v>0.24969486719835501</v>
      </c>
    </row>
    <row r="12" spans="2:79" x14ac:dyDescent="0.35">
      <c r="B12" s="18" t="s">
        <v>75</v>
      </c>
      <c r="C12" s="19">
        <v>2.87105478078029E-2</v>
      </c>
      <c r="D12" s="19">
        <v>4.0748134414107802E-2</v>
      </c>
      <c r="E12" s="19">
        <v>3.14102895283195E-2</v>
      </c>
      <c r="F12" s="19">
        <v>2.14481857476614E-2</v>
      </c>
      <c r="G12" s="19">
        <v>1.52708231229184E-2</v>
      </c>
      <c r="H12" s="19">
        <v>3.1311496910955403E-2</v>
      </c>
      <c r="I12" s="19">
        <v>1.7502265360740898E-2</v>
      </c>
      <c r="J12" s="19">
        <v>5.00777925562364E-2</v>
      </c>
      <c r="K12" s="19">
        <v>4.0453048596154201E-2</v>
      </c>
      <c r="L12" s="19">
        <v>3.1682900027120299E-2</v>
      </c>
      <c r="M12" s="19"/>
      <c r="N12" s="19">
        <v>3.41484788373599E-2</v>
      </c>
      <c r="O12" s="19">
        <v>3.2187572583786198E-2</v>
      </c>
      <c r="P12" s="19">
        <v>2.6019820825810398E-2</v>
      </c>
      <c r="Q12" s="19">
        <v>2.35951298527039E-2</v>
      </c>
      <c r="R12" s="19"/>
      <c r="S12" s="19">
        <v>2.8830128823243002E-2</v>
      </c>
      <c r="T12" s="19">
        <v>1.50001136465506E-2</v>
      </c>
      <c r="U12" s="19">
        <v>1.5811999628383401E-2</v>
      </c>
      <c r="V12" s="19">
        <v>2.9808350198307802E-2</v>
      </c>
      <c r="W12" s="19">
        <v>6.68475321783256E-3</v>
      </c>
      <c r="X12" s="19">
        <v>1.40424153542596E-2</v>
      </c>
      <c r="Y12" s="19">
        <v>2.0377687278999999E-2</v>
      </c>
      <c r="Z12" s="19"/>
      <c r="AA12" s="19">
        <v>1.56622155392327E-2</v>
      </c>
      <c r="AB12" s="19">
        <v>4.9298401077073603E-2</v>
      </c>
      <c r="AC12" s="19"/>
      <c r="AD12" s="19">
        <v>1.8574033128864499E-2</v>
      </c>
      <c r="AE12" s="19">
        <v>7.4338037915274097E-3</v>
      </c>
      <c r="AF12" s="19">
        <v>1.25582715796109E-2</v>
      </c>
      <c r="AG12" s="19"/>
      <c r="AH12" s="19">
        <v>5.8431852623588099E-3</v>
      </c>
      <c r="AI12" s="19">
        <v>3.1950481758093403E-2</v>
      </c>
      <c r="AJ12" s="19"/>
      <c r="AK12" s="19">
        <v>3.8559356892410301E-2</v>
      </c>
      <c r="AL12" s="19">
        <v>2.4272743394473599E-2</v>
      </c>
      <c r="AM12" s="19"/>
      <c r="AN12" s="19">
        <v>3.1574421096822999E-2</v>
      </c>
      <c r="AO12" s="19">
        <v>2.35951298527039E-2</v>
      </c>
      <c r="AP12" s="19"/>
      <c r="AQ12" s="19">
        <v>1.83202381938369E-2</v>
      </c>
      <c r="AR12" s="19">
        <v>3.3893629795596299E-2</v>
      </c>
      <c r="AS12" s="19"/>
      <c r="AT12" s="19">
        <v>6.8722434341130303E-2</v>
      </c>
      <c r="AU12" s="19">
        <v>2.9709374139463601E-2</v>
      </c>
      <c r="AV12" s="19">
        <v>1.54998306359842E-2</v>
      </c>
      <c r="AW12" s="19">
        <v>4.3535180343136004E-3</v>
      </c>
      <c r="AX12" s="19"/>
      <c r="AY12" s="19">
        <v>1.66166868464354E-2</v>
      </c>
      <c r="AZ12" s="19">
        <v>3.1708035612561997E-2</v>
      </c>
      <c r="BA12" s="19"/>
      <c r="BB12" s="19">
        <v>2.8229477178991099E-2</v>
      </c>
      <c r="BC12" s="19">
        <v>2.8798923336651398E-2</v>
      </c>
      <c r="BD12" s="19"/>
      <c r="BE12" s="19">
        <v>1.44580748285669E-2</v>
      </c>
      <c r="BF12" s="19">
        <v>3.0578383141922901E-2</v>
      </c>
      <c r="BG12" s="19"/>
      <c r="BH12" s="19">
        <v>3.0627107622424599E-2</v>
      </c>
      <c r="BI12" s="19">
        <v>2.8542810785046498E-2</v>
      </c>
      <c r="BJ12" s="19"/>
      <c r="BK12" s="19">
        <v>1.9329655949697402E-2</v>
      </c>
      <c r="BL12" s="19">
        <v>3.0336005309971801E-2</v>
      </c>
      <c r="BM12" s="19"/>
      <c r="BN12" s="19">
        <v>1.9894416420306801E-2</v>
      </c>
      <c r="BO12" s="19">
        <v>2.9112319150326599E-2</v>
      </c>
      <c r="BP12" s="19"/>
      <c r="BQ12" s="19">
        <v>1.13161219396788E-2</v>
      </c>
      <c r="BR12" s="19">
        <v>3.0078955988624999E-2</v>
      </c>
      <c r="BS12" s="19"/>
      <c r="BT12" s="19">
        <v>2.17607936534586E-2</v>
      </c>
      <c r="BU12" s="19">
        <v>2.9174855382119801E-2</v>
      </c>
      <c r="BV12" s="19"/>
      <c r="BW12" s="19">
        <v>1.9480493767276601E-2</v>
      </c>
      <c r="BX12" s="19">
        <v>3.3106592419616797E-2</v>
      </c>
      <c r="BY12" s="19"/>
      <c r="BZ12" s="19">
        <v>3.0302752370869601E-3</v>
      </c>
      <c r="CA12" s="19">
        <v>2.9944581596236301E-2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184</v>
      </c>
      <c r="C9" s="17">
        <v>0.58093103785808597</v>
      </c>
      <c r="D9" s="17">
        <v>0.62212319782985603</v>
      </c>
      <c r="E9" s="17">
        <v>0.71926931986195997</v>
      </c>
      <c r="F9" s="17">
        <v>0.644521399854455</v>
      </c>
      <c r="G9" s="17">
        <v>0.46667397452516801</v>
      </c>
      <c r="H9" s="17">
        <v>0.58104155799174295</v>
      </c>
      <c r="I9" s="17">
        <v>0.58022373131902805</v>
      </c>
      <c r="J9" s="17">
        <v>0.439781301003136</v>
      </c>
      <c r="K9" s="17">
        <v>0.43279338799201</v>
      </c>
      <c r="L9" s="17">
        <v>0.52415119683635802</v>
      </c>
      <c r="M9" s="17"/>
      <c r="N9" s="17">
        <v>0.53756055694610305</v>
      </c>
      <c r="O9" s="17">
        <v>0.55565103260031101</v>
      </c>
      <c r="P9" s="17">
        <v>0.599925343884953</v>
      </c>
      <c r="Q9" s="17">
        <v>0.62149711056761503</v>
      </c>
      <c r="R9" s="17"/>
      <c r="S9" s="17">
        <v>0.56498056270764396</v>
      </c>
      <c r="T9" s="17">
        <v>0.57843669309425405</v>
      </c>
      <c r="U9" s="17">
        <v>0.61722492381517302</v>
      </c>
      <c r="V9" s="17">
        <v>0.56124060396107001</v>
      </c>
      <c r="W9" s="17">
        <v>0.62592553186910505</v>
      </c>
      <c r="X9" s="17">
        <v>0.63577386710025696</v>
      </c>
      <c r="Y9" s="17">
        <v>0.59219397652306005</v>
      </c>
      <c r="Z9" s="17"/>
      <c r="AA9" s="17">
        <v>0.62160602154311995</v>
      </c>
      <c r="AB9" s="17">
        <v>0.51675344193231698</v>
      </c>
      <c r="AC9" s="17"/>
      <c r="AD9" s="17">
        <v>0.62936372522193995</v>
      </c>
      <c r="AE9" s="17">
        <v>0.62615422941662202</v>
      </c>
      <c r="AF9" s="17">
        <v>0.61703641074678905</v>
      </c>
      <c r="AG9" s="17"/>
      <c r="AH9" s="17">
        <v>0.66643796761180896</v>
      </c>
      <c r="AI9" s="17">
        <v>0.56881609438160696</v>
      </c>
      <c r="AJ9" s="17"/>
      <c r="AK9" s="17">
        <v>0.53919936086129405</v>
      </c>
      <c r="AL9" s="17">
        <v>0.59973503931257999</v>
      </c>
      <c r="AM9" s="17"/>
      <c r="AN9" s="17">
        <v>0.55822007013403896</v>
      </c>
      <c r="AO9" s="17">
        <v>0.62149711056761503</v>
      </c>
      <c r="AP9" s="17"/>
      <c r="AQ9" s="17">
        <v>0.63575488078823605</v>
      </c>
      <c r="AR9" s="17">
        <v>0.55358281789638897</v>
      </c>
      <c r="AS9" s="17"/>
      <c r="AT9" s="17">
        <v>0.45478875886283399</v>
      </c>
      <c r="AU9" s="17">
        <v>0.55423357389446404</v>
      </c>
      <c r="AV9" s="17">
        <v>0.63953736654522098</v>
      </c>
      <c r="AW9" s="17">
        <v>0.66136176157340898</v>
      </c>
      <c r="AX9" s="17"/>
      <c r="AY9" s="17">
        <v>0.65300749298779603</v>
      </c>
      <c r="AZ9" s="17">
        <v>0.56306674324185801</v>
      </c>
      <c r="BA9" s="17"/>
      <c r="BB9" s="17">
        <v>0.59063149671056003</v>
      </c>
      <c r="BC9" s="17">
        <v>0.57914900601116603</v>
      </c>
      <c r="BD9" s="17"/>
      <c r="BE9" s="17">
        <v>0.64401660948858097</v>
      </c>
      <c r="BF9" s="17">
        <v>0.57266345791344997</v>
      </c>
      <c r="BG9" s="17"/>
      <c r="BH9" s="17">
        <v>0.53425672342775399</v>
      </c>
      <c r="BI9" s="17">
        <v>0.585015966740562</v>
      </c>
      <c r="BJ9" s="17"/>
      <c r="BK9" s="17">
        <v>0.57279537248919599</v>
      </c>
      <c r="BL9" s="17">
        <v>0.58234073093514305</v>
      </c>
      <c r="BM9" s="17"/>
      <c r="BN9" s="17">
        <v>0.559245445767102</v>
      </c>
      <c r="BO9" s="17">
        <v>0.58191930006345305</v>
      </c>
      <c r="BP9" s="17"/>
      <c r="BQ9" s="17">
        <v>0.63833666489118801</v>
      </c>
      <c r="BR9" s="17">
        <v>0.57641497447934098</v>
      </c>
      <c r="BS9" s="17"/>
      <c r="BT9" s="17">
        <v>0.60219306073057799</v>
      </c>
      <c r="BU9" s="17">
        <v>0.57951053893887905</v>
      </c>
      <c r="BV9" s="17"/>
      <c r="BW9" s="17">
        <v>0.59870648820724803</v>
      </c>
      <c r="BX9" s="17">
        <v>0.57246503404197502</v>
      </c>
      <c r="BY9" s="17"/>
      <c r="BZ9" s="17">
        <v>0.63490095493246401</v>
      </c>
      <c r="CA9" s="17">
        <v>0.57833758013502901</v>
      </c>
    </row>
    <row r="10" spans="2:79" ht="29" x14ac:dyDescent="0.35">
      <c r="B10" s="18" t="s">
        <v>185</v>
      </c>
      <c r="C10" s="17">
        <v>0.39194260239011097</v>
      </c>
      <c r="D10" s="17">
        <v>0.40741157898074398</v>
      </c>
      <c r="E10" s="17">
        <v>0.58010569384941901</v>
      </c>
      <c r="F10" s="17">
        <v>0.37417677650825198</v>
      </c>
      <c r="G10" s="17">
        <v>0.31596368143446801</v>
      </c>
      <c r="H10" s="17">
        <v>0.34197203269120602</v>
      </c>
      <c r="I10" s="17">
        <v>0.44050561984362702</v>
      </c>
      <c r="J10" s="17">
        <v>0.243244666887311</v>
      </c>
      <c r="K10" s="17">
        <v>0.33310609793894203</v>
      </c>
      <c r="L10" s="17">
        <v>0.329641346761472</v>
      </c>
      <c r="M10" s="17"/>
      <c r="N10" s="17">
        <v>0.322424032355906</v>
      </c>
      <c r="O10" s="17">
        <v>0.36857481868484199</v>
      </c>
      <c r="P10" s="17">
        <v>0.37840595062566801</v>
      </c>
      <c r="Q10" s="17">
        <v>0.4670150595543</v>
      </c>
      <c r="R10" s="17"/>
      <c r="S10" s="17">
        <v>0.350339732410545</v>
      </c>
      <c r="T10" s="17">
        <v>0.412081511269005</v>
      </c>
      <c r="U10" s="17">
        <v>0.44065703286200902</v>
      </c>
      <c r="V10" s="17">
        <v>0.34923066652402401</v>
      </c>
      <c r="W10" s="17">
        <v>0.44527940129301502</v>
      </c>
      <c r="X10" s="17">
        <v>0.46710032227561499</v>
      </c>
      <c r="Y10" s="17">
        <v>0.40814802828978902</v>
      </c>
      <c r="Z10" s="17"/>
      <c r="AA10" s="17">
        <v>0.44678026382783098</v>
      </c>
      <c r="AB10" s="17">
        <v>0.30541892226976802</v>
      </c>
      <c r="AC10" s="17"/>
      <c r="AD10" s="17">
        <v>0.43340983298998997</v>
      </c>
      <c r="AE10" s="17">
        <v>0.52722483128803399</v>
      </c>
      <c r="AF10" s="17">
        <v>0.41483681754006702</v>
      </c>
      <c r="AG10" s="17"/>
      <c r="AH10" s="17">
        <v>0.52463437451110595</v>
      </c>
      <c r="AI10" s="17">
        <v>0.37314233294213001</v>
      </c>
      <c r="AJ10" s="17"/>
      <c r="AK10" s="17">
        <v>0.36144990620145101</v>
      </c>
      <c r="AL10" s="17">
        <v>0.40568239778647502</v>
      </c>
      <c r="AM10" s="17"/>
      <c r="AN10" s="17">
        <v>0.34991319116686798</v>
      </c>
      <c r="AO10" s="17">
        <v>0.4670150595543</v>
      </c>
      <c r="AP10" s="17"/>
      <c r="AQ10" s="17">
        <v>0.46704449706828899</v>
      </c>
      <c r="AR10" s="17">
        <v>0.35447891824422301</v>
      </c>
      <c r="AS10" s="17"/>
      <c r="AT10" s="17">
        <v>0.25472496952746598</v>
      </c>
      <c r="AU10" s="17">
        <v>0.37044959334828698</v>
      </c>
      <c r="AV10" s="17">
        <v>0.44027844071672101</v>
      </c>
      <c r="AW10" s="17">
        <v>0.50756253076817204</v>
      </c>
      <c r="AX10" s="17"/>
      <c r="AY10" s="17">
        <v>0.46235438095646503</v>
      </c>
      <c r="AZ10" s="17">
        <v>0.37449090121393303</v>
      </c>
      <c r="BA10" s="17"/>
      <c r="BB10" s="17">
        <v>0.39455280869530202</v>
      </c>
      <c r="BC10" s="17">
        <v>0.39146309200471402</v>
      </c>
      <c r="BD10" s="17"/>
      <c r="BE10" s="17">
        <v>0.48057377046688898</v>
      </c>
      <c r="BF10" s="17">
        <v>0.38032718465318199</v>
      </c>
      <c r="BG10" s="17"/>
      <c r="BH10" s="17">
        <v>0.40031361995159098</v>
      </c>
      <c r="BI10" s="17">
        <v>0.39120997220946602</v>
      </c>
      <c r="BJ10" s="17"/>
      <c r="BK10" s="17">
        <v>0.36292677759987801</v>
      </c>
      <c r="BL10" s="17">
        <v>0.39697026828801302</v>
      </c>
      <c r="BM10" s="17"/>
      <c r="BN10" s="17">
        <v>0.44410157075436701</v>
      </c>
      <c r="BO10" s="17">
        <v>0.38956559848405797</v>
      </c>
      <c r="BP10" s="17"/>
      <c r="BQ10" s="17">
        <v>0.47748553153983198</v>
      </c>
      <c r="BR10" s="17">
        <v>0.38521299573638002</v>
      </c>
      <c r="BS10" s="17"/>
      <c r="BT10" s="17">
        <v>0.45283291235558099</v>
      </c>
      <c r="BU10" s="17">
        <v>0.387874568976038</v>
      </c>
      <c r="BV10" s="17"/>
      <c r="BW10" s="17">
        <v>0.39687152373177098</v>
      </c>
      <c r="BX10" s="17">
        <v>0.38959508004507198</v>
      </c>
      <c r="BY10" s="17"/>
      <c r="BZ10" s="17">
        <v>0.444534444642605</v>
      </c>
      <c r="CA10" s="17">
        <v>0.38941536635097601</v>
      </c>
    </row>
    <row r="11" spans="2:79" x14ac:dyDescent="0.35">
      <c r="B11" s="18" t="s">
        <v>186</v>
      </c>
      <c r="C11" s="17">
        <v>0.37843166034987402</v>
      </c>
      <c r="D11" s="17">
        <v>0.24650285310900599</v>
      </c>
      <c r="E11" s="17">
        <v>0.29156675525811498</v>
      </c>
      <c r="F11" s="17">
        <v>0.37125163252306098</v>
      </c>
      <c r="G11" s="17">
        <v>0.30219958893826199</v>
      </c>
      <c r="H11" s="17">
        <v>0.67643711028954201</v>
      </c>
      <c r="I11" s="17">
        <v>0.35741916790815798</v>
      </c>
      <c r="J11" s="17">
        <v>0.46017761408006103</v>
      </c>
      <c r="K11" s="17">
        <v>0.33547664118741499</v>
      </c>
      <c r="L11" s="17">
        <v>0.372285746666145</v>
      </c>
      <c r="M11" s="17"/>
      <c r="N11" s="17">
        <v>0.34482334737647502</v>
      </c>
      <c r="O11" s="17">
        <v>0.36779883954546699</v>
      </c>
      <c r="P11" s="17">
        <v>0.42646983173458902</v>
      </c>
      <c r="Q11" s="17">
        <v>0.390529719025132</v>
      </c>
      <c r="R11" s="17"/>
      <c r="S11" s="17">
        <v>0.392856526922847</v>
      </c>
      <c r="T11" s="17">
        <v>0.377555573770258</v>
      </c>
      <c r="U11" s="17">
        <v>0.407241013450369</v>
      </c>
      <c r="V11" s="17">
        <v>0.34858495484056601</v>
      </c>
      <c r="W11" s="17">
        <v>0.391283246529391</v>
      </c>
      <c r="X11" s="17">
        <v>0.39602009767492202</v>
      </c>
      <c r="Y11" s="17">
        <v>0.39732551515043801</v>
      </c>
      <c r="Z11" s="17"/>
      <c r="AA11" s="17">
        <v>0.38771119436863499</v>
      </c>
      <c r="AB11" s="17">
        <v>0.36379027317079199</v>
      </c>
      <c r="AC11" s="17"/>
      <c r="AD11" s="17">
        <v>0.36461179943841199</v>
      </c>
      <c r="AE11" s="17">
        <v>0.40139789601744502</v>
      </c>
      <c r="AF11" s="17">
        <v>0.39546787891581697</v>
      </c>
      <c r="AG11" s="17"/>
      <c r="AH11" s="17">
        <v>0.35490755103279398</v>
      </c>
      <c r="AI11" s="17">
        <v>0.381764644653389</v>
      </c>
      <c r="AJ11" s="17"/>
      <c r="AK11" s="17">
        <v>0.373552635829418</v>
      </c>
      <c r="AL11" s="17">
        <v>0.38063011463643998</v>
      </c>
      <c r="AM11" s="17"/>
      <c r="AN11" s="17">
        <v>0.37165854671709098</v>
      </c>
      <c r="AO11" s="17">
        <v>0.390529719025132</v>
      </c>
      <c r="AP11" s="17"/>
      <c r="AQ11" s="17">
        <v>0.401378544469706</v>
      </c>
      <c r="AR11" s="17">
        <v>0.36698488097790899</v>
      </c>
      <c r="AS11" s="17"/>
      <c r="AT11" s="17">
        <v>0.31704835498496298</v>
      </c>
      <c r="AU11" s="17">
        <v>0.36555527485059103</v>
      </c>
      <c r="AV11" s="17">
        <v>0.406133407957252</v>
      </c>
      <c r="AW11" s="17">
        <v>0.42130176814348202</v>
      </c>
      <c r="AX11" s="17"/>
      <c r="AY11" s="17">
        <v>0.38104184462836599</v>
      </c>
      <c r="AZ11" s="17">
        <v>0.37778472091771498</v>
      </c>
      <c r="BA11" s="17"/>
      <c r="BB11" s="17">
        <v>0.40648334050936602</v>
      </c>
      <c r="BC11" s="17">
        <v>0.37327840026557801</v>
      </c>
      <c r="BD11" s="17"/>
      <c r="BE11" s="17">
        <v>0.38105715937298101</v>
      </c>
      <c r="BF11" s="17">
        <v>0.378087579722449</v>
      </c>
      <c r="BG11" s="17"/>
      <c r="BH11" s="17">
        <v>0.305704570881426</v>
      </c>
      <c r="BI11" s="17">
        <v>0.38479672413140098</v>
      </c>
      <c r="BJ11" s="17"/>
      <c r="BK11" s="17">
        <v>0.46159036922885499</v>
      </c>
      <c r="BL11" s="17">
        <v>0.36402248164249801</v>
      </c>
      <c r="BM11" s="17"/>
      <c r="BN11" s="17">
        <v>0.463754171694023</v>
      </c>
      <c r="BO11" s="17">
        <v>0.374543317671719</v>
      </c>
      <c r="BP11" s="17"/>
      <c r="BQ11" s="17">
        <v>0.386795536782016</v>
      </c>
      <c r="BR11" s="17">
        <v>0.37777367962547997</v>
      </c>
      <c r="BS11" s="17"/>
      <c r="BT11" s="17">
        <v>0.34643736097974598</v>
      </c>
      <c r="BU11" s="17">
        <v>0.38056917416728397</v>
      </c>
      <c r="BV11" s="17"/>
      <c r="BW11" s="17">
        <v>0.38082469189485901</v>
      </c>
      <c r="BX11" s="17">
        <v>0.37729191908909199</v>
      </c>
      <c r="BY11" s="17"/>
      <c r="BZ11" s="17">
        <v>0.34382955625852901</v>
      </c>
      <c r="CA11" s="17">
        <v>0.380094421735371</v>
      </c>
    </row>
    <row r="12" spans="2:79" x14ac:dyDescent="0.35">
      <c r="B12" s="18" t="s">
        <v>187</v>
      </c>
      <c r="C12" s="17">
        <v>0.28324039643952598</v>
      </c>
      <c r="D12" s="17">
        <v>0.28415378757230703</v>
      </c>
      <c r="E12" s="17">
        <v>0.28863861069032198</v>
      </c>
      <c r="F12" s="17">
        <v>0.31788660898967103</v>
      </c>
      <c r="G12" s="17">
        <v>0.22493106051240699</v>
      </c>
      <c r="H12" s="17">
        <v>0.28066699190981298</v>
      </c>
      <c r="I12" s="17">
        <v>0.29234117535052401</v>
      </c>
      <c r="J12" s="17">
        <v>0.31754076288885802</v>
      </c>
      <c r="K12" s="17">
        <v>0.26147329928707602</v>
      </c>
      <c r="L12" s="17">
        <v>0.28136928999487099</v>
      </c>
      <c r="M12" s="17"/>
      <c r="N12" s="17">
        <v>0.28554109788149701</v>
      </c>
      <c r="O12" s="17">
        <v>0.266560313186674</v>
      </c>
      <c r="P12" s="17">
        <v>0.29471964403359802</v>
      </c>
      <c r="Q12" s="17">
        <v>0.28525949478239998</v>
      </c>
      <c r="R12" s="17"/>
      <c r="S12" s="17">
        <v>0.30111542877131098</v>
      </c>
      <c r="T12" s="17">
        <v>0.27720455745247202</v>
      </c>
      <c r="U12" s="17">
        <v>0.29128662860381799</v>
      </c>
      <c r="V12" s="17">
        <v>0.26093452266782302</v>
      </c>
      <c r="W12" s="17">
        <v>0.29842023309078303</v>
      </c>
      <c r="X12" s="17">
        <v>0.281485656413274</v>
      </c>
      <c r="Y12" s="17">
        <v>0.29355219361560703</v>
      </c>
      <c r="Z12" s="17"/>
      <c r="AA12" s="17">
        <v>0.28395797094115</v>
      </c>
      <c r="AB12" s="17">
        <v>0.282108196688238</v>
      </c>
      <c r="AC12" s="17"/>
      <c r="AD12" s="17">
        <v>0.29205556358576001</v>
      </c>
      <c r="AE12" s="17">
        <v>0.302581351024237</v>
      </c>
      <c r="AF12" s="17">
        <v>0.27273110648327897</v>
      </c>
      <c r="AG12" s="17"/>
      <c r="AH12" s="17">
        <v>0.34100095260499402</v>
      </c>
      <c r="AI12" s="17">
        <v>0.27505666355226099</v>
      </c>
      <c r="AJ12" s="17"/>
      <c r="AK12" s="17">
        <v>0.321896678290786</v>
      </c>
      <c r="AL12" s="17">
        <v>0.265822146504055</v>
      </c>
      <c r="AM12" s="17"/>
      <c r="AN12" s="17">
        <v>0.28211000164816802</v>
      </c>
      <c r="AO12" s="17">
        <v>0.28525949478239998</v>
      </c>
      <c r="AP12" s="17"/>
      <c r="AQ12" s="17">
        <v>0.27476755095998201</v>
      </c>
      <c r="AR12" s="17">
        <v>0.28746697432045398</v>
      </c>
      <c r="AS12" s="17"/>
      <c r="AT12" s="17">
        <v>0.25708961388853102</v>
      </c>
      <c r="AU12" s="17">
        <v>0.296847485946586</v>
      </c>
      <c r="AV12" s="17">
        <v>0.28416143162825702</v>
      </c>
      <c r="AW12" s="17">
        <v>0.28674964318665702</v>
      </c>
      <c r="AX12" s="17"/>
      <c r="AY12" s="17">
        <v>0.27984079655063399</v>
      </c>
      <c r="AZ12" s="17">
        <v>0.28408299412115701</v>
      </c>
      <c r="BA12" s="17"/>
      <c r="BB12" s="17">
        <v>0.29952935752315901</v>
      </c>
      <c r="BC12" s="17">
        <v>0.28024801764119101</v>
      </c>
      <c r="BD12" s="17"/>
      <c r="BE12" s="17">
        <v>0.29987338950764603</v>
      </c>
      <c r="BF12" s="17">
        <v>0.281060585805255</v>
      </c>
      <c r="BG12" s="17"/>
      <c r="BH12" s="17">
        <v>0.33146066655357997</v>
      </c>
      <c r="BI12" s="17">
        <v>0.27902016575132299</v>
      </c>
      <c r="BJ12" s="17"/>
      <c r="BK12" s="17">
        <v>0.25770763219470499</v>
      </c>
      <c r="BL12" s="17">
        <v>0.28766454116058399</v>
      </c>
      <c r="BM12" s="17"/>
      <c r="BN12" s="17">
        <v>0.32022452755907699</v>
      </c>
      <c r="BO12" s="17">
        <v>0.281554944696708</v>
      </c>
      <c r="BP12" s="17"/>
      <c r="BQ12" s="17">
        <v>0.31144318334904197</v>
      </c>
      <c r="BR12" s="17">
        <v>0.28102170151843198</v>
      </c>
      <c r="BS12" s="17"/>
      <c r="BT12" s="17">
        <v>0.33889888580312</v>
      </c>
      <c r="BU12" s="17">
        <v>0.27952189681887502</v>
      </c>
      <c r="BV12" s="17"/>
      <c r="BW12" s="17">
        <v>0.28537663110584</v>
      </c>
      <c r="BX12" s="17">
        <v>0.28222296112948497</v>
      </c>
      <c r="BY12" s="17"/>
      <c r="BZ12" s="17">
        <v>0.36181688726786398</v>
      </c>
      <c r="CA12" s="17">
        <v>0.27946450019887398</v>
      </c>
    </row>
    <row r="13" spans="2:79" x14ac:dyDescent="0.35">
      <c r="B13" s="18" t="s">
        <v>188</v>
      </c>
      <c r="C13" s="17">
        <v>0.26147834304890599</v>
      </c>
      <c r="D13" s="17">
        <v>0.22803425440578201</v>
      </c>
      <c r="E13" s="17">
        <v>0.22470256475039299</v>
      </c>
      <c r="F13" s="17">
        <v>0.26460592624363199</v>
      </c>
      <c r="G13" s="17">
        <v>0.22260506625059601</v>
      </c>
      <c r="H13" s="17">
        <v>0.30939986901764799</v>
      </c>
      <c r="I13" s="17">
        <v>0.29766961932652197</v>
      </c>
      <c r="J13" s="17">
        <v>0.344398566233793</v>
      </c>
      <c r="K13" s="17">
        <v>0.27387960085040902</v>
      </c>
      <c r="L13" s="17">
        <v>0.18098637591495001</v>
      </c>
      <c r="M13" s="17"/>
      <c r="N13" s="17">
        <v>0.22402485630518801</v>
      </c>
      <c r="O13" s="17">
        <v>0.24521900434256799</v>
      </c>
      <c r="P13" s="17">
        <v>0.28477573540463602</v>
      </c>
      <c r="Q13" s="17">
        <v>0.29052280684175502</v>
      </c>
      <c r="R13" s="17"/>
      <c r="S13" s="17">
        <v>0.253526147588991</v>
      </c>
      <c r="T13" s="17">
        <v>0.272636748406487</v>
      </c>
      <c r="U13" s="17">
        <v>0.26337434752425198</v>
      </c>
      <c r="V13" s="17">
        <v>0.22367801051781799</v>
      </c>
      <c r="W13" s="17">
        <v>0.28236990319823302</v>
      </c>
      <c r="X13" s="17">
        <v>0.27885307727151099</v>
      </c>
      <c r="Y13" s="17">
        <v>0.30258177520995699</v>
      </c>
      <c r="Z13" s="17"/>
      <c r="AA13" s="17">
        <v>0.28211524435649299</v>
      </c>
      <c r="AB13" s="17">
        <v>0.22891713236634301</v>
      </c>
      <c r="AC13" s="17"/>
      <c r="AD13" s="17">
        <v>0.26574958243942898</v>
      </c>
      <c r="AE13" s="17">
        <v>0.32598924741762098</v>
      </c>
      <c r="AF13" s="17">
        <v>0.27466104652578299</v>
      </c>
      <c r="AG13" s="17"/>
      <c r="AH13" s="17">
        <v>0.305988060183361</v>
      </c>
      <c r="AI13" s="17">
        <v>0.25517203888395701</v>
      </c>
      <c r="AJ13" s="17"/>
      <c r="AK13" s="17">
        <v>0.25286925773260799</v>
      </c>
      <c r="AL13" s="17">
        <v>0.265357536612635</v>
      </c>
      <c r="AM13" s="17"/>
      <c r="AN13" s="17">
        <v>0.24521776282254701</v>
      </c>
      <c r="AO13" s="17">
        <v>0.29052280684175502</v>
      </c>
      <c r="AP13" s="17"/>
      <c r="AQ13" s="17">
        <v>0.26329953321479999</v>
      </c>
      <c r="AR13" s="17">
        <v>0.26056986406263</v>
      </c>
      <c r="AS13" s="17"/>
      <c r="AT13" s="17">
        <v>0.20342860021512399</v>
      </c>
      <c r="AU13" s="17">
        <v>0.253274892933607</v>
      </c>
      <c r="AV13" s="17">
        <v>0.29115736701525702</v>
      </c>
      <c r="AW13" s="17">
        <v>0.28456464252475</v>
      </c>
      <c r="AX13" s="17"/>
      <c r="AY13" s="17">
        <v>0.27112346480830601</v>
      </c>
      <c r="AZ13" s="17">
        <v>0.259087780188826</v>
      </c>
      <c r="BA13" s="17"/>
      <c r="BB13" s="17">
        <v>0.29065676606674401</v>
      </c>
      <c r="BC13" s="17">
        <v>0.256118093616231</v>
      </c>
      <c r="BD13" s="17"/>
      <c r="BE13" s="17">
        <v>0.28581118132643502</v>
      </c>
      <c r="BF13" s="17">
        <v>0.25828944136283299</v>
      </c>
      <c r="BG13" s="17"/>
      <c r="BH13" s="17">
        <v>0.28108351991664798</v>
      </c>
      <c r="BI13" s="17">
        <v>0.25976250095865699</v>
      </c>
      <c r="BJ13" s="17"/>
      <c r="BK13" s="17">
        <v>0.291080871478472</v>
      </c>
      <c r="BL13" s="17">
        <v>0.25634901711201002</v>
      </c>
      <c r="BM13" s="17"/>
      <c r="BN13" s="17">
        <v>0.35225670399842302</v>
      </c>
      <c r="BO13" s="17">
        <v>0.25734136478171499</v>
      </c>
      <c r="BP13" s="17"/>
      <c r="BQ13" s="17">
        <v>0.29469387951988801</v>
      </c>
      <c r="BR13" s="17">
        <v>0.25886529837690198</v>
      </c>
      <c r="BS13" s="17"/>
      <c r="BT13" s="17">
        <v>0.30250052837074098</v>
      </c>
      <c r="BU13" s="17">
        <v>0.25873768331664099</v>
      </c>
      <c r="BV13" s="17"/>
      <c r="BW13" s="17">
        <v>0.27525166376782001</v>
      </c>
      <c r="BX13" s="17">
        <v>0.25491845379286099</v>
      </c>
      <c r="BY13" s="17"/>
      <c r="BZ13" s="17">
        <v>0.27308021978197999</v>
      </c>
      <c r="CA13" s="17">
        <v>0.26092082918847398</v>
      </c>
    </row>
    <row r="14" spans="2:79" ht="29" x14ac:dyDescent="0.35">
      <c r="B14" s="18" t="s">
        <v>189</v>
      </c>
      <c r="C14" s="17">
        <v>0.12510074587504899</v>
      </c>
      <c r="D14" s="17">
        <v>9.9829961095211098E-2</v>
      </c>
      <c r="E14" s="17">
        <v>9.5114173336312197E-2</v>
      </c>
      <c r="F14" s="17">
        <v>0.121241010495065</v>
      </c>
      <c r="G14" s="17">
        <v>0.15303035135373</v>
      </c>
      <c r="H14" s="17">
        <v>0.12766162833686501</v>
      </c>
      <c r="I14" s="17">
        <v>0.13847234974365799</v>
      </c>
      <c r="J14" s="17">
        <v>0.16278615032435101</v>
      </c>
      <c r="K14" s="17">
        <v>0.147588066151639</v>
      </c>
      <c r="L14" s="17">
        <v>9.0461229259193504E-2</v>
      </c>
      <c r="M14" s="17"/>
      <c r="N14" s="17">
        <v>6.3228809117072099E-2</v>
      </c>
      <c r="O14" s="17">
        <v>0.10403025582751101</v>
      </c>
      <c r="P14" s="17">
        <v>0.13613935682257799</v>
      </c>
      <c r="Q14" s="17">
        <v>0.18197785233945199</v>
      </c>
      <c r="R14" s="17"/>
      <c r="S14" s="17">
        <v>0.12830656777371</v>
      </c>
      <c r="T14" s="17">
        <v>0.15729793207979301</v>
      </c>
      <c r="U14" s="17">
        <v>0.15751722609008001</v>
      </c>
      <c r="V14" s="17">
        <v>7.9025380285365404E-2</v>
      </c>
      <c r="W14" s="17">
        <v>0.14819352399008201</v>
      </c>
      <c r="X14" s="17">
        <v>0.143621481798101</v>
      </c>
      <c r="Y14" s="17">
        <v>0.160044756400434</v>
      </c>
      <c r="Z14" s="17"/>
      <c r="AA14" s="17">
        <v>0.16305729034650199</v>
      </c>
      <c r="AB14" s="17">
        <v>6.5212343886000002E-2</v>
      </c>
      <c r="AC14" s="17"/>
      <c r="AD14" s="17">
        <v>0.15361629322336301</v>
      </c>
      <c r="AE14" s="17">
        <v>0.21199117752827201</v>
      </c>
      <c r="AF14" s="17">
        <v>0.14388500907558199</v>
      </c>
      <c r="AG14" s="17"/>
      <c r="AH14" s="17">
        <v>0.21091851244364301</v>
      </c>
      <c r="AI14" s="17">
        <v>0.11294176186930199</v>
      </c>
      <c r="AJ14" s="17"/>
      <c r="AK14" s="17">
        <v>0.11191757346342</v>
      </c>
      <c r="AL14" s="17">
        <v>0.13104099105671799</v>
      </c>
      <c r="AM14" s="17"/>
      <c r="AN14" s="17">
        <v>9.3258025028010602E-2</v>
      </c>
      <c r="AO14" s="17">
        <v>0.18197785233945199</v>
      </c>
      <c r="AP14" s="17"/>
      <c r="AQ14" s="17">
        <v>0.171184289630196</v>
      </c>
      <c r="AR14" s="17">
        <v>0.102112519879365</v>
      </c>
      <c r="AS14" s="17"/>
      <c r="AT14" s="17">
        <v>5.8967752717498302E-2</v>
      </c>
      <c r="AU14" s="17">
        <v>0.103916319366454</v>
      </c>
      <c r="AV14" s="17">
        <v>0.14501196953430401</v>
      </c>
      <c r="AW14" s="17">
        <v>0.21739446430227399</v>
      </c>
      <c r="AX14" s="17"/>
      <c r="AY14" s="17">
        <v>0.17730411510194799</v>
      </c>
      <c r="AZ14" s="17">
        <v>0.112162035638111</v>
      </c>
      <c r="BA14" s="17"/>
      <c r="BB14" s="17">
        <v>0.135816588048154</v>
      </c>
      <c r="BC14" s="17">
        <v>0.123132182087558</v>
      </c>
      <c r="BD14" s="17"/>
      <c r="BE14" s="17">
        <v>0.182691839312213</v>
      </c>
      <c r="BF14" s="17">
        <v>0.11755323609136099</v>
      </c>
      <c r="BG14" s="17"/>
      <c r="BH14" s="17">
        <v>0.130188154684719</v>
      </c>
      <c r="BI14" s="17">
        <v>0.124655496631708</v>
      </c>
      <c r="BJ14" s="17"/>
      <c r="BK14" s="17">
        <v>0.17674614636924399</v>
      </c>
      <c r="BL14" s="17">
        <v>0.116151980133414</v>
      </c>
      <c r="BM14" s="17"/>
      <c r="BN14" s="17">
        <v>0.21700557590640501</v>
      </c>
      <c r="BO14" s="17">
        <v>0.12091243182627399</v>
      </c>
      <c r="BP14" s="17"/>
      <c r="BQ14" s="17">
        <v>0.23352695738793</v>
      </c>
      <c r="BR14" s="17">
        <v>0.116570926266478</v>
      </c>
      <c r="BS14" s="17"/>
      <c r="BT14" s="17">
        <v>0.204009674911173</v>
      </c>
      <c r="BU14" s="17">
        <v>0.119828902782614</v>
      </c>
      <c r="BV14" s="17"/>
      <c r="BW14" s="17">
        <v>0.129701952610209</v>
      </c>
      <c r="BX14" s="17">
        <v>0.122909305826364</v>
      </c>
      <c r="BY14" s="17"/>
      <c r="BZ14" s="17">
        <v>0.17384942980281301</v>
      </c>
      <c r="CA14" s="17">
        <v>0.12275818806368401</v>
      </c>
    </row>
    <row r="15" spans="2:79" x14ac:dyDescent="0.35">
      <c r="B15" s="18" t="s">
        <v>115</v>
      </c>
      <c r="C15" s="19">
        <v>0.101921773726768</v>
      </c>
      <c r="D15" s="19">
        <v>0.110291546536467</v>
      </c>
      <c r="E15" s="19">
        <v>5.3668589055330597E-2</v>
      </c>
      <c r="F15" s="19">
        <v>8.8486705229415194E-2</v>
      </c>
      <c r="G15" s="19">
        <v>0.205990479224508</v>
      </c>
      <c r="H15" s="19">
        <v>5.5678332188635701E-2</v>
      </c>
      <c r="I15" s="19">
        <v>6.9098147215822303E-2</v>
      </c>
      <c r="J15" s="19">
        <v>9.5724782222891602E-2</v>
      </c>
      <c r="K15" s="19">
        <v>0.154579524722155</v>
      </c>
      <c r="L15" s="19">
        <v>0.16013315101820999</v>
      </c>
      <c r="M15" s="19"/>
      <c r="N15" s="19">
        <v>0.15915018783350299</v>
      </c>
      <c r="O15" s="19">
        <v>0.125265266339145</v>
      </c>
      <c r="P15" s="19">
        <v>6.7717841778048002E-2</v>
      </c>
      <c r="Q15" s="19">
        <v>5.7734730401776103E-2</v>
      </c>
      <c r="R15" s="19"/>
      <c r="S15" s="19">
        <v>0.11480622998414999</v>
      </c>
      <c r="T15" s="19">
        <v>7.5626614050611496E-2</v>
      </c>
      <c r="U15" s="19">
        <v>5.8220029782613598E-2</v>
      </c>
      <c r="V15" s="19">
        <v>0.139467458001656</v>
      </c>
      <c r="W15" s="19">
        <v>6.2287134782209E-2</v>
      </c>
      <c r="X15" s="19">
        <v>5.0652303038084198E-2</v>
      </c>
      <c r="Y15" s="19">
        <v>8.1494563356199104E-2</v>
      </c>
      <c r="Z15" s="19"/>
      <c r="AA15" s="19">
        <v>6.4252609162575303E-2</v>
      </c>
      <c r="AB15" s="19">
        <v>0.16135674341186901</v>
      </c>
      <c r="AC15" s="19"/>
      <c r="AD15" s="19">
        <v>5.8427804478369698E-2</v>
      </c>
      <c r="AE15" s="19">
        <v>4.81392408654795E-2</v>
      </c>
      <c r="AF15" s="19">
        <v>7.1034741502108201E-2</v>
      </c>
      <c r="AG15" s="19"/>
      <c r="AH15" s="19">
        <v>3.5420240277581103E-2</v>
      </c>
      <c r="AI15" s="19">
        <v>0.111343961158319</v>
      </c>
      <c r="AJ15" s="19"/>
      <c r="AK15" s="19">
        <v>0.118538117471945</v>
      </c>
      <c r="AL15" s="19">
        <v>9.4434565580861496E-2</v>
      </c>
      <c r="AM15" s="19"/>
      <c r="AN15" s="19">
        <v>0.126659946484103</v>
      </c>
      <c r="AO15" s="19">
        <v>5.7734730401776103E-2</v>
      </c>
      <c r="AP15" s="19"/>
      <c r="AQ15" s="19">
        <v>6.9174475504973798E-2</v>
      </c>
      <c r="AR15" s="19">
        <v>0.1182573727482</v>
      </c>
      <c r="AS15" s="19"/>
      <c r="AT15" s="19">
        <v>0.22831278547654599</v>
      </c>
      <c r="AU15" s="19">
        <v>0.106060945604585</v>
      </c>
      <c r="AV15" s="19">
        <v>5.8427917141202802E-2</v>
      </c>
      <c r="AW15" s="19">
        <v>2.9665053929973598E-2</v>
      </c>
      <c r="AX15" s="19"/>
      <c r="AY15" s="19">
        <v>6.8052054604187603E-2</v>
      </c>
      <c r="AZ15" s="19">
        <v>0.110316451848573</v>
      </c>
      <c r="BA15" s="19"/>
      <c r="BB15" s="19">
        <v>9.4409123437704204E-2</v>
      </c>
      <c r="BC15" s="19">
        <v>0.10330189215966699</v>
      </c>
      <c r="BD15" s="19"/>
      <c r="BE15" s="19">
        <v>6.0927393229155101E-2</v>
      </c>
      <c r="BF15" s="19">
        <v>0.10729422751112901</v>
      </c>
      <c r="BG15" s="19"/>
      <c r="BH15" s="19">
        <v>0.105260440070997</v>
      </c>
      <c r="BI15" s="19">
        <v>0.10162957415737001</v>
      </c>
      <c r="BJ15" s="19"/>
      <c r="BK15" s="19">
        <v>7.3322297075915602E-2</v>
      </c>
      <c r="BL15" s="19">
        <v>0.106877297634664</v>
      </c>
      <c r="BM15" s="19"/>
      <c r="BN15" s="19">
        <v>4.1884611583285901E-2</v>
      </c>
      <c r="BO15" s="19">
        <v>0.104657805005737</v>
      </c>
      <c r="BP15" s="19"/>
      <c r="BQ15" s="19">
        <v>4.0673928609411297E-2</v>
      </c>
      <c r="BR15" s="19">
        <v>0.106740101905676</v>
      </c>
      <c r="BS15" s="19"/>
      <c r="BT15" s="19">
        <v>7.6054941433132406E-2</v>
      </c>
      <c r="BU15" s="19">
        <v>0.103649916318691</v>
      </c>
      <c r="BV15" s="19"/>
      <c r="BW15" s="19">
        <v>8.4295448688125704E-2</v>
      </c>
      <c r="BX15" s="19">
        <v>0.110316752875534</v>
      </c>
      <c r="BY15" s="19"/>
      <c r="BZ15" s="19">
        <v>6.0832483981645903E-2</v>
      </c>
      <c r="CA15" s="19">
        <v>0.103896268808492</v>
      </c>
    </row>
    <row r="16" spans="2:79" x14ac:dyDescent="0.35">
      <c r="B16" s="16"/>
    </row>
    <row r="17" spans="2:2" x14ac:dyDescent="0.35">
      <c r="B17" t="s">
        <v>78</v>
      </c>
    </row>
    <row r="18" spans="2:2" x14ac:dyDescent="0.35">
      <c r="B18" t="s">
        <v>79</v>
      </c>
    </row>
    <row r="20" spans="2:2" x14ac:dyDescent="0.3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F22"/>
  <sheetViews>
    <sheetView showGridLines="0" topLeftCell="A4" workbookViewId="0">
      <pane xSplit="2" topLeftCell="C1" activePane="topRight" state="frozen"/>
      <selection pane="topRight" activeCell="B16" sqref="B16"/>
    </sheetView>
  </sheetViews>
  <sheetFormatPr defaultColWidth="10.90625" defaultRowHeight="14.5" x14ac:dyDescent="0.35"/>
  <cols>
    <col min="2" max="2" width="25.7265625" customWidth="1"/>
    <col min="3" max="6" width="20.7265625" customWidth="1"/>
  </cols>
  <sheetData>
    <row r="2" spans="2:6" ht="40" customHeight="1" x14ac:dyDescent="0.35">
      <c r="D2" s="30" t="s">
        <v>201</v>
      </c>
      <c r="E2" s="26"/>
      <c r="F2" s="26"/>
    </row>
    <row r="6" spans="2:6" ht="50" customHeight="1" x14ac:dyDescent="0.35">
      <c r="B6" s="23" t="s">
        <v>15</v>
      </c>
      <c r="C6" s="23" t="s">
        <v>191</v>
      </c>
      <c r="D6" s="23" t="s">
        <v>192</v>
      </c>
      <c r="E6" s="23" t="s">
        <v>193</v>
      </c>
    </row>
    <row r="7" spans="2:6" x14ac:dyDescent="0.35">
      <c r="B7" s="18" t="s">
        <v>194</v>
      </c>
      <c r="C7" s="17">
        <v>0.38044718348302597</v>
      </c>
      <c r="D7" s="17">
        <v>0.38345620872512898</v>
      </c>
      <c r="E7" s="17">
        <v>0.15108893384868399</v>
      </c>
    </row>
    <row r="8" spans="2:6" x14ac:dyDescent="0.35">
      <c r="B8" s="18" t="s">
        <v>195</v>
      </c>
      <c r="C8" s="17">
        <v>0.43601893638054701</v>
      </c>
      <c r="D8" s="17">
        <v>0.42651006092103</v>
      </c>
      <c r="E8" s="17">
        <v>0.42608913324165698</v>
      </c>
    </row>
    <row r="9" spans="2:6" ht="29" x14ac:dyDescent="0.35">
      <c r="B9" s="18" t="s">
        <v>196</v>
      </c>
      <c r="C9" s="17">
        <v>0.102741419635868</v>
      </c>
      <c r="D9" s="17">
        <v>9.7268087274140796E-2</v>
      </c>
      <c r="E9" s="17">
        <v>0.244892969553133</v>
      </c>
    </row>
    <row r="10" spans="2:6" x14ac:dyDescent="0.35">
      <c r="B10" s="18" t="s">
        <v>197</v>
      </c>
      <c r="C10" s="17">
        <v>6.2600782528803203E-2</v>
      </c>
      <c r="D10" s="17">
        <v>6.9603566249454005E-2</v>
      </c>
      <c r="E10" s="17">
        <v>0.129230011834334</v>
      </c>
    </row>
    <row r="11" spans="2:6" x14ac:dyDescent="0.35">
      <c r="B11" s="18" t="s">
        <v>198</v>
      </c>
      <c r="C11" s="17">
        <v>1.38313826066826E-2</v>
      </c>
      <c r="D11" s="17">
        <v>2.19018415066583E-2</v>
      </c>
      <c r="E11" s="17">
        <v>2.6015072047881602E-2</v>
      </c>
    </row>
    <row r="12" spans="2:6" x14ac:dyDescent="0.35">
      <c r="B12" s="18" t="s">
        <v>75</v>
      </c>
      <c r="C12" s="17">
        <v>4.3602953650732296E-3</v>
      </c>
      <c r="D12" s="17">
        <v>1.2602353235876601E-3</v>
      </c>
      <c r="E12" s="17">
        <v>2.2683879474309498E-2</v>
      </c>
    </row>
    <row r="13" spans="2:6" x14ac:dyDescent="0.35">
      <c r="B13" s="22" t="s">
        <v>199</v>
      </c>
      <c r="C13" s="20">
        <v>0.81646611986357298</v>
      </c>
      <c r="D13" s="20">
        <v>0.80996626964615903</v>
      </c>
      <c r="E13" s="20">
        <v>0.57717806709034103</v>
      </c>
    </row>
    <row r="14" spans="2:6" x14ac:dyDescent="0.35">
      <c r="B14" s="22" t="s">
        <v>200</v>
      </c>
      <c r="C14" s="20">
        <v>7.6432165135485799E-2</v>
      </c>
      <c r="D14" s="20">
        <v>9.1505407756112295E-2</v>
      </c>
      <c r="E14" s="20">
        <v>0.155245083882216</v>
      </c>
    </row>
    <row r="15" spans="2:6" x14ac:dyDescent="0.35">
      <c r="B15" s="22" t="s">
        <v>166</v>
      </c>
      <c r="C15" s="21">
        <v>0.74003395472808697</v>
      </c>
      <c r="D15" s="21">
        <v>0.71846086189004699</v>
      </c>
      <c r="E15" s="21">
        <v>0.421932983208125</v>
      </c>
    </row>
    <row r="16" spans="2:6" x14ac:dyDescent="0.35">
      <c r="B16" s="16"/>
      <c r="C16" s="16"/>
      <c r="D16" s="16"/>
      <c r="E16" s="16"/>
    </row>
    <row r="17" spans="2:2" x14ac:dyDescent="0.35">
      <c r="B17" t="s">
        <v>78</v>
      </c>
    </row>
    <row r="18" spans="2:2" x14ac:dyDescent="0.35">
      <c r="B18" t="s">
        <v>79</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A22"/>
  <sheetViews>
    <sheetView showGridLines="0" workbookViewId="0">
      <pane xSplit="2" topLeftCell="C1" activePane="topRight" state="frozen"/>
      <selection pane="topRight" activeCell="B18" sqref="B18"/>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7183</v>
      </c>
      <c r="D7" s="10">
        <v>1017</v>
      </c>
      <c r="E7" s="10">
        <v>1010</v>
      </c>
      <c r="F7" s="10">
        <v>1018</v>
      </c>
      <c r="G7" s="10">
        <v>1016</v>
      </c>
      <c r="H7" s="10">
        <v>1009</v>
      </c>
      <c r="I7" s="10">
        <v>1031</v>
      </c>
      <c r="J7" s="10">
        <v>508</v>
      </c>
      <c r="K7" s="10">
        <v>279</v>
      </c>
      <c r="L7" s="10">
        <v>295</v>
      </c>
      <c r="M7" s="10"/>
      <c r="N7" s="10">
        <v>2091</v>
      </c>
      <c r="O7" s="10">
        <v>1068</v>
      </c>
      <c r="P7" s="10">
        <v>1206</v>
      </c>
      <c r="Q7" s="10">
        <v>2818</v>
      </c>
      <c r="R7" s="10"/>
      <c r="S7" s="10">
        <v>927</v>
      </c>
      <c r="T7" s="10">
        <v>520</v>
      </c>
      <c r="U7" s="10">
        <v>564</v>
      </c>
      <c r="V7" s="10">
        <v>1628</v>
      </c>
      <c r="W7" s="10">
        <v>1070</v>
      </c>
      <c r="X7" s="10">
        <v>1135</v>
      </c>
      <c r="Y7" s="10">
        <v>780</v>
      </c>
      <c r="Z7" s="10"/>
      <c r="AA7" s="10">
        <v>4503</v>
      </c>
      <c r="AB7" s="10">
        <v>2680</v>
      </c>
      <c r="AC7" s="10"/>
      <c r="AD7" s="10">
        <v>1442</v>
      </c>
      <c r="AE7" s="10">
        <v>1077</v>
      </c>
      <c r="AF7" s="10">
        <v>1920</v>
      </c>
      <c r="AG7" s="10"/>
      <c r="AH7" s="10">
        <v>943</v>
      </c>
      <c r="AI7" s="10">
        <v>6240</v>
      </c>
      <c r="AJ7" s="10"/>
      <c r="AK7" s="10">
        <v>2180</v>
      </c>
      <c r="AL7" s="10">
        <v>5003</v>
      </c>
      <c r="AM7" s="10"/>
      <c r="AN7" s="10">
        <v>4365</v>
      </c>
      <c r="AO7" s="10">
        <v>2818</v>
      </c>
      <c r="AP7" s="10"/>
      <c r="AQ7" s="10">
        <v>2449</v>
      </c>
      <c r="AR7" s="10">
        <v>4734</v>
      </c>
      <c r="AS7" s="10"/>
      <c r="AT7" s="10">
        <v>1316</v>
      </c>
      <c r="AU7" s="10">
        <v>2176</v>
      </c>
      <c r="AV7" s="10">
        <v>2714</v>
      </c>
      <c r="AW7" s="10">
        <v>965</v>
      </c>
      <c r="AX7" s="10"/>
      <c r="AY7" s="10">
        <v>1478</v>
      </c>
      <c r="AZ7" s="10">
        <v>5705</v>
      </c>
      <c r="BA7" s="10"/>
      <c r="BB7" s="10">
        <v>1121</v>
      </c>
      <c r="BC7" s="10">
        <v>6062</v>
      </c>
      <c r="BD7" s="10"/>
      <c r="BE7" s="10">
        <v>858</v>
      </c>
      <c r="BF7" s="10">
        <v>6325</v>
      </c>
      <c r="BG7" s="10"/>
      <c r="BH7" s="10">
        <v>569</v>
      </c>
      <c r="BI7" s="10">
        <v>6614</v>
      </c>
      <c r="BJ7" s="10"/>
      <c r="BK7" s="10">
        <v>1081</v>
      </c>
      <c r="BL7" s="10">
        <v>6102</v>
      </c>
      <c r="BM7" s="10"/>
      <c r="BN7" s="10">
        <v>328</v>
      </c>
      <c r="BO7" s="10">
        <v>6855</v>
      </c>
      <c r="BP7" s="10"/>
      <c r="BQ7" s="10">
        <v>555</v>
      </c>
      <c r="BR7" s="10">
        <v>6628</v>
      </c>
      <c r="BS7" s="10"/>
      <c r="BT7" s="10">
        <v>456</v>
      </c>
      <c r="BU7" s="10">
        <v>6727</v>
      </c>
      <c r="BV7" s="10"/>
      <c r="BW7" s="10">
        <v>2215</v>
      </c>
      <c r="BX7" s="10">
        <v>4968</v>
      </c>
      <c r="BY7" s="10"/>
      <c r="BZ7" s="10">
        <v>312</v>
      </c>
      <c r="CA7" s="10">
        <v>6871</v>
      </c>
    </row>
    <row r="8" spans="2:79" ht="30" customHeight="1" x14ac:dyDescent="0.35">
      <c r="B8" s="11" t="s">
        <v>27</v>
      </c>
      <c r="C8" s="11">
        <v>7183</v>
      </c>
      <c r="D8" s="11">
        <v>1017</v>
      </c>
      <c r="E8" s="11">
        <v>1010</v>
      </c>
      <c r="F8" s="11">
        <v>1018</v>
      </c>
      <c r="G8" s="11">
        <v>1016</v>
      </c>
      <c r="H8" s="11">
        <v>1009</v>
      </c>
      <c r="I8" s="11">
        <v>1031</v>
      </c>
      <c r="J8" s="11">
        <v>508</v>
      </c>
      <c r="K8" s="11">
        <v>279</v>
      </c>
      <c r="L8" s="11">
        <v>295</v>
      </c>
      <c r="M8" s="11"/>
      <c r="N8" s="11">
        <v>2102</v>
      </c>
      <c r="O8" s="11">
        <v>1377</v>
      </c>
      <c r="P8" s="11">
        <v>1125</v>
      </c>
      <c r="Q8" s="11">
        <v>2578</v>
      </c>
      <c r="R8" s="11"/>
      <c r="S8" s="11">
        <v>976</v>
      </c>
      <c r="T8" s="11">
        <v>518</v>
      </c>
      <c r="U8" s="11">
        <v>556</v>
      </c>
      <c r="V8" s="11">
        <v>1627</v>
      </c>
      <c r="W8" s="11">
        <v>1049</v>
      </c>
      <c r="X8" s="11">
        <v>1110</v>
      </c>
      <c r="Y8" s="11">
        <v>772</v>
      </c>
      <c r="Z8" s="11"/>
      <c r="AA8" s="11">
        <v>4396</v>
      </c>
      <c r="AB8" s="11">
        <v>2787</v>
      </c>
      <c r="AC8" s="11"/>
      <c r="AD8" s="11">
        <v>1402</v>
      </c>
      <c r="AE8" s="11">
        <v>1018</v>
      </c>
      <c r="AF8" s="11">
        <v>1906</v>
      </c>
      <c r="AG8" s="11"/>
      <c r="AH8" s="11">
        <v>892</v>
      </c>
      <c r="AI8" s="11">
        <v>6291</v>
      </c>
      <c r="AJ8" s="11"/>
      <c r="AK8" s="11">
        <v>2232</v>
      </c>
      <c r="AL8" s="11">
        <v>4951</v>
      </c>
      <c r="AM8" s="11"/>
      <c r="AN8" s="11">
        <v>4605</v>
      </c>
      <c r="AO8" s="11">
        <v>2578</v>
      </c>
      <c r="AP8" s="11"/>
      <c r="AQ8" s="11">
        <v>2390</v>
      </c>
      <c r="AR8" s="11">
        <v>4793</v>
      </c>
      <c r="AS8" s="11"/>
      <c r="AT8" s="11">
        <v>1368</v>
      </c>
      <c r="AU8" s="11">
        <v>2232</v>
      </c>
      <c r="AV8" s="11">
        <v>2652</v>
      </c>
      <c r="AW8" s="11">
        <v>919</v>
      </c>
      <c r="AX8" s="11"/>
      <c r="AY8" s="11">
        <v>1426</v>
      </c>
      <c r="AZ8" s="11">
        <v>5757</v>
      </c>
      <c r="BA8" s="11"/>
      <c r="BB8" s="11">
        <v>1115</v>
      </c>
      <c r="BC8" s="11">
        <v>6068</v>
      </c>
      <c r="BD8" s="11"/>
      <c r="BE8" s="11">
        <v>832</v>
      </c>
      <c r="BF8" s="11">
        <v>6351</v>
      </c>
      <c r="BG8" s="11"/>
      <c r="BH8" s="11">
        <v>578</v>
      </c>
      <c r="BI8" s="11">
        <v>6605</v>
      </c>
      <c r="BJ8" s="11"/>
      <c r="BK8" s="11">
        <v>1061</v>
      </c>
      <c r="BL8" s="11">
        <v>6122</v>
      </c>
      <c r="BM8" s="11"/>
      <c r="BN8" s="11">
        <v>313</v>
      </c>
      <c r="BO8" s="11">
        <v>6870</v>
      </c>
      <c r="BP8" s="11"/>
      <c r="BQ8" s="11">
        <v>524</v>
      </c>
      <c r="BR8" s="11">
        <v>6659</v>
      </c>
      <c r="BS8" s="11"/>
      <c r="BT8" s="11">
        <v>450</v>
      </c>
      <c r="BU8" s="11">
        <v>6733</v>
      </c>
      <c r="BV8" s="11"/>
      <c r="BW8" s="11">
        <v>2317</v>
      </c>
      <c r="BX8" s="11">
        <v>4866</v>
      </c>
      <c r="BY8" s="11"/>
      <c r="BZ8" s="11">
        <v>329</v>
      </c>
      <c r="CA8" s="11">
        <v>6854</v>
      </c>
    </row>
    <row r="9" spans="2:79" x14ac:dyDescent="0.35">
      <c r="B9" s="18" t="s">
        <v>194</v>
      </c>
      <c r="C9" s="17">
        <v>0.38345620872512898</v>
      </c>
      <c r="D9" s="17">
        <v>0.31399247947654402</v>
      </c>
      <c r="E9" s="17">
        <v>0.33259408600370099</v>
      </c>
      <c r="F9" s="17">
        <v>0.26796037056287098</v>
      </c>
      <c r="G9" s="17">
        <v>0.49305782165262702</v>
      </c>
      <c r="H9" s="17">
        <v>0.37156244620075901</v>
      </c>
      <c r="I9" s="17">
        <v>0.44649417085870002</v>
      </c>
      <c r="J9" s="17">
        <v>0.49646011550767999</v>
      </c>
      <c r="K9" s="17">
        <v>0.43973490757109202</v>
      </c>
      <c r="L9" s="17">
        <v>0.390691272037546</v>
      </c>
      <c r="M9" s="17"/>
      <c r="N9" s="17">
        <v>0.350659561660362</v>
      </c>
      <c r="O9" s="17">
        <v>0.36366068378527799</v>
      </c>
      <c r="P9" s="17">
        <v>0.39212401504142802</v>
      </c>
      <c r="Q9" s="17">
        <v>0.41698594253854099</v>
      </c>
      <c r="R9" s="17"/>
      <c r="S9" s="17">
        <v>0.33319484347568101</v>
      </c>
      <c r="T9" s="17">
        <v>0.36680019891008397</v>
      </c>
      <c r="U9" s="17">
        <v>0.40917047996975697</v>
      </c>
      <c r="V9" s="17">
        <v>0.37845140129049498</v>
      </c>
      <c r="W9" s="17">
        <v>0.367727667503494</v>
      </c>
      <c r="X9" s="17">
        <v>0.42793358788770602</v>
      </c>
      <c r="Y9" s="17">
        <v>0.43656223743885703</v>
      </c>
      <c r="Z9" s="17"/>
      <c r="AA9" s="17">
        <v>0.41281224621534901</v>
      </c>
      <c r="AB9" s="17">
        <v>0.33714865171559599</v>
      </c>
      <c r="AC9" s="17"/>
      <c r="AD9" s="17">
        <v>0.38570359094879902</v>
      </c>
      <c r="AE9" s="17">
        <v>0.48840768678983698</v>
      </c>
      <c r="AF9" s="17">
        <v>0.39291982220965699</v>
      </c>
      <c r="AG9" s="17"/>
      <c r="AH9" s="17">
        <v>0.44492769411877697</v>
      </c>
      <c r="AI9" s="17">
        <v>0.37474527325400703</v>
      </c>
      <c r="AJ9" s="17"/>
      <c r="AK9" s="17">
        <v>0.35408831398221602</v>
      </c>
      <c r="AL9" s="17">
        <v>0.39669192590714403</v>
      </c>
      <c r="AM9" s="17"/>
      <c r="AN9" s="17">
        <v>0.36468035027964402</v>
      </c>
      <c r="AO9" s="17">
        <v>0.41698594253854099</v>
      </c>
      <c r="AP9" s="17"/>
      <c r="AQ9" s="17">
        <v>0.47912268459121099</v>
      </c>
      <c r="AR9" s="17">
        <v>0.33575466224038902</v>
      </c>
      <c r="AS9" s="17"/>
      <c r="AT9" s="17">
        <v>0.32282087137464699</v>
      </c>
      <c r="AU9" s="17">
        <v>0.36956304299674098</v>
      </c>
      <c r="AV9" s="17">
        <v>0.39802566492200703</v>
      </c>
      <c r="AW9" s="17">
        <v>0.46552458334555602</v>
      </c>
      <c r="AX9" s="17"/>
      <c r="AY9" s="17">
        <v>0.43173031666526201</v>
      </c>
      <c r="AZ9" s="17">
        <v>0.37150000019767598</v>
      </c>
      <c r="BA9" s="17"/>
      <c r="BB9" s="17">
        <v>0.41588248907924102</v>
      </c>
      <c r="BC9" s="17">
        <v>0.37749829870415502</v>
      </c>
      <c r="BD9" s="17"/>
      <c r="BE9" s="17">
        <v>0.40163058418312297</v>
      </c>
      <c r="BF9" s="17">
        <v>0.38107400881153902</v>
      </c>
      <c r="BG9" s="17"/>
      <c r="BH9" s="17">
        <v>0.35471770486519</v>
      </c>
      <c r="BI9" s="17">
        <v>0.38597178996735698</v>
      </c>
      <c r="BJ9" s="17"/>
      <c r="BK9" s="17">
        <v>0.38906332997239401</v>
      </c>
      <c r="BL9" s="17">
        <v>0.38248448140828101</v>
      </c>
      <c r="BM9" s="17"/>
      <c r="BN9" s="17">
        <v>0.41654488297943698</v>
      </c>
      <c r="BO9" s="17">
        <v>0.38194805607873999</v>
      </c>
      <c r="BP9" s="17"/>
      <c r="BQ9" s="17">
        <v>0.46202550259747699</v>
      </c>
      <c r="BR9" s="17">
        <v>0.37727425851129398</v>
      </c>
      <c r="BS9" s="17"/>
      <c r="BT9" s="17">
        <v>0.423151092708202</v>
      </c>
      <c r="BU9" s="17">
        <v>0.38080381973920102</v>
      </c>
      <c r="BV9" s="17"/>
      <c r="BW9" s="17">
        <v>0.38799504885644098</v>
      </c>
      <c r="BX9" s="17">
        <v>0.38129543187600301</v>
      </c>
      <c r="BY9" s="17"/>
      <c r="BZ9" s="17">
        <v>0.39825844117241799</v>
      </c>
      <c r="CA9" s="17">
        <v>0.382744798951278</v>
      </c>
    </row>
    <row r="10" spans="2:79" x14ac:dyDescent="0.35">
      <c r="B10" s="18" t="s">
        <v>195</v>
      </c>
      <c r="C10" s="17">
        <v>0.42651006092103</v>
      </c>
      <c r="D10" s="17">
        <v>0.45281943632388399</v>
      </c>
      <c r="E10" s="17">
        <v>0.42073210335671202</v>
      </c>
      <c r="F10" s="17">
        <v>0.47880881009593301</v>
      </c>
      <c r="G10" s="17">
        <v>0.38590080442740898</v>
      </c>
      <c r="H10" s="17">
        <v>0.44348169631121198</v>
      </c>
      <c r="I10" s="17">
        <v>0.41216188771282303</v>
      </c>
      <c r="J10" s="17">
        <v>0.37167388937052998</v>
      </c>
      <c r="K10" s="17">
        <v>0.39724076435889299</v>
      </c>
      <c r="L10" s="17">
        <v>0.42918568609388502</v>
      </c>
      <c r="M10" s="17"/>
      <c r="N10" s="17">
        <v>0.42558144453299401</v>
      </c>
      <c r="O10" s="17">
        <v>0.44365353573715299</v>
      </c>
      <c r="P10" s="17">
        <v>0.42452836820929701</v>
      </c>
      <c r="Q10" s="17">
        <v>0.41897565550465699</v>
      </c>
      <c r="R10" s="17"/>
      <c r="S10" s="17">
        <v>0.42179616809008902</v>
      </c>
      <c r="T10" s="17">
        <v>0.44862144736406601</v>
      </c>
      <c r="U10" s="17">
        <v>0.43729298286781598</v>
      </c>
      <c r="V10" s="17">
        <v>0.42401353434913602</v>
      </c>
      <c r="W10" s="17">
        <v>0.44903095014413602</v>
      </c>
      <c r="X10" s="17">
        <v>0.41974229382405098</v>
      </c>
      <c r="Y10" s="17">
        <v>0.39569233703644902</v>
      </c>
      <c r="Z10" s="17"/>
      <c r="AA10" s="17">
        <v>0.422259844215362</v>
      </c>
      <c r="AB10" s="17">
        <v>0.43321454726276298</v>
      </c>
      <c r="AC10" s="17"/>
      <c r="AD10" s="17">
        <v>0.43466651679366802</v>
      </c>
      <c r="AE10" s="17">
        <v>0.38485563725961203</v>
      </c>
      <c r="AF10" s="17">
        <v>0.43259860429422298</v>
      </c>
      <c r="AG10" s="17"/>
      <c r="AH10" s="17">
        <v>0.42500641364774699</v>
      </c>
      <c r="AI10" s="17">
        <v>0.42672313815976898</v>
      </c>
      <c r="AJ10" s="17"/>
      <c r="AK10" s="17">
        <v>0.44449180661106003</v>
      </c>
      <c r="AL10" s="17">
        <v>0.418405928756446</v>
      </c>
      <c r="AM10" s="17"/>
      <c r="AN10" s="17">
        <v>0.43072914987520899</v>
      </c>
      <c r="AO10" s="17">
        <v>0.41897565550465699</v>
      </c>
      <c r="AP10" s="17"/>
      <c r="AQ10" s="17">
        <v>0.37760214565062</v>
      </c>
      <c r="AR10" s="17">
        <v>0.45089669346521499</v>
      </c>
      <c r="AS10" s="17"/>
      <c r="AT10" s="17">
        <v>0.42455998024743802</v>
      </c>
      <c r="AU10" s="17">
        <v>0.425181917450069</v>
      </c>
      <c r="AV10" s="17">
        <v>0.43290944276607302</v>
      </c>
      <c r="AW10" s="17">
        <v>0.41508059110905998</v>
      </c>
      <c r="AX10" s="17"/>
      <c r="AY10" s="17">
        <v>0.40892888577206898</v>
      </c>
      <c r="AZ10" s="17">
        <v>0.43086444891923698</v>
      </c>
      <c r="BA10" s="17"/>
      <c r="BB10" s="17">
        <v>0.41759216284289902</v>
      </c>
      <c r="BC10" s="17">
        <v>0.42814860946084099</v>
      </c>
      <c r="BD10" s="17"/>
      <c r="BE10" s="17">
        <v>0.420358061741542</v>
      </c>
      <c r="BF10" s="17">
        <v>0.42731643206416298</v>
      </c>
      <c r="BG10" s="17"/>
      <c r="BH10" s="17">
        <v>0.40668111167058602</v>
      </c>
      <c r="BI10" s="17">
        <v>0.42824575784633301</v>
      </c>
      <c r="BJ10" s="17"/>
      <c r="BK10" s="17">
        <v>0.431240927889806</v>
      </c>
      <c r="BL10" s="17">
        <v>0.42569019053421098</v>
      </c>
      <c r="BM10" s="17"/>
      <c r="BN10" s="17">
        <v>0.40093610047056899</v>
      </c>
      <c r="BO10" s="17">
        <v>0.427675699527025</v>
      </c>
      <c r="BP10" s="17"/>
      <c r="BQ10" s="17">
        <v>0.39354348892797902</v>
      </c>
      <c r="BR10" s="17">
        <v>0.42910392038873701</v>
      </c>
      <c r="BS10" s="17"/>
      <c r="BT10" s="17">
        <v>0.42516151656030499</v>
      </c>
      <c r="BU10" s="17">
        <v>0.42660016986834298</v>
      </c>
      <c r="BV10" s="17"/>
      <c r="BW10" s="17">
        <v>0.42964374226303098</v>
      </c>
      <c r="BX10" s="17">
        <v>0.42501822910928</v>
      </c>
      <c r="BY10" s="17"/>
      <c r="BZ10" s="17">
        <v>0.42480414290486801</v>
      </c>
      <c r="CA10" s="17">
        <v>0.42659204900994901</v>
      </c>
    </row>
    <row r="11" spans="2:79" ht="29" x14ac:dyDescent="0.35">
      <c r="B11" s="18" t="s">
        <v>196</v>
      </c>
      <c r="C11" s="17">
        <v>9.7268087274140796E-2</v>
      </c>
      <c r="D11" s="17">
        <v>9.1065694664113697E-2</v>
      </c>
      <c r="E11" s="17">
        <v>0.124939317184155</v>
      </c>
      <c r="F11" s="17">
        <v>0.14640621330391501</v>
      </c>
      <c r="G11" s="17">
        <v>7.4610276624125504E-2</v>
      </c>
      <c r="H11" s="17">
        <v>9.2123707325158996E-2</v>
      </c>
      <c r="I11" s="17">
        <v>7.2581252065984606E-2</v>
      </c>
      <c r="J11" s="17">
        <v>7.5972764804702206E-2</v>
      </c>
      <c r="K11" s="17">
        <v>0.100169798025443</v>
      </c>
      <c r="L11" s="17">
        <v>7.0182200647166307E-2</v>
      </c>
      <c r="M11" s="17"/>
      <c r="N11" s="17">
        <v>0.102747689499704</v>
      </c>
      <c r="O11" s="17">
        <v>0.11464305320539001</v>
      </c>
      <c r="P11" s="17">
        <v>0.1025419758007</v>
      </c>
      <c r="Q11" s="17">
        <v>8.1219153908959105E-2</v>
      </c>
      <c r="R11" s="17"/>
      <c r="S11" s="17">
        <v>0.106098845855687</v>
      </c>
      <c r="T11" s="17">
        <v>0.117283701426042</v>
      </c>
      <c r="U11" s="17">
        <v>7.3459671705708399E-2</v>
      </c>
      <c r="V11" s="17">
        <v>0.106664452127684</v>
      </c>
      <c r="W11" s="17">
        <v>9.3359709004136093E-2</v>
      </c>
      <c r="X11" s="17">
        <v>7.5093685544757899E-2</v>
      </c>
      <c r="Y11" s="17">
        <v>9.4423745025577294E-2</v>
      </c>
      <c r="Z11" s="17"/>
      <c r="AA11" s="17">
        <v>8.8030245163426807E-2</v>
      </c>
      <c r="AB11" s="17">
        <v>0.11184028218735</v>
      </c>
      <c r="AC11" s="17"/>
      <c r="AD11" s="17">
        <v>9.2634932061501501E-2</v>
      </c>
      <c r="AE11" s="17">
        <v>7.7552962458298194E-2</v>
      </c>
      <c r="AF11" s="17">
        <v>8.9082770486857393E-2</v>
      </c>
      <c r="AG11" s="17"/>
      <c r="AH11" s="17">
        <v>6.8956908298175107E-2</v>
      </c>
      <c r="AI11" s="17">
        <v>0.101279977528488</v>
      </c>
      <c r="AJ11" s="17"/>
      <c r="AK11" s="17">
        <v>0.1055656239372</v>
      </c>
      <c r="AL11" s="17">
        <v>9.3528498531364301E-2</v>
      </c>
      <c r="AM11" s="17"/>
      <c r="AN11" s="17">
        <v>0.106255110635035</v>
      </c>
      <c r="AO11" s="17">
        <v>8.1219153908959105E-2</v>
      </c>
      <c r="AP11" s="17"/>
      <c r="AQ11" s="17">
        <v>7.4063783322752805E-2</v>
      </c>
      <c r="AR11" s="17">
        <v>0.108838296938106</v>
      </c>
      <c r="AS11" s="17"/>
      <c r="AT11" s="17">
        <v>0.12357245346550801</v>
      </c>
      <c r="AU11" s="17">
        <v>9.6644457838598499E-2</v>
      </c>
      <c r="AV11" s="17">
        <v>9.2783321245662603E-2</v>
      </c>
      <c r="AW11" s="17">
        <v>7.0228703439400006E-2</v>
      </c>
      <c r="AX11" s="17"/>
      <c r="AY11" s="17">
        <v>9.1099053237566799E-2</v>
      </c>
      <c r="AZ11" s="17">
        <v>9.8795992408000702E-2</v>
      </c>
      <c r="BA11" s="17"/>
      <c r="BB11" s="17">
        <v>8.6047114144794407E-2</v>
      </c>
      <c r="BC11" s="17">
        <v>9.9329796095576406E-2</v>
      </c>
      <c r="BD11" s="17"/>
      <c r="BE11" s="17">
        <v>9.8796095304070394E-2</v>
      </c>
      <c r="BF11" s="17">
        <v>9.7067804155456502E-2</v>
      </c>
      <c r="BG11" s="17"/>
      <c r="BH11" s="17">
        <v>0.117709531161862</v>
      </c>
      <c r="BI11" s="17">
        <v>9.5478776561982406E-2</v>
      </c>
      <c r="BJ11" s="17"/>
      <c r="BK11" s="17">
        <v>9.1565859067094302E-2</v>
      </c>
      <c r="BL11" s="17">
        <v>9.8256296851094702E-2</v>
      </c>
      <c r="BM11" s="17"/>
      <c r="BN11" s="17">
        <v>0.10824291250123701</v>
      </c>
      <c r="BO11" s="17">
        <v>9.6767864400818596E-2</v>
      </c>
      <c r="BP11" s="17"/>
      <c r="BQ11" s="17">
        <v>8.2145895603892002E-2</v>
      </c>
      <c r="BR11" s="17">
        <v>9.8457924059252203E-2</v>
      </c>
      <c r="BS11" s="17"/>
      <c r="BT11" s="17">
        <v>9.2911707674831506E-2</v>
      </c>
      <c r="BU11" s="17">
        <v>9.7559178017034995E-2</v>
      </c>
      <c r="BV11" s="17"/>
      <c r="BW11" s="17">
        <v>0.101578668927937</v>
      </c>
      <c r="BX11" s="17">
        <v>9.521597599145E-2</v>
      </c>
      <c r="BY11" s="17"/>
      <c r="BZ11" s="17">
        <v>9.6632468107887601E-2</v>
      </c>
      <c r="CA11" s="17">
        <v>9.7298635753157697E-2</v>
      </c>
    </row>
    <row r="12" spans="2:79" x14ac:dyDescent="0.35">
      <c r="B12" s="18" t="s">
        <v>197</v>
      </c>
      <c r="C12" s="17">
        <v>6.9603566249454005E-2</v>
      </c>
      <c r="D12" s="17">
        <v>0.114386733578502</v>
      </c>
      <c r="E12" s="17">
        <v>8.8457725486565997E-2</v>
      </c>
      <c r="F12" s="17">
        <v>7.4653033768035795E-2</v>
      </c>
      <c r="G12" s="17">
        <v>3.02821426556623E-2</v>
      </c>
      <c r="H12" s="17">
        <v>7.0610889406789001E-2</v>
      </c>
      <c r="I12" s="17">
        <v>5.66608287161827E-2</v>
      </c>
      <c r="J12" s="17">
        <v>3.9438614768915102E-2</v>
      </c>
      <c r="K12" s="17">
        <v>4.7573898951746199E-2</v>
      </c>
      <c r="L12" s="17">
        <v>8.3234802529739998E-2</v>
      </c>
      <c r="M12" s="17"/>
      <c r="N12" s="17">
        <v>8.7761436746183599E-2</v>
      </c>
      <c r="O12" s="17">
        <v>5.3109475609175803E-2</v>
      </c>
      <c r="P12" s="17">
        <v>6.6909136174478703E-2</v>
      </c>
      <c r="Q12" s="17">
        <v>6.4784513632706694E-2</v>
      </c>
      <c r="R12" s="17"/>
      <c r="S12" s="17">
        <v>0.10075410039784601</v>
      </c>
      <c r="T12" s="17">
        <v>5.5521803884384199E-2</v>
      </c>
      <c r="U12" s="17">
        <v>6.4733432535379401E-2</v>
      </c>
      <c r="V12" s="17">
        <v>6.9649047191760696E-2</v>
      </c>
      <c r="W12" s="17">
        <v>7.2204620642872794E-2</v>
      </c>
      <c r="X12" s="17">
        <v>5.5238880655887501E-2</v>
      </c>
      <c r="Y12" s="17">
        <v>5.1364259677386198E-2</v>
      </c>
      <c r="Z12" s="17"/>
      <c r="AA12" s="17">
        <v>6.02085410503886E-2</v>
      </c>
      <c r="AB12" s="17">
        <v>8.4423708959677601E-2</v>
      </c>
      <c r="AC12" s="17"/>
      <c r="AD12" s="17">
        <v>6.6944558217522196E-2</v>
      </c>
      <c r="AE12" s="17">
        <v>4.1493345482396797E-2</v>
      </c>
      <c r="AF12" s="17">
        <v>6.6505378919499494E-2</v>
      </c>
      <c r="AG12" s="17"/>
      <c r="AH12" s="17">
        <v>4.5743737537331602E-2</v>
      </c>
      <c r="AI12" s="17">
        <v>7.2984669324031706E-2</v>
      </c>
      <c r="AJ12" s="17"/>
      <c r="AK12" s="17">
        <v>7.2331054086220606E-2</v>
      </c>
      <c r="AL12" s="17">
        <v>6.83743239785711E-2</v>
      </c>
      <c r="AM12" s="17"/>
      <c r="AN12" s="17">
        <v>7.2302121814401599E-2</v>
      </c>
      <c r="AO12" s="17">
        <v>6.4784513632706694E-2</v>
      </c>
      <c r="AP12" s="17"/>
      <c r="AQ12" s="17">
        <v>5.0053859367270498E-2</v>
      </c>
      <c r="AR12" s="17">
        <v>7.9351508181682795E-2</v>
      </c>
      <c r="AS12" s="17"/>
      <c r="AT12" s="17">
        <v>9.7695763945739797E-2</v>
      </c>
      <c r="AU12" s="17">
        <v>7.6484170948037694E-2</v>
      </c>
      <c r="AV12" s="17">
        <v>5.9774778842995903E-2</v>
      </c>
      <c r="AW12" s="17">
        <v>4.0429450729750002E-2</v>
      </c>
      <c r="AX12" s="17"/>
      <c r="AY12" s="17">
        <v>5.5621845827326398E-2</v>
      </c>
      <c r="AZ12" s="17">
        <v>7.3066465349460694E-2</v>
      </c>
      <c r="BA12" s="17"/>
      <c r="BB12" s="17">
        <v>5.6410829496088701E-2</v>
      </c>
      <c r="BC12" s="17">
        <v>7.2027561158786294E-2</v>
      </c>
      <c r="BD12" s="17"/>
      <c r="BE12" s="17">
        <v>5.9140939149439499E-2</v>
      </c>
      <c r="BF12" s="17">
        <v>7.0974951441269502E-2</v>
      </c>
      <c r="BG12" s="17"/>
      <c r="BH12" s="17">
        <v>8.6957174557134906E-2</v>
      </c>
      <c r="BI12" s="17">
        <v>6.8084544530142593E-2</v>
      </c>
      <c r="BJ12" s="17"/>
      <c r="BK12" s="17">
        <v>6.5885139549799202E-2</v>
      </c>
      <c r="BL12" s="17">
        <v>7.0247978353350393E-2</v>
      </c>
      <c r="BM12" s="17"/>
      <c r="BN12" s="17">
        <v>4.7366409409638703E-2</v>
      </c>
      <c r="BO12" s="17">
        <v>7.0617116284079101E-2</v>
      </c>
      <c r="BP12" s="17"/>
      <c r="BQ12" s="17">
        <v>5.0580968049255E-2</v>
      </c>
      <c r="BR12" s="17">
        <v>7.1100292886738997E-2</v>
      </c>
      <c r="BS12" s="17"/>
      <c r="BT12" s="17">
        <v>3.9307788382876102E-2</v>
      </c>
      <c r="BU12" s="17">
        <v>7.1627912449022599E-2</v>
      </c>
      <c r="BV12" s="17"/>
      <c r="BW12" s="17">
        <v>6.1832199363938703E-2</v>
      </c>
      <c r="BX12" s="17">
        <v>7.3303231619126302E-2</v>
      </c>
      <c r="BY12" s="17"/>
      <c r="BZ12" s="17">
        <v>6.3437491629166703E-2</v>
      </c>
      <c r="CA12" s="17">
        <v>6.9899913828563504E-2</v>
      </c>
    </row>
    <row r="13" spans="2:79" x14ac:dyDescent="0.35">
      <c r="B13" s="18" t="s">
        <v>198</v>
      </c>
      <c r="C13" s="17">
        <v>2.19018415066583E-2</v>
      </c>
      <c r="D13" s="17">
        <v>2.5370350457732001E-2</v>
      </c>
      <c r="E13" s="17">
        <v>3.24151103530851E-2</v>
      </c>
      <c r="F13" s="17">
        <v>3.0843252959459298E-2</v>
      </c>
      <c r="G13" s="17">
        <v>1.5347589587544499E-2</v>
      </c>
      <c r="H13" s="17">
        <v>2.22212607560811E-2</v>
      </c>
      <c r="I13" s="17">
        <v>1.21018606463104E-2</v>
      </c>
      <c r="J13" s="17">
        <v>1.5138039080237699E-2</v>
      </c>
      <c r="K13" s="17">
        <v>1.2311428224577601E-2</v>
      </c>
      <c r="L13" s="17">
        <v>1.9543921466788398E-2</v>
      </c>
      <c r="M13" s="17"/>
      <c r="N13" s="17">
        <v>3.0902122241591699E-2</v>
      </c>
      <c r="O13" s="17">
        <v>2.3951336924832301E-2</v>
      </c>
      <c r="P13" s="17">
        <v>1.2949223445517299E-2</v>
      </c>
      <c r="Q13" s="17">
        <v>1.7375940030671999E-2</v>
      </c>
      <c r="R13" s="17"/>
      <c r="S13" s="17">
        <v>3.7063448387495798E-2</v>
      </c>
      <c r="T13" s="17">
        <v>1.0094329235552301E-2</v>
      </c>
      <c r="U13" s="17">
        <v>1.534343292134E-2</v>
      </c>
      <c r="V13" s="17">
        <v>1.9332023004264801E-2</v>
      </c>
      <c r="W13" s="17">
        <v>1.7677052705362E-2</v>
      </c>
      <c r="X13" s="17">
        <v>2.1991552087598499E-2</v>
      </c>
      <c r="Y13" s="17">
        <v>2.19574208217308E-2</v>
      </c>
      <c r="Z13" s="17"/>
      <c r="AA13" s="17">
        <v>1.6063503201817601E-2</v>
      </c>
      <c r="AB13" s="17">
        <v>3.1111503538955001E-2</v>
      </c>
      <c r="AC13" s="17"/>
      <c r="AD13" s="17">
        <v>2.0050401978508599E-2</v>
      </c>
      <c r="AE13" s="17">
        <v>6.8906523836546199E-3</v>
      </c>
      <c r="AF13" s="17">
        <v>1.8334329887277099E-2</v>
      </c>
      <c r="AG13" s="17"/>
      <c r="AH13" s="17">
        <v>1.41697169076866E-2</v>
      </c>
      <c r="AI13" s="17">
        <v>2.2997537145131901E-2</v>
      </c>
      <c r="AJ13" s="17"/>
      <c r="AK13" s="17">
        <v>2.29172398185561E-2</v>
      </c>
      <c r="AL13" s="17">
        <v>2.1444215074766401E-2</v>
      </c>
      <c r="AM13" s="17"/>
      <c r="AN13" s="17">
        <v>2.4436239361536001E-2</v>
      </c>
      <c r="AO13" s="17">
        <v>1.7375940030671999E-2</v>
      </c>
      <c r="AP13" s="17"/>
      <c r="AQ13" s="17">
        <v>1.91575270681461E-2</v>
      </c>
      <c r="AR13" s="17">
        <v>2.3270220989359099E-2</v>
      </c>
      <c r="AS13" s="17"/>
      <c r="AT13" s="17">
        <v>2.7242219266959699E-2</v>
      </c>
      <c r="AU13" s="17">
        <v>3.1436777760060999E-2</v>
      </c>
      <c r="AV13" s="17">
        <v>1.5792428974251801E-2</v>
      </c>
      <c r="AW13" s="17">
        <v>8.7366713762331797E-3</v>
      </c>
      <c r="AX13" s="17"/>
      <c r="AY13" s="17">
        <v>1.2619898497774999E-2</v>
      </c>
      <c r="AZ13" s="17">
        <v>2.42007311369291E-2</v>
      </c>
      <c r="BA13" s="17"/>
      <c r="BB13" s="17">
        <v>2.3467524802424498E-2</v>
      </c>
      <c r="BC13" s="17">
        <v>2.1614167431937101E-2</v>
      </c>
      <c r="BD13" s="17"/>
      <c r="BE13" s="17">
        <v>1.8793849923080901E-2</v>
      </c>
      <c r="BF13" s="17">
        <v>2.23092204176394E-2</v>
      </c>
      <c r="BG13" s="17"/>
      <c r="BH13" s="17">
        <v>3.25261996551666E-2</v>
      </c>
      <c r="BI13" s="17">
        <v>2.0971854469081602E-2</v>
      </c>
      <c r="BJ13" s="17"/>
      <c r="BK13" s="17">
        <v>2.0419874766969201E-2</v>
      </c>
      <c r="BL13" s="17">
        <v>2.2158669832658701E-2</v>
      </c>
      <c r="BM13" s="17"/>
      <c r="BN13" s="17">
        <v>2.3505709044853201E-2</v>
      </c>
      <c r="BO13" s="17">
        <v>2.18287386360628E-2</v>
      </c>
      <c r="BP13" s="17"/>
      <c r="BQ13" s="17">
        <v>1.17041448213966E-2</v>
      </c>
      <c r="BR13" s="17">
        <v>2.2704211619676E-2</v>
      </c>
      <c r="BS13" s="17"/>
      <c r="BT13" s="17">
        <v>1.70987860268067E-2</v>
      </c>
      <c r="BU13" s="17">
        <v>2.22227788712566E-2</v>
      </c>
      <c r="BV13" s="17"/>
      <c r="BW13" s="17">
        <v>1.8138809778108701E-2</v>
      </c>
      <c r="BX13" s="17">
        <v>2.3693284167413502E-2</v>
      </c>
      <c r="BY13" s="17"/>
      <c r="BZ13" s="17">
        <v>1.3631588990421901E-2</v>
      </c>
      <c r="CA13" s="17">
        <v>2.2299317934164901E-2</v>
      </c>
    </row>
    <row r="14" spans="2:79" x14ac:dyDescent="0.35">
      <c r="B14" s="18" t="s">
        <v>75</v>
      </c>
      <c r="C14" s="17">
        <v>1.2602353235876601E-3</v>
      </c>
      <c r="D14" s="17">
        <v>2.3653054992248202E-3</v>
      </c>
      <c r="E14" s="17">
        <v>8.6165761578152901E-4</v>
      </c>
      <c r="F14" s="17">
        <v>1.3283193097852601E-3</v>
      </c>
      <c r="G14" s="17">
        <v>8.0136505263183797E-4</v>
      </c>
      <c r="H14" s="17">
        <v>0</v>
      </c>
      <c r="I14" s="17">
        <v>0</v>
      </c>
      <c r="J14" s="17">
        <v>1.31657646793597E-3</v>
      </c>
      <c r="K14" s="17">
        <v>2.96920286824809E-3</v>
      </c>
      <c r="L14" s="17">
        <v>7.1621172248746701E-3</v>
      </c>
      <c r="M14" s="17"/>
      <c r="N14" s="17">
        <v>2.3477453191652E-3</v>
      </c>
      <c r="O14" s="17">
        <v>9.8191473817119991E-4</v>
      </c>
      <c r="P14" s="17">
        <v>9.4728132857834705E-4</v>
      </c>
      <c r="Q14" s="17">
        <v>6.5879438446435096E-4</v>
      </c>
      <c r="R14" s="17"/>
      <c r="S14" s="17">
        <v>1.09259379320206E-3</v>
      </c>
      <c r="T14" s="17">
        <v>1.67851917987061E-3</v>
      </c>
      <c r="U14" s="17">
        <v>0</v>
      </c>
      <c r="V14" s="17">
        <v>1.8895420366592901E-3</v>
      </c>
      <c r="W14" s="17">
        <v>0</v>
      </c>
      <c r="X14" s="17">
        <v>0</v>
      </c>
      <c r="Y14" s="17">
        <v>0</v>
      </c>
      <c r="Z14" s="17"/>
      <c r="AA14" s="17">
        <v>6.2562015365607898E-4</v>
      </c>
      <c r="AB14" s="17">
        <v>2.2613063356584401E-3</v>
      </c>
      <c r="AC14" s="17"/>
      <c r="AD14" s="17">
        <v>0</v>
      </c>
      <c r="AE14" s="17">
        <v>7.9971562620178996E-4</v>
      </c>
      <c r="AF14" s="17">
        <v>5.5909420248580503E-4</v>
      </c>
      <c r="AG14" s="17"/>
      <c r="AH14" s="17">
        <v>1.19552949028232E-3</v>
      </c>
      <c r="AI14" s="17">
        <v>1.26940458857156E-3</v>
      </c>
      <c r="AJ14" s="17"/>
      <c r="AK14" s="17">
        <v>6.0596156474822802E-4</v>
      </c>
      <c r="AL14" s="17">
        <v>1.5551077517075599E-3</v>
      </c>
      <c r="AM14" s="17"/>
      <c r="AN14" s="17">
        <v>1.59702803417525E-3</v>
      </c>
      <c r="AO14" s="17">
        <v>6.5879438446435096E-4</v>
      </c>
      <c r="AP14" s="17"/>
      <c r="AQ14" s="17">
        <v>0</v>
      </c>
      <c r="AR14" s="17">
        <v>1.8886181852494799E-3</v>
      </c>
      <c r="AS14" s="17"/>
      <c r="AT14" s="17">
        <v>4.1087116997066001E-3</v>
      </c>
      <c r="AU14" s="17">
        <v>6.8963300649295205E-4</v>
      </c>
      <c r="AV14" s="17">
        <v>7.1436324900902605E-4</v>
      </c>
      <c r="AW14" s="17">
        <v>0</v>
      </c>
      <c r="AX14" s="17"/>
      <c r="AY14" s="17">
        <v>0</v>
      </c>
      <c r="AZ14" s="17">
        <v>1.5723619886968999E-3</v>
      </c>
      <c r="BA14" s="17"/>
      <c r="BB14" s="17">
        <v>5.99879634552319E-4</v>
      </c>
      <c r="BC14" s="17">
        <v>1.3815671487043899E-3</v>
      </c>
      <c r="BD14" s="17"/>
      <c r="BE14" s="17">
        <v>1.2804696987438299E-3</v>
      </c>
      <c r="BF14" s="17">
        <v>1.2575831099333301E-3</v>
      </c>
      <c r="BG14" s="17"/>
      <c r="BH14" s="17">
        <v>1.4082780900605599E-3</v>
      </c>
      <c r="BI14" s="17">
        <v>1.2472766251042E-3</v>
      </c>
      <c r="BJ14" s="17"/>
      <c r="BK14" s="17">
        <v>1.8248687539375399E-3</v>
      </c>
      <c r="BL14" s="17">
        <v>1.1623830204036899E-3</v>
      </c>
      <c r="BM14" s="17"/>
      <c r="BN14" s="17">
        <v>3.4039855942644198E-3</v>
      </c>
      <c r="BO14" s="17">
        <v>1.16252507327447E-3</v>
      </c>
      <c r="BP14" s="17"/>
      <c r="BQ14" s="17">
        <v>0</v>
      </c>
      <c r="BR14" s="17">
        <v>1.3593925343014599E-3</v>
      </c>
      <c r="BS14" s="17"/>
      <c r="BT14" s="17">
        <v>2.36910864697893E-3</v>
      </c>
      <c r="BU14" s="17">
        <v>1.18614105514221E-3</v>
      </c>
      <c r="BV14" s="17"/>
      <c r="BW14" s="17">
        <v>8.1153081054332298E-4</v>
      </c>
      <c r="BX14" s="17">
        <v>1.4738472367274099E-3</v>
      </c>
      <c r="BY14" s="17"/>
      <c r="BZ14" s="17">
        <v>3.2358671952383801E-3</v>
      </c>
      <c r="CA14" s="17">
        <v>1.1652845228871599E-3</v>
      </c>
    </row>
    <row r="15" spans="2:79" x14ac:dyDescent="0.35">
      <c r="B15" s="18" t="s">
        <v>199</v>
      </c>
      <c r="C15" s="20">
        <v>0.80996626964615903</v>
      </c>
      <c r="D15" s="20">
        <v>0.76681191580042796</v>
      </c>
      <c r="E15" s="20">
        <v>0.75332618936041296</v>
      </c>
      <c r="F15" s="20">
        <v>0.74676918065880404</v>
      </c>
      <c r="G15" s="20">
        <v>0.87895862608003605</v>
      </c>
      <c r="H15" s="20">
        <v>0.81504414251197099</v>
      </c>
      <c r="I15" s="20">
        <v>0.85865605857152205</v>
      </c>
      <c r="J15" s="20">
        <v>0.86813400487820902</v>
      </c>
      <c r="K15" s="20">
        <v>0.83697567192998501</v>
      </c>
      <c r="L15" s="20">
        <v>0.81987695813143102</v>
      </c>
      <c r="M15" s="20"/>
      <c r="N15" s="20">
        <v>0.77624100619335601</v>
      </c>
      <c r="O15" s="20">
        <v>0.80731421952243099</v>
      </c>
      <c r="P15" s="20">
        <v>0.81665238325072498</v>
      </c>
      <c r="Q15" s="20">
        <v>0.83596159804319803</v>
      </c>
      <c r="R15" s="20"/>
      <c r="S15" s="20">
        <v>0.75499101156576998</v>
      </c>
      <c r="T15" s="20">
        <v>0.81542164627415004</v>
      </c>
      <c r="U15" s="20">
        <v>0.84646346283757201</v>
      </c>
      <c r="V15" s="20">
        <v>0.80246493563963095</v>
      </c>
      <c r="W15" s="20">
        <v>0.81675861764762903</v>
      </c>
      <c r="X15" s="20">
        <v>0.84767588171175601</v>
      </c>
      <c r="Y15" s="20">
        <v>0.83225457447530604</v>
      </c>
      <c r="Z15" s="20"/>
      <c r="AA15" s="20">
        <v>0.83507209043071096</v>
      </c>
      <c r="AB15" s="20">
        <v>0.77036319897835903</v>
      </c>
      <c r="AC15" s="20"/>
      <c r="AD15" s="20">
        <v>0.82037010774246799</v>
      </c>
      <c r="AE15" s="20">
        <v>0.87326332404944895</v>
      </c>
      <c r="AF15" s="20">
        <v>0.82551842650387997</v>
      </c>
      <c r="AG15" s="20"/>
      <c r="AH15" s="20">
        <v>0.86993410776652402</v>
      </c>
      <c r="AI15" s="20">
        <v>0.801468411413777</v>
      </c>
      <c r="AJ15" s="20"/>
      <c r="AK15" s="20">
        <v>0.79858012059327599</v>
      </c>
      <c r="AL15" s="20">
        <v>0.81509785466359097</v>
      </c>
      <c r="AM15" s="20"/>
      <c r="AN15" s="20">
        <v>0.79540950015485301</v>
      </c>
      <c r="AO15" s="20">
        <v>0.83596159804319803</v>
      </c>
      <c r="AP15" s="20"/>
      <c r="AQ15" s="20">
        <v>0.85672483024183099</v>
      </c>
      <c r="AR15" s="20">
        <v>0.78665135570560296</v>
      </c>
      <c r="AS15" s="20"/>
      <c r="AT15" s="20">
        <v>0.74738085162208601</v>
      </c>
      <c r="AU15" s="20">
        <v>0.79474496044680998</v>
      </c>
      <c r="AV15" s="20">
        <v>0.83093510768808099</v>
      </c>
      <c r="AW15" s="20">
        <v>0.88060517445461695</v>
      </c>
      <c r="AX15" s="20"/>
      <c r="AY15" s="20">
        <v>0.84065920243733205</v>
      </c>
      <c r="AZ15" s="20">
        <v>0.80236444911691296</v>
      </c>
      <c r="BA15" s="20"/>
      <c r="BB15" s="20">
        <v>0.83347465192213999</v>
      </c>
      <c r="BC15" s="20">
        <v>0.80564690816499596</v>
      </c>
      <c r="BD15" s="20"/>
      <c r="BE15" s="20">
        <v>0.82198864592466503</v>
      </c>
      <c r="BF15" s="20">
        <v>0.808390440875701</v>
      </c>
      <c r="BG15" s="20"/>
      <c r="BH15" s="20">
        <v>0.76139881653577601</v>
      </c>
      <c r="BI15" s="20">
        <v>0.81421754781368905</v>
      </c>
      <c r="BJ15" s="20"/>
      <c r="BK15" s="20">
        <v>0.82030425786219996</v>
      </c>
      <c r="BL15" s="20">
        <v>0.80817467194249304</v>
      </c>
      <c r="BM15" s="20"/>
      <c r="BN15" s="20">
        <v>0.81748098345000597</v>
      </c>
      <c r="BO15" s="20">
        <v>0.80962375560576505</v>
      </c>
      <c r="BP15" s="20"/>
      <c r="BQ15" s="20">
        <v>0.85556899152545596</v>
      </c>
      <c r="BR15" s="20">
        <v>0.80637817890003105</v>
      </c>
      <c r="BS15" s="20"/>
      <c r="BT15" s="20">
        <v>0.84831260926850705</v>
      </c>
      <c r="BU15" s="20">
        <v>0.807403989607544</v>
      </c>
      <c r="BV15" s="20"/>
      <c r="BW15" s="20">
        <v>0.81763879111947202</v>
      </c>
      <c r="BX15" s="20">
        <v>0.80631366098528301</v>
      </c>
      <c r="BY15" s="20"/>
      <c r="BZ15" s="20">
        <v>0.82306258407728505</v>
      </c>
      <c r="CA15" s="20">
        <v>0.80933684796122696</v>
      </c>
    </row>
    <row r="16" spans="2:79" x14ac:dyDescent="0.35">
      <c r="B16" s="18" t="s">
        <v>200</v>
      </c>
      <c r="C16" s="20">
        <v>9.1505407756112295E-2</v>
      </c>
      <c r="D16" s="20">
        <v>0.13975708403623399</v>
      </c>
      <c r="E16" s="20">
        <v>0.120872835839651</v>
      </c>
      <c r="F16" s="20">
        <v>0.105496286727495</v>
      </c>
      <c r="G16" s="20">
        <v>4.5629732243206801E-2</v>
      </c>
      <c r="H16" s="20">
        <v>9.2832150162870095E-2</v>
      </c>
      <c r="I16" s="20">
        <v>6.8762689362493107E-2</v>
      </c>
      <c r="J16" s="20">
        <v>5.4576653849152799E-2</v>
      </c>
      <c r="K16" s="20">
        <v>5.9885327176323798E-2</v>
      </c>
      <c r="L16" s="20">
        <v>0.102778723996528</v>
      </c>
      <c r="M16" s="20"/>
      <c r="N16" s="20">
        <v>0.118663558987775</v>
      </c>
      <c r="O16" s="20">
        <v>7.7060812534007997E-2</v>
      </c>
      <c r="P16" s="20">
        <v>7.9858359619996003E-2</v>
      </c>
      <c r="Q16" s="20">
        <v>8.2160453663378694E-2</v>
      </c>
      <c r="R16" s="20"/>
      <c r="S16" s="20">
        <v>0.137817548785342</v>
      </c>
      <c r="T16" s="20">
        <v>6.5616133119936595E-2</v>
      </c>
      <c r="U16" s="20">
        <v>8.0076865456719395E-2</v>
      </c>
      <c r="V16" s="20">
        <v>8.8981070196025497E-2</v>
      </c>
      <c r="W16" s="20">
        <v>8.9881673348234797E-2</v>
      </c>
      <c r="X16" s="20">
        <v>7.7230432743485997E-2</v>
      </c>
      <c r="Y16" s="20">
        <v>7.3321680499116998E-2</v>
      </c>
      <c r="Z16" s="20"/>
      <c r="AA16" s="20">
        <v>7.6272044252206198E-2</v>
      </c>
      <c r="AB16" s="20">
        <v>0.11553521249863299</v>
      </c>
      <c r="AC16" s="20"/>
      <c r="AD16" s="20">
        <v>8.6994960196030799E-2</v>
      </c>
      <c r="AE16" s="20">
        <v>4.8383997866051402E-2</v>
      </c>
      <c r="AF16" s="20">
        <v>8.4839708806776604E-2</v>
      </c>
      <c r="AG16" s="20"/>
      <c r="AH16" s="20">
        <v>5.9913454445018201E-2</v>
      </c>
      <c r="AI16" s="20">
        <v>9.5982206469163597E-2</v>
      </c>
      <c r="AJ16" s="20"/>
      <c r="AK16" s="20">
        <v>9.5248293904776696E-2</v>
      </c>
      <c r="AL16" s="20">
        <v>8.9818539053337504E-2</v>
      </c>
      <c r="AM16" s="20"/>
      <c r="AN16" s="20">
        <v>9.6738361175937607E-2</v>
      </c>
      <c r="AO16" s="20">
        <v>8.2160453663378694E-2</v>
      </c>
      <c r="AP16" s="20"/>
      <c r="AQ16" s="20">
        <v>6.9211386435416494E-2</v>
      </c>
      <c r="AR16" s="20">
        <v>0.10262172917104199</v>
      </c>
      <c r="AS16" s="20"/>
      <c r="AT16" s="20">
        <v>0.124937983212699</v>
      </c>
      <c r="AU16" s="20">
        <v>0.107920948708099</v>
      </c>
      <c r="AV16" s="20">
        <v>7.5567207817247697E-2</v>
      </c>
      <c r="AW16" s="20">
        <v>4.9166122105983201E-2</v>
      </c>
      <c r="AX16" s="20"/>
      <c r="AY16" s="20">
        <v>6.8241744325101494E-2</v>
      </c>
      <c r="AZ16" s="20">
        <v>9.7267196486389804E-2</v>
      </c>
      <c r="BA16" s="20"/>
      <c r="BB16" s="20">
        <v>7.9878354298513199E-2</v>
      </c>
      <c r="BC16" s="20">
        <v>9.3641728590723505E-2</v>
      </c>
      <c r="BD16" s="20"/>
      <c r="BE16" s="20">
        <v>7.7934789072520494E-2</v>
      </c>
      <c r="BF16" s="20">
        <v>9.3284171858908901E-2</v>
      </c>
      <c r="BG16" s="20"/>
      <c r="BH16" s="20">
        <v>0.119483374212301</v>
      </c>
      <c r="BI16" s="20">
        <v>8.9056398999224198E-2</v>
      </c>
      <c r="BJ16" s="20"/>
      <c r="BK16" s="20">
        <v>8.6305014316768403E-2</v>
      </c>
      <c r="BL16" s="20">
        <v>9.2406648186008994E-2</v>
      </c>
      <c r="BM16" s="20"/>
      <c r="BN16" s="20">
        <v>7.08721184544919E-2</v>
      </c>
      <c r="BO16" s="20">
        <v>9.2445854920141901E-2</v>
      </c>
      <c r="BP16" s="20"/>
      <c r="BQ16" s="20">
        <v>6.2285112870651603E-2</v>
      </c>
      <c r="BR16" s="20">
        <v>9.3804504506415004E-2</v>
      </c>
      <c r="BS16" s="20"/>
      <c r="BT16" s="20">
        <v>5.6406574409682803E-2</v>
      </c>
      <c r="BU16" s="20">
        <v>9.3850691320279095E-2</v>
      </c>
      <c r="BV16" s="20"/>
      <c r="BW16" s="20">
        <v>7.9971009142047494E-2</v>
      </c>
      <c r="BX16" s="20">
        <v>9.6996515786539797E-2</v>
      </c>
      <c r="BY16" s="20"/>
      <c r="BZ16" s="20">
        <v>7.7069080619588601E-2</v>
      </c>
      <c r="CA16" s="20">
        <v>9.2199231762728498E-2</v>
      </c>
    </row>
    <row r="17" spans="2:79" x14ac:dyDescent="0.35">
      <c r="B17" s="18" t="s">
        <v>166</v>
      </c>
      <c r="C17" s="21">
        <v>0.71846086189004699</v>
      </c>
      <c r="D17" s="21">
        <v>0.62705483176419397</v>
      </c>
      <c r="E17" s="21">
        <v>0.63245335352076104</v>
      </c>
      <c r="F17" s="21">
        <v>0.64127289393130904</v>
      </c>
      <c r="G17" s="21">
        <v>0.83332889383682895</v>
      </c>
      <c r="H17" s="21">
        <v>0.72221199234910105</v>
      </c>
      <c r="I17" s="21">
        <v>0.78989336920902897</v>
      </c>
      <c r="J17" s="21">
        <v>0.81355735102905602</v>
      </c>
      <c r="K17" s="21">
        <v>0.77709034475366101</v>
      </c>
      <c r="L17" s="21">
        <v>0.71709823413490204</v>
      </c>
      <c r="M17" s="21"/>
      <c r="N17" s="21">
        <v>0.65757744720558098</v>
      </c>
      <c r="O17" s="21">
        <v>0.730253406988423</v>
      </c>
      <c r="P17" s="21">
        <v>0.73679402363072899</v>
      </c>
      <c r="Q17" s="21">
        <v>0.75380114437981904</v>
      </c>
      <c r="R17" s="21"/>
      <c r="S17" s="21">
        <v>0.61717346278042795</v>
      </c>
      <c r="T17" s="21">
        <v>0.74980551315421395</v>
      </c>
      <c r="U17" s="21">
        <v>0.76638659738085302</v>
      </c>
      <c r="V17" s="21">
        <v>0.71348386544360598</v>
      </c>
      <c r="W17" s="21">
        <v>0.72687694429939398</v>
      </c>
      <c r="X17" s="21">
        <v>0.77044544896827005</v>
      </c>
      <c r="Y17" s="21">
        <v>0.75893289397618902</v>
      </c>
      <c r="Z17" s="21"/>
      <c r="AA17" s="21">
        <v>0.75880004617850505</v>
      </c>
      <c r="AB17" s="21">
        <v>0.65482798647972595</v>
      </c>
      <c r="AC17" s="21"/>
      <c r="AD17" s="21">
        <v>0.73337514754643696</v>
      </c>
      <c r="AE17" s="21">
        <v>0.82487932618339699</v>
      </c>
      <c r="AF17" s="21">
        <v>0.74067871769710403</v>
      </c>
      <c r="AG17" s="21"/>
      <c r="AH17" s="21">
        <v>0.81002065332150597</v>
      </c>
      <c r="AI17" s="21">
        <v>0.705486204944613</v>
      </c>
      <c r="AJ17" s="21"/>
      <c r="AK17" s="21">
        <v>0.70333182668849903</v>
      </c>
      <c r="AL17" s="21">
        <v>0.72527931561025305</v>
      </c>
      <c r="AM17" s="21"/>
      <c r="AN17" s="21">
        <v>0.69867113897891497</v>
      </c>
      <c r="AO17" s="21">
        <v>0.75380114437981904</v>
      </c>
      <c r="AP17" s="21"/>
      <c r="AQ17" s="21">
        <v>0.78751344380641397</v>
      </c>
      <c r="AR17" s="21">
        <v>0.68402962653456101</v>
      </c>
      <c r="AS17" s="21"/>
      <c r="AT17" s="21">
        <v>0.62244286840938601</v>
      </c>
      <c r="AU17" s="21">
        <v>0.68682401173871099</v>
      </c>
      <c r="AV17" s="21">
        <v>0.75536789987083297</v>
      </c>
      <c r="AW17" s="21">
        <v>0.83143905234863402</v>
      </c>
      <c r="AX17" s="21"/>
      <c r="AY17" s="21">
        <v>0.77241745811222995</v>
      </c>
      <c r="AZ17" s="21">
        <v>0.70509725263052303</v>
      </c>
      <c r="BA17" s="21"/>
      <c r="BB17" s="21">
        <v>0.75359629762362701</v>
      </c>
      <c r="BC17" s="21">
        <v>0.71200517957427201</v>
      </c>
      <c r="BD17" s="21"/>
      <c r="BE17" s="21">
        <v>0.74405385685214498</v>
      </c>
      <c r="BF17" s="21">
        <v>0.71510626901679197</v>
      </c>
      <c r="BG17" s="21"/>
      <c r="BH17" s="21">
        <v>0.64191544232347397</v>
      </c>
      <c r="BI17" s="21">
        <v>0.72516114881446503</v>
      </c>
      <c r="BJ17" s="21"/>
      <c r="BK17" s="21">
        <v>0.733999243545432</v>
      </c>
      <c r="BL17" s="21">
        <v>0.71576802375648396</v>
      </c>
      <c r="BM17" s="21"/>
      <c r="BN17" s="21">
        <v>0.74660886499551504</v>
      </c>
      <c r="BO17" s="21">
        <v>0.71717790068562304</v>
      </c>
      <c r="BP17" s="21"/>
      <c r="BQ17" s="21">
        <v>0.79328387865480499</v>
      </c>
      <c r="BR17" s="21">
        <v>0.71257367439361696</v>
      </c>
      <c r="BS17" s="21"/>
      <c r="BT17" s="21">
        <v>0.79190603485882405</v>
      </c>
      <c r="BU17" s="21">
        <v>0.71355329828726499</v>
      </c>
      <c r="BV17" s="21"/>
      <c r="BW17" s="21">
        <v>0.737667781977424</v>
      </c>
      <c r="BX17" s="21">
        <v>0.709317145198743</v>
      </c>
      <c r="BY17" s="21"/>
      <c r="BZ17" s="21">
        <v>0.74599350345769699</v>
      </c>
      <c r="CA17" s="21">
        <v>0.71713761619849803</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194</v>
      </c>
      <c r="C9" s="17">
        <v>0.38044718348302597</v>
      </c>
      <c r="D9" s="17">
        <v>0.30488300456634099</v>
      </c>
      <c r="E9" s="17">
        <v>0.34817046284194098</v>
      </c>
      <c r="F9" s="17">
        <v>0.28726656822338198</v>
      </c>
      <c r="G9" s="17">
        <v>0.49129275553213098</v>
      </c>
      <c r="H9" s="17">
        <v>0.31052802953011299</v>
      </c>
      <c r="I9" s="17">
        <v>0.43641425559464297</v>
      </c>
      <c r="J9" s="17">
        <v>0.49040026964259997</v>
      </c>
      <c r="K9" s="17">
        <v>0.49537750078952197</v>
      </c>
      <c r="L9" s="17">
        <v>0.43686734739036498</v>
      </c>
      <c r="M9" s="17"/>
      <c r="N9" s="17">
        <v>0.323023652010267</v>
      </c>
      <c r="O9" s="17">
        <v>0.36613115594505202</v>
      </c>
      <c r="P9" s="17">
        <v>0.37510253565261298</v>
      </c>
      <c r="Q9" s="17">
        <v>0.43724579853899798</v>
      </c>
      <c r="R9" s="17"/>
      <c r="S9" s="17">
        <v>0.30505286556285899</v>
      </c>
      <c r="T9" s="17">
        <v>0.34619887863204202</v>
      </c>
      <c r="U9" s="17">
        <v>0.36694266222514199</v>
      </c>
      <c r="V9" s="17">
        <v>0.37362054127609501</v>
      </c>
      <c r="W9" s="17">
        <v>0.38858210685783801</v>
      </c>
      <c r="X9" s="17">
        <v>0.44078167302960403</v>
      </c>
      <c r="Y9" s="17">
        <v>0.46463498222209798</v>
      </c>
      <c r="Z9" s="17"/>
      <c r="AA9" s="17">
        <v>0.422987476537106</v>
      </c>
      <c r="AB9" s="17">
        <v>0.31332647461368002</v>
      </c>
      <c r="AC9" s="17"/>
      <c r="AD9" s="17">
        <v>0.41201457369031003</v>
      </c>
      <c r="AE9" s="17">
        <v>0.51286881227252201</v>
      </c>
      <c r="AF9" s="17">
        <v>0.38125325065803101</v>
      </c>
      <c r="AG9" s="17"/>
      <c r="AH9" s="17">
        <v>0.47855073123665298</v>
      </c>
      <c r="AI9" s="17">
        <v>0.36654750378103701</v>
      </c>
      <c r="AJ9" s="17"/>
      <c r="AK9" s="17">
        <v>0.35249281628874402</v>
      </c>
      <c r="AL9" s="17">
        <v>0.39304322560760102</v>
      </c>
      <c r="AM9" s="17"/>
      <c r="AN9" s="17">
        <v>0.34864840615145198</v>
      </c>
      <c r="AO9" s="17">
        <v>0.43724579853899798</v>
      </c>
      <c r="AP9" s="17"/>
      <c r="AQ9" s="17">
        <v>0.47923715142221102</v>
      </c>
      <c r="AR9" s="17">
        <v>0.33116698660496302</v>
      </c>
      <c r="AS9" s="17"/>
      <c r="AT9" s="17">
        <v>0.29731611301102301</v>
      </c>
      <c r="AU9" s="17">
        <v>0.35187777127379699</v>
      </c>
      <c r="AV9" s="17">
        <v>0.41129076185407498</v>
      </c>
      <c r="AW9" s="17">
        <v>0.484039546094235</v>
      </c>
      <c r="AX9" s="17"/>
      <c r="AY9" s="17">
        <v>0.452201059862407</v>
      </c>
      <c r="AZ9" s="17">
        <v>0.36266284065996601</v>
      </c>
      <c r="BA9" s="17"/>
      <c r="BB9" s="17">
        <v>0.358121867321192</v>
      </c>
      <c r="BC9" s="17">
        <v>0.38454847652472401</v>
      </c>
      <c r="BD9" s="17"/>
      <c r="BE9" s="17">
        <v>0.42303655083154701</v>
      </c>
      <c r="BF9" s="17">
        <v>0.37486570121624502</v>
      </c>
      <c r="BG9" s="17"/>
      <c r="BH9" s="17">
        <v>0.34436554316015799</v>
      </c>
      <c r="BI9" s="17">
        <v>0.38360504314268901</v>
      </c>
      <c r="BJ9" s="17"/>
      <c r="BK9" s="17">
        <v>0.38659958555165302</v>
      </c>
      <c r="BL9" s="17">
        <v>0.37938113685866698</v>
      </c>
      <c r="BM9" s="17"/>
      <c r="BN9" s="17">
        <v>0.43268582174058401</v>
      </c>
      <c r="BO9" s="17">
        <v>0.37806654883707302</v>
      </c>
      <c r="BP9" s="17"/>
      <c r="BQ9" s="17">
        <v>0.476950176549993</v>
      </c>
      <c r="BR9" s="17">
        <v>0.37285535572234901</v>
      </c>
      <c r="BS9" s="17"/>
      <c r="BT9" s="17">
        <v>0.42056609241495502</v>
      </c>
      <c r="BU9" s="17">
        <v>0.37776687093142602</v>
      </c>
      <c r="BV9" s="17"/>
      <c r="BW9" s="17">
        <v>0.38715914264606499</v>
      </c>
      <c r="BX9" s="17">
        <v>0.37725044467913099</v>
      </c>
      <c r="BY9" s="17"/>
      <c r="BZ9" s="17">
        <v>0.38831719231456802</v>
      </c>
      <c r="CA9" s="17">
        <v>0.38006899992649801</v>
      </c>
    </row>
    <row r="10" spans="2:79" x14ac:dyDescent="0.35">
      <c r="B10" s="18" t="s">
        <v>195</v>
      </c>
      <c r="C10" s="17">
        <v>0.43601893638054701</v>
      </c>
      <c r="D10" s="17">
        <v>0.46678906623516803</v>
      </c>
      <c r="E10" s="17">
        <v>0.43688486841789298</v>
      </c>
      <c r="F10" s="17">
        <v>0.48306790214573297</v>
      </c>
      <c r="G10" s="17">
        <v>0.35824992606112199</v>
      </c>
      <c r="H10" s="17">
        <v>0.50170288375886596</v>
      </c>
      <c r="I10" s="17">
        <v>0.41067125218573902</v>
      </c>
      <c r="J10" s="17">
        <v>0.37380210591079899</v>
      </c>
      <c r="K10" s="17">
        <v>0.36262529321231901</v>
      </c>
      <c r="L10" s="17">
        <v>0.47293461030041201</v>
      </c>
      <c r="M10" s="17"/>
      <c r="N10" s="17">
        <v>0.44291110505976999</v>
      </c>
      <c r="O10" s="17">
        <v>0.44298755470134399</v>
      </c>
      <c r="P10" s="17">
        <v>0.46356166843746999</v>
      </c>
      <c r="Q10" s="17">
        <v>0.41464763317043202</v>
      </c>
      <c r="R10" s="17"/>
      <c r="S10" s="17">
        <v>0.452772202384569</v>
      </c>
      <c r="T10" s="17">
        <v>0.49171268275554397</v>
      </c>
      <c r="U10" s="17">
        <v>0.45732666669226901</v>
      </c>
      <c r="V10" s="17">
        <v>0.43573616670934101</v>
      </c>
      <c r="W10" s="17">
        <v>0.46148814222087398</v>
      </c>
      <c r="X10" s="17">
        <v>0.42262048410202002</v>
      </c>
      <c r="Y10" s="17">
        <v>0.37728399552140301</v>
      </c>
      <c r="Z10" s="17"/>
      <c r="AA10" s="17">
        <v>0.43661535489306602</v>
      </c>
      <c r="AB10" s="17">
        <v>0.43507789835590999</v>
      </c>
      <c r="AC10" s="17"/>
      <c r="AD10" s="17">
        <v>0.43995929636153402</v>
      </c>
      <c r="AE10" s="17">
        <v>0.39994134846195201</v>
      </c>
      <c r="AF10" s="17">
        <v>0.460941398685704</v>
      </c>
      <c r="AG10" s="17"/>
      <c r="AH10" s="17">
        <v>0.43189223142385602</v>
      </c>
      <c r="AI10" s="17">
        <v>0.43660362346308401</v>
      </c>
      <c r="AJ10" s="17"/>
      <c r="AK10" s="17">
        <v>0.44159988154319901</v>
      </c>
      <c r="AL10" s="17">
        <v>0.43350420156737302</v>
      </c>
      <c r="AM10" s="17"/>
      <c r="AN10" s="17">
        <v>0.44798368783433301</v>
      </c>
      <c r="AO10" s="17">
        <v>0.41464763317043202</v>
      </c>
      <c r="AP10" s="17"/>
      <c r="AQ10" s="17">
        <v>0.39740861531808103</v>
      </c>
      <c r="AR10" s="17">
        <v>0.45527923439638202</v>
      </c>
      <c r="AS10" s="17"/>
      <c r="AT10" s="17">
        <v>0.425072901356358</v>
      </c>
      <c r="AU10" s="17">
        <v>0.432316801564959</v>
      </c>
      <c r="AV10" s="17">
        <v>0.44586536668330001</v>
      </c>
      <c r="AW10" s="17">
        <v>0.43168303600532598</v>
      </c>
      <c r="AX10" s="17"/>
      <c r="AY10" s="17">
        <v>0.41567684455817699</v>
      </c>
      <c r="AZ10" s="17">
        <v>0.44106076482190398</v>
      </c>
      <c r="BA10" s="17"/>
      <c r="BB10" s="17">
        <v>0.45240823861441398</v>
      </c>
      <c r="BC10" s="17">
        <v>0.43300812431755997</v>
      </c>
      <c r="BD10" s="17"/>
      <c r="BE10" s="17">
        <v>0.42624174929182401</v>
      </c>
      <c r="BF10" s="17">
        <v>0.437300270191123</v>
      </c>
      <c r="BG10" s="17"/>
      <c r="BH10" s="17">
        <v>0.42668926612855002</v>
      </c>
      <c r="BI10" s="17">
        <v>0.43683546769850001</v>
      </c>
      <c r="BJ10" s="17"/>
      <c r="BK10" s="17">
        <v>0.44609280725811101</v>
      </c>
      <c r="BL10" s="17">
        <v>0.43427340416020999</v>
      </c>
      <c r="BM10" s="17"/>
      <c r="BN10" s="17">
        <v>0.38393122619157399</v>
      </c>
      <c r="BO10" s="17">
        <v>0.43839269288799698</v>
      </c>
      <c r="BP10" s="17"/>
      <c r="BQ10" s="17">
        <v>0.41624965449544399</v>
      </c>
      <c r="BR10" s="17">
        <v>0.43757417294113499</v>
      </c>
      <c r="BS10" s="17"/>
      <c r="BT10" s="17">
        <v>0.44894805346413602</v>
      </c>
      <c r="BU10" s="17">
        <v>0.43515515230159701</v>
      </c>
      <c r="BV10" s="17"/>
      <c r="BW10" s="17">
        <v>0.45689224200438799</v>
      </c>
      <c r="BX10" s="17">
        <v>0.42607750133417099</v>
      </c>
      <c r="BY10" s="17"/>
      <c r="BZ10" s="17">
        <v>0.49665724871044498</v>
      </c>
      <c r="CA10" s="17">
        <v>0.43310503715760801</v>
      </c>
    </row>
    <row r="11" spans="2:79" ht="29" x14ac:dyDescent="0.35">
      <c r="B11" s="18" t="s">
        <v>196</v>
      </c>
      <c r="C11" s="17">
        <v>0.102741419635868</v>
      </c>
      <c r="D11" s="17">
        <v>0.11084294163003899</v>
      </c>
      <c r="E11" s="17">
        <v>0.12588113119592301</v>
      </c>
      <c r="F11" s="17">
        <v>0.14524325993866299</v>
      </c>
      <c r="G11" s="17">
        <v>9.5966398567503705E-2</v>
      </c>
      <c r="H11" s="17">
        <v>9.5413849004803902E-2</v>
      </c>
      <c r="I11" s="17">
        <v>7.4805493270057505E-2</v>
      </c>
      <c r="J11" s="17">
        <v>8.9536996855578699E-2</v>
      </c>
      <c r="K11" s="17">
        <v>8.7587762232981994E-2</v>
      </c>
      <c r="L11" s="17">
        <v>3.19421917023626E-2</v>
      </c>
      <c r="M11" s="17"/>
      <c r="N11" s="17">
        <v>0.122531136928129</v>
      </c>
      <c r="O11" s="17">
        <v>0.108072235875094</v>
      </c>
      <c r="P11" s="17">
        <v>0.10359779891443401</v>
      </c>
      <c r="Q11" s="17">
        <v>8.3385424652365495E-2</v>
      </c>
      <c r="R11" s="17"/>
      <c r="S11" s="17">
        <v>0.127003973547892</v>
      </c>
      <c r="T11" s="17">
        <v>0.112852804348651</v>
      </c>
      <c r="U11" s="17">
        <v>9.7820931891628798E-2</v>
      </c>
      <c r="V11" s="17">
        <v>0.114667098944575</v>
      </c>
      <c r="W11" s="17">
        <v>9.7239605680659799E-2</v>
      </c>
      <c r="X11" s="17">
        <v>7.1307766357963195E-2</v>
      </c>
      <c r="Y11" s="17">
        <v>6.7724214081095899E-2</v>
      </c>
      <c r="Z11" s="17"/>
      <c r="AA11" s="17">
        <v>8.3539740495995204E-2</v>
      </c>
      <c r="AB11" s="17">
        <v>0.13303811537587101</v>
      </c>
      <c r="AC11" s="17"/>
      <c r="AD11" s="17">
        <v>9.0390231722508194E-2</v>
      </c>
      <c r="AE11" s="17">
        <v>5.1113127794858597E-2</v>
      </c>
      <c r="AF11" s="17">
        <v>9.2905594497160002E-2</v>
      </c>
      <c r="AG11" s="17"/>
      <c r="AH11" s="17">
        <v>5.3530136664494597E-2</v>
      </c>
      <c r="AI11" s="17">
        <v>0.10971385933543799</v>
      </c>
      <c r="AJ11" s="17"/>
      <c r="AK11" s="17">
        <v>0.10754714733404599</v>
      </c>
      <c r="AL11" s="17">
        <v>0.100575992384206</v>
      </c>
      <c r="AM11" s="17"/>
      <c r="AN11" s="17">
        <v>0.113577898199737</v>
      </c>
      <c r="AO11" s="17">
        <v>8.3385424652365495E-2</v>
      </c>
      <c r="AP11" s="17"/>
      <c r="AQ11" s="17">
        <v>6.6128466966764804E-2</v>
      </c>
      <c r="AR11" s="17">
        <v>0.121005354258576</v>
      </c>
      <c r="AS11" s="17"/>
      <c r="AT11" s="17">
        <v>0.146379352717211</v>
      </c>
      <c r="AU11" s="17">
        <v>0.114579123262737</v>
      </c>
      <c r="AV11" s="17">
        <v>8.7052279881593198E-2</v>
      </c>
      <c r="AW11" s="17">
        <v>5.5789454023648502E-2</v>
      </c>
      <c r="AX11" s="17"/>
      <c r="AY11" s="17">
        <v>8.0458078811199402E-2</v>
      </c>
      <c r="AZ11" s="17">
        <v>0.108264390553477</v>
      </c>
      <c r="BA11" s="17"/>
      <c r="BB11" s="17">
        <v>0.108338558057251</v>
      </c>
      <c r="BC11" s="17">
        <v>0.101713192098366</v>
      </c>
      <c r="BD11" s="17"/>
      <c r="BE11" s="17">
        <v>8.6642310420555604E-2</v>
      </c>
      <c r="BF11" s="17">
        <v>0.104851262965095</v>
      </c>
      <c r="BG11" s="17"/>
      <c r="BH11" s="17">
        <v>0.11476677813300799</v>
      </c>
      <c r="BI11" s="17">
        <v>0.101688962093714</v>
      </c>
      <c r="BJ11" s="17"/>
      <c r="BK11" s="17">
        <v>7.8792179881308003E-2</v>
      </c>
      <c r="BL11" s="17">
        <v>0.10689118194196</v>
      </c>
      <c r="BM11" s="17"/>
      <c r="BN11" s="17">
        <v>9.7721682712603106E-2</v>
      </c>
      <c r="BO11" s="17">
        <v>0.102970180568996</v>
      </c>
      <c r="BP11" s="17"/>
      <c r="BQ11" s="17">
        <v>6.3474187093830098E-2</v>
      </c>
      <c r="BR11" s="17">
        <v>0.10583054730562599</v>
      </c>
      <c r="BS11" s="17"/>
      <c r="BT11" s="17">
        <v>8.1268470533158804E-2</v>
      </c>
      <c r="BU11" s="17">
        <v>0.104176010369567</v>
      </c>
      <c r="BV11" s="17"/>
      <c r="BW11" s="17">
        <v>9.3070700265666106E-2</v>
      </c>
      <c r="BX11" s="17">
        <v>0.10734734215734899</v>
      </c>
      <c r="BY11" s="17"/>
      <c r="BZ11" s="17">
        <v>5.7502129782157699E-2</v>
      </c>
      <c r="CA11" s="17">
        <v>0.104915337848398</v>
      </c>
    </row>
    <row r="12" spans="2:79" x14ac:dyDescent="0.35">
      <c r="B12" s="18" t="s">
        <v>197</v>
      </c>
      <c r="C12" s="17">
        <v>6.2600782528803203E-2</v>
      </c>
      <c r="D12" s="17">
        <v>8.7954303575719303E-2</v>
      </c>
      <c r="E12" s="17">
        <v>6.5540963333725E-2</v>
      </c>
      <c r="F12" s="17">
        <v>6.3381739519408897E-2</v>
      </c>
      <c r="G12" s="17">
        <v>4.1384197455403199E-2</v>
      </c>
      <c r="H12" s="17">
        <v>7.4144480123656598E-2</v>
      </c>
      <c r="I12" s="17">
        <v>7.0460094743300505E-2</v>
      </c>
      <c r="J12" s="17">
        <v>3.5048588048168898E-2</v>
      </c>
      <c r="K12" s="17">
        <v>3.4159467660157601E-2</v>
      </c>
      <c r="L12" s="17">
        <v>4.28891974366288E-2</v>
      </c>
      <c r="M12" s="17"/>
      <c r="N12" s="17">
        <v>8.2118808270237001E-2</v>
      </c>
      <c r="O12" s="17">
        <v>6.6297451455699305E-2</v>
      </c>
      <c r="P12" s="17">
        <v>4.6559328927116499E-2</v>
      </c>
      <c r="Q12" s="17">
        <v>5.17197344791211E-2</v>
      </c>
      <c r="R12" s="17"/>
      <c r="S12" s="17">
        <v>9.5138191689500703E-2</v>
      </c>
      <c r="T12" s="17">
        <v>2.85525724318496E-2</v>
      </c>
      <c r="U12" s="17">
        <v>6.6703878335190397E-2</v>
      </c>
      <c r="V12" s="17">
        <v>5.6118865033871999E-2</v>
      </c>
      <c r="W12" s="17">
        <v>4.0628151602634797E-2</v>
      </c>
      <c r="X12" s="17">
        <v>5.3633341963148201E-2</v>
      </c>
      <c r="Y12" s="17">
        <v>6.7697029690372001E-2</v>
      </c>
      <c r="Z12" s="17"/>
      <c r="AA12" s="17">
        <v>4.7117965789503002E-2</v>
      </c>
      <c r="AB12" s="17">
        <v>8.7029801706335605E-2</v>
      </c>
      <c r="AC12" s="17"/>
      <c r="AD12" s="17">
        <v>5.0276461453714102E-2</v>
      </c>
      <c r="AE12" s="17">
        <v>2.7569626788430699E-2</v>
      </c>
      <c r="AF12" s="17">
        <v>5.2719041349125598E-2</v>
      </c>
      <c r="AG12" s="17"/>
      <c r="AH12" s="17">
        <v>2.6665403557121201E-2</v>
      </c>
      <c r="AI12" s="17">
        <v>6.7692242207003095E-2</v>
      </c>
      <c r="AJ12" s="17"/>
      <c r="AK12" s="17">
        <v>7.1944487090794498E-2</v>
      </c>
      <c r="AL12" s="17">
        <v>5.8390574676682502E-2</v>
      </c>
      <c r="AM12" s="17"/>
      <c r="AN12" s="17">
        <v>6.8692551205293301E-2</v>
      </c>
      <c r="AO12" s="17">
        <v>5.17197344791211E-2</v>
      </c>
      <c r="AP12" s="17"/>
      <c r="AQ12" s="17">
        <v>4.3237919657853702E-2</v>
      </c>
      <c r="AR12" s="17">
        <v>7.2259715660462104E-2</v>
      </c>
      <c r="AS12" s="17"/>
      <c r="AT12" s="17">
        <v>9.0928041533645407E-2</v>
      </c>
      <c r="AU12" s="17">
        <v>8.0455689940692798E-2</v>
      </c>
      <c r="AV12" s="17">
        <v>4.6688408945905403E-2</v>
      </c>
      <c r="AW12" s="17">
        <v>2.2972869390446599E-2</v>
      </c>
      <c r="AX12" s="17"/>
      <c r="AY12" s="17">
        <v>4.2969047191649998E-2</v>
      </c>
      <c r="AZ12" s="17">
        <v>6.7466547684145201E-2</v>
      </c>
      <c r="BA12" s="17"/>
      <c r="BB12" s="17">
        <v>6.2844220606744994E-2</v>
      </c>
      <c r="BC12" s="17">
        <v>6.2556061509494401E-2</v>
      </c>
      <c r="BD12" s="17"/>
      <c r="BE12" s="17">
        <v>4.73041836031124E-2</v>
      </c>
      <c r="BF12" s="17">
        <v>6.4605454139609997E-2</v>
      </c>
      <c r="BG12" s="17"/>
      <c r="BH12" s="17">
        <v>8.3198982734295907E-2</v>
      </c>
      <c r="BI12" s="17">
        <v>6.0798031187440899E-2</v>
      </c>
      <c r="BJ12" s="17"/>
      <c r="BK12" s="17">
        <v>7.2032776223000999E-2</v>
      </c>
      <c r="BL12" s="17">
        <v>6.0966470446056402E-2</v>
      </c>
      <c r="BM12" s="17"/>
      <c r="BN12" s="17">
        <v>5.4135491158537302E-2</v>
      </c>
      <c r="BO12" s="17">
        <v>6.2986565286477295E-2</v>
      </c>
      <c r="BP12" s="17"/>
      <c r="BQ12" s="17">
        <v>3.2341221539131701E-2</v>
      </c>
      <c r="BR12" s="17">
        <v>6.4981282530371498E-2</v>
      </c>
      <c r="BS12" s="17"/>
      <c r="BT12" s="17">
        <v>3.1461216182729401E-2</v>
      </c>
      <c r="BU12" s="17">
        <v>6.4681192309397506E-2</v>
      </c>
      <c r="BV12" s="17"/>
      <c r="BW12" s="17">
        <v>5.3258026299324301E-2</v>
      </c>
      <c r="BX12" s="17">
        <v>6.7050504383275505E-2</v>
      </c>
      <c r="BY12" s="17"/>
      <c r="BZ12" s="17">
        <v>4.8065134697055902E-2</v>
      </c>
      <c r="CA12" s="17">
        <v>6.32992751367671E-2</v>
      </c>
    </row>
    <row r="13" spans="2:79" x14ac:dyDescent="0.35">
      <c r="B13" s="18" t="s">
        <v>198</v>
      </c>
      <c r="C13" s="17">
        <v>1.38313826066826E-2</v>
      </c>
      <c r="D13" s="17">
        <v>2.0704971693737698E-2</v>
      </c>
      <c r="E13" s="17">
        <v>1.7977200546851299E-2</v>
      </c>
      <c r="F13" s="17">
        <v>1.83511582880885E-2</v>
      </c>
      <c r="G13" s="17">
        <v>7.1213440081059499E-3</v>
      </c>
      <c r="H13" s="17">
        <v>1.42418735089895E-2</v>
      </c>
      <c r="I13" s="17">
        <v>7.6489042062598796E-3</v>
      </c>
      <c r="J13" s="17">
        <v>1.12120395428532E-2</v>
      </c>
      <c r="K13" s="17">
        <v>1.37772660667605E-2</v>
      </c>
      <c r="L13" s="17">
        <v>8.2045359453566807E-3</v>
      </c>
      <c r="M13" s="17"/>
      <c r="N13" s="17">
        <v>1.91913598913796E-2</v>
      </c>
      <c r="O13" s="17">
        <v>1.20132294966909E-2</v>
      </c>
      <c r="P13" s="17">
        <v>8.6852734214713997E-3</v>
      </c>
      <c r="Q13" s="17">
        <v>1.26801257722765E-2</v>
      </c>
      <c r="R13" s="17"/>
      <c r="S13" s="17">
        <v>1.5895840668819401E-2</v>
      </c>
      <c r="T13" s="17">
        <v>1.6699950583228099E-2</v>
      </c>
      <c r="U13" s="17">
        <v>6.7520954260002104E-3</v>
      </c>
      <c r="V13" s="17">
        <v>1.3645910273169901E-2</v>
      </c>
      <c r="W13" s="17">
        <v>1.2061993637993601E-2</v>
      </c>
      <c r="X13" s="17">
        <v>8.8780906371500705E-3</v>
      </c>
      <c r="Y13" s="17">
        <v>1.6656763218447501E-2</v>
      </c>
      <c r="Z13" s="17"/>
      <c r="AA13" s="17">
        <v>8.5218881300527898E-3</v>
      </c>
      <c r="AB13" s="17">
        <v>2.2208782183037401E-2</v>
      </c>
      <c r="AC13" s="17"/>
      <c r="AD13" s="17">
        <v>7.3594367719340102E-3</v>
      </c>
      <c r="AE13" s="17">
        <v>7.7073690560348698E-3</v>
      </c>
      <c r="AF13" s="17">
        <v>9.8007349085476297E-3</v>
      </c>
      <c r="AG13" s="17"/>
      <c r="AH13" s="17">
        <v>8.16596762759224E-3</v>
      </c>
      <c r="AI13" s="17">
        <v>1.46340799136747E-2</v>
      </c>
      <c r="AJ13" s="17"/>
      <c r="AK13" s="17">
        <v>1.9813162568281199E-2</v>
      </c>
      <c r="AL13" s="17">
        <v>1.11360344397011E-2</v>
      </c>
      <c r="AM13" s="17"/>
      <c r="AN13" s="17">
        <v>1.44759152188362E-2</v>
      </c>
      <c r="AO13" s="17">
        <v>1.26801257722765E-2</v>
      </c>
      <c r="AP13" s="17"/>
      <c r="AQ13" s="17">
        <v>1.2428092625571799E-2</v>
      </c>
      <c r="AR13" s="17">
        <v>1.45313970716E-2</v>
      </c>
      <c r="AS13" s="17"/>
      <c r="AT13" s="17">
        <v>2.41002726464268E-2</v>
      </c>
      <c r="AU13" s="17">
        <v>1.79024990561076E-2</v>
      </c>
      <c r="AV13" s="17">
        <v>8.0610168553664503E-3</v>
      </c>
      <c r="AW13" s="17">
        <v>5.5150944863445496E-3</v>
      </c>
      <c r="AX13" s="17"/>
      <c r="AY13" s="17">
        <v>8.6949695765667304E-3</v>
      </c>
      <c r="AZ13" s="17">
        <v>1.51044529245207E-2</v>
      </c>
      <c r="BA13" s="17"/>
      <c r="BB13" s="17">
        <v>1.3256406476436699E-2</v>
      </c>
      <c r="BC13" s="17">
        <v>1.39370091333139E-2</v>
      </c>
      <c r="BD13" s="17"/>
      <c r="BE13" s="17">
        <v>9.5350997154900995E-3</v>
      </c>
      <c r="BF13" s="17">
        <v>1.4394425174890599E-2</v>
      </c>
      <c r="BG13" s="17"/>
      <c r="BH13" s="17">
        <v>2.9571151753928802E-2</v>
      </c>
      <c r="BI13" s="17">
        <v>1.24538404107696E-2</v>
      </c>
      <c r="BJ13" s="17"/>
      <c r="BK13" s="17">
        <v>1.3869184855364401E-2</v>
      </c>
      <c r="BL13" s="17">
        <v>1.38248324886716E-2</v>
      </c>
      <c r="BM13" s="17"/>
      <c r="BN13" s="17">
        <v>2.81217926024372E-2</v>
      </c>
      <c r="BO13" s="17">
        <v>1.3180135823161399E-2</v>
      </c>
      <c r="BP13" s="17"/>
      <c r="BQ13" s="17">
        <v>1.0984760321601599E-2</v>
      </c>
      <c r="BR13" s="17">
        <v>1.4055324532225201E-2</v>
      </c>
      <c r="BS13" s="17"/>
      <c r="BT13" s="17">
        <v>1.3449032348088001E-2</v>
      </c>
      <c r="BU13" s="17">
        <v>1.38569271248288E-2</v>
      </c>
      <c r="BV13" s="17"/>
      <c r="BW13" s="17">
        <v>7.3099036587942496E-3</v>
      </c>
      <c r="BX13" s="17">
        <v>1.6937400433235598E-2</v>
      </c>
      <c r="BY13" s="17"/>
      <c r="BZ13" s="17">
        <v>6.2224273005345799E-3</v>
      </c>
      <c r="CA13" s="17">
        <v>1.4197021558395801E-2</v>
      </c>
    </row>
    <row r="14" spans="2:79" x14ac:dyDescent="0.35">
      <c r="B14" s="18" t="s">
        <v>75</v>
      </c>
      <c r="C14" s="17">
        <v>4.3602953650732296E-3</v>
      </c>
      <c r="D14" s="17">
        <v>8.8257122989957894E-3</v>
      </c>
      <c r="E14" s="17">
        <v>5.5453736636664596E-3</v>
      </c>
      <c r="F14" s="17">
        <v>2.6893718847239602E-3</v>
      </c>
      <c r="G14" s="17">
        <v>5.9853783757340103E-3</v>
      </c>
      <c r="H14" s="17">
        <v>3.9688840735712903E-3</v>
      </c>
      <c r="I14" s="17">
        <v>0</v>
      </c>
      <c r="J14" s="17">
        <v>0</v>
      </c>
      <c r="K14" s="17">
        <v>6.4727100382594204E-3</v>
      </c>
      <c r="L14" s="17">
        <v>7.1621172248746701E-3</v>
      </c>
      <c r="M14" s="17"/>
      <c r="N14" s="17">
        <v>1.0223937840216701E-2</v>
      </c>
      <c r="O14" s="17">
        <v>4.4983725261204602E-3</v>
      </c>
      <c r="P14" s="17">
        <v>2.4933946468948102E-3</v>
      </c>
      <c r="Q14" s="17">
        <v>3.2128338680737601E-4</v>
      </c>
      <c r="R14" s="17"/>
      <c r="S14" s="17">
        <v>4.1369261463604402E-3</v>
      </c>
      <c r="T14" s="17">
        <v>3.9831112486842903E-3</v>
      </c>
      <c r="U14" s="17">
        <v>4.4537654297693904E-3</v>
      </c>
      <c r="V14" s="17">
        <v>6.2114177629471901E-3</v>
      </c>
      <c r="W14" s="17">
        <v>0</v>
      </c>
      <c r="X14" s="17">
        <v>2.7786439101147001E-3</v>
      </c>
      <c r="Y14" s="17">
        <v>6.0030152665833097E-3</v>
      </c>
      <c r="Z14" s="17"/>
      <c r="AA14" s="17">
        <v>1.2175741542766901E-3</v>
      </c>
      <c r="AB14" s="17">
        <v>9.3189277651656403E-3</v>
      </c>
      <c r="AC14" s="17"/>
      <c r="AD14" s="17">
        <v>0</v>
      </c>
      <c r="AE14" s="17">
        <v>7.9971562620178996E-4</v>
      </c>
      <c r="AF14" s="17">
        <v>2.3799799014318202E-3</v>
      </c>
      <c r="AG14" s="17"/>
      <c r="AH14" s="17">
        <v>1.19552949028232E-3</v>
      </c>
      <c r="AI14" s="17">
        <v>4.8086912997630698E-3</v>
      </c>
      <c r="AJ14" s="17"/>
      <c r="AK14" s="17">
        <v>6.60250517493512E-3</v>
      </c>
      <c r="AL14" s="17">
        <v>3.3499713244369801E-3</v>
      </c>
      <c r="AM14" s="17"/>
      <c r="AN14" s="17">
        <v>6.6215413903480897E-3</v>
      </c>
      <c r="AO14" s="17">
        <v>3.2128338680737601E-4</v>
      </c>
      <c r="AP14" s="17"/>
      <c r="AQ14" s="17">
        <v>1.5597540095173099E-3</v>
      </c>
      <c r="AR14" s="17">
        <v>5.7573120080173E-3</v>
      </c>
      <c r="AS14" s="17"/>
      <c r="AT14" s="17">
        <v>1.62033187353363E-2</v>
      </c>
      <c r="AU14" s="17">
        <v>2.8681149017066201E-3</v>
      </c>
      <c r="AV14" s="17">
        <v>1.04216577975961E-3</v>
      </c>
      <c r="AW14" s="17">
        <v>0</v>
      </c>
      <c r="AX14" s="17"/>
      <c r="AY14" s="17">
        <v>0</v>
      </c>
      <c r="AZ14" s="17">
        <v>5.4410033559873601E-3</v>
      </c>
      <c r="BA14" s="17"/>
      <c r="BB14" s="17">
        <v>5.03070892396039E-3</v>
      </c>
      <c r="BC14" s="17">
        <v>4.2371364165417697E-3</v>
      </c>
      <c r="BD14" s="17"/>
      <c r="BE14" s="17">
        <v>7.2401061374717298E-3</v>
      </c>
      <c r="BF14" s="17">
        <v>3.9828863130370196E-3</v>
      </c>
      <c r="BG14" s="17"/>
      <c r="BH14" s="17">
        <v>1.4082780900605599E-3</v>
      </c>
      <c r="BI14" s="17">
        <v>4.6186554668861401E-3</v>
      </c>
      <c r="BJ14" s="17"/>
      <c r="BK14" s="17">
        <v>2.6134662305621402E-3</v>
      </c>
      <c r="BL14" s="17">
        <v>4.6629741044347502E-3</v>
      </c>
      <c r="BM14" s="17"/>
      <c r="BN14" s="17">
        <v>3.4039855942644198E-3</v>
      </c>
      <c r="BO14" s="17">
        <v>4.4038765962957204E-3</v>
      </c>
      <c r="BP14" s="17"/>
      <c r="BQ14" s="17">
        <v>0</v>
      </c>
      <c r="BR14" s="17">
        <v>4.7033169682927298E-3</v>
      </c>
      <c r="BS14" s="17"/>
      <c r="BT14" s="17">
        <v>4.3071350569321197E-3</v>
      </c>
      <c r="BU14" s="17">
        <v>4.3638469631837196E-3</v>
      </c>
      <c r="BV14" s="17"/>
      <c r="BW14" s="17">
        <v>2.3099851257629301E-3</v>
      </c>
      <c r="BX14" s="17">
        <v>5.3368070128374202E-3</v>
      </c>
      <c r="BY14" s="17"/>
      <c r="BZ14" s="17">
        <v>3.2358671952383801E-3</v>
      </c>
      <c r="CA14" s="17">
        <v>4.4143283723328498E-3</v>
      </c>
    </row>
    <row r="15" spans="2:79" x14ac:dyDescent="0.35">
      <c r="B15" s="18" t="s">
        <v>199</v>
      </c>
      <c r="C15" s="20">
        <v>0.81646611986357298</v>
      </c>
      <c r="D15" s="20">
        <v>0.77167207080150901</v>
      </c>
      <c r="E15" s="20">
        <v>0.78505533125983495</v>
      </c>
      <c r="F15" s="20">
        <v>0.77033447036911495</v>
      </c>
      <c r="G15" s="20">
        <v>0.84954268159325297</v>
      </c>
      <c r="H15" s="20">
        <v>0.81223091328897901</v>
      </c>
      <c r="I15" s="20">
        <v>0.84708550778038205</v>
      </c>
      <c r="J15" s="20">
        <v>0.86420237555339896</v>
      </c>
      <c r="K15" s="20">
        <v>0.85800279400183999</v>
      </c>
      <c r="L15" s="20">
        <v>0.90980195769077699</v>
      </c>
      <c r="M15" s="20"/>
      <c r="N15" s="20">
        <v>0.765934757070037</v>
      </c>
      <c r="O15" s="20">
        <v>0.80911871064639596</v>
      </c>
      <c r="P15" s="20">
        <v>0.83866420409008302</v>
      </c>
      <c r="Q15" s="20">
        <v>0.85189343170942999</v>
      </c>
      <c r="R15" s="20"/>
      <c r="S15" s="20">
        <v>0.75782506794742799</v>
      </c>
      <c r="T15" s="20">
        <v>0.83791156138758605</v>
      </c>
      <c r="U15" s="20">
        <v>0.824269328917411</v>
      </c>
      <c r="V15" s="20">
        <v>0.80935670798543602</v>
      </c>
      <c r="W15" s="20">
        <v>0.85007024907871198</v>
      </c>
      <c r="X15" s="20">
        <v>0.86340215713162405</v>
      </c>
      <c r="Y15" s="20">
        <v>0.841918977743501</v>
      </c>
      <c r="Z15" s="20"/>
      <c r="AA15" s="20">
        <v>0.85960283143017202</v>
      </c>
      <c r="AB15" s="20">
        <v>0.74840437296959095</v>
      </c>
      <c r="AC15" s="20"/>
      <c r="AD15" s="20">
        <v>0.851973870051844</v>
      </c>
      <c r="AE15" s="20">
        <v>0.91281016073447396</v>
      </c>
      <c r="AF15" s="20">
        <v>0.842194649343735</v>
      </c>
      <c r="AG15" s="20"/>
      <c r="AH15" s="20">
        <v>0.91044296266050995</v>
      </c>
      <c r="AI15" s="20">
        <v>0.80315112724412097</v>
      </c>
      <c r="AJ15" s="20"/>
      <c r="AK15" s="20">
        <v>0.79409269783194303</v>
      </c>
      <c r="AL15" s="20">
        <v>0.82654742717497398</v>
      </c>
      <c r="AM15" s="20"/>
      <c r="AN15" s="20">
        <v>0.79663209398578505</v>
      </c>
      <c r="AO15" s="20">
        <v>0.85189343170942999</v>
      </c>
      <c r="AP15" s="20"/>
      <c r="AQ15" s="20">
        <v>0.87664576674029204</v>
      </c>
      <c r="AR15" s="20">
        <v>0.78644622100134498</v>
      </c>
      <c r="AS15" s="20"/>
      <c r="AT15" s="20">
        <v>0.72238901436738001</v>
      </c>
      <c r="AU15" s="20">
        <v>0.78419457283875604</v>
      </c>
      <c r="AV15" s="20">
        <v>0.85715612853737499</v>
      </c>
      <c r="AW15" s="20">
        <v>0.91572258209956003</v>
      </c>
      <c r="AX15" s="20"/>
      <c r="AY15" s="20">
        <v>0.86787790442058399</v>
      </c>
      <c r="AZ15" s="20">
        <v>0.80372360548187005</v>
      </c>
      <c r="BA15" s="20"/>
      <c r="BB15" s="20">
        <v>0.81053010593560704</v>
      </c>
      <c r="BC15" s="20">
        <v>0.81755660084228299</v>
      </c>
      <c r="BD15" s="20"/>
      <c r="BE15" s="20">
        <v>0.84927830012337002</v>
      </c>
      <c r="BF15" s="20">
        <v>0.81216597140736801</v>
      </c>
      <c r="BG15" s="20"/>
      <c r="BH15" s="20">
        <v>0.77105480928870695</v>
      </c>
      <c r="BI15" s="20">
        <v>0.82044051084118896</v>
      </c>
      <c r="BJ15" s="20"/>
      <c r="BK15" s="20">
        <v>0.83269239280976504</v>
      </c>
      <c r="BL15" s="20">
        <v>0.81365454101887702</v>
      </c>
      <c r="BM15" s="20"/>
      <c r="BN15" s="20">
        <v>0.81661704793215795</v>
      </c>
      <c r="BO15" s="20">
        <v>0.81645924172507001</v>
      </c>
      <c r="BP15" s="20"/>
      <c r="BQ15" s="20">
        <v>0.89319983104543699</v>
      </c>
      <c r="BR15" s="20">
        <v>0.81042952866348505</v>
      </c>
      <c r="BS15" s="20"/>
      <c r="BT15" s="20">
        <v>0.86951414587909204</v>
      </c>
      <c r="BU15" s="20">
        <v>0.81292202323302198</v>
      </c>
      <c r="BV15" s="20"/>
      <c r="BW15" s="20">
        <v>0.84405138465045204</v>
      </c>
      <c r="BX15" s="20">
        <v>0.80332794601330304</v>
      </c>
      <c r="BY15" s="20"/>
      <c r="BZ15" s="20">
        <v>0.88497444102501299</v>
      </c>
      <c r="CA15" s="20">
        <v>0.81317403708410596</v>
      </c>
    </row>
    <row r="16" spans="2:79" x14ac:dyDescent="0.35">
      <c r="B16" s="18" t="s">
        <v>200</v>
      </c>
      <c r="C16" s="20">
        <v>7.6432165135485799E-2</v>
      </c>
      <c r="D16" s="20">
        <v>0.108659275269457</v>
      </c>
      <c r="E16" s="20">
        <v>8.3518163880576299E-2</v>
      </c>
      <c r="F16" s="20">
        <v>8.1732897807497401E-2</v>
      </c>
      <c r="G16" s="20">
        <v>4.8505541463509098E-2</v>
      </c>
      <c r="H16" s="20">
        <v>8.8386353632646103E-2</v>
      </c>
      <c r="I16" s="20">
        <v>7.8108998949560304E-2</v>
      </c>
      <c r="J16" s="20">
        <v>4.6260627591022098E-2</v>
      </c>
      <c r="K16" s="20">
        <v>4.7936733726918097E-2</v>
      </c>
      <c r="L16" s="20">
        <v>5.1093733381985501E-2</v>
      </c>
      <c r="M16" s="20"/>
      <c r="N16" s="20">
        <v>0.101310168161617</v>
      </c>
      <c r="O16" s="20">
        <v>7.8310680952390202E-2</v>
      </c>
      <c r="P16" s="20">
        <v>5.5244602348587898E-2</v>
      </c>
      <c r="Q16" s="20">
        <v>6.4399860251397698E-2</v>
      </c>
      <c r="R16" s="20"/>
      <c r="S16" s="20">
        <v>0.11103403235832</v>
      </c>
      <c r="T16" s="20">
        <v>4.5252523015077699E-2</v>
      </c>
      <c r="U16" s="20">
        <v>7.3455973761190604E-2</v>
      </c>
      <c r="V16" s="20">
        <v>6.9764775307041907E-2</v>
      </c>
      <c r="W16" s="20">
        <v>5.2690145240628497E-2</v>
      </c>
      <c r="X16" s="20">
        <v>6.2511432600298303E-2</v>
      </c>
      <c r="Y16" s="20">
        <v>8.4353792908819406E-2</v>
      </c>
      <c r="Z16" s="20"/>
      <c r="AA16" s="20">
        <v>5.5639853919555803E-2</v>
      </c>
      <c r="AB16" s="20">
        <v>0.10923858388937301</v>
      </c>
      <c r="AC16" s="20"/>
      <c r="AD16" s="20">
        <v>5.7635898225648102E-2</v>
      </c>
      <c r="AE16" s="20">
        <v>3.5276995844465503E-2</v>
      </c>
      <c r="AF16" s="20">
        <v>6.2519776257673298E-2</v>
      </c>
      <c r="AG16" s="20"/>
      <c r="AH16" s="20">
        <v>3.4831371184713397E-2</v>
      </c>
      <c r="AI16" s="20">
        <v>8.2326322120677697E-2</v>
      </c>
      <c r="AJ16" s="20"/>
      <c r="AK16" s="20">
        <v>9.1757649659075693E-2</v>
      </c>
      <c r="AL16" s="20">
        <v>6.95266091163836E-2</v>
      </c>
      <c r="AM16" s="20"/>
      <c r="AN16" s="20">
        <v>8.3168466424129395E-2</v>
      </c>
      <c r="AO16" s="20">
        <v>6.4399860251397698E-2</v>
      </c>
      <c r="AP16" s="20"/>
      <c r="AQ16" s="20">
        <v>5.5666012283425402E-2</v>
      </c>
      <c r="AR16" s="20">
        <v>8.6791112732062095E-2</v>
      </c>
      <c r="AS16" s="20"/>
      <c r="AT16" s="20">
        <v>0.11502831418007201</v>
      </c>
      <c r="AU16" s="20">
        <v>9.8358188996800294E-2</v>
      </c>
      <c r="AV16" s="20">
        <v>5.47494258012719E-2</v>
      </c>
      <c r="AW16" s="20">
        <v>2.84879638767912E-2</v>
      </c>
      <c r="AX16" s="20"/>
      <c r="AY16" s="20">
        <v>5.1664016768216699E-2</v>
      </c>
      <c r="AZ16" s="20">
        <v>8.2571000608665901E-2</v>
      </c>
      <c r="BA16" s="20"/>
      <c r="BB16" s="20">
        <v>7.6100627083181702E-2</v>
      </c>
      <c r="BC16" s="20">
        <v>7.6493070642808303E-2</v>
      </c>
      <c r="BD16" s="20"/>
      <c r="BE16" s="20">
        <v>5.6839283318602503E-2</v>
      </c>
      <c r="BF16" s="20">
        <v>7.8999879314500601E-2</v>
      </c>
      <c r="BG16" s="20"/>
      <c r="BH16" s="20">
        <v>0.112770134488225</v>
      </c>
      <c r="BI16" s="20">
        <v>7.3251871598210394E-2</v>
      </c>
      <c r="BJ16" s="20"/>
      <c r="BK16" s="20">
        <v>8.5901961078365396E-2</v>
      </c>
      <c r="BL16" s="20">
        <v>7.4791302934727993E-2</v>
      </c>
      <c r="BM16" s="20"/>
      <c r="BN16" s="20">
        <v>8.2257283760974395E-2</v>
      </c>
      <c r="BO16" s="20">
        <v>7.6166701109638704E-2</v>
      </c>
      <c r="BP16" s="20"/>
      <c r="BQ16" s="20">
        <v>4.3325981860733297E-2</v>
      </c>
      <c r="BR16" s="20">
        <v>7.90366070625967E-2</v>
      </c>
      <c r="BS16" s="20"/>
      <c r="BT16" s="20">
        <v>4.4910248530817501E-2</v>
      </c>
      <c r="BU16" s="20">
        <v>7.8538119434226394E-2</v>
      </c>
      <c r="BV16" s="20"/>
      <c r="BW16" s="20">
        <v>6.0567929958118598E-2</v>
      </c>
      <c r="BX16" s="20">
        <v>8.3987904816511097E-2</v>
      </c>
      <c r="BY16" s="20"/>
      <c r="BZ16" s="20">
        <v>5.4287561997590501E-2</v>
      </c>
      <c r="CA16" s="20">
        <v>7.7496296695162906E-2</v>
      </c>
    </row>
    <row r="17" spans="2:79" x14ac:dyDescent="0.35">
      <c r="B17" s="18" t="s">
        <v>166</v>
      </c>
      <c r="C17" s="21">
        <v>0.74003395472808697</v>
      </c>
      <c r="D17" s="21">
        <v>0.66301279553205195</v>
      </c>
      <c r="E17" s="21">
        <v>0.70153716737925798</v>
      </c>
      <c r="F17" s="21">
        <v>0.68860157256161802</v>
      </c>
      <c r="G17" s="21">
        <v>0.80103714012974403</v>
      </c>
      <c r="H17" s="21">
        <v>0.72384455965633299</v>
      </c>
      <c r="I17" s="21">
        <v>0.76897650883082203</v>
      </c>
      <c r="J17" s="21">
        <v>0.81794174796237695</v>
      </c>
      <c r="K17" s="21">
        <v>0.81006606027492201</v>
      </c>
      <c r="L17" s="21">
        <v>0.85870822430879201</v>
      </c>
      <c r="M17" s="21"/>
      <c r="N17" s="21">
        <v>0.66462458890842102</v>
      </c>
      <c r="O17" s="21">
        <v>0.73080802969400505</v>
      </c>
      <c r="P17" s="21">
        <v>0.78341960174149505</v>
      </c>
      <c r="Q17" s="21">
        <v>0.787493571458032</v>
      </c>
      <c r="R17" s="21"/>
      <c r="S17" s="21">
        <v>0.646791035589108</v>
      </c>
      <c r="T17" s="21">
        <v>0.79265903837250895</v>
      </c>
      <c r="U17" s="21">
        <v>0.75081335515622105</v>
      </c>
      <c r="V17" s="21">
        <v>0.73959193267839396</v>
      </c>
      <c r="W17" s="21">
        <v>0.797380103838083</v>
      </c>
      <c r="X17" s="21">
        <v>0.80089072453132604</v>
      </c>
      <c r="Y17" s="21">
        <v>0.75756518483468205</v>
      </c>
      <c r="Z17" s="21"/>
      <c r="AA17" s="21">
        <v>0.80396297751061596</v>
      </c>
      <c r="AB17" s="21">
        <v>0.63916578908021804</v>
      </c>
      <c r="AC17" s="21"/>
      <c r="AD17" s="21">
        <v>0.79433797182619603</v>
      </c>
      <c r="AE17" s="21">
        <v>0.87753316489000799</v>
      </c>
      <c r="AF17" s="21">
        <v>0.77967487308606198</v>
      </c>
      <c r="AG17" s="21"/>
      <c r="AH17" s="21">
        <v>0.87561159147579604</v>
      </c>
      <c r="AI17" s="21">
        <v>0.72082480512344305</v>
      </c>
      <c r="AJ17" s="21"/>
      <c r="AK17" s="21">
        <v>0.70233504817286796</v>
      </c>
      <c r="AL17" s="21">
        <v>0.75702081805859001</v>
      </c>
      <c r="AM17" s="21"/>
      <c r="AN17" s="21">
        <v>0.71346362756165604</v>
      </c>
      <c r="AO17" s="21">
        <v>0.787493571458032</v>
      </c>
      <c r="AP17" s="21"/>
      <c r="AQ17" s="21">
        <v>0.82097975445686699</v>
      </c>
      <c r="AR17" s="21">
        <v>0.69965510826928301</v>
      </c>
      <c r="AS17" s="21"/>
      <c r="AT17" s="21">
        <v>0.60736070018730803</v>
      </c>
      <c r="AU17" s="21">
        <v>0.685836383841956</v>
      </c>
      <c r="AV17" s="21">
        <v>0.80240670273610404</v>
      </c>
      <c r="AW17" s="21">
        <v>0.88723461822276894</v>
      </c>
      <c r="AX17" s="21"/>
      <c r="AY17" s="21">
        <v>0.81621388765236702</v>
      </c>
      <c r="AZ17" s="21">
        <v>0.72115260487320398</v>
      </c>
      <c r="BA17" s="21"/>
      <c r="BB17" s="21">
        <v>0.73442947885242504</v>
      </c>
      <c r="BC17" s="21">
        <v>0.74106353019947502</v>
      </c>
      <c r="BD17" s="21"/>
      <c r="BE17" s="21">
        <v>0.79243901680476803</v>
      </c>
      <c r="BF17" s="21">
        <v>0.73316609209286698</v>
      </c>
      <c r="BG17" s="21"/>
      <c r="BH17" s="21">
        <v>0.65828467480048303</v>
      </c>
      <c r="BI17" s="21">
        <v>0.74718863924297896</v>
      </c>
      <c r="BJ17" s="21"/>
      <c r="BK17" s="21">
        <v>0.74679043173139903</v>
      </c>
      <c r="BL17" s="21">
        <v>0.738863238084149</v>
      </c>
      <c r="BM17" s="21"/>
      <c r="BN17" s="21">
        <v>0.73435976417118398</v>
      </c>
      <c r="BO17" s="21">
        <v>0.74029254061543104</v>
      </c>
      <c r="BP17" s="21"/>
      <c r="BQ17" s="21">
        <v>0.84987384918470299</v>
      </c>
      <c r="BR17" s="21">
        <v>0.73139292160088798</v>
      </c>
      <c r="BS17" s="21"/>
      <c r="BT17" s="21">
        <v>0.824603897348274</v>
      </c>
      <c r="BU17" s="21">
        <v>0.73438390379879603</v>
      </c>
      <c r="BV17" s="21"/>
      <c r="BW17" s="21">
        <v>0.78348345469233405</v>
      </c>
      <c r="BX17" s="21">
        <v>0.71934004119679196</v>
      </c>
      <c r="BY17" s="21"/>
      <c r="BZ17" s="21">
        <v>0.830686879027423</v>
      </c>
      <c r="CA17" s="21">
        <v>0.73567774038894296</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194</v>
      </c>
      <c r="C9" s="17">
        <v>0.15108893384868399</v>
      </c>
      <c r="D9" s="17">
        <v>0.116311601878178</v>
      </c>
      <c r="E9" s="17">
        <v>0.11447179971903799</v>
      </c>
      <c r="F9" s="17">
        <v>8.9108827846201305E-2</v>
      </c>
      <c r="G9" s="17">
        <v>0.30262929946655398</v>
      </c>
      <c r="H9" s="17">
        <v>0.107715645890036</v>
      </c>
      <c r="I9" s="17">
        <v>0.12838023245583499</v>
      </c>
      <c r="J9" s="17">
        <v>0.20254250789678299</v>
      </c>
      <c r="K9" s="17">
        <v>0.23625047272169</v>
      </c>
      <c r="L9" s="17">
        <v>0.14701110125935701</v>
      </c>
      <c r="M9" s="17"/>
      <c r="N9" s="17">
        <v>0.12392439843884399</v>
      </c>
      <c r="O9" s="17">
        <v>0.13036919572597</v>
      </c>
      <c r="P9" s="17">
        <v>0.166297983860867</v>
      </c>
      <c r="Q9" s="17">
        <v>0.17765982227243099</v>
      </c>
      <c r="R9" s="17"/>
      <c r="S9" s="17">
        <v>0.12844255919681899</v>
      </c>
      <c r="T9" s="17">
        <v>0.144882965401472</v>
      </c>
      <c r="U9" s="17">
        <v>0.15420570476213799</v>
      </c>
      <c r="V9" s="17">
        <v>0.140514434965618</v>
      </c>
      <c r="W9" s="17">
        <v>0.12505565897841001</v>
      </c>
      <c r="X9" s="17">
        <v>0.18102908278028301</v>
      </c>
      <c r="Y9" s="17">
        <v>0.21981936569987301</v>
      </c>
      <c r="Z9" s="17"/>
      <c r="AA9" s="17">
        <v>0.175699679992426</v>
      </c>
      <c r="AB9" s="17">
        <v>0.11225773151372399</v>
      </c>
      <c r="AC9" s="17"/>
      <c r="AD9" s="17">
        <v>0.13568642078078</v>
      </c>
      <c r="AE9" s="17">
        <v>0.24812197764809699</v>
      </c>
      <c r="AF9" s="17">
        <v>0.165417886410092</v>
      </c>
      <c r="AG9" s="17"/>
      <c r="AH9" s="17">
        <v>0.22850742338528099</v>
      </c>
      <c r="AI9" s="17">
        <v>0.14011999101011399</v>
      </c>
      <c r="AJ9" s="17"/>
      <c r="AK9" s="17">
        <v>0.156504916042492</v>
      </c>
      <c r="AL9" s="17">
        <v>0.14864853019422</v>
      </c>
      <c r="AM9" s="17"/>
      <c r="AN9" s="17">
        <v>0.13621318795846801</v>
      </c>
      <c r="AO9" s="17">
        <v>0.17765982227243099</v>
      </c>
      <c r="AP9" s="17"/>
      <c r="AQ9" s="17">
        <v>0.22116267323100999</v>
      </c>
      <c r="AR9" s="17">
        <v>0.116133484982976</v>
      </c>
      <c r="AS9" s="17"/>
      <c r="AT9" s="17">
        <v>0.12637671007920401</v>
      </c>
      <c r="AU9" s="17">
        <v>0.132568985983752</v>
      </c>
      <c r="AV9" s="17">
        <v>0.14275722580959899</v>
      </c>
      <c r="AW9" s="17">
        <v>0.25817643299930298</v>
      </c>
      <c r="AX9" s="17"/>
      <c r="AY9" s="17">
        <v>0.20770801201820299</v>
      </c>
      <c r="AZ9" s="17">
        <v>0.13705578125399401</v>
      </c>
      <c r="BA9" s="17"/>
      <c r="BB9" s="17">
        <v>0.16250990579822899</v>
      </c>
      <c r="BC9" s="17">
        <v>0.14899083353751399</v>
      </c>
      <c r="BD9" s="17"/>
      <c r="BE9" s="17">
        <v>0.19389258961811101</v>
      </c>
      <c r="BF9" s="17">
        <v>0.14547936835137501</v>
      </c>
      <c r="BG9" s="17"/>
      <c r="BH9" s="17">
        <v>0.171901115000305</v>
      </c>
      <c r="BI9" s="17">
        <v>0.14926745492754201</v>
      </c>
      <c r="BJ9" s="17"/>
      <c r="BK9" s="17">
        <v>0.17471191787040599</v>
      </c>
      <c r="BL9" s="17">
        <v>0.146995702929649</v>
      </c>
      <c r="BM9" s="17"/>
      <c r="BN9" s="17">
        <v>0.219506175402152</v>
      </c>
      <c r="BO9" s="17">
        <v>0.14797100311665301</v>
      </c>
      <c r="BP9" s="17"/>
      <c r="BQ9" s="17">
        <v>0.26346827908315701</v>
      </c>
      <c r="BR9" s="17">
        <v>0.14224812377882801</v>
      </c>
      <c r="BS9" s="17"/>
      <c r="BT9" s="17">
        <v>0.24813674633942101</v>
      </c>
      <c r="BU9" s="17">
        <v>0.14460524630958399</v>
      </c>
      <c r="BV9" s="17"/>
      <c r="BW9" s="17">
        <v>0.154685920014972</v>
      </c>
      <c r="BX9" s="17">
        <v>0.149375779019292</v>
      </c>
      <c r="BY9" s="17"/>
      <c r="BZ9" s="17">
        <v>0.17365615310649299</v>
      </c>
      <c r="CA9" s="17">
        <v>0.15000449399321</v>
      </c>
    </row>
    <row r="10" spans="2:79" x14ac:dyDescent="0.35">
      <c r="B10" s="18" t="s">
        <v>195</v>
      </c>
      <c r="C10" s="17">
        <v>0.42608913324165698</v>
      </c>
      <c r="D10" s="17">
        <v>0.46878426175438798</v>
      </c>
      <c r="E10" s="17">
        <v>0.32555689683576799</v>
      </c>
      <c r="F10" s="17">
        <v>0.43845932805526799</v>
      </c>
      <c r="G10" s="17">
        <v>0.425728245653622</v>
      </c>
      <c r="H10" s="17">
        <v>0.43786718017780102</v>
      </c>
      <c r="I10" s="17">
        <v>0.45152597652849602</v>
      </c>
      <c r="J10" s="17">
        <v>0.388260345330041</v>
      </c>
      <c r="K10" s="17">
        <v>0.43574122847622898</v>
      </c>
      <c r="L10" s="17">
        <v>0.50881999317200099</v>
      </c>
      <c r="M10" s="17"/>
      <c r="N10" s="17">
        <v>0.41668858439740097</v>
      </c>
      <c r="O10" s="17">
        <v>0.40966828915445302</v>
      </c>
      <c r="P10" s="17">
        <v>0.43122684353062901</v>
      </c>
      <c r="Q10" s="17">
        <v>0.44027978573916998</v>
      </c>
      <c r="R10" s="17"/>
      <c r="S10" s="17">
        <v>0.40800914068273803</v>
      </c>
      <c r="T10" s="17">
        <v>0.42516101545142099</v>
      </c>
      <c r="U10" s="17">
        <v>0.434296537447174</v>
      </c>
      <c r="V10" s="17">
        <v>0.42327751577464701</v>
      </c>
      <c r="W10" s="17">
        <v>0.44227688173964902</v>
      </c>
      <c r="X10" s="17">
        <v>0.45891035855291501</v>
      </c>
      <c r="Y10" s="17">
        <v>0.41207068649762302</v>
      </c>
      <c r="Z10" s="17"/>
      <c r="AA10" s="17">
        <v>0.44939070457619401</v>
      </c>
      <c r="AB10" s="17">
        <v>0.389323566447009</v>
      </c>
      <c r="AC10" s="17"/>
      <c r="AD10" s="17">
        <v>0.47095487104293798</v>
      </c>
      <c r="AE10" s="17">
        <v>0.44037895179347403</v>
      </c>
      <c r="AF10" s="17">
        <v>0.44358922992278998</v>
      </c>
      <c r="AG10" s="17"/>
      <c r="AH10" s="17">
        <v>0.45988863088223703</v>
      </c>
      <c r="AI10" s="17">
        <v>0.421300293265431</v>
      </c>
      <c r="AJ10" s="17"/>
      <c r="AK10" s="17">
        <v>0.42172418887980201</v>
      </c>
      <c r="AL10" s="17">
        <v>0.428055946608286</v>
      </c>
      <c r="AM10" s="17"/>
      <c r="AN10" s="17">
        <v>0.418144478279323</v>
      </c>
      <c r="AO10" s="17">
        <v>0.44027978573916998</v>
      </c>
      <c r="AP10" s="17"/>
      <c r="AQ10" s="17">
        <v>0.42804244716490403</v>
      </c>
      <c r="AR10" s="17">
        <v>0.42511474589534798</v>
      </c>
      <c r="AS10" s="17"/>
      <c r="AT10" s="17">
        <v>0.36824397058449299</v>
      </c>
      <c r="AU10" s="17">
        <v>0.41115418372600798</v>
      </c>
      <c r="AV10" s="17">
        <v>0.46177267495929802</v>
      </c>
      <c r="AW10" s="17">
        <v>0.44466745966279497</v>
      </c>
      <c r="AX10" s="17"/>
      <c r="AY10" s="17">
        <v>0.43176169990243501</v>
      </c>
      <c r="AZ10" s="17">
        <v>0.42468317616627199</v>
      </c>
      <c r="BA10" s="17"/>
      <c r="BB10" s="17">
        <v>0.43343634809472797</v>
      </c>
      <c r="BC10" s="17">
        <v>0.42473940627992801</v>
      </c>
      <c r="BD10" s="17"/>
      <c r="BE10" s="17">
        <v>0.44554097467269199</v>
      </c>
      <c r="BF10" s="17">
        <v>0.42353990288763299</v>
      </c>
      <c r="BG10" s="17"/>
      <c r="BH10" s="17">
        <v>0.40786027971377797</v>
      </c>
      <c r="BI10" s="17">
        <v>0.42768451972305099</v>
      </c>
      <c r="BJ10" s="17"/>
      <c r="BK10" s="17">
        <v>0.44152154056008602</v>
      </c>
      <c r="BL10" s="17">
        <v>0.423415110064363</v>
      </c>
      <c r="BM10" s="17"/>
      <c r="BN10" s="17">
        <v>0.43766306404542599</v>
      </c>
      <c r="BO10" s="17">
        <v>0.42556168264990502</v>
      </c>
      <c r="BP10" s="17"/>
      <c r="BQ10" s="17">
        <v>0.42536944623119399</v>
      </c>
      <c r="BR10" s="17">
        <v>0.42614575055114601</v>
      </c>
      <c r="BS10" s="17"/>
      <c r="BT10" s="17">
        <v>0.424736268943124</v>
      </c>
      <c r="BU10" s="17">
        <v>0.42617951703464901</v>
      </c>
      <c r="BV10" s="17"/>
      <c r="BW10" s="17">
        <v>0.45022596849291302</v>
      </c>
      <c r="BX10" s="17">
        <v>0.41459336040147199</v>
      </c>
      <c r="BY10" s="17"/>
      <c r="BZ10" s="17">
        <v>0.47721947537542703</v>
      </c>
      <c r="CA10" s="17">
        <v>0.42363212778607001</v>
      </c>
    </row>
    <row r="11" spans="2:79" ht="29" x14ac:dyDescent="0.35">
      <c r="B11" s="18" t="s">
        <v>196</v>
      </c>
      <c r="C11" s="17">
        <v>0.244892969553133</v>
      </c>
      <c r="D11" s="17">
        <v>0.242167638747776</v>
      </c>
      <c r="E11" s="17">
        <v>0.27434444521340601</v>
      </c>
      <c r="F11" s="17">
        <v>0.30979479970621299</v>
      </c>
      <c r="G11" s="17">
        <v>0.16957943710509801</v>
      </c>
      <c r="H11" s="17">
        <v>0.262443794427487</v>
      </c>
      <c r="I11" s="17">
        <v>0.24736905570012899</v>
      </c>
      <c r="J11" s="17">
        <v>0.24586858980444901</v>
      </c>
      <c r="K11" s="17">
        <v>0.19173909807196199</v>
      </c>
      <c r="L11" s="17">
        <v>0.16868074361308499</v>
      </c>
      <c r="M11" s="17"/>
      <c r="N11" s="17">
        <v>0.24991911854923701</v>
      </c>
      <c r="O11" s="17">
        <v>0.26430527878590498</v>
      </c>
      <c r="P11" s="17">
        <v>0.24148363927153499</v>
      </c>
      <c r="Q11" s="17">
        <v>0.23191615540483401</v>
      </c>
      <c r="R11" s="17"/>
      <c r="S11" s="17">
        <v>0.24048698377713601</v>
      </c>
      <c r="T11" s="17">
        <v>0.249287919548314</v>
      </c>
      <c r="U11" s="17">
        <v>0.236681042179193</v>
      </c>
      <c r="V11" s="17">
        <v>0.26840846455664202</v>
      </c>
      <c r="W11" s="17">
        <v>0.26372233841051901</v>
      </c>
      <c r="X11" s="17">
        <v>0.18854716935122201</v>
      </c>
      <c r="Y11" s="17">
        <v>0.21533404189885</v>
      </c>
      <c r="Z11" s="17"/>
      <c r="AA11" s="17">
        <v>0.22427051910038601</v>
      </c>
      <c r="AB11" s="17">
        <v>0.27743137946139801</v>
      </c>
      <c r="AC11" s="17"/>
      <c r="AD11" s="17">
        <v>0.244406201851462</v>
      </c>
      <c r="AE11" s="17">
        <v>0.178410045179381</v>
      </c>
      <c r="AF11" s="17">
        <v>0.23017605852694301</v>
      </c>
      <c r="AG11" s="17"/>
      <c r="AH11" s="17">
        <v>0.18004779245531299</v>
      </c>
      <c r="AI11" s="17">
        <v>0.25408047818576701</v>
      </c>
      <c r="AJ11" s="17"/>
      <c r="AK11" s="17">
        <v>0.23187509024960001</v>
      </c>
      <c r="AL11" s="17">
        <v>0.25075873481765698</v>
      </c>
      <c r="AM11" s="17"/>
      <c r="AN11" s="17">
        <v>0.25215805556215598</v>
      </c>
      <c r="AO11" s="17">
        <v>0.23191615540483401</v>
      </c>
      <c r="AP11" s="17"/>
      <c r="AQ11" s="17">
        <v>0.20351474166203301</v>
      </c>
      <c r="AR11" s="17">
        <v>0.265534004867509</v>
      </c>
      <c r="AS11" s="17"/>
      <c r="AT11" s="17">
        <v>0.28649814966762999</v>
      </c>
      <c r="AU11" s="17">
        <v>0.25245153423012501</v>
      </c>
      <c r="AV11" s="17">
        <v>0.23271581891328699</v>
      </c>
      <c r="AW11" s="17">
        <v>0.199542451632642</v>
      </c>
      <c r="AX11" s="17"/>
      <c r="AY11" s="17">
        <v>0.21003433075412201</v>
      </c>
      <c r="AZ11" s="17">
        <v>0.25353275340911702</v>
      </c>
      <c r="BA11" s="17"/>
      <c r="BB11" s="17">
        <v>0.236921504301666</v>
      </c>
      <c r="BC11" s="17">
        <v>0.24635737501691199</v>
      </c>
      <c r="BD11" s="17"/>
      <c r="BE11" s="17">
        <v>0.217785000517741</v>
      </c>
      <c r="BF11" s="17">
        <v>0.24844556161728301</v>
      </c>
      <c r="BG11" s="17"/>
      <c r="BH11" s="17">
        <v>0.22682060483778599</v>
      </c>
      <c r="BI11" s="17">
        <v>0.24647466015751399</v>
      </c>
      <c r="BJ11" s="17"/>
      <c r="BK11" s="17">
        <v>0.234258478745062</v>
      </c>
      <c r="BL11" s="17">
        <v>0.24673564220379299</v>
      </c>
      <c r="BM11" s="17"/>
      <c r="BN11" s="17">
        <v>0.21634582724151799</v>
      </c>
      <c r="BO11" s="17">
        <v>0.24619392835100501</v>
      </c>
      <c r="BP11" s="17"/>
      <c r="BQ11" s="17">
        <v>0.204782511391046</v>
      </c>
      <c r="BR11" s="17">
        <v>0.248048433234525</v>
      </c>
      <c r="BS11" s="17"/>
      <c r="BT11" s="17">
        <v>0.17086845224660599</v>
      </c>
      <c r="BU11" s="17">
        <v>0.24983848896392899</v>
      </c>
      <c r="BV11" s="17"/>
      <c r="BW11" s="17">
        <v>0.23191530483145401</v>
      </c>
      <c r="BX11" s="17">
        <v>0.251073907695334</v>
      </c>
      <c r="BY11" s="17"/>
      <c r="BZ11" s="17">
        <v>0.218008370908301</v>
      </c>
      <c r="CA11" s="17">
        <v>0.246184875743959</v>
      </c>
    </row>
    <row r="12" spans="2:79" x14ac:dyDescent="0.35">
      <c r="B12" s="18" t="s">
        <v>197</v>
      </c>
      <c r="C12" s="17">
        <v>0.129230011834334</v>
      </c>
      <c r="D12" s="17">
        <v>0.13735821301713</v>
      </c>
      <c r="E12" s="17">
        <v>0.20723532906900199</v>
      </c>
      <c r="F12" s="17">
        <v>0.11160562432238399</v>
      </c>
      <c r="G12" s="17">
        <v>5.2883072827263997E-2</v>
      </c>
      <c r="H12" s="17">
        <v>0.142930398882474</v>
      </c>
      <c r="I12" s="17">
        <v>0.136274507916683</v>
      </c>
      <c r="J12" s="17">
        <v>0.12159772277728099</v>
      </c>
      <c r="K12" s="17">
        <v>7.7110867746752507E-2</v>
      </c>
      <c r="L12" s="17">
        <v>0.14859353129243799</v>
      </c>
      <c r="M12" s="17"/>
      <c r="N12" s="17">
        <v>0.123589629088363</v>
      </c>
      <c r="O12" s="17">
        <v>0.15179858922443201</v>
      </c>
      <c r="P12" s="17">
        <v>0.126868423407419</v>
      </c>
      <c r="Q12" s="17">
        <v>0.12280634710156101</v>
      </c>
      <c r="R12" s="17"/>
      <c r="S12" s="17">
        <v>0.137557903701645</v>
      </c>
      <c r="T12" s="17">
        <v>0.136630714730196</v>
      </c>
      <c r="U12" s="17">
        <v>0.150864066591367</v>
      </c>
      <c r="V12" s="17">
        <v>0.110900441961457</v>
      </c>
      <c r="W12" s="17">
        <v>0.13455011142258</v>
      </c>
      <c r="X12" s="17">
        <v>0.14129211746446399</v>
      </c>
      <c r="Y12" s="17">
        <v>0.12055258134637301</v>
      </c>
      <c r="Z12" s="17"/>
      <c r="AA12" s="17">
        <v>0.123999978948062</v>
      </c>
      <c r="AB12" s="17">
        <v>0.13748203572825299</v>
      </c>
      <c r="AC12" s="17"/>
      <c r="AD12" s="17">
        <v>0.122602738839971</v>
      </c>
      <c r="AE12" s="17">
        <v>0.109208338666565</v>
      </c>
      <c r="AF12" s="17">
        <v>0.133613379784284</v>
      </c>
      <c r="AG12" s="17"/>
      <c r="AH12" s="17">
        <v>0.113733087560248</v>
      </c>
      <c r="AI12" s="17">
        <v>0.13142567436344799</v>
      </c>
      <c r="AJ12" s="17"/>
      <c r="AK12" s="17">
        <v>0.13334146031135</v>
      </c>
      <c r="AL12" s="17">
        <v>0.12737742193846599</v>
      </c>
      <c r="AM12" s="17"/>
      <c r="AN12" s="17">
        <v>0.13282630875616699</v>
      </c>
      <c r="AO12" s="17">
        <v>0.12280634710156101</v>
      </c>
      <c r="AP12" s="17"/>
      <c r="AQ12" s="17">
        <v>0.112325780103086</v>
      </c>
      <c r="AR12" s="17">
        <v>0.137662486155017</v>
      </c>
      <c r="AS12" s="17"/>
      <c r="AT12" s="17">
        <v>0.111648071124994</v>
      </c>
      <c r="AU12" s="17">
        <v>0.154745715225696</v>
      </c>
      <c r="AV12" s="17">
        <v>0.13496790707058701</v>
      </c>
      <c r="AW12" s="17">
        <v>7.6794075527378797E-2</v>
      </c>
      <c r="AX12" s="17"/>
      <c r="AY12" s="17">
        <v>0.117702348567024</v>
      </c>
      <c r="AZ12" s="17">
        <v>0.132087166399904</v>
      </c>
      <c r="BA12" s="17"/>
      <c r="BB12" s="17">
        <v>0.123804385324102</v>
      </c>
      <c r="BC12" s="17">
        <v>0.13022673161612699</v>
      </c>
      <c r="BD12" s="17"/>
      <c r="BE12" s="17">
        <v>0.108272756736996</v>
      </c>
      <c r="BF12" s="17">
        <v>0.13197653179855401</v>
      </c>
      <c r="BG12" s="17"/>
      <c r="BH12" s="17">
        <v>0.15474476152981501</v>
      </c>
      <c r="BI12" s="17">
        <v>0.12699696483123801</v>
      </c>
      <c r="BJ12" s="17"/>
      <c r="BK12" s="17">
        <v>0.114427621958162</v>
      </c>
      <c r="BL12" s="17">
        <v>0.13179486984977601</v>
      </c>
      <c r="BM12" s="17"/>
      <c r="BN12" s="17">
        <v>9.41679754519614E-2</v>
      </c>
      <c r="BO12" s="17">
        <v>0.13082786930829801</v>
      </c>
      <c r="BP12" s="17"/>
      <c r="BQ12" s="17">
        <v>8.291325013077E-2</v>
      </c>
      <c r="BR12" s="17">
        <v>0.132873721382718</v>
      </c>
      <c r="BS12" s="17"/>
      <c r="BT12" s="17">
        <v>0.10616036297747999</v>
      </c>
      <c r="BU12" s="17">
        <v>0.13077127681481901</v>
      </c>
      <c r="BV12" s="17"/>
      <c r="BW12" s="17">
        <v>0.13035738852992099</v>
      </c>
      <c r="BX12" s="17">
        <v>0.128693070422468</v>
      </c>
      <c r="BY12" s="17"/>
      <c r="BZ12" s="17">
        <v>0.115338828759895</v>
      </c>
      <c r="CA12" s="17">
        <v>0.12989753548416999</v>
      </c>
    </row>
    <row r="13" spans="2:79" x14ac:dyDescent="0.35">
      <c r="B13" s="18" t="s">
        <v>198</v>
      </c>
      <c r="C13" s="17">
        <v>2.6015072047881602E-2</v>
      </c>
      <c r="D13" s="17">
        <v>1.76447598512381E-2</v>
      </c>
      <c r="E13" s="17">
        <v>3.7710431654034003E-2</v>
      </c>
      <c r="F13" s="17">
        <v>2.8084884960055699E-2</v>
      </c>
      <c r="G13" s="17">
        <v>1.7694947807185401E-2</v>
      </c>
      <c r="H13" s="17">
        <v>3.6848643386879203E-2</v>
      </c>
      <c r="I13" s="17">
        <v>3.0936026306800701E-2</v>
      </c>
      <c r="J13" s="17">
        <v>1.19560868423766E-2</v>
      </c>
      <c r="K13" s="17">
        <v>1.7411696137607801E-2</v>
      </c>
      <c r="L13" s="17">
        <v>1.4396443802082701E-2</v>
      </c>
      <c r="M13" s="17"/>
      <c r="N13" s="17">
        <v>3.73897946695773E-2</v>
      </c>
      <c r="O13" s="17">
        <v>2.4224065399439599E-2</v>
      </c>
      <c r="P13" s="17">
        <v>1.9843578795369798E-2</v>
      </c>
      <c r="Q13" s="17">
        <v>2.03932974265323E-2</v>
      </c>
      <c r="R13" s="17"/>
      <c r="S13" s="17">
        <v>5.2613567022866597E-2</v>
      </c>
      <c r="T13" s="17">
        <v>2.4849653916398401E-2</v>
      </c>
      <c r="U13" s="17">
        <v>1.0729151053990501E-2</v>
      </c>
      <c r="V13" s="17">
        <v>2.10197394422145E-2</v>
      </c>
      <c r="W13" s="17">
        <v>2.3595868960533301E-2</v>
      </c>
      <c r="X13" s="17">
        <v>2.1082971433737299E-2</v>
      </c>
      <c r="Y13" s="17">
        <v>2.6134092562203001E-2</v>
      </c>
      <c r="Z13" s="17"/>
      <c r="AA13" s="17">
        <v>2.0344882398855201E-2</v>
      </c>
      <c r="AB13" s="17">
        <v>3.49615818470135E-2</v>
      </c>
      <c r="AC13" s="17"/>
      <c r="AD13" s="17">
        <v>2.0659532406285999E-2</v>
      </c>
      <c r="AE13" s="17">
        <v>1.88634665352907E-2</v>
      </c>
      <c r="AF13" s="17">
        <v>1.9550133478421598E-2</v>
      </c>
      <c r="AG13" s="17"/>
      <c r="AH13" s="17">
        <v>1.69791206836904E-2</v>
      </c>
      <c r="AI13" s="17">
        <v>2.7295319629553401E-2</v>
      </c>
      <c r="AJ13" s="17"/>
      <c r="AK13" s="17">
        <v>2.8979516155180601E-2</v>
      </c>
      <c r="AL13" s="17">
        <v>2.4679314289819201E-2</v>
      </c>
      <c r="AM13" s="17"/>
      <c r="AN13" s="17">
        <v>2.9162429764551499E-2</v>
      </c>
      <c r="AO13" s="17">
        <v>2.03932974265323E-2</v>
      </c>
      <c r="AP13" s="17"/>
      <c r="AQ13" s="17">
        <v>2.8268527828600499E-2</v>
      </c>
      <c r="AR13" s="17">
        <v>2.48909625168592E-2</v>
      </c>
      <c r="AS13" s="17"/>
      <c r="AT13" s="17">
        <v>3.3378041436990802E-2</v>
      </c>
      <c r="AU13" s="17">
        <v>2.79355381261857E-2</v>
      </c>
      <c r="AV13" s="17">
        <v>2.3151897910189002E-2</v>
      </c>
      <c r="AW13" s="17">
        <v>1.8123113760065701E-2</v>
      </c>
      <c r="AX13" s="17"/>
      <c r="AY13" s="17">
        <v>2.6258921562048902E-2</v>
      </c>
      <c r="AZ13" s="17">
        <v>2.5954633454511999E-2</v>
      </c>
      <c r="BA13" s="17"/>
      <c r="BB13" s="17">
        <v>2.7124370319099499E-2</v>
      </c>
      <c r="BC13" s="17">
        <v>2.58112873736609E-2</v>
      </c>
      <c r="BD13" s="17"/>
      <c r="BE13" s="17">
        <v>2.2270514476591102E-2</v>
      </c>
      <c r="BF13" s="17">
        <v>2.65058091257552E-2</v>
      </c>
      <c r="BG13" s="17"/>
      <c r="BH13" s="17">
        <v>2.3195191367577399E-2</v>
      </c>
      <c r="BI13" s="17">
        <v>2.6261867575072598E-2</v>
      </c>
      <c r="BJ13" s="17"/>
      <c r="BK13" s="17">
        <v>1.9055484139637799E-2</v>
      </c>
      <c r="BL13" s="17">
        <v>2.72209823758729E-2</v>
      </c>
      <c r="BM13" s="17"/>
      <c r="BN13" s="17">
        <v>3.2316957858942098E-2</v>
      </c>
      <c r="BO13" s="17">
        <v>2.5727880647089699E-2</v>
      </c>
      <c r="BP13" s="17"/>
      <c r="BQ13" s="17">
        <v>1.9855876901702499E-2</v>
      </c>
      <c r="BR13" s="17">
        <v>2.6499611928025399E-2</v>
      </c>
      <c r="BS13" s="17"/>
      <c r="BT13" s="17">
        <v>4.0827506257020897E-2</v>
      </c>
      <c r="BU13" s="17">
        <v>2.50254650424202E-2</v>
      </c>
      <c r="BV13" s="17"/>
      <c r="BW13" s="17">
        <v>2.33491974370518E-2</v>
      </c>
      <c r="BX13" s="17">
        <v>2.7284761658284098E-2</v>
      </c>
      <c r="BY13" s="17"/>
      <c r="BZ13" s="17">
        <v>1.5777171849883399E-2</v>
      </c>
      <c r="CA13" s="17">
        <v>2.6507041700156501E-2</v>
      </c>
    </row>
    <row r="14" spans="2:79" x14ac:dyDescent="0.35">
      <c r="B14" s="18" t="s">
        <v>75</v>
      </c>
      <c r="C14" s="17">
        <v>2.2683879474309498E-2</v>
      </c>
      <c r="D14" s="17">
        <v>1.7733524751290499E-2</v>
      </c>
      <c r="E14" s="17">
        <v>4.0681097508752699E-2</v>
      </c>
      <c r="F14" s="17">
        <v>2.2946535109878399E-2</v>
      </c>
      <c r="G14" s="17">
        <v>3.1484997140277499E-2</v>
      </c>
      <c r="H14" s="17">
        <v>1.21943372353224E-2</v>
      </c>
      <c r="I14" s="17">
        <v>5.5142010920558896E-3</v>
      </c>
      <c r="J14" s="17">
        <v>2.97747473490701E-2</v>
      </c>
      <c r="K14" s="17">
        <v>4.17466368457576E-2</v>
      </c>
      <c r="L14" s="17">
        <v>1.2498186861036599E-2</v>
      </c>
      <c r="M14" s="17"/>
      <c r="N14" s="17">
        <v>4.8488474856577597E-2</v>
      </c>
      <c r="O14" s="17">
        <v>1.9634581709801799E-2</v>
      </c>
      <c r="P14" s="17">
        <v>1.4279531134180699E-2</v>
      </c>
      <c r="Q14" s="17">
        <v>6.9445920554718401E-3</v>
      </c>
      <c r="R14" s="17"/>
      <c r="S14" s="17">
        <v>3.2889845618795398E-2</v>
      </c>
      <c r="T14" s="17">
        <v>1.9187730952199E-2</v>
      </c>
      <c r="U14" s="17">
        <v>1.3223497966136999E-2</v>
      </c>
      <c r="V14" s="17">
        <v>3.5879403299421797E-2</v>
      </c>
      <c r="W14" s="17">
        <v>1.0799140488307799E-2</v>
      </c>
      <c r="X14" s="17">
        <v>9.1383004173791402E-3</v>
      </c>
      <c r="Y14" s="17">
        <v>6.0892319950782703E-3</v>
      </c>
      <c r="Z14" s="17"/>
      <c r="AA14" s="17">
        <v>6.2942349840769901E-3</v>
      </c>
      <c r="AB14" s="17">
        <v>4.8543705002602001E-2</v>
      </c>
      <c r="AC14" s="17"/>
      <c r="AD14" s="17">
        <v>5.6902350785634501E-3</v>
      </c>
      <c r="AE14" s="17">
        <v>5.0172201771921596E-3</v>
      </c>
      <c r="AF14" s="17">
        <v>7.6533118774693397E-3</v>
      </c>
      <c r="AG14" s="17"/>
      <c r="AH14" s="17">
        <v>8.4394503323023001E-4</v>
      </c>
      <c r="AI14" s="17">
        <v>2.5778243545686301E-2</v>
      </c>
      <c r="AJ14" s="17"/>
      <c r="AK14" s="17">
        <v>2.7574828361574499E-2</v>
      </c>
      <c r="AL14" s="17">
        <v>2.04800521515527E-2</v>
      </c>
      <c r="AM14" s="17"/>
      <c r="AN14" s="17">
        <v>3.1495539679334703E-2</v>
      </c>
      <c r="AO14" s="17">
        <v>6.9445920554718401E-3</v>
      </c>
      <c r="AP14" s="17"/>
      <c r="AQ14" s="17">
        <v>6.6858300103669402E-3</v>
      </c>
      <c r="AR14" s="17">
        <v>3.0664315582289599E-2</v>
      </c>
      <c r="AS14" s="17"/>
      <c r="AT14" s="17">
        <v>7.3855057106688202E-2</v>
      </c>
      <c r="AU14" s="17">
        <v>2.1144042708232901E-2</v>
      </c>
      <c r="AV14" s="17">
        <v>4.6344753370396998E-3</v>
      </c>
      <c r="AW14" s="17">
        <v>2.6964664178160398E-3</v>
      </c>
      <c r="AX14" s="17"/>
      <c r="AY14" s="17">
        <v>6.5346871961675197E-3</v>
      </c>
      <c r="AZ14" s="17">
        <v>2.6686489316201201E-2</v>
      </c>
      <c r="BA14" s="17"/>
      <c r="BB14" s="17">
        <v>1.6203486162175599E-2</v>
      </c>
      <c r="BC14" s="17">
        <v>2.38743661758576E-2</v>
      </c>
      <c r="BD14" s="17"/>
      <c r="BE14" s="17">
        <v>1.22381639778697E-2</v>
      </c>
      <c r="BF14" s="17">
        <v>2.40528262193999E-2</v>
      </c>
      <c r="BG14" s="17"/>
      <c r="BH14" s="17">
        <v>1.54780475507383E-2</v>
      </c>
      <c r="BI14" s="17">
        <v>2.3314532785582001E-2</v>
      </c>
      <c r="BJ14" s="17"/>
      <c r="BK14" s="17">
        <v>1.6024956726646701E-2</v>
      </c>
      <c r="BL14" s="17">
        <v>2.3837692576546599E-2</v>
      </c>
      <c r="BM14" s="17"/>
      <c r="BN14" s="17">
        <v>0</v>
      </c>
      <c r="BO14" s="17">
        <v>2.37176359270505E-2</v>
      </c>
      <c r="BP14" s="17"/>
      <c r="BQ14" s="17">
        <v>3.61063626213103E-3</v>
      </c>
      <c r="BR14" s="17">
        <v>2.4184359124757901E-2</v>
      </c>
      <c r="BS14" s="17"/>
      <c r="BT14" s="17">
        <v>9.2706632363482103E-3</v>
      </c>
      <c r="BU14" s="17">
        <v>2.3580005834598398E-2</v>
      </c>
      <c r="BV14" s="17"/>
      <c r="BW14" s="17">
        <v>9.4662206936883507E-3</v>
      </c>
      <c r="BX14" s="17">
        <v>2.8979120803148999E-2</v>
      </c>
      <c r="BY14" s="17"/>
      <c r="BZ14" s="17">
        <v>0</v>
      </c>
      <c r="CA14" s="17">
        <v>2.3773925292435601E-2</v>
      </c>
    </row>
    <row r="15" spans="2:79" x14ac:dyDescent="0.35">
      <c r="B15" s="18" t="s">
        <v>199</v>
      </c>
      <c r="C15" s="20">
        <v>0.57717806709034103</v>
      </c>
      <c r="D15" s="20">
        <v>0.58509586363256605</v>
      </c>
      <c r="E15" s="20">
        <v>0.44002869655480598</v>
      </c>
      <c r="F15" s="20">
        <v>0.52756815590146899</v>
      </c>
      <c r="G15" s="20">
        <v>0.72835754512017603</v>
      </c>
      <c r="H15" s="20">
        <v>0.54558282606783703</v>
      </c>
      <c r="I15" s="20">
        <v>0.57990620898433098</v>
      </c>
      <c r="J15" s="20">
        <v>0.59080285322682402</v>
      </c>
      <c r="K15" s="20">
        <v>0.67199170119791996</v>
      </c>
      <c r="L15" s="20">
        <v>0.65583109443135701</v>
      </c>
      <c r="M15" s="20"/>
      <c r="N15" s="20">
        <v>0.54061298283624504</v>
      </c>
      <c r="O15" s="20">
        <v>0.54003748488042203</v>
      </c>
      <c r="P15" s="20">
        <v>0.59752482739149604</v>
      </c>
      <c r="Q15" s="20">
        <v>0.61793960801160197</v>
      </c>
      <c r="R15" s="20"/>
      <c r="S15" s="20">
        <v>0.53645169987955699</v>
      </c>
      <c r="T15" s="20">
        <v>0.57004398085289298</v>
      </c>
      <c r="U15" s="20">
        <v>0.58850224220931202</v>
      </c>
      <c r="V15" s="20">
        <v>0.563791950740265</v>
      </c>
      <c r="W15" s="20">
        <v>0.56733254071806005</v>
      </c>
      <c r="X15" s="20">
        <v>0.63993944133319802</v>
      </c>
      <c r="Y15" s="20">
        <v>0.63189005219749494</v>
      </c>
      <c r="Z15" s="20"/>
      <c r="AA15" s="20">
        <v>0.62509038456861998</v>
      </c>
      <c r="AB15" s="20">
        <v>0.50158129796073303</v>
      </c>
      <c r="AC15" s="20"/>
      <c r="AD15" s="20">
        <v>0.60664129182371695</v>
      </c>
      <c r="AE15" s="20">
        <v>0.68850092944157104</v>
      </c>
      <c r="AF15" s="20">
        <v>0.60900711633288196</v>
      </c>
      <c r="AG15" s="20"/>
      <c r="AH15" s="20">
        <v>0.68839605426751804</v>
      </c>
      <c r="AI15" s="20">
        <v>0.56142028427554502</v>
      </c>
      <c r="AJ15" s="20"/>
      <c r="AK15" s="20">
        <v>0.57822910492229496</v>
      </c>
      <c r="AL15" s="20">
        <v>0.57670447680250503</v>
      </c>
      <c r="AM15" s="20"/>
      <c r="AN15" s="20">
        <v>0.55435766623779104</v>
      </c>
      <c r="AO15" s="20">
        <v>0.61793960801160197</v>
      </c>
      <c r="AP15" s="20"/>
      <c r="AQ15" s="20">
        <v>0.64920512039591405</v>
      </c>
      <c r="AR15" s="20">
        <v>0.54124823087832397</v>
      </c>
      <c r="AS15" s="20"/>
      <c r="AT15" s="20">
        <v>0.49462068066369702</v>
      </c>
      <c r="AU15" s="20">
        <v>0.54372316970975998</v>
      </c>
      <c r="AV15" s="20">
        <v>0.60452990076889701</v>
      </c>
      <c r="AW15" s="20">
        <v>0.70284389266209701</v>
      </c>
      <c r="AX15" s="20"/>
      <c r="AY15" s="20">
        <v>0.63946971192063795</v>
      </c>
      <c r="AZ15" s="20">
        <v>0.56173895742026603</v>
      </c>
      <c r="BA15" s="20"/>
      <c r="BB15" s="20">
        <v>0.59594625389295697</v>
      </c>
      <c r="BC15" s="20">
        <v>0.57373023981744298</v>
      </c>
      <c r="BD15" s="20"/>
      <c r="BE15" s="20">
        <v>0.639433564290803</v>
      </c>
      <c r="BF15" s="20">
        <v>0.56901927123900797</v>
      </c>
      <c r="BG15" s="20"/>
      <c r="BH15" s="20">
        <v>0.57976139471408294</v>
      </c>
      <c r="BI15" s="20">
        <v>0.576951974650593</v>
      </c>
      <c r="BJ15" s="20"/>
      <c r="BK15" s="20">
        <v>0.61623345843049204</v>
      </c>
      <c r="BL15" s="20">
        <v>0.57041081299401197</v>
      </c>
      <c r="BM15" s="20"/>
      <c r="BN15" s="20">
        <v>0.65716923944757799</v>
      </c>
      <c r="BO15" s="20">
        <v>0.57353268576655703</v>
      </c>
      <c r="BP15" s="20"/>
      <c r="BQ15" s="20">
        <v>0.68883772531435095</v>
      </c>
      <c r="BR15" s="20">
        <v>0.56839387432997301</v>
      </c>
      <c r="BS15" s="20"/>
      <c r="BT15" s="20">
        <v>0.67287301528254395</v>
      </c>
      <c r="BU15" s="20">
        <v>0.570784763344233</v>
      </c>
      <c r="BV15" s="20"/>
      <c r="BW15" s="20">
        <v>0.60491188850788502</v>
      </c>
      <c r="BX15" s="20">
        <v>0.56396913942076399</v>
      </c>
      <c r="BY15" s="20"/>
      <c r="BZ15" s="20">
        <v>0.65087562848192004</v>
      </c>
      <c r="CA15" s="20">
        <v>0.57363662177927899</v>
      </c>
    </row>
    <row r="16" spans="2:79" x14ac:dyDescent="0.35">
      <c r="B16" s="18" t="s">
        <v>200</v>
      </c>
      <c r="C16" s="20">
        <v>0.155245083882216</v>
      </c>
      <c r="D16" s="20">
        <v>0.15500297286836801</v>
      </c>
      <c r="E16" s="20">
        <v>0.244945760723036</v>
      </c>
      <c r="F16" s="20">
        <v>0.13969050928244001</v>
      </c>
      <c r="G16" s="20">
        <v>7.0578020634449401E-2</v>
      </c>
      <c r="H16" s="20">
        <v>0.17977904226935301</v>
      </c>
      <c r="I16" s="20">
        <v>0.167210534223483</v>
      </c>
      <c r="J16" s="20">
        <v>0.13355380961965799</v>
      </c>
      <c r="K16" s="20">
        <v>9.4522563884360297E-2</v>
      </c>
      <c r="L16" s="20">
        <v>0.16298997509452101</v>
      </c>
      <c r="M16" s="20"/>
      <c r="N16" s="20">
        <v>0.16097942375794</v>
      </c>
      <c r="O16" s="20">
        <v>0.17602265462387101</v>
      </c>
      <c r="P16" s="20">
        <v>0.14671200220278799</v>
      </c>
      <c r="Q16" s="20">
        <v>0.143199644528093</v>
      </c>
      <c r="R16" s="20"/>
      <c r="S16" s="20">
        <v>0.19017147072451199</v>
      </c>
      <c r="T16" s="20">
        <v>0.16148036864659401</v>
      </c>
      <c r="U16" s="20">
        <v>0.161593217645357</v>
      </c>
      <c r="V16" s="20">
        <v>0.13192018140367101</v>
      </c>
      <c r="W16" s="20">
        <v>0.15814598038311301</v>
      </c>
      <c r="X16" s="20">
        <v>0.16237508889820099</v>
      </c>
      <c r="Y16" s="20">
        <v>0.14668667390857601</v>
      </c>
      <c r="Z16" s="20"/>
      <c r="AA16" s="20">
        <v>0.14434486134691701</v>
      </c>
      <c r="AB16" s="20">
        <v>0.17244361757526699</v>
      </c>
      <c r="AC16" s="20"/>
      <c r="AD16" s="20">
        <v>0.14326227124625701</v>
      </c>
      <c r="AE16" s="20">
        <v>0.12807180520185499</v>
      </c>
      <c r="AF16" s="20">
        <v>0.153163513262706</v>
      </c>
      <c r="AG16" s="20"/>
      <c r="AH16" s="20">
        <v>0.130712208243939</v>
      </c>
      <c r="AI16" s="20">
        <v>0.15872099399300099</v>
      </c>
      <c r="AJ16" s="20"/>
      <c r="AK16" s="20">
        <v>0.16232097646653099</v>
      </c>
      <c r="AL16" s="20">
        <v>0.152056736228285</v>
      </c>
      <c r="AM16" s="20"/>
      <c r="AN16" s="20">
        <v>0.16198873852071799</v>
      </c>
      <c r="AO16" s="20">
        <v>0.143199644528093</v>
      </c>
      <c r="AP16" s="20"/>
      <c r="AQ16" s="20">
        <v>0.14059430793168701</v>
      </c>
      <c r="AR16" s="20">
        <v>0.16255344867187699</v>
      </c>
      <c r="AS16" s="20"/>
      <c r="AT16" s="20">
        <v>0.145026112561985</v>
      </c>
      <c r="AU16" s="20">
        <v>0.18268125335188201</v>
      </c>
      <c r="AV16" s="20">
        <v>0.15811980498077599</v>
      </c>
      <c r="AW16" s="20">
        <v>9.4917189287444595E-2</v>
      </c>
      <c r="AX16" s="20"/>
      <c r="AY16" s="20">
        <v>0.14396127012907201</v>
      </c>
      <c r="AZ16" s="20">
        <v>0.15804179985441599</v>
      </c>
      <c r="BA16" s="20"/>
      <c r="BB16" s="20">
        <v>0.15092875564320099</v>
      </c>
      <c r="BC16" s="20">
        <v>0.156038018989787</v>
      </c>
      <c r="BD16" s="20"/>
      <c r="BE16" s="20">
        <v>0.130543271213587</v>
      </c>
      <c r="BF16" s="20">
        <v>0.15848234092430899</v>
      </c>
      <c r="BG16" s="20"/>
      <c r="BH16" s="20">
        <v>0.17793995289739301</v>
      </c>
      <c r="BI16" s="20">
        <v>0.153258832406311</v>
      </c>
      <c r="BJ16" s="20"/>
      <c r="BK16" s="20">
        <v>0.13348310609779901</v>
      </c>
      <c r="BL16" s="20">
        <v>0.15901585222564901</v>
      </c>
      <c r="BM16" s="20"/>
      <c r="BN16" s="20">
        <v>0.12648493331090299</v>
      </c>
      <c r="BO16" s="20">
        <v>0.15655574995538801</v>
      </c>
      <c r="BP16" s="20"/>
      <c r="BQ16" s="20">
        <v>0.102769127032473</v>
      </c>
      <c r="BR16" s="20">
        <v>0.15937333331074399</v>
      </c>
      <c r="BS16" s="20"/>
      <c r="BT16" s="20">
        <v>0.146987869234501</v>
      </c>
      <c r="BU16" s="20">
        <v>0.15579674185723899</v>
      </c>
      <c r="BV16" s="20"/>
      <c r="BW16" s="20">
        <v>0.15370658596697201</v>
      </c>
      <c r="BX16" s="20">
        <v>0.155977832080753</v>
      </c>
      <c r="BY16" s="20"/>
      <c r="BZ16" s="20">
        <v>0.13111600060977899</v>
      </c>
      <c r="CA16" s="20">
        <v>0.15640457718432599</v>
      </c>
    </row>
    <row r="17" spans="2:79" x14ac:dyDescent="0.35">
      <c r="B17" s="18" t="s">
        <v>166</v>
      </c>
      <c r="C17" s="21">
        <v>0.421932983208125</v>
      </c>
      <c r="D17" s="21">
        <v>0.43009289076419799</v>
      </c>
      <c r="E17" s="21">
        <v>0.19508293583177</v>
      </c>
      <c r="F17" s="21">
        <v>0.38787764661902902</v>
      </c>
      <c r="G17" s="21">
        <v>0.65777952448572596</v>
      </c>
      <c r="H17" s="21">
        <v>0.36580378379848399</v>
      </c>
      <c r="I17" s="21">
        <v>0.41269567476084801</v>
      </c>
      <c r="J17" s="21">
        <v>0.45724904360716601</v>
      </c>
      <c r="K17" s="21">
        <v>0.57746913731355898</v>
      </c>
      <c r="L17" s="21">
        <v>0.492841119336837</v>
      </c>
      <c r="M17" s="21"/>
      <c r="N17" s="21">
        <v>0.37963355907830498</v>
      </c>
      <c r="O17" s="21">
        <v>0.36401483025655101</v>
      </c>
      <c r="P17" s="21">
        <v>0.45081282518870802</v>
      </c>
      <c r="Q17" s="21">
        <v>0.474739963483509</v>
      </c>
      <c r="R17" s="21"/>
      <c r="S17" s="21">
        <v>0.34628022915504503</v>
      </c>
      <c r="T17" s="21">
        <v>0.408563612206299</v>
      </c>
      <c r="U17" s="21">
        <v>0.42690902456395502</v>
      </c>
      <c r="V17" s="21">
        <v>0.43187176933659399</v>
      </c>
      <c r="W17" s="21">
        <v>0.40918656033494599</v>
      </c>
      <c r="X17" s="21">
        <v>0.47756435243499701</v>
      </c>
      <c r="Y17" s="21">
        <v>0.48520337828891902</v>
      </c>
      <c r="Z17" s="21"/>
      <c r="AA17" s="21">
        <v>0.480745523221703</v>
      </c>
      <c r="AB17" s="21">
        <v>0.32913768038546598</v>
      </c>
      <c r="AC17" s="21"/>
      <c r="AD17" s="21">
        <v>0.46337902057746</v>
      </c>
      <c r="AE17" s="21">
        <v>0.56042912423971603</v>
      </c>
      <c r="AF17" s="21">
        <v>0.45584360307017602</v>
      </c>
      <c r="AG17" s="21"/>
      <c r="AH17" s="21">
        <v>0.55768384602357901</v>
      </c>
      <c r="AI17" s="21">
        <v>0.40269929028254398</v>
      </c>
      <c r="AJ17" s="21"/>
      <c r="AK17" s="21">
        <v>0.41590812845576403</v>
      </c>
      <c r="AL17" s="21">
        <v>0.42464774057422</v>
      </c>
      <c r="AM17" s="21"/>
      <c r="AN17" s="21">
        <v>0.39236892771707299</v>
      </c>
      <c r="AO17" s="21">
        <v>0.474739963483509</v>
      </c>
      <c r="AP17" s="21"/>
      <c r="AQ17" s="21">
        <v>0.50861081246422701</v>
      </c>
      <c r="AR17" s="21">
        <v>0.37869478220644798</v>
      </c>
      <c r="AS17" s="21"/>
      <c r="AT17" s="21">
        <v>0.34959456810171202</v>
      </c>
      <c r="AU17" s="21">
        <v>0.36104191635787802</v>
      </c>
      <c r="AV17" s="21">
        <v>0.44641009578812202</v>
      </c>
      <c r="AW17" s="21">
        <v>0.60792670337465304</v>
      </c>
      <c r="AX17" s="21"/>
      <c r="AY17" s="21">
        <v>0.495508441791565</v>
      </c>
      <c r="AZ17" s="21">
        <v>0.40369715756585001</v>
      </c>
      <c r="BA17" s="21"/>
      <c r="BB17" s="21">
        <v>0.44501749824975601</v>
      </c>
      <c r="BC17" s="21">
        <v>0.417692220827655</v>
      </c>
      <c r="BD17" s="21"/>
      <c r="BE17" s="21">
        <v>0.508890293077216</v>
      </c>
      <c r="BF17" s="21">
        <v>0.41053693031469901</v>
      </c>
      <c r="BG17" s="21"/>
      <c r="BH17" s="21">
        <v>0.40182144181668999</v>
      </c>
      <c r="BI17" s="21">
        <v>0.42369314224428301</v>
      </c>
      <c r="BJ17" s="21"/>
      <c r="BK17" s="21">
        <v>0.48275035233269298</v>
      </c>
      <c r="BL17" s="21">
        <v>0.41139496076836302</v>
      </c>
      <c r="BM17" s="21"/>
      <c r="BN17" s="21">
        <v>0.53068430613667505</v>
      </c>
      <c r="BO17" s="21">
        <v>0.41697693581117001</v>
      </c>
      <c r="BP17" s="21"/>
      <c r="BQ17" s="21">
        <v>0.58606859828187796</v>
      </c>
      <c r="BR17" s="21">
        <v>0.40902054101923002</v>
      </c>
      <c r="BS17" s="21"/>
      <c r="BT17" s="21">
        <v>0.52588514604804304</v>
      </c>
      <c r="BU17" s="21">
        <v>0.41498802148699399</v>
      </c>
      <c r="BV17" s="21"/>
      <c r="BW17" s="21">
        <v>0.45120530254091301</v>
      </c>
      <c r="BX17" s="21">
        <v>0.40799130734001199</v>
      </c>
      <c r="BY17" s="21"/>
      <c r="BZ17" s="21">
        <v>0.51975962787214103</v>
      </c>
      <c r="CA17" s="21">
        <v>0.417232044594953</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20.7265625" customWidth="1"/>
  </cols>
  <sheetData>
    <row r="2" spans="2:15" ht="40" customHeight="1" x14ac:dyDescent="0.35">
      <c r="D2" s="30" t="s">
        <v>225</v>
      </c>
      <c r="E2" s="26"/>
      <c r="F2" s="26"/>
      <c r="G2" s="26"/>
      <c r="H2" s="26"/>
      <c r="I2" s="26"/>
      <c r="J2" s="26"/>
      <c r="K2" s="26"/>
      <c r="L2" s="26"/>
      <c r="M2" s="26"/>
      <c r="N2" s="26"/>
      <c r="O2" s="26"/>
    </row>
    <row r="6" spans="2:15" ht="50" customHeight="1" x14ac:dyDescent="0.35">
      <c r="B6" s="23" t="s">
        <v>15</v>
      </c>
      <c r="C6" s="23" t="s">
        <v>206</v>
      </c>
      <c r="D6" s="23" t="s">
        <v>207</v>
      </c>
      <c r="E6" s="23" t="s">
        <v>208</v>
      </c>
      <c r="F6" s="23" t="s">
        <v>209</v>
      </c>
      <c r="G6" s="23" t="s">
        <v>210</v>
      </c>
      <c r="H6" s="23" t="s">
        <v>211</v>
      </c>
      <c r="I6" s="23" t="s">
        <v>212</v>
      </c>
      <c r="J6" s="23" t="s">
        <v>213</v>
      </c>
      <c r="K6" s="23" t="s">
        <v>214</v>
      </c>
      <c r="L6" s="23" t="s">
        <v>215</v>
      </c>
      <c r="M6" s="23" t="s">
        <v>216</v>
      </c>
      <c r="N6" s="23" t="s">
        <v>217</v>
      </c>
    </row>
    <row r="7" spans="2:15" x14ac:dyDescent="0.35">
      <c r="B7" s="18" t="s">
        <v>218</v>
      </c>
      <c r="C7" s="17">
        <v>0.80858542354173601</v>
      </c>
      <c r="D7" s="17">
        <v>0.75684725402883501</v>
      </c>
      <c r="E7" s="17">
        <v>0.64381368260588101</v>
      </c>
      <c r="F7" s="17">
        <v>0.64060619451175405</v>
      </c>
      <c r="G7" s="17">
        <v>0.65854043036932597</v>
      </c>
      <c r="H7" s="17">
        <v>0.50706888132806605</v>
      </c>
      <c r="I7" s="17">
        <v>0.61444134320553601</v>
      </c>
      <c r="J7" s="17">
        <v>0.52616156042798401</v>
      </c>
      <c r="K7" s="17">
        <v>0.53220521662743303</v>
      </c>
      <c r="L7" s="17">
        <v>0.244403851102557</v>
      </c>
      <c r="M7" s="17">
        <v>0.14364543711809499</v>
      </c>
      <c r="N7" s="17">
        <v>0.21815118667254399</v>
      </c>
    </row>
    <row r="8" spans="2:15" x14ac:dyDescent="0.35">
      <c r="B8" s="18" t="s">
        <v>219</v>
      </c>
      <c r="C8" s="17">
        <v>0.140561653701783</v>
      </c>
      <c r="D8" s="17">
        <v>0.18036737502863701</v>
      </c>
      <c r="E8" s="17">
        <v>0.273533669323757</v>
      </c>
      <c r="F8" s="17">
        <v>0.26688146508125199</v>
      </c>
      <c r="G8" s="17">
        <v>0.23881827272829101</v>
      </c>
      <c r="H8" s="17">
        <v>0.324595376772637</v>
      </c>
      <c r="I8" s="17">
        <v>0.23557334183987799</v>
      </c>
      <c r="J8" s="17">
        <v>0.30266286517159202</v>
      </c>
      <c r="K8" s="17">
        <v>0.289947031880325</v>
      </c>
      <c r="L8" s="17">
        <v>0.28790290676124403</v>
      </c>
      <c r="M8" s="17">
        <v>0.22767189159200901</v>
      </c>
      <c r="N8" s="17">
        <v>0.231501216269941</v>
      </c>
    </row>
    <row r="9" spans="2:15" ht="29" x14ac:dyDescent="0.35">
      <c r="B9" s="18" t="s">
        <v>220</v>
      </c>
      <c r="C9" s="17">
        <v>3.6189089621553303E-2</v>
      </c>
      <c r="D9" s="17">
        <v>4.7354534338708898E-2</v>
      </c>
      <c r="E9" s="17">
        <v>6.1579142000872798E-2</v>
      </c>
      <c r="F9" s="17">
        <v>6.5239936963574496E-2</v>
      </c>
      <c r="G9" s="17">
        <v>6.9097159394726396E-2</v>
      </c>
      <c r="H9" s="17">
        <v>0.112404272078815</v>
      </c>
      <c r="I9" s="17">
        <v>8.7521118828532196E-2</v>
      </c>
      <c r="J9" s="17">
        <v>0.113711465098499</v>
      </c>
      <c r="K9" s="17">
        <v>0.10701774504399</v>
      </c>
      <c r="L9" s="17">
        <v>0.20495850329670201</v>
      </c>
      <c r="M9" s="17">
        <v>0.230160324743302</v>
      </c>
      <c r="N9" s="17">
        <v>0.19112791773461299</v>
      </c>
    </row>
    <row r="10" spans="2:15" x14ac:dyDescent="0.35">
      <c r="B10" s="18" t="s">
        <v>221</v>
      </c>
      <c r="C10" s="17">
        <v>9.1187712475436899E-3</v>
      </c>
      <c r="D10" s="17">
        <v>9.2741298500168996E-3</v>
      </c>
      <c r="E10" s="17">
        <v>1.1300098944339599E-2</v>
      </c>
      <c r="F10" s="17">
        <v>1.4688148566214299E-2</v>
      </c>
      <c r="G10" s="17">
        <v>1.7475975122032E-2</v>
      </c>
      <c r="H10" s="17">
        <v>3.0505138853493399E-2</v>
      </c>
      <c r="I10" s="17">
        <v>2.78426504322856E-2</v>
      </c>
      <c r="J10" s="17">
        <v>3.4226580735464099E-2</v>
      </c>
      <c r="K10" s="17">
        <v>4.0643188068714503E-2</v>
      </c>
      <c r="L10" s="17">
        <v>0.129782264401447</v>
      </c>
      <c r="M10" s="17">
        <v>0.13720097981005</v>
      </c>
      <c r="N10" s="17">
        <v>0.14561055030710901</v>
      </c>
    </row>
    <row r="11" spans="2:15" x14ac:dyDescent="0.35">
      <c r="B11" s="18" t="s">
        <v>222</v>
      </c>
      <c r="C11" s="17">
        <v>2.3660447496108199E-3</v>
      </c>
      <c r="D11" s="17">
        <v>2.6443858643715899E-3</v>
      </c>
      <c r="E11" s="17">
        <v>4.4904851196011604E-3</v>
      </c>
      <c r="F11" s="17">
        <v>5.6501235486681803E-3</v>
      </c>
      <c r="G11" s="17">
        <v>9.4889961665040792E-3</v>
      </c>
      <c r="H11" s="17">
        <v>1.2555871524639901E-2</v>
      </c>
      <c r="I11" s="17">
        <v>1.8796757409911002E-2</v>
      </c>
      <c r="J11" s="17">
        <v>1.4875209496072199E-2</v>
      </c>
      <c r="K11" s="17">
        <v>1.9607208026717799E-2</v>
      </c>
      <c r="L11" s="17">
        <v>0.108997540869325</v>
      </c>
      <c r="M11" s="17">
        <v>0.18653845617058101</v>
      </c>
      <c r="N11" s="17">
        <v>0.17918225249941899</v>
      </c>
    </row>
    <row r="12" spans="2:15" x14ac:dyDescent="0.35">
      <c r="B12" s="18" t="s">
        <v>75</v>
      </c>
      <c r="C12" s="17">
        <v>3.1790171377726602E-3</v>
      </c>
      <c r="D12" s="17">
        <v>3.5123208894304102E-3</v>
      </c>
      <c r="E12" s="17">
        <v>5.2829220055484504E-3</v>
      </c>
      <c r="F12" s="17">
        <v>6.9341313285366801E-3</v>
      </c>
      <c r="G12" s="17">
        <v>6.5791662191205403E-3</v>
      </c>
      <c r="H12" s="17">
        <v>1.2870459442348299E-2</v>
      </c>
      <c r="I12" s="17">
        <v>1.58247882838581E-2</v>
      </c>
      <c r="J12" s="17">
        <v>8.36231907038874E-3</v>
      </c>
      <c r="K12" s="17">
        <v>1.057961035282E-2</v>
      </c>
      <c r="L12" s="17">
        <v>2.3954933568724301E-2</v>
      </c>
      <c r="M12" s="17">
        <v>7.4782910565962701E-2</v>
      </c>
      <c r="N12" s="17">
        <v>3.4426876516373703E-2</v>
      </c>
    </row>
    <row r="13" spans="2:15" x14ac:dyDescent="0.35">
      <c r="B13" s="22" t="s">
        <v>223</v>
      </c>
      <c r="C13" s="20">
        <v>0.94914707724351999</v>
      </c>
      <c r="D13" s="20">
        <v>0.93721462905747199</v>
      </c>
      <c r="E13" s="20">
        <v>0.91734735192963801</v>
      </c>
      <c r="F13" s="20">
        <v>0.90748765959300703</v>
      </c>
      <c r="G13" s="20">
        <v>0.89735870309761701</v>
      </c>
      <c r="H13" s="20">
        <v>0.83166425810070399</v>
      </c>
      <c r="I13" s="20">
        <v>0.850014685045413</v>
      </c>
      <c r="J13" s="20">
        <v>0.82882442559957603</v>
      </c>
      <c r="K13" s="20">
        <v>0.82215224850775803</v>
      </c>
      <c r="L13" s="20">
        <v>0.53230675786380099</v>
      </c>
      <c r="M13" s="20">
        <v>0.37131732871010398</v>
      </c>
      <c r="N13" s="20">
        <v>0.44965240294248499</v>
      </c>
    </row>
    <row r="14" spans="2:15" x14ac:dyDescent="0.35">
      <c r="B14" s="22" t="s">
        <v>224</v>
      </c>
      <c r="C14" s="20">
        <v>1.14848159971545E-2</v>
      </c>
      <c r="D14" s="20">
        <v>1.1918515714388501E-2</v>
      </c>
      <c r="E14" s="20">
        <v>1.57905840639408E-2</v>
      </c>
      <c r="F14" s="20">
        <v>2.03382721148824E-2</v>
      </c>
      <c r="G14" s="20">
        <v>2.6964971288536001E-2</v>
      </c>
      <c r="H14" s="20">
        <v>4.3061010378133299E-2</v>
      </c>
      <c r="I14" s="20">
        <v>4.6639407842196598E-2</v>
      </c>
      <c r="J14" s="20">
        <v>4.91017902315364E-2</v>
      </c>
      <c r="K14" s="20">
        <v>6.0250396095432299E-2</v>
      </c>
      <c r="L14" s="20">
        <v>0.238779805270772</v>
      </c>
      <c r="M14" s="20">
        <v>0.32373943598063099</v>
      </c>
      <c r="N14" s="20">
        <v>0.324792802806529</v>
      </c>
    </row>
    <row r="15" spans="2:15" x14ac:dyDescent="0.35">
      <c r="B15" s="22" t="s">
        <v>166</v>
      </c>
      <c r="C15" s="21">
        <v>0.93766226124636498</v>
      </c>
      <c r="D15" s="21">
        <v>0.92529611334308404</v>
      </c>
      <c r="E15" s="21">
        <v>0.90155676786569705</v>
      </c>
      <c r="F15" s="21">
        <v>0.887149387478124</v>
      </c>
      <c r="G15" s="21">
        <v>0.87039373180908097</v>
      </c>
      <c r="H15" s="21">
        <v>0.78860324772256996</v>
      </c>
      <c r="I15" s="21">
        <v>0.803375277203217</v>
      </c>
      <c r="J15" s="21">
        <v>0.77972263536803899</v>
      </c>
      <c r="K15" s="21">
        <v>0.761901852412325</v>
      </c>
      <c r="L15" s="21">
        <v>0.29352695259302902</v>
      </c>
      <c r="M15" s="21">
        <v>4.7577892729472403E-2</v>
      </c>
      <c r="N15" s="21">
        <v>0.124859600135956</v>
      </c>
    </row>
    <row r="16" spans="2:15" x14ac:dyDescent="0.35">
      <c r="B16" s="16"/>
      <c r="C16" s="16"/>
      <c r="D16" s="16"/>
      <c r="E16" s="16"/>
      <c r="F16" s="16"/>
      <c r="G16" s="16"/>
      <c r="H16" s="16"/>
      <c r="I16" s="16"/>
      <c r="J16" s="16"/>
      <c r="K16" s="16"/>
      <c r="L16" s="16"/>
      <c r="M16" s="16"/>
      <c r="N16" s="16"/>
    </row>
    <row r="17" spans="2:2" x14ac:dyDescent="0.35">
      <c r="B17" t="s">
        <v>78</v>
      </c>
    </row>
    <row r="18" spans="2:2" x14ac:dyDescent="0.35">
      <c r="B18" t="s">
        <v>79</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218</v>
      </c>
      <c r="C9" s="17">
        <v>0.75684725402883501</v>
      </c>
      <c r="D9" s="17">
        <v>0.66901841461604805</v>
      </c>
      <c r="E9" s="17">
        <v>0.71700156449504504</v>
      </c>
      <c r="F9" s="17">
        <v>0.86108812961474601</v>
      </c>
      <c r="G9" s="17">
        <v>0.73182112544862798</v>
      </c>
      <c r="H9" s="17">
        <v>0.81270363930029299</v>
      </c>
      <c r="I9" s="17">
        <v>0.72193201579445698</v>
      </c>
      <c r="J9" s="17">
        <v>0.77675171149947797</v>
      </c>
      <c r="K9" s="17">
        <v>0.73220399849865603</v>
      </c>
      <c r="L9" s="17">
        <v>0.84267023325282797</v>
      </c>
      <c r="M9" s="17"/>
      <c r="N9" s="17">
        <v>0.80162598141033103</v>
      </c>
      <c r="O9" s="17">
        <v>0.75477573130159803</v>
      </c>
      <c r="P9" s="17">
        <v>0.71703182787068798</v>
      </c>
      <c r="Q9" s="17">
        <v>0.73883566411856605</v>
      </c>
      <c r="R9" s="17"/>
      <c r="S9" s="17">
        <v>0.74440773119500803</v>
      </c>
      <c r="T9" s="17">
        <v>0.72868612214806705</v>
      </c>
      <c r="U9" s="17">
        <v>0.73027517069810699</v>
      </c>
      <c r="V9" s="17">
        <v>0.77061009191957597</v>
      </c>
      <c r="W9" s="17">
        <v>0.74160447422381004</v>
      </c>
      <c r="X9" s="17">
        <v>0.75670339372421702</v>
      </c>
      <c r="Y9" s="17">
        <v>0.78238262575816897</v>
      </c>
      <c r="Z9" s="17"/>
      <c r="AA9" s="17">
        <v>0.74057231438969995</v>
      </c>
      <c r="AB9" s="17">
        <v>0.78252609653224403</v>
      </c>
      <c r="AC9" s="17"/>
      <c r="AD9" s="17">
        <v>0.70930112798172595</v>
      </c>
      <c r="AE9" s="17">
        <v>0.75747468538263196</v>
      </c>
      <c r="AF9" s="17">
        <v>0.76019375372809606</v>
      </c>
      <c r="AG9" s="17"/>
      <c r="AH9" s="17">
        <v>0.68612802736123102</v>
      </c>
      <c r="AI9" s="17">
        <v>0.76686702010213403</v>
      </c>
      <c r="AJ9" s="17"/>
      <c r="AK9" s="17">
        <v>0.74883890944035103</v>
      </c>
      <c r="AL9" s="17">
        <v>0.760455758026926</v>
      </c>
      <c r="AM9" s="17"/>
      <c r="AN9" s="17">
        <v>0.76693106569184599</v>
      </c>
      <c r="AO9" s="17">
        <v>0.73883566411856605</v>
      </c>
      <c r="AP9" s="17"/>
      <c r="AQ9" s="17">
        <v>0.777379405726911</v>
      </c>
      <c r="AR9" s="17">
        <v>0.74660503511613896</v>
      </c>
      <c r="AS9" s="17"/>
      <c r="AT9" s="17">
        <v>0.75637691790230099</v>
      </c>
      <c r="AU9" s="17">
        <v>0.765295196544304</v>
      </c>
      <c r="AV9" s="17">
        <v>0.76022840108720702</v>
      </c>
      <c r="AW9" s="17">
        <v>0.72773100899393395</v>
      </c>
      <c r="AX9" s="17"/>
      <c r="AY9" s="17">
        <v>0.73037130600774103</v>
      </c>
      <c r="AZ9" s="17">
        <v>0.76340937108691798</v>
      </c>
      <c r="BA9" s="17"/>
      <c r="BB9" s="17">
        <v>0.72930986471346004</v>
      </c>
      <c r="BC9" s="17">
        <v>0.76190603583362604</v>
      </c>
      <c r="BD9" s="17"/>
      <c r="BE9" s="17">
        <v>0.71443412463772504</v>
      </c>
      <c r="BF9" s="17">
        <v>0.76240563970848096</v>
      </c>
      <c r="BG9" s="17"/>
      <c r="BH9" s="17">
        <v>0.70354851674882102</v>
      </c>
      <c r="BI9" s="17">
        <v>0.76151195138908501</v>
      </c>
      <c r="BJ9" s="17"/>
      <c r="BK9" s="17">
        <v>0.72163847692128702</v>
      </c>
      <c r="BL9" s="17">
        <v>0.76294799282396497</v>
      </c>
      <c r="BM9" s="17"/>
      <c r="BN9" s="17">
        <v>0.72022417545629902</v>
      </c>
      <c r="BO9" s="17">
        <v>0.758516251778382</v>
      </c>
      <c r="BP9" s="17"/>
      <c r="BQ9" s="17">
        <v>0.65596066273359699</v>
      </c>
      <c r="BR9" s="17">
        <v>0.76478393661383803</v>
      </c>
      <c r="BS9" s="17"/>
      <c r="BT9" s="17">
        <v>0.73047206927430897</v>
      </c>
      <c r="BU9" s="17">
        <v>0.75860935924631001</v>
      </c>
      <c r="BV9" s="17"/>
      <c r="BW9" s="17">
        <v>0.75116246993440206</v>
      </c>
      <c r="BX9" s="17">
        <v>0.75955477495752499</v>
      </c>
      <c r="BY9" s="17"/>
      <c r="BZ9" s="17">
        <v>0.652960135288295</v>
      </c>
      <c r="CA9" s="17">
        <v>0.76183942124029302</v>
      </c>
    </row>
    <row r="10" spans="2:79" x14ac:dyDescent="0.35">
      <c r="B10" s="18" t="s">
        <v>219</v>
      </c>
      <c r="C10" s="17">
        <v>0.18036737502863701</v>
      </c>
      <c r="D10" s="17">
        <v>0.25662150238985498</v>
      </c>
      <c r="E10" s="17">
        <v>0.18781528296599001</v>
      </c>
      <c r="F10" s="17">
        <v>0.10865768613780701</v>
      </c>
      <c r="G10" s="17">
        <v>0.20796844767508299</v>
      </c>
      <c r="H10" s="17">
        <v>0.14668465550297499</v>
      </c>
      <c r="I10" s="17">
        <v>0.217957586084711</v>
      </c>
      <c r="J10" s="17">
        <v>0.150269455526028</v>
      </c>
      <c r="K10" s="17">
        <v>0.148788861586751</v>
      </c>
      <c r="L10" s="17">
        <v>0.109886004829461</v>
      </c>
      <c r="M10" s="17"/>
      <c r="N10" s="17">
        <v>0.15154105597661299</v>
      </c>
      <c r="O10" s="17">
        <v>0.17746158159696501</v>
      </c>
      <c r="P10" s="17">
        <v>0.18770019807248201</v>
      </c>
      <c r="Q10" s="17">
        <v>0.20221892758068699</v>
      </c>
      <c r="R10" s="17"/>
      <c r="S10" s="17">
        <v>0.18372891759170401</v>
      </c>
      <c r="T10" s="17">
        <v>0.205296269950729</v>
      </c>
      <c r="U10" s="17">
        <v>0.17917766974582</v>
      </c>
      <c r="V10" s="17">
        <v>0.16957740236169799</v>
      </c>
      <c r="W10" s="17">
        <v>0.19846778849805499</v>
      </c>
      <c r="X10" s="17">
        <v>0.198272260597364</v>
      </c>
      <c r="Y10" s="17">
        <v>0.16239537649249</v>
      </c>
      <c r="Z10" s="17"/>
      <c r="AA10" s="17">
        <v>0.19137016009972199</v>
      </c>
      <c r="AB10" s="17">
        <v>0.16300701663690101</v>
      </c>
      <c r="AC10" s="17"/>
      <c r="AD10" s="17">
        <v>0.209837541627519</v>
      </c>
      <c r="AE10" s="17">
        <v>0.183711401377077</v>
      </c>
      <c r="AF10" s="17">
        <v>0.17905093744016601</v>
      </c>
      <c r="AG10" s="17"/>
      <c r="AH10" s="17">
        <v>0.227040561333817</v>
      </c>
      <c r="AI10" s="17">
        <v>0.17375454241281299</v>
      </c>
      <c r="AJ10" s="17"/>
      <c r="AK10" s="17">
        <v>0.186143013732396</v>
      </c>
      <c r="AL10" s="17">
        <v>0.177764912669061</v>
      </c>
      <c r="AM10" s="17"/>
      <c r="AN10" s="17">
        <v>0.16813375536613101</v>
      </c>
      <c r="AO10" s="17">
        <v>0.20221892758068699</v>
      </c>
      <c r="AP10" s="17"/>
      <c r="AQ10" s="17">
        <v>0.17642105883721701</v>
      </c>
      <c r="AR10" s="17">
        <v>0.182335947778614</v>
      </c>
      <c r="AS10" s="17"/>
      <c r="AT10" s="17">
        <v>0.174169015197461</v>
      </c>
      <c r="AU10" s="17">
        <v>0.17040228485127101</v>
      </c>
      <c r="AV10" s="17">
        <v>0.17654234011960099</v>
      </c>
      <c r="AW10" s="17">
        <v>0.22643673441915901</v>
      </c>
      <c r="AX10" s="17"/>
      <c r="AY10" s="17">
        <v>0.199859775614915</v>
      </c>
      <c r="AZ10" s="17">
        <v>0.175536144272017</v>
      </c>
      <c r="BA10" s="17"/>
      <c r="BB10" s="17">
        <v>0.21293807118604799</v>
      </c>
      <c r="BC10" s="17">
        <v>0.174383944892852</v>
      </c>
      <c r="BD10" s="17"/>
      <c r="BE10" s="17">
        <v>0.21382821582810599</v>
      </c>
      <c r="BF10" s="17">
        <v>0.17598221738998199</v>
      </c>
      <c r="BG10" s="17"/>
      <c r="BH10" s="17">
        <v>0.20526801977911199</v>
      </c>
      <c r="BI10" s="17">
        <v>0.17818807439669401</v>
      </c>
      <c r="BJ10" s="17"/>
      <c r="BK10" s="17">
        <v>0.20986545421934</v>
      </c>
      <c r="BL10" s="17">
        <v>0.17525614734950401</v>
      </c>
      <c r="BM10" s="17"/>
      <c r="BN10" s="17">
        <v>0.180699744746742</v>
      </c>
      <c r="BO10" s="17">
        <v>0.18035222817771199</v>
      </c>
      <c r="BP10" s="17"/>
      <c r="BQ10" s="17">
        <v>0.272328892003386</v>
      </c>
      <c r="BR10" s="17">
        <v>0.17313282224126</v>
      </c>
      <c r="BS10" s="17"/>
      <c r="BT10" s="17">
        <v>0.190958654200864</v>
      </c>
      <c r="BU10" s="17">
        <v>0.17965978005014399</v>
      </c>
      <c r="BV10" s="17"/>
      <c r="BW10" s="17">
        <v>0.17258123892746799</v>
      </c>
      <c r="BX10" s="17">
        <v>0.18407571752631999</v>
      </c>
      <c r="BY10" s="17"/>
      <c r="BZ10" s="17">
        <v>0.226805802069662</v>
      </c>
      <c r="CA10" s="17">
        <v>0.17813583375926301</v>
      </c>
    </row>
    <row r="11" spans="2:79" ht="29" x14ac:dyDescent="0.35">
      <c r="B11" s="18" t="s">
        <v>220</v>
      </c>
      <c r="C11" s="17">
        <v>4.7354534338708898E-2</v>
      </c>
      <c r="D11" s="17">
        <v>5.3802970337684101E-2</v>
      </c>
      <c r="E11" s="17">
        <v>6.9605971005226294E-2</v>
      </c>
      <c r="F11" s="17">
        <v>2.2150979630278501E-2</v>
      </c>
      <c r="G11" s="17">
        <v>5.0813908238861401E-2</v>
      </c>
      <c r="H11" s="17">
        <v>3.1167190936708E-2</v>
      </c>
      <c r="I11" s="17">
        <v>4.8591384232603299E-2</v>
      </c>
      <c r="J11" s="17">
        <v>5.2655842873999298E-2</v>
      </c>
      <c r="K11" s="17">
        <v>8.9326368805893994E-2</v>
      </c>
      <c r="L11" s="17">
        <v>2.6143902574512001E-2</v>
      </c>
      <c r="M11" s="17"/>
      <c r="N11" s="17">
        <v>3.4329377600825203E-2</v>
      </c>
      <c r="O11" s="17">
        <v>5.1554057593354199E-2</v>
      </c>
      <c r="P11" s="17">
        <v>7.4563365535549805E-2</v>
      </c>
      <c r="Q11" s="17">
        <v>4.3846848833959201E-2</v>
      </c>
      <c r="R11" s="17"/>
      <c r="S11" s="17">
        <v>5.6365578472479E-2</v>
      </c>
      <c r="T11" s="17">
        <v>5.6073434116144003E-2</v>
      </c>
      <c r="U11" s="17">
        <v>6.9164792833765906E-2</v>
      </c>
      <c r="V11" s="17">
        <v>4.3521026562164403E-2</v>
      </c>
      <c r="W11" s="17">
        <v>4.7333138354028498E-2</v>
      </c>
      <c r="X11" s="17">
        <v>3.5149303526617201E-2</v>
      </c>
      <c r="Y11" s="17">
        <v>4.2300027530114699E-2</v>
      </c>
      <c r="Z11" s="17"/>
      <c r="AA11" s="17">
        <v>5.27891679732784E-2</v>
      </c>
      <c r="AB11" s="17">
        <v>3.8779688332505897E-2</v>
      </c>
      <c r="AC11" s="17"/>
      <c r="AD11" s="17">
        <v>6.3174551486394503E-2</v>
      </c>
      <c r="AE11" s="17">
        <v>5.1172383467969297E-2</v>
      </c>
      <c r="AF11" s="17">
        <v>4.4815625290213199E-2</v>
      </c>
      <c r="AG11" s="17"/>
      <c r="AH11" s="17">
        <v>7.0008000292390501E-2</v>
      </c>
      <c r="AI11" s="17">
        <v>4.4144906062198001E-2</v>
      </c>
      <c r="AJ11" s="17"/>
      <c r="AK11" s="17">
        <v>4.7064032983610497E-2</v>
      </c>
      <c r="AL11" s="17">
        <v>4.7485432215260102E-2</v>
      </c>
      <c r="AM11" s="17"/>
      <c r="AN11" s="17">
        <v>4.93183165577789E-2</v>
      </c>
      <c r="AO11" s="17">
        <v>4.3846848833959201E-2</v>
      </c>
      <c r="AP11" s="17"/>
      <c r="AQ11" s="17">
        <v>3.6606716253384103E-2</v>
      </c>
      <c r="AR11" s="17">
        <v>5.2715955162131602E-2</v>
      </c>
      <c r="AS11" s="17"/>
      <c r="AT11" s="17">
        <v>4.57988312958525E-2</v>
      </c>
      <c r="AU11" s="17">
        <v>4.7142953382424697E-2</v>
      </c>
      <c r="AV11" s="17">
        <v>5.08773880694482E-2</v>
      </c>
      <c r="AW11" s="17">
        <v>3.7733561690628602E-2</v>
      </c>
      <c r="AX11" s="17"/>
      <c r="AY11" s="17">
        <v>5.03881276250909E-2</v>
      </c>
      <c r="AZ11" s="17">
        <v>4.6602652130903102E-2</v>
      </c>
      <c r="BA11" s="17"/>
      <c r="BB11" s="17">
        <v>4.29379415178021E-2</v>
      </c>
      <c r="BC11" s="17">
        <v>4.8165888644873797E-2</v>
      </c>
      <c r="BD11" s="17"/>
      <c r="BE11" s="17">
        <v>6.1245660496588403E-2</v>
      </c>
      <c r="BF11" s="17">
        <v>4.5534054741504598E-2</v>
      </c>
      <c r="BG11" s="17"/>
      <c r="BH11" s="17">
        <v>6.7786536442541206E-2</v>
      </c>
      <c r="BI11" s="17">
        <v>4.5566328629863602E-2</v>
      </c>
      <c r="BJ11" s="17"/>
      <c r="BK11" s="17">
        <v>5.5205761936085798E-2</v>
      </c>
      <c r="BL11" s="17">
        <v>4.59941267151667E-2</v>
      </c>
      <c r="BM11" s="17"/>
      <c r="BN11" s="17">
        <v>7.6116960649242796E-2</v>
      </c>
      <c r="BO11" s="17">
        <v>4.6043764554877298E-2</v>
      </c>
      <c r="BP11" s="17"/>
      <c r="BQ11" s="17">
        <v>5.50751069509983E-2</v>
      </c>
      <c r="BR11" s="17">
        <v>4.6747161907828703E-2</v>
      </c>
      <c r="BS11" s="17"/>
      <c r="BT11" s="17">
        <v>6.4681483802254705E-2</v>
      </c>
      <c r="BU11" s="17">
        <v>4.6196934559340999E-2</v>
      </c>
      <c r="BV11" s="17"/>
      <c r="BW11" s="17">
        <v>6.0278743397251998E-2</v>
      </c>
      <c r="BX11" s="17">
        <v>4.1199055796080103E-2</v>
      </c>
      <c r="BY11" s="17"/>
      <c r="BZ11" s="17">
        <v>0.10333340780523501</v>
      </c>
      <c r="CA11" s="17">
        <v>4.4664538696882902E-2</v>
      </c>
    </row>
    <row r="12" spans="2:79" x14ac:dyDescent="0.35">
      <c r="B12" s="18" t="s">
        <v>221</v>
      </c>
      <c r="C12" s="17">
        <v>9.2741298500168996E-3</v>
      </c>
      <c r="D12" s="17">
        <v>1.09429091466828E-2</v>
      </c>
      <c r="E12" s="17">
        <v>1.7162043967671101E-2</v>
      </c>
      <c r="F12" s="17">
        <v>4.4076185870230503E-3</v>
      </c>
      <c r="G12" s="17">
        <v>2.9183552983115999E-3</v>
      </c>
      <c r="H12" s="17">
        <v>6.8512196318072302E-3</v>
      </c>
      <c r="I12" s="17">
        <v>7.0613283263142503E-3</v>
      </c>
      <c r="J12" s="17">
        <v>1.1710278818589799E-2</v>
      </c>
      <c r="K12" s="17">
        <v>1.9050722826402799E-2</v>
      </c>
      <c r="L12" s="17">
        <v>1.7750832756006599E-2</v>
      </c>
      <c r="M12" s="17"/>
      <c r="N12" s="17">
        <v>3.9591236667697498E-3</v>
      </c>
      <c r="O12" s="17">
        <v>1.16115153294281E-2</v>
      </c>
      <c r="P12" s="17">
        <v>1.2886227182271301E-2</v>
      </c>
      <c r="Q12" s="17">
        <v>1.07814265433279E-2</v>
      </c>
      <c r="R12" s="17"/>
      <c r="S12" s="17">
        <v>9.56932368667693E-3</v>
      </c>
      <c r="T12" s="17">
        <v>9.9441737850600297E-3</v>
      </c>
      <c r="U12" s="17">
        <v>1.6062586524001499E-2</v>
      </c>
      <c r="V12" s="17">
        <v>7.4080567513347797E-3</v>
      </c>
      <c r="W12" s="17">
        <v>6.8026855886970401E-3</v>
      </c>
      <c r="X12" s="17">
        <v>9.1963475783122198E-3</v>
      </c>
      <c r="Y12" s="17">
        <v>1.04029594621208E-2</v>
      </c>
      <c r="Z12" s="17"/>
      <c r="AA12" s="17">
        <v>1.05044381991433E-2</v>
      </c>
      <c r="AB12" s="17">
        <v>7.3329309867120598E-3</v>
      </c>
      <c r="AC12" s="17"/>
      <c r="AD12" s="17">
        <v>1.15657172961817E-2</v>
      </c>
      <c r="AE12" s="17">
        <v>4.3364149088013096E-3</v>
      </c>
      <c r="AF12" s="17">
        <v>1.18664827577557E-2</v>
      </c>
      <c r="AG12" s="17"/>
      <c r="AH12" s="17">
        <v>1.2757948398952701E-2</v>
      </c>
      <c r="AI12" s="17">
        <v>8.78052933220827E-3</v>
      </c>
      <c r="AJ12" s="17"/>
      <c r="AK12" s="17">
        <v>9.4184821028796793E-3</v>
      </c>
      <c r="AL12" s="17">
        <v>9.2090857356143096E-3</v>
      </c>
      <c r="AM12" s="17"/>
      <c r="AN12" s="17">
        <v>8.4302678671854502E-3</v>
      </c>
      <c r="AO12" s="17">
        <v>1.07814265433279E-2</v>
      </c>
      <c r="AP12" s="17"/>
      <c r="AQ12" s="17">
        <v>6.1760567677029699E-3</v>
      </c>
      <c r="AR12" s="17">
        <v>1.0819566645107701E-2</v>
      </c>
      <c r="AS12" s="17"/>
      <c r="AT12" s="17">
        <v>8.5838265672313705E-3</v>
      </c>
      <c r="AU12" s="17">
        <v>1.14935363997609E-2</v>
      </c>
      <c r="AV12" s="17">
        <v>9.4002851730161392E-3</v>
      </c>
      <c r="AW12" s="17">
        <v>4.6780519823762098E-3</v>
      </c>
      <c r="AX12" s="17"/>
      <c r="AY12" s="17">
        <v>1.50504740081411E-2</v>
      </c>
      <c r="AZ12" s="17">
        <v>7.8424513128336499E-3</v>
      </c>
      <c r="BA12" s="17"/>
      <c r="BB12" s="17">
        <v>1.2321232416010099E-2</v>
      </c>
      <c r="BC12" s="17">
        <v>8.7143590292742892E-3</v>
      </c>
      <c r="BD12" s="17"/>
      <c r="BE12" s="17">
        <v>7.9691558858379103E-3</v>
      </c>
      <c r="BF12" s="17">
        <v>9.4451511516500403E-3</v>
      </c>
      <c r="BG12" s="17"/>
      <c r="BH12" s="17">
        <v>7.6470664049539698E-3</v>
      </c>
      <c r="BI12" s="17">
        <v>9.41653019464927E-3</v>
      </c>
      <c r="BJ12" s="17"/>
      <c r="BK12" s="17">
        <v>9.8120565752221993E-3</v>
      </c>
      <c r="BL12" s="17">
        <v>9.1809215448442408E-3</v>
      </c>
      <c r="BM12" s="17"/>
      <c r="BN12" s="17">
        <v>1.1790408826444901E-2</v>
      </c>
      <c r="BO12" s="17">
        <v>9.1594572415803696E-3</v>
      </c>
      <c r="BP12" s="17"/>
      <c r="BQ12" s="17">
        <v>1.46053610172711E-2</v>
      </c>
      <c r="BR12" s="17">
        <v>8.8547253581162493E-3</v>
      </c>
      <c r="BS12" s="17"/>
      <c r="BT12" s="17">
        <v>5.5244199027832596E-3</v>
      </c>
      <c r="BU12" s="17">
        <v>9.5246450036937397E-3</v>
      </c>
      <c r="BV12" s="17"/>
      <c r="BW12" s="17">
        <v>9.6563649361064603E-3</v>
      </c>
      <c r="BX12" s="17">
        <v>9.0920808085624902E-3</v>
      </c>
      <c r="BY12" s="17"/>
      <c r="BZ12" s="17">
        <v>1.04117602494733E-2</v>
      </c>
      <c r="CA12" s="17">
        <v>9.2194624259149104E-3</v>
      </c>
    </row>
    <row r="13" spans="2:79" x14ac:dyDescent="0.35">
      <c r="B13" s="18" t="s">
        <v>222</v>
      </c>
      <c r="C13" s="17">
        <v>2.6443858643715899E-3</v>
      </c>
      <c r="D13" s="17">
        <v>4.4828831346077598E-3</v>
      </c>
      <c r="E13" s="17">
        <v>5.9665498519547496E-3</v>
      </c>
      <c r="F13" s="17">
        <v>9.2569948113537198E-4</v>
      </c>
      <c r="G13" s="17">
        <v>1.5997093565324901E-3</v>
      </c>
      <c r="H13" s="17">
        <v>1.92659969357165E-3</v>
      </c>
      <c r="I13" s="17">
        <v>2.0969700326726199E-3</v>
      </c>
      <c r="J13" s="17">
        <v>1.31657646793597E-3</v>
      </c>
      <c r="K13" s="17">
        <v>3.8121547784215801E-3</v>
      </c>
      <c r="L13" s="17">
        <v>0</v>
      </c>
      <c r="M13" s="17"/>
      <c r="N13" s="17">
        <v>4.0461147386128202E-3</v>
      </c>
      <c r="O13" s="17">
        <v>1.94851972796304E-3</v>
      </c>
      <c r="P13" s="17">
        <v>3.2591353296043601E-3</v>
      </c>
      <c r="Q13" s="17">
        <v>1.6046913233000999E-3</v>
      </c>
      <c r="R13" s="17"/>
      <c r="S13" s="17">
        <v>5.0792648026507497E-3</v>
      </c>
      <c r="T13" s="17">
        <v>0</v>
      </c>
      <c r="U13" s="17">
        <v>5.3197801983057404E-3</v>
      </c>
      <c r="V13" s="17">
        <v>1.67216066243855E-3</v>
      </c>
      <c r="W13" s="17">
        <v>2.6669852770734499E-3</v>
      </c>
      <c r="X13" s="17">
        <v>6.7869457349024095E-4</v>
      </c>
      <c r="Y13" s="17">
        <v>0</v>
      </c>
      <c r="Z13" s="17"/>
      <c r="AA13" s="17">
        <v>2.40487132901361E-3</v>
      </c>
      <c r="AB13" s="17">
        <v>3.0222954706195398E-3</v>
      </c>
      <c r="AC13" s="17"/>
      <c r="AD13" s="17">
        <v>3.2366348183867598E-3</v>
      </c>
      <c r="AE13" s="17">
        <v>1.78468324072801E-3</v>
      </c>
      <c r="AF13" s="17">
        <v>1.5663292424273299E-3</v>
      </c>
      <c r="AG13" s="17"/>
      <c r="AH13" s="17">
        <v>2.0380230486727099E-3</v>
      </c>
      <c r="AI13" s="17">
        <v>2.7302976291792899E-3</v>
      </c>
      <c r="AJ13" s="17"/>
      <c r="AK13" s="17">
        <v>4.7915521805034899E-3</v>
      </c>
      <c r="AL13" s="17">
        <v>1.67688775652679E-3</v>
      </c>
      <c r="AM13" s="17"/>
      <c r="AN13" s="17">
        <v>3.22646018382119E-3</v>
      </c>
      <c r="AO13" s="17">
        <v>1.6046913233000999E-3</v>
      </c>
      <c r="AP13" s="17"/>
      <c r="AQ13" s="17">
        <v>1.0338296642074701E-3</v>
      </c>
      <c r="AR13" s="17">
        <v>3.4477926098432699E-3</v>
      </c>
      <c r="AS13" s="17"/>
      <c r="AT13" s="17">
        <v>5.2752726583275801E-3</v>
      </c>
      <c r="AU13" s="17">
        <v>4.08830446835611E-3</v>
      </c>
      <c r="AV13" s="17">
        <v>7.1838900613725005E-4</v>
      </c>
      <c r="AW13" s="17">
        <v>8.1966565858878498E-4</v>
      </c>
      <c r="AX13" s="17"/>
      <c r="AY13" s="17">
        <v>2.02409154165737E-3</v>
      </c>
      <c r="AZ13" s="17">
        <v>2.7981270619623802E-3</v>
      </c>
      <c r="BA13" s="17"/>
      <c r="BB13" s="17">
        <v>8.0262809669688596E-4</v>
      </c>
      <c r="BC13" s="17">
        <v>2.9827276939923802E-3</v>
      </c>
      <c r="BD13" s="17"/>
      <c r="BE13" s="17">
        <v>1.33285616701724E-3</v>
      </c>
      <c r="BF13" s="17">
        <v>2.8162663172610698E-3</v>
      </c>
      <c r="BG13" s="17"/>
      <c r="BH13" s="17">
        <v>1.05668734700692E-2</v>
      </c>
      <c r="BI13" s="17">
        <v>1.95101095706833E-3</v>
      </c>
      <c r="BJ13" s="17"/>
      <c r="BK13" s="17">
        <v>1.83148473605513E-3</v>
      </c>
      <c r="BL13" s="17">
        <v>2.7852398745797798E-3</v>
      </c>
      <c r="BM13" s="17"/>
      <c r="BN13" s="17">
        <v>2.40605117809753E-3</v>
      </c>
      <c r="BO13" s="17">
        <v>2.6552473230619798E-3</v>
      </c>
      <c r="BP13" s="17"/>
      <c r="BQ13" s="17">
        <v>2.0299772947477198E-3</v>
      </c>
      <c r="BR13" s="17">
        <v>2.6927209873250399E-3</v>
      </c>
      <c r="BS13" s="17"/>
      <c r="BT13" s="17">
        <v>5.9766537015415403E-3</v>
      </c>
      <c r="BU13" s="17">
        <v>2.42175968766241E-3</v>
      </c>
      <c r="BV13" s="17"/>
      <c r="BW13" s="17">
        <v>3.4270948990530502E-3</v>
      </c>
      <c r="BX13" s="17">
        <v>2.2716010659921001E-3</v>
      </c>
      <c r="BY13" s="17"/>
      <c r="BZ13" s="17">
        <v>3.2289739801325502E-3</v>
      </c>
      <c r="CA13" s="17">
        <v>2.6162942043170098E-3</v>
      </c>
    </row>
    <row r="14" spans="2:79" x14ac:dyDescent="0.35">
      <c r="B14" s="18" t="s">
        <v>75</v>
      </c>
      <c r="C14" s="17">
        <v>3.5123208894304102E-3</v>
      </c>
      <c r="D14" s="17">
        <v>5.1313203751213099E-3</v>
      </c>
      <c r="E14" s="17">
        <v>2.4485877141127901E-3</v>
      </c>
      <c r="F14" s="17">
        <v>2.76988654900978E-3</v>
      </c>
      <c r="G14" s="17">
        <v>4.8784539825836798E-3</v>
      </c>
      <c r="H14" s="17">
        <v>6.6669493464549599E-4</v>
      </c>
      <c r="I14" s="17">
        <v>2.3607155292413901E-3</v>
      </c>
      <c r="J14" s="17">
        <v>7.2961348139692298E-3</v>
      </c>
      <c r="K14" s="17">
        <v>6.8178935038754104E-3</v>
      </c>
      <c r="L14" s="17">
        <v>3.5490265871930102E-3</v>
      </c>
      <c r="M14" s="17"/>
      <c r="N14" s="17">
        <v>4.4983466068481102E-3</v>
      </c>
      <c r="O14" s="17">
        <v>2.6485944506914601E-3</v>
      </c>
      <c r="P14" s="17">
        <v>4.5592460094052399E-3</v>
      </c>
      <c r="Q14" s="17">
        <v>2.7124416001602899E-3</v>
      </c>
      <c r="R14" s="17"/>
      <c r="S14" s="17">
        <v>8.4918425148158296E-4</v>
      </c>
      <c r="T14" s="17">
        <v>0</v>
      </c>
      <c r="U14" s="17">
        <v>0</v>
      </c>
      <c r="V14" s="17">
        <v>7.2112617427881999E-3</v>
      </c>
      <c r="W14" s="17">
        <v>3.1249280583353699E-3</v>
      </c>
      <c r="X14" s="17">
        <v>0</v>
      </c>
      <c r="Y14" s="17">
        <v>2.5190107571054798E-3</v>
      </c>
      <c r="Z14" s="17"/>
      <c r="AA14" s="17">
        <v>2.3590480091426201E-3</v>
      </c>
      <c r="AB14" s="17">
        <v>5.3319720410174602E-3</v>
      </c>
      <c r="AC14" s="17"/>
      <c r="AD14" s="17">
        <v>2.8844267897929002E-3</v>
      </c>
      <c r="AE14" s="17">
        <v>1.52043162279237E-3</v>
      </c>
      <c r="AF14" s="17">
        <v>2.5068715413421399E-3</v>
      </c>
      <c r="AG14" s="17"/>
      <c r="AH14" s="17">
        <v>2.0274395649359099E-3</v>
      </c>
      <c r="AI14" s="17">
        <v>3.7227044614676998E-3</v>
      </c>
      <c r="AJ14" s="17"/>
      <c r="AK14" s="17">
        <v>3.7440095602591901E-3</v>
      </c>
      <c r="AL14" s="17">
        <v>3.4079235966116002E-3</v>
      </c>
      <c r="AM14" s="17"/>
      <c r="AN14" s="17">
        <v>3.9601343332366203E-3</v>
      </c>
      <c r="AO14" s="17">
        <v>2.7124416001602899E-3</v>
      </c>
      <c r="AP14" s="17"/>
      <c r="AQ14" s="17">
        <v>2.3829327505776499E-3</v>
      </c>
      <c r="AR14" s="17">
        <v>4.0757026881640202E-3</v>
      </c>
      <c r="AS14" s="17"/>
      <c r="AT14" s="17">
        <v>9.7961363788266597E-3</v>
      </c>
      <c r="AU14" s="17">
        <v>1.57772435388313E-3</v>
      </c>
      <c r="AV14" s="17">
        <v>2.2331965445909702E-3</v>
      </c>
      <c r="AW14" s="17">
        <v>2.600977255314E-3</v>
      </c>
      <c r="AX14" s="17"/>
      <c r="AY14" s="17">
        <v>2.3062252024546501E-3</v>
      </c>
      <c r="AZ14" s="17">
        <v>3.8112541353665899E-3</v>
      </c>
      <c r="BA14" s="17"/>
      <c r="BB14" s="17">
        <v>1.6902620699828701E-3</v>
      </c>
      <c r="BC14" s="17">
        <v>3.84704390538213E-3</v>
      </c>
      <c r="BD14" s="17"/>
      <c r="BE14" s="17">
        <v>1.1899869847253801E-3</v>
      </c>
      <c r="BF14" s="17">
        <v>3.8166706911211298E-3</v>
      </c>
      <c r="BG14" s="17"/>
      <c r="BH14" s="17">
        <v>5.1829871545026104E-3</v>
      </c>
      <c r="BI14" s="17">
        <v>3.3661044326389901E-3</v>
      </c>
      <c r="BJ14" s="17"/>
      <c r="BK14" s="17">
        <v>1.64676561201022E-3</v>
      </c>
      <c r="BL14" s="17">
        <v>3.8355716919405399E-3</v>
      </c>
      <c r="BM14" s="17"/>
      <c r="BN14" s="17">
        <v>8.7626591431744193E-3</v>
      </c>
      <c r="BO14" s="17">
        <v>3.2730509243863899E-3</v>
      </c>
      <c r="BP14" s="17"/>
      <c r="BQ14" s="17">
        <v>0</v>
      </c>
      <c r="BR14" s="17">
        <v>3.7886328916320201E-3</v>
      </c>
      <c r="BS14" s="17"/>
      <c r="BT14" s="17">
        <v>2.38671911824809E-3</v>
      </c>
      <c r="BU14" s="17">
        <v>3.58752145284858E-3</v>
      </c>
      <c r="BV14" s="17"/>
      <c r="BW14" s="17">
        <v>2.8940879057186E-3</v>
      </c>
      <c r="BX14" s="17">
        <v>3.80676984552092E-3</v>
      </c>
      <c r="BY14" s="17"/>
      <c r="BZ14" s="17">
        <v>3.2599206072020802E-3</v>
      </c>
      <c r="CA14" s="17">
        <v>3.5244496733295E-3</v>
      </c>
    </row>
    <row r="15" spans="2:79" x14ac:dyDescent="0.35">
      <c r="B15" s="18" t="s">
        <v>223</v>
      </c>
      <c r="C15" s="20">
        <v>0.93721462905747199</v>
      </c>
      <c r="D15" s="20">
        <v>0.92563991700590398</v>
      </c>
      <c r="E15" s="20">
        <v>0.90481684746103497</v>
      </c>
      <c r="F15" s="20">
        <v>0.96974581575255303</v>
      </c>
      <c r="G15" s="20">
        <v>0.93978957312371103</v>
      </c>
      <c r="H15" s="20">
        <v>0.95938829480326804</v>
      </c>
      <c r="I15" s="20">
        <v>0.93988960187916804</v>
      </c>
      <c r="J15" s="20">
        <v>0.92702116702550597</v>
      </c>
      <c r="K15" s="20">
        <v>0.880992860085406</v>
      </c>
      <c r="L15" s="20">
        <v>0.95255623808228795</v>
      </c>
      <c r="M15" s="20"/>
      <c r="N15" s="20">
        <v>0.95316703738694397</v>
      </c>
      <c r="O15" s="20">
        <v>0.93223731289856304</v>
      </c>
      <c r="P15" s="20">
        <v>0.90473202594316904</v>
      </c>
      <c r="Q15" s="20">
        <v>0.94105459169925298</v>
      </c>
      <c r="R15" s="20"/>
      <c r="S15" s="20">
        <v>0.92813664878671198</v>
      </c>
      <c r="T15" s="20">
        <v>0.93398239209879597</v>
      </c>
      <c r="U15" s="20">
        <v>0.90945284044392705</v>
      </c>
      <c r="V15" s="20">
        <v>0.94018749428127402</v>
      </c>
      <c r="W15" s="20">
        <v>0.94007226272186595</v>
      </c>
      <c r="X15" s="20">
        <v>0.95497565432158005</v>
      </c>
      <c r="Y15" s="20">
        <v>0.944778002250659</v>
      </c>
      <c r="Z15" s="20"/>
      <c r="AA15" s="20">
        <v>0.93194247448942202</v>
      </c>
      <c r="AB15" s="20">
        <v>0.94553311316914501</v>
      </c>
      <c r="AC15" s="20"/>
      <c r="AD15" s="20">
        <v>0.91913866960924395</v>
      </c>
      <c r="AE15" s="20">
        <v>0.94118608675970905</v>
      </c>
      <c r="AF15" s="20">
        <v>0.93924469116826204</v>
      </c>
      <c r="AG15" s="20"/>
      <c r="AH15" s="20">
        <v>0.91316858869504802</v>
      </c>
      <c r="AI15" s="20">
        <v>0.940621562514947</v>
      </c>
      <c r="AJ15" s="20"/>
      <c r="AK15" s="20">
        <v>0.93498192317274698</v>
      </c>
      <c r="AL15" s="20">
        <v>0.93822067069598702</v>
      </c>
      <c r="AM15" s="20"/>
      <c r="AN15" s="20">
        <v>0.93506482105797795</v>
      </c>
      <c r="AO15" s="20">
        <v>0.94105459169925298</v>
      </c>
      <c r="AP15" s="20"/>
      <c r="AQ15" s="20">
        <v>0.95380046456412804</v>
      </c>
      <c r="AR15" s="20">
        <v>0.92894098289475302</v>
      </c>
      <c r="AS15" s="20"/>
      <c r="AT15" s="20">
        <v>0.93054593309976197</v>
      </c>
      <c r="AU15" s="20">
        <v>0.93569748139557496</v>
      </c>
      <c r="AV15" s="20">
        <v>0.93677074120680803</v>
      </c>
      <c r="AW15" s="20">
        <v>0.95416774341309196</v>
      </c>
      <c r="AX15" s="20"/>
      <c r="AY15" s="20">
        <v>0.930231081622656</v>
      </c>
      <c r="AZ15" s="20">
        <v>0.938945515358934</v>
      </c>
      <c r="BA15" s="20"/>
      <c r="BB15" s="20">
        <v>0.94224793589950795</v>
      </c>
      <c r="BC15" s="20">
        <v>0.93628998072647696</v>
      </c>
      <c r="BD15" s="20"/>
      <c r="BE15" s="20">
        <v>0.928262340465831</v>
      </c>
      <c r="BF15" s="20">
        <v>0.93838785709846295</v>
      </c>
      <c r="BG15" s="20"/>
      <c r="BH15" s="20">
        <v>0.90881653652793304</v>
      </c>
      <c r="BI15" s="20">
        <v>0.93970002578578005</v>
      </c>
      <c r="BJ15" s="20"/>
      <c r="BK15" s="20">
        <v>0.93150393114062702</v>
      </c>
      <c r="BL15" s="20">
        <v>0.93820414017346898</v>
      </c>
      <c r="BM15" s="20"/>
      <c r="BN15" s="20">
        <v>0.90092392020304002</v>
      </c>
      <c r="BO15" s="20">
        <v>0.93886847995609402</v>
      </c>
      <c r="BP15" s="20"/>
      <c r="BQ15" s="20">
        <v>0.92828955473698305</v>
      </c>
      <c r="BR15" s="20">
        <v>0.93791675885509795</v>
      </c>
      <c r="BS15" s="20"/>
      <c r="BT15" s="20">
        <v>0.92143072347517196</v>
      </c>
      <c r="BU15" s="20">
        <v>0.93826913929645395</v>
      </c>
      <c r="BV15" s="20"/>
      <c r="BW15" s="20">
        <v>0.92374370886186996</v>
      </c>
      <c r="BX15" s="20">
        <v>0.94363049248384501</v>
      </c>
      <c r="BY15" s="20"/>
      <c r="BZ15" s="20">
        <v>0.87976593735795705</v>
      </c>
      <c r="CA15" s="20">
        <v>0.93997525499955603</v>
      </c>
    </row>
    <row r="16" spans="2:79" x14ac:dyDescent="0.35">
      <c r="B16" s="18" t="s">
        <v>224</v>
      </c>
      <c r="C16" s="20">
        <v>1.1918515714388501E-2</v>
      </c>
      <c r="D16" s="20">
        <v>1.5425792281290601E-2</v>
      </c>
      <c r="E16" s="20">
        <v>2.3128593819625901E-2</v>
      </c>
      <c r="F16" s="20">
        <v>5.3333180681584304E-3</v>
      </c>
      <c r="G16" s="20">
        <v>4.51806465484409E-3</v>
      </c>
      <c r="H16" s="20">
        <v>8.7778193253788897E-3</v>
      </c>
      <c r="I16" s="20">
        <v>9.1582983589868598E-3</v>
      </c>
      <c r="J16" s="20">
        <v>1.30268552865258E-2</v>
      </c>
      <c r="K16" s="20">
        <v>2.2862877604824399E-2</v>
      </c>
      <c r="L16" s="20">
        <v>1.7750832756006599E-2</v>
      </c>
      <c r="M16" s="20"/>
      <c r="N16" s="20">
        <v>8.0052384053825795E-3</v>
      </c>
      <c r="O16" s="20">
        <v>1.35600350573911E-2</v>
      </c>
      <c r="P16" s="20">
        <v>1.6145362511875701E-2</v>
      </c>
      <c r="Q16" s="20">
        <v>1.2386117866628001E-2</v>
      </c>
      <c r="R16" s="20"/>
      <c r="S16" s="20">
        <v>1.46485884893277E-2</v>
      </c>
      <c r="T16" s="20">
        <v>9.9441737850600297E-3</v>
      </c>
      <c r="U16" s="20">
        <v>2.13823667223072E-2</v>
      </c>
      <c r="V16" s="20">
        <v>9.0802174137733192E-3</v>
      </c>
      <c r="W16" s="20">
        <v>9.4696708657704895E-3</v>
      </c>
      <c r="X16" s="20">
        <v>9.87504215180246E-3</v>
      </c>
      <c r="Y16" s="20">
        <v>1.04029594621208E-2</v>
      </c>
      <c r="Z16" s="20"/>
      <c r="AA16" s="20">
        <v>1.2909309528156899E-2</v>
      </c>
      <c r="AB16" s="20">
        <v>1.03552264573316E-2</v>
      </c>
      <c r="AC16" s="20"/>
      <c r="AD16" s="20">
        <v>1.4802352114568399E-2</v>
      </c>
      <c r="AE16" s="20">
        <v>6.1210981495293196E-3</v>
      </c>
      <c r="AF16" s="20">
        <v>1.3432812000183E-2</v>
      </c>
      <c r="AG16" s="20"/>
      <c r="AH16" s="20">
        <v>1.47959714476254E-2</v>
      </c>
      <c r="AI16" s="20">
        <v>1.15108269613876E-2</v>
      </c>
      <c r="AJ16" s="20"/>
      <c r="AK16" s="20">
        <v>1.42100342833832E-2</v>
      </c>
      <c r="AL16" s="20">
        <v>1.0885973492141101E-2</v>
      </c>
      <c r="AM16" s="20"/>
      <c r="AN16" s="20">
        <v>1.16567280510066E-2</v>
      </c>
      <c r="AO16" s="20">
        <v>1.2386117866628001E-2</v>
      </c>
      <c r="AP16" s="20"/>
      <c r="AQ16" s="20">
        <v>7.2098864319104401E-3</v>
      </c>
      <c r="AR16" s="20">
        <v>1.4267359254951E-2</v>
      </c>
      <c r="AS16" s="20"/>
      <c r="AT16" s="20">
        <v>1.3859099225558899E-2</v>
      </c>
      <c r="AU16" s="20">
        <v>1.5581840868117E-2</v>
      </c>
      <c r="AV16" s="20">
        <v>1.01186741791534E-2</v>
      </c>
      <c r="AW16" s="20">
        <v>5.4977176409649903E-3</v>
      </c>
      <c r="AX16" s="20"/>
      <c r="AY16" s="20">
        <v>1.7074565549798401E-2</v>
      </c>
      <c r="AZ16" s="20">
        <v>1.0640578374795999E-2</v>
      </c>
      <c r="BA16" s="20"/>
      <c r="BB16" s="20">
        <v>1.3123860512706999E-2</v>
      </c>
      <c r="BC16" s="20">
        <v>1.1697086723266701E-2</v>
      </c>
      <c r="BD16" s="20"/>
      <c r="BE16" s="20">
        <v>9.3020120528551596E-3</v>
      </c>
      <c r="BF16" s="20">
        <v>1.2261417468911099E-2</v>
      </c>
      <c r="BG16" s="20"/>
      <c r="BH16" s="20">
        <v>1.8213939875023101E-2</v>
      </c>
      <c r="BI16" s="20">
        <v>1.13675411517176E-2</v>
      </c>
      <c r="BJ16" s="20"/>
      <c r="BK16" s="20">
        <v>1.1643541311277299E-2</v>
      </c>
      <c r="BL16" s="20">
        <v>1.1966161419424E-2</v>
      </c>
      <c r="BM16" s="20"/>
      <c r="BN16" s="20">
        <v>1.41964600045424E-2</v>
      </c>
      <c r="BO16" s="20">
        <v>1.18147045646423E-2</v>
      </c>
      <c r="BP16" s="20"/>
      <c r="BQ16" s="20">
        <v>1.6635338312018799E-2</v>
      </c>
      <c r="BR16" s="20">
        <v>1.15474463454413E-2</v>
      </c>
      <c r="BS16" s="20"/>
      <c r="BT16" s="20">
        <v>1.1501073604324801E-2</v>
      </c>
      <c r="BU16" s="20">
        <v>1.19464046913562E-2</v>
      </c>
      <c r="BV16" s="20"/>
      <c r="BW16" s="20">
        <v>1.3083459835159499E-2</v>
      </c>
      <c r="BX16" s="20">
        <v>1.1363681874554599E-2</v>
      </c>
      <c r="BY16" s="20"/>
      <c r="BZ16" s="20">
        <v>1.3640734229605799E-2</v>
      </c>
      <c r="CA16" s="20">
        <v>1.1835756630231901E-2</v>
      </c>
    </row>
    <row r="17" spans="2:79" x14ac:dyDescent="0.35">
      <c r="B17" s="18" t="s">
        <v>166</v>
      </c>
      <c r="C17" s="21">
        <v>0.92529611334308404</v>
      </c>
      <c r="D17" s="21">
        <v>0.91021412472461305</v>
      </c>
      <c r="E17" s="21">
        <v>0.88168825364140901</v>
      </c>
      <c r="F17" s="21">
        <v>0.96441249768439496</v>
      </c>
      <c r="G17" s="21">
        <v>0.93527150846886697</v>
      </c>
      <c r="H17" s="21">
        <v>0.95061047547788902</v>
      </c>
      <c r="I17" s="21">
        <v>0.93073130352018196</v>
      </c>
      <c r="J17" s="21">
        <v>0.91399431173898005</v>
      </c>
      <c r="K17" s="21">
        <v>0.85812998248058203</v>
      </c>
      <c r="L17" s="21">
        <v>0.93480540532628198</v>
      </c>
      <c r="M17" s="21"/>
      <c r="N17" s="21">
        <v>0.94516179898156105</v>
      </c>
      <c r="O17" s="21">
        <v>0.91867727784117204</v>
      </c>
      <c r="P17" s="21">
        <v>0.888586663431294</v>
      </c>
      <c r="Q17" s="21">
        <v>0.92866847383262496</v>
      </c>
      <c r="R17" s="21"/>
      <c r="S17" s="21">
        <v>0.91348806029738405</v>
      </c>
      <c r="T17" s="21">
        <v>0.924038218313736</v>
      </c>
      <c r="U17" s="21">
        <v>0.88807047372161996</v>
      </c>
      <c r="V17" s="21">
        <v>0.93110727686750105</v>
      </c>
      <c r="W17" s="21">
        <v>0.93060259185609495</v>
      </c>
      <c r="X17" s="21">
        <v>0.94510061216977803</v>
      </c>
      <c r="Y17" s="21">
        <v>0.934375042788538</v>
      </c>
      <c r="Z17" s="21"/>
      <c r="AA17" s="21">
        <v>0.91903316496126497</v>
      </c>
      <c r="AB17" s="21">
        <v>0.93517788671181401</v>
      </c>
      <c r="AC17" s="21"/>
      <c r="AD17" s="21">
        <v>0.90433631749467602</v>
      </c>
      <c r="AE17" s="21">
        <v>0.93506498861017995</v>
      </c>
      <c r="AF17" s="21">
        <v>0.92581187916807905</v>
      </c>
      <c r="AG17" s="21"/>
      <c r="AH17" s="21">
        <v>0.89837261724742301</v>
      </c>
      <c r="AI17" s="21">
        <v>0.92911073555355905</v>
      </c>
      <c r="AJ17" s="21"/>
      <c r="AK17" s="21">
        <v>0.92077188888936401</v>
      </c>
      <c r="AL17" s="21">
        <v>0.92733469720384598</v>
      </c>
      <c r="AM17" s="21"/>
      <c r="AN17" s="21">
        <v>0.92340809300697102</v>
      </c>
      <c r="AO17" s="21">
        <v>0.92866847383262496</v>
      </c>
      <c r="AP17" s="21"/>
      <c r="AQ17" s="21">
        <v>0.94659057813221703</v>
      </c>
      <c r="AR17" s="21">
        <v>0.91467362363980298</v>
      </c>
      <c r="AS17" s="21"/>
      <c r="AT17" s="21">
        <v>0.91668683387420302</v>
      </c>
      <c r="AU17" s="21">
        <v>0.92011564052745798</v>
      </c>
      <c r="AV17" s="21">
        <v>0.92665206702765401</v>
      </c>
      <c r="AW17" s="21">
        <v>0.948670025772127</v>
      </c>
      <c r="AX17" s="21"/>
      <c r="AY17" s="21">
        <v>0.91315651607285797</v>
      </c>
      <c r="AZ17" s="21">
        <v>0.92830493698413796</v>
      </c>
      <c r="BA17" s="21"/>
      <c r="BB17" s="21">
        <v>0.92912407538680097</v>
      </c>
      <c r="BC17" s="21">
        <v>0.92459289400321099</v>
      </c>
      <c r="BD17" s="21"/>
      <c r="BE17" s="21">
        <v>0.91896032841297604</v>
      </c>
      <c r="BF17" s="21">
        <v>0.92612643962955199</v>
      </c>
      <c r="BG17" s="21"/>
      <c r="BH17" s="21">
        <v>0.89060259665290997</v>
      </c>
      <c r="BI17" s="21">
        <v>0.92833248463406204</v>
      </c>
      <c r="BJ17" s="21"/>
      <c r="BK17" s="21">
        <v>0.91986038982934903</v>
      </c>
      <c r="BL17" s="21">
        <v>0.92623797875404501</v>
      </c>
      <c r="BM17" s="21"/>
      <c r="BN17" s="21">
        <v>0.88672746019849802</v>
      </c>
      <c r="BO17" s="21">
        <v>0.92705377539145195</v>
      </c>
      <c r="BP17" s="21"/>
      <c r="BQ17" s="21">
        <v>0.91165421642496403</v>
      </c>
      <c r="BR17" s="21">
        <v>0.92636931250965704</v>
      </c>
      <c r="BS17" s="21"/>
      <c r="BT17" s="21">
        <v>0.90992964987084801</v>
      </c>
      <c r="BU17" s="21">
        <v>0.92632273460509795</v>
      </c>
      <c r="BV17" s="21"/>
      <c r="BW17" s="21">
        <v>0.91066024902670994</v>
      </c>
      <c r="BX17" s="21">
        <v>0.93226681060928995</v>
      </c>
      <c r="BY17" s="21"/>
      <c r="BZ17" s="21">
        <v>0.86612520312835095</v>
      </c>
      <c r="CA17" s="21">
        <v>0.92813949836932397</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218</v>
      </c>
      <c r="C9" s="17">
        <v>0.50706888132806605</v>
      </c>
      <c r="D9" s="17">
        <v>0.51028617512006003</v>
      </c>
      <c r="E9" s="17">
        <v>0.448523760181816</v>
      </c>
      <c r="F9" s="17">
        <v>0.51673688734749401</v>
      </c>
      <c r="G9" s="17">
        <v>0.65205646004734097</v>
      </c>
      <c r="H9" s="17">
        <v>0.52988846806771095</v>
      </c>
      <c r="I9" s="17">
        <v>0.45862285812723602</v>
      </c>
      <c r="J9" s="17">
        <v>0.471153319104331</v>
      </c>
      <c r="K9" s="17">
        <v>0.39435363880880903</v>
      </c>
      <c r="L9" s="17">
        <v>0.42362232118611998</v>
      </c>
      <c r="M9" s="17"/>
      <c r="N9" s="17">
        <v>0.46928841701208601</v>
      </c>
      <c r="O9" s="17">
        <v>0.47544668798963002</v>
      </c>
      <c r="P9" s="17">
        <v>0.49854409576505299</v>
      </c>
      <c r="Q9" s="17">
        <v>0.55848449699806102</v>
      </c>
      <c r="R9" s="17"/>
      <c r="S9" s="17">
        <v>0.46861241622587202</v>
      </c>
      <c r="T9" s="17">
        <v>0.47610715544697801</v>
      </c>
      <c r="U9" s="17">
        <v>0.50582723486284598</v>
      </c>
      <c r="V9" s="17">
        <v>0.51368383943948304</v>
      </c>
      <c r="W9" s="17">
        <v>0.50818489125754096</v>
      </c>
      <c r="X9" s="17">
        <v>0.55496582285187102</v>
      </c>
      <c r="Y9" s="17">
        <v>0.54969849597842801</v>
      </c>
      <c r="Z9" s="17"/>
      <c r="AA9" s="17">
        <v>0.55134117105078995</v>
      </c>
      <c r="AB9" s="17">
        <v>0.43721540228220002</v>
      </c>
      <c r="AC9" s="17"/>
      <c r="AD9" s="17">
        <v>0.53841442678611595</v>
      </c>
      <c r="AE9" s="17">
        <v>0.622706440196511</v>
      </c>
      <c r="AF9" s="17">
        <v>0.52941562420724197</v>
      </c>
      <c r="AG9" s="17"/>
      <c r="AH9" s="17">
        <v>0.58871413690456398</v>
      </c>
      <c r="AI9" s="17">
        <v>0.49550107437627</v>
      </c>
      <c r="AJ9" s="17"/>
      <c r="AK9" s="17">
        <v>0.49809771339021802</v>
      </c>
      <c r="AL9" s="17">
        <v>0.51111122678580501</v>
      </c>
      <c r="AM9" s="17"/>
      <c r="AN9" s="17">
        <v>0.478283783092049</v>
      </c>
      <c r="AO9" s="17">
        <v>0.55848449699806102</v>
      </c>
      <c r="AP9" s="17"/>
      <c r="AQ9" s="17">
        <v>0.611267792591072</v>
      </c>
      <c r="AR9" s="17">
        <v>0.45509049760511799</v>
      </c>
      <c r="AS9" s="17"/>
      <c r="AT9" s="17">
        <v>0.42495937443786003</v>
      </c>
      <c r="AU9" s="17">
        <v>0.448348120782742</v>
      </c>
      <c r="AV9" s="17">
        <v>0.55128038671993096</v>
      </c>
      <c r="AW9" s="17">
        <v>0.64444900248549497</v>
      </c>
      <c r="AX9" s="17"/>
      <c r="AY9" s="17">
        <v>0.58917424042597499</v>
      </c>
      <c r="AZ9" s="17">
        <v>0.48671890265810203</v>
      </c>
      <c r="BA9" s="17"/>
      <c r="BB9" s="17">
        <v>0.45871134569601302</v>
      </c>
      <c r="BC9" s="17">
        <v>0.51595244754337699</v>
      </c>
      <c r="BD9" s="17"/>
      <c r="BE9" s="17">
        <v>0.56026639321218896</v>
      </c>
      <c r="BF9" s="17">
        <v>0.50009716543502902</v>
      </c>
      <c r="BG9" s="17"/>
      <c r="BH9" s="17">
        <v>0.463308227457223</v>
      </c>
      <c r="BI9" s="17">
        <v>0.51089880708262403</v>
      </c>
      <c r="BJ9" s="17"/>
      <c r="BK9" s="17">
        <v>0.49836822372255102</v>
      </c>
      <c r="BL9" s="17">
        <v>0.50857647243908299</v>
      </c>
      <c r="BM9" s="17"/>
      <c r="BN9" s="17">
        <v>0.48592167795895602</v>
      </c>
      <c r="BO9" s="17">
        <v>0.50803260792364302</v>
      </c>
      <c r="BP9" s="17"/>
      <c r="BQ9" s="17">
        <v>0.54293286142859898</v>
      </c>
      <c r="BR9" s="17">
        <v>0.50424748531658103</v>
      </c>
      <c r="BS9" s="17"/>
      <c r="BT9" s="17">
        <v>0.51593819897400905</v>
      </c>
      <c r="BU9" s="17">
        <v>0.506476329236212</v>
      </c>
      <c r="BV9" s="17"/>
      <c r="BW9" s="17">
        <v>0.52408276731983505</v>
      </c>
      <c r="BX9" s="17">
        <v>0.49896559162773102</v>
      </c>
      <c r="BY9" s="17"/>
      <c r="BZ9" s="17">
        <v>0.54811012391743197</v>
      </c>
      <c r="CA9" s="17">
        <v>0.50509669509308397</v>
      </c>
    </row>
    <row r="10" spans="2:79" x14ac:dyDescent="0.35">
      <c r="B10" s="18" t="s">
        <v>219</v>
      </c>
      <c r="C10" s="17">
        <v>0.324595376772637</v>
      </c>
      <c r="D10" s="17">
        <v>0.35251736038963499</v>
      </c>
      <c r="E10" s="17">
        <v>0.341087488750562</v>
      </c>
      <c r="F10" s="17">
        <v>0.31754428100812998</v>
      </c>
      <c r="G10" s="17">
        <v>0.245124510475072</v>
      </c>
      <c r="H10" s="17">
        <v>0.32442533915456101</v>
      </c>
      <c r="I10" s="17">
        <v>0.37331312459562499</v>
      </c>
      <c r="J10" s="17">
        <v>0.287630773851906</v>
      </c>
      <c r="K10" s="17">
        <v>0.345751702859242</v>
      </c>
      <c r="L10" s="17">
        <v>0.34381302543410602</v>
      </c>
      <c r="M10" s="17"/>
      <c r="N10" s="17">
        <v>0.311889084122286</v>
      </c>
      <c r="O10" s="17">
        <v>0.33055723329377601</v>
      </c>
      <c r="P10" s="17">
        <v>0.34033658263809602</v>
      </c>
      <c r="Q10" s="17">
        <v>0.32489529210370299</v>
      </c>
      <c r="R10" s="17"/>
      <c r="S10" s="17">
        <v>0.30750601717541898</v>
      </c>
      <c r="T10" s="17">
        <v>0.34344079768227997</v>
      </c>
      <c r="U10" s="17">
        <v>0.33484515228473999</v>
      </c>
      <c r="V10" s="17">
        <v>0.31501033802135497</v>
      </c>
      <c r="W10" s="17">
        <v>0.36401966822923598</v>
      </c>
      <c r="X10" s="17">
        <v>0.331823813084343</v>
      </c>
      <c r="Y10" s="17">
        <v>0.29887753552490198</v>
      </c>
      <c r="Z10" s="17"/>
      <c r="AA10" s="17">
        <v>0.32378048000397303</v>
      </c>
      <c r="AB10" s="17">
        <v>0.32588113304842398</v>
      </c>
      <c r="AC10" s="17"/>
      <c r="AD10" s="17">
        <v>0.32164230460495602</v>
      </c>
      <c r="AE10" s="17">
        <v>0.29535215365206502</v>
      </c>
      <c r="AF10" s="17">
        <v>0.33931274568975001</v>
      </c>
      <c r="AG10" s="17"/>
      <c r="AH10" s="17">
        <v>0.30310356939489502</v>
      </c>
      <c r="AI10" s="17">
        <v>0.32764041689206003</v>
      </c>
      <c r="AJ10" s="17"/>
      <c r="AK10" s="17">
        <v>0.31423979037428601</v>
      </c>
      <c r="AL10" s="17">
        <v>0.32926153149514498</v>
      </c>
      <c r="AM10" s="17"/>
      <c r="AN10" s="17">
        <v>0.3244274687907</v>
      </c>
      <c r="AO10" s="17">
        <v>0.32489529210370299</v>
      </c>
      <c r="AP10" s="17"/>
      <c r="AQ10" s="17">
        <v>0.28541210834450498</v>
      </c>
      <c r="AR10" s="17">
        <v>0.34414148274620199</v>
      </c>
      <c r="AS10" s="17"/>
      <c r="AT10" s="17">
        <v>0.28126744125789799</v>
      </c>
      <c r="AU10" s="17">
        <v>0.358889800131657</v>
      </c>
      <c r="AV10" s="17">
        <v>0.33369442400841598</v>
      </c>
      <c r="AW10" s="17">
        <v>0.27988798298955098</v>
      </c>
      <c r="AX10" s="17"/>
      <c r="AY10" s="17">
        <v>0.303600836921395</v>
      </c>
      <c r="AZ10" s="17">
        <v>0.32979891577243597</v>
      </c>
      <c r="BA10" s="17"/>
      <c r="BB10" s="17">
        <v>0.35992345667550202</v>
      </c>
      <c r="BC10" s="17">
        <v>0.318105398882431</v>
      </c>
      <c r="BD10" s="17"/>
      <c r="BE10" s="17">
        <v>0.320681818344418</v>
      </c>
      <c r="BF10" s="17">
        <v>0.325108261990874</v>
      </c>
      <c r="BG10" s="17"/>
      <c r="BH10" s="17">
        <v>0.33218616828583197</v>
      </c>
      <c r="BI10" s="17">
        <v>0.32393103185677602</v>
      </c>
      <c r="BJ10" s="17"/>
      <c r="BK10" s="17">
        <v>0.34846525542407802</v>
      </c>
      <c r="BL10" s="17">
        <v>0.32045936562180799</v>
      </c>
      <c r="BM10" s="17"/>
      <c r="BN10" s="17">
        <v>0.35531509159246899</v>
      </c>
      <c r="BO10" s="17">
        <v>0.32319540885897702</v>
      </c>
      <c r="BP10" s="17"/>
      <c r="BQ10" s="17">
        <v>0.33252010574948798</v>
      </c>
      <c r="BR10" s="17">
        <v>0.32397194349321001</v>
      </c>
      <c r="BS10" s="17"/>
      <c r="BT10" s="17">
        <v>0.31201477332685101</v>
      </c>
      <c r="BU10" s="17">
        <v>0.325435876931294</v>
      </c>
      <c r="BV10" s="17"/>
      <c r="BW10" s="17">
        <v>0.33263640797459398</v>
      </c>
      <c r="BX10" s="17">
        <v>0.32076563409360398</v>
      </c>
      <c r="BY10" s="17"/>
      <c r="BZ10" s="17">
        <v>0.322052680059983</v>
      </c>
      <c r="CA10" s="17">
        <v>0.324717562923447</v>
      </c>
    </row>
    <row r="11" spans="2:79" ht="29" x14ac:dyDescent="0.35">
      <c r="B11" s="18" t="s">
        <v>220</v>
      </c>
      <c r="C11" s="17">
        <v>0.112404272078815</v>
      </c>
      <c r="D11" s="17">
        <v>8.9976775999473305E-2</v>
      </c>
      <c r="E11" s="17">
        <v>0.15269143016936801</v>
      </c>
      <c r="F11" s="17">
        <v>0.107515419748375</v>
      </c>
      <c r="G11" s="17">
        <v>7.2676281652249694E-2</v>
      </c>
      <c r="H11" s="17">
        <v>0.115317305293804</v>
      </c>
      <c r="I11" s="17">
        <v>0.12863476744956701</v>
      </c>
      <c r="J11" s="17">
        <v>0.111756821614844</v>
      </c>
      <c r="K11" s="17">
        <v>0.16033587385666201</v>
      </c>
      <c r="L11" s="17">
        <v>9.4445063019246198E-2</v>
      </c>
      <c r="M11" s="17"/>
      <c r="N11" s="17">
        <v>0.131912026367771</v>
      </c>
      <c r="O11" s="17">
        <v>0.12948917666833801</v>
      </c>
      <c r="P11" s="17">
        <v>0.11830592455289</v>
      </c>
      <c r="Q11" s="17">
        <v>8.47966577308292E-2</v>
      </c>
      <c r="R11" s="17"/>
      <c r="S11" s="17">
        <v>0.13905794697003801</v>
      </c>
      <c r="T11" s="17">
        <v>0.11153590572194801</v>
      </c>
      <c r="U11" s="17">
        <v>0.108744225196915</v>
      </c>
      <c r="V11" s="17">
        <v>0.111156964498838</v>
      </c>
      <c r="W11" s="17">
        <v>9.7280110217886795E-2</v>
      </c>
      <c r="X11" s="17">
        <v>8.0776143311521303E-2</v>
      </c>
      <c r="Y11" s="17">
        <v>0.113492173927111</v>
      </c>
      <c r="Z11" s="17"/>
      <c r="AA11" s="17">
        <v>9.0076243400304595E-2</v>
      </c>
      <c r="AB11" s="17">
        <v>0.147633768750393</v>
      </c>
      <c r="AC11" s="17"/>
      <c r="AD11" s="17">
        <v>9.5306060938617307E-2</v>
      </c>
      <c r="AE11" s="17">
        <v>6.9568920429546502E-2</v>
      </c>
      <c r="AF11" s="17">
        <v>9.39367335705171E-2</v>
      </c>
      <c r="AG11" s="17"/>
      <c r="AH11" s="17">
        <v>8.5059806884721006E-2</v>
      </c>
      <c r="AI11" s="17">
        <v>0.116278538774802</v>
      </c>
      <c r="AJ11" s="17"/>
      <c r="AK11" s="17">
        <v>0.113787410463649</v>
      </c>
      <c r="AL11" s="17">
        <v>0.11178103960718</v>
      </c>
      <c r="AM11" s="17"/>
      <c r="AN11" s="17">
        <v>0.127860430304547</v>
      </c>
      <c r="AO11" s="17">
        <v>8.47966577308292E-2</v>
      </c>
      <c r="AP11" s="17"/>
      <c r="AQ11" s="17">
        <v>7.7626272403469102E-2</v>
      </c>
      <c r="AR11" s="17">
        <v>0.129752862292765</v>
      </c>
      <c r="AS11" s="17"/>
      <c r="AT11" s="17">
        <v>0.174940988738299</v>
      </c>
      <c r="AU11" s="17">
        <v>0.12726417963804201</v>
      </c>
      <c r="AV11" s="17">
        <v>8.3766502491141606E-2</v>
      </c>
      <c r="AW11" s="17">
        <v>6.4556671124551004E-2</v>
      </c>
      <c r="AX11" s="17"/>
      <c r="AY11" s="17">
        <v>7.5855332172256595E-2</v>
      </c>
      <c r="AZ11" s="17">
        <v>0.121463000469751</v>
      </c>
      <c r="BA11" s="17"/>
      <c r="BB11" s="17">
        <v>0.128312551134244</v>
      </c>
      <c r="BC11" s="17">
        <v>0.109481826827761</v>
      </c>
      <c r="BD11" s="17"/>
      <c r="BE11" s="17">
        <v>8.9345935539534294E-2</v>
      </c>
      <c r="BF11" s="17">
        <v>0.115426145952692</v>
      </c>
      <c r="BG11" s="17"/>
      <c r="BH11" s="17">
        <v>0.12552158864715501</v>
      </c>
      <c r="BI11" s="17">
        <v>0.11125624653276001</v>
      </c>
      <c r="BJ11" s="17"/>
      <c r="BK11" s="17">
        <v>0.110541663223878</v>
      </c>
      <c r="BL11" s="17">
        <v>0.112727012345162</v>
      </c>
      <c r="BM11" s="17"/>
      <c r="BN11" s="17">
        <v>0.114261286991756</v>
      </c>
      <c r="BO11" s="17">
        <v>0.112319643646925</v>
      </c>
      <c r="BP11" s="17"/>
      <c r="BQ11" s="17">
        <v>9.6585182808902006E-2</v>
      </c>
      <c r="BR11" s="17">
        <v>0.113648749553048</v>
      </c>
      <c r="BS11" s="17"/>
      <c r="BT11" s="17">
        <v>0.11356855263620801</v>
      </c>
      <c r="BU11" s="17">
        <v>0.11232648741630399</v>
      </c>
      <c r="BV11" s="17"/>
      <c r="BW11" s="17">
        <v>0.100469377497353</v>
      </c>
      <c r="BX11" s="17">
        <v>0.118088564802025</v>
      </c>
      <c r="BY11" s="17"/>
      <c r="BZ11" s="17">
        <v>9.6879313431920105E-2</v>
      </c>
      <c r="CA11" s="17">
        <v>0.11315030479640199</v>
      </c>
    </row>
    <row r="12" spans="2:79" x14ac:dyDescent="0.35">
      <c r="B12" s="18" t="s">
        <v>221</v>
      </c>
      <c r="C12" s="17">
        <v>3.0505138853493399E-2</v>
      </c>
      <c r="D12" s="17">
        <v>2.43672151722681E-2</v>
      </c>
      <c r="E12" s="17">
        <v>3.2828091461906399E-2</v>
      </c>
      <c r="F12" s="17">
        <v>3.7565259334627697E-2</v>
      </c>
      <c r="G12" s="17">
        <v>1.5726149923397E-2</v>
      </c>
      <c r="H12" s="17">
        <v>1.50472242435013E-2</v>
      </c>
      <c r="I12" s="17">
        <v>2.4143682378967302E-2</v>
      </c>
      <c r="J12" s="17">
        <v>5.7825545231911503E-2</v>
      </c>
      <c r="K12" s="17">
        <v>3.5700590778708997E-2</v>
      </c>
      <c r="L12" s="17">
        <v>9.3384506105122903E-2</v>
      </c>
      <c r="M12" s="17"/>
      <c r="N12" s="17">
        <v>4.2297549906073602E-2</v>
      </c>
      <c r="O12" s="17">
        <v>3.4503117204891201E-2</v>
      </c>
      <c r="P12" s="17">
        <v>2.5645095495559499E-2</v>
      </c>
      <c r="Q12" s="17">
        <v>2.08781195856792E-2</v>
      </c>
      <c r="R12" s="17"/>
      <c r="S12" s="17">
        <v>5.3945656503651997E-2</v>
      </c>
      <c r="T12" s="17">
        <v>4.2624089188200903E-2</v>
      </c>
      <c r="U12" s="17">
        <v>3.1593214781622303E-2</v>
      </c>
      <c r="V12" s="17">
        <v>3.0200655125232199E-2</v>
      </c>
      <c r="W12" s="17">
        <v>1.7893855442118502E-2</v>
      </c>
      <c r="X12" s="17">
        <v>1.88907841336554E-2</v>
      </c>
      <c r="Y12" s="17">
        <v>2.06444166102876E-2</v>
      </c>
      <c r="Z12" s="17"/>
      <c r="AA12" s="17">
        <v>2.2750106387709901E-2</v>
      </c>
      <c r="AB12" s="17">
        <v>4.2741144744342298E-2</v>
      </c>
      <c r="AC12" s="17"/>
      <c r="AD12" s="17">
        <v>3.3124977093226399E-2</v>
      </c>
      <c r="AE12" s="17">
        <v>9.3537406203846908E-3</v>
      </c>
      <c r="AF12" s="17">
        <v>2.498920584705E-2</v>
      </c>
      <c r="AG12" s="17"/>
      <c r="AH12" s="17">
        <v>1.5514823584294801E-2</v>
      </c>
      <c r="AI12" s="17">
        <v>3.2629023112979702E-2</v>
      </c>
      <c r="AJ12" s="17"/>
      <c r="AK12" s="17">
        <v>3.8216386689013601E-2</v>
      </c>
      <c r="AL12" s="17">
        <v>2.7030504572052E-2</v>
      </c>
      <c r="AM12" s="17"/>
      <c r="AN12" s="17">
        <v>3.5894837911513003E-2</v>
      </c>
      <c r="AO12" s="17">
        <v>2.08781195856792E-2</v>
      </c>
      <c r="AP12" s="17"/>
      <c r="AQ12" s="17">
        <v>1.3122109941549999E-2</v>
      </c>
      <c r="AR12" s="17">
        <v>3.9176455435405502E-2</v>
      </c>
      <c r="AS12" s="17"/>
      <c r="AT12" s="17">
        <v>4.6400402845446803E-2</v>
      </c>
      <c r="AU12" s="17">
        <v>4.1196540947134902E-2</v>
      </c>
      <c r="AV12" s="17">
        <v>2.1708899578736899E-2</v>
      </c>
      <c r="AW12" s="17">
        <v>6.70940192344894E-3</v>
      </c>
      <c r="AX12" s="17"/>
      <c r="AY12" s="17">
        <v>2.1569271482638E-2</v>
      </c>
      <c r="AZ12" s="17">
        <v>3.2719911584438897E-2</v>
      </c>
      <c r="BA12" s="17"/>
      <c r="BB12" s="17">
        <v>2.6922059639218301E-2</v>
      </c>
      <c r="BC12" s="17">
        <v>3.1163371764634899E-2</v>
      </c>
      <c r="BD12" s="17"/>
      <c r="BE12" s="17">
        <v>1.7582175835491098E-2</v>
      </c>
      <c r="BF12" s="17">
        <v>3.2198737359641502E-2</v>
      </c>
      <c r="BG12" s="17"/>
      <c r="BH12" s="17">
        <v>5.4798477052852602E-2</v>
      </c>
      <c r="BI12" s="17">
        <v>2.8378989598308299E-2</v>
      </c>
      <c r="BJ12" s="17"/>
      <c r="BK12" s="17">
        <v>1.74181556153311E-2</v>
      </c>
      <c r="BL12" s="17">
        <v>3.2772762807270102E-2</v>
      </c>
      <c r="BM12" s="17"/>
      <c r="BN12" s="17">
        <v>2.8569552176035799E-2</v>
      </c>
      <c r="BO12" s="17">
        <v>3.0593347981033799E-2</v>
      </c>
      <c r="BP12" s="17"/>
      <c r="BQ12" s="17">
        <v>2.0707294625404101E-2</v>
      </c>
      <c r="BR12" s="17">
        <v>3.1275928892657998E-2</v>
      </c>
      <c r="BS12" s="17"/>
      <c r="BT12" s="17">
        <v>4.7510600110208502E-2</v>
      </c>
      <c r="BU12" s="17">
        <v>2.9369017446765799E-2</v>
      </c>
      <c r="BV12" s="17"/>
      <c r="BW12" s="17">
        <v>2.6956672162266999E-2</v>
      </c>
      <c r="BX12" s="17">
        <v>3.2195185066622299E-2</v>
      </c>
      <c r="BY12" s="17"/>
      <c r="BZ12" s="17">
        <v>2.66676867463757E-2</v>
      </c>
      <c r="CA12" s="17">
        <v>3.06895428760223E-2</v>
      </c>
    </row>
    <row r="13" spans="2:79" x14ac:dyDescent="0.35">
      <c r="B13" s="18" t="s">
        <v>222</v>
      </c>
      <c r="C13" s="17">
        <v>1.2555871524639901E-2</v>
      </c>
      <c r="D13" s="17">
        <v>1.20415443599936E-2</v>
      </c>
      <c r="E13" s="17">
        <v>1.1634751111005001E-2</v>
      </c>
      <c r="F13" s="17">
        <v>1.45268227073249E-2</v>
      </c>
      <c r="G13" s="17">
        <v>6.5942526497280596E-3</v>
      </c>
      <c r="H13" s="17">
        <v>5.0160197123678999E-3</v>
      </c>
      <c r="I13" s="17">
        <v>7.1228136087220697E-3</v>
      </c>
      <c r="J13" s="17">
        <v>3.4248760435246897E-2</v>
      </c>
      <c r="K13" s="17">
        <v>2.6543491784640601E-2</v>
      </c>
      <c r="L13" s="17">
        <v>2.5408615620680999E-2</v>
      </c>
      <c r="M13" s="17"/>
      <c r="N13" s="17">
        <v>2.1375194007154399E-2</v>
      </c>
      <c r="O13" s="17">
        <v>2.26972514689039E-2</v>
      </c>
      <c r="P13" s="17">
        <v>4.1297456672686403E-3</v>
      </c>
      <c r="Q13" s="17">
        <v>3.6292612261156201E-3</v>
      </c>
      <c r="R13" s="17"/>
      <c r="S13" s="17">
        <v>1.78298527127554E-2</v>
      </c>
      <c r="T13" s="17">
        <v>1.0500389424088E-2</v>
      </c>
      <c r="U13" s="17">
        <v>1.13896799375843E-2</v>
      </c>
      <c r="V13" s="17">
        <v>1.11838859632378E-2</v>
      </c>
      <c r="W13" s="17">
        <v>7.6675160916206799E-3</v>
      </c>
      <c r="X13" s="17">
        <v>1.07868786803444E-2</v>
      </c>
      <c r="Y13" s="17">
        <v>7.6013024812659298E-3</v>
      </c>
      <c r="Z13" s="17"/>
      <c r="AA13" s="17">
        <v>6.63449047423296E-3</v>
      </c>
      <c r="AB13" s="17">
        <v>2.1898714863390501E-2</v>
      </c>
      <c r="AC13" s="17"/>
      <c r="AD13" s="17">
        <v>4.9656458261823303E-3</v>
      </c>
      <c r="AE13" s="17">
        <v>1.47903326636901E-3</v>
      </c>
      <c r="AF13" s="17">
        <v>7.0333602290950197E-3</v>
      </c>
      <c r="AG13" s="17"/>
      <c r="AH13" s="17">
        <v>2.7494669594127002E-3</v>
      </c>
      <c r="AI13" s="17">
        <v>1.39452798142064E-2</v>
      </c>
      <c r="AJ13" s="17"/>
      <c r="AK13" s="17">
        <v>1.91393092742373E-2</v>
      </c>
      <c r="AL13" s="17">
        <v>9.5894205711226106E-3</v>
      </c>
      <c r="AM13" s="17"/>
      <c r="AN13" s="17">
        <v>1.75534457247991E-2</v>
      </c>
      <c r="AO13" s="17">
        <v>3.6292612261156201E-3</v>
      </c>
      <c r="AP13" s="17"/>
      <c r="AQ13" s="17">
        <v>5.7585723115670603E-3</v>
      </c>
      <c r="AR13" s="17">
        <v>1.5946623140892398E-2</v>
      </c>
      <c r="AS13" s="17"/>
      <c r="AT13" s="17">
        <v>3.3022208468469302E-2</v>
      </c>
      <c r="AU13" s="17">
        <v>1.36880687753431E-2</v>
      </c>
      <c r="AV13" s="17">
        <v>5.1072919385288197E-3</v>
      </c>
      <c r="AW13" s="17">
        <v>1.0286376869123499E-3</v>
      </c>
      <c r="AX13" s="17"/>
      <c r="AY13" s="17">
        <v>5.0147201800268696E-3</v>
      </c>
      <c r="AZ13" s="17">
        <v>1.4424961078548799E-2</v>
      </c>
      <c r="BA13" s="17"/>
      <c r="BB13" s="17">
        <v>1.3782001607034701E-2</v>
      </c>
      <c r="BC13" s="17">
        <v>1.2330624153507899E-2</v>
      </c>
      <c r="BD13" s="17"/>
      <c r="BE13" s="17">
        <v>5.4272030678159597E-3</v>
      </c>
      <c r="BF13" s="17">
        <v>1.3490107909320599E-2</v>
      </c>
      <c r="BG13" s="17"/>
      <c r="BH13" s="17">
        <v>1.42467768293843E-2</v>
      </c>
      <c r="BI13" s="17">
        <v>1.2407883750182201E-2</v>
      </c>
      <c r="BJ13" s="17"/>
      <c r="BK13" s="17">
        <v>1.06638268277814E-2</v>
      </c>
      <c r="BL13" s="17">
        <v>1.2883712234613501E-2</v>
      </c>
      <c r="BM13" s="17"/>
      <c r="BN13" s="17">
        <v>4.2518794928754697E-3</v>
      </c>
      <c r="BO13" s="17">
        <v>1.2934303501236699E-2</v>
      </c>
      <c r="BP13" s="17"/>
      <c r="BQ13" s="17">
        <v>5.4834361486796697E-3</v>
      </c>
      <c r="BR13" s="17">
        <v>1.3112255420272501E-2</v>
      </c>
      <c r="BS13" s="17"/>
      <c r="BT13" s="17">
        <v>6.9065903895721703E-3</v>
      </c>
      <c r="BU13" s="17">
        <v>1.29332955258641E-2</v>
      </c>
      <c r="BV13" s="17"/>
      <c r="BW13" s="17">
        <v>1.0199176782256099E-2</v>
      </c>
      <c r="BX13" s="17">
        <v>1.3678306472307399E-2</v>
      </c>
      <c r="BY13" s="17"/>
      <c r="BZ13" s="17">
        <v>0</v>
      </c>
      <c r="CA13" s="17">
        <v>1.31592284267898E-2</v>
      </c>
    </row>
    <row r="14" spans="2:79" x14ac:dyDescent="0.35">
      <c r="B14" s="18" t="s">
        <v>75</v>
      </c>
      <c r="C14" s="17">
        <v>1.2870459442348299E-2</v>
      </c>
      <c r="D14" s="17">
        <v>1.08109289585696E-2</v>
      </c>
      <c r="E14" s="17">
        <v>1.3234478325343199E-2</v>
      </c>
      <c r="F14" s="17">
        <v>6.1113298540485502E-3</v>
      </c>
      <c r="G14" s="17">
        <v>7.8223452522124103E-3</v>
      </c>
      <c r="H14" s="17">
        <v>1.0305643528054E-2</v>
      </c>
      <c r="I14" s="17">
        <v>8.1627538398830399E-3</v>
      </c>
      <c r="J14" s="17">
        <v>3.7384779761759697E-2</v>
      </c>
      <c r="K14" s="17">
        <v>3.7314701911937302E-2</v>
      </c>
      <c r="L14" s="17">
        <v>1.9326468634724502E-2</v>
      </c>
      <c r="M14" s="17"/>
      <c r="N14" s="17">
        <v>2.3237728584629799E-2</v>
      </c>
      <c r="O14" s="17">
        <v>7.3065333744622499E-3</v>
      </c>
      <c r="P14" s="17">
        <v>1.3038555881133E-2</v>
      </c>
      <c r="Q14" s="17">
        <v>7.3161723556123002E-3</v>
      </c>
      <c r="R14" s="17"/>
      <c r="S14" s="17">
        <v>1.3048110412263701E-2</v>
      </c>
      <c r="T14" s="17">
        <v>1.57916625365059E-2</v>
      </c>
      <c r="U14" s="17">
        <v>7.6004929362926002E-3</v>
      </c>
      <c r="V14" s="17">
        <v>1.87643169518538E-2</v>
      </c>
      <c r="W14" s="17">
        <v>4.95395876159665E-3</v>
      </c>
      <c r="X14" s="17">
        <v>2.7565579382652201E-3</v>
      </c>
      <c r="Y14" s="17">
        <v>9.6860754780052592E-3</v>
      </c>
      <c r="Z14" s="17"/>
      <c r="AA14" s="17">
        <v>5.4175086829897599E-3</v>
      </c>
      <c r="AB14" s="17">
        <v>2.4629836311250399E-2</v>
      </c>
      <c r="AC14" s="17"/>
      <c r="AD14" s="17">
        <v>6.5465847509016501E-3</v>
      </c>
      <c r="AE14" s="17">
        <v>1.53971183512312E-3</v>
      </c>
      <c r="AF14" s="17">
        <v>5.3123304563455001E-3</v>
      </c>
      <c r="AG14" s="17"/>
      <c r="AH14" s="17">
        <v>4.8581962721127997E-3</v>
      </c>
      <c r="AI14" s="17">
        <v>1.4005667029682501E-2</v>
      </c>
      <c r="AJ14" s="17"/>
      <c r="AK14" s="17">
        <v>1.6519389808595599E-2</v>
      </c>
      <c r="AL14" s="17">
        <v>1.12262769686956E-2</v>
      </c>
      <c r="AM14" s="17"/>
      <c r="AN14" s="17">
        <v>1.5980034176392498E-2</v>
      </c>
      <c r="AO14" s="17">
        <v>7.3161723556123002E-3</v>
      </c>
      <c r="AP14" s="17"/>
      <c r="AQ14" s="17">
        <v>6.8131444078375399E-3</v>
      </c>
      <c r="AR14" s="17">
        <v>1.58920787796165E-2</v>
      </c>
      <c r="AS14" s="17"/>
      <c r="AT14" s="17">
        <v>3.9409584252026501E-2</v>
      </c>
      <c r="AU14" s="17">
        <v>1.0613289725081101E-2</v>
      </c>
      <c r="AV14" s="17">
        <v>4.4424952632455003E-3</v>
      </c>
      <c r="AW14" s="17">
        <v>3.3683037900414199E-3</v>
      </c>
      <c r="AX14" s="17"/>
      <c r="AY14" s="17">
        <v>4.7855988177083197E-3</v>
      </c>
      <c r="AZ14" s="17">
        <v>1.48743084367223E-2</v>
      </c>
      <c r="BA14" s="17"/>
      <c r="BB14" s="17">
        <v>1.2348585247987201E-2</v>
      </c>
      <c r="BC14" s="17">
        <v>1.2966330828288001E-2</v>
      </c>
      <c r="BD14" s="17"/>
      <c r="BE14" s="17">
        <v>6.6964740005512804E-3</v>
      </c>
      <c r="BF14" s="17">
        <v>1.3679581352442899E-2</v>
      </c>
      <c r="BG14" s="17"/>
      <c r="BH14" s="17">
        <v>9.9387617275524098E-3</v>
      </c>
      <c r="BI14" s="17">
        <v>1.3127041179349199E-2</v>
      </c>
      <c r="BJ14" s="17"/>
      <c r="BK14" s="17">
        <v>1.4542875186380999E-2</v>
      </c>
      <c r="BL14" s="17">
        <v>1.2580674552062601E-2</v>
      </c>
      <c r="BM14" s="17"/>
      <c r="BN14" s="17">
        <v>1.16805117879079E-2</v>
      </c>
      <c r="BO14" s="17">
        <v>1.29246880881845E-2</v>
      </c>
      <c r="BP14" s="17"/>
      <c r="BQ14" s="17">
        <v>1.7711192389268801E-3</v>
      </c>
      <c r="BR14" s="17">
        <v>1.3743637324230701E-2</v>
      </c>
      <c r="BS14" s="17"/>
      <c r="BT14" s="17">
        <v>4.06128456315164E-3</v>
      </c>
      <c r="BU14" s="17">
        <v>1.34589934435599E-2</v>
      </c>
      <c r="BV14" s="17"/>
      <c r="BW14" s="17">
        <v>5.6555982636938501E-3</v>
      </c>
      <c r="BX14" s="17">
        <v>1.6306717937710401E-2</v>
      </c>
      <c r="BY14" s="17"/>
      <c r="BZ14" s="17">
        <v>6.2901958442890503E-3</v>
      </c>
      <c r="CA14" s="17">
        <v>1.31866658842559E-2</v>
      </c>
    </row>
    <row r="15" spans="2:79" x14ac:dyDescent="0.35">
      <c r="B15" s="18" t="s">
        <v>223</v>
      </c>
      <c r="C15" s="20">
        <v>0.83166425810070399</v>
      </c>
      <c r="D15" s="20">
        <v>0.86280353550969502</v>
      </c>
      <c r="E15" s="20">
        <v>0.789611248932378</v>
      </c>
      <c r="F15" s="20">
        <v>0.83428116835562405</v>
      </c>
      <c r="G15" s="20">
        <v>0.89718097052241297</v>
      </c>
      <c r="H15" s="20">
        <v>0.85431380722227201</v>
      </c>
      <c r="I15" s="20">
        <v>0.83193598272286096</v>
      </c>
      <c r="J15" s="20">
        <v>0.75878409295623706</v>
      </c>
      <c r="K15" s="20">
        <v>0.74010534166805098</v>
      </c>
      <c r="L15" s="20">
        <v>0.76743534662022495</v>
      </c>
      <c r="M15" s="20"/>
      <c r="N15" s="20">
        <v>0.78117750113437201</v>
      </c>
      <c r="O15" s="20">
        <v>0.80600392128340503</v>
      </c>
      <c r="P15" s="20">
        <v>0.83888067840314895</v>
      </c>
      <c r="Q15" s="20">
        <v>0.88337978910176396</v>
      </c>
      <c r="R15" s="20"/>
      <c r="S15" s="20">
        <v>0.77611843340129105</v>
      </c>
      <c r="T15" s="20">
        <v>0.81954795312925699</v>
      </c>
      <c r="U15" s="20">
        <v>0.84067238714758596</v>
      </c>
      <c r="V15" s="20">
        <v>0.82869417746083796</v>
      </c>
      <c r="W15" s="20">
        <v>0.872204559486777</v>
      </c>
      <c r="X15" s="20">
        <v>0.88678963593621396</v>
      </c>
      <c r="Y15" s="20">
        <v>0.84857603150333005</v>
      </c>
      <c r="Z15" s="20"/>
      <c r="AA15" s="20">
        <v>0.87512165105476303</v>
      </c>
      <c r="AB15" s="20">
        <v>0.76309653533062405</v>
      </c>
      <c r="AC15" s="20"/>
      <c r="AD15" s="20">
        <v>0.86005673139107197</v>
      </c>
      <c r="AE15" s="20">
        <v>0.91805859384857702</v>
      </c>
      <c r="AF15" s="20">
        <v>0.86872836989699198</v>
      </c>
      <c r="AG15" s="20"/>
      <c r="AH15" s="20">
        <v>0.891817706299459</v>
      </c>
      <c r="AI15" s="20">
        <v>0.82314149126832903</v>
      </c>
      <c r="AJ15" s="20"/>
      <c r="AK15" s="20">
        <v>0.81233750376450398</v>
      </c>
      <c r="AL15" s="20">
        <v>0.84037275828095004</v>
      </c>
      <c r="AM15" s="20"/>
      <c r="AN15" s="20">
        <v>0.80271125188274794</v>
      </c>
      <c r="AO15" s="20">
        <v>0.88337978910176396</v>
      </c>
      <c r="AP15" s="20"/>
      <c r="AQ15" s="20">
        <v>0.89667990093557604</v>
      </c>
      <c r="AR15" s="20">
        <v>0.79923198035132004</v>
      </c>
      <c r="AS15" s="20"/>
      <c r="AT15" s="20">
        <v>0.70622681569575896</v>
      </c>
      <c r="AU15" s="20">
        <v>0.80723792091439905</v>
      </c>
      <c r="AV15" s="20">
        <v>0.88497481072834705</v>
      </c>
      <c r="AW15" s="20">
        <v>0.92433698547504595</v>
      </c>
      <c r="AX15" s="20"/>
      <c r="AY15" s="20">
        <v>0.89277507734737005</v>
      </c>
      <c r="AZ15" s="20">
        <v>0.81651781843053906</v>
      </c>
      <c r="BA15" s="20"/>
      <c r="BB15" s="20">
        <v>0.81863480237151598</v>
      </c>
      <c r="BC15" s="20">
        <v>0.83405784642580805</v>
      </c>
      <c r="BD15" s="20"/>
      <c r="BE15" s="20">
        <v>0.88094821155660696</v>
      </c>
      <c r="BF15" s="20">
        <v>0.82520542742590297</v>
      </c>
      <c r="BG15" s="20"/>
      <c r="BH15" s="20">
        <v>0.79549439574305503</v>
      </c>
      <c r="BI15" s="20">
        <v>0.83482983893939999</v>
      </c>
      <c r="BJ15" s="20"/>
      <c r="BK15" s="20">
        <v>0.84683347914662899</v>
      </c>
      <c r="BL15" s="20">
        <v>0.82903583806089098</v>
      </c>
      <c r="BM15" s="20"/>
      <c r="BN15" s="20">
        <v>0.84123676955142501</v>
      </c>
      <c r="BO15" s="20">
        <v>0.83122801678262004</v>
      </c>
      <c r="BP15" s="20"/>
      <c r="BQ15" s="20">
        <v>0.87545296717808696</v>
      </c>
      <c r="BR15" s="20">
        <v>0.82821942880979105</v>
      </c>
      <c r="BS15" s="20"/>
      <c r="BT15" s="20">
        <v>0.82795297230085996</v>
      </c>
      <c r="BU15" s="20">
        <v>0.83191220616750605</v>
      </c>
      <c r="BV15" s="20"/>
      <c r="BW15" s="20">
        <v>0.85671917529442998</v>
      </c>
      <c r="BX15" s="20">
        <v>0.81973122572133506</v>
      </c>
      <c r="BY15" s="20"/>
      <c r="BZ15" s="20">
        <v>0.87016280397741497</v>
      </c>
      <c r="CA15" s="20">
        <v>0.82981425801652997</v>
      </c>
    </row>
    <row r="16" spans="2:79" x14ac:dyDescent="0.35">
      <c r="B16" s="18" t="s">
        <v>224</v>
      </c>
      <c r="C16" s="20">
        <v>4.3061010378133299E-2</v>
      </c>
      <c r="D16" s="20">
        <v>3.6408759532261699E-2</v>
      </c>
      <c r="E16" s="20">
        <v>4.4462842572911401E-2</v>
      </c>
      <c r="F16" s="20">
        <v>5.2092082041952599E-2</v>
      </c>
      <c r="G16" s="20">
        <v>2.2320402573125099E-2</v>
      </c>
      <c r="H16" s="20">
        <v>2.0063243955869201E-2</v>
      </c>
      <c r="I16" s="20">
        <v>3.1266495987689297E-2</v>
      </c>
      <c r="J16" s="20">
        <v>9.2074305667158393E-2</v>
      </c>
      <c r="K16" s="20">
        <v>6.2244082563349602E-2</v>
      </c>
      <c r="L16" s="20">
        <v>0.118793121725804</v>
      </c>
      <c r="M16" s="20"/>
      <c r="N16" s="20">
        <v>6.3672743913228094E-2</v>
      </c>
      <c r="O16" s="20">
        <v>5.7200368673795E-2</v>
      </c>
      <c r="P16" s="20">
        <v>2.9774841162828102E-2</v>
      </c>
      <c r="Q16" s="20">
        <v>2.45073808117948E-2</v>
      </c>
      <c r="R16" s="20"/>
      <c r="S16" s="20">
        <v>7.1775509216407393E-2</v>
      </c>
      <c r="T16" s="20">
        <v>5.3124478612288903E-2</v>
      </c>
      <c r="U16" s="20">
        <v>4.2982894719206598E-2</v>
      </c>
      <c r="V16" s="20">
        <v>4.1384541088469999E-2</v>
      </c>
      <c r="W16" s="20">
        <v>2.5561371533739202E-2</v>
      </c>
      <c r="X16" s="20">
        <v>2.9677662813999799E-2</v>
      </c>
      <c r="Y16" s="20">
        <v>2.82457190915535E-2</v>
      </c>
      <c r="Z16" s="20"/>
      <c r="AA16" s="20">
        <v>2.9384596861942901E-2</v>
      </c>
      <c r="AB16" s="20">
        <v>6.4639859607732802E-2</v>
      </c>
      <c r="AC16" s="20"/>
      <c r="AD16" s="20">
        <v>3.80906229194087E-2</v>
      </c>
      <c r="AE16" s="20">
        <v>1.08327738867537E-2</v>
      </c>
      <c r="AF16" s="20">
        <v>3.2022566076145099E-2</v>
      </c>
      <c r="AG16" s="20"/>
      <c r="AH16" s="20">
        <v>1.8264290543707502E-2</v>
      </c>
      <c r="AI16" s="20">
        <v>4.6574302927186E-2</v>
      </c>
      <c r="AJ16" s="20"/>
      <c r="AK16" s="20">
        <v>5.7355695963250901E-2</v>
      </c>
      <c r="AL16" s="20">
        <v>3.6619925143174602E-2</v>
      </c>
      <c r="AM16" s="20"/>
      <c r="AN16" s="20">
        <v>5.3448283636312099E-2</v>
      </c>
      <c r="AO16" s="20">
        <v>2.45073808117948E-2</v>
      </c>
      <c r="AP16" s="20"/>
      <c r="AQ16" s="20">
        <v>1.88806822531171E-2</v>
      </c>
      <c r="AR16" s="20">
        <v>5.5123078576297897E-2</v>
      </c>
      <c r="AS16" s="20"/>
      <c r="AT16" s="20">
        <v>7.9422611313916203E-2</v>
      </c>
      <c r="AU16" s="20">
        <v>5.4884609722478002E-2</v>
      </c>
      <c r="AV16" s="20">
        <v>2.6816191517265699E-2</v>
      </c>
      <c r="AW16" s="20">
        <v>7.7380396103613001E-3</v>
      </c>
      <c r="AX16" s="20"/>
      <c r="AY16" s="20">
        <v>2.6583991662664799E-2</v>
      </c>
      <c r="AZ16" s="20">
        <v>4.7144872662987697E-2</v>
      </c>
      <c r="BA16" s="20"/>
      <c r="BB16" s="20">
        <v>4.0704061246252997E-2</v>
      </c>
      <c r="BC16" s="20">
        <v>4.3493995918142903E-2</v>
      </c>
      <c r="BD16" s="20"/>
      <c r="BE16" s="20">
        <v>2.30093789033071E-2</v>
      </c>
      <c r="BF16" s="20">
        <v>4.5688845268962101E-2</v>
      </c>
      <c r="BG16" s="20"/>
      <c r="BH16" s="20">
        <v>6.9045253882237007E-2</v>
      </c>
      <c r="BI16" s="20">
        <v>4.0786873348490398E-2</v>
      </c>
      <c r="BJ16" s="20"/>
      <c r="BK16" s="20">
        <v>2.80819824431125E-2</v>
      </c>
      <c r="BL16" s="20">
        <v>4.5656475041883603E-2</v>
      </c>
      <c r="BM16" s="20"/>
      <c r="BN16" s="20">
        <v>3.2821431668911299E-2</v>
      </c>
      <c r="BO16" s="20">
        <v>4.3527651482270502E-2</v>
      </c>
      <c r="BP16" s="20"/>
      <c r="BQ16" s="20">
        <v>2.6190730774083799E-2</v>
      </c>
      <c r="BR16" s="20">
        <v>4.4388184312930498E-2</v>
      </c>
      <c r="BS16" s="20"/>
      <c r="BT16" s="20">
        <v>5.4417190499780603E-2</v>
      </c>
      <c r="BU16" s="20">
        <v>4.2302312972629902E-2</v>
      </c>
      <c r="BV16" s="20"/>
      <c r="BW16" s="20">
        <v>3.7155848944523097E-2</v>
      </c>
      <c r="BX16" s="20">
        <v>4.5873491538929702E-2</v>
      </c>
      <c r="BY16" s="20"/>
      <c r="BZ16" s="20">
        <v>2.66676867463757E-2</v>
      </c>
      <c r="CA16" s="20">
        <v>4.3848771302812103E-2</v>
      </c>
    </row>
    <row r="17" spans="2:79" x14ac:dyDescent="0.35">
      <c r="B17" s="18" t="s">
        <v>166</v>
      </c>
      <c r="C17" s="21">
        <v>0.78860324772256996</v>
      </c>
      <c r="D17" s="21">
        <v>0.82639477597743305</v>
      </c>
      <c r="E17" s="21">
        <v>0.745148406359466</v>
      </c>
      <c r="F17" s="21">
        <v>0.78218908631367101</v>
      </c>
      <c r="G17" s="21">
        <v>0.87486056794928801</v>
      </c>
      <c r="H17" s="21">
        <v>0.83425056326640301</v>
      </c>
      <c r="I17" s="21">
        <v>0.80066948673517102</v>
      </c>
      <c r="J17" s="21">
        <v>0.66670978728907904</v>
      </c>
      <c r="K17" s="21">
        <v>0.67786125910470196</v>
      </c>
      <c r="L17" s="21">
        <v>0.64864222489442103</v>
      </c>
      <c r="M17" s="21"/>
      <c r="N17" s="21">
        <v>0.71750475722114304</v>
      </c>
      <c r="O17" s="21">
        <v>0.74880355260960996</v>
      </c>
      <c r="P17" s="21">
        <v>0.80910583724032104</v>
      </c>
      <c r="Q17" s="21">
        <v>0.85887240828996902</v>
      </c>
      <c r="R17" s="21"/>
      <c r="S17" s="21">
        <v>0.70434292418488398</v>
      </c>
      <c r="T17" s="21">
        <v>0.76642347451696802</v>
      </c>
      <c r="U17" s="21">
        <v>0.79768949242837905</v>
      </c>
      <c r="V17" s="21">
        <v>0.78730963637236795</v>
      </c>
      <c r="W17" s="21">
        <v>0.84664318795303795</v>
      </c>
      <c r="X17" s="21">
        <v>0.85711197312221399</v>
      </c>
      <c r="Y17" s="21">
        <v>0.82033031241177701</v>
      </c>
      <c r="Z17" s="21"/>
      <c r="AA17" s="21">
        <v>0.84573705419281997</v>
      </c>
      <c r="AB17" s="21">
        <v>0.69845667572289105</v>
      </c>
      <c r="AC17" s="21"/>
      <c r="AD17" s="21">
        <v>0.82196610847166396</v>
      </c>
      <c r="AE17" s="21">
        <v>0.90722581996182305</v>
      </c>
      <c r="AF17" s="21">
        <v>0.83670580382084703</v>
      </c>
      <c r="AG17" s="21"/>
      <c r="AH17" s="21">
        <v>0.87355341575575096</v>
      </c>
      <c r="AI17" s="21">
        <v>0.77656718834114302</v>
      </c>
      <c r="AJ17" s="21"/>
      <c r="AK17" s="21">
        <v>0.75498180780125301</v>
      </c>
      <c r="AL17" s="21">
        <v>0.80375283313777601</v>
      </c>
      <c r="AM17" s="21"/>
      <c r="AN17" s="21">
        <v>0.74926296824643601</v>
      </c>
      <c r="AO17" s="21">
        <v>0.85887240828996902</v>
      </c>
      <c r="AP17" s="21"/>
      <c r="AQ17" s="21">
        <v>0.87779921868245903</v>
      </c>
      <c r="AR17" s="21">
        <v>0.74410890177502198</v>
      </c>
      <c r="AS17" s="21"/>
      <c r="AT17" s="21">
        <v>0.62680420438184203</v>
      </c>
      <c r="AU17" s="21">
        <v>0.75235331119192095</v>
      </c>
      <c r="AV17" s="21">
        <v>0.85815861921108205</v>
      </c>
      <c r="AW17" s="21">
        <v>0.91659894586468504</v>
      </c>
      <c r="AX17" s="21"/>
      <c r="AY17" s="21">
        <v>0.86619108568470604</v>
      </c>
      <c r="AZ17" s="21">
        <v>0.769372945767551</v>
      </c>
      <c r="BA17" s="21"/>
      <c r="BB17" s="21">
        <v>0.77793074112526295</v>
      </c>
      <c r="BC17" s="21">
        <v>0.79056385050766498</v>
      </c>
      <c r="BD17" s="21"/>
      <c r="BE17" s="21">
        <v>0.85793883265329995</v>
      </c>
      <c r="BF17" s="21">
        <v>0.77951658215694097</v>
      </c>
      <c r="BG17" s="21"/>
      <c r="BH17" s="21">
        <v>0.72644914186081799</v>
      </c>
      <c r="BI17" s="21">
        <v>0.79404296559091003</v>
      </c>
      <c r="BJ17" s="21"/>
      <c r="BK17" s="21">
        <v>0.81875149670351599</v>
      </c>
      <c r="BL17" s="21">
        <v>0.78337936301900801</v>
      </c>
      <c r="BM17" s="21"/>
      <c r="BN17" s="21">
        <v>0.80841533788251396</v>
      </c>
      <c r="BO17" s="21">
        <v>0.78770036530035004</v>
      </c>
      <c r="BP17" s="21"/>
      <c r="BQ17" s="21">
        <v>0.849262236404003</v>
      </c>
      <c r="BR17" s="21">
        <v>0.78383124449686004</v>
      </c>
      <c r="BS17" s="21"/>
      <c r="BT17" s="21">
        <v>0.77353578180107896</v>
      </c>
      <c r="BU17" s="21">
        <v>0.78960989319487596</v>
      </c>
      <c r="BV17" s="21"/>
      <c r="BW17" s="21">
        <v>0.81956332634990703</v>
      </c>
      <c r="BX17" s="21">
        <v>0.773857734182405</v>
      </c>
      <c r="BY17" s="21"/>
      <c r="BZ17" s="21">
        <v>0.84349511723103898</v>
      </c>
      <c r="CA17" s="21">
        <v>0.78596548671371802</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218</v>
      </c>
      <c r="C9" s="17">
        <v>0.80858542354173601</v>
      </c>
      <c r="D9" s="17">
        <v>0.76033251892610998</v>
      </c>
      <c r="E9" s="17">
        <v>0.74981159346883297</v>
      </c>
      <c r="F9" s="17">
        <v>0.90456516766879902</v>
      </c>
      <c r="G9" s="17">
        <v>0.77778096569970601</v>
      </c>
      <c r="H9" s="17">
        <v>0.87968781140600105</v>
      </c>
      <c r="I9" s="17">
        <v>0.75306336919918104</v>
      </c>
      <c r="J9" s="17">
        <v>0.82436317997271402</v>
      </c>
      <c r="K9" s="17">
        <v>0.74946172858843096</v>
      </c>
      <c r="L9" s="17">
        <v>0.93083910198620201</v>
      </c>
      <c r="M9" s="17"/>
      <c r="N9" s="17">
        <v>0.86330218833422701</v>
      </c>
      <c r="O9" s="17">
        <v>0.81876019865195004</v>
      </c>
      <c r="P9" s="17">
        <v>0.76332999363524301</v>
      </c>
      <c r="Q9" s="17">
        <v>0.77830661215619901</v>
      </c>
      <c r="R9" s="17"/>
      <c r="S9" s="17">
        <v>0.82754718540515004</v>
      </c>
      <c r="T9" s="17">
        <v>0.77289906333287595</v>
      </c>
      <c r="U9" s="17">
        <v>0.76295029258724301</v>
      </c>
      <c r="V9" s="17">
        <v>0.81974774042754595</v>
      </c>
      <c r="W9" s="17">
        <v>0.78649338201920505</v>
      </c>
      <c r="X9" s="17">
        <v>0.80331066390912997</v>
      </c>
      <c r="Y9" s="17">
        <v>0.83385490246002703</v>
      </c>
      <c r="Z9" s="17"/>
      <c r="AA9" s="17">
        <v>0.77925629531556795</v>
      </c>
      <c r="AB9" s="17">
        <v>0.85486135950103204</v>
      </c>
      <c r="AC9" s="17"/>
      <c r="AD9" s="17">
        <v>0.76122744177367596</v>
      </c>
      <c r="AE9" s="17">
        <v>0.76509419221898101</v>
      </c>
      <c r="AF9" s="17">
        <v>0.80408604322338995</v>
      </c>
      <c r="AG9" s="17"/>
      <c r="AH9" s="17">
        <v>0.70051368500812194</v>
      </c>
      <c r="AI9" s="17">
        <v>0.823897434012823</v>
      </c>
      <c r="AJ9" s="17"/>
      <c r="AK9" s="17">
        <v>0.80932259912849003</v>
      </c>
      <c r="AL9" s="17">
        <v>0.80825325738396103</v>
      </c>
      <c r="AM9" s="17"/>
      <c r="AN9" s="17">
        <v>0.82553705484761597</v>
      </c>
      <c r="AO9" s="17">
        <v>0.77830661215619901</v>
      </c>
      <c r="AP9" s="17"/>
      <c r="AQ9" s="17">
        <v>0.80928960435669295</v>
      </c>
      <c r="AR9" s="17">
        <v>0.80823415134352905</v>
      </c>
      <c r="AS9" s="17"/>
      <c r="AT9" s="17">
        <v>0.82084519827754798</v>
      </c>
      <c r="AU9" s="17">
        <v>0.82188873167413101</v>
      </c>
      <c r="AV9" s="17">
        <v>0.80664684102767004</v>
      </c>
      <c r="AW9" s="17">
        <v>0.76481663216360996</v>
      </c>
      <c r="AX9" s="17"/>
      <c r="AY9" s="17">
        <v>0.76662363707815395</v>
      </c>
      <c r="AZ9" s="17">
        <v>0.81898573685708598</v>
      </c>
      <c r="BA9" s="17"/>
      <c r="BB9" s="17">
        <v>0.79288361913096805</v>
      </c>
      <c r="BC9" s="17">
        <v>0.81146993817548996</v>
      </c>
      <c r="BD9" s="17"/>
      <c r="BE9" s="17">
        <v>0.761329571670045</v>
      </c>
      <c r="BF9" s="17">
        <v>0.81477846456686098</v>
      </c>
      <c r="BG9" s="17"/>
      <c r="BH9" s="17">
        <v>0.76469833294533096</v>
      </c>
      <c r="BI9" s="17">
        <v>0.81242641501923796</v>
      </c>
      <c r="BJ9" s="17"/>
      <c r="BK9" s="17">
        <v>0.77515541933284904</v>
      </c>
      <c r="BL9" s="17">
        <v>0.814377948598074</v>
      </c>
      <c r="BM9" s="17"/>
      <c r="BN9" s="17">
        <v>0.69715429103148396</v>
      </c>
      <c r="BO9" s="17">
        <v>0.81366359601215399</v>
      </c>
      <c r="BP9" s="17"/>
      <c r="BQ9" s="17">
        <v>0.67649626034082699</v>
      </c>
      <c r="BR9" s="17">
        <v>0.81897679218433705</v>
      </c>
      <c r="BS9" s="17"/>
      <c r="BT9" s="17">
        <v>0.78348613530141797</v>
      </c>
      <c r="BU9" s="17">
        <v>0.81026228712296899</v>
      </c>
      <c r="BV9" s="17"/>
      <c r="BW9" s="17">
        <v>0.79563595880742799</v>
      </c>
      <c r="BX9" s="17">
        <v>0.814752930733047</v>
      </c>
      <c r="BY9" s="17"/>
      <c r="BZ9" s="17">
        <v>0.69617746483233101</v>
      </c>
      <c r="CA9" s="17">
        <v>0.81398704919638099</v>
      </c>
    </row>
    <row r="10" spans="2:79" x14ac:dyDescent="0.35">
      <c r="B10" s="18" t="s">
        <v>219</v>
      </c>
      <c r="C10" s="17">
        <v>0.140561653701783</v>
      </c>
      <c r="D10" s="17">
        <v>0.189486959250384</v>
      </c>
      <c r="E10" s="17">
        <v>0.16886502006822701</v>
      </c>
      <c r="F10" s="17">
        <v>6.5970634391283103E-2</v>
      </c>
      <c r="G10" s="17">
        <v>0.16185607299796001</v>
      </c>
      <c r="H10" s="17">
        <v>8.6559107234593299E-2</v>
      </c>
      <c r="I10" s="17">
        <v>0.194921710879566</v>
      </c>
      <c r="J10" s="17">
        <v>0.126261858743864</v>
      </c>
      <c r="K10" s="17">
        <v>0.184239003423043</v>
      </c>
      <c r="L10" s="17">
        <v>3.6997091719626202E-2</v>
      </c>
      <c r="M10" s="17"/>
      <c r="N10" s="17">
        <v>0.105978258740137</v>
      </c>
      <c r="O10" s="17">
        <v>0.12662557998415699</v>
      </c>
      <c r="P10" s="17">
        <v>0.15525896964131999</v>
      </c>
      <c r="Q10" s="17">
        <v>0.16978159395866399</v>
      </c>
      <c r="R10" s="17"/>
      <c r="S10" s="17">
        <v>0.119248755393782</v>
      </c>
      <c r="T10" s="17">
        <v>0.14812222843131201</v>
      </c>
      <c r="U10" s="17">
        <v>0.16403555981496701</v>
      </c>
      <c r="V10" s="17">
        <v>0.127741830441021</v>
      </c>
      <c r="W10" s="17">
        <v>0.16677544286596099</v>
      </c>
      <c r="X10" s="17">
        <v>0.159690954370866</v>
      </c>
      <c r="Y10" s="17">
        <v>0.12737375630067399</v>
      </c>
      <c r="Z10" s="17"/>
      <c r="AA10" s="17">
        <v>0.15963791516548001</v>
      </c>
      <c r="AB10" s="17">
        <v>0.11046284384185701</v>
      </c>
      <c r="AC10" s="17"/>
      <c r="AD10" s="17">
        <v>0.159740053853061</v>
      </c>
      <c r="AE10" s="17">
        <v>0.17356444049592601</v>
      </c>
      <c r="AF10" s="17">
        <v>0.149396867029053</v>
      </c>
      <c r="AG10" s="17"/>
      <c r="AH10" s="17">
        <v>0.21068493231577101</v>
      </c>
      <c r="AI10" s="17">
        <v>0.130626323790621</v>
      </c>
      <c r="AJ10" s="17"/>
      <c r="AK10" s="17">
        <v>0.14033506511756699</v>
      </c>
      <c r="AL10" s="17">
        <v>0.140663752931284</v>
      </c>
      <c r="AM10" s="17"/>
      <c r="AN10" s="17">
        <v>0.124202832752455</v>
      </c>
      <c r="AO10" s="17">
        <v>0.16978159395866399</v>
      </c>
      <c r="AP10" s="17"/>
      <c r="AQ10" s="17">
        <v>0.14576964725469499</v>
      </c>
      <c r="AR10" s="17">
        <v>0.137963708252654</v>
      </c>
      <c r="AS10" s="17"/>
      <c r="AT10" s="17">
        <v>0.12820744278304699</v>
      </c>
      <c r="AU10" s="17">
        <v>0.12580395297607699</v>
      </c>
      <c r="AV10" s="17">
        <v>0.13972073101160701</v>
      </c>
      <c r="AW10" s="17">
        <v>0.19732877156932099</v>
      </c>
      <c r="AX10" s="17"/>
      <c r="AY10" s="17">
        <v>0.16978748904883201</v>
      </c>
      <c r="AZ10" s="17">
        <v>0.13331797152976901</v>
      </c>
      <c r="BA10" s="17"/>
      <c r="BB10" s="17">
        <v>0.163525915901404</v>
      </c>
      <c r="BC10" s="17">
        <v>0.136342982481886</v>
      </c>
      <c r="BD10" s="17"/>
      <c r="BE10" s="17">
        <v>0.154011940699813</v>
      </c>
      <c r="BF10" s="17">
        <v>0.13879894758435499</v>
      </c>
      <c r="BG10" s="17"/>
      <c r="BH10" s="17">
        <v>0.159103192390153</v>
      </c>
      <c r="BI10" s="17">
        <v>0.138938901062819</v>
      </c>
      <c r="BJ10" s="17"/>
      <c r="BK10" s="17">
        <v>0.169462412904897</v>
      </c>
      <c r="BL10" s="17">
        <v>0.135553925590677</v>
      </c>
      <c r="BM10" s="17"/>
      <c r="BN10" s="17">
        <v>0.19469297698145499</v>
      </c>
      <c r="BO10" s="17">
        <v>0.138094765055194</v>
      </c>
      <c r="BP10" s="17"/>
      <c r="BQ10" s="17">
        <v>0.249589077809211</v>
      </c>
      <c r="BR10" s="17">
        <v>0.13198453708904301</v>
      </c>
      <c r="BS10" s="17"/>
      <c r="BT10" s="17">
        <v>0.15443357724210899</v>
      </c>
      <c r="BU10" s="17">
        <v>0.13963488146969</v>
      </c>
      <c r="BV10" s="17"/>
      <c r="BW10" s="17">
        <v>0.137076280093368</v>
      </c>
      <c r="BX10" s="17">
        <v>0.142221650252633</v>
      </c>
      <c r="BY10" s="17"/>
      <c r="BZ10" s="17">
        <v>0.17490635369827701</v>
      </c>
      <c r="CA10" s="17">
        <v>0.138911261552223</v>
      </c>
    </row>
    <row r="11" spans="2:79" ht="29" x14ac:dyDescent="0.35">
      <c r="B11" s="18" t="s">
        <v>220</v>
      </c>
      <c r="C11" s="17">
        <v>3.6189089621553303E-2</v>
      </c>
      <c r="D11" s="17">
        <v>3.03979286931635E-2</v>
      </c>
      <c r="E11" s="17">
        <v>6.0243852407339302E-2</v>
      </c>
      <c r="F11" s="17">
        <v>2.4166994724780799E-2</v>
      </c>
      <c r="G11" s="17">
        <v>4.44327878784498E-2</v>
      </c>
      <c r="H11" s="17">
        <v>2.2987075326843499E-2</v>
      </c>
      <c r="I11" s="17">
        <v>4.2987346310004899E-2</v>
      </c>
      <c r="J11" s="17">
        <v>2.3157924317584198E-2</v>
      </c>
      <c r="K11" s="17">
        <v>4.1101240290238997E-2</v>
      </c>
      <c r="L11" s="17">
        <v>2.6000318025187E-2</v>
      </c>
      <c r="M11" s="17"/>
      <c r="N11" s="17">
        <v>2.2631772735758799E-2</v>
      </c>
      <c r="O11" s="17">
        <v>3.6142746753227803E-2</v>
      </c>
      <c r="P11" s="17">
        <v>5.7428479934262998E-2</v>
      </c>
      <c r="Q11" s="17">
        <v>3.7990321050898702E-2</v>
      </c>
      <c r="R11" s="17"/>
      <c r="S11" s="17">
        <v>3.0362296363178502E-2</v>
      </c>
      <c r="T11" s="17">
        <v>6.0908639205250803E-2</v>
      </c>
      <c r="U11" s="17">
        <v>5.4604056987258898E-2</v>
      </c>
      <c r="V11" s="17">
        <v>3.9041078299414597E-2</v>
      </c>
      <c r="W11" s="17">
        <v>3.5493437326072297E-2</v>
      </c>
      <c r="X11" s="17">
        <v>2.90322348327633E-2</v>
      </c>
      <c r="Y11" s="17">
        <v>2.9923445850105701E-2</v>
      </c>
      <c r="Z11" s="17"/>
      <c r="AA11" s="17">
        <v>4.42370976202359E-2</v>
      </c>
      <c r="AB11" s="17">
        <v>2.3490822565165E-2</v>
      </c>
      <c r="AC11" s="17"/>
      <c r="AD11" s="17">
        <v>5.5252712535209303E-2</v>
      </c>
      <c r="AE11" s="17">
        <v>4.8082767114649198E-2</v>
      </c>
      <c r="AF11" s="17">
        <v>3.3169100729206598E-2</v>
      </c>
      <c r="AG11" s="17"/>
      <c r="AH11" s="17">
        <v>6.6845425517366094E-2</v>
      </c>
      <c r="AI11" s="17">
        <v>3.1845584625602601E-2</v>
      </c>
      <c r="AJ11" s="17"/>
      <c r="AK11" s="17">
        <v>3.4390915649383097E-2</v>
      </c>
      <c r="AL11" s="17">
        <v>3.6999334222812E-2</v>
      </c>
      <c r="AM11" s="17"/>
      <c r="AN11" s="17">
        <v>3.5180667900566898E-2</v>
      </c>
      <c r="AO11" s="17">
        <v>3.7990321050898702E-2</v>
      </c>
      <c r="AP11" s="17"/>
      <c r="AQ11" s="17">
        <v>3.1452568467858801E-2</v>
      </c>
      <c r="AR11" s="17">
        <v>3.8551846689303997E-2</v>
      </c>
      <c r="AS11" s="17"/>
      <c r="AT11" s="17">
        <v>3.3292856964636103E-2</v>
      </c>
      <c r="AU11" s="17">
        <v>3.4588833867269297E-2</v>
      </c>
      <c r="AV11" s="17">
        <v>4.0116620335796598E-2</v>
      </c>
      <c r="AW11" s="17">
        <v>3.1538824972666898E-2</v>
      </c>
      <c r="AX11" s="17"/>
      <c r="AY11" s="17">
        <v>4.68001811989808E-2</v>
      </c>
      <c r="AZ11" s="17">
        <v>3.3559109195937097E-2</v>
      </c>
      <c r="BA11" s="17"/>
      <c r="BB11" s="17">
        <v>3.06784617183932E-2</v>
      </c>
      <c r="BC11" s="17">
        <v>3.7201424663565102E-2</v>
      </c>
      <c r="BD11" s="17"/>
      <c r="BE11" s="17">
        <v>6.3967567975415196E-2</v>
      </c>
      <c r="BF11" s="17">
        <v>3.254862501776E-2</v>
      </c>
      <c r="BG11" s="17"/>
      <c r="BH11" s="17">
        <v>5.7694190160077499E-2</v>
      </c>
      <c r="BI11" s="17">
        <v>3.4306966501319799E-2</v>
      </c>
      <c r="BJ11" s="17"/>
      <c r="BK11" s="17">
        <v>4.0746279001478002E-2</v>
      </c>
      <c r="BL11" s="17">
        <v>3.53994506641441E-2</v>
      </c>
      <c r="BM11" s="17"/>
      <c r="BN11" s="17">
        <v>8.1937549781292598E-2</v>
      </c>
      <c r="BO11" s="17">
        <v>3.4104227288077299E-2</v>
      </c>
      <c r="BP11" s="17"/>
      <c r="BQ11" s="17">
        <v>5.2998284956008598E-2</v>
      </c>
      <c r="BR11" s="17">
        <v>3.4866721146554903E-2</v>
      </c>
      <c r="BS11" s="17"/>
      <c r="BT11" s="17">
        <v>4.3865410263569597E-2</v>
      </c>
      <c r="BU11" s="17">
        <v>3.5676240715272901E-2</v>
      </c>
      <c r="BV11" s="17"/>
      <c r="BW11" s="17">
        <v>4.6960219328534197E-2</v>
      </c>
      <c r="BX11" s="17">
        <v>3.1059069092570401E-2</v>
      </c>
      <c r="BY11" s="17"/>
      <c r="BZ11" s="17">
        <v>9.8868233872171807E-2</v>
      </c>
      <c r="CA11" s="17">
        <v>3.3177120740679501E-2</v>
      </c>
    </row>
    <row r="12" spans="2:79" x14ac:dyDescent="0.35">
      <c r="B12" s="18" t="s">
        <v>221</v>
      </c>
      <c r="C12" s="17">
        <v>9.1187712475436899E-3</v>
      </c>
      <c r="D12" s="17">
        <v>1.04713940031524E-2</v>
      </c>
      <c r="E12" s="17">
        <v>1.3327156687883901E-2</v>
      </c>
      <c r="F12" s="17">
        <v>3.9688839053513801E-3</v>
      </c>
      <c r="G12" s="17">
        <v>1.0923386003327601E-2</v>
      </c>
      <c r="H12" s="17">
        <v>8.1303857042343206E-3</v>
      </c>
      <c r="I12" s="17">
        <v>7.8134226836340092E-3</v>
      </c>
      <c r="J12" s="17">
        <v>1.6053953887809801E-2</v>
      </c>
      <c r="K12" s="17">
        <v>6.5698888790759798E-3</v>
      </c>
      <c r="L12" s="17">
        <v>0</v>
      </c>
      <c r="M12" s="17"/>
      <c r="N12" s="17">
        <v>2.8695960075584199E-3</v>
      </c>
      <c r="O12" s="17">
        <v>1.5520954753719301E-2</v>
      </c>
      <c r="P12" s="17">
        <v>1.3125094897551801E-2</v>
      </c>
      <c r="Q12" s="17">
        <v>9.0445165929163608E-3</v>
      </c>
      <c r="R12" s="17"/>
      <c r="S12" s="17">
        <v>1.6783227078044902E-2</v>
      </c>
      <c r="T12" s="17">
        <v>1.80700690305611E-2</v>
      </c>
      <c r="U12" s="17">
        <v>1.22973008061867E-2</v>
      </c>
      <c r="V12" s="17">
        <v>7.8746410086945207E-3</v>
      </c>
      <c r="W12" s="17">
        <v>8.7620236506027408E-3</v>
      </c>
      <c r="X12" s="17">
        <v>4.9543127167099299E-3</v>
      </c>
      <c r="Y12" s="17">
        <v>5.0417080724593499E-3</v>
      </c>
      <c r="Z12" s="17"/>
      <c r="AA12" s="17">
        <v>1.20931805783559E-2</v>
      </c>
      <c r="AB12" s="17">
        <v>4.4257038420628296E-3</v>
      </c>
      <c r="AC12" s="17"/>
      <c r="AD12" s="17">
        <v>1.7924473205733999E-2</v>
      </c>
      <c r="AE12" s="17">
        <v>5.8338775695601997E-3</v>
      </c>
      <c r="AF12" s="17">
        <v>1.08472618559175E-2</v>
      </c>
      <c r="AG12" s="17"/>
      <c r="AH12" s="17">
        <v>1.3630482176900501E-2</v>
      </c>
      <c r="AI12" s="17">
        <v>8.4795350704432396E-3</v>
      </c>
      <c r="AJ12" s="17"/>
      <c r="AK12" s="17">
        <v>8.8198567343111094E-3</v>
      </c>
      <c r="AL12" s="17">
        <v>9.2534600342422703E-3</v>
      </c>
      <c r="AM12" s="17"/>
      <c r="AN12" s="17">
        <v>9.1603428109700204E-3</v>
      </c>
      <c r="AO12" s="17">
        <v>9.0445165929163608E-3</v>
      </c>
      <c r="AP12" s="17"/>
      <c r="AQ12" s="17">
        <v>9.3815555825454301E-3</v>
      </c>
      <c r="AR12" s="17">
        <v>8.9876844172156398E-3</v>
      </c>
      <c r="AS12" s="17"/>
      <c r="AT12" s="17">
        <v>6.5210727003791498E-3</v>
      </c>
      <c r="AU12" s="17">
        <v>1.19005311276756E-2</v>
      </c>
      <c r="AV12" s="17">
        <v>9.88899920418017E-3</v>
      </c>
      <c r="AW12" s="17">
        <v>4.1341904529566204E-3</v>
      </c>
      <c r="AX12" s="17"/>
      <c r="AY12" s="17">
        <v>1.15244542582021E-2</v>
      </c>
      <c r="AZ12" s="17">
        <v>8.5225178666259397E-3</v>
      </c>
      <c r="BA12" s="17"/>
      <c r="BB12" s="17">
        <v>8.9272273457333996E-3</v>
      </c>
      <c r="BC12" s="17">
        <v>9.1539589987934197E-3</v>
      </c>
      <c r="BD12" s="17"/>
      <c r="BE12" s="17">
        <v>1.3891238626971201E-2</v>
      </c>
      <c r="BF12" s="17">
        <v>8.4933230733765606E-3</v>
      </c>
      <c r="BG12" s="17"/>
      <c r="BH12" s="17">
        <v>1.4029812292552801E-2</v>
      </c>
      <c r="BI12" s="17">
        <v>8.6889576840744592E-3</v>
      </c>
      <c r="BJ12" s="17"/>
      <c r="BK12" s="17">
        <v>9.1733505331778997E-3</v>
      </c>
      <c r="BL12" s="17">
        <v>9.1093141180256104E-3</v>
      </c>
      <c r="BM12" s="17"/>
      <c r="BN12" s="17">
        <v>1.2145563112812899E-2</v>
      </c>
      <c r="BO12" s="17">
        <v>8.9808333950097009E-3</v>
      </c>
      <c r="BP12" s="17"/>
      <c r="BQ12" s="17">
        <v>1.5859325278873598E-2</v>
      </c>
      <c r="BR12" s="17">
        <v>8.5884962416495295E-3</v>
      </c>
      <c r="BS12" s="17"/>
      <c r="BT12" s="17">
        <v>9.5709442856139106E-3</v>
      </c>
      <c r="BU12" s="17">
        <v>9.0885619247654693E-3</v>
      </c>
      <c r="BV12" s="17"/>
      <c r="BW12" s="17">
        <v>1.50467372948453E-2</v>
      </c>
      <c r="BX12" s="17">
        <v>6.2954288178205002E-3</v>
      </c>
      <c r="BY12" s="17"/>
      <c r="BZ12" s="17">
        <v>1.7299803792665901E-2</v>
      </c>
      <c r="CA12" s="17">
        <v>8.7256418305114696E-3</v>
      </c>
    </row>
    <row r="13" spans="2:79" x14ac:dyDescent="0.35">
      <c r="B13" s="18" t="s">
        <v>222</v>
      </c>
      <c r="C13" s="17">
        <v>2.3660447496108199E-3</v>
      </c>
      <c r="D13" s="17">
        <v>5.2997120844585103E-3</v>
      </c>
      <c r="E13" s="17">
        <v>5.3037896536033396E-3</v>
      </c>
      <c r="F13" s="17">
        <v>0</v>
      </c>
      <c r="G13" s="17">
        <v>7.4152246308611404E-4</v>
      </c>
      <c r="H13" s="17">
        <v>2.6356203283278202E-3</v>
      </c>
      <c r="I13" s="17">
        <v>0</v>
      </c>
      <c r="J13" s="17">
        <v>0</v>
      </c>
      <c r="K13" s="17">
        <v>7.3897240917919597E-3</v>
      </c>
      <c r="L13" s="17">
        <v>2.6144616817918602E-3</v>
      </c>
      <c r="M13" s="17"/>
      <c r="N13" s="17">
        <v>2.6522713137971899E-3</v>
      </c>
      <c r="O13" s="17">
        <v>0</v>
      </c>
      <c r="P13" s="17">
        <v>5.6526056264638701E-3</v>
      </c>
      <c r="Q13" s="17">
        <v>1.96087526366428E-3</v>
      </c>
      <c r="R13" s="17"/>
      <c r="S13" s="17">
        <v>5.0353602968313798E-3</v>
      </c>
      <c r="T13" s="17">
        <v>0</v>
      </c>
      <c r="U13" s="17">
        <v>4.7614344044127803E-3</v>
      </c>
      <c r="V13" s="17">
        <v>1.22847535389579E-3</v>
      </c>
      <c r="W13" s="17">
        <v>1.4621235036431999E-3</v>
      </c>
      <c r="X13" s="17">
        <v>2.33313959704068E-3</v>
      </c>
      <c r="Y13" s="17">
        <v>1.2871765596283999E-3</v>
      </c>
      <c r="Z13" s="17"/>
      <c r="AA13" s="17">
        <v>2.3268150608064999E-3</v>
      </c>
      <c r="AB13" s="17">
        <v>2.4279419377172102E-3</v>
      </c>
      <c r="AC13" s="17"/>
      <c r="AD13" s="17">
        <v>2.7310627126379398E-3</v>
      </c>
      <c r="AE13" s="17">
        <v>4.10169842390348E-3</v>
      </c>
      <c r="AF13" s="17">
        <v>9.2558285927174196E-4</v>
      </c>
      <c r="AG13" s="17"/>
      <c r="AH13" s="17">
        <v>3.9634645202832799E-3</v>
      </c>
      <c r="AI13" s="17">
        <v>2.1397163071600698E-3</v>
      </c>
      <c r="AJ13" s="17"/>
      <c r="AK13" s="17">
        <v>2.4349172510525299E-3</v>
      </c>
      <c r="AL13" s="17">
        <v>2.3350112826982798E-3</v>
      </c>
      <c r="AM13" s="17"/>
      <c r="AN13" s="17">
        <v>2.59287940486545E-3</v>
      </c>
      <c r="AO13" s="17">
        <v>1.96087526366428E-3</v>
      </c>
      <c r="AP13" s="17"/>
      <c r="AQ13" s="17">
        <v>1.4085927351144599E-3</v>
      </c>
      <c r="AR13" s="17">
        <v>2.8436582640187199E-3</v>
      </c>
      <c r="AS13" s="17"/>
      <c r="AT13" s="17">
        <v>2.5248948697428799E-3</v>
      </c>
      <c r="AU13" s="17">
        <v>3.7978901501622502E-3</v>
      </c>
      <c r="AV13" s="17">
        <v>1.91082828885202E-3</v>
      </c>
      <c r="AW13" s="17">
        <v>0</v>
      </c>
      <c r="AX13" s="17"/>
      <c r="AY13" s="17">
        <v>2.2282090663491199E-3</v>
      </c>
      <c r="AZ13" s="17">
        <v>2.4002076014045799E-3</v>
      </c>
      <c r="BA13" s="17"/>
      <c r="BB13" s="17">
        <v>2.2945138335186302E-3</v>
      </c>
      <c r="BC13" s="17">
        <v>2.3791854033112401E-3</v>
      </c>
      <c r="BD13" s="17"/>
      <c r="BE13" s="17">
        <v>4.7062918436929797E-3</v>
      </c>
      <c r="BF13" s="17">
        <v>2.0593473631806501E-3</v>
      </c>
      <c r="BG13" s="17"/>
      <c r="BH13" s="17">
        <v>3.0661941218251098E-3</v>
      </c>
      <c r="BI13" s="17">
        <v>2.3047677833068999E-3</v>
      </c>
      <c r="BJ13" s="17"/>
      <c r="BK13" s="17">
        <v>2.87498062586708E-3</v>
      </c>
      <c r="BL13" s="17">
        <v>2.2778597826911902E-3</v>
      </c>
      <c r="BM13" s="17"/>
      <c r="BN13" s="17">
        <v>8.8789704295555508E-3</v>
      </c>
      <c r="BO13" s="17">
        <v>2.0692357776053499E-3</v>
      </c>
      <c r="BP13" s="17"/>
      <c r="BQ13" s="17">
        <v>3.0270743203319999E-3</v>
      </c>
      <c r="BR13" s="17">
        <v>2.3140419827935598E-3</v>
      </c>
      <c r="BS13" s="17"/>
      <c r="BT13" s="17">
        <v>2.2185864974535699E-3</v>
      </c>
      <c r="BU13" s="17">
        <v>2.3758963187241401E-3</v>
      </c>
      <c r="BV13" s="17"/>
      <c r="BW13" s="17">
        <v>2.2329719026903702E-3</v>
      </c>
      <c r="BX13" s="17">
        <v>2.4294240287694E-3</v>
      </c>
      <c r="BY13" s="17"/>
      <c r="BZ13" s="17">
        <v>3.2289739801325502E-3</v>
      </c>
      <c r="CA13" s="17">
        <v>2.3245777509814901E-3</v>
      </c>
    </row>
    <row r="14" spans="2:79" x14ac:dyDescent="0.35">
      <c r="B14" s="18" t="s">
        <v>75</v>
      </c>
      <c r="C14" s="17">
        <v>3.1790171377726602E-3</v>
      </c>
      <c r="D14" s="17">
        <v>4.01148704273133E-3</v>
      </c>
      <c r="E14" s="17">
        <v>2.4485877141127901E-3</v>
      </c>
      <c r="F14" s="17">
        <v>1.3283193097852601E-3</v>
      </c>
      <c r="G14" s="17">
        <v>4.2652649574709996E-3</v>
      </c>
      <c r="H14" s="17">
        <v>0</v>
      </c>
      <c r="I14" s="17">
        <v>1.21415092761484E-3</v>
      </c>
      <c r="J14" s="17">
        <v>1.0163083078028099E-2</v>
      </c>
      <c r="K14" s="17">
        <v>1.1238414727419301E-2</v>
      </c>
      <c r="L14" s="17">
        <v>3.5490265871930102E-3</v>
      </c>
      <c r="M14" s="17"/>
      <c r="N14" s="17">
        <v>2.5659128685216301E-3</v>
      </c>
      <c r="O14" s="17">
        <v>2.9505198569457201E-3</v>
      </c>
      <c r="P14" s="17">
        <v>5.2048562651587403E-3</v>
      </c>
      <c r="Q14" s="17">
        <v>2.9160809776576598E-3</v>
      </c>
      <c r="R14" s="17"/>
      <c r="S14" s="17">
        <v>1.0231754630125401E-3</v>
      </c>
      <c r="T14" s="17">
        <v>0</v>
      </c>
      <c r="U14" s="17">
        <v>1.3513553999308101E-3</v>
      </c>
      <c r="V14" s="17">
        <v>4.3662344694288396E-3</v>
      </c>
      <c r="W14" s="17">
        <v>1.01359063451533E-3</v>
      </c>
      <c r="X14" s="17">
        <v>6.7869457349024095E-4</v>
      </c>
      <c r="Y14" s="17">
        <v>2.5190107571054798E-3</v>
      </c>
      <c r="Z14" s="17"/>
      <c r="AA14" s="17">
        <v>2.4486962595532901E-3</v>
      </c>
      <c r="AB14" s="17">
        <v>4.3313283121656004E-3</v>
      </c>
      <c r="AC14" s="17"/>
      <c r="AD14" s="17">
        <v>3.12425591968202E-3</v>
      </c>
      <c r="AE14" s="17">
        <v>3.32302417697952E-3</v>
      </c>
      <c r="AF14" s="17">
        <v>1.5751443031607601E-3</v>
      </c>
      <c r="AG14" s="17"/>
      <c r="AH14" s="17">
        <v>4.3620104615568903E-3</v>
      </c>
      <c r="AI14" s="17">
        <v>3.0114061933500802E-3</v>
      </c>
      <c r="AJ14" s="17"/>
      <c r="AK14" s="17">
        <v>4.6966461191963096E-3</v>
      </c>
      <c r="AL14" s="17">
        <v>2.49518414500154E-3</v>
      </c>
      <c r="AM14" s="17"/>
      <c r="AN14" s="17">
        <v>3.32622228352625E-3</v>
      </c>
      <c r="AO14" s="17">
        <v>2.9160809776576598E-3</v>
      </c>
      <c r="AP14" s="17"/>
      <c r="AQ14" s="17">
        <v>2.6980316030935599E-3</v>
      </c>
      <c r="AR14" s="17">
        <v>3.4189510332778999E-3</v>
      </c>
      <c r="AS14" s="17"/>
      <c r="AT14" s="17">
        <v>8.6085344046471293E-3</v>
      </c>
      <c r="AU14" s="17">
        <v>2.0200602046849302E-3</v>
      </c>
      <c r="AV14" s="17">
        <v>1.7159801318941299E-3</v>
      </c>
      <c r="AW14" s="17">
        <v>2.1815808414452501E-3</v>
      </c>
      <c r="AX14" s="17"/>
      <c r="AY14" s="17">
        <v>3.0360293494822799E-3</v>
      </c>
      <c r="AZ14" s="17">
        <v>3.21445694917773E-3</v>
      </c>
      <c r="BA14" s="17"/>
      <c r="BB14" s="17">
        <v>1.6902620699828701E-3</v>
      </c>
      <c r="BC14" s="17">
        <v>3.45251027695414E-3</v>
      </c>
      <c r="BD14" s="17"/>
      <c r="BE14" s="17">
        <v>2.09338918406292E-3</v>
      </c>
      <c r="BF14" s="17">
        <v>3.3212923944668199E-3</v>
      </c>
      <c r="BG14" s="17"/>
      <c r="BH14" s="17">
        <v>1.4082780900605599E-3</v>
      </c>
      <c r="BI14" s="17">
        <v>3.3339919492425701E-3</v>
      </c>
      <c r="BJ14" s="17"/>
      <c r="BK14" s="17">
        <v>2.5875576017305901E-3</v>
      </c>
      <c r="BL14" s="17">
        <v>3.2815012463873702E-3</v>
      </c>
      <c r="BM14" s="17"/>
      <c r="BN14" s="17">
        <v>5.1906486633994898E-3</v>
      </c>
      <c r="BO14" s="17">
        <v>3.0873424719594701E-3</v>
      </c>
      <c r="BP14" s="17"/>
      <c r="BQ14" s="17">
        <v>2.0299772947477198E-3</v>
      </c>
      <c r="BR14" s="17">
        <v>3.2694113556219098E-3</v>
      </c>
      <c r="BS14" s="17"/>
      <c r="BT14" s="17">
        <v>6.4253464098364401E-3</v>
      </c>
      <c r="BU14" s="17">
        <v>2.9621324485777901E-3</v>
      </c>
      <c r="BV14" s="17"/>
      <c r="BW14" s="17">
        <v>3.04783257313424E-3</v>
      </c>
      <c r="BX14" s="17">
        <v>3.2414970751597902E-3</v>
      </c>
      <c r="BY14" s="17"/>
      <c r="BZ14" s="17">
        <v>9.5191698244215996E-3</v>
      </c>
      <c r="CA14" s="17">
        <v>2.8743489292243898E-3</v>
      </c>
    </row>
    <row r="15" spans="2:79" x14ac:dyDescent="0.35">
      <c r="B15" s="18" t="s">
        <v>223</v>
      </c>
      <c r="C15" s="20">
        <v>0.94914707724351999</v>
      </c>
      <c r="D15" s="20">
        <v>0.94981947817649404</v>
      </c>
      <c r="E15" s="20">
        <v>0.91867661353706098</v>
      </c>
      <c r="F15" s="20">
        <v>0.97053580206008205</v>
      </c>
      <c r="G15" s="20">
        <v>0.93963703869766602</v>
      </c>
      <c r="H15" s="20">
        <v>0.96624691864059398</v>
      </c>
      <c r="I15" s="20">
        <v>0.94798508007874605</v>
      </c>
      <c r="J15" s="20">
        <v>0.950625038716578</v>
      </c>
      <c r="K15" s="20">
        <v>0.93370073201147397</v>
      </c>
      <c r="L15" s="20">
        <v>0.96783619370582796</v>
      </c>
      <c r="M15" s="20"/>
      <c r="N15" s="20">
        <v>0.969280447074364</v>
      </c>
      <c r="O15" s="20">
        <v>0.94538577863610695</v>
      </c>
      <c r="P15" s="20">
        <v>0.91858896327656303</v>
      </c>
      <c r="Q15" s="20">
        <v>0.948088206114863</v>
      </c>
      <c r="R15" s="20"/>
      <c r="S15" s="20">
        <v>0.94679594079893303</v>
      </c>
      <c r="T15" s="20">
        <v>0.92102129176418801</v>
      </c>
      <c r="U15" s="20">
        <v>0.92698585240221099</v>
      </c>
      <c r="V15" s="20">
        <v>0.947489570868566</v>
      </c>
      <c r="W15" s="20">
        <v>0.95326882488516596</v>
      </c>
      <c r="X15" s="20">
        <v>0.96300161827999597</v>
      </c>
      <c r="Y15" s="20">
        <v>0.96122865876070096</v>
      </c>
      <c r="Z15" s="20"/>
      <c r="AA15" s="20">
        <v>0.93889421048104804</v>
      </c>
      <c r="AB15" s="20">
        <v>0.96532420334288904</v>
      </c>
      <c r="AC15" s="20"/>
      <c r="AD15" s="20">
        <v>0.92096749562673696</v>
      </c>
      <c r="AE15" s="20">
        <v>0.93865863271490801</v>
      </c>
      <c r="AF15" s="20">
        <v>0.95348291025244303</v>
      </c>
      <c r="AG15" s="20"/>
      <c r="AH15" s="20">
        <v>0.91119861732389296</v>
      </c>
      <c r="AI15" s="20">
        <v>0.95452375780344401</v>
      </c>
      <c r="AJ15" s="20"/>
      <c r="AK15" s="20">
        <v>0.94965766424605702</v>
      </c>
      <c r="AL15" s="20">
        <v>0.948917010315246</v>
      </c>
      <c r="AM15" s="20"/>
      <c r="AN15" s="20">
        <v>0.949739887600071</v>
      </c>
      <c r="AO15" s="20">
        <v>0.948088206114863</v>
      </c>
      <c r="AP15" s="20"/>
      <c r="AQ15" s="20">
        <v>0.95505925161138805</v>
      </c>
      <c r="AR15" s="20">
        <v>0.94619785959618397</v>
      </c>
      <c r="AS15" s="20"/>
      <c r="AT15" s="20">
        <v>0.94905264106059495</v>
      </c>
      <c r="AU15" s="20">
        <v>0.94769268465020795</v>
      </c>
      <c r="AV15" s="20">
        <v>0.94636757203927702</v>
      </c>
      <c r="AW15" s="20">
        <v>0.962145403732931</v>
      </c>
      <c r="AX15" s="20"/>
      <c r="AY15" s="20">
        <v>0.93641112612698596</v>
      </c>
      <c r="AZ15" s="20">
        <v>0.95230370838685496</v>
      </c>
      <c r="BA15" s="20"/>
      <c r="BB15" s="20">
        <v>0.95640953503237203</v>
      </c>
      <c r="BC15" s="20">
        <v>0.94781292065737599</v>
      </c>
      <c r="BD15" s="20"/>
      <c r="BE15" s="20">
        <v>0.91534151236985795</v>
      </c>
      <c r="BF15" s="20">
        <v>0.95357741215121605</v>
      </c>
      <c r="BG15" s="20"/>
      <c r="BH15" s="20">
        <v>0.92380152533548399</v>
      </c>
      <c r="BI15" s="20">
        <v>0.95136531608205599</v>
      </c>
      <c r="BJ15" s="20"/>
      <c r="BK15" s="20">
        <v>0.94461783223774698</v>
      </c>
      <c r="BL15" s="20">
        <v>0.94993187418875202</v>
      </c>
      <c r="BM15" s="20"/>
      <c r="BN15" s="20">
        <v>0.89184726801293901</v>
      </c>
      <c r="BO15" s="20">
        <v>0.95175836106734801</v>
      </c>
      <c r="BP15" s="20"/>
      <c r="BQ15" s="20">
        <v>0.92608533815003802</v>
      </c>
      <c r="BR15" s="20">
        <v>0.95096132927337995</v>
      </c>
      <c r="BS15" s="20"/>
      <c r="BT15" s="20">
        <v>0.93791971254352602</v>
      </c>
      <c r="BU15" s="20">
        <v>0.94989716859266005</v>
      </c>
      <c r="BV15" s="20"/>
      <c r="BW15" s="20">
        <v>0.93271223890079602</v>
      </c>
      <c r="BX15" s="20">
        <v>0.95697458098568</v>
      </c>
      <c r="BY15" s="20"/>
      <c r="BZ15" s="20">
        <v>0.87108381853060801</v>
      </c>
      <c r="CA15" s="20">
        <v>0.95289831074860298</v>
      </c>
    </row>
    <row r="16" spans="2:79" x14ac:dyDescent="0.35">
      <c r="B16" s="18" t="s">
        <v>224</v>
      </c>
      <c r="C16" s="20">
        <v>1.14848159971545E-2</v>
      </c>
      <c r="D16" s="20">
        <v>1.5771106087610901E-2</v>
      </c>
      <c r="E16" s="20">
        <v>1.8630946341487299E-2</v>
      </c>
      <c r="F16" s="20">
        <v>3.9688839053513801E-3</v>
      </c>
      <c r="G16" s="20">
        <v>1.1664908466413699E-2</v>
      </c>
      <c r="H16" s="20">
        <v>1.07660060325621E-2</v>
      </c>
      <c r="I16" s="20">
        <v>7.8134226836340092E-3</v>
      </c>
      <c r="J16" s="20">
        <v>1.6053953887809801E-2</v>
      </c>
      <c r="K16" s="20">
        <v>1.39596129708679E-2</v>
      </c>
      <c r="L16" s="20">
        <v>2.6144616817918602E-3</v>
      </c>
      <c r="M16" s="20"/>
      <c r="N16" s="20">
        <v>5.5218673213556103E-3</v>
      </c>
      <c r="O16" s="20">
        <v>1.5520954753719301E-2</v>
      </c>
      <c r="P16" s="20">
        <v>1.87777005240157E-2</v>
      </c>
      <c r="Q16" s="20">
        <v>1.10053918565806E-2</v>
      </c>
      <c r="R16" s="20"/>
      <c r="S16" s="20">
        <v>2.1818587374876301E-2</v>
      </c>
      <c r="T16" s="20">
        <v>1.80700690305611E-2</v>
      </c>
      <c r="U16" s="20">
        <v>1.7058735210599502E-2</v>
      </c>
      <c r="V16" s="20">
        <v>9.1031163625902994E-3</v>
      </c>
      <c r="W16" s="20">
        <v>1.02241471542459E-2</v>
      </c>
      <c r="X16" s="20">
        <v>7.2874523137506104E-3</v>
      </c>
      <c r="Y16" s="20">
        <v>6.3288846320877501E-3</v>
      </c>
      <c r="Z16" s="20"/>
      <c r="AA16" s="20">
        <v>1.44199956391624E-2</v>
      </c>
      <c r="AB16" s="20">
        <v>6.8536457797800298E-3</v>
      </c>
      <c r="AC16" s="20"/>
      <c r="AD16" s="20">
        <v>2.0655535918371899E-2</v>
      </c>
      <c r="AE16" s="20">
        <v>9.9355759934636797E-3</v>
      </c>
      <c r="AF16" s="20">
        <v>1.1772844715189299E-2</v>
      </c>
      <c r="AG16" s="20"/>
      <c r="AH16" s="20">
        <v>1.7593946697183699E-2</v>
      </c>
      <c r="AI16" s="20">
        <v>1.0619251377603301E-2</v>
      </c>
      <c r="AJ16" s="20"/>
      <c r="AK16" s="20">
        <v>1.1254773985363601E-2</v>
      </c>
      <c r="AL16" s="20">
        <v>1.1588471316940499E-2</v>
      </c>
      <c r="AM16" s="20"/>
      <c r="AN16" s="20">
        <v>1.1753222215835499E-2</v>
      </c>
      <c r="AO16" s="20">
        <v>1.10053918565806E-2</v>
      </c>
      <c r="AP16" s="20"/>
      <c r="AQ16" s="20">
        <v>1.07901483176599E-2</v>
      </c>
      <c r="AR16" s="20">
        <v>1.18313426812344E-2</v>
      </c>
      <c r="AS16" s="20"/>
      <c r="AT16" s="20">
        <v>9.0459675701220297E-3</v>
      </c>
      <c r="AU16" s="20">
        <v>1.5698421277837899E-2</v>
      </c>
      <c r="AV16" s="20">
        <v>1.1799827493032201E-2</v>
      </c>
      <c r="AW16" s="20">
        <v>4.1341904529566204E-3</v>
      </c>
      <c r="AX16" s="20"/>
      <c r="AY16" s="20">
        <v>1.37526633245512E-2</v>
      </c>
      <c r="AZ16" s="20">
        <v>1.0922725468030499E-2</v>
      </c>
      <c r="BA16" s="20"/>
      <c r="BB16" s="20">
        <v>1.1221741179252001E-2</v>
      </c>
      <c r="BC16" s="20">
        <v>1.1533144402104701E-2</v>
      </c>
      <c r="BD16" s="20"/>
      <c r="BE16" s="20">
        <v>1.85975304706642E-2</v>
      </c>
      <c r="BF16" s="20">
        <v>1.05526704365572E-2</v>
      </c>
      <c r="BG16" s="20"/>
      <c r="BH16" s="20">
        <v>1.70960064143779E-2</v>
      </c>
      <c r="BI16" s="20">
        <v>1.09937254673814E-2</v>
      </c>
      <c r="BJ16" s="20"/>
      <c r="BK16" s="20">
        <v>1.2048331159045E-2</v>
      </c>
      <c r="BL16" s="20">
        <v>1.13871739007168E-2</v>
      </c>
      <c r="BM16" s="20"/>
      <c r="BN16" s="20">
        <v>2.1024533542368499E-2</v>
      </c>
      <c r="BO16" s="20">
        <v>1.1050069172615E-2</v>
      </c>
      <c r="BP16" s="20"/>
      <c r="BQ16" s="20">
        <v>1.88863995992056E-2</v>
      </c>
      <c r="BR16" s="20">
        <v>1.0902538224443099E-2</v>
      </c>
      <c r="BS16" s="20"/>
      <c r="BT16" s="20">
        <v>1.1789530783067499E-2</v>
      </c>
      <c r="BU16" s="20">
        <v>1.14644582434896E-2</v>
      </c>
      <c r="BV16" s="20"/>
      <c r="BW16" s="20">
        <v>1.72797091975357E-2</v>
      </c>
      <c r="BX16" s="20">
        <v>8.7248528465899092E-3</v>
      </c>
      <c r="BY16" s="20"/>
      <c r="BZ16" s="20">
        <v>2.05287777727985E-2</v>
      </c>
      <c r="CA16" s="20">
        <v>1.1050219581493E-2</v>
      </c>
    </row>
    <row r="17" spans="2:79" x14ac:dyDescent="0.35">
      <c r="B17" s="18" t="s">
        <v>166</v>
      </c>
      <c r="C17" s="21">
        <v>0.93766226124636498</v>
      </c>
      <c r="D17" s="21">
        <v>0.93404837208888303</v>
      </c>
      <c r="E17" s="21">
        <v>0.900045667195573</v>
      </c>
      <c r="F17" s="21">
        <v>0.96656691815473095</v>
      </c>
      <c r="G17" s="21">
        <v>0.92797213023125202</v>
      </c>
      <c r="H17" s="21">
        <v>0.95548091260803203</v>
      </c>
      <c r="I17" s="21">
        <v>0.94017165739511199</v>
      </c>
      <c r="J17" s="21">
        <v>0.93457108482876805</v>
      </c>
      <c r="K17" s="21">
        <v>0.91974111904060596</v>
      </c>
      <c r="L17" s="21">
        <v>0.96522173202403605</v>
      </c>
      <c r="M17" s="21"/>
      <c r="N17" s="21">
        <v>0.96375857975300805</v>
      </c>
      <c r="O17" s="21">
        <v>0.929864823882388</v>
      </c>
      <c r="P17" s="21">
        <v>0.89981126275254697</v>
      </c>
      <c r="Q17" s="21">
        <v>0.93708281425828199</v>
      </c>
      <c r="R17" s="21"/>
      <c r="S17" s="21">
        <v>0.92497735342405596</v>
      </c>
      <c r="T17" s="21">
        <v>0.90295122273362705</v>
      </c>
      <c r="U17" s="21">
        <v>0.90992711719161101</v>
      </c>
      <c r="V17" s="21">
        <v>0.93838645450597602</v>
      </c>
      <c r="W17" s="21">
        <v>0.94304467773092004</v>
      </c>
      <c r="X17" s="21">
        <v>0.95571416596624503</v>
      </c>
      <c r="Y17" s="21">
        <v>0.95489977412861304</v>
      </c>
      <c r="Z17" s="21"/>
      <c r="AA17" s="21">
        <v>0.92447421484188597</v>
      </c>
      <c r="AB17" s="21">
        <v>0.95847055756310895</v>
      </c>
      <c r="AC17" s="21"/>
      <c r="AD17" s="21">
        <v>0.90031195970836497</v>
      </c>
      <c r="AE17" s="21">
        <v>0.92872305672144395</v>
      </c>
      <c r="AF17" s="21">
        <v>0.941710065537254</v>
      </c>
      <c r="AG17" s="21"/>
      <c r="AH17" s="21">
        <v>0.89360467062670901</v>
      </c>
      <c r="AI17" s="21">
        <v>0.94390450642584101</v>
      </c>
      <c r="AJ17" s="21"/>
      <c r="AK17" s="21">
        <v>0.93840289026069301</v>
      </c>
      <c r="AL17" s="21">
        <v>0.93732853899830504</v>
      </c>
      <c r="AM17" s="21"/>
      <c r="AN17" s="21">
        <v>0.93798666538423603</v>
      </c>
      <c r="AO17" s="21">
        <v>0.93708281425828199</v>
      </c>
      <c r="AP17" s="21"/>
      <c r="AQ17" s="21">
        <v>0.94426910329372804</v>
      </c>
      <c r="AR17" s="21">
        <v>0.93436651691494899</v>
      </c>
      <c r="AS17" s="21"/>
      <c r="AT17" s="21">
        <v>0.94000667349047295</v>
      </c>
      <c r="AU17" s="21">
        <v>0.93199426337237001</v>
      </c>
      <c r="AV17" s="21">
        <v>0.93456774454624503</v>
      </c>
      <c r="AW17" s="21">
        <v>0.95801121327997496</v>
      </c>
      <c r="AX17" s="21"/>
      <c r="AY17" s="21">
        <v>0.92265846280243502</v>
      </c>
      <c r="AZ17" s="21">
        <v>0.94138098291882399</v>
      </c>
      <c r="BA17" s="21"/>
      <c r="BB17" s="21">
        <v>0.94518779385312002</v>
      </c>
      <c r="BC17" s="21">
        <v>0.93627977625527203</v>
      </c>
      <c r="BD17" s="21"/>
      <c r="BE17" s="21">
        <v>0.89674398189919402</v>
      </c>
      <c r="BF17" s="21">
        <v>0.943024741714659</v>
      </c>
      <c r="BG17" s="21"/>
      <c r="BH17" s="21">
        <v>0.90670551892110596</v>
      </c>
      <c r="BI17" s="21">
        <v>0.94037159061467501</v>
      </c>
      <c r="BJ17" s="21"/>
      <c r="BK17" s="21">
        <v>0.93256950107870196</v>
      </c>
      <c r="BL17" s="21">
        <v>0.93854470028803505</v>
      </c>
      <c r="BM17" s="21"/>
      <c r="BN17" s="21">
        <v>0.87082273447057101</v>
      </c>
      <c r="BO17" s="21">
        <v>0.94070829189473304</v>
      </c>
      <c r="BP17" s="21"/>
      <c r="BQ17" s="21">
        <v>0.907198938550832</v>
      </c>
      <c r="BR17" s="21">
        <v>0.94005879104893697</v>
      </c>
      <c r="BS17" s="21"/>
      <c r="BT17" s="21">
        <v>0.92613018176045903</v>
      </c>
      <c r="BU17" s="21">
        <v>0.93843271034916997</v>
      </c>
      <c r="BV17" s="21"/>
      <c r="BW17" s="21">
        <v>0.91543252970325995</v>
      </c>
      <c r="BX17" s="21">
        <v>0.94824972813909003</v>
      </c>
      <c r="BY17" s="21"/>
      <c r="BZ17" s="21">
        <v>0.85055504075780997</v>
      </c>
      <c r="CA17" s="21">
        <v>0.94184809116710999</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218</v>
      </c>
      <c r="C9" s="17">
        <v>0.65854043036932597</v>
      </c>
      <c r="D9" s="17">
        <v>0.583385128873943</v>
      </c>
      <c r="E9" s="17">
        <v>0.56878848134609195</v>
      </c>
      <c r="F9" s="17">
        <v>0.77991409502734499</v>
      </c>
      <c r="G9" s="17">
        <v>0.65314550307779895</v>
      </c>
      <c r="H9" s="17">
        <v>0.73797990668491598</v>
      </c>
      <c r="I9" s="17">
        <v>0.61331524069801502</v>
      </c>
      <c r="J9" s="17">
        <v>0.65187717405479295</v>
      </c>
      <c r="K9" s="17">
        <v>0.61138280676201495</v>
      </c>
      <c r="L9" s="17">
        <v>0.76738676166604702</v>
      </c>
      <c r="M9" s="17"/>
      <c r="N9" s="17">
        <v>0.67357770311003595</v>
      </c>
      <c r="O9" s="17">
        <v>0.64622205818540301</v>
      </c>
      <c r="P9" s="17">
        <v>0.63637479141058595</v>
      </c>
      <c r="Q9" s="17">
        <v>0.66254110760711504</v>
      </c>
      <c r="R9" s="17"/>
      <c r="S9" s="17">
        <v>0.649865565029346</v>
      </c>
      <c r="T9" s="17">
        <v>0.62130535615816795</v>
      </c>
      <c r="U9" s="17">
        <v>0.65951056520769902</v>
      </c>
      <c r="V9" s="17">
        <v>0.66502947023038095</v>
      </c>
      <c r="W9" s="17">
        <v>0.64861649394066501</v>
      </c>
      <c r="X9" s="17">
        <v>0.67422069513312199</v>
      </c>
      <c r="Y9" s="17">
        <v>0.68772172398661002</v>
      </c>
      <c r="Z9" s="17"/>
      <c r="AA9" s="17">
        <v>0.67254730622002601</v>
      </c>
      <c r="AB9" s="17">
        <v>0.63644017273948905</v>
      </c>
      <c r="AC9" s="17"/>
      <c r="AD9" s="17">
        <v>0.63444970087018604</v>
      </c>
      <c r="AE9" s="17">
        <v>0.71937481580996698</v>
      </c>
      <c r="AF9" s="17">
        <v>0.69066264172539604</v>
      </c>
      <c r="AG9" s="17"/>
      <c r="AH9" s="17">
        <v>0.63961065379064097</v>
      </c>
      <c r="AI9" s="17">
        <v>0.66122247232702003</v>
      </c>
      <c r="AJ9" s="17"/>
      <c r="AK9" s="17">
        <v>0.64946083363207097</v>
      </c>
      <c r="AL9" s="17">
        <v>0.66263163308487105</v>
      </c>
      <c r="AM9" s="17"/>
      <c r="AN9" s="17">
        <v>0.656300646097568</v>
      </c>
      <c r="AO9" s="17">
        <v>0.66254110760711504</v>
      </c>
      <c r="AP9" s="17"/>
      <c r="AQ9" s="17">
        <v>0.72141036470076403</v>
      </c>
      <c r="AR9" s="17">
        <v>0.62717851370718602</v>
      </c>
      <c r="AS9" s="17"/>
      <c r="AT9" s="17">
        <v>0.59071704075101505</v>
      </c>
      <c r="AU9" s="17">
        <v>0.64645366712818397</v>
      </c>
      <c r="AV9" s="17">
        <v>0.69302363137771705</v>
      </c>
      <c r="AW9" s="17">
        <v>0.69179510473070804</v>
      </c>
      <c r="AX9" s="17"/>
      <c r="AY9" s="17">
        <v>0.68048393775730798</v>
      </c>
      <c r="AZ9" s="17">
        <v>0.65310168785366196</v>
      </c>
      <c r="BA9" s="17"/>
      <c r="BB9" s="17">
        <v>0.63460019033369697</v>
      </c>
      <c r="BC9" s="17">
        <v>0.66293839450846503</v>
      </c>
      <c r="BD9" s="17"/>
      <c r="BE9" s="17">
        <v>0.62406635680151201</v>
      </c>
      <c r="BF9" s="17">
        <v>0.66305837562800596</v>
      </c>
      <c r="BG9" s="17"/>
      <c r="BH9" s="17">
        <v>0.59209009699974802</v>
      </c>
      <c r="BI9" s="17">
        <v>0.66435615341410104</v>
      </c>
      <c r="BJ9" s="17"/>
      <c r="BK9" s="17">
        <v>0.62618022244654004</v>
      </c>
      <c r="BL9" s="17">
        <v>0.66414758835978704</v>
      </c>
      <c r="BM9" s="17"/>
      <c r="BN9" s="17">
        <v>0.60926202993553902</v>
      </c>
      <c r="BO9" s="17">
        <v>0.66078616018317304</v>
      </c>
      <c r="BP9" s="17"/>
      <c r="BQ9" s="17">
        <v>0.61903030236936496</v>
      </c>
      <c r="BR9" s="17">
        <v>0.66164866646693399</v>
      </c>
      <c r="BS9" s="17"/>
      <c r="BT9" s="17">
        <v>0.66417330633563498</v>
      </c>
      <c r="BU9" s="17">
        <v>0.65816410238444101</v>
      </c>
      <c r="BV9" s="17"/>
      <c r="BW9" s="17">
        <v>0.67726407935937105</v>
      </c>
      <c r="BX9" s="17">
        <v>0.64962282318146003</v>
      </c>
      <c r="BY9" s="17"/>
      <c r="BZ9" s="17">
        <v>0.620671058906205</v>
      </c>
      <c r="CA9" s="17">
        <v>0.66036019625395703</v>
      </c>
    </row>
    <row r="10" spans="2:79" x14ac:dyDescent="0.35">
      <c r="B10" s="18" t="s">
        <v>219</v>
      </c>
      <c r="C10" s="17">
        <v>0.23881827272829101</v>
      </c>
      <c r="D10" s="17">
        <v>0.29566399616006001</v>
      </c>
      <c r="E10" s="17">
        <v>0.265462339872994</v>
      </c>
      <c r="F10" s="17">
        <v>0.16698069751875699</v>
      </c>
      <c r="G10" s="17">
        <v>0.26462217306427099</v>
      </c>
      <c r="H10" s="17">
        <v>0.18720371119229501</v>
      </c>
      <c r="I10" s="17">
        <v>0.268095287051905</v>
      </c>
      <c r="J10" s="17">
        <v>0.24169018156556801</v>
      </c>
      <c r="K10" s="17">
        <v>0.25341779232655898</v>
      </c>
      <c r="L10" s="17">
        <v>0.16602820958751599</v>
      </c>
      <c r="M10" s="17"/>
      <c r="N10" s="17">
        <v>0.22362308706040801</v>
      </c>
      <c r="O10" s="17">
        <v>0.24482270643720599</v>
      </c>
      <c r="P10" s="17">
        <v>0.25112601453017702</v>
      </c>
      <c r="Q10" s="17">
        <v>0.24262433815848999</v>
      </c>
      <c r="R10" s="17"/>
      <c r="S10" s="17">
        <v>0.22630392632350901</v>
      </c>
      <c r="T10" s="17">
        <v>0.25883249700599098</v>
      </c>
      <c r="U10" s="17">
        <v>0.22842815189596899</v>
      </c>
      <c r="V10" s="17">
        <v>0.22798293240423201</v>
      </c>
      <c r="W10" s="17">
        <v>0.25803313884337398</v>
      </c>
      <c r="X10" s="17">
        <v>0.255852380795838</v>
      </c>
      <c r="Y10" s="17">
        <v>0.232289157607246</v>
      </c>
      <c r="Z10" s="17"/>
      <c r="AA10" s="17">
        <v>0.242335779912286</v>
      </c>
      <c r="AB10" s="17">
        <v>0.233268297429753</v>
      </c>
      <c r="AC10" s="17"/>
      <c r="AD10" s="17">
        <v>0.25367491130948</v>
      </c>
      <c r="AE10" s="17">
        <v>0.217846989351727</v>
      </c>
      <c r="AF10" s="17">
        <v>0.24131435832929701</v>
      </c>
      <c r="AG10" s="17"/>
      <c r="AH10" s="17">
        <v>0.26489891272750998</v>
      </c>
      <c r="AI10" s="17">
        <v>0.23512306954030501</v>
      </c>
      <c r="AJ10" s="17"/>
      <c r="AK10" s="17">
        <v>0.247755325098757</v>
      </c>
      <c r="AL10" s="17">
        <v>0.234791299506342</v>
      </c>
      <c r="AM10" s="17"/>
      <c r="AN10" s="17">
        <v>0.236687442126084</v>
      </c>
      <c r="AO10" s="17">
        <v>0.24262433815848999</v>
      </c>
      <c r="AP10" s="17"/>
      <c r="AQ10" s="17">
        <v>0.20863286776340101</v>
      </c>
      <c r="AR10" s="17">
        <v>0.25387590186356501</v>
      </c>
      <c r="AS10" s="17"/>
      <c r="AT10" s="17">
        <v>0.238905988775587</v>
      </c>
      <c r="AU10" s="17">
        <v>0.250040244569532</v>
      </c>
      <c r="AV10" s="17">
        <v>0.22541590806733799</v>
      </c>
      <c r="AW10" s="17">
        <v>0.25002455509699301</v>
      </c>
      <c r="AX10" s="17"/>
      <c r="AY10" s="17">
        <v>0.22457630431637199</v>
      </c>
      <c r="AZ10" s="17">
        <v>0.242348173292459</v>
      </c>
      <c r="BA10" s="17"/>
      <c r="BB10" s="17">
        <v>0.26167570932235801</v>
      </c>
      <c r="BC10" s="17">
        <v>0.23461922600596299</v>
      </c>
      <c r="BD10" s="17"/>
      <c r="BE10" s="17">
        <v>0.27393146950697</v>
      </c>
      <c r="BF10" s="17">
        <v>0.23421656818672401</v>
      </c>
      <c r="BG10" s="17"/>
      <c r="BH10" s="17">
        <v>0.28220197928169199</v>
      </c>
      <c r="BI10" s="17">
        <v>0.235021337345483</v>
      </c>
      <c r="BJ10" s="17"/>
      <c r="BK10" s="17">
        <v>0.26521103896426901</v>
      </c>
      <c r="BL10" s="17">
        <v>0.23424511267803599</v>
      </c>
      <c r="BM10" s="17"/>
      <c r="BN10" s="17">
        <v>0.25209336339253702</v>
      </c>
      <c r="BO10" s="17">
        <v>0.238213296377115</v>
      </c>
      <c r="BP10" s="17"/>
      <c r="BQ10" s="17">
        <v>0.28918289873574998</v>
      </c>
      <c r="BR10" s="17">
        <v>0.23485612032526501</v>
      </c>
      <c r="BS10" s="17"/>
      <c r="BT10" s="17">
        <v>0.25828121860598002</v>
      </c>
      <c r="BU10" s="17">
        <v>0.237517968719137</v>
      </c>
      <c r="BV10" s="17"/>
      <c r="BW10" s="17">
        <v>0.238751478321166</v>
      </c>
      <c r="BX10" s="17">
        <v>0.23885008523905801</v>
      </c>
      <c r="BY10" s="17"/>
      <c r="BZ10" s="17">
        <v>0.27058600469031702</v>
      </c>
      <c r="CA10" s="17">
        <v>0.23729171359559201</v>
      </c>
    </row>
    <row r="11" spans="2:79" ht="29" x14ac:dyDescent="0.35">
      <c r="B11" s="18" t="s">
        <v>220</v>
      </c>
      <c r="C11" s="17">
        <v>6.9097159394726396E-2</v>
      </c>
      <c r="D11" s="17">
        <v>7.2533999242678004E-2</v>
      </c>
      <c r="E11" s="17">
        <v>0.110853464475204</v>
      </c>
      <c r="F11" s="17">
        <v>3.9245476212497403E-2</v>
      </c>
      <c r="G11" s="17">
        <v>5.51457356193574E-2</v>
      </c>
      <c r="H11" s="17">
        <v>6.2337053342328502E-2</v>
      </c>
      <c r="I11" s="17">
        <v>7.8823239668596001E-2</v>
      </c>
      <c r="J11" s="17">
        <v>7.0563710353279699E-2</v>
      </c>
      <c r="K11" s="17">
        <v>9.0987203796102506E-2</v>
      </c>
      <c r="L11" s="17">
        <v>3.11100320833206E-2</v>
      </c>
      <c r="M11" s="17"/>
      <c r="N11" s="17">
        <v>6.40992927930778E-2</v>
      </c>
      <c r="O11" s="17">
        <v>7.0222767831581698E-2</v>
      </c>
      <c r="P11" s="17">
        <v>7.4171766116147203E-2</v>
      </c>
      <c r="Q11" s="17">
        <v>7.0354300859778798E-2</v>
      </c>
      <c r="R11" s="17"/>
      <c r="S11" s="17">
        <v>7.6005587108059602E-2</v>
      </c>
      <c r="T11" s="17">
        <v>8.50798070882781E-2</v>
      </c>
      <c r="U11" s="17">
        <v>8.1234379093170994E-2</v>
      </c>
      <c r="V11" s="17">
        <v>7.5197536453487507E-2</v>
      </c>
      <c r="W11" s="17">
        <v>6.6904011378651193E-2</v>
      </c>
      <c r="X11" s="17">
        <v>4.2312312576077697E-2</v>
      </c>
      <c r="Y11" s="17">
        <v>5.4986997504953401E-2</v>
      </c>
      <c r="Z11" s="17"/>
      <c r="AA11" s="17">
        <v>6.1734390579198703E-2</v>
      </c>
      <c r="AB11" s="17">
        <v>8.0714245847588101E-2</v>
      </c>
      <c r="AC11" s="17"/>
      <c r="AD11" s="17">
        <v>8.0157142867558207E-2</v>
      </c>
      <c r="AE11" s="17">
        <v>5.2690712028834998E-2</v>
      </c>
      <c r="AF11" s="17">
        <v>4.8272878479632998E-2</v>
      </c>
      <c r="AG11" s="17"/>
      <c r="AH11" s="17">
        <v>7.1007582631014698E-2</v>
      </c>
      <c r="AI11" s="17">
        <v>6.88264834437778E-2</v>
      </c>
      <c r="AJ11" s="17"/>
      <c r="AK11" s="17">
        <v>6.9017167187686607E-2</v>
      </c>
      <c r="AL11" s="17">
        <v>6.9133203323122602E-2</v>
      </c>
      <c r="AM11" s="17"/>
      <c r="AN11" s="17">
        <v>6.8393347136591398E-2</v>
      </c>
      <c r="AO11" s="17">
        <v>7.0354300859778798E-2</v>
      </c>
      <c r="AP11" s="17"/>
      <c r="AQ11" s="17">
        <v>5.31681391237794E-2</v>
      </c>
      <c r="AR11" s="17">
        <v>7.7043161113343805E-2</v>
      </c>
      <c r="AS11" s="17"/>
      <c r="AT11" s="17">
        <v>9.58709670306616E-2</v>
      </c>
      <c r="AU11" s="17">
        <v>6.9710819086433701E-2</v>
      </c>
      <c r="AV11" s="17">
        <v>6.0664047864198899E-2</v>
      </c>
      <c r="AW11" s="17">
        <v>4.9219846038540203E-2</v>
      </c>
      <c r="AX11" s="17"/>
      <c r="AY11" s="17">
        <v>6.3553315029635404E-2</v>
      </c>
      <c r="AZ11" s="17">
        <v>7.04712123897894E-2</v>
      </c>
      <c r="BA11" s="17"/>
      <c r="BB11" s="17">
        <v>7.0030650411773601E-2</v>
      </c>
      <c r="BC11" s="17">
        <v>6.8925671556213805E-2</v>
      </c>
      <c r="BD11" s="17"/>
      <c r="BE11" s="17">
        <v>6.5137833094727399E-2</v>
      </c>
      <c r="BF11" s="17">
        <v>6.9616042649107798E-2</v>
      </c>
      <c r="BG11" s="17"/>
      <c r="BH11" s="17">
        <v>8.4513823705390206E-2</v>
      </c>
      <c r="BI11" s="17">
        <v>6.7747895284846996E-2</v>
      </c>
      <c r="BJ11" s="17"/>
      <c r="BK11" s="17">
        <v>8.5435675222975502E-2</v>
      </c>
      <c r="BL11" s="17">
        <v>6.6266131862479094E-2</v>
      </c>
      <c r="BM11" s="17"/>
      <c r="BN11" s="17">
        <v>0.109066206562173</v>
      </c>
      <c r="BO11" s="17">
        <v>6.7275678176487094E-2</v>
      </c>
      <c r="BP11" s="17"/>
      <c r="BQ11" s="17">
        <v>6.3396743034028702E-2</v>
      </c>
      <c r="BR11" s="17">
        <v>6.9545607445912996E-2</v>
      </c>
      <c r="BS11" s="17"/>
      <c r="BT11" s="17">
        <v>5.9086878882547801E-2</v>
      </c>
      <c r="BU11" s="17">
        <v>6.9765938312601597E-2</v>
      </c>
      <c r="BV11" s="17"/>
      <c r="BW11" s="17">
        <v>5.7992490040638701E-2</v>
      </c>
      <c r="BX11" s="17">
        <v>7.4386036541671904E-2</v>
      </c>
      <c r="BY11" s="17"/>
      <c r="BZ11" s="17">
        <v>7.9358128499832994E-2</v>
      </c>
      <c r="CA11" s="17">
        <v>6.8604081194605898E-2</v>
      </c>
    </row>
    <row r="12" spans="2:79" x14ac:dyDescent="0.35">
      <c r="B12" s="18" t="s">
        <v>221</v>
      </c>
      <c r="C12" s="17">
        <v>1.7475975122032E-2</v>
      </c>
      <c r="D12" s="17">
        <v>2.5238971537997899E-2</v>
      </c>
      <c r="E12" s="17">
        <v>2.8083902055528399E-2</v>
      </c>
      <c r="F12" s="17">
        <v>6.4390875276529704E-3</v>
      </c>
      <c r="G12" s="17">
        <v>1.3287930195742099E-2</v>
      </c>
      <c r="H12" s="17">
        <v>4.7167266317878201E-3</v>
      </c>
      <c r="I12" s="17">
        <v>2.68095146483706E-2</v>
      </c>
      <c r="J12" s="17">
        <v>1.46654424644166E-2</v>
      </c>
      <c r="K12" s="17">
        <v>1.28232256157565E-2</v>
      </c>
      <c r="L12" s="17">
        <v>2.71305307447668E-2</v>
      </c>
      <c r="M12" s="17"/>
      <c r="N12" s="17">
        <v>1.5961915956054999E-2</v>
      </c>
      <c r="O12" s="17">
        <v>1.6989632251775799E-2</v>
      </c>
      <c r="P12" s="17">
        <v>2.5471934413993199E-2</v>
      </c>
      <c r="Q12" s="17">
        <v>1.54776813226711E-2</v>
      </c>
      <c r="R12" s="17"/>
      <c r="S12" s="17">
        <v>2.61369437657199E-2</v>
      </c>
      <c r="T12" s="17">
        <v>1.8991239899119099E-2</v>
      </c>
      <c r="U12" s="17">
        <v>1.9014219074091902E-2</v>
      </c>
      <c r="V12" s="17">
        <v>1.35672994260596E-2</v>
      </c>
      <c r="W12" s="17">
        <v>1.33381343852974E-2</v>
      </c>
      <c r="X12" s="17">
        <v>1.34013873687093E-2</v>
      </c>
      <c r="Y12" s="17">
        <v>1.83906636680604E-2</v>
      </c>
      <c r="Z12" s="17"/>
      <c r="AA12" s="17">
        <v>1.5212131073108801E-2</v>
      </c>
      <c r="AB12" s="17">
        <v>2.1047902027664701E-2</v>
      </c>
      <c r="AC12" s="17"/>
      <c r="AD12" s="17">
        <v>2.2480799393307899E-2</v>
      </c>
      <c r="AE12" s="17">
        <v>6.76445863249092E-3</v>
      </c>
      <c r="AF12" s="17">
        <v>1.23446356913603E-2</v>
      </c>
      <c r="AG12" s="17"/>
      <c r="AH12" s="17">
        <v>1.41020859719334E-2</v>
      </c>
      <c r="AI12" s="17">
        <v>1.7954000429069299E-2</v>
      </c>
      <c r="AJ12" s="17"/>
      <c r="AK12" s="17">
        <v>1.7588243424465199E-2</v>
      </c>
      <c r="AL12" s="17">
        <v>1.7425387811044898E-2</v>
      </c>
      <c r="AM12" s="17"/>
      <c r="AN12" s="17">
        <v>1.8594722463077501E-2</v>
      </c>
      <c r="AO12" s="17">
        <v>1.54776813226711E-2</v>
      </c>
      <c r="AP12" s="17"/>
      <c r="AQ12" s="17">
        <v>7.45770031161418E-3</v>
      </c>
      <c r="AR12" s="17">
        <v>2.24734719866918E-2</v>
      </c>
      <c r="AS12" s="17"/>
      <c r="AT12" s="17">
        <v>2.84473457707046E-2</v>
      </c>
      <c r="AU12" s="17">
        <v>1.9124230360201999E-2</v>
      </c>
      <c r="AV12" s="17">
        <v>1.4636612990955001E-2</v>
      </c>
      <c r="AW12" s="17">
        <v>5.5892036597555402E-3</v>
      </c>
      <c r="AX12" s="17"/>
      <c r="AY12" s="17">
        <v>1.89456432856136E-2</v>
      </c>
      <c r="AZ12" s="17">
        <v>1.7111714906749901E-2</v>
      </c>
      <c r="BA12" s="17"/>
      <c r="BB12" s="17">
        <v>1.4295099055280199E-2</v>
      </c>
      <c r="BC12" s="17">
        <v>1.8060320928582101E-2</v>
      </c>
      <c r="BD12" s="17"/>
      <c r="BE12" s="17">
        <v>2.33198889298721E-2</v>
      </c>
      <c r="BF12" s="17">
        <v>1.6710110228568401E-2</v>
      </c>
      <c r="BG12" s="17"/>
      <c r="BH12" s="17">
        <v>2.5981256046579599E-2</v>
      </c>
      <c r="BI12" s="17">
        <v>1.67315942323219E-2</v>
      </c>
      <c r="BJ12" s="17"/>
      <c r="BK12" s="17">
        <v>1.1188899137632E-2</v>
      </c>
      <c r="BL12" s="17">
        <v>1.8565357131773201E-2</v>
      </c>
      <c r="BM12" s="17"/>
      <c r="BN12" s="17">
        <v>1.2088799889528301E-2</v>
      </c>
      <c r="BO12" s="17">
        <v>1.7721481062272702E-2</v>
      </c>
      <c r="BP12" s="17"/>
      <c r="BQ12" s="17">
        <v>1.8495997908521699E-2</v>
      </c>
      <c r="BR12" s="17">
        <v>1.7395730592190101E-2</v>
      </c>
      <c r="BS12" s="17"/>
      <c r="BT12" s="17">
        <v>7.8588851087283609E-3</v>
      </c>
      <c r="BU12" s="17">
        <v>1.81184852938878E-2</v>
      </c>
      <c r="BV12" s="17"/>
      <c r="BW12" s="17">
        <v>1.6511870978671499E-2</v>
      </c>
      <c r="BX12" s="17">
        <v>1.7935153888054198E-2</v>
      </c>
      <c r="BY12" s="17"/>
      <c r="BZ12" s="17">
        <v>1.6966671632187201E-2</v>
      </c>
      <c r="CA12" s="17">
        <v>1.7500449072349499E-2</v>
      </c>
    </row>
    <row r="13" spans="2:79" x14ac:dyDescent="0.35">
      <c r="B13" s="18" t="s">
        <v>222</v>
      </c>
      <c r="C13" s="17">
        <v>9.4889961665040792E-3</v>
      </c>
      <c r="D13" s="17">
        <v>1.5489123831671E-2</v>
      </c>
      <c r="E13" s="17">
        <v>1.4851672494269301E-2</v>
      </c>
      <c r="F13" s="17">
        <v>4.76400509417733E-3</v>
      </c>
      <c r="G13" s="17">
        <v>6.91465972950906E-3</v>
      </c>
      <c r="H13" s="17">
        <v>6.6948682734448602E-3</v>
      </c>
      <c r="I13" s="17">
        <v>7.8247020959927097E-3</v>
      </c>
      <c r="J13" s="17">
        <v>1.2620605835720699E-2</v>
      </c>
      <c r="K13" s="17">
        <v>1.0315787973061701E-2</v>
      </c>
      <c r="L13" s="17">
        <v>4.7954393311565703E-3</v>
      </c>
      <c r="M13" s="17"/>
      <c r="N13" s="17">
        <v>1.23901376449612E-2</v>
      </c>
      <c r="O13" s="17">
        <v>1.3694417862651799E-2</v>
      </c>
      <c r="P13" s="17">
        <v>8.4243585815775793E-3</v>
      </c>
      <c r="Q13" s="17">
        <v>5.3425711363942301E-3</v>
      </c>
      <c r="R13" s="17"/>
      <c r="S13" s="17">
        <v>1.6745878071516701E-2</v>
      </c>
      <c r="T13" s="17">
        <v>8.9490001277367209E-3</v>
      </c>
      <c r="U13" s="17">
        <v>9.2729965171084502E-3</v>
      </c>
      <c r="V13" s="17">
        <v>7.4520666190868402E-3</v>
      </c>
      <c r="W13" s="17">
        <v>9.4301471656340601E-3</v>
      </c>
      <c r="X13" s="17">
        <v>8.4764699489501306E-3</v>
      </c>
      <c r="Y13" s="17">
        <v>4.0878390723078197E-3</v>
      </c>
      <c r="Z13" s="17"/>
      <c r="AA13" s="17">
        <v>5.6298342647206397E-3</v>
      </c>
      <c r="AB13" s="17">
        <v>1.5578039374551E-2</v>
      </c>
      <c r="AC13" s="17"/>
      <c r="AD13" s="17">
        <v>7.5912223886567603E-3</v>
      </c>
      <c r="AE13" s="17">
        <v>7.3862531004972604E-4</v>
      </c>
      <c r="AF13" s="17">
        <v>4.1380985056796403E-3</v>
      </c>
      <c r="AG13" s="17"/>
      <c r="AH13" s="17">
        <v>8.3427418302282393E-3</v>
      </c>
      <c r="AI13" s="17">
        <v>9.6514017929678793E-3</v>
      </c>
      <c r="AJ13" s="17"/>
      <c r="AK13" s="17">
        <v>1.0037873132787801E-2</v>
      </c>
      <c r="AL13" s="17">
        <v>9.2416760486681206E-3</v>
      </c>
      <c r="AM13" s="17"/>
      <c r="AN13" s="17">
        <v>1.1810377526324099E-2</v>
      </c>
      <c r="AO13" s="17">
        <v>5.3425711363942301E-3</v>
      </c>
      <c r="AP13" s="17"/>
      <c r="AQ13" s="17">
        <v>6.4802414071119096E-3</v>
      </c>
      <c r="AR13" s="17">
        <v>1.09898775818309E-2</v>
      </c>
      <c r="AS13" s="17"/>
      <c r="AT13" s="17">
        <v>1.9844201180596099E-2</v>
      </c>
      <c r="AU13" s="17">
        <v>1.20500739034641E-2</v>
      </c>
      <c r="AV13" s="17">
        <v>4.9175764501260396E-3</v>
      </c>
      <c r="AW13" s="17">
        <v>1.1897096325570399E-3</v>
      </c>
      <c r="AX13" s="17"/>
      <c r="AY13" s="17">
        <v>9.0765721338644904E-3</v>
      </c>
      <c r="AZ13" s="17">
        <v>9.5912162939039008E-3</v>
      </c>
      <c r="BA13" s="17"/>
      <c r="BB13" s="17">
        <v>1.4463871771962299E-2</v>
      </c>
      <c r="BC13" s="17">
        <v>8.5750820003584992E-3</v>
      </c>
      <c r="BD13" s="17"/>
      <c r="BE13" s="17">
        <v>8.6185060996341097E-3</v>
      </c>
      <c r="BF13" s="17">
        <v>9.6030768672546694E-3</v>
      </c>
      <c r="BG13" s="17"/>
      <c r="BH13" s="17">
        <v>1.3804565876529701E-2</v>
      </c>
      <c r="BI13" s="17">
        <v>9.1112981634806599E-3</v>
      </c>
      <c r="BJ13" s="17"/>
      <c r="BK13" s="17">
        <v>5.9647108512637503E-3</v>
      </c>
      <c r="BL13" s="17">
        <v>1.0099660492678001E-2</v>
      </c>
      <c r="BM13" s="17"/>
      <c r="BN13" s="17">
        <v>5.8090884323154001E-3</v>
      </c>
      <c r="BO13" s="17">
        <v>9.6566980082467002E-3</v>
      </c>
      <c r="BP13" s="17"/>
      <c r="BQ13" s="17">
        <v>5.7770025165628999E-3</v>
      </c>
      <c r="BR13" s="17">
        <v>9.7810162950354492E-3</v>
      </c>
      <c r="BS13" s="17"/>
      <c r="BT13" s="17">
        <v>6.5610837755203299E-3</v>
      </c>
      <c r="BU13" s="17">
        <v>9.6846076759011593E-3</v>
      </c>
      <c r="BV13" s="17"/>
      <c r="BW13" s="17">
        <v>6.2933715188333902E-3</v>
      </c>
      <c r="BX13" s="17">
        <v>1.1010992511497401E-2</v>
      </c>
      <c r="BY13" s="17"/>
      <c r="BZ13" s="17">
        <v>9.1891622913250794E-3</v>
      </c>
      <c r="CA13" s="17">
        <v>9.5034043131415006E-3</v>
      </c>
    </row>
    <row r="14" spans="2:79" x14ac:dyDescent="0.35">
      <c r="B14" s="18" t="s">
        <v>75</v>
      </c>
      <c r="C14" s="17">
        <v>6.5791662191205403E-3</v>
      </c>
      <c r="D14" s="17">
        <v>7.6887803536504701E-3</v>
      </c>
      <c r="E14" s="17">
        <v>1.19601397559121E-2</v>
      </c>
      <c r="F14" s="17">
        <v>2.6566386195705301E-3</v>
      </c>
      <c r="G14" s="17">
        <v>6.8839983133222099E-3</v>
      </c>
      <c r="H14" s="17">
        <v>1.0677338752281701E-3</v>
      </c>
      <c r="I14" s="17">
        <v>5.1320158371204504E-3</v>
      </c>
      <c r="J14" s="17">
        <v>8.58288572622227E-3</v>
      </c>
      <c r="K14" s="17">
        <v>2.1073183526504901E-2</v>
      </c>
      <c r="L14" s="17">
        <v>3.5490265871930102E-3</v>
      </c>
      <c r="M14" s="17"/>
      <c r="N14" s="17">
        <v>1.03478634354622E-2</v>
      </c>
      <c r="O14" s="17">
        <v>8.0484174313818595E-3</v>
      </c>
      <c r="P14" s="17">
        <v>4.4311349475198497E-3</v>
      </c>
      <c r="Q14" s="17">
        <v>3.6600009155502902E-3</v>
      </c>
      <c r="R14" s="17"/>
      <c r="S14" s="17">
        <v>4.94209970184936E-3</v>
      </c>
      <c r="T14" s="17">
        <v>6.8420997207064701E-3</v>
      </c>
      <c r="U14" s="17">
        <v>2.5396882119606899E-3</v>
      </c>
      <c r="V14" s="17">
        <v>1.0770694866752899E-2</v>
      </c>
      <c r="W14" s="17">
        <v>3.6780742863781399E-3</v>
      </c>
      <c r="X14" s="17">
        <v>5.73675417730288E-3</v>
      </c>
      <c r="Y14" s="17">
        <v>2.5236181608223099E-3</v>
      </c>
      <c r="Z14" s="17"/>
      <c r="AA14" s="17">
        <v>2.5405579506600101E-3</v>
      </c>
      <c r="AB14" s="17">
        <v>1.2951342580953699E-2</v>
      </c>
      <c r="AC14" s="17"/>
      <c r="AD14" s="17">
        <v>1.64622317081157E-3</v>
      </c>
      <c r="AE14" s="17">
        <v>2.5843988669298E-3</v>
      </c>
      <c r="AF14" s="17">
        <v>3.2673872686339901E-3</v>
      </c>
      <c r="AG14" s="17"/>
      <c r="AH14" s="17">
        <v>2.0380230486727099E-3</v>
      </c>
      <c r="AI14" s="17">
        <v>7.2225724668600801E-3</v>
      </c>
      <c r="AJ14" s="17"/>
      <c r="AK14" s="17">
        <v>6.1405575242322302E-3</v>
      </c>
      <c r="AL14" s="17">
        <v>6.7768002259510898E-3</v>
      </c>
      <c r="AM14" s="17"/>
      <c r="AN14" s="17">
        <v>8.21346465035536E-3</v>
      </c>
      <c r="AO14" s="17">
        <v>3.6600009155502902E-3</v>
      </c>
      <c r="AP14" s="17"/>
      <c r="AQ14" s="17">
        <v>2.85068669332899E-3</v>
      </c>
      <c r="AR14" s="17">
        <v>8.4390737473823505E-3</v>
      </c>
      <c r="AS14" s="17"/>
      <c r="AT14" s="17">
        <v>2.6214456491436298E-2</v>
      </c>
      <c r="AU14" s="17">
        <v>2.6209649521838898E-3</v>
      </c>
      <c r="AV14" s="17">
        <v>1.3422232496653099E-3</v>
      </c>
      <c r="AW14" s="17">
        <v>2.1815808414452501E-3</v>
      </c>
      <c r="AX14" s="17"/>
      <c r="AY14" s="17">
        <v>3.3642274772064098E-3</v>
      </c>
      <c r="AZ14" s="17">
        <v>7.3759952634363697E-3</v>
      </c>
      <c r="BA14" s="17"/>
      <c r="BB14" s="17">
        <v>4.9344791049294899E-3</v>
      </c>
      <c r="BC14" s="17">
        <v>6.8813050004173397E-3</v>
      </c>
      <c r="BD14" s="17"/>
      <c r="BE14" s="17">
        <v>4.9259455672843898E-3</v>
      </c>
      <c r="BF14" s="17">
        <v>6.7958264403393497E-3</v>
      </c>
      <c r="BG14" s="17"/>
      <c r="BH14" s="17">
        <v>1.4082780900605599E-3</v>
      </c>
      <c r="BI14" s="17">
        <v>7.03172155976684E-3</v>
      </c>
      <c r="BJ14" s="17"/>
      <c r="BK14" s="17">
        <v>6.0194533773197997E-3</v>
      </c>
      <c r="BL14" s="17">
        <v>6.6761494752465801E-3</v>
      </c>
      <c r="BM14" s="17"/>
      <c r="BN14" s="17">
        <v>1.16805117879079E-2</v>
      </c>
      <c r="BO14" s="17">
        <v>6.3466861927049404E-3</v>
      </c>
      <c r="BP14" s="17"/>
      <c r="BQ14" s="17">
        <v>4.1170554357709303E-3</v>
      </c>
      <c r="BR14" s="17">
        <v>6.7728588746625703E-3</v>
      </c>
      <c r="BS14" s="17"/>
      <c r="BT14" s="17">
        <v>4.0386272915883502E-3</v>
      </c>
      <c r="BU14" s="17">
        <v>6.74889761403077E-3</v>
      </c>
      <c r="BV14" s="17"/>
      <c r="BW14" s="17">
        <v>3.1867097813193098E-3</v>
      </c>
      <c r="BX14" s="17">
        <v>8.1949086382579906E-3</v>
      </c>
      <c r="BY14" s="17"/>
      <c r="BZ14" s="17">
        <v>3.2289739801325502E-3</v>
      </c>
      <c r="CA14" s="17">
        <v>6.7401555703540204E-3</v>
      </c>
    </row>
    <row r="15" spans="2:79" x14ac:dyDescent="0.35">
      <c r="B15" s="18" t="s">
        <v>223</v>
      </c>
      <c r="C15" s="20">
        <v>0.89735870309761701</v>
      </c>
      <c r="D15" s="20">
        <v>0.87904912503400301</v>
      </c>
      <c r="E15" s="20">
        <v>0.834250821219086</v>
      </c>
      <c r="F15" s="20">
        <v>0.94689479254610198</v>
      </c>
      <c r="G15" s="20">
        <v>0.917767676142069</v>
      </c>
      <c r="H15" s="20">
        <v>0.92518361787721104</v>
      </c>
      <c r="I15" s="20">
        <v>0.88141052774992001</v>
      </c>
      <c r="J15" s="20">
        <v>0.89356735562036105</v>
      </c>
      <c r="K15" s="20">
        <v>0.86480059908857398</v>
      </c>
      <c r="L15" s="20">
        <v>0.93341497125356299</v>
      </c>
      <c r="M15" s="20"/>
      <c r="N15" s="20">
        <v>0.89720079017044396</v>
      </c>
      <c r="O15" s="20">
        <v>0.89104476462260895</v>
      </c>
      <c r="P15" s="20">
        <v>0.88750080594076197</v>
      </c>
      <c r="Q15" s="20">
        <v>0.90516544576560598</v>
      </c>
      <c r="R15" s="20"/>
      <c r="S15" s="20">
        <v>0.87616949135285405</v>
      </c>
      <c r="T15" s="20">
        <v>0.88013785316415905</v>
      </c>
      <c r="U15" s="20">
        <v>0.88793871710366801</v>
      </c>
      <c r="V15" s="20">
        <v>0.89301240263461301</v>
      </c>
      <c r="W15" s="20">
        <v>0.90664963278403898</v>
      </c>
      <c r="X15" s="20">
        <v>0.93007307592896005</v>
      </c>
      <c r="Y15" s="20">
        <v>0.92001088159385602</v>
      </c>
      <c r="Z15" s="20"/>
      <c r="AA15" s="20">
        <v>0.91488308613231195</v>
      </c>
      <c r="AB15" s="20">
        <v>0.86970847016924302</v>
      </c>
      <c r="AC15" s="20"/>
      <c r="AD15" s="20">
        <v>0.88812461217966598</v>
      </c>
      <c r="AE15" s="20">
        <v>0.93722180516169495</v>
      </c>
      <c r="AF15" s="20">
        <v>0.93197700005469297</v>
      </c>
      <c r="AG15" s="20"/>
      <c r="AH15" s="20">
        <v>0.90450956651815095</v>
      </c>
      <c r="AI15" s="20">
        <v>0.89634554186732496</v>
      </c>
      <c r="AJ15" s="20"/>
      <c r="AK15" s="20">
        <v>0.89721615873082805</v>
      </c>
      <c r="AL15" s="20">
        <v>0.89742293259121297</v>
      </c>
      <c r="AM15" s="20"/>
      <c r="AN15" s="20">
        <v>0.89298808822365205</v>
      </c>
      <c r="AO15" s="20">
        <v>0.90516544576560598</v>
      </c>
      <c r="AP15" s="20"/>
      <c r="AQ15" s="20">
        <v>0.93004323246416498</v>
      </c>
      <c r="AR15" s="20">
        <v>0.88105441557075104</v>
      </c>
      <c r="AS15" s="20"/>
      <c r="AT15" s="20">
        <v>0.82962302952660105</v>
      </c>
      <c r="AU15" s="20">
        <v>0.89649391169771597</v>
      </c>
      <c r="AV15" s="20">
        <v>0.91843953944505496</v>
      </c>
      <c r="AW15" s="20">
        <v>0.94181965982770199</v>
      </c>
      <c r="AX15" s="20"/>
      <c r="AY15" s="20">
        <v>0.90506024207367997</v>
      </c>
      <c r="AZ15" s="20">
        <v>0.89544986114612002</v>
      </c>
      <c r="BA15" s="20"/>
      <c r="BB15" s="20">
        <v>0.89627589965605503</v>
      </c>
      <c r="BC15" s="20">
        <v>0.897557620514428</v>
      </c>
      <c r="BD15" s="20"/>
      <c r="BE15" s="20">
        <v>0.89799782630848202</v>
      </c>
      <c r="BF15" s="20">
        <v>0.89727494381473005</v>
      </c>
      <c r="BG15" s="20"/>
      <c r="BH15" s="20">
        <v>0.87429207628144001</v>
      </c>
      <c r="BI15" s="20">
        <v>0.89937749075958395</v>
      </c>
      <c r="BJ15" s="20"/>
      <c r="BK15" s="20">
        <v>0.89139126141080904</v>
      </c>
      <c r="BL15" s="20">
        <v>0.89839270103782298</v>
      </c>
      <c r="BM15" s="20"/>
      <c r="BN15" s="20">
        <v>0.86135539332807498</v>
      </c>
      <c r="BO15" s="20">
        <v>0.89899945656028901</v>
      </c>
      <c r="BP15" s="20"/>
      <c r="BQ15" s="20">
        <v>0.90821320110511605</v>
      </c>
      <c r="BR15" s="20">
        <v>0.89650478679219903</v>
      </c>
      <c r="BS15" s="20"/>
      <c r="BT15" s="20">
        <v>0.92245452494161495</v>
      </c>
      <c r="BU15" s="20">
        <v>0.895682071103579</v>
      </c>
      <c r="BV15" s="20"/>
      <c r="BW15" s="20">
        <v>0.916015557680537</v>
      </c>
      <c r="BX15" s="20">
        <v>0.88847290842051896</v>
      </c>
      <c r="BY15" s="20"/>
      <c r="BZ15" s="20">
        <v>0.89125706359652201</v>
      </c>
      <c r="CA15" s="20">
        <v>0.89765190984954901</v>
      </c>
    </row>
    <row r="16" spans="2:79" x14ac:dyDescent="0.35">
      <c r="B16" s="18" t="s">
        <v>224</v>
      </c>
      <c r="C16" s="20">
        <v>2.6964971288536001E-2</v>
      </c>
      <c r="D16" s="20">
        <v>4.0728095369668899E-2</v>
      </c>
      <c r="E16" s="20">
        <v>4.2935574549797698E-2</v>
      </c>
      <c r="F16" s="20">
        <v>1.12030926218303E-2</v>
      </c>
      <c r="G16" s="20">
        <v>2.0202589925251101E-2</v>
      </c>
      <c r="H16" s="20">
        <v>1.14115949052327E-2</v>
      </c>
      <c r="I16" s="20">
        <v>3.4634216744363303E-2</v>
      </c>
      <c r="J16" s="20">
        <v>2.7286048300137301E-2</v>
      </c>
      <c r="K16" s="20">
        <v>2.3139013588818199E-2</v>
      </c>
      <c r="L16" s="20">
        <v>3.1925970075923397E-2</v>
      </c>
      <c r="M16" s="20"/>
      <c r="N16" s="20">
        <v>2.8352053601016201E-2</v>
      </c>
      <c r="O16" s="20">
        <v>3.0684050114427701E-2</v>
      </c>
      <c r="P16" s="20">
        <v>3.3896292995570801E-2</v>
      </c>
      <c r="Q16" s="20">
        <v>2.0820252459065401E-2</v>
      </c>
      <c r="R16" s="20"/>
      <c r="S16" s="20">
        <v>4.2882821837236601E-2</v>
      </c>
      <c r="T16" s="20">
        <v>2.7940240026855901E-2</v>
      </c>
      <c r="U16" s="20">
        <v>2.8287215591200399E-2</v>
      </c>
      <c r="V16" s="20">
        <v>2.1019366045146402E-2</v>
      </c>
      <c r="W16" s="20">
        <v>2.27682815509315E-2</v>
      </c>
      <c r="X16" s="20">
        <v>2.18778573176595E-2</v>
      </c>
      <c r="Y16" s="20">
        <v>2.2478502740368202E-2</v>
      </c>
      <c r="Z16" s="20"/>
      <c r="AA16" s="20">
        <v>2.08419653378294E-2</v>
      </c>
      <c r="AB16" s="20">
        <v>3.66259414022157E-2</v>
      </c>
      <c r="AC16" s="20"/>
      <c r="AD16" s="20">
        <v>3.0072021781964699E-2</v>
      </c>
      <c r="AE16" s="20">
        <v>7.5030839425406504E-3</v>
      </c>
      <c r="AF16" s="20">
        <v>1.6482734197039901E-2</v>
      </c>
      <c r="AG16" s="20"/>
      <c r="AH16" s="20">
        <v>2.2444827802161699E-2</v>
      </c>
      <c r="AI16" s="20">
        <v>2.7605402222037199E-2</v>
      </c>
      <c r="AJ16" s="20"/>
      <c r="AK16" s="20">
        <v>2.76261165572531E-2</v>
      </c>
      <c r="AL16" s="20">
        <v>2.6667063859713E-2</v>
      </c>
      <c r="AM16" s="20"/>
      <c r="AN16" s="20">
        <v>3.04050999894016E-2</v>
      </c>
      <c r="AO16" s="20">
        <v>2.0820252459065401E-2</v>
      </c>
      <c r="AP16" s="20"/>
      <c r="AQ16" s="20">
        <v>1.39379417187261E-2</v>
      </c>
      <c r="AR16" s="20">
        <v>3.3463349568522698E-2</v>
      </c>
      <c r="AS16" s="20"/>
      <c r="AT16" s="20">
        <v>4.8291546951300703E-2</v>
      </c>
      <c r="AU16" s="20">
        <v>3.1174304263666099E-2</v>
      </c>
      <c r="AV16" s="20">
        <v>1.9554189441081001E-2</v>
      </c>
      <c r="AW16" s="20">
        <v>6.7789132923125796E-3</v>
      </c>
      <c r="AX16" s="20"/>
      <c r="AY16" s="20">
        <v>2.8022215419478101E-2</v>
      </c>
      <c r="AZ16" s="20">
        <v>2.6702931200653798E-2</v>
      </c>
      <c r="BA16" s="20"/>
      <c r="BB16" s="20">
        <v>2.8758970827242401E-2</v>
      </c>
      <c r="BC16" s="20">
        <v>2.6635402928940601E-2</v>
      </c>
      <c r="BD16" s="20"/>
      <c r="BE16" s="20">
        <v>3.1938395029506197E-2</v>
      </c>
      <c r="BF16" s="20">
        <v>2.6313187095823001E-2</v>
      </c>
      <c r="BG16" s="20"/>
      <c r="BH16" s="20">
        <v>3.9785821923109303E-2</v>
      </c>
      <c r="BI16" s="20">
        <v>2.5842892395802501E-2</v>
      </c>
      <c r="BJ16" s="20"/>
      <c r="BK16" s="20">
        <v>1.7153609988895799E-2</v>
      </c>
      <c r="BL16" s="20">
        <v>2.8665017624451301E-2</v>
      </c>
      <c r="BM16" s="20"/>
      <c r="BN16" s="20">
        <v>1.7897888321843702E-2</v>
      </c>
      <c r="BO16" s="20">
        <v>2.7378179070519398E-2</v>
      </c>
      <c r="BP16" s="20"/>
      <c r="BQ16" s="20">
        <v>2.4273000425084599E-2</v>
      </c>
      <c r="BR16" s="20">
        <v>2.71767468872255E-2</v>
      </c>
      <c r="BS16" s="20"/>
      <c r="BT16" s="20">
        <v>1.44199688842487E-2</v>
      </c>
      <c r="BU16" s="20">
        <v>2.7803092969789001E-2</v>
      </c>
      <c r="BV16" s="20"/>
      <c r="BW16" s="20">
        <v>2.2805242497504902E-2</v>
      </c>
      <c r="BX16" s="20">
        <v>2.8946146399551599E-2</v>
      </c>
      <c r="BY16" s="20"/>
      <c r="BZ16" s="20">
        <v>2.6155833923512301E-2</v>
      </c>
      <c r="CA16" s="20">
        <v>2.7003853385491002E-2</v>
      </c>
    </row>
    <row r="17" spans="2:79" x14ac:dyDescent="0.35">
      <c r="B17" s="18" t="s">
        <v>166</v>
      </c>
      <c r="C17" s="21">
        <v>0.87039373180908097</v>
      </c>
      <c r="D17" s="21">
        <v>0.83832102966433397</v>
      </c>
      <c r="E17" s="21">
        <v>0.79131524666928799</v>
      </c>
      <c r="F17" s="21">
        <v>0.93569169992427104</v>
      </c>
      <c r="G17" s="21">
        <v>0.89756508621681796</v>
      </c>
      <c r="H17" s="21">
        <v>0.91377202297197802</v>
      </c>
      <c r="I17" s="21">
        <v>0.84677631100555695</v>
      </c>
      <c r="J17" s="21">
        <v>0.86628130732022302</v>
      </c>
      <c r="K17" s="21">
        <v>0.841661585499756</v>
      </c>
      <c r="L17" s="21">
        <v>0.90148900117763997</v>
      </c>
      <c r="M17" s="21"/>
      <c r="N17" s="21">
        <v>0.86884873656942796</v>
      </c>
      <c r="O17" s="21">
        <v>0.86036071450818097</v>
      </c>
      <c r="P17" s="21">
        <v>0.85360451294519102</v>
      </c>
      <c r="Q17" s="21">
        <v>0.88434519330654004</v>
      </c>
      <c r="R17" s="21"/>
      <c r="S17" s="21">
        <v>0.83328666951561803</v>
      </c>
      <c r="T17" s="21">
        <v>0.85219761313730402</v>
      </c>
      <c r="U17" s="21">
        <v>0.85965150151246705</v>
      </c>
      <c r="V17" s="21">
        <v>0.87199303658946703</v>
      </c>
      <c r="W17" s="21">
        <v>0.88388135123310796</v>
      </c>
      <c r="X17" s="21">
        <v>0.90819521861130104</v>
      </c>
      <c r="Y17" s="21">
        <v>0.89753237885348802</v>
      </c>
      <c r="Z17" s="21"/>
      <c r="AA17" s="21">
        <v>0.89404112079448195</v>
      </c>
      <c r="AB17" s="21">
        <v>0.83308252876702704</v>
      </c>
      <c r="AC17" s="21"/>
      <c r="AD17" s="21">
        <v>0.85805259039770099</v>
      </c>
      <c r="AE17" s="21">
        <v>0.929718721219154</v>
      </c>
      <c r="AF17" s="21">
        <v>0.91549426585765303</v>
      </c>
      <c r="AG17" s="21"/>
      <c r="AH17" s="21">
        <v>0.88206473871598901</v>
      </c>
      <c r="AI17" s="21">
        <v>0.86874013964528796</v>
      </c>
      <c r="AJ17" s="21"/>
      <c r="AK17" s="21">
        <v>0.86959004217357505</v>
      </c>
      <c r="AL17" s="21">
        <v>0.87075586873150002</v>
      </c>
      <c r="AM17" s="21"/>
      <c r="AN17" s="21">
        <v>0.86258298823424995</v>
      </c>
      <c r="AO17" s="21">
        <v>0.88434519330654004</v>
      </c>
      <c r="AP17" s="21"/>
      <c r="AQ17" s="21">
        <v>0.916105290745439</v>
      </c>
      <c r="AR17" s="21">
        <v>0.847591066002228</v>
      </c>
      <c r="AS17" s="21"/>
      <c r="AT17" s="21">
        <v>0.78133148257530105</v>
      </c>
      <c r="AU17" s="21">
        <v>0.86531960743405001</v>
      </c>
      <c r="AV17" s="21">
        <v>0.89888535000397396</v>
      </c>
      <c r="AW17" s="21">
        <v>0.93504074653538904</v>
      </c>
      <c r="AX17" s="21"/>
      <c r="AY17" s="21">
        <v>0.87703802665420205</v>
      </c>
      <c r="AZ17" s="21">
        <v>0.86874692994546698</v>
      </c>
      <c r="BA17" s="21"/>
      <c r="BB17" s="21">
        <v>0.86751692882881204</v>
      </c>
      <c r="BC17" s="21">
        <v>0.87092221758548805</v>
      </c>
      <c r="BD17" s="21"/>
      <c r="BE17" s="21">
        <v>0.866059431278976</v>
      </c>
      <c r="BF17" s="21">
        <v>0.87096175671890697</v>
      </c>
      <c r="BG17" s="21"/>
      <c r="BH17" s="21">
        <v>0.83450625435833103</v>
      </c>
      <c r="BI17" s="21">
        <v>0.873534598363781</v>
      </c>
      <c r="BJ17" s="21"/>
      <c r="BK17" s="21">
        <v>0.87423765142191301</v>
      </c>
      <c r="BL17" s="21">
        <v>0.86972768341337203</v>
      </c>
      <c r="BM17" s="21"/>
      <c r="BN17" s="21">
        <v>0.84345750500623196</v>
      </c>
      <c r="BO17" s="21">
        <v>0.87162127748976903</v>
      </c>
      <c r="BP17" s="21"/>
      <c r="BQ17" s="21">
        <v>0.88394020068003099</v>
      </c>
      <c r="BR17" s="21">
        <v>0.86932803990497298</v>
      </c>
      <c r="BS17" s="21"/>
      <c r="BT17" s="21">
        <v>0.90803455605736605</v>
      </c>
      <c r="BU17" s="21">
        <v>0.86787897813379</v>
      </c>
      <c r="BV17" s="21"/>
      <c r="BW17" s="21">
        <v>0.89321031518303196</v>
      </c>
      <c r="BX17" s="21">
        <v>0.85952676202096701</v>
      </c>
      <c r="BY17" s="21"/>
      <c r="BZ17" s="21">
        <v>0.86510122967300995</v>
      </c>
      <c r="CA17" s="21">
        <v>0.87064805646405796</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218</v>
      </c>
      <c r="C9" s="17">
        <v>0.61444134320553601</v>
      </c>
      <c r="D9" s="17">
        <v>0.53345646960933002</v>
      </c>
      <c r="E9" s="17">
        <v>0.47390535702097297</v>
      </c>
      <c r="F9" s="17">
        <v>0.69292787034812997</v>
      </c>
      <c r="G9" s="17">
        <v>0.61244620267804695</v>
      </c>
      <c r="H9" s="17">
        <v>0.76256431690041604</v>
      </c>
      <c r="I9" s="17">
        <v>0.55959230740431698</v>
      </c>
      <c r="J9" s="17">
        <v>0.66861186406135797</v>
      </c>
      <c r="K9" s="17">
        <v>0.61647180198199403</v>
      </c>
      <c r="L9" s="17">
        <v>0.70115127366056296</v>
      </c>
      <c r="M9" s="17"/>
      <c r="N9" s="17">
        <v>0.63890171793724904</v>
      </c>
      <c r="O9" s="17">
        <v>0.58417673452407104</v>
      </c>
      <c r="P9" s="17">
        <v>0.57874279402402895</v>
      </c>
      <c r="Q9" s="17">
        <v>0.62625521515026805</v>
      </c>
      <c r="R9" s="17"/>
      <c r="S9" s="17">
        <v>0.61094265206607901</v>
      </c>
      <c r="T9" s="17">
        <v>0.57354638611200104</v>
      </c>
      <c r="U9" s="17">
        <v>0.61313967073128095</v>
      </c>
      <c r="V9" s="17">
        <v>0.61698828583557697</v>
      </c>
      <c r="W9" s="17">
        <v>0.59509426114729802</v>
      </c>
      <c r="X9" s="17">
        <v>0.64349911116328196</v>
      </c>
      <c r="Y9" s="17">
        <v>0.65388941446595095</v>
      </c>
      <c r="Z9" s="17"/>
      <c r="AA9" s="17">
        <v>0.63314713668350897</v>
      </c>
      <c r="AB9" s="17">
        <v>0.584927063259015</v>
      </c>
      <c r="AC9" s="17"/>
      <c r="AD9" s="17">
        <v>0.60473460058386896</v>
      </c>
      <c r="AE9" s="17">
        <v>0.65812603345499998</v>
      </c>
      <c r="AF9" s="17">
        <v>0.65369274145161105</v>
      </c>
      <c r="AG9" s="17"/>
      <c r="AH9" s="17">
        <v>0.61347453300919697</v>
      </c>
      <c r="AI9" s="17">
        <v>0.61457832451120098</v>
      </c>
      <c r="AJ9" s="17"/>
      <c r="AK9" s="17">
        <v>0.63143724292280201</v>
      </c>
      <c r="AL9" s="17">
        <v>0.60678310979621197</v>
      </c>
      <c r="AM9" s="17"/>
      <c r="AN9" s="17">
        <v>0.60782733187754701</v>
      </c>
      <c r="AO9" s="17">
        <v>0.62625521515026805</v>
      </c>
      <c r="AP9" s="17"/>
      <c r="AQ9" s="17">
        <v>0.68599285811909105</v>
      </c>
      <c r="AR9" s="17">
        <v>0.578748723646895</v>
      </c>
      <c r="AS9" s="17"/>
      <c r="AT9" s="17">
        <v>0.55395492028994997</v>
      </c>
      <c r="AU9" s="17">
        <v>0.589745186165059</v>
      </c>
      <c r="AV9" s="17">
        <v>0.64552411094817896</v>
      </c>
      <c r="AW9" s="17">
        <v>0.67659274367055</v>
      </c>
      <c r="AX9" s="17"/>
      <c r="AY9" s="17">
        <v>0.62658306196458202</v>
      </c>
      <c r="AZ9" s="17">
        <v>0.61143199374920298</v>
      </c>
      <c r="BA9" s="17"/>
      <c r="BB9" s="17">
        <v>0.64053972924438296</v>
      </c>
      <c r="BC9" s="17">
        <v>0.60964691484068001</v>
      </c>
      <c r="BD9" s="17"/>
      <c r="BE9" s="17">
        <v>0.58199607155628097</v>
      </c>
      <c r="BF9" s="17">
        <v>0.61869340703332798</v>
      </c>
      <c r="BG9" s="17"/>
      <c r="BH9" s="17">
        <v>0.56785924859088899</v>
      </c>
      <c r="BI9" s="17">
        <v>0.61851820102380395</v>
      </c>
      <c r="BJ9" s="17"/>
      <c r="BK9" s="17">
        <v>0.59084448041692506</v>
      </c>
      <c r="BL9" s="17">
        <v>0.61853004801394396</v>
      </c>
      <c r="BM9" s="17"/>
      <c r="BN9" s="17">
        <v>0.633724669956229</v>
      </c>
      <c r="BO9" s="17">
        <v>0.61356255774551705</v>
      </c>
      <c r="BP9" s="17"/>
      <c r="BQ9" s="17">
        <v>0.60328506902426604</v>
      </c>
      <c r="BR9" s="17">
        <v>0.61531900004646201</v>
      </c>
      <c r="BS9" s="17"/>
      <c r="BT9" s="17">
        <v>0.65768574765910404</v>
      </c>
      <c r="BU9" s="17">
        <v>0.61155221877196697</v>
      </c>
      <c r="BV9" s="17"/>
      <c r="BW9" s="17">
        <v>0.62639264392329497</v>
      </c>
      <c r="BX9" s="17">
        <v>0.60874923664865199</v>
      </c>
      <c r="BY9" s="17"/>
      <c r="BZ9" s="17">
        <v>0.59680138163588503</v>
      </c>
      <c r="CA9" s="17">
        <v>0.61528900977697398</v>
      </c>
    </row>
    <row r="10" spans="2:79" x14ac:dyDescent="0.35">
      <c r="B10" s="18" t="s">
        <v>219</v>
      </c>
      <c r="C10" s="17">
        <v>0.23557334183987799</v>
      </c>
      <c r="D10" s="17">
        <v>0.253482314729918</v>
      </c>
      <c r="E10" s="17">
        <v>0.28759916385120199</v>
      </c>
      <c r="F10" s="17">
        <v>0.21204918778919499</v>
      </c>
      <c r="G10" s="17">
        <v>0.24512235833426399</v>
      </c>
      <c r="H10" s="17">
        <v>0.160852502805375</v>
      </c>
      <c r="I10" s="17">
        <v>0.288454104735271</v>
      </c>
      <c r="J10" s="17">
        <v>0.189622947820104</v>
      </c>
      <c r="K10" s="17">
        <v>0.220082547433847</v>
      </c>
      <c r="L10" s="17">
        <v>0.20836062463535801</v>
      </c>
      <c r="M10" s="17"/>
      <c r="N10" s="17">
        <v>0.21152843112967001</v>
      </c>
      <c r="O10" s="17">
        <v>0.24727855000153501</v>
      </c>
      <c r="P10" s="17">
        <v>0.25154229130816802</v>
      </c>
      <c r="Q10" s="17">
        <v>0.24195076956512701</v>
      </c>
      <c r="R10" s="17"/>
      <c r="S10" s="17">
        <v>0.24417988960058501</v>
      </c>
      <c r="T10" s="17">
        <v>0.26243072655678701</v>
      </c>
      <c r="U10" s="17">
        <v>0.22108567874229601</v>
      </c>
      <c r="V10" s="17">
        <v>0.21889660895823901</v>
      </c>
      <c r="W10" s="17">
        <v>0.27317993284306802</v>
      </c>
      <c r="X10" s="17">
        <v>0.22854693978014501</v>
      </c>
      <c r="Y10" s="17">
        <v>0.21956181194751001</v>
      </c>
      <c r="Z10" s="17"/>
      <c r="AA10" s="17">
        <v>0.24247321192629201</v>
      </c>
      <c r="AB10" s="17">
        <v>0.22468662390594599</v>
      </c>
      <c r="AC10" s="17"/>
      <c r="AD10" s="17">
        <v>0.25308642732695502</v>
      </c>
      <c r="AE10" s="17">
        <v>0.235606678481424</v>
      </c>
      <c r="AF10" s="17">
        <v>0.23444934430356801</v>
      </c>
      <c r="AG10" s="17"/>
      <c r="AH10" s="17">
        <v>0.26349704736283702</v>
      </c>
      <c r="AI10" s="17">
        <v>0.23161700619504899</v>
      </c>
      <c r="AJ10" s="17"/>
      <c r="AK10" s="17">
        <v>0.225277841108702</v>
      </c>
      <c r="AL10" s="17">
        <v>0.240212422381468</v>
      </c>
      <c r="AM10" s="17"/>
      <c r="AN10" s="17">
        <v>0.23200293076588299</v>
      </c>
      <c r="AO10" s="17">
        <v>0.24195076956512701</v>
      </c>
      <c r="AP10" s="17"/>
      <c r="AQ10" s="17">
        <v>0.20762292811890401</v>
      </c>
      <c r="AR10" s="17">
        <v>0.249516072258019</v>
      </c>
      <c r="AS10" s="17"/>
      <c r="AT10" s="17">
        <v>0.22608391732253799</v>
      </c>
      <c r="AU10" s="17">
        <v>0.238380254754156</v>
      </c>
      <c r="AV10" s="17">
        <v>0.236436085488193</v>
      </c>
      <c r="AW10" s="17">
        <v>0.239333245300797</v>
      </c>
      <c r="AX10" s="17"/>
      <c r="AY10" s="17">
        <v>0.25249985225267202</v>
      </c>
      <c r="AZ10" s="17">
        <v>0.23137807213225101</v>
      </c>
      <c r="BA10" s="17"/>
      <c r="BB10" s="17">
        <v>0.23666949674999799</v>
      </c>
      <c r="BC10" s="17">
        <v>0.235371971679074</v>
      </c>
      <c r="BD10" s="17"/>
      <c r="BE10" s="17">
        <v>0.25571399374709602</v>
      </c>
      <c r="BF10" s="17">
        <v>0.232933840516892</v>
      </c>
      <c r="BG10" s="17"/>
      <c r="BH10" s="17">
        <v>0.27216624577798099</v>
      </c>
      <c r="BI10" s="17">
        <v>0.23237073646656101</v>
      </c>
      <c r="BJ10" s="17"/>
      <c r="BK10" s="17">
        <v>0.26311118137657802</v>
      </c>
      <c r="BL10" s="17">
        <v>0.23080177123171899</v>
      </c>
      <c r="BM10" s="17"/>
      <c r="BN10" s="17">
        <v>0.19924976111258899</v>
      </c>
      <c r="BO10" s="17">
        <v>0.23722869078519401</v>
      </c>
      <c r="BP10" s="17"/>
      <c r="BQ10" s="17">
        <v>0.26440438063479899</v>
      </c>
      <c r="BR10" s="17">
        <v>0.23330522275117199</v>
      </c>
      <c r="BS10" s="17"/>
      <c r="BT10" s="17">
        <v>0.25369851998236898</v>
      </c>
      <c r="BU10" s="17">
        <v>0.234362413034268</v>
      </c>
      <c r="BV10" s="17"/>
      <c r="BW10" s="17">
        <v>0.23997641306213299</v>
      </c>
      <c r="BX10" s="17">
        <v>0.23347626879598801</v>
      </c>
      <c r="BY10" s="17"/>
      <c r="BZ10" s="17">
        <v>0.235573217068311</v>
      </c>
      <c r="CA10" s="17">
        <v>0.23557334783562101</v>
      </c>
    </row>
    <row r="11" spans="2:79" ht="29" x14ac:dyDescent="0.35">
      <c r="B11" s="18" t="s">
        <v>220</v>
      </c>
      <c r="C11" s="17">
        <v>8.7521118828532196E-2</v>
      </c>
      <c r="D11" s="17">
        <v>0.103870256125428</v>
      </c>
      <c r="E11" s="17">
        <v>0.14493529738021699</v>
      </c>
      <c r="F11" s="17">
        <v>6.4955532902652394E-2</v>
      </c>
      <c r="G11" s="17">
        <v>7.8599982191791901E-2</v>
      </c>
      <c r="H11" s="17">
        <v>5.3353362885660102E-2</v>
      </c>
      <c r="I11" s="17">
        <v>8.99724420993704E-2</v>
      </c>
      <c r="J11" s="17">
        <v>8.0734882096688304E-2</v>
      </c>
      <c r="K11" s="17">
        <v>0.100288076190983</v>
      </c>
      <c r="L11" s="17">
        <v>5.0898111230411297E-2</v>
      </c>
      <c r="M11" s="17"/>
      <c r="N11" s="17">
        <v>7.5696099928554306E-2</v>
      </c>
      <c r="O11" s="17">
        <v>0.10028980969348</v>
      </c>
      <c r="P11" s="17">
        <v>0.108296876499571</v>
      </c>
      <c r="Q11" s="17">
        <v>8.1268015092619106E-2</v>
      </c>
      <c r="R11" s="17"/>
      <c r="S11" s="17">
        <v>8.4384083896068607E-2</v>
      </c>
      <c r="T11" s="17">
        <v>9.3764760895780702E-2</v>
      </c>
      <c r="U11" s="17">
        <v>9.8698783741185195E-2</v>
      </c>
      <c r="V11" s="17">
        <v>9.0688640888797606E-2</v>
      </c>
      <c r="W11" s="17">
        <v>8.2802500386201405E-2</v>
      </c>
      <c r="X11" s="17">
        <v>8.13926965048411E-2</v>
      </c>
      <c r="Y11" s="17">
        <v>7.9769166168233804E-2</v>
      </c>
      <c r="Z11" s="17"/>
      <c r="AA11" s="17">
        <v>8.0993058710418106E-2</v>
      </c>
      <c r="AB11" s="17">
        <v>9.7821189448931506E-2</v>
      </c>
      <c r="AC11" s="17"/>
      <c r="AD11" s="17">
        <v>8.8684906066588506E-2</v>
      </c>
      <c r="AE11" s="17">
        <v>8.0019307144895205E-2</v>
      </c>
      <c r="AF11" s="17">
        <v>7.1590418323336902E-2</v>
      </c>
      <c r="AG11" s="17"/>
      <c r="AH11" s="17">
        <v>8.8297564641566101E-2</v>
      </c>
      <c r="AI11" s="17">
        <v>8.7411109064825895E-2</v>
      </c>
      <c r="AJ11" s="17"/>
      <c r="AK11" s="17">
        <v>8.6617826127384695E-2</v>
      </c>
      <c r="AL11" s="17">
        <v>8.7928136194920695E-2</v>
      </c>
      <c r="AM11" s="17"/>
      <c r="AN11" s="17">
        <v>9.1021926957983598E-2</v>
      </c>
      <c r="AO11" s="17">
        <v>8.1268015092619106E-2</v>
      </c>
      <c r="AP11" s="17"/>
      <c r="AQ11" s="17">
        <v>6.9418692864626097E-2</v>
      </c>
      <c r="AR11" s="17">
        <v>9.6551298046942402E-2</v>
      </c>
      <c r="AS11" s="17"/>
      <c r="AT11" s="17">
        <v>0.111116047932639</v>
      </c>
      <c r="AU11" s="17">
        <v>0.10449888831913701</v>
      </c>
      <c r="AV11" s="17">
        <v>6.9037640310138704E-2</v>
      </c>
      <c r="AW11" s="17">
        <v>6.2816979456846694E-2</v>
      </c>
      <c r="AX11" s="17"/>
      <c r="AY11" s="17">
        <v>7.1306117789945098E-2</v>
      </c>
      <c r="AZ11" s="17">
        <v>9.1540039504285006E-2</v>
      </c>
      <c r="BA11" s="17"/>
      <c r="BB11" s="17">
        <v>8.0584591689747395E-2</v>
      </c>
      <c r="BC11" s="17">
        <v>8.8795400020414306E-2</v>
      </c>
      <c r="BD11" s="17"/>
      <c r="BE11" s="17">
        <v>9.6277358849192196E-2</v>
      </c>
      <c r="BF11" s="17">
        <v>8.6373583623347003E-2</v>
      </c>
      <c r="BG11" s="17"/>
      <c r="BH11" s="17">
        <v>8.6284768587199107E-2</v>
      </c>
      <c r="BI11" s="17">
        <v>8.7629324013146506E-2</v>
      </c>
      <c r="BJ11" s="17"/>
      <c r="BK11" s="17">
        <v>9.4596546335243503E-2</v>
      </c>
      <c r="BL11" s="17">
        <v>8.6295136598292702E-2</v>
      </c>
      <c r="BM11" s="17"/>
      <c r="BN11" s="17">
        <v>9.6902298315960103E-2</v>
      </c>
      <c r="BO11" s="17">
        <v>8.7093596947170004E-2</v>
      </c>
      <c r="BP11" s="17"/>
      <c r="BQ11" s="17">
        <v>9.9431532403724904E-2</v>
      </c>
      <c r="BR11" s="17">
        <v>8.6584134331496504E-2</v>
      </c>
      <c r="BS11" s="17"/>
      <c r="BT11" s="17">
        <v>6.0824466915771098E-2</v>
      </c>
      <c r="BU11" s="17">
        <v>8.9304701012406604E-2</v>
      </c>
      <c r="BV11" s="17"/>
      <c r="BW11" s="17">
        <v>8.2600278023342494E-2</v>
      </c>
      <c r="BX11" s="17">
        <v>8.9864792615518399E-2</v>
      </c>
      <c r="BY11" s="17"/>
      <c r="BZ11" s="17">
        <v>0.11426168590182501</v>
      </c>
      <c r="CA11" s="17">
        <v>8.6236133897027098E-2</v>
      </c>
    </row>
    <row r="12" spans="2:79" x14ac:dyDescent="0.35">
      <c r="B12" s="18" t="s">
        <v>221</v>
      </c>
      <c r="C12" s="17">
        <v>2.78426504322856E-2</v>
      </c>
      <c r="D12" s="17">
        <v>4.5009560008640398E-2</v>
      </c>
      <c r="E12" s="17">
        <v>4.5047266902864501E-2</v>
      </c>
      <c r="F12" s="17">
        <v>1.44963214161218E-2</v>
      </c>
      <c r="G12" s="17">
        <v>1.99734366598707E-2</v>
      </c>
      <c r="H12" s="17">
        <v>9.6596997746825498E-3</v>
      </c>
      <c r="I12" s="17">
        <v>3.7913947836227001E-2</v>
      </c>
      <c r="J12" s="17">
        <v>2.50808892636156E-2</v>
      </c>
      <c r="K12" s="17">
        <v>1.6881769638358999E-2</v>
      </c>
      <c r="L12" s="17">
        <v>2.49722092308216E-2</v>
      </c>
      <c r="M12" s="17"/>
      <c r="N12" s="17">
        <v>2.7022469926199302E-2</v>
      </c>
      <c r="O12" s="17">
        <v>3.1667107437721102E-2</v>
      </c>
      <c r="P12" s="17">
        <v>3.4314648848279602E-2</v>
      </c>
      <c r="Q12" s="17">
        <v>2.3641877771413699E-2</v>
      </c>
      <c r="R12" s="17"/>
      <c r="S12" s="17">
        <v>3.69760303820863E-2</v>
      </c>
      <c r="T12" s="17">
        <v>4.1035714200284297E-2</v>
      </c>
      <c r="U12" s="17">
        <v>2.8757570657361099E-2</v>
      </c>
      <c r="V12" s="17">
        <v>2.29012137878352E-2</v>
      </c>
      <c r="W12" s="17">
        <v>2.66542998213791E-2</v>
      </c>
      <c r="X12" s="17">
        <v>1.9115520750302602E-2</v>
      </c>
      <c r="Y12" s="17">
        <v>2.64034671335425E-2</v>
      </c>
      <c r="Z12" s="17"/>
      <c r="AA12" s="17">
        <v>2.4967705519676898E-2</v>
      </c>
      <c r="AB12" s="17">
        <v>3.2378781395212899E-2</v>
      </c>
      <c r="AC12" s="17"/>
      <c r="AD12" s="17">
        <v>3.0878251512299702E-2</v>
      </c>
      <c r="AE12" s="17">
        <v>1.5706768396173899E-2</v>
      </c>
      <c r="AF12" s="17">
        <v>2.4487416114875701E-2</v>
      </c>
      <c r="AG12" s="17"/>
      <c r="AH12" s="17">
        <v>2.8951100959023299E-2</v>
      </c>
      <c r="AI12" s="17">
        <v>2.7685600991771499E-2</v>
      </c>
      <c r="AJ12" s="17"/>
      <c r="AK12" s="17">
        <v>2.68041774041064E-2</v>
      </c>
      <c r="AL12" s="17">
        <v>2.8310579107518E-2</v>
      </c>
      <c r="AM12" s="17"/>
      <c r="AN12" s="17">
        <v>3.01944583827434E-2</v>
      </c>
      <c r="AO12" s="17">
        <v>2.3641877771413699E-2</v>
      </c>
      <c r="AP12" s="17"/>
      <c r="AQ12" s="17">
        <v>1.81460038074625E-2</v>
      </c>
      <c r="AR12" s="17">
        <v>3.2679706913794501E-2</v>
      </c>
      <c r="AS12" s="17"/>
      <c r="AT12" s="17">
        <v>3.4694923783759601E-2</v>
      </c>
      <c r="AU12" s="17">
        <v>2.7914384509683299E-2</v>
      </c>
      <c r="AV12" s="17">
        <v>3.0272954775183498E-2</v>
      </c>
      <c r="AW12" s="17">
        <v>1.0848778293780699E-2</v>
      </c>
      <c r="AX12" s="17"/>
      <c r="AY12" s="17">
        <v>2.97887702972085E-2</v>
      </c>
      <c r="AZ12" s="17">
        <v>2.7360300702919602E-2</v>
      </c>
      <c r="BA12" s="17"/>
      <c r="BB12" s="17">
        <v>1.70489059023896E-2</v>
      </c>
      <c r="BC12" s="17">
        <v>2.9825525344937799E-2</v>
      </c>
      <c r="BD12" s="17"/>
      <c r="BE12" s="17">
        <v>3.5970784734161501E-2</v>
      </c>
      <c r="BF12" s="17">
        <v>2.6777430629965401E-2</v>
      </c>
      <c r="BG12" s="17"/>
      <c r="BH12" s="17">
        <v>3.1120323178474601E-2</v>
      </c>
      <c r="BI12" s="17">
        <v>2.7555789013288302E-2</v>
      </c>
      <c r="BJ12" s="17"/>
      <c r="BK12" s="17">
        <v>2.6039464290748601E-2</v>
      </c>
      <c r="BL12" s="17">
        <v>2.8155094332706E-2</v>
      </c>
      <c r="BM12" s="17"/>
      <c r="BN12" s="17">
        <v>4.7924865005367599E-2</v>
      </c>
      <c r="BO12" s="17">
        <v>2.6927457820556E-2</v>
      </c>
      <c r="BP12" s="17"/>
      <c r="BQ12" s="17">
        <v>2.32928561105098E-2</v>
      </c>
      <c r="BR12" s="17">
        <v>2.8200579795299802E-2</v>
      </c>
      <c r="BS12" s="17"/>
      <c r="BT12" s="17">
        <v>1.9605606749101001E-2</v>
      </c>
      <c r="BU12" s="17">
        <v>2.83929608011338E-2</v>
      </c>
      <c r="BV12" s="17"/>
      <c r="BW12" s="17">
        <v>2.8292008672699799E-2</v>
      </c>
      <c r="BX12" s="17">
        <v>2.7628632305969899E-2</v>
      </c>
      <c r="BY12" s="17"/>
      <c r="BZ12" s="17">
        <v>5.0277003575658903E-2</v>
      </c>
      <c r="CA12" s="17">
        <v>2.6764595293878E-2</v>
      </c>
    </row>
    <row r="13" spans="2:79" x14ac:dyDescent="0.35">
      <c r="B13" s="18" t="s">
        <v>222</v>
      </c>
      <c r="C13" s="17">
        <v>1.8796757409911002E-2</v>
      </c>
      <c r="D13" s="17">
        <v>4.5729189341116902E-2</v>
      </c>
      <c r="E13" s="17">
        <v>1.9590339462653501E-2</v>
      </c>
      <c r="F13" s="17">
        <v>9.3918622747218503E-3</v>
      </c>
      <c r="G13" s="17">
        <v>2.2575733488383799E-2</v>
      </c>
      <c r="H13" s="17">
        <v>8.1078779448795994E-3</v>
      </c>
      <c r="I13" s="17">
        <v>1.36983696458406E-2</v>
      </c>
      <c r="J13" s="17">
        <v>1.25663354719199E-2</v>
      </c>
      <c r="K13" s="17">
        <v>1.8414209596331201E-2</v>
      </c>
      <c r="L13" s="17">
        <v>8.1372698573566708E-3</v>
      </c>
      <c r="M13" s="17"/>
      <c r="N13" s="17">
        <v>2.45340518566112E-2</v>
      </c>
      <c r="O13" s="17">
        <v>2.03699534275915E-2</v>
      </c>
      <c r="P13" s="17">
        <v>1.37628097147579E-2</v>
      </c>
      <c r="Q13" s="17">
        <v>1.5477568267026899E-2</v>
      </c>
      <c r="R13" s="17"/>
      <c r="S13" s="17">
        <v>1.2010909217173101E-2</v>
      </c>
      <c r="T13" s="17">
        <v>1.5832787157774E-2</v>
      </c>
      <c r="U13" s="17">
        <v>2.63679095705391E-2</v>
      </c>
      <c r="V13" s="17">
        <v>2.45690727645041E-2</v>
      </c>
      <c r="W13" s="17">
        <v>1.6391499117233001E-2</v>
      </c>
      <c r="X13" s="17">
        <v>1.6664739679316701E-2</v>
      </c>
      <c r="Y13" s="17">
        <v>9.91338714364518E-3</v>
      </c>
      <c r="Z13" s="17"/>
      <c r="AA13" s="17">
        <v>1.10790525902973E-2</v>
      </c>
      <c r="AB13" s="17">
        <v>3.09738671838913E-2</v>
      </c>
      <c r="AC13" s="17"/>
      <c r="AD13" s="17">
        <v>1.2016403880739801E-2</v>
      </c>
      <c r="AE13" s="17">
        <v>6.3750952068490196E-3</v>
      </c>
      <c r="AF13" s="17">
        <v>8.8732183737843199E-3</v>
      </c>
      <c r="AG13" s="17"/>
      <c r="AH13" s="17">
        <v>4.9347136889599501E-3</v>
      </c>
      <c r="AI13" s="17">
        <v>2.07607839119908E-2</v>
      </c>
      <c r="AJ13" s="17"/>
      <c r="AK13" s="17">
        <v>1.5993201510345001E-2</v>
      </c>
      <c r="AL13" s="17">
        <v>2.0060020068089102E-2</v>
      </c>
      <c r="AM13" s="17"/>
      <c r="AN13" s="17">
        <v>2.0655009699547498E-2</v>
      </c>
      <c r="AO13" s="17">
        <v>1.5477568267026899E-2</v>
      </c>
      <c r="AP13" s="17"/>
      <c r="AQ13" s="17">
        <v>1.1483483156227201E-2</v>
      </c>
      <c r="AR13" s="17">
        <v>2.2444897019255401E-2</v>
      </c>
      <c r="AS13" s="17"/>
      <c r="AT13" s="17">
        <v>3.6871026579260099E-2</v>
      </c>
      <c r="AU13" s="17">
        <v>2.31211675066041E-2</v>
      </c>
      <c r="AV13" s="17">
        <v>1.0909765410411099E-2</v>
      </c>
      <c r="AW13" s="17">
        <v>4.4303575446641699E-3</v>
      </c>
      <c r="AX13" s="17"/>
      <c r="AY13" s="17">
        <v>9.6412769913117105E-3</v>
      </c>
      <c r="AZ13" s="17">
        <v>2.1065961677193899E-2</v>
      </c>
      <c r="BA13" s="17"/>
      <c r="BB13" s="17">
        <v>1.50351580106164E-2</v>
      </c>
      <c r="BC13" s="17">
        <v>1.9487785538254199E-2</v>
      </c>
      <c r="BD13" s="17"/>
      <c r="BE13" s="17">
        <v>1.7685882243502E-2</v>
      </c>
      <c r="BF13" s="17">
        <v>1.8942341400186798E-2</v>
      </c>
      <c r="BG13" s="17"/>
      <c r="BH13" s="17">
        <v>2.2742455708350599E-2</v>
      </c>
      <c r="BI13" s="17">
        <v>1.8451430496434999E-2</v>
      </c>
      <c r="BJ13" s="17"/>
      <c r="BK13" s="17">
        <v>1.0747129886278701E-2</v>
      </c>
      <c r="BL13" s="17">
        <v>2.0191542430979901E-2</v>
      </c>
      <c r="BM13" s="17"/>
      <c r="BN13" s="17">
        <v>6.9796494929375702E-3</v>
      </c>
      <c r="BO13" s="17">
        <v>1.9335290140863999E-2</v>
      </c>
      <c r="BP13" s="17"/>
      <c r="BQ13" s="17">
        <v>5.7279644467505301E-3</v>
      </c>
      <c r="BR13" s="17">
        <v>1.9824870860728001E-2</v>
      </c>
      <c r="BS13" s="17"/>
      <c r="BT13" s="17">
        <v>4.5529629603083396E-3</v>
      </c>
      <c r="BU13" s="17">
        <v>1.9748374043116499E-2</v>
      </c>
      <c r="BV13" s="17"/>
      <c r="BW13" s="17">
        <v>1.2305617393957099E-2</v>
      </c>
      <c r="BX13" s="17">
        <v>2.1888325559606899E-2</v>
      </c>
      <c r="BY13" s="17"/>
      <c r="BZ13" s="17">
        <v>3.0867118183204902E-3</v>
      </c>
      <c r="CA13" s="17">
        <v>1.95516842520801E-2</v>
      </c>
    </row>
    <row r="14" spans="2:79" x14ac:dyDescent="0.35">
      <c r="B14" s="18" t="s">
        <v>75</v>
      </c>
      <c r="C14" s="17">
        <v>1.58247882838581E-2</v>
      </c>
      <c r="D14" s="17">
        <v>1.8452210185566802E-2</v>
      </c>
      <c r="E14" s="17">
        <v>2.8922575382089599E-2</v>
      </c>
      <c r="F14" s="17">
        <v>6.1792252691790896E-3</v>
      </c>
      <c r="G14" s="17">
        <v>2.12822866476425E-2</v>
      </c>
      <c r="H14" s="17">
        <v>5.4622396889861804E-3</v>
      </c>
      <c r="I14" s="17">
        <v>1.0368828278973501E-2</v>
      </c>
      <c r="J14" s="17">
        <v>2.3383081286314701E-2</v>
      </c>
      <c r="K14" s="17">
        <v>2.78615951584858E-2</v>
      </c>
      <c r="L14" s="17">
        <v>6.4805113854896398E-3</v>
      </c>
      <c r="M14" s="17"/>
      <c r="N14" s="17">
        <v>2.23172292217159E-2</v>
      </c>
      <c r="O14" s="17">
        <v>1.6217844915601399E-2</v>
      </c>
      <c r="P14" s="17">
        <v>1.3340579605194599E-2</v>
      </c>
      <c r="Q14" s="17">
        <v>1.14065541535458E-2</v>
      </c>
      <c r="R14" s="17"/>
      <c r="S14" s="17">
        <v>1.15064348380079E-2</v>
      </c>
      <c r="T14" s="17">
        <v>1.3389625077373599E-2</v>
      </c>
      <c r="U14" s="17">
        <v>1.19503865573367E-2</v>
      </c>
      <c r="V14" s="17">
        <v>2.5956177765046499E-2</v>
      </c>
      <c r="W14" s="17">
        <v>5.8775066848202103E-3</v>
      </c>
      <c r="X14" s="17">
        <v>1.0780992122112301E-2</v>
      </c>
      <c r="Y14" s="17">
        <v>1.0462753141117701E-2</v>
      </c>
      <c r="Z14" s="17"/>
      <c r="AA14" s="17">
        <v>7.3398345698063097E-3</v>
      </c>
      <c r="AB14" s="17">
        <v>2.9212474807002699E-2</v>
      </c>
      <c r="AC14" s="17"/>
      <c r="AD14" s="17">
        <v>1.0599410629548301E-2</v>
      </c>
      <c r="AE14" s="17">
        <v>4.1661173156574104E-3</v>
      </c>
      <c r="AF14" s="17">
        <v>6.9068614328242897E-3</v>
      </c>
      <c r="AG14" s="17"/>
      <c r="AH14" s="17">
        <v>8.4504033841709201E-4</v>
      </c>
      <c r="AI14" s="17">
        <v>1.7947175325161099E-2</v>
      </c>
      <c r="AJ14" s="17"/>
      <c r="AK14" s="17">
        <v>1.38697109266599E-2</v>
      </c>
      <c r="AL14" s="17">
        <v>1.6705732451791501E-2</v>
      </c>
      <c r="AM14" s="17"/>
      <c r="AN14" s="17">
        <v>1.8298342316295499E-2</v>
      </c>
      <c r="AO14" s="17">
        <v>1.14065541535458E-2</v>
      </c>
      <c r="AP14" s="17"/>
      <c r="AQ14" s="17">
        <v>7.3360339336893303E-3</v>
      </c>
      <c r="AR14" s="17">
        <v>2.0059302115094001E-2</v>
      </c>
      <c r="AS14" s="17"/>
      <c r="AT14" s="17">
        <v>3.7279164091853501E-2</v>
      </c>
      <c r="AU14" s="17">
        <v>1.6340118745361201E-2</v>
      </c>
      <c r="AV14" s="17">
        <v>7.8194430678948101E-3</v>
      </c>
      <c r="AW14" s="17">
        <v>5.9778957333617797E-3</v>
      </c>
      <c r="AX14" s="17"/>
      <c r="AY14" s="17">
        <v>1.01809207042805E-2</v>
      </c>
      <c r="AZ14" s="17">
        <v>1.72236322341482E-2</v>
      </c>
      <c r="BA14" s="17"/>
      <c r="BB14" s="17">
        <v>1.01221184028659E-2</v>
      </c>
      <c r="BC14" s="17">
        <v>1.6872402576640098E-2</v>
      </c>
      <c r="BD14" s="17"/>
      <c r="BE14" s="17">
        <v>1.2355908869767999E-2</v>
      </c>
      <c r="BF14" s="17">
        <v>1.6279396796281102E-2</v>
      </c>
      <c r="BG14" s="17"/>
      <c r="BH14" s="17">
        <v>1.9826958157106299E-2</v>
      </c>
      <c r="BI14" s="17">
        <v>1.54745189867651E-2</v>
      </c>
      <c r="BJ14" s="17"/>
      <c r="BK14" s="17">
        <v>1.4661197694226099E-2</v>
      </c>
      <c r="BL14" s="17">
        <v>1.60264073923586E-2</v>
      </c>
      <c r="BM14" s="17"/>
      <c r="BN14" s="17">
        <v>1.52187561169175E-2</v>
      </c>
      <c r="BO14" s="17">
        <v>1.5852406560698799E-2</v>
      </c>
      <c r="BP14" s="17"/>
      <c r="BQ14" s="17">
        <v>3.8581973799500899E-3</v>
      </c>
      <c r="BR14" s="17">
        <v>1.67661922148419E-2</v>
      </c>
      <c r="BS14" s="17"/>
      <c r="BT14" s="17">
        <v>3.63269573334629E-3</v>
      </c>
      <c r="BU14" s="17">
        <v>1.6639332337108698E-2</v>
      </c>
      <c r="BV14" s="17"/>
      <c r="BW14" s="17">
        <v>1.04330389245721E-2</v>
      </c>
      <c r="BX14" s="17">
        <v>1.8392744074265201E-2</v>
      </c>
      <c r="BY14" s="17"/>
      <c r="BZ14" s="17">
        <v>0</v>
      </c>
      <c r="CA14" s="17">
        <v>1.6585228944420001E-2</v>
      </c>
    </row>
    <row r="15" spans="2:79" x14ac:dyDescent="0.35">
      <c r="B15" s="18" t="s">
        <v>223</v>
      </c>
      <c r="C15" s="20">
        <v>0.850014685045413</v>
      </c>
      <c r="D15" s="20">
        <v>0.78693878433924802</v>
      </c>
      <c r="E15" s="20">
        <v>0.76150452087217502</v>
      </c>
      <c r="F15" s="20">
        <v>0.90497705813732499</v>
      </c>
      <c r="G15" s="20">
        <v>0.85756856101231105</v>
      </c>
      <c r="H15" s="20">
        <v>0.92341681970579104</v>
      </c>
      <c r="I15" s="20">
        <v>0.84804641213958898</v>
      </c>
      <c r="J15" s="20">
        <v>0.858234811881462</v>
      </c>
      <c r="K15" s="20">
        <v>0.83655434941584095</v>
      </c>
      <c r="L15" s="20">
        <v>0.90951189829592105</v>
      </c>
      <c r="M15" s="20"/>
      <c r="N15" s="20">
        <v>0.85043014906691905</v>
      </c>
      <c r="O15" s="20">
        <v>0.83145528452560602</v>
      </c>
      <c r="P15" s="20">
        <v>0.83028508533219703</v>
      </c>
      <c r="Q15" s="20">
        <v>0.86820598471539401</v>
      </c>
      <c r="R15" s="20"/>
      <c r="S15" s="20">
        <v>0.85512254166666402</v>
      </c>
      <c r="T15" s="20">
        <v>0.83597711266878705</v>
      </c>
      <c r="U15" s="20">
        <v>0.83422534947357796</v>
      </c>
      <c r="V15" s="20">
        <v>0.835884894793817</v>
      </c>
      <c r="W15" s="20">
        <v>0.86827419399036598</v>
      </c>
      <c r="X15" s="20">
        <v>0.87204605094342702</v>
      </c>
      <c r="Y15" s="20">
        <v>0.87345122641346096</v>
      </c>
      <c r="Z15" s="20"/>
      <c r="AA15" s="20">
        <v>0.87562034860980098</v>
      </c>
      <c r="AB15" s="20">
        <v>0.80961368716496196</v>
      </c>
      <c r="AC15" s="20"/>
      <c r="AD15" s="20">
        <v>0.85782102791082404</v>
      </c>
      <c r="AE15" s="20">
        <v>0.89373271193642401</v>
      </c>
      <c r="AF15" s="20">
        <v>0.88814208575517894</v>
      </c>
      <c r="AG15" s="20"/>
      <c r="AH15" s="20">
        <v>0.87697158037203304</v>
      </c>
      <c r="AI15" s="20">
        <v>0.84619533070625097</v>
      </c>
      <c r="AJ15" s="20"/>
      <c r="AK15" s="20">
        <v>0.85671508403150398</v>
      </c>
      <c r="AL15" s="20">
        <v>0.84699553217768098</v>
      </c>
      <c r="AM15" s="20"/>
      <c r="AN15" s="20">
        <v>0.83983026264342997</v>
      </c>
      <c r="AO15" s="20">
        <v>0.86820598471539401</v>
      </c>
      <c r="AP15" s="20"/>
      <c r="AQ15" s="20">
        <v>0.89361578623799498</v>
      </c>
      <c r="AR15" s="20">
        <v>0.82826479590491398</v>
      </c>
      <c r="AS15" s="20"/>
      <c r="AT15" s="20">
        <v>0.78003883761248805</v>
      </c>
      <c r="AU15" s="20">
        <v>0.82812544091921503</v>
      </c>
      <c r="AV15" s="20">
        <v>0.88196019643637202</v>
      </c>
      <c r="AW15" s="20">
        <v>0.91592598897134703</v>
      </c>
      <c r="AX15" s="20"/>
      <c r="AY15" s="20">
        <v>0.87908291421725404</v>
      </c>
      <c r="AZ15" s="20">
        <v>0.84281006588145302</v>
      </c>
      <c r="BA15" s="20"/>
      <c r="BB15" s="20">
        <v>0.877209225994381</v>
      </c>
      <c r="BC15" s="20">
        <v>0.84501888651975399</v>
      </c>
      <c r="BD15" s="20"/>
      <c r="BE15" s="20">
        <v>0.83771006530337599</v>
      </c>
      <c r="BF15" s="20">
        <v>0.85162724755022001</v>
      </c>
      <c r="BG15" s="20"/>
      <c r="BH15" s="20">
        <v>0.84002549436886897</v>
      </c>
      <c r="BI15" s="20">
        <v>0.85088893749036498</v>
      </c>
      <c r="BJ15" s="20"/>
      <c r="BK15" s="20">
        <v>0.85395566179350302</v>
      </c>
      <c r="BL15" s="20">
        <v>0.84933181924566303</v>
      </c>
      <c r="BM15" s="20"/>
      <c r="BN15" s="20">
        <v>0.83297443106881697</v>
      </c>
      <c r="BO15" s="20">
        <v>0.85079124853071098</v>
      </c>
      <c r="BP15" s="20"/>
      <c r="BQ15" s="20">
        <v>0.86768944965906503</v>
      </c>
      <c r="BR15" s="20">
        <v>0.84862422279763405</v>
      </c>
      <c r="BS15" s="20"/>
      <c r="BT15" s="20">
        <v>0.91138426764147296</v>
      </c>
      <c r="BU15" s="20">
        <v>0.84591463180623405</v>
      </c>
      <c r="BV15" s="20"/>
      <c r="BW15" s="20">
        <v>0.86636905698542899</v>
      </c>
      <c r="BX15" s="20">
        <v>0.84222550544464003</v>
      </c>
      <c r="BY15" s="20"/>
      <c r="BZ15" s="20">
        <v>0.83237459870419594</v>
      </c>
      <c r="CA15" s="20">
        <v>0.85086235761259499</v>
      </c>
    </row>
    <row r="16" spans="2:79" x14ac:dyDescent="0.35">
      <c r="B16" s="18" t="s">
        <v>224</v>
      </c>
      <c r="C16" s="20">
        <v>4.6639407842196598E-2</v>
      </c>
      <c r="D16" s="20">
        <v>9.0738749349757397E-2</v>
      </c>
      <c r="E16" s="20">
        <v>6.4637606365518005E-2</v>
      </c>
      <c r="F16" s="20">
        <v>2.3888183690843601E-2</v>
      </c>
      <c r="G16" s="20">
        <v>4.2549170148254503E-2</v>
      </c>
      <c r="H16" s="20">
        <v>1.7767577719562101E-2</v>
      </c>
      <c r="I16" s="20">
        <v>5.1612317482067599E-2</v>
      </c>
      <c r="J16" s="20">
        <v>3.7647224735535501E-2</v>
      </c>
      <c r="K16" s="20">
        <v>3.5295979234690203E-2</v>
      </c>
      <c r="L16" s="20">
        <v>3.3109479088178302E-2</v>
      </c>
      <c r="M16" s="20"/>
      <c r="N16" s="20">
        <v>5.1556521782810498E-2</v>
      </c>
      <c r="O16" s="20">
        <v>5.2037060865312602E-2</v>
      </c>
      <c r="P16" s="20">
        <v>4.8077458563037599E-2</v>
      </c>
      <c r="Q16" s="20">
        <v>3.9119446038440697E-2</v>
      </c>
      <c r="R16" s="20"/>
      <c r="S16" s="20">
        <v>4.8986939599259399E-2</v>
      </c>
      <c r="T16" s="20">
        <v>5.68685013580583E-2</v>
      </c>
      <c r="U16" s="20">
        <v>5.51254802279003E-2</v>
      </c>
      <c r="V16" s="20">
        <v>4.7470286552339397E-2</v>
      </c>
      <c r="W16" s="20">
        <v>4.3045798938612101E-2</v>
      </c>
      <c r="X16" s="20">
        <v>3.57802604296193E-2</v>
      </c>
      <c r="Y16" s="20">
        <v>3.6316854277187699E-2</v>
      </c>
      <c r="Z16" s="20"/>
      <c r="AA16" s="20">
        <v>3.6046758109974202E-2</v>
      </c>
      <c r="AB16" s="20">
        <v>6.3352648579104207E-2</v>
      </c>
      <c r="AC16" s="20"/>
      <c r="AD16" s="20">
        <v>4.2894655393039501E-2</v>
      </c>
      <c r="AE16" s="20">
        <v>2.2081863603022899E-2</v>
      </c>
      <c r="AF16" s="20">
        <v>3.3360634488660001E-2</v>
      </c>
      <c r="AG16" s="20"/>
      <c r="AH16" s="20">
        <v>3.3885814647983202E-2</v>
      </c>
      <c r="AI16" s="20">
        <v>4.84463849037624E-2</v>
      </c>
      <c r="AJ16" s="20"/>
      <c r="AK16" s="20">
        <v>4.2797378914451401E-2</v>
      </c>
      <c r="AL16" s="20">
        <v>4.8370599175607099E-2</v>
      </c>
      <c r="AM16" s="20"/>
      <c r="AN16" s="20">
        <v>5.0849468082291002E-2</v>
      </c>
      <c r="AO16" s="20">
        <v>3.9119446038440697E-2</v>
      </c>
      <c r="AP16" s="20"/>
      <c r="AQ16" s="20">
        <v>2.9629486963689701E-2</v>
      </c>
      <c r="AR16" s="20">
        <v>5.5124603933049798E-2</v>
      </c>
      <c r="AS16" s="20"/>
      <c r="AT16" s="20">
        <v>7.1565950363019701E-2</v>
      </c>
      <c r="AU16" s="20">
        <v>5.10355520162874E-2</v>
      </c>
      <c r="AV16" s="20">
        <v>4.1182720185594497E-2</v>
      </c>
      <c r="AW16" s="20">
        <v>1.52791358384449E-2</v>
      </c>
      <c r="AX16" s="20"/>
      <c r="AY16" s="20">
        <v>3.9430047288520197E-2</v>
      </c>
      <c r="AZ16" s="20">
        <v>4.8426262380113501E-2</v>
      </c>
      <c r="BA16" s="20"/>
      <c r="BB16" s="20">
        <v>3.2084063913006E-2</v>
      </c>
      <c r="BC16" s="20">
        <v>4.9313310883191998E-2</v>
      </c>
      <c r="BD16" s="20"/>
      <c r="BE16" s="20">
        <v>5.36566669776634E-2</v>
      </c>
      <c r="BF16" s="20">
        <v>4.5719772030152199E-2</v>
      </c>
      <c r="BG16" s="20"/>
      <c r="BH16" s="20">
        <v>5.3862778886825197E-2</v>
      </c>
      <c r="BI16" s="20">
        <v>4.60072195097233E-2</v>
      </c>
      <c r="BJ16" s="20"/>
      <c r="BK16" s="20">
        <v>3.6786594177027301E-2</v>
      </c>
      <c r="BL16" s="20">
        <v>4.8346636763685898E-2</v>
      </c>
      <c r="BM16" s="20"/>
      <c r="BN16" s="20">
        <v>5.4904514498305197E-2</v>
      </c>
      <c r="BO16" s="20">
        <v>4.6262747961419999E-2</v>
      </c>
      <c r="BP16" s="20"/>
      <c r="BQ16" s="20">
        <v>2.90208205572603E-2</v>
      </c>
      <c r="BR16" s="20">
        <v>4.8025450656027903E-2</v>
      </c>
      <c r="BS16" s="20"/>
      <c r="BT16" s="20">
        <v>2.4158569709409401E-2</v>
      </c>
      <c r="BU16" s="20">
        <v>4.8141334844250303E-2</v>
      </c>
      <c r="BV16" s="20"/>
      <c r="BW16" s="20">
        <v>4.0597626066656803E-2</v>
      </c>
      <c r="BX16" s="20">
        <v>4.9516957865576798E-2</v>
      </c>
      <c r="BY16" s="20"/>
      <c r="BZ16" s="20">
        <v>5.3363715393979397E-2</v>
      </c>
      <c r="CA16" s="20">
        <v>4.6316279545958003E-2</v>
      </c>
    </row>
    <row r="17" spans="2:79" x14ac:dyDescent="0.35">
      <c r="B17" s="18" t="s">
        <v>166</v>
      </c>
      <c r="C17" s="21">
        <v>0.803375277203217</v>
      </c>
      <c r="D17" s="21">
        <v>0.69620003498949101</v>
      </c>
      <c r="E17" s="21">
        <v>0.69686691450665705</v>
      </c>
      <c r="F17" s="21">
        <v>0.88108887444648099</v>
      </c>
      <c r="G17" s="21">
        <v>0.81501939086405695</v>
      </c>
      <c r="H17" s="21">
        <v>0.90564924198622898</v>
      </c>
      <c r="I17" s="21">
        <v>0.79643409465752102</v>
      </c>
      <c r="J17" s="21">
        <v>0.82058758714592595</v>
      </c>
      <c r="K17" s="21">
        <v>0.80125837018115098</v>
      </c>
      <c r="L17" s="21">
        <v>0.87640241920774198</v>
      </c>
      <c r="M17" s="21"/>
      <c r="N17" s="21">
        <v>0.79887362728410904</v>
      </c>
      <c r="O17" s="21">
        <v>0.77941822366029401</v>
      </c>
      <c r="P17" s="21">
        <v>0.78220762676916</v>
      </c>
      <c r="Q17" s="21">
        <v>0.82908653867695403</v>
      </c>
      <c r="R17" s="21"/>
      <c r="S17" s="21">
        <v>0.80613560206740498</v>
      </c>
      <c r="T17" s="21">
        <v>0.77910861131072895</v>
      </c>
      <c r="U17" s="21">
        <v>0.77909986924567798</v>
      </c>
      <c r="V17" s="21">
        <v>0.78841460824147702</v>
      </c>
      <c r="W17" s="21">
        <v>0.82522839505175405</v>
      </c>
      <c r="X17" s="21">
        <v>0.83626579051380801</v>
      </c>
      <c r="Y17" s="21">
        <v>0.83713437213627295</v>
      </c>
      <c r="Z17" s="21"/>
      <c r="AA17" s="21">
        <v>0.83957359049982705</v>
      </c>
      <c r="AB17" s="21">
        <v>0.74626103858585702</v>
      </c>
      <c r="AC17" s="21"/>
      <c r="AD17" s="21">
        <v>0.81492637251778399</v>
      </c>
      <c r="AE17" s="21">
        <v>0.87165084833340201</v>
      </c>
      <c r="AF17" s="21">
        <v>0.85478145126651905</v>
      </c>
      <c r="AG17" s="21"/>
      <c r="AH17" s="21">
        <v>0.84308576572405003</v>
      </c>
      <c r="AI17" s="21">
        <v>0.79774894580248801</v>
      </c>
      <c r="AJ17" s="21"/>
      <c r="AK17" s="21">
        <v>0.81391770511705297</v>
      </c>
      <c r="AL17" s="21">
        <v>0.79862493300207305</v>
      </c>
      <c r="AM17" s="21"/>
      <c r="AN17" s="21">
        <v>0.78898079456113901</v>
      </c>
      <c r="AO17" s="21">
        <v>0.82908653867695403</v>
      </c>
      <c r="AP17" s="21"/>
      <c r="AQ17" s="21">
        <v>0.86398629927430504</v>
      </c>
      <c r="AR17" s="21">
        <v>0.77314019197186401</v>
      </c>
      <c r="AS17" s="21"/>
      <c r="AT17" s="21">
        <v>0.708472887249468</v>
      </c>
      <c r="AU17" s="21">
        <v>0.77708988890292696</v>
      </c>
      <c r="AV17" s="21">
        <v>0.84077747625077703</v>
      </c>
      <c r="AW17" s="21">
        <v>0.90064685313290205</v>
      </c>
      <c r="AX17" s="21"/>
      <c r="AY17" s="21">
        <v>0.83965286692873398</v>
      </c>
      <c r="AZ17" s="21">
        <v>0.79438380350133997</v>
      </c>
      <c r="BA17" s="21"/>
      <c r="BB17" s="21">
        <v>0.845125162081375</v>
      </c>
      <c r="BC17" s="21">
        <v>0.79570557563656197</v>
      </c>
      <c r="BD17" s="21"/>
      <c r="BE17" s="21">
        <v>0.78405339832571297</v>
      </c>
      <c r="BF17" s="21">
        <v>0.80590747552006803</v>
      </c>
      <c r="BG17" s="21"/>
      <c r="BH17" s="21">
        <v>0.78616271548204397</v>
      </c>
      <c r="BI17" s="21">
        <v>0.80488171798064201</v>
      </c>
      <c r="BJ17" s="21"/>
      <c r="BK17" s="21">
        <v>0.81716906761647601</v>
      </c>
      <c r="BL17" s="21">
        <v>0.80098518248197703</v>
      </c>
      <c r="BM17" s="21"/>
      <c r="BN17" s="21">
        <v>0.77806991657051205</v>
      </c>
      <c r="BO17" s="21">
        <v>0.80452850056929104</v>
      </c>
      <c r="BP17" s="21"/>
      <c r="BQ17" s="21">
        <v>0.83866862910180495</v>
      </c>
      <c r="BR17" s="21">
        <v>0.80059877214160602</v>
      </c>
      <c r="BS17" s="21"/>
      <c r="BT17" s="21">
        <v>0.88722569793206396</v>
      </c>
      <c r="BU17" s="21">
        <v>0.79777329696198396</v>
      </c>
      <c r="BV17" s="21"/>
      <c r="BW17" s="21">
        <v>0.82577143091877203</v>
      </c>
      <c r="BX17" s="21">
        <v>0.79270854757906295</v>
      </c>
      <c r="BY17" s="21"/>
      <c r="BZ17" s="21">
        <v>0.77901088331021595</v>
      </c>
      <c r="CA17" s="21">
        <v>0.80454607806663703</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218</v>
      </c>
      <c r="C9" s="17">
        <v>0.53220521662743303</v>
      </c>
      <c r="D9" s="17">
        <v>0.50108521828796404</v>
      </c>
      <c r="E9" s="17">
        <v>0.50832101250790995</v>
      </c>
      <c r="F9" s="17">
        <v>0.62267383688626998</v>
      </c>
      <c r="G9" s="17">
        <v>0.52207391258531299</v>
      </c>
      <c r="H9" s="17">
        <v>0.42633534976225002</v>
      </c>
      <c r="I9" s="17">
        <v>0.53546528174941199</v>
      </c>
      <c r="J9" s="17">
        <v>0.63024388194062597</v>
      </c>
      <c r="K9" s="17">
        <v>0.57666253848940296</v>
      </c>
      <c r="L9" s="17">
        <v>0.583888782413855</v>
      </c>
      <c r="M9" s="17"/>
      <c r="N9" s="17">
        <v>0.49105578397344202</v>
      </c>
      <c r="O9" s="17">
        <v>0.52186213463086295</v>
      </c>
      <c r="P9" s="17">
        <v>0.51993138010320095</v>
      </c>
      <c r="Q9" s="17">
        <v>0.57663997605367301</v>
      </c>
      <c r="R9" s="17"/>
      <c r="S9" s="17">
        <v>0.48926786510852099</v>
      </c>
      <c r="T9" s="17">
        <v>0.50964346839816699</v>
      </c>
      <c r="U9" s="17">
        <v>0.56777947524080596</v>
      </c>
      <c r="V9" s="17">
        <v>0.52644584650749704</v>
      </c>
      <c r="W9" s="17">
        <v>0.54116789853016001</v>
      </c>
      <c r="X9" s="17">
        <v>0.56190598164376404</v>
      </c>
      <c r="Y9" s="17">
        <v>0.59305999037735502</v>
      </c>
      <c r="Z9" s="17"/>
      <c r="AA9" s="17">
        <v>0.56805646579515801</v>
      </c>
      <c r="AB9" s="17">
        <v>0.47563858096909301</v>
      </c>
      <c r="AC9" s="17"/>
      <c r="AD9" s="17">
        <v>0.56097256362752301</v>
      </c>
      <c r="AE9" s="17">
        <v>0.62826197155879404</v>
      </c>
      <c r="AF9" s="17">
        <v>0.55590982093105701</v>
      </c>
      <c r="AG9" s="17"/>
      <c r="AH9" s="17">
        <v>0.58358190642097696</v>
      </c>
      <c r="AI9" s="17">
        <v>0.52492597394324303</v>
      </c>
      <c r="AJ9" s="17"/>
      <c r="AK9" s="17">
        <v>0.49120995615650098</v>
      </c>
      <c r="AL9" s="17">
        <v>0.55067739395167703</v>
      </c>
      <c r="AM9" s="17"/>
      <c r="AN9" s="17">
        <v>0.50732835969377998</v>
      </c>
      <c r="AO9" s="17">
        <v>0.57663997605367301</v>
      </c>
      <c r="AP9" s="17"/>
      <c r="AQ9" s="17">
        <v>0.60335123002941005</v>
      </c>
      <c r="AR9" s="17">
        <v>0.49671487665994701</v>
      </c>
      <c r="AS9" s="17"/>
      <c r="AT9" s="17">
        <v>0.43678053504705999</v>
      </c>
      <c r="AU9" s="17">
        <v>0.50855180530919497</v>
      </c>
      <c r="AV9" s="17">
        <v>0.57055594217332295</v>
      </c>
      <c r="AW9" s="17">
        <v>0.62133891143902797</v>
      </c>
      <c r="AX9" s="17"/>
      <c r="AY9" s="17">
        <v>0.58496697851039403</v>
      </c>
      <c r="AZ9" s="17">
        <v>0.51912810764569595</v>
      </c>
      <c r="BA9" s="17"/>
      <c r="BB9" s="17">
        <v>0.48951982219043899</v>
      </c>
      <c r="BC9" s="17">
        <v>0.54004677685070401</v>
      </c>
      <c r="BD9" s="17"/>
      <c r="BE9" s="17">
        <v>0.53916895421664601</v>
      </c>
      <c r="BF9" s="17">
        <v>0.53129259499709403</v>
      </c>
      <c r="BG9" s="17"/>
      <c r="BH9" s="17">
        <v>0.47928712055769501</v>
      </c>
      <c r="BI9" s="17">
        <v>0.53683660032699598</v>
      </c>
      <c r="BJ9" s="17"/>
      <c r="BK9" s="17">
        <v>0.554916595953727</v>
      </c>
      <c r="BL9" s="17">
        <v>0.52826994240522496</v>
      </c>
      <c r="BM9" s="17"/>
      <c r="BN9" s="17">
        <v>0.52770197390940898</v>
      </c>
      <c r="BO9" s="17">
        <v>0.53241043973414603</v>
      </c>
      <c r="BP9" s="17"/>
      <c r="BQ9" s="17">
        <v>0.55589278973165301</v>
      </c>
      <c r="BR9" s="17">
        <v>0.53034173064259005</v>
      </c>
      <c r="BS9" s="17"/>
      <c r="BT9" s="17">
        <v>0.51195914574886203</v>
      </c>
      <c r="BU9" s="17">
        <v>0.533557840598052</v>
      </c>
      <c r="BV9" s="17"/>
      <c r="BW9" s="17">
        <v>0.54976493146865602</v>
      </c>
      <c r="BX9" s="17">
        <v>0.52384196225494395</v>
      </c>
      <c r="BY9" s="17"/>
      <c r="BZ9" s="17">
        <v>0.55430518418990704</v>
      </c>
      <c r="CA9" s="17">
        <v>0.53114322997521701</v>
      </c>
    </row>
    <row r="10" spans="2:79" x14ac:dyDescent="0.35">
      <c r="B10" s="18" t="s">
        <v>219</v>
      </c>
      <c r="C10" s="17">
        <v>0.289947031880325</v>
      </c>
      <c r="D10" s="17">
        <v>0.32838273752886898</v>
      </c>
      <c r="E10" s="17">
        <v>0.30350555700152398</v>
      </c>
      <c r="F10" s="17">
        <v>0.23425960939107801</v>
      </c>
      <c r="G10" s="17">
        <v>0.30088771198530601</v>
      </c>
      <c r="H10" s="17">
        <v>0.28758719199930899</v>
      </c>
      <c r="I10" s="17">
        <v>0.32364452871994398</v>
      </c>
      <c r="J10" s="17">
        <v>0.242784481238356</v>
      </c>
      <c r="K10" s="17">
        <v>0.27202215216012698</v>
      </c>
      <c r="L10" s="17">
        <v>0.25393299775029399</v>
      </c>
      <c r="M10" s="17"/>
      <c r="N10" s="17">
        <v>0.25338291456858703</v>
      </c>
      <c r="O10" s="17">
        <v>0.29255876296137501</v>
      </c>
      <c r="P10" s="17">
        <v>0.31591729833175503</v>
      </c>
      <c r="Q10" s="17">
        <v>0.30701993029522301</v>
      </c>
      <c r="R10" s="17"/>
      <c r="S10" s="17">
        <v>0.266986344212364</v>
      </c>
      <c r="T10" s="17">
        <v>0.28940236894572102</v>
      </c>
      <c r="U10" s="17">
        <v>0.282834262727927</v>
      </c>
      <c r="V10" s="17">
        <v>0.27173818201800298</v>
      </c>
      <c r="W10" s="17">
        <v>0.32371123619286502</v>
      </c>
      <c r="X10" s="17">
        <v>0.32179098663855399</v>
      </c>
      <c r="Y10" s="17">
        <v>0.27483927286797399</v>
      </c>
      <c r="Z10" s="17"/>
      <c r="AA10" s="17">
        <v>0.31071395085047299</v>
      </c>
      <c r="AB10" s="17">
        <v>0.257180677390557</v>
      </c>
      <c r="AC10" s="17"/>
      <c r="AD10" s="17">
        <v>0.30728283373834703</v>
      </c>
      <c r="AE10" s="17">
        <v>0.29595749577720099</v>
      </c>
      <c r="AF10" s="17">
        <v>0.31246855050224298</v>
      </c>
      <c r="AG10" s="17"/>
      <c r="AH10" s="17">
        <v>0.32889924840283902</v>
      </c>
      <c r="AI10" s="17">
        <v>0.28442813530886601</v>
      </c>
      <c r="AJ10" s="17"/>
      <c r="AK10" s="17">
        <v>0.29400645764526501</v>
      </c>
      <c r="AL10" s="17">
        <v>0.288117883054261</v>
      </c>
      <c r="AM10" s="17"/>
      <c r="AN10" s="17">
        <v>0.28038874785236101</v>
      </c>
      <c r="AO10" s="17">
        <v>0.30701993029522301</v>
      </c>
      <c r="AP10" s="17"/>
      <c r="AQ10" s="17">
        <v>0.27567323254132198</v>
      </c>
      <c r="AR10" s="17">
        <v>0.29706734638490101</v>
      </c>
      <c r="AS10" s="17"/>
      <c r="AT10" s="17">
        <v>0.25767835537352302</v>
      </c>
      <c r="AU10" s="17">
        <v>0.29147531488515499</v>
      </c>
      <c r="AV10" s="17">
        <v>0.300534528721559</v>
      </c>
      <c r="AW10" s="17">
        <v>0.30465326335979798</v>
      </c>
      <c r="AX10" s="17"/>
      <c r="AY10" s="17">
        <v>0.29376236126375599</v>
      </c>
      <c r="AZ10" s="17">
        <v>0.28900139480590298</v>
      </c>
      <c r="BA10" s="17"/>
      <c r="BB10" s="17">
        <v>0.314728109257007</v>
      </c>
      <c r="BC10" s="17">
        <v>0.28539460093269398</v>
      </c>
      <c r="BD10" s="17"/>
      <c r="BE10" s="17">
        <v>0.317097674436775</v>
      </c>
      <c r="BF10" s="17">
        <v>0.28638884730527697</v>
      </c>
      <c r="BG10" s="17"/>
      <c r="BH10" s="17">
        <v>0.32460114863995698</v>
      </c>
      <c r="BI10" s="17">
        <v>0.28691410886525998</v>
      </c>
      <c r="BJ10" s="17"/>
      <c r="BK10" s="17">
        <v>0.29502201224494901</v>
      </c>
      <c r="BL10" s="17">
        <v>0.28906767360268798</v>
      </c>
      <c r="BM10" s="17"/>
      <c r="BN10" s="17">
        <v>0.30120021996332602</v>
      </c>
      <c r="BO10" s="17">
        <v>0.28943419827054101</v>
      </c>
      <c r="BP10" s="17"/>
      <c r="BQ10" s="17">
        <v>0.32396817343015299</v>
      </c>
      <c r="BR10" s="17">
        <v>0.28727061078021798</v>
      </c>
      <c r="BS10" s="17"/>
      <c r="BT10" s="17">
        <v>0.301875573871211</v>
      </c>
      <c r="BU10" s="17">
        <v>0.289150095431362</v>
      </c>
      <c r="BV10" s="17"/>
      <c r="BW10" s="17">
        <v>0.303441122819888</v>
      </c>
      <c r="BX10" s="17">
        <v>0.283520132806307</v>
      </c>
      <c r="BY10" s="17"/>
      <c r="BZ10" s="17">
        <v>0.31497053823586502</v>
      </c>
      <c r="CA10" s="17">
        <v>0.288744558181388</v>
      </c>
    </row>
    <row r="11" spans="2:79" ht="29" x14ac:dyDescent="0.35">
      <c r="B11" s="18" t="s">
        <v>220</v>
      </c>
      <c r="C11" s="17">
        <v>0.10701774504399</v>
      </c>
      <c r="D11" s="17">
        <v>9.4044117049772405E-2</v>
      </c>
      <c r="E11" s="17">
        <v>0.11593279134685799</v>
      </c>
      <c r="F11" s="17">
        <v>8.4254001236314796E-2</v>
      </c>
      <c r="G11" s="17">
        <v>0.101410718964173</v>
      </c>
      <c r="H11" s="17">
        <v>0.17688714705049099</v>
      </c>
      <c r="I11" s="17">
        <v>9.7973783772272394E-2</v>
      </c>
      <c r="J11" s="17">
        <v>6.3756862632971506E-2</v>
      </c>
      <c r="K11" s="17">
        <v>0.10937540545253099</v>
      </c>
      <c r="L11" s="17">
        <v>8.3953799310511196E-2</v>
      </c>
      <c r="M11" s="17"/>
      <c r="N11" s="17">
        <v>0.136697962929895</v>
      </c>
      <c r="O11" s="17">
        <v>0.123058282435942</v>
      </c>
      <c r="P11" s="17">
        <v>0.114915306289463</v>
      </c>
      <c r="Q11" s="17">
        <v>7.0802432494857404E-2</v>
      </c>
      <c r="R11" s="17"/>
      <c r="S11" s="17">
        <v>0.14569150327018099</v>
      </c>
      <c r="T11" s="17">
        <v>0.10951915533726</v>
      </c>
      <c r="U11" s="17">
        <v>0.11388764231707001</v>
      </c>
      <c r="V11" s="17">
        <v>0.125831540006064</v>
      </c>
      <c r="W11" s="17">
        <v>7.5978205725751993E-2</v>
      </c>
      <c r="X11" s="17">
        <v>7.78249503671221E-2</v>
      </c>
      <c r="Y11" s="17">
        <v>8.1522873488710706E-2</v>
      </c>
      <c r="Z11" s="17"/>
      <c r="AA11" s="17">
        <v>8.2929926330236103E-2</v>
      </c>
      <c r="AB11" s="17">
        <v>0.14502386468045</v>
      </c>
      <c r="AC11" s="17"/>
      <c r="AD11" s="17">
        <v>9.5351088043376803E-2</v>
      </c>
      <c r="AE11" s="17">
        <v>5.6904047094510503E-2</v>
      </c>
      <c r="AF11" s="17">
        <v>8.7716805019114399E-2</v>
      </c>
      <c r="AG11" s="17"/>
      <c r="AH11" s="17">
        <v>6.5910282205700096E-2</v>
      </c>
      <c r="AI11" s="17">
        <v>0.112842005021301</v>
      </c>
      <c r="AJ11" s="17"/>
      <c r="AK11" s="17">
        <v>0.118995022570799</v>
      </c>
      <c r="AL11" s="17">
        <v>0.101620867653889</v>
      </c>
      <c r="AM11" s="17"/>
      <c r="AN11" s="17">
        <v>0.12729293412401199</v>
      </c>
      <c r="AO11" s="17">
        <v>7.0802432494857404E-2</v>
      </c>
      <c r="AP11" s="17"/>
      <c r="AQ11" s="17">
        <v>7.6328387639025996E-2</v>
      </c>
      <c r="AR11" s="17">
        <v>0.122326764841515</v>
      </c>
      <c r="AS11" s="17"/>
      <c r="AT11" s="17">
        <v>0.14581527748404799</v>
      </c>
      <c r="AU11" s="17">
        <v>0.127374602360533</v>
      </c>
      <c r="AV11" s="17">
        <v>8.7602634069293694E-2</v>
      </c>
      <c r="AW11" s="17">
        <v>5.3538815258005801E-2</v>
      </c>
      <c r="AX11" s="17"/>
      <c r="AY11" s="17">
        <v>9.0118650727607899E-2</v>
      </c>
      <c r="AZ11" s="17">
        <v>0.111206219616886</v>
      </c>
      <c r="BA11" s="17"/>
      <c r="BB11" s="17">
        <v>0.107023374920067</v>
      </c>
      <c r="BC11" s="17">
        <v>0.10701671080235101</v>
      </c>
      <c r="BD11" s="17"/>
      <c r="BE11" s="17">
        <v>8.9895207920749204E-2</v>
      </c>
      <c r="BF11" s="17">
        <v>0.109261712101157</v>
      </c>
      <c r="BG11" s="17"/>
      <c r="BH11" s="17">
        <v>0.102854973965052</v>
      </c>
      <c r="BI11" s="17">
        <v>0.107382070134118</v>
      </c>
      <c r="BJ11" s="17"/>
      <c r="BK11" s="17">
        <v>0.106574439387206</v>
      </c>
      <c r="BL11" s="17">
        <v>0.107094558050309</v>
      </c>
      <c r="BM11" s="17"/>
      <c r="BN11" s="17">
        <v>0.120010400883156</v>
      </c>
      <c r="BO11" s="17">
        <v>0.10642563989605</v>
      </c>
      <c r="BP11" s="17"/>
      <c r="BQ11" s="17">
        <v>6.5768289446622302E-2</v>
      </c>
      <c r="BR11" s="17">
        <v>0.110262812913539</v>
      </c>
      <c r="BS11" s="17"/>
      <c r="BT11" s="17">
        <v>0.12124304190605401</v>
      </c>
      <c r="BU11" s="17">
        <v>0.106067364219967</v>
      </c>
      <c r="BV11" s="17"/>
      <c r="BW11" s="17">
        <v>0.10323307120695401</v>
      </c>
      <c r="BX11" s="17">
        <v>0.10882029083145001</v>
      </c>
      <c r="BY11" s="17"/>
      <c r="BZ11" s="17">
        <v>0.10284769274459001</v>
      </c>
      <c r="CA11" s="17">
        <v>0.10721813175806499</v>
      </c>
    </row>
    <row r="12" spans="2:79" x14ac:dyDescent="0.35">
      <c r="B12" s="18" t="s">
        <v>221</v>
      </c>
      <c r="C12" s="17">
        <v>4.0643188068714503E-2</v>
      </c>
      <c r="D12" s="17">
        <v>4.3473903888611803E-2</v>
      </c>
      <c r="E12" s="17">
        <v>4.7495065875617699E-2</v>
      </c>
      <c r="F12" s="17">
        <v>3.0490512287498502E-2</v>
      </c>
      <c r="G12" s="17">
        <v>2.9563927153538401E-2</v>
      </c>
      <c r="H12" s="17">
        <v>6.5737085510152296E-2</v>
      </c>
      <c r="I12" s="17">
        <v>3.1373056827296401E-2</v>
      </c>
      <c r="J12" s="17">
        <v>4.4205028067508201E-2</v>
      </c>
      <c r="K12" s="17">
        <v>1.22966590753923E-2</v>
      </c>
      <c r="L12" s="17">
        <v>4.7839446525403201E-2</v>
      </c>
      <c r="M12" s="17"/>
      <c r="N12" s="17">
        <v>6.1331370853339E-2</v>
      </c>
      <c r="O12" s="17">
        <v>3.8069640728364197E-2</v>
      </c>
      <c r="P12" s="17">
        <v>3.4853399657312698E-2</v>
      </c>
      <c r="Q12" s="17">
        <v>2.7679281433035101E-2</v>
      </c>
      <c r="R12" s="17"/>
      <c r="S12" s="17">
        <v>5.9472636959795398E-2</v>
      </c>
      <c r="T12" s="17">
        <v>5.3548410352011203E-2</v>
      </c>
      <c r="U12" s="17">
        <v>3.0942357844753899E-2</v>
      </c>
      <c r="V12" s="17">
        <v>3.8809418466713902E-2</v>
      </c>
      <c r="W12" s="17">
        <v>3.5044791640177299E-2</v>
      </c>
      <c r="X12" s="17">
        <v>2.25398490235563E-2</v>
      </c>
      <c r="Y12" s="17">
        <v>3.4389303055927398E-2</v>
      </c>
      <c r="Z12" s="17"/>
      <c r="AA12" s="17">
        <v>2.4761725176923498E-2</v>
      </c>
      <c r="AB12" s="17">
        <v>6.5701197091455804E-2</v>
      </c>
      <c r="AC12" s="17"/>
      <c r="AD12" s="17">
        <v>2.67368697145835E-2</v>
      </c>
      <c r="AE12" s="17">
        <v>1.3397075577403401E-2</v>
      </c>
      <c r="AF12" s="17">
        <v>2.9531679898690402E-2</v>
      </c>
      <c r="AG12" s="17"/>
      <c r="AH12" s="17">
        <v>1.4820401483059799E-2</v>
      </c>
      <c r="AI12" s="17">
        <v>4.4301857615047298E-2</v>
      </c>
      <c r="AJ12" s="17"/>
      <c r="AK12" s="17">
        <v>5.2764338253532397E-2</v>
      </c>
      <c r="AL12" s="17">
        <v>3.51814826662935E-2</v>
      </c>
      <c r="AM12" s="17"/>
      <c r="AN12" s="17">
        <v>4.7901047790277103E-2</v>
      </c>
      <c r="AO12" s="17">
        <v>2.7679281433035101E-2</v>
      </c>
      <c r="AP12" s="17"/>
      <c r="AQ12" s="17">
        <v>2.67384100194391E-2</v>
      </c>
      <c r="AR12" s="17">
        <v>4.7579420705573701E-2</v>
      </c>
      <c r="AS12" s="17"/>
      <c r="AT12" s="17">
        <v>7.1091304194156699E-2</v>
      </c>
      <c r="AU12" s="17">
        <v>4.95387153772388E-2</v>
      </c>
      <c r="AV12" s="17">
        <v>2.6180380250258602E-2</v>
      </c>
      <c r="AW12" s="17">
        <v>1.6051342501400199E-2</v>
      </c>
      <c r="AX12" s="17"/>
      <c r="AY12" s="17">
        <v>2.2667388634365401E-2</v>
      </c>
      <c r="AZ12" s="17">
        <v>4.5098526174334901E-2</v>
      </c>
      <c r="BA12" s="17"/>
      <c r="BB12" s="17">
        <v>5.2673504450475299E-2</v>
      </c>
      <c r="BC12" s="17">
        <v>3.8433147569924601E-2</v>
      </c>
      <c r="BD12" s="17"/>
      <c r="BE12" s="17">
        <v>3.5620273970345298E-2</v>
      </c>
      <c r="BF12" s="17">
        <v>4.1301458142045E-2</v>
      </c>
      <c r="BG12" s="17"/>
      <c r="BH12" s="17">
        <v>5.6644804818475801E-2</v>
      </c>
      <c r="BI12" s="17">
        <v>3.9242729010553402E-2</v>
      </c>
      <c r="BJ12" s="17"/>
      <c r="BK12" s="17">
        <v>2.8992391201705599E-2</v>
      </c>
      <c r="BL12" s="17">
        <v>4.2661959360418701E-2</v>
      </c>
      <c r="BM12" s="17"/>
      <c r="BN12" s="17">
        <v>3.7862023015886502E-2</v>
      </c>
      <c r="BO12" s="17">
        <v>4.0769932143631497E-2</v>
      </c>
      <c r="BP12" s="17"/>
      <c r="BQ12" s="17">
        <v>3.5689314004523701E-2</v>
      </c>
      <c r="BR12" s="17">
        <v>4.1032906122509198E-2</v>
      </c>
      <c r="BS12" s="17"/>
      <c r="BT12" s="17">
        <v>3.4714444540994101E-2</v>
      </c>
      <c r="BU12" s="17">
        <v>4.1039282731197203E-2</v>
      </c>
      <c r="BV12" s="17"/>
      <c r="BW12" s="17">
        <v>2.8512116453754101E-2</v>
      </c>
      <c r="BX12" s="17">
        <v>4.64209150218097E-2</v>
      </c>
      <c r="BY12" s="17"/>
      <c r="BZ12" s="17">
        <v>1.74854232482183E-2</v>
      </c>
      <c r="CA12" s="17">
        <v>4.1756005861998902E-2</v>
      </c>
    </row>
    <row r="13" spans="2:79" x14ac:dyDescent="0.35">
      <c r="B13" s="18" t="s">
        <v>222</v>
      </c>
      <c r="C13" s="17">
        <v>1.9607208026717799E-2</v>
      </c>
      <c r="D13" s="17">
        <v>2.7652534336432898E-2</v>
      </c>
      <c r="E13" s="17">
        <v>1.8364316267782201E-2</v>
      </c>
      <c r="F13" s="17">
        <v>1.9253108781947002E-2</v>
      </c>
      <c r="G13" s="17">
        <v>2.1692528933615701E-2</v>
      </c>
      <c r="H13" s="17">
        <v>3.4708194888196202E-2</v>
      </c>
      <c r="I13" s="17">
        <v>5.0006933047688799E-3</v>
      </c>
      <c r="J13" s="17">
        <v>8.4011766100567202E-3</v>
      </c>
      <c r="K13" s="17">
        <v>7.4493766464551999E-3</v>
      </c>
      <c r="L13" s="17">
        <v>2.0364406504434999E-2</v>
      </c>
      <c r="M13" s="17"/>
      <c r="N13" s="17">
        <v>3.88757520676783E-2</v>
      </c>
      <c r="O13" s="17">
        <v>1.52814484041374E-2</v>
      </c>
      <c r="P13" s="17">
        <v>8.4139066231189007E-3</v>
      </c>
      <c r="Q13" s="17">
        <v>1.10967483294819E-2</v>
      </c>
      <c r="R13" s="17"/>
      <c r="S13" s="17">
        <v>2.9235495452342702E-2</v>
      </c>
      <c r="T13" s="17">
        <v>3.5028741155778899E-2</v>
      </c>
      <c r="U13" s="17">
        <v>2.96197782813448E-3</v>
      </c>
      <c r="V13" s="17">
        <v>2.1487874283595599E-2</v>
      </c>
      <c r="W13" s="17">
        <v>1.6824348186708801E-2</v>
      </c>
      <c r="X13" s="17">
        <v>1.02276824072224E-2</v>
      </c>
      <c r="Y13" s="17">
        <v>9.3401319074563807E-3</v>
      </c>
      <c r="Z13" s="17"/>
      <c r="AA13" s="17">
        <v>8.4390505214108208E-3</v>
      </c>
      <c r="AB13" s="17">
        <v>3.7228493511698497E-2</v>
      </c>
      <c r="AC13" s="17"/>
      <c r="AD13" s="17">
        <v>5.3192850793103803E-3</v>
      </c>
      <c r="AE13" s="17">
        <v>3.2189821603780702E-3</v>
      </c>
      <c r="AF13" s="17">
        <v>8.2067645845144092E-3</v>
      </c>
      <c r="AG13" s="17"/>
      <c r="AH13" s="17">
        <v>5.1200978925107004E-3</v>
      </c>
      <c r="AI13" s="17">
        <v>2.1659796289668399E-2</v>
      </c>
      <c r="AJ13" s="17"/>
      <c r="AK13" s="17">
        <v>3.0289304791188101E-2</v>
      </c>
      <c r="AL13" s="17">
        <v>1.47939300194238E-2</v>
      </c>
      <c r="AM13" s="17"/>
      <c r="AN13" s="17">
        <v>2.4371799780144299E-2</v>
      </c>
      <c r="AO13" s="17">
        <v>1.10967483294819E-2</v>
      </c>
      <c r="AP13" s="17"/>
      <c r="AQ13" s="17">
        <v>1.2660430215154001E-2</v>
      </c>
      <c r="AR13" s="17">
        <v>2.30725252584509E-2</v>
      </c>
      <c r="AS13" s="17"/>
      <c r="AT13" s="17">
        <v>5.6514135775078397E-2</v>
      </c>
      <c r="AU13" s="17">
        <v>1.78202960195433E-2</v>
      </c>
      <c r="AV13" s="17">
        <v>8.6272049387041607E-3</v>
      </c>
      <c r="AW13" s="17">
        <v>9.9702452786536904E-4</v>
      </c>
      <c r="AX13" s="17"/>
      <c r="AY13" s="17">
        <v>5.3626606821090802E-3</v>
      </c>
      <c r="AZ13" s="17">
        <v>2.3137747784547899E-2</v>
      </c>
      <c r="BA13" s="17"/>
      <c r="BB13" s="17">
        <v>2.0842938602635599E-2</v>
      </c>
      <c r="BC13" s="17">
        <v>1.9380196987963099E-2</v>
      </c>
      <c r="BD13" s="17"/>
      <c r="BE13" s="17">
        <v>1.21424808559044E-2</v>
      </c>
      <c r="BF13" s="17">
        <v>2.0585486055346401E-2</v>
      </c>
      <c r="BG13" s="17"/>
      <c r="BH13" s="17">
        <v>2.9293121587797E-2</v>
      </c>
      <c r="BI13" s="17">
        <v>1.87594983486703E-2</v>
      </c>
      <c r="BJ13" s="17"/>
      <c r="BK13" s="17">
        <v>6.4667295063807802E-3</v>
      </c>
      <c r="BL13" s="17">
        <v>2.18841012812237E-2</v>
      </c>
      <c r="BM13" s="17"/>
      <c r="BN13" s="17">
        <v>6.0488226429233401E-3</v>
      </c>
      <c r="BO13" s="17">
        <v>2.0225094768494999E-2</v>
      </c>
      <c r="BP13" s="17"/>
      <c r="BQ13" s="17">
        <v>1.4531456601668E-2</v>
      </c>
      <c r="BR13" s="17">
        <v>2.0006514093299999E-2</v>
      </c>
      <c r="BS13" s="17"/>
      <c r="BT13" s="17">
        <v>1.8071164384161599E-2</v>
      </c>
      <c r="BU13" s="17">
        <v>1.9709829886697401E-2</v>
      </c>
      <c r="BV13" s="17"/>
      <c r="BW13" s="17">
        <v>9.8748630698856192E-3</v>
      </c>
      <c r="BX13" s="17">
        <v>2.4242481278634299E-2</v>
      </c>
      <c r="BY13" s="17"/>
      <c r="BZ13" s="17">
        <v>1.0391161581418999E-2</v>
      </c>
      <c r="CA13" s="17">
        <v>2.0050073758689699E-2</v>
      </c>
    </row>
    <row r="14" spans="2:79" x14ac:dyDescent="0.35">
      <c r="B14" s="18" t="s">
        <v>75</v>
      </c>
      <c r="C14" s="17">
        <v>1.057961035282E-2</v>
      </c>
      <c r="D14" s="17">
        <v>5.3614889083490203E-3</v>
      </c>
      <c r="E14" s="17">
        <v>6.3812570003077803E-3</v>
      </c>
      <c r="F14" s="17">
        <v>9.0689314168921203E-3</v>
      </c>
      <c r="G14" s="17">
        <v>2.4371200378054299E-2</v>
      </c>
      <c r="H14" s="17">
        <v>8.7450307896016002E-3</v>
      </c>
      <c r="I14" s="17">
        <v>6.5426556263066798E-3</v>
      </c>
      <c r="J14" s="17">
        <v>1.0608569510481501E-2</v>
      </c>
      <c r="K14" s="17">
        <v>2.2193868176091199E-2</v>
      </c>
      <c r="L14" s="17">
        <v>1.00205674955015E-2</v>
      </c>
      <c r="M14" s="17"/>
      <c r="N14" s="17">
        <v>1.86562156070584E-2</v>
      </c>
      <c r="O14" s="17">
        <v>9.1697308393180708E-3</v>
      </c>
      <c r="P14" s="17">
        <v>5.9687089951505597E-3</v>
      </c>
      <c r="Q14" s="17">
        <v>6.7616313937295999E-3</v>
      </c>
      <c r="R14" s="17"/>
      <c r="S14" s="17">
        <v>9.3461549967954697E-3</v>
      </c>
      <c r="T14" s="17">
        <v>2.8578558110621201E-3</v>
      </c>
      <c r="U14" s="17">
        <v>1.59428404130838E-3</v>
      </c>
      <c r="V14" s="17">
        <v>1.56871387181261E-2</v>
      </c>
      <c r="W14" s="17">
        <v>7.2735197243364597E-3</v>
      </c>
      <c r="X14" s="17">
        <v>5.71054991978176E-3</v>
      </c>
      <c r="Y14" s="17">
        <v>6.8484283025756704E-3</v>
      </c>
      <c r="Z14" s="17"/>
      <c r="AA14" s="17">
        <v>5.09888132579889E-3</v>
      </c>
      <c r="AB14" s="17">
        <v>1.9227186356746001E-2</v>
      </c>
      <c r="AC14" s="17"/>
      <c r="AD14" s="17">
        <v>4.3373597968592E-3</v>
      </c>
      <c r="AE14" s="17">
        <v>2.2604278317137098E-3</v>
      </c>
      <c r="AF14" s="17">
        <v>6.1663790643808102E-3</v>
      </c>
      <c r="AG14" s="17"/>
      <c r="AH14" s="17">
        <v>1.6680635949136199E-3</v>
      </c>
      <c r="AI14" s="17">
        <v>1.1842231821875E-2</v>
      </c>
      <c r="AJ14" s="17"/>
      <c r="AK14" s="17">
        <v>1.27349205827151E-2</v>
      </c>
      <c r="AL14" s="17">
        <v>9.6084426544561698E-3</v>
      </c>
      <c r="AM14" s="17"/>
      <c r="AN14" s="17">
        <v>1.2717110759425099E-2</v>
      </c>
      <c r="AO14" s="17">
        <v>6.7616313937295999E-3</v>
      </c>
      <c r="AP14" s="17"/>
      <c r="AQ14" s="17">
        <v>5.2483095556487003E-3</v>
      </c>
      <c r="AR14" s="17">
        <v>1.3239066149612099E-2</v>
      </c>
      <c r="AS14" s="17"/>
      <c r="AT14" s="17">
        <v>3.2120392126133997E-2</v>
      </c>
      <c r="AU14" s="17">
        <v>5.2392660483344903E-3</v>
      </c>
      <c r="AV14" s="17">
        <v>6.4993098468621299E-3</v>
      </c>
      <c r="AW14" s="17">
        <v>3.4206429139027801E-3</v>
      </c>
      <c r="AX14" s="17"/>
      <c r="AY14" s="17">
        <v>3.1219601817680902E-3</v>
      </c>
      <c r="AZ14" s="17">
        <v>1.24280039726321E-2</v>
      </c>
      <c r="BA14" s="17"/>
      <c r="BB14" s="17">
        <v>1.52122505793768E-2</v>
      </c>
      <c r="BC14" s="17">
        <v>9.7285668563633007E-3</v>
      </c>
      <c r="BD14" s="17"/>
      <c r="BE14" s="17">
        <v>6.0754085995797704E-3</v>
      </c>
      <c r="BF14" s="17">
        <v>1.11699013990801E-2</v>
      </c>
      <c r="BG14" s="17"/>
      <c r="BH14" s="17">
        <v>7.31883043102403E-3</v>
      </c>
      <c r="BI14" s="17">
        <v>1.08649933144021E-2</v>
      </c>
      <c r="BJ14" s="17"/>
      <c r="BK14" s="17">
        <v>8.0278317060315206E-3</v>
      </c>
      <c r="BL14" s="17">
        <v>1.1021765300135799E-2</v>
      </c>
      <c r="BM14" s="17"/>
      <c r="BN14" s="17">
        <v>7.1765595852991103E-3</v>
      </c>
      <c r="BO14" s="17">
        <v>1.07346951871365E-2</v>
      </c>
      <c r="BP14" s="17"/>
      <c r="BQ14" s="17">
        <v>4.1499767853805502E-3</v>
      </c>
      <c r="BR14" s="17">
        <v>1.10854254478439E-2</v>
      </c>
      <c r="BS14" s="17"/>
      <c r="BT14" s="17">
        <v>1.2136629548717699E-2</v>
      </c>
      <c r="BU14" s="17">
        <v>1.04755871327237E-2</v>
      </c>
      <c r="BV14" s="17"/>
      <c r="BW14" s="17">
        <v>5.1738949808616203E-3</v>
      </c>
      <c r="BX14" s="17">
        <v>1.31542178068563E-2</v>
      </c>
      <c r="BY14" s="17"/>
      <c r="BZ14" s="17">
        <v>0</v>
      </c>
      <c r="CA14" s="17">
        <v>1.1088000464641701E-2</v>
      </c>
    </row>
    <row r="15" spans="2:79" x14ac:dyDescent="0.35">
      <c r="B15" s="18" t="s">
        <v>223</v>
      </c>
      <c r="C15" s="20">
        <v>0.82215224850775803</v>
      </c>
      <c r="D15" s="20">
        <v>0.82946795581683397</v>
      </c>
      <c r="E15" s="20">
        <v>0.81182656950943399</v>
      </c>
      <c r="F15" s="20">
        <v>0.85693344627734802</v>
      </c>
      <c r="G15" s="20">
        <v>0.82296162457061905</v>
      </c>
      <c r="H15" s="20">
        <v>0.713922541761559</v>
      </c>
      <c r="I15" s="20">
        <v>0.85910981046935597</v>
      </c>
      <c r="J15" s="20">
        <v>0.87302836317898203</v>
      </c>
      <c r="K15" s="20">
        <v>0.848684690649531</v>
      </c>
      <c r="L15" s="20">
        <v>0.83782178016414899</v>
      </c>
      <c r="M15" s="20"/>
      <c r="N15" s="20">
        <v>0.74443869854202904</v>
      </c>
      <c r="O15" s="20">
        <v>0.81442089759223801</v>
      </c>
      <c r="P15" s="20">
        <v>0.83584867843495503</v>
      </c>
      <c r="Q15" s="20">
        <v>0.88365990634889602</v>
      </c>
      <c r="R15" s="20"/>
      <c r="S15" s="20">
        <v>0.75625420932088505</v>
      </c>
      <c r="T15" s="20">
        <v>0.79904583734388801</v>
      </c>
      <c r="U15" s="20">
        <v>0.85061373796873296</v>
      </c>
      <c r="V15" s="20">
        <v>0.79818402852549997</v>
      </c>
      <c r="W15" s="20">
        <v>0.86487913472302602</v>
      </c>
      <c r="X15" s="20">
        <v>0.88369696828231703</v>
      </c>
      <c r="Y15" s="20">
        <v>0.86789926324532995</v>
      </c>
      <c r="Z15" s="20"/>
      <c r="AA15" s="20">
        <v>0.87877041664563105</v>
      </c>
      <c r="AB15" s="20">
        <v>0.73281925835965001</v>
      </c>
      <c r="AC15" s="20"/>
      <c r="AD15" s="20">
        <v>0.86825539736586999</v>
      </c>
      <c r="AE15" s="20">
        <v>0.92421946733599403</v>
      </c>
      <c r="AF15" s="20">
        <v>0.86837837143329999</v>
      </c>
      <c r="AG15" s="20"/>
      <c r="AH15" s="20">
        <v>0.91248115482381598</v>
      </c>
      <c r="AI15" s="20">
        <v>0.80935410925210904</v>
      </c>
      <c r="AJ15" s="20"/>
      <c r="AK15" s="20">
        <v>0.78521641380176599</v>
      </c>
      <c r="AL15" s="20">
        <v>0.83879527700593803</v>
      </c>
      <c r="AM15" s="20"/>
      <c r="AN15" s="20">
        <v>0.78771710754614199</v>
      </c>
      <c r="AO15" s="20">
        <v>0.88365990634889602</v>
      </c>
      <c r="AP15" s="20"/>
      <c r="AQ15" s="20">
        <v>0.87902446257073197</v>
      </c>
      <c r="AR15" s="20">
        <v>0.79378222304484802</v>
      </c>
      <c r="AS15" s="20"/>
      <c r="AT15" s="20">
        <v>0.69445889042058295</v>
      </c>
      <c r="AU15" s="20">
        <v>0.80002712019434996</v>
      </c>
      <c r="AV15" s="20">
        <v>0.87109047089488101</v>
      </c>
      <c r="AW15" s="20">
        <v>0.92599217479882601</v>
      </c>
      <c r="AX15" s="20"/>
      <c r="AY15" s="20">
        <v>0.87872933977415002</v>
      </c>
      <c r="AZ15" s="20">
        <v>0.80812950245159898</v>
      </c>
      <c r="BA15" s="20"/>
      <c r="BB15" s="20">
        <v>0.804247931447445</v>
      </c>
      <c r="BC15" s="20">
        <v>0.82544137778339799</v>
      </c>
      <c r="BD15" s="20"/>
      <c r="BE15" s="20">
        <v>0.85626662865342096</v>
      </c>
      <c r="BF15" s="20">
        <v>0.81768144230237105</v>
      </c>
      <c r="BG15" s="20"/>
      <c r="BH15" s="20">
        <v>0.803888269197651</v>
      </c>
      <c r="BI15" s="20">
        <v>0.82375070919225601</v>
      </c>
      <c r="BJ15" s="20"/>
      <c r="BK15" s="20">
        <v>0.84993860819867595</v>
      </c>
      <c r="BL15" s="20">
        <v>0.81733761600791299</v>
      </c>
      <c r="BM15" s="20"/>
      <c r="BN15" s="20">
        <v>0.828902193872735</v>
      </c>
      <c r="BO15" s="20">
        <v>0.82184463800468699</v>
      </c>
      <c r="BP15" s="20"/>
      <c r="BQ15" s="20">
        <v>0.87986096316180495</v>
      </c>
      <c r="BR15" s="20">
        <v>0.81761234142280803</v>
      </c>
      <c r="BS15" s="20"/>
      <c r="BT15" s="20">
        <v>0.81383471962007303</v>
      </c>
      <c r="BU15" s="20">
        <v>0.82270793602941406</v>
      </c>
      <c r="BV15" s="20"/>
      <c r="BW15" s="20">
        <v>0.85320605428854401</v>
      </c>
      <c r="BX15" s="20">
        <v>0.80736209506125001</v>
      </c>
      <c r="BY15" s="20"/>
      <c r="BZ15" s="20">
        <v>0.869275722425772</v>
      </c>
      <c r="CA15" s="20">
        <v>0.81988778815660501</v>
      </c>
    </row>
    <row r="16" spans="2:79" x14ac:dyDescent="0.35">
      <c r="B16" s="18" t="s">
        <v>224</v>
      </c>
      <c r="C16" s="20">
        <v>6.0250396095432299E-2</v>
      </c>
      <c r="D16" s="20">
        <v>7.1126438225044802E-2</v>
      </c>
      <c r="E16" s="20">
        <v>6.58593821433998E-2</v>
      </c>
      <c r="F16" s="20">
        <v>4.9743621069445403E-2</v>
      </c>
      <c r="G16" s="20">
        <v>5.1256456087154199E-2</v>
      </c>
      <c r="H16" s="20">
        <v>0.10044528039834801</v>
      </c>
      <c r="I16" s="20">
        <v>3.6373750132065202E-2</v>
      </c>
      <c r="J16" s="20">
        <v>5.2606204677564897E-2</v>
      </c>
      <c r="K16" s="20">
        <v>1.97460357218475E-2</v>
      </c>
      <c r="L16" s="20">
        <v>6.8203853029838293E-2</v>
      </c>
      <c r="M16" s="20"/>
      <c r="N16" s="20">
        <v>0.10020712292101699</v>
      </c>
      <c r="O16" s="20">
        <v>5.3351089132501597E-2</v>
      </c>
      <c r="P16" s="20">
        <v>4.32673062804316E-2</v>
      </c>
      <c r="Q16" s="20">
        <v>3.8776029762516998E-2</v>
      </c>
      <c r="R16" s="20"/>
      <c r="S16" s="20">
        <v>8.8708132412138194E-2</v>
      </c>
      <c r="T16" s="20">
        <v>8.8577151507790094E-2</v>
      </c>
      <c r="U16" s="20">
        <v>3.3904335672888399E-2</v>
      </c>
      <c r="V16" s="20">
        <v>6.0297292750309497E-2</v>
      </c>
      <c r="W16" s="20">
        <v>5.1869139826885999E-2</v>
      </c>
      <c r="X16" s="20">
        <v>3.27675314307787E-2</v>
      </c>
      <c r="Y16" s="20">
        <v>4.3729434963383801E-2</v>
      </c>
      <c r="Z16" s="20"/>
      <c r="AA16" s="20">
        <v>3.3200775698334302E-2</v>
      </c>
      <c r="AB16" s="20">
        <v>0.102929690603154</v>
      </c>
      <c r="AC16" s="20"/>
      <c r="AD16" s="20">
        <v>3.2056154793893898E-2</v>
      </c>
      <c r="AE16" s="20">
        <v>1.6616057737781499E-2</v>
      </c>
      <c r="AF16" s="20">
        <v>3.7738444483204799E-2</v>
      </c>
      <c r="AG16" s="20"/>
      <c r="AH16" s="20">
        <v>1.9940499375570499E-2</v>
      </c>
      <c r="AI16" s="20">
        <v>6.59616539047157E-2</v>
      </c>
      <c r="AJ16" s="20"/>
      <c r="AK16" s="20">
        <v>8.3053643044720404E-2</v>
      </c>
      <c r="AL16" s="20">
        <v>4.9975412685717299E-2</v>
      </c>
      <c r="AM16" s="20"/>
      <c r="AN16" s="20">
        <v>7.2272847570421406E-2</v>
      </c>
      <c r="AO16" s="20">
        <v>3.8776029762516998E-2</v>
      </c>
      <c r="AP16" s="20"/>
      <c r="AQ16" s="20">
        <v>3.9398840234593099E-2</v>
      </c>
      <c r="AR16" s="20">
        <v>7.0651945964024604E-2</v>
      </c>
      <c r="AS16" s="20"/>
      <c r="AT16" s="20">
        <v>0.12760543996923501</v>
      </c>
      <c r="AU16" s="20">
        <v>6.7359011396782201E-2</v>
      </c>
      <c r="AV16" s="20">
        <v>3.4807585188962799E-2</v>
      </c>
      <c r="AW16" s="20">
        <v>1.7048367029265502E-2</v>
      </c>
      <c r="AX16" s="20"/>
      <c r="AY16" s="20">
        <v>2.80300493164744E-2</v>
      </c>
      <c r="AZ16" s="20">
        <v>6.8236273958882807E-2</v>
      </c>
      <c r="BA16" s="20"/>
      <c r="BB16" s="20">
        <v>7.3516443053110905E-2</v>
      </c>
      <c r="BC16" s="20">
        <v>5.7813344557887697E-2</v>
      </c>
      <c r="BD16" s="20"/>
      <c r="BE16" s="20">
        <v>4.7762754826249698E-2</v>
      </c>
      <c r="BF16" s="20">
        <v>6.1886944197391498E-2</v>
      </c>
      <c r="BG16" s="20"/>
      <c r="BH16" s="20">
        <v>8.5937926406272902E-2</v>
      </c>
      <c r="BI16" s="20">
        <v>5.80022273592238E-2</v>
      </c>
      <c r="BJ16" s="20"/>
      <c r="BK16" s="20">
        <v>3.5459120708086399E-2</v>
      </c>
      <c r="BL16" s="20">
        <v>6.4546060641642394E-2</v>
      </c>
      <c r="BM16" s="20"/>
      <c r="BN16" s="20">
        <v>4.3910845658809802E-2</v>
      </c>
      <c r="BO16" s="20">
        <v>6.0995026912126403E-2</v>
      </c>
      <c r="BP16" s="20"/>
      <c r="BQ16" s="20">
        <v>5.0220770606191803E-2</v>
      </c>
      <c r="BR16" s="20">
        <v>6.1039420215809201E-2</v>
      </c>
      <c r="BS16" s="20"/>
      <c r="BT16" s="20">
        <v>5.2785608925155603E-2</v>
      </c>
      <c r="BU16" s="20">
        <v>6.0749112617894598E-2</v>
      </c>
      <c r="BV16" s="20"/>
      <c r="BW16" s="20">
        <v>3.83869795236398E-2</v>
      </c>
      <c r="BX16" s="20">
        <v>7.0663396300444006E-2</v>
      </c>
      <c r="BY16" s="20"/>
      <c r="BZ16" s="20">
        <v>2.7876584829637299E-2</v>
      </c>
      <c r="CA16" s="20">
        <v>6.1806079620688702E-2</v>
      </c>
    </row>
    <row r="17" spans="2:79" x14ac:dyDescent="0.35">
      <c r="B17" s="18" t="s">
        <v>166</v>
      </c>
      <c r="C17" s="21">
        <v>0.761901852412325</v>
      </c>
      <c r="D17" s="21">
        <v>0.75834151759178903</v>
      </c>
      <c r="E17" s="21">
        <v>0.74596718736603396</v>
      </c>
      <c r="F17" s="21">
        <v>0.80718982520790195</v>
      </c>
      <c r="G17" s="21">
        <v>0.77170516848346404</v>
      </c>
      <c r="H17" s="21">
        <v>0.61347726136321001</v>
      </c>
      <c r="I17" s="21">
        <v>0.82273606033728997</v>
      </c>
      <c r="J17" s="21">
        <v>0.82042215850141698</v>
      </c>
      <c r="K17" s="21">
        <v>0.82893865492768304</v>
      </c>
      <c r="L17" s="21">
        <v>0.76961792713431099</v>
      </c>
      <c r="M17" s="21"/>
      <c r="N17" s="21">
        <v>0.64423157562101196</v>
      </c>
      <c r="O17" s="21">
        <v>0.76106980845973604</v>
      </c>
      <c r="P17" s="21">
        <v>0.79258137215452296</v>
      </c>
      <c r="Q17" s="21">
        <v>0.84488387658637898</v>
      </c>
      <c r="R17" s="21"/>
      <c r="S17" s="21">
        <v>0.66754607690874701</v>
      </c>
      <c r="T17" s="21">
        <v>0.71046868583609801</v>
      </c>
      <c r="U17" s="21">
        <v>0.81670940229584499</v>
      </c>
      <c r="V17" s="21">
        <v>0.73788673577519104</v>
      </c>
      <c r="W17" s="21">
        <v>0.81300999489614001</v>
      </c>
      <c r="X17" s="21">
        <v>0.85092943685153899</v>
      </c>
      <c r="Y17" s="21">
        <v>0.82416982828194596</v>
      </c>
      <c r="Z17" s="21"/>
      <c r="AA17" s="21">
        <v>0.84556964094729603</v>
      </c>
      <c r="AB17" s="21">
        <v>0.62988956775649596</v>
      </c>
      <c r="AC17" s="21"/>
      <c r="AD17" s="21">
        <v>0.83619924257197598</v>
      </c>
      <c r="AE17" s="21">
        <v>0.90760340959821295</v>
      </c>
      <c r="AF17" s="21">
        <v>0.83063992695009503</v>
      </c>
      <c r="AG17" s="21"/>
      <c r="AH17" s="21">
        <v>0.89254065544824501</v>
      </c>
      <c r="AI17" s="21">
        <v>0.74339245534739296</v>
      </c>
      <c r="AJ17" s="21"/>
      <c r="AK17" s="21">
        <v>0.70216277075704503</v>
      </c>
      <c r="AL17" s="21">
        <v>0.78881986432022</v>
      </c>
      <c r="AM17" s="21"/>
      <c r="AN17" s="21">
        <v>0.71544425997572003</v>
      </c>
      <c r="AO17" s="21">
        <v>0.84488387658637898</v>
      </c>
      <c r="AP17" s="21"/>
      <c r="AQ17" s="21">
        <v>0.83962562233613902</v>
      </c>
      <c r="AR17" s="21">
        <v>0.723130277080823</v>
      </c>
      <c r="AS17" s="21"/>
      <c r="AT17" s="21">
        <v>0.56685345045134805</v>
      </c>
      <c r="AU17" s="21">
        <v>0.73266810879756805</v>
      </c>
      <c r="AV17" s="21">
        <v>0.83628288570591902</v>
      </c>
      <c r="AW17" s="21">
        <v>0.90894380776956096</v>
      </c>
      <c r="AX17" s="21"/>
      <c r="AY17" s="21">
        <v>0.85069929045767501</v>
      </c>
      <c r="AZ17" s="21">
        <v>0.73989322849271599</v>
      </c>
      <c r="BA17" s="21"/>
      <c r="BB17" s="21">
        <v>0.73073148839433399</v>
      </c>
      <c r="BC17" s="21">
        <v>0.76762803322550999</v>
      </c>
      <c r="BD17" s="21"/>
      <c r="BE17" s="21">
        <v>0.80850387382717104</v>
      </c>
      <c r="BF17" s="21">
        <v>0.75579449810498001</v>
      </c>
      <c r="BG17" s="21"/>
      <c r="BH17" s="21">
        <v>0.71795034279137904</v>
      </c>
      <c r="BI17" s="21">
        <v>0.76574848183303201</v>
      </c>
      <c r="BJ17" s="21"/>
      <c r="BK17" s="21">
        <v>0.81447948749058996</v>
      </c>
      <c r="BL17" s="21">
        <v>0.75279155536626996</v>
      </c>
      <c r="BM17" s="21"/>
      <c r="BN17" s="21">
        <v>0.78499134821392502</v>
      </c>
      <c r="BO17" s="21">
        <v>0.76084961109256</v>
      </c>
      <c r="BP17" s="21"/>
      <c r="BQ17" s="21">
        <v>0.82964019255561405</v>
      </c>
      <c r="BR17" s="21">
        <v>0.75657292120699904</v>
      </c>
      <c r="BS17" s="21"/>
      <c r="BT17" s="21">
        <v>0.76104911069491699</v>
      </c>
      <c r="BU17" s="21">
        <v>0.76195882341151999</v>
      </c>
      <c r="BV17" s="21"/>
      <c r="BW17" s="21">
        <v>0.814819074764905</v>
      </c>
      <c r="BX17" s="21">
        <v>0.73669869876080596</v>
      </c>
      <c r="BY17" s="21"/>
      <c r="BZ17" s="21">
        <v>0.84139913759613505</v>
      </c>
      <c r="CA17" s="21">
        <v>0.75808170853591605</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218</v>
      </c>
      <c r="C9" s="17">
        <v>0.64381368260588101</v>
      </c>
      <c r="D9" s="17">
        <v>0.51947297321459696</v>
      </c>
      <c r="E9" s="17">
        <v>0.65026469225693695</v>
      </c>
      <c r="F9" s="17">
        <v>0.74698648202215501</v>
      </c>
      <c r="G9" s="17">
        <v>0.63067983356842705</v>
      </c>
      <c r="H9" s="17">
        <v>0.76929509970427201</v>
      </c>
      <c r="I9" s="17">
        <v>0.51363861205382999</v>
      </c>
      <c r="J9" s="17">
        <v>0.67962960273386996</v>
      </c>
      <c r="K9" s="17">
        <v>0.59312885552774197</v>
      </c>
      <c r="L9" s="17">
        <v>0.75158635625562498</v>
      </c>
      <c r="M9" s="17"/>
      <c r="N9" s="17">
        <v>0.66713424955284994</v>
      </c>
      <c r="O9" s="17">
        <v>0.647499564382782</v>
      </c>
      <c r="P9" s="17">
        <v>0.62332674697887203</v>
      </c>
      <c r="Q9" s="17">
        <v>0.63177984202885096</v>
      </c>
      <c r="R9" s="17"/>
      <c r="S9" s="17">
        <v>0.66517869536135799</v>
      </c>
      <c r="T9" s="17">
        <v>0.59603272064701796</v>
      </c>
      <c r="U9" s="17">
        <v>0.67035938167692999</v>
      </c>
      <c r="V9" s="17">
        <v>0.64491918586936403</v>
      </c>
      <c r="W9" s="17">
        <v>0.59778044787879103</v>
      </c>
      <c r="X9" s="17">
        <v>0.65231290523670804</v>
      </c>
      <c r="Y9" s="17">
        <v>0.705492486090603</v>
      </c>
      <c r="Z9" s="17"/>
      <c r="AA9" s="17">
        <v>0.64741663457356002</v>
      </c>
      <c r="AB9" s="17">
        <v>0.63812889125323702</v>
      </c>
      <c r="AC9" s="17"/>
      <c r="AD9" s="17">
        <v>0.63478826994140802</v>
      </c>
      <c r="AE9" s="17">
        <v>0.66166494175377799</v>
      </c>
      <c r="AF9" s="17">
        <v>0.65702280165877602</v>
      </c>
      <c r="AG9" s="17"/>
      <c r="AH9" s="17">
        <v>0.61650155396657702</v>
      </c>
      <c r="AI9" s="17">
        <v>0.64768336773713897</v>
      </c>
      <c r="AJ9" s="17"/>
      <c r="AK9" s="17">
        <v>0.64971363286065797</v>
      </c>
      <c r="AL9" s="17">
        <v>0.64115520633183198</v>
      </c>
      <c r="AM9" s="17"/>
      <c r="AN9" s="17">
        <v>0.65055084365418403</v>
      </c>
      <c r="AO9" s="17">
        <v>0.63177984202885096</v>
      </c>
      <c r="AP9" s="17"/>
      <c r="AQ9" s="17">
        <v>0.70194474772988702</v>
      </c>
      <c r="AR9" s="17">
        <v>0.61481569431008598</v>
      </c>
      <c r="AS9" s="17"/>
      <c r="AT9" s="17">
        <v>0.59116403007736495</v>
      </c>
      <c r="AU9" s="17">
        <v>0.63638170146821504</v>
      </c>
      <c r="AV9" s="17">
        <v>0.66563413948774497</v>
      </c>
      <c r="AW9" s="17">
        <v>0.68045808563476695</v>
      </c>
      <c r="AX9" s="17"/>
      <c r="AY9" s="17">
        <v>0.66027808266496202</v>
      </c>
      <c r="AZ9" s="17">
        <v>0.639732947880435</v>
      </c>
      <c r="BA9" s="17"/>
      <c r="BB9" s="17">
        <v>0.67168433058654498</v>
      </c>
      <c r="BC9" s="17">
        <v>0.63869367920695397</v>
      </c>
      <c r="BD9" s="17"/>
      <c r="BE9" s="17">
        <v>0.611439037785656</v>
      </c>
      <c r="BF9" s="17">
        <v>0.648056490546152</v>
      </c>
      <c r="BG9" s="17"/>
      <c r="BH9" s="17">
        <v>0.58631323282766501</v>
      </c>
      <c r="BI9" s="17">
        <v>0.64884611320333596</v>
      </c>
      <c r="BJ9" s="17"/>
      <c r="BK9" s="17">
        <v>0.63544149190384103</v>
      </c>
      <c r="BL9" s="17">
        <v>0.64526435919314595</v>
      </c>
      <c r="BM9" s="17"/>
      <c r="BN9" s="17">
        <v>0.62488002349413196</v>
      </c>
      <c r="BO9" s="17">
        <v>0.64467653290902005</v>
      </c>
      <c r="BP9" s="17"/>
      <c r="BQ9" s="17">
        <v>0.60615993516745204</v>
      </c>
      <c r="BR9" s="17">
        <v>0.646775878450918</v>
      </c>
      <c r="BS9" s="17"/>
      <c r="BT9" s="17">
        <v>0.64686801872589805</v>
      </c>
      <c r="BU9" s="17">
        <v>0.64360962482721196</v>
      </c>
      <c r="BV9" s="17"/>
      <c r="BW9" s="17">
        <v>0.65411523505651703</v>
      </c>
      <c r="BX9" s="17">
        <v>0.638907310016393</v>
      </c>
      <c r="BY9" s="17"/>
      <c r="BZ9" s="17">
        <v>0.61472075857624398</v>
      </c>
      <c r="CA9" s="17">
        <v>0.64521170714623699</v>
      </c>
    </row>
    <row r="10" spans="2:79" x14ac:dyDescent="0.35">
      <c r="B10" s="18" t="s">
        <v>219</v>
      </c>
      <c r="C10" s="17">
        <v>0.273533669323757</v>
      </c>
      <c r="D10" s="17">
        <v>0.353682981158225</v>
      </c>
      <c r="E10" s="17">
        <v>0.25595727214442798</v>
      </c>
      <c r="F10" s="17">
        <v>0.20969235080326701</v>
      </c>
      <c r="G10" s="17">
        <v>0.28623146444568798</v>
      </c>
      <c r="H10" s="17">
        <v>0.18060703664623901</v>
      </c>
      <c r="I10" s="17">
        <v>0.38391953462058898</v>
      </c>
      <c r="J10" s="17">
        <v>0.24257123932730401</v>
      </c>
      <c r="K10" s="17">
        <v>0.280793676955154</v>
      </c>
      <c r="L10" s="17">
        <v>0.21253674519577201</v>
      </c>
      <c r="M10" s="17"/>
      <c r="N10" s="17">
        <v>0.25873881987236802</v>
      </c>
      <c r="O10" s="17">
        <v>0.25836537601304099</v>
      </c>
      <c r="P10" s="17">
        <v>0.28890493971312797</v>
      </c>
      <c r="Q10" s="17">
        <v>0.28698355164401501</v>
      </c>
      <c r="R10" s="17"/>
      <c r="S10" s="17">
        <v>0.25504642539260602</v>
      </c>
      <c r="T10" s="17">
        <v>0.29755832237970398</v>
      </c>
      <c r="U10" s="17">
        <v>0.22732046694015601</v>
      </c>
      <c r="V10" s="17">
        <v>0.265257913462488</v>
      </c>
      <c r="W10" s="17">
        <v>0.32390179863409801</v>
      </c>
      <c r="X10" s="17">
        <v>0.28363963759535699</v>
      </c>
      <c r="Y10" s="17">
        <v>0.22899046507912399</v>
      </c>
      <c r="Z10" s="17"/>
      <c r="AA10" s="17">
        <v>0.272267609618286</v>
      </c>
      <c r="AB10" s="17">
        <v>0.27553127721033399</v>
      </c>
      <c r="AC10" s="17"/>
      <c r="AD10" s="17">
        <v>0.27113634671437897</v>
      </c>
      <c r="AE10" s="17">
        <v>0.272212996200204</v>
      </c>
      <c r="AF10" s="17">
        <v>0.26801970403653802</v>
      </c>
      <c r="AG10" s="17"/>
      <c r="AH10" s="17">
        <v>0.283674155628168</v>
      </c>
      <c r="AI10" s="17">
        <v>0.27209692707659899</v>
      </c>
      <c r="AJ10" s="17"/>
      <c r="AK10" s="17">
        <v>0.264291612841137</v>
      </c>
      <c r="AL10" s="17">
        <v>0.27769807526304102</v>
      </c>
      <c r="AM10" s="17"/>
      <c r="AN10" s="17">
        <v>0.26600373549321799</v>
      </c>
      <c r="AO10" s="17">
        <v>0.28698355164401501</v>
      </c>
      <c r="AP10" s="17"/>
      <c r="AQ10" s="17">
        <v>0.236663099955914</v>
      </c>
      <c r="AR10" s="17">
        <v>0.29192611296309601</v>
      </c>
      <c r="AS10" s="17"/>
      <c r="AT10" s="17">
        <v>0.29909089015526302</v>
      </c>
      <c r="AU10" s="17">
        <v>0.276666324664393</v>
      </c>
      <c r="AV10" s="17">
        <v>0.25751911301672098</v>
      </c>
      <c r="AW10" s="17">
        <v>0.27159925835612803</v>
      </c>
      <c r="AX10" s="17"/>
      <c r="AY10" s="17">
        <v>0.25246172283569102</v>
      </c>
      <c r="AZ10" s="17">
        <v>0.278756393714444</v>
      </c>
      <c r="BA10" s="17"/>
      <c r="BB10" s="17">
        <v>0.25152442219217103</v>
      </c>
      <c r="BC10" s="17">
        <v>0.27757689860926599</v>
      </c>
      <c r="BD10" s="17"/>
      <c r="BE10" s="17">
        <v>0.298790776623166</v>
      </c>
      <c r="BF10" s="17">
        <v>0.27022363902093</v>
      </c>
      <c r="BG10" s="17"/>
      <c r="BH10" s="17">
        <v>0.31272963704120899</v>
      </c>
      <c r="BI10" s="17">
        <v>0.27010324420536302</v>
      </c>
      <c r="BJ10" s="17"/>
      <c r="BK10" s="17">
        <v>0.26905729087469299</v>
      </c>
      <c r="BL10" s="17">
        <v>0.27430930590955699</v>
      </c>
      <c r="BM10" s="17"/>
      <c r="BN10" s="17">
        <v>0.25984108863143901</v>
      </c>
      <c r="BO10" s="17">
        <v>0.27415767165375499</v>
      </c>
      <c r="BP10" s="17"/>
      <c r="BQ10" s="17">
        <v>0.31162158366267401</v>
      </c>
      <c r="BR10" s="17">
        <v>0.27053731785076401</v>
      </c>
      <c r="BS10" s="17"/>
      <c r="BT10" s="17">
        <v>0.27521990831620402</v>
      </c>
      <c r="BU10" s="17">
        <v>0.27342101303133098</v>
      </c>
      <c r="BV10" s="17"/>
      <c r="BW10" s="17">
        <v>0.26297002287341897</v>
      </c>
      <c r="BX10" s="17">
        <v>0.278564870750663</v>
      </c>
      <c r="BY10" s="17"/>
      <c r="BZ10" s="17">
        <v>0.26578464777003502</v>
      </c>
      <c r="CA10" s="17">
        <v>0.27390603898604399</v>
      </c>
    </row>
    <row r="11" spans="2:79" ht="29" x14ac:dyDescent="0.35">
      <c r="B11" s="18" t="s">
        <v>220</v>
      </c>
      <c r="C11" s="17">
        <v>6.1579142000872798E-2</v>
      </c>
      <c r="D11" s="17">
        <v>9.0420792057400196E-2</v>
      </c>
      <c r="E11" s="17">
        <v>7.3719390207140301E-2</v>
      </c>
      <c r="F11" s="17">
        <v>3.3872045655746502E-2</v>
      </c>
      <c r="G11" s="17">
        <v>6.1140702333504202E-2</v>
      </c>
      <c r="H11" s="17">
        <v>4.0728523550186302E-2</v>
      </c>
      <c r="I11" s="17">
        <v>8.1241360842480598E-2</v>
      </c>
      <c r="J11" s="17">
        <v>4.2557851066579798E-2</v>
      </c>
      <c r="K11" s="17">
        <v>9.04728317069355E-2</v>
      </c>
      <c r="L11" s="17">
        <v>2.5692811475565399E-2</v>
      </c>
      <c r="M11" s="17"/>
      <c r="N11" s="17">
        <v>5.2589870121279303E-2</v>
      </c>
      <c r="O11" s="17">
        <v>6.7770822602392103E-2</v>
      </c>
      <c r="P11" s="17">
        <v>6.6278278843263094E-2</v>
      </c>
      <c r="Q11" s="17">
        <v>6.3548739539390303E-2</v>
      </c>
      <c r="R11" s="17"/>
      <c r="S11" s="17">
        <v>6.4761723177230696E-2</v>
      </c>
      <c r="T11" s="17">
        <v>7.9582342744764903E-2</v>
      </c>
      <c r="U11" s="17">
        <v>7.6341669577404597E-2</v>
      </c>
      <c r="V11" s="17">
        <v>6.37294625053932E-2</v>
      </c>
      <c r="W11" s="17">
        <v>6.0683260530458402E-2</v>
      </c>
      <c r="X11" s="17">
        <v>4.8567730618505299E-2</v>
      </c>
      <c r="Y11" s="17">
        <v>5.1652435387718298E-2</v>
      </c>
      <c r="Z11" s="17"/>
      <c r="AA11" s="17">
        <v>6.0190275868095999E-2</v>
      </c>
      <c r="AB11" s="17">
        <v>6.3770515700110997E-2</v>
      </c>
      <c r="AC11" s="17"/>
      <c r="AD11" s="17">
        <v>6.61665334444623E-2</v>
      </c>
      <c r="AE11" s="17">
        <v>5.2384937314668201E-2</v>
      </c>
      <c r="AF11" s="17">
        <v>5.8247896028047502E-2</v>
      </c>
      <c r="AG11" s="17"/>
      <c r="AH11" s="17">
        <v>7.4993497516069901E-2</v>
      </c>
      <c r="AI11" s="17">
        <v>5.9678545647944697E-2</v>
      </c>
      <c r="AJ11" s="17"/>
      <c r="AK11" s="17">
        <v>5.8654367052644402E-2</v>
      </c>
      <c r="AL11" s="17">
        <v>6.2897025113616695E-2</v>
      </c>
      <c r="AM11" s="17"/>
      <c r="AN11" s="17">
        <v>6.0476460298186603E-2</v>
      </c>
      <c r="AO11" s="17">
        <v>6.3548739539390303E-2</v>
      </c>
      <c r="AP11" s="17"/>
      <c r="AQ11" s="17">
        <v>4.5588038574211801E-2</v>
      </c>
      <c r="AR11" s="17">
        <v>6.9556113161025696E-2</v>
      </c>
      <c r="AS11" s="17"/>
      <c r="AT11" s="17">
        <v>7.4359228034346303E-2</v>
      </c>
      <c r="AU11" s="17">
        <v>6.4761169665599999E-2</v>
      </c>
      <c r="AV11" s="17">
        <v>5.9295989833056902E-2</v>
      </c>
      <c r="AW11" s="17">
        <v>4.1327338033504399E-2</v>
      </c>
      <c r="AX11" s="17"/>
      <c r="AY11" s="17">
        <v>6.8140150925355594E-2</v>
      </c>
      <c r="AZ11" s="17">
        <v>5.99529827204845E-2</v>
      </c>
      <c r="BA11" s="17"/>
      <c r="BB11" s="17">
        <v>5.4597588643930502E-2</v>
      </c>
      <c r="BC11" s="17">
        <v>6.2861694776184404E-2</v>
      </c>
      <c r="BD11" s="17"/>
      <c r="BE11" s="17">
        <v>7.5326176269874701E-2</v>
      </c>
      <c r="BF11" s="17">
        <v>5.9777546138568199E-2</v>
      </c>
      <c r="BG11" s="17"/>
      <c r="BH11" s="17">
        <v>7.5858458793052294E-2</v>
      </c>
      <c r="BI11" s="17">
        <v>6.0329418372398899E-2</v>
      </c>
      <c r="BJ11" s="17"/>
      <c r="BK11" s="17">
        <v>7.4936612629912594E-2</v>
      </c>
      <c r="BL11" s="17">
        <v>5.9264649821196599E-2</v>
      </c>
      <c r="BM11" s="17"/>
      <c r="BN11" s="17">
        <v>8.4422551328450501E-2</v>
      </c>
      <c r="BO11" s="17">
        <v>6.0538115406557902E-2</v>
      </c>
      <c r="BP11" s="17"/>
      <c r="BQ11" s="17">
        <v>5.5274284723132901E-2</v>
      </c>
      <c r="BR11" s="17">
        <v>6.2075141026260799E-2</v>
      </c>
      <c r="BS11" s="17"/>
      <c r="BT11" s="17">
        <v>6.1608642658531998E-2</v>
      </c>
      <c r="BU11" s="17">
        <v>6.15771710852843E-2</v>
      </c>
      <c r="BV11" s="17"/>
      <c r="BW11" s="17">
        <v>5.9574508618723501E-2</v>
      </c>
      <c r="BX11" s="17">
        <v>6.2533898900406198E-2</v>
      </c>
      <c r="BY11" s="17"/>
      <c r="BZ11" s="17">
        <v>7.9172902736331402E-2</v>
      </c>
      <c r="CA11" s="17">
        <v>6.0733695553473001E-2</v>
      </c>
    </row>
    <row r="12" spans="2:79" x14ac:dyDescent="0.35">
      <c r="B12" s="18" t="s">
        <v>221</v>
      </c>
      <c r="C12" s="17">
        <v>1.1300098944339599E-2</v>
      </c>
      <c r="D12" s="17">
        <v>1.9276352491080801E-2</v>
      </c>
      <c r="E12" s="17">
        <v>1.12969669946941E-2</v>
      </c>
      <c r="F12" s="17">
        <v>6.0588302826155701E-3</v>
      </c>
      <c r="G12" s="17">
        <v>8.0664349984805005E-3</v>
      </c>
      <c r="H12" s="17">
        <v>6.7262118080941499E-3</v>
      </c>
      <c r="I12" s="17">
        <v>1.32844831661932E-2</v>
      </c>
      <c r="J12" s="17">
        <v>1.9490423502384301E-2</v>
      </c>
      <c r="K12" s="17">
        <v>1.6184850938280902E-2</v>
      </c>
      <c r="L12" s="17">
        <v>3.0219698481631601E-3</v>
      </c>
      <c r="M12" s="17"/>
      <c r="N12" s="17">
        <v>8.8957945191751198E-3</v>
      </c>
      <c r="O12" s="17">
        <v>1.8585447827794602E-2</v>
      </c>
      <c r="P12" s="17">
        <v>8.47582001118595E-3</v>
      </c>
      <c r="Q12" s="17">
        <v>1.06028555674922E-2</v>
      </c>
      <c r="R12" s="17"/>
      <c r="S12" s="17">
        <v>6.7784152326810397E-3</v>
      </c>
      <c r="T12" s="17">
        <v>1.6980468034412301E-2</v>
      </c>
      <c r="U12" s="17">
        <v>1.8242994836887998E-2</v>
      </c>
      <c r="V12" s="17">
        <v>1.4237264304982501E-2</v>
      </c>
      <c r="W12" s="17">
        <v>1.2056332906720001E-2</v>
      </c>
      <c r="X12" s="17">
        <v>8.0828105452788197E-3</v>
      </c>
      <c r="Y12" s="17">
        <v>7.8690501291932505E-3</v>
      </c>
      <c r="Z12" s="17"/>
      <c r="AA12" s="17">
        <v>1.2319517166164201E-2</v>
      </c>
      <c r="AB12" s="17">
        <v>9.6916456693184501E-3</v>
      </c>
      <c r="AC12" s="17"/>
      <c r="AD12" s="17">
        <v>1.82699950961119E-2</v>
      </c>
      <c r="AE12" s="17">
        <v>6.8807631545055696E-3</v>
      </c>
      <c r="AF12" s="17">
        <v>1.07507521896035E-2</v>
      </c>
      <c r="AG12" s="17"/>
      <c r="AH12" s="17">
        <v>1.35064968276287E-2</v>
      </c>
      <c r="AI12" s="17">
        <v>1.09874881919753E-2</v>
      </c>
      <c r="AJ12" s="17"/>
      <c r="AK12" s="17">
        <v>1.5076692739551501E-2</v>
      </c>
      <c r="AL12" s="17">
        <v>9.5983922234795394E-3</v>
      </c>
      <c r="AM12" s="17"/>
      <c r="AN12" s="17">
        <v>1.16904515412196E-2</v>
      </c>
      <c r="AO12" s="17">
        <v>1.06028555674922E-2</v>
      </c>
      <c r="AP12" s="17"/>
      <c r="AQ12" s="17">
        <v>1.0495400013545699E-2</v>
      </c>
      <c r="AR12" s="17">
        <v>1.17015134053859E-2</v>
      </c>
      <c r="AS12" s="17"/>
      <c r="AT12" s="17">
        <v>1.0849828711923901E-2</v>
      </c>
      <c r="AU12" s="17">
        <v>1.38435502241596E-2</v>
      </c>
      <c r="AV12" s="17">
        <v>1.1510227025093101E-2</v>
      </c>
      <c r="AW12" s="17">
        <v>4.4337371341557699E-3</v>
      </c>
      <c r="AX12" s="17"/>
      <c r="AY12" s="17">
        <v>1.0967699899378E-2</v>
      </c>
      <c r="AZ12" s="17">
        <v>1.13824847173172E-2</v>
      </c>
      <c r="BA12" s="17"/>
      <c r="BB12" s="17">
        <v>1.4331794495302599E-2</v>
      </c>
      <c r="BC12" s="17">
        <v>1.07431584836724E-2</v>
      </c>
      <c r="BD12" s="17"/>
      <c r="BE12" s="17">
        <v>4.4222104452369499E-3</v>
      </c>
      <c r="BF12" s="17">
        <v>1.2201469757775101E-2</v>
      </c>
      <c r="BG12" s="17"/>
      <c r="BH12" s="17">
        <v>1.65770082641955E-2</v>
      </c>
      <c r="BI12" s="17">
        <v>1.0838264645240001E-2</v>
      </c>
      <c r="BJ12" s="17"/>
      <c r="BK12" s="17">
        <v>1.176032323948E-2</v>
      </c>
      <c r="BL12" s="17">
        <v>1.12203543907799E-2</v>
      </c>
      <c r="BM12" s="17"/>
      <c r="BN12" s="17">
        <v>1.40414352172042E-2</v>
      </c>
      <c r="BO12" s="17">
        <v>1.1175169958342401E-2</v>
      </c>
      <c r="BP12" s="17"/>
      <c r="BQ12" s="17">
        <v>1.80222029095315E-2</v>
      </c>
      <c r="BR12" s="17">
        <v>1.07712753931604E-2</v>
      </c>
      <c r="BS12" s="17"/>
      <c r="BT12" s="17">
        <v>5.6248128088131604E-3</v>
      </c>
      <c r="BU12" s="17">
        <v>1.16792603190615E-2</v>
      </c>
      <c r="BV12" s="17"/>
      <c r="BW12" s="17">
        <v>1.3268586351811801E-2</v>
      </c>
      <c r="BX12" s="17">
        <v>1.03625574713378E-2</v>
      </c>
      <c r="BY12" s="17"/>
      <c r="BZ12" s="17">
        <v>1.9463880267902099E-2</v>
      </c>
      <c r="CA12" s="17">
        <v>1.0907798513457599E-2</v>
      </c>
    </row>
    <row r="13" spans="2:79" x14ac:dyDescent="0.35">
      <c r="B13" s="18" t="s">
        <v>222</v>
      </c>
      <c r="C13" s="17">
        <v>4.4904851196011604E-3</v>
      </c>
      <c r="D13" s="17">
        <v>9.1980038212677792E-3</v>
      </c>
      <c r="E13" s="17">
        <v>3.4463815519379902E-3</v>
      </c>
      <c r="F13" s="17">
        <v>2.0619719264309499E-3</v>
      </c>
      <c r="G13" s="17">
        <v>3.2425874572106599E-3</v>
      </c>
      <c r="H13" s="17">
        <v>9.0869948133503802E-4</v>
      </c>
      <c r="I13" s="17">
        <v>5.7206916040411504E-3</v>
      </c>
      <c r="J13" s="17">
        <v>3.39896946253443E-3</v>
      </c>
      <c r="K13" s="17">
        <v>1.5842215558517302E-2</v>
      </c>
      <c r="L13" s="17">
        <v>3.6130906376816599E-3</v>
      </c>
      <c r="M13" s="17"/>
      <c r="N13" s="17">
        <v>6.42437085041264E-3</v>
      </c>
      <c r="O13" s="17">
        <v>3.14487601566212E-3</v>
      </c>
      <c r="P13" s="17">
        <v>8.3429245735530001E-3</v>
      </c>
      <c r="Q13" s="17">
        <v>1.94978454854661E-3</v>
      </c>
      <c r="R13" s="17"/>
      <c r="S13" s="17">
        <v>6.3054136082783202E-3</v>
      </c>
      <c r="T13" s="17">
        <v>9.8461461941007408E-3</v>
      </c>
      <c r="U13" s="17">
        <v>3.8444433567297901E-3</v>
      </c>
      <c r="V13" s="17">
        <v>4.2472957444052301E-3</v>
      </c>
      <c r="W13" s="17">
        <v>2.7297894291899E-3</v>
      </c>
      <c r="X13" s="17">
        <v>3.5910524216842899E-3</v>
      </c>
      <c r="Y13" s="17">
        <v>3.47194515253943E-3</v>
      </c>
      <c r="Z13" s="17"/>
      <c r="AA13" s="17">
        <v>4.18672949521935E-3</v>
      </c>
      <c r="AB13" s="17">
        <v>4.9697552742669704E-3</v>
      </c>
      <c r="AC13" s="17"/>
      <c r="AD13" s="17">
        <v>3.1529614955435499E-3</v>
      </c>
      <c r="AE13" s="17">
        <v>5.3166497417208103E-3</v>
      </c>
      <c r="AF13" s="17">
        <v>3.2039970323442702E-3</v>
      </c>
      <c r="AG13" s="17"/>
      <c r="AH13" s="17">
        <v>7.5246874385666799E-3</v>
      </c>
      <c r="AI13" s="17">
        <v>4.0605879206684001E-3</v>
      </c>
      <c r="AJ13" s="17"/>
      <c r="AK13" s="17">
        <v>5.3321164845614496E-3</v>
      </c>
      <c r="AL13" s="17">
        <v>4.1112519195531903E-3</v>
      </c>
      <c r="AM13" s="17"/>
      <c r="AN13" s="17">
        <v>5.91289958596711E-3</v>
      </c>
      <c r="AO13" s="17">
        <v>1.94978454854661E-3</v>
      </c>
      <c r="AP13" s="17"/>
      <c r="AQ13" s="17">
        <v>3.1029714832970499E-3</v>
      </c>
      <c r="AR13" s="17">
        <v>5.1826297431337501E-3</v>
      </c>
      <c r="AS13" s="17"/>
      <c r="AT13" s="17">
        <v>9.3393054115333898E-3</v>
      </c>
      <c r="AU13" s="17">
        <v>4.4064873795492798E-3</v>
      </c>
      <c r="AV13" s="17">
        <v>3.63911937974563E-3</v>
      </c>
      <c r="AW13" s="17">
        <v>0</v>
      </c>
      <c r="AX13" s="17"/>
      <c r="AY13" s="17">
        <v>5.1195670611283699E-3</v>
      </c>
      <c r="AZ13" s="17">
        <v>4.3345658929831703E-3</v>
      </c>
      <c r="BA13" s="17"/>
      <c r="BB13" s="17">
        <v>3.78656498499644E-3</v>
      </c>
      <c r="BC13" s="17">
        <v>4.61979942489646E-3</v>
      </c>
      <c r="BD13" s="17"/>
      <c r="BE13" s="17">
        <v>7.5181285550997203E-3</v>
      </c>
      <c r="BF13" s="17">
        <v>4.09370209140814E-3</v>
      </c>
      <c r="BG13" s="17"/>
      <c r="BH13" s="17">
        <v>7.1133849838175599E-3</v>
      </c>
      <c r="BI13" s="17">
        <v>4.2609293234003804E-3</v>
      </c>
      <c r="BJ13" s="17"/>
      <c r="BK13" s="17">
        <v>3.7163689271778899E-3</v>
      </c>
      <c r="BL13" s="17">
        <v>4.6246187384039001E-3</v>
      </c>
      <c r="BM13" s="17"/>
      <c r="BN13" s="17">
        <v>8.8011288540379498E-3</v>
      </c>
      <c r="BO13" s="17">
        <v>4.2940391906326003E-3</v>
      </c>
      <c r="BP13" s="17"/>
      <c r="BQ13" s="17">
        <v>6.8349153961858797E-3</v>
      </c>
      <c r="BR13" s="17">
        <v>4.3060503130621097E-3</v>
      </c>
      <c r="BS13" s="17"/>
      <c r="BT13" s="17">
        <v>9.0040520456497602E-3</v>
      </c>
      <c r="BU13" s="17">
        <v>4.1889372857629803E-3</v>
      </c>
      <c r="BV13" s="17"/>
      <c r="BW13" s="17">
        <v>6.9259310987999298E-3</v>
      </c>
      <c r="BX13" s="17">
        <v>3.3305429212984999E-3</v>
      </c>
      <c r="BY13" s="17"/>
      <c r="BZ13" s="17">
        <v>1.7827535412401299E-2</v>
      </c>
      <c r="CA13" s="17">
        <v>3.8495896363453198E-3</v>
      </c>
    </row>
    <row r="14" spans="2:79" x14ac:dyDescent="0.35">
      <c r="B14" s="18" t="s">
        <v>75</v>
      </c>
      <c r="C14" s="17">
        <v>5.2829220055484504E-3</v>
      </c>
      <c r="D14" s="17">
        <v>7.9488972574284708E-3</v>
      </c>
      <c r="E14" s="17">
        <v>5.3152968448622996E-3</v>
      </c>
      <c r="F14" s="17">
        <v>1.3283193097852601E-3</v>
      </c>
      <c r="G14" s="17">
        <v>1.0638977196689299E-2</v>
      </c>
      <c r="H14" s="17">
        <v>1.73442880987366E-3</v>
      </c>
      <c r="I14" s="17">
        <v>2.1953177128654598E-3</v>
      </c>
      <c r="J14" s="17">
        <v>1.2351913907328101E-2</v>
      </c>
      <c r="K14" s="17">
        <v>3.5775693133703801E-3</v>
      </c>
      <c r="L14" s="17">
        <v>3.5490265871930102E-3</v>
      </c>
      <c r="M14" s="17"/>
      <c r="N14" s="17">
        <v>6.2168950839143998E-3</v>
      </c>
      <c r="O14" s="17">
        <v>4.6339131583276001E-3</v>
      </c>
      <c r="P14" s="17">
        <v>4.6712898799981398E-3</v>
      </c>
      <c r="Q14" s="17">
        <v>5.1352266717052701E-3</v>
      </c>
      <c r="R14" s="17"/>
      <c r="S14" s="17">
        <v>1.9293272278452E-3</v>
      </c>
      <c r="T14" s="17">
        <v>0</v>
      </c>
      <c r="U14" s="17">
        <v>3.89104361189151E-3</v>
      </c>
      <c r="V14" s="17">
        <v>7.6088781133667903E-3</v>
      </c>
      <c r="W14" s="17">
        <v>2.84837062074221E-3</v>
      </c>
      <c r="X14" s="17">
        <v>3.8058635824667298E-3</v>
      </c>
      <c r="Y14" s="17">
        <v>2.5236181608223099E-3</v>
      </c>
      <c r="Z14" s="17"/>
      <c r="AA14" s="17">
        <v>3.6192332786749099E-3</v>
      </c>
      <c r="AB14" s="17">
        <v>7.9079148927325704E-3</v>
      </c>
      <c r="AC14" s="17"/>
      <c r="AD14" s="17">
        <v>6.4858933080949397E-3</v>
      </c>
      <c r="AE14" s="17">
        <v>1.53971183512312E-3</v>
      </c>
      <c r="AF14" s="17">
        <v>2.7548490546899802E-3</v>
      </c>
      <c r="AG14" s="17"/>
      <c r="AH14" s="17">
        <v>3.7996086229904998E-3</v>
      </c>
      <c r="AI14" s="17">
        <v>5.49308342567371E-3</v>
      </c>
      <c r="AJ14" s="17"/>
      <c r="AK14" s="17">
        <v>6.9315780214483803E-3</v>
      </c>
      <c r="AL14" s="17">
        <v>4.5400491484780901E-3</v>
      </c>
      <c r="AM14" s="17"/>
      <c r="AN14" s="17">
        <v>5.3656094272252503E-3</v>
      </c>
      <c r="AO14" s="17">
        <v>5.1352266717052701E-3</v>
      </c>
      <c r="AP14" s="17"/>
      <c r="AQ14" s="17">
        <v>2.20574224314463E-3</v>
      </c>
      <c r="AR14" s="17">
        <v>6.8179364172729403E-3</v>
      </c>
      <c r="AS14" s="17"/>
      <c r="AT14" s="17">
        <v>1.51967176095691E-2</v>
      </c>
      <c r="AU14" s="17">
        <v>3.9407665980829296E-3</v>
      </c>
      <c r="AV14" s="17">
        <v>2.4014112576378199E-3</v>
      </c>
      <c r="AW14" s="17">
        <v>2.1815808414452501E-3</v>
      </c>
      <c r="AX14" s="17"/>
      <c r="AY14" s="17">
        <v>3.03277661348511E-3</v>
      </c>
      <c r="AZ14" s="17">
        <v>5.84062507433599E-3</v>
      </c>
      <c r="BA14" s="17"/>
      <c r="BB14" s="17">
        <v>4.0752990970541096E-3</v>
      </c>
      <c r="BC14" s="17">
        <v>5.50476949902628E-3</v>
      </c>
      <c r="BD14" s="17"/>
      <c r="BE14" s="17">
        <v>2.5036703209668099E-3</v>
      </c>
      <c r="BF14" s="17">
        <v>5.6471524451666699E-3</v>
      </c>
      <c r="BG14" s="17"/>
      <c r="BH14" s="17">
        <v>1.4082780900605599E-3</v>
      </c>
      <c r="BI14" s="17">
        <v>5.6220302502621999E-3</v>
      </c>
      <c r="BJ14" s="17"/>
      <c r="BK14" s="17">
        <v>5.0879124248951997E-3</v>
      </c>
      <c r="BL14" s="17">
        <v>5.3167119469167299E-3</v>
      </c>
      <c r="BM14" s="17"/>
      <c r="BN14" s="17">
        <v>8.0137724747364001E-3</v>
      </c>
      <c r="BO14" s="17">
        <v>5.1584708816923598E-3</v>
      </c>
      <c r="BP14" s="17"/>
      <c r="BQ14" s="17">
        <v>2.0870781410232101E-3</v>
      </c>
      <c r="BR14" s="17">
        <v>5.5343369658352598E-3</v>
      </c>
      <c r="BS14" s="17"/>
      <c r="BT14" s="17">
        <v>1.67456544490356E-3</v>
      </c>
      <c r="BU14" s="17">
        <v>5.5239934513485901E-3</v>
      </c>
      <c r="BV14" s="17"/>
      <c r="BW14" s="17">
        <v>3.145716000729E-3</v>
      </c>
      <c r="BX14" s="17">
        <v>6.3008199399019298E-3</v>
      </c>
      <c r="BY14" s="17"/>
      <c r="BZ14" s="17">
        <v>3.0302752370869601E-3</v>
      </c>
      <c r="CA14" s="17">
        <v>5.3911701644428602E-3</v>
      </c>
    </row>
    <row r="15" spans="2:79" x14ac:dyDescent="0.35">
      <c r="B15" s="18" t="s">
        <v>223</v>
      </c>
      <c r="C15" s="20">
        <v>0.91734735192963801</v>
      </c>
      <c r="D15" s="20">
        <v>0.87315595437282301</v>
      </c>
      <c r="E15" s="20">
        <v>0.90622196440136504</v>
      </c>
      <c r="F15" s="20">
        <v>0.95667883282542199</v>
      </c>
      <c r="G15" s="20">
        <v>0.91691129801411497</v>
      </c>
      <c r="H15" s="20">
        <v>0.94990213635051102</v>
      </c>
      <c r="I15" s="20">
        <v>0.89755814667442002</v>
      </c>
      <c r="J15" s="20">
        <v>0.92220084206117303</v>
      </c>
      <c r="K15" s="20">
        <v>0.87392253248289598</v>
      </c>
      <c r="L15" s="20">
        <v>0.96412310145139701</v>
      </c>
      <c r="M15" s="20"/>
      <c r="N15" s="20">
        <v>0.92587306942521796</v>
      </c>
      <c r="O15" s="20">
        <v>0.90586494039582399</v>
      </c>
      <c r="P15" s="20">
        <v>0.91223168669200005</v>
      </c>
      <c r="Q15" s="20">
        <v>0.91876339367286597</v>
      </c>
      <c r="R15" s="20"/>
      <c r="S15" s="20">
        <v>0.92022512075396501</v>
      </c>
      <c r="T15" s="20">
        <v>0.89359104302672199</v>
      </c>
      <c r="U15" s="20">
        <v>0.89767984861708605</v>
      </c>
      <c r="V15" s="20">
        <v>0.91017709933185198</v>
      </c>
      <c r="W15" s="20">
        <v>0.92168224651288999</v>
      </c>
      <c r="X15" s="20">
        <v>0.93595254283206497</v>
      </c>
      <c r="Y15" s="20">
        <v>0.93448295116972702</v>
      </c>
      <c r="Z15" s="20"/>
      <c r="AA15" s="20">
        <v>0.91968424419184502</v>
      </c>
      <c r="AB15" s="20">
        <v>0.91366016846357101</v>
      </c>
      <c r="AC15" s="20"/>
      <c r="AD15" s="20">
        <v>0.90592461665578705</v>
      </c>
      <c r="AE15" s="20">
        <v>0.933877937953982</v>
      </c>
      <c r="AF15" s="20">
        <v>0.92504250569531499</v>
      </c>
      <c r="AG15" s="20"/>
      <c r="AH15" s="20">
        <v>0.90017570959474402</v>
      </c>
      <c r="AI15" s="20">
        <v>0.91978029481373802</v>
      </c>
      <c r="AJ15" s="20"/>
      <c r="AK15" s="20">
        <v>0.91400524570179398</v>
      </c>
      <c r="AL15" s="20">
        <v>0.91885328159487201</v>
      </c>
      <c r="AM15" s="20"/>
      <c r="AN15" s="20">
        <v>0.91655457914740102</v>
      </c>
      <c r="AO15" s="20">
        <v>0.91876339367286597</v>
      </c>
      <c r="AP15" s="20"/>
      <c r="AQ15" s="20">
        <v>0.93860784768580097</v>
      </c>
      <c r="AR15" s="20">
        <v>0.90674180727318199</v>
      </c>
      <c r="AS15" s="20"/>
      <c r="AT15" s="20">
        <v>0.89025492023262698</v>
      </c>
      <c r="AU15" s="20">
        <v>0.91304802613260805</v>
      </c>
      <c r="AV15" s="20">
        <v>0.923153252504467</v>
      </c>
      <c r="AW15" s="20">
        <v>0.95205734399089503</v>
      </c>
      <c r="AX15" s="20"/>
      <c r="AY15" s="20">
        <v>0.91273980550065303</v>
      </c>
      <c r="AZ15" s="20">
        <v>0.91848934159487905</v>
      </c>
      <c r="BA15" s="20"/>
      <c r="BB15" s="20">
        <v>0.92320875277871695</v>
      </c>
      <c r="BC15" s="20">
        <v>0.91627057781622101</v>
      </c>
      <c r="BD15" s="20"/>
      <c r="BE15" s="20">
        <v>0.910229814408822</v>
      </c>
      <c r="BF15" s="20">
        <v>0.91828012956708205</v>
      </c>
      <c r="BG15" s="20"/>
      <c r="BH15" s="20">
        <v>0.89904286986887405</v>
      </c>
      <c r="BI15" s="20">
        <v>0.91894935740869899</v>
      </c>
      <c r="BJ15" s="20"/>
      <c r="BK15" s="20">
        <v>0.90449878277853402</v>
      </c>
      <c r="BL15" s="20">
        <v>0.919573665102703</v>
      </c>
      <c r="BM15" s="20"/>
      <c r="BN15" s="20">
        <v>0.88472111212557103</v>
      </c>
      <c r="BO15" s="20">
        <v>0.91883420456277498</v>
      </c>
      <c r="BP15" s="20"/>
      <c r="BQ15" s="20">
        <v>0.91778151883012604</v>
      </c>
      <c r="BR15" s="20">
        <v>0.91731319630168195</v>
      </c>
      <c r="BS15" s="20"/>
      <c r="BT15" s="20">
        <v>0.92208792704210196</v>
      </c>
      <c r="BU15" s="20">
        <v>0.917030637858542</v>
      </c>
      <c r="BV15" s="20"/>
      <c r="BW15" s="20">
        <v>0.917085257929936</v>
      </c>
      <c r="BX15" s="20">
        <v>0.91747218076705594</v>
      </c>
      <c r="BY15" s="20"/>
      <c r="BZ15" s="20">
        <v>0.88050540634627805</v>
      </c>
      <c r="CA15" s="20">
        <v>0.91911774613228103</v>
      </c>
    </row>
    <row r="16" spans="2:79" x14ac:dyDescent="0.35">
      <c r="B16" s="18" t="s">
        <v>224</v>
      </c>
      <c r="C16" s="20">
        <v>1.57905840639408E-2</v>
      </c>
      <c r="D16" s="20">
        <v>2.8474356312348601E-2</v>
      </c>
      <c r="E16" s="20">
        <v>1.4743348546632101E-2</v>
      </c>
      <c r="F16" s="20">
        <v>8.1208022090465196E-3</v>
      </c>
      <c r="G16" s="20">
        <v>1.13090224556912E-2</v>
      </c>
      <c r="H16" s="20">
        <v>7.6349112894291901E-3</v>
      </c>
      <c r="I16" s="20">
        <v>1.90051747702343E-2</v>
      </c>
      <c r="J16" s="20">
        <v>2.2889392964918698E-2</v>
      </c>
      <c r="K16" s="20">
        <v>3.20270664967982E-2</v>
      </c>
      <c r="L16" s="20">
        <v>6.63506048584482E-3</v>
      </c>
      <c r="M16" s="20"/>
      <c r="N16" s="20">
        <v>1.53201653695878E-2</v>
      </c>
      <c r="O16" s="20">
        <v>2.17303238434567E-2</v>
      </c>
      <c r="P16" s="20">
        <v>1.68187445847389E-2</v>
      </c>
      <c r="Q16" s="20">
        <v>1.25526401160388E-2</v>
      </c>
      <c r="R16" s="20"/>
      <c r="S16" s="20">
        <v>1.30838288409594E-2</v>
      </c>
      <c r="T16" s="20">
        <v>2.6826614228512999E-2</v>
      </c>
      <c r="U16" s="20">
        <v>2.20874381936178E-2</v>
      </c>
      <c r="V16" s="20">
        <v>1.8484560049387699E-2</v>
      </c>
      <c r="W16" s="20">
        <v>1.4786122335909899E-2</v>
      </c>
      <c r="X16" s="20">
        <v>1.16738629669631E-2</v>
      </c>
      <c r="Y16" s="20">
        <v>1.1340995281732699E-2</v>
      </c>
      <c r="Z16" s="20"/>
      <c r="AA16" s="20">
        <v>1.6506246661383499E-2</v>
      </c>
      <c r="AB16" s="20">
        <v>1.4661400943585401E-2</v>
      </c>
      <c r="AC16" s="20"/>
      <c r="AD16" s="20">
        <v>2.1422956591655402E-2</v>
      </c>
      <c r="AE16" s="20">
        <v>1.21974128962264E-2</v>
      </c>
      <c r="AF16" s="20">
        <v>1.39547492219477E-2</v>
      </c>
      <c r="AG16" s="20"/>
      <c r="AH16" s="20">
        <v>2.10311842661954E-2</v>
      </c>
      <c r="AI16" s="20">
        <v>1.50480761126437E-2</v>
      </c>
      <c r="AJ16" s="20"/>
      <c r="AK16" s="20">
        <v>2.0408809224112898E-2</v>
      </c>
      <c r="AL16" s="20">
        <v>1.37096441430327E-2</v>
      </c>
      <c r="AM16" s="20"/>
      <c r="AN16" s="20">
        <v>1.7603351127186698E-2</v>
      </c>
      <c r="AO16" s="20">
        <v>1.25526401160388E-2</v>
      </c>
      <c r="AP16" s="20"/>
      <c r="AQ16" s="20">
        <v>1.35983714968427E-2</v>
      </c>
      <c r="AR16" s="20">
        <v>1.68841431485196E-2</v>
      </c>
      <c r="AS16" s="20"/>
      <c r="AT16" s="20">
        <v>2.0189134123457301E-2</v>
      </c>
      <c r="AU16" s="20">
        <v>1.8250037603708899E-2</v>
      </c>
      <c r="AV16" s="20">
        <v>1.51493464048387E-2</v>
      </c>
      <c r="AW16" s="20">
        <v>4.4337371341557699E-3</v>
      </c>
      <c r="AX16" s="20"/>
      <c r="AY16" s="20">
        <v>1.6087266960506399E-2</v>
      </c>
      <c r="AZ16" s="20">
        <v>1.57170506103003E-2</v>
      </c>
      <c r="BA16" s="20"/>
      <c r="BB16" s="20">
        <v>1.81183594802991E-2</v>
      </c>
      <c r="BC16" s="20">
        <v>1.5362957908568901E-2</v>
      </c>
      <c r="BD16" s="20"/>
      <c r="BE16" s="20">
        <v>1.1940339000336701E-2</v>
      </c>
      <c r="BF16" s="20">
        <v>1.62951718491832E-2</v>
      </c>
      <c r="BG16" s="20"/>
      <c r="BH16" s="20">
        <v>2.36903932480131E-2</v>
      </c>
      <c r="BI16" s="20">
        <v>1.50991939686403E-2</v>
      </c>
      <c r="BJ16" s="20"/>
      <c r="BK16" s="20">
        <v>1.54766921666579E-2</v>
      </c>
      <c r="BL16" s="20">
        <v>1.5844973129183801E-2</v>
      </c>
      <c r="BM16" s="20"/>
      <c r="BN16" s="20">
        <v>2.2842564071242102E-2</v>
      </c>
      <c r="BO16" s="20">
        <v>1.5469209148975E-2</v>
      </c>
      <c r="BP16" s="20"/>
      <c r="BQ16" s="20">
        <v>2.48571183057174E-2</v>
      </c>
      <c r="BR16" s="20">
        <v>1.50773257062225E-2</v>
      </c>
      <c r="BS16" s="20"/>
      <c r="BT16" s="20">
        <v>1.46288648544629E-2</v>
      </c>
      <c r="BU16" s="20">
        <v>1.58681976048245E-2</v>
      </c>
      <c r="BV16" s="20"/>
      <c r="BW16" s="20">
        <v>2.0194517450611699E-2</v>
      </c>
      <c r="BX16" s="20">
        <v>1.36931003926363E-2</v>
      </c>
      <c r="BY16" s="20"/>
      <c r="BZ16" s="20">
        <v>3.7291415680303398E-2</v>
      </c>
      <c r="CA16" s="20">
        <v>1.4757388149803E-2</v>
      </c>
    </row>
    <row r="17" spans="2:79" x14ac:dyDescent="0.35">
      <c r="B17" s="18" t="s">
        <v>166</v>
      </c>
      <c r="C17" s="21">
        <v>0.90155676786569705</v>
      </c>
      <c r="D17" s="21">
        <v>0.84468159806047405</v>
      </c>
      <c r="E17" s="21">
        <v>0.89147861585473298</v>
      </c>
      <c r="F17" s="21">
        <v>0.948558030616375</v>
      </c>
      <c r="G17" s="21">
        <v>0.90560227555842399</v>
      </c>
      <c r="H17" s="21">
        <v>0.94226722506108196</v>
      </c>
      <c r="I17" s="21">
        <v>0.87855297190418502</v>
      </c>
      <c r="J17" s="21">
        <v>0.89931144909625504</v>
      </c>
      <c r="K17" s="21">
        <v>0.84189546598609799</v>
      </c>
      <c r="L17" s="21">
        <v>0.95748804096555196</v>
      </c>
      <c r="M17" s="21"/>
      <c r="N17" s="21">
        <v>0.91055290405563105</v>
      </c>
      <c r="O17" s="21">
        <v>0.88413461655236703</v>
      </c>
      <c r="P17" s="21">
        <v>0.89541294210726097</v>
      </c>
      <c r="Q17" s="21">
        <v>0.90621075355682701</v>
      </c>
      <c r="R17" s="21"/>
      <c r="S17" s="21">
        <v>0.90714129191300497</v>
      </c>
      <c r="T17" s="21">
        <v>0.86676442879820903</v>
      </c>
      <c r="U17" s="21">
        <v>0.87559241042346803</v>
      </c>
      <c r="V17" s="21">
        <v>0.89169253928246495</v>
      </c>
      <c r="W17" s="21">
        <v>0.90689612417697996</v>
      </c>
      <c r="X17" s="21">
        <v>0.92427867986510204</v>
      </c>
      <c r="Y17" s="21">
        <v>0.92314195588799397</v>
      </c>
      <c r="Z17" s="21"/>
      <c r="AA17" s="21">
        <v>0.90317799753046202</v>
      </c>
      <c r="AB17" s="21">
        <v>0.89899876751998598</v>
      </c>
      <c r="AC17" s="21"/>
      <c r="AD17" s="21">
        <v>0.884501660064132</v>
      </c>
      <c r="AE17" s="21">
        <v>0.92168052505775599</v>
      </c>
      <c r="AF17" s="21">
        <v>0.91108775647336704</v>
      </c>
      <c r="AG17" s="21"/>
      <c r="AH17" s="21">
        <v>0.87914452532854903</v>
      </c>
      <c r="AI17" s="21">
        <v>0.90473221870109399</v>
      </c>
      <c r="AJ17" s="21"/>
      <c r="AK17" s="21">
        <v>0.89359643647768106</v>
      </c>
      <c r="AL17" s="21">
        <v>0.90514363745184001</v>
      </c>
      <c r="AM17" s="21"/>
      <c r="AN17" s="21">
        <v>0.89895122802021499</v>
      </c>
      <c r="AO17" s="21">
        <v>0.90621075355682701</v>
      </c>
      <c r="AP17" s="21"/>
      <c r="AQ17" s="21">
        <v>0.92500947618895801</v>
      </c>
      <c r="AR17" s="21">
        <v>0.88985766412466205</v>
      </c>
      <c r="AS17" s="21"/>
      <c r="AT17" s="21">
        <v>0.87006578610916996</v>
      </c>
      <c r="AU17" s="21">
        <v>0.89479798852889902</v>
      </c>
      <c r="AV17" s="21">
        <v>0.908003906099628</v>
      </c>
      <c r="AW17" s="21">
        <v>0.94762360685673896</v>
      </c>
      <c r="AX17" s="21"/>
      <c r="AY17" s="21">
        <v>0.89665253854014604</v>
      </c>
      <c r="AZ17" s="21">
        <v>0.90277229098457901</v>
      </c>
      <c r="BA17" s="21"/>
      <c r="BB17" s="21">
        <v>0.90509039329841701</v>
      </c>
      <c r="BC17" s="21">
        <v>0.900907619907652</v>
      </c>
      <c r="BD17" s="21"/>
      <c r="BE17" s="21">
        <v>0.89828947540848503</v>
      </c>
      <c r="BF17" s="21">
        <v>0.90198495771789899</v>
      </c>
      <c r="BG17" s="21"/>
      <c r="BH17" s="21">
        <v>0.87535247662086102</v>
      </c>
      <c r="BI17" s="21">
        <v>0.90385016344005797</v>
      </c>
      <c r="BJ17" s="21"/>
      <c r="BK17" s="21">
        <v>0.88902209061187698</v>
      </c>
      <c r="BL17" s="21">
        <v>0.90372869197351902</v>
      </c>
      <c r="BM17" s="21"/>
      <c r="BN17" s="21">
        <v>0.86187854805432895</v>
      </c>
      <c r="BO17" s="21">
        <v>0.9033649954138</v>
      </c>
      <c r="BP17" s="21"/>
      <c r="BQ17" s="21">
        <v>0.89292440052440902</v>
      </c>
      <c r="BR17" s="21">
        <v>0.90223587059545896</v>
      </c>
      <c r="BS17" s="21"/>
      <c r="BT17" s="21">
        <v>0.90745906218763905</v>
      </c>
      <c r="BU17" s="21">
        <v>0.90116244025371794</v>
      </c>
      <c r="BV17" s="21"/>
      <c r="BW17" s="21">
        <v>0.89689074047932404</v>
      </c>
      <c r="BX17" s="21">
        <v>0.90377908037441901</v>
      </c>
      <c r="BY17" s="21"/>
      <c r="BZ17" s="21">
        <v>0.84321399066597502</v>
      </c>
      <c r="CA17" s="21">
        <v>0.90436035798247805</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218</v>
      </c>
      <c r="C9" s="17">
        <v>0.64060619451175405</v>
      </c>
      <c r="D9" s="17">
        <v>0.682341095522355</v>
      </c>
      <c r="E9" s="17">
        <v>0.67222324430078195</v>
      </c>
      <c r="F9" s="17">
        <v>0.78222384862347105</v>
      </c>
      <c r="G9" s="17">
        <v>0.60445287798917702</v>
      </c>
      <c r="H9" s="17">
        <v>0.62930499987809496</v>
      </c>
      <c r="I9" s="17">
        <v>0.56038004728909896</v>
      </c>
      <c r="J9" s="17">
        <v>0.46514617971682798</v>
      </c>
      <c r="K9" s="17">
        <v>0.62313031126691998</v>
      </c>
      <c r="L9" s="17">
        <v>0.66189869671436297</v>
      </c>
      <c r="M9" s="17"/>
      <c r="N9" s="17">
        <v>0.67018401469137501</v>
      </c>
      <c r="O9" s="17">
        <v>0.63092334403733796</v>
      </c>
      <c r="P9" s="17">
        <v>0.58913423084639005</v>
      </c>
      <c r="Q9" s="17">
        <v>0.64414460512423299</v>
      </c>
      <c r="R9" s="17"/>
      <c r="S9" s="17">
        <v>0.64821875668180295</v>
      </c>
      <c r="T9" s="17">
        <v>0.59523951377501405</v>
      </c>
      <c r="U9" s="17">
        <v>0.63872994643792003</v>
      </c>
      <c r="V9" s="17">
        <v>0.66166955679175199</v>
      </c>
      <c r="W9" s="17">
        <v>0.59804367368459099</v>
      </c>
      <c r="X9" s="17">
        <v>0.65464018585858896</v>
      </c>
      <c r="Y9" s="17">
        <v>0.67398326217986404</v>
      </c>
      <c r="Z9" s="17"/>
      <c r="AA9" s="17">
        <v>0.64027755393961605</v>
      </c>
      <c r="AB9" s="17">
        <v>0.64112472850814906</v>
      </c>
      <c r="AC9" s="17"/>
      <c r="AD9" s="17">
        <v>0.61862129371785202</v>
      </c>
      <c r="AE9" s="17">
        <v>0.67410028700796498</v>
      </c>
      <c r="AF9" s="17">
        <v>0.64640708183419104</v>
      </c>
      <c r="AG9" s="17"/>
      <c r="AH9" s="17">
        <v>0.61724555101367795</v>
      </c>
      <c r="AI9" s="17">
        <v>0.64391601836308998</v>
      </c>
      <c r="AJ9" s="17"/>
      <c r="AK9" s="17">
        <v>0.64410730595852905</v>
      </c>
      <c r="AL9" s="17">
        <v>0.639028618208205</v>
      </c>
      <c r="AM9" s="17"/>
      <c r="AN9" s="17">
        <v>0.63862521080179901</v>
      </c>
      <c r="AO9" s="17">
        <v>0.64414460512423299</v>
      </c>
      <c r="AP9" s="17"/>
      <c r="AQ9" s="17">
        <v>0.69046373448666898</v>
      </c>
      <c r="AR9" s="17">
        <v>0.61573535552806102</v>
      </c>
      <c r="AS9" s="17"/>
      <c r="AT9" s="17">
        <v>0.60740516837729996</v>
      </c>
      <c r="AU9" s="17">
        <v>0.63890889677760498</v>
      </c>
      <c r="AV9" s="17">
        <v>0.64958566416183505</v>
      </c>
      <c r="AW9" s="17">
        <v>0.66824344384982004</v>
      </c>
      <c r="AX9" s="17"/>
      <c r="AY9" s="17">
        <v>0.62615007242584098</v>
      </c>
      <c r="AZ9" s="17">
        <v>0.644189173495476</v>
      </c>
      <c r="BA9" s="17"/>
      <c r="BB9" s="17">
        <v>0.61415231800011305</v>
      </c>
      <c r="BC9" s="17">
        <v>0.64546592858569296</v>
      </c>
      <c r="BD9" s="17"/>
      <c r="BE9" s="17">
        <v>0.620091392040097</v>
      </c>
      <c r="BF9" s="17">
        <v>0.64329472954598099</v>
      </c>
      <c r="BG9" s="17"/>
      <c r="BH9" s="17">
        <v>0.64057560851974205</v>
      </c>
      <c r="BI9" s="17">
        <v>0.64060887139311096</v>
      </c>
      <c r="BJ9" s="17"/>
      <c r="BK9" s="17">
        <v>0.60479062752676005</v>
      </c>
      <c r="BL9" s="17">
        <v>0.64681207375338301</v>
      </c>
      <c r="BM9" s="17"/>
      <c r="BN9" s="17">
        <v>0.57386272718968701</v>
      </c>
      <c r="BO9" s="17">
        <v>0.64364784751033599</v>
      </c>
      <c r="BP9" s="17"/>
      <c r="BQ9" s="17">
        <v>0.58970604457766596</v>
      </c>
      <c r="BR9" s="17">
        <v>0.64461047623412504</v>
      </c>
      <c r="BS9" s="17"/>
      <c r="BT9" s="17">
        <v>0.65525284180864696</v>
      </c>
      <c r="BU9" s="17">
        <v>0.63962766359867895</v>
      </c>
      <c r="BV9" s="17"/>
      <c r="BW9" s="17">
        <v>0.63621285649298198</v>
      </c>
      <c r="BX9" s="17">
        <v>0.64269863187349696</v>
      </c>
      <c r="BY9" s="17"/>
      <c r="BZ9" s="17">
        <v>0.59684623820425298</v>
      </c>
      <c r="CA9" s="17">
        <v>0.64270902517739903</v>
      </c>
    </row>
    <row r="10" spans="2:79" x14ac:dyDescent="0.35">
      <c r="B10" s="18" t="s">
        <v>219</v>
      </c>
      <c r="C10" s="17">
        <v>0.26688146508125199</v>
      </c>
      <c r="D10" s="17">
        <v>0.248415349587152</v>
      </c>
      <c r="E10" s="17">
        <v>0.23926617734164601</v>
      </c>
      <c r="F10" s="17">
        <v>0.154426831245182</v>
      </c>
      <c r="G10" s="17">
        <v>0.28683979254891301</v>
      </c>
      <c r="H10" s="17">
        <v>0.29275889593328902</v>
      </c>
      <c r="I10" s="17">
        <v>0.35774532024587102</v>
      </c>
      <c r="J10" s="17">
        <v>0.32595361541444201</v>
      </c>
      <c r="K10" s="17">
        <v>0.224171713736734</v>
      </c>
      <c r="L10" s="17">
        <v>0.27710742356142998</v>
      </c>
      <c r="M10" s="17"/>
      <c r="N10" s="17">
        <v>0.23388074297893</v>
      </c>
      <c r="O10" s="17">
        <v>0.26950660577921598</v>
      </c>
      <c r="P10" s="17">
        <v>0.30484144730499202</v>
      </c>
      <c r="Q10" s="17">
        <v>0.27580505606438399</v>
      </c>
      <c r="R10" s="17"/>
      <c r="S10" s="17">
        <v>0.23957708050509399</v>
      </c>
      <c r="T10" s="17">
        <v>0.30710270581154098</v>
      </c>
      <c r="U10" s="17">
        <v>0.26666811426530901</v>
      </c>
      <c r="V10" s="17">
        <v>0.24629930929281299</v>
      </c>
      <c r="W10" s="17">
        <v>0.30993558943504501</v>
      </c>
      <c r="X10" s="17">
        <v>0.27901799636931501</v>
      </c>
      <c r="Y10" s="17">
        <v>0.24421059431435199</v>
      </c>
      <c r="Z10" s="17"/>
      <c r="AA10" s="17">
        <v>0.26990512788155502</v>
      </c>
      <c r="AB10" s="17">
        <v>0.26211068481699401</v>
      </c>
      <c r="AC10" s="17"/>
      <c r="AD10" s="17">
        <v>0.27606430104679502</v>
      </c>
      <c r="AE10" s="17">
        <v>0.25743227408457298</v>
      </c>
      <c r="AF10" s="17">
        <v>0.27053798131939499</v>
      </c>
      <c r="AG10" s="17"/>
      <c r="AH10" s="17">
        <v>0.29269064769515502</v>
      </c>
      <c r="AI10" s="17">
        <v>0.26322472299681399</v>
      </c>
      <c r="AJ10" s="17"/>
      <c r="AK10" s="17">
        <v>0.26649795793220399</v>
      </c>
      <c r="AL10" s="17">
        <v>0.267054270717342</v>
      </c>
      <c r="AM10" s="17"/>
      <c r="AN10" s="17">
        <v>0.26188558124868</v>
      </c>
      <c r="AO10" s="17">
        <v>0.27580505606438399</v>
      </c>
      <c r="AP10" s="17"/>
      <c r="AQ10" s="17">
        <v>0.23620294906869699</v>
      </c>
      <c r="AR10" s="17">
        <v>0.28218507677951998</v>
      </c>
      <c r="AS10" s="17"/>
      <c r="AT10" s="17">
        <v>0.25394107642319902</v>
      </c>
      <c r="AU10" s="17">
        <v>0.26272723758064098</v>
      </c>
      <c r="AV10" s="17">
        <v>0.27259937586332</v>
      </c>
      <c r="AW10" s="17">
        <v>0.28252564071307101</v>
      </c>
      <c r="AX10" s="17"/>
      <c r="AY10" s="17">
        <v>0.27267094768103001</v>
      </c>
      <c r="AZ10" s="17">
        <v>0.26544653015483499</v>
      </c>
      <c r="BA10" s="17"/>
      <c r="BB10" s="17">
        <v>0.27990146145309402</v>
      </c>
      <c r="BC10" s="17">
        <v>0.264489614496218</v>
      </c>
      <c r="BD10" s="17"/>
      <c r="BE10" s="17">
        <v>0.28133637071141798</v>
      </c>
      <c r="BF10" s="17">
        <v>0.26498710025581301</v>
      </c>
      <c r="BG10" s="17"/>
      <c r="BH10" s="17">
        <v>0.26724419465110699</v>
      </c>
      <c r="BI10" s="17">
        <v>0.26684971904460397</v>
      </c>
      <c r="BJ10" s="17"/>
      <c r="BK10" s="17">
        <v>0.29162459366041898</v>
      </c>
      <c r="BL10" s="17">
        <v>0.26259414308836698</v>
      </c>
      <c r="BM10" s="17"/>
      <c r="BN10" s="17">
        <v>0.32485278995968397</v>
      </c>
      <c r="BO10" s="17">
        <v>0.26423957874805698</v>
      </c>
      <c r="BP10" s="17"/>
      <c r="BQ10" s="17">
        <v>0.29883672241265402</v>
      </c>
      <c r="BR10" s="17">
        <v>0.26436756575027798</v>
      </c>
      <c r="BS10" s="17"/>
      <c r="BT10" s="17">
        <v>0.264667860180893</v>
      </c>
      <c r="BU10" s="17">
        <v>0.26702935427257601</v>
      </c>
      <c r="BV10" s="17"/>
      <c r="BW10" s="17">
        <v>0.26369146182299802</v>
      </c>
      <c r="BX10" s="17">
        <v>0.268400784098622</v>
      </c>
      <c r="BY10" s="17"/>
      <c r="BZ10" s="17">
        <v>0.29316871602570499</v>
      </c>
      <c r="CA10" s="17">
        <v>0.26561826369656499</v>
      </c>
    </row>
    <row r="11" spans="2:79" ht="29" x14ac:dyDescent="0.35">
      <c r="B11" s="18" t="s">
        <v>220</v>
      </c>
      <c r="C11" s="17">
        <v>6.5239936963574496E-2</v>
      </c>
      <c r="D11" s="17">
        <v>4.2421032163248301E-2</v>
      </c>
      <c r="E11" s="17">
        <v>6.3293075870137702E-2</v>
      </c>
      <c r="F11" s="17">
        <v>4.8950022659861599E-2</v>
      </c>
      <c r="G11" s="17">
        <v>7.7617730617284497E-2</v>
      </c>
      <c r="H11" s="17">
        <v>5.7546002434541103E-2</v>
      </c>
      <c r="I11" s="17">
        <v>6.4592904163277398E-2</v>
      </c>
      <c r="J11" s="17">
        <v>0.122467328016986</v>
      </c>
      <c r="K11" s="17">
        <v>0.117935635223993</v>
      </c>
      <c r="L11" s="17">
        <v>4.4355372365328397E-2</v>
      </c>
      <c r="M11" s="17"/>
      <c r="N11" s="17">
        <v>6.3564196135664303E-2</v>
      </c>
      <c r="O11" s="17">
        <v>6.9262919351173402E-2</v>
      </c>
      <c r="P11" s="17">
        <v>7.7172067763953495E-2</v>
      </c>
      <c r="Q11" s="17">
        <v>5.9245801897596102E-2</v>
      </c>
      <c r="R11" s="17"/>
      <c r="S11" s="17">
        <v>8.3433660605087404E-2</v>
      </c>
      <c r="T11" s="17">
        <v>7.4092869260013697E-2</v>
      </c>
      <c r="U11" s="17">
        <v>6.8813387367206394E-2</v>
      </c>
      <c r="V11" s="17">
        <v>6.1307511034513797E-2</v>
      </c>
      <c r="W11" s="17">
        <v>7.6015433570355007E-2</v>
      </c>
      <c r="X11" s="17">
        <v>4.5325755725909897E-2</v>
      </c>
      <c r="Y11" s="17">
        <v>5.9062362948995001E-2</v>
      </c>
      <c r="Z11" s="17"/>
      <c r="AA11" s="17">
        <v>6.6096265337910395E-2</v>
      </c>
      <c r="AB11" s="17">
        <v>6.3888809282406506E-2</v>
      </c>
      <c r="AC11" s="17"/>
      <c r="AD11" s="17">
        <v>8.2120929081049399E-2</v>
      </c>
      <c r="AE11" s="17">
        <v>5.3209536573763101E-2</v>
      </c>
      <c r="AF11" s="17">
        <v>5.8451398308319101E-2</v>
      </c>
      <c r="AG11" s="17"/>
      <c r="AH11" s="17">
        <v>6.6917090067155197E-2</v>
      </c>
      <c r="AI11" s="17">
        <v>6.5002311602568003E-2</v>
      </c>
      <c r="AJ11" s="17"/>
      <c r="AK11" s="17">
        <v>5.8251602172273598E-2</v>
      </c>
      <c r="AL11" s="17">
        <v>6.8388831689042195E-2</v>
      </c>
      <c r="AM11" s="17"/>
      <c r="AN11" s="17">
        <v>6.8595761151727497E-2</v>
      </c>
      <c r="AO11" s="17">
        <v>5.9245801897596102E-2</v>
      </c>
      <c r="AP11" s="17"/>
      <c r="AQ11" s="17">
        <v>5.2315188775294098E-2</v>
      </c>
      <c r="AR11" s="17">
        <v>7.1687293396668295E-2</v>
      </c>
      <c r="AS11" s="17"/>
      <c r="AT11" s="17">
        <v>8.2361947149784301E-2</v>
      </c>
      <c r="AU11" s="17">
        <v>7.1084298880115901E-2</v>
      </c>
      <c r="AV11" s="17">
        <v>5.8302114924656298E-2</v>
      </c>
      <c r="AW11" s="17">
        <v>4.3581823630490998E-2</v>
      </c>
      <c r="AX11" s="17"/>
      <c r="AY11" s="17">
        <v>7.1658614881180693E-2</v>
      </c>
      <c r="AZ11" s="17">
        <v>6.3649054709994698E-2</v>
      </c>
      <c r="BA11" s="17"/>
      <c r="BB11" s="17">
        <v>7.1291273985431503E-2</v>
      </c>
      <c r="BC11" s="17">
        <v>6.4128270448269298E-2</v>
      </c>
      <c r="BD11" s="17"/>
      <c r="BE11" s="17">
        <v>7.1580094927024496E-2</v>
      </c>
      <c r="BF11" s="17">
        <v>6.4409037576128703E-2</v>
      </c>
      <c r="BG11" s="17"/>
      <c r="BH11" s="17">
        <v>6.2294606443745099E-2</v>
      </c>
      <c r="BI11" s="17">
        <v>6.5497711841593295E-2</v>
      </c>
      <c r="BJ11" s="17"/>
      <c r="BK11" s="17">
        <v>7.8634265043141499E-2</v>
      </c>
      <c r="BL11" s="17">
        <v>6.2919058374122303E-2</v>
      </c>
      <c r="BM11" s="17"/>
      <c r="BN11" s="17">
        <v>7.69633920717544E-2</v>
      </c>
      <c r="BO11" s="17">
        <v>6.4705672206074497E-2</v>
      </c>
      <c r="BP11" s="17"/>
      <c r="BQ11" s="17">
        <v>7.7399721975444202E-2</v>
      </c>
      <c r="BR11" s="17">
        <v>6.4283334577647303E-2</v>
      </c>
      <c r="BS11" s="17"/>
      <c r="BT11" s="17">
        <v>5.2293508365559301E-2</v>
      </c>
      <c r="BU11" s="17">
        <v>6.6104877611101301E-2</v>
      </c>
      <c r="BV11" s="17"/>
      <c r="BW11" s="17">
        <v>7.0532801668745496E-2</v>
      </c>
      <c r="BX11" s="17">
        <v>6.2719077468487497E-2</v>
      </c>
      <c r="BY11" s="17"/>
      <c r="BZ11" s="17">
        <v>7.3829898755350801E-2</v>
      </c>
      <c r="CA11" s="17">
        <v>6.4827156956539303E-2</v>
      </c>
    </row>
    <row r="12" spans="2:79" x14ac:dyDescent="0.35">
      <c r="B12" s="18" t="s">
        <v>221</v>
      </c>
      <c r="C12" s="17">
        <v>1.4688148566214299E-2</v>
      </c>
      <c r="D12" s="17">
        <v>1.2403666411182301E-2</v>
      </c>
      <c r="E12" s="17">
        <v>1.50300886886511E-2</v>
      </c>
      <c r="F12" s="17">
        <v>7.95851365767445E-3</v>
      </c>
      <c r="G12" s="17">
        <v>1.69974716859853E-2</v>
      </c>
      <c r="H12" s="17">
        <v>1.4384236940272599E-2</v>
      </c>
      <c r="I12" s="17">
        <v>1.11534247526593E-2</v>
      </c>
      <c r="J12" s="17">
        <v>3.4702078534685703E-2</v>
      </c>
      <c r="K12" s="17">
        <v>2.7502958169814899E-2</v>
      </c>
      <c r="L12" s="17">
        <v>3.4700187833403401E-3</v>
      </c>
      <c r="M12" s="17"/>
      <c r="N12" s="17">
        <v>1.46334424016639E-2</v>
      </c>
      <c r="O12" s="17">
        <v>1.57150979995676E-2</v>
      </c>
      <c r="P12" s="17">
        <v>1.82371446577573E-2</v>
      </c>
      <c r="Q12" s="17">
        <v>1.2634128402135099E-2</v>
      </c>
      <c r="R12" s="17"/>
      <c r="S12" s="17">
        <v>1.7648248472296402E-2</v>
      </c>
      <c r="T12" s="17">
        <v>1.35592414262339E-2</v>
      </c>
      <c r="U12" s="17">
        <v>1.8792382806051802E-2</v>
      </c>
      <c r="V12" s="17">
        <v>1.5269589302375101E-2</v>
      </c>
      <c r="W12" s="17">
        <v>9.7446667426678395E-3</v>
      </c>
      <c r="X12" s="17">
        <v>1.20778955843179E-2</v>
      </c>
      <c r="Y12" s="17">
        <v>1.40543162599068E-2</v>
      </c>
      <c r="Z12" s="17"/>
      <c r="AA12" s="17">
        <v>1.51346942006484E-2</v>
      </c>
      <c r="AB12" s="17">
        <v>1.3983582203974399E-2</v>
      </c>
      <c r="AC12" s="17"/>
      <c r="AD12" s="17">
        <v>1.7047392757580299E-2</v>
      </c>
      <c r="AE12" s="17">
        <v>1.1189278913265901E-2</v>
      </c>
      <c r="AF12" s="17">
        <v>1.4195045198756299E-2</v>
      </c>
      <c r="AG12" s="17"/>
      <c r="AH12" s="17">
        <v>1.8218245111368998E-2</v>
      </c>
      <c r="AI12" s="17">
        <v>1.41879912078079E-2</v>
      </c>
      <c r="AJ12" s="17"/>
      <c r="AK12" s="17">
        <v>1.7046089585735998E-2</v>
      </c>
      <c r="AL12" s="17">
        <v>1.36256768528415E-2</v>
      </c>
      <c r="AM12" s="17"/>
      <c r="AN12" s="17">
        <v>1.5838094383867501E-2</v>
      </c>
      <c r="AO12" s="17">
        <v>1.2634128402135099E-2</v>
      </c>
      <c r="AP12" s="17"/>
      <c r="AQ12" s="17">
        <v>1.27686367107966E-2</v>
      </c>
      <c r="AR12" s="17">
        <v>1.5645674154267802E-2</v>
      </c>
      <c r="AS12" s="17"/>
      <c r="AT12" s="17">
        <v>2.2278652483918301E-2</v>
      </c>
      <c r="AU12" s="17">
        <v>1.7531617064467601E-2</v>
      </c>
      <c r="AV12" s="17">
        <v>1.19242220647237E-2</v>
      </c>
      <c r="AW12" s="17">
        <v>3.4675109651727599E-3</v>
      </c>
      <c r="AX12" s="17"/>
      <c r="AY12" s="17">
        <v>1.8182960629245199E-2</v>
      </c>
      <c r="AZ12" s="17">
        <v>1.38219523553993E-2</v>
      </c>
      <c r="BA12" s="17"/>
      <c r="BB12" s="17">
        <v>2.0412157102313599E-2</v>
      </c>
      <c r="BC12" s="17">
        <v>1.3636614235880499E-2</v>
      </c>
      <c r="BD12" s="17"/>
      <c r="BE12" s="17">
        <v>1.67077667296185E-2</v>
      </c>
      <c r="BF12" s="17">
        <v>1.44234706978519E-2</v>
      </c>
      <c r="BG12" s="17"/>
      <c r="BH12" s="17">
        <v>1.5837722571537E-2</v>
      </c>
      <c r="BI12" s="17">
        <v>1.4587538024544801E-2</v>
      </c>
      <c r="BJ12" s="17"/>
      <c r="BK12" s="17">
        <v>1.45855015321855E-2</v>
      </c>
      <c r="BL12" s="17">
        <v>1.47059345501123E-2</v>
      </c>
      <c r="BM12" s="17"/>
      <c r="BN12" s="17">
        <v>1.57264565212108E-2</v>
      </c>
      <c r="BO12" s="17">
        <v>1.4640830489532301E-2</v>
      </c>
      <c r="BP12" s="17"/>
      <c r="BQ12" s="17">
        <v>2.74347318012453E-2</v>
      </c>
      <c r="BR12" s="17">
        <v>1.3685383145349801E-2</v>
      </c>
      <c r="BS12" s="17"/>
      <c r="BT12" s="17">
        <v>1.9810746376421998E-2</v>
      </c>
      <c r="BU12" s="17">
        <v>1.43459118610537E-2</v>
      </c>
      <c r="BV12" s="17"/>
      <c r="BW12" s="17">
        <v>1.81443280561885E-2</v>
      </c>
      <c r="BX12" s="17">
        <v>1.30420564460974E-2</v>
      </c>
      <c r="BY12" s="17"/>
      <c r="BZ12" s="17">
        <v>2.7390005474939302E-2</v>
      </c>
      <c r="CA12" s="17">
        <v>1.40777765166945E-2</v>
      </c>
    </row>
    <row r="13" spans="2:79" x14ac:dyDescent="0.35">
      <c r="B13" s="18" t="s">
        <v>222</v>
      </c>
      <c r="C13" s="17">
        <v>5.6501235486681803E-3</v>
      </c>
      <c r="D13" s="17">
        <v>7.9493524101755305E-3</v>
      </c>
      <c r="E13" s="17">
        <v>5.5389683575684402E-3</v>
      </c>
      <c r="F13" s="17">
        <v>4.08309185416161E-3</v>
      </c>
      <c r="G13" s="17">
        <v>1.59811950049043E-3</v>
      </c>
      <c r="H13" s="17">
        <v>2.99485913321385E-3</v>
      </c>
      <c r="I13" s="17">
        <v>2.74769125083276E-3</v>
      </c>
      <c r="J13" s="17">
        <v>2.8328230816315601E-2</v>
      </c>
      <c r="K13" s="17">
        <v>0</v>
      </c>
      <c r="L13" s="17">
        <v>2.98440150250009E-3</v>
      </c>
      <c r="M13" s="17"/>
      <c r="N13" s="17">
        <v>6.2850079483021404E-3</v>
      </c>
      <c r="O13" s="17">
        <v>1.05703871836951E-2</v>
      </c>
      <c r="P13" s="17">
        <v>3.6833101653836599E-3</v>
      </c>
      <c r="Q13" s="17">
        <v>3.3636593973532399E-3</v>
      </c>
      <c r="R13" s="17"/>
      <c r="S13" s="17">
        <v>8.2111947680569494E-3</v>
      </c>
      <c r="T13" s="17">
        <v>7.7162341735059403E-3</v>
      </c>
      <c r="U13" s="17">
        <v>3.2780965785219902E-3</v>
      </c>
      <c r="V13" s="17">
        <v>2.8247065722175101E-3</v>
      </c>
      <c r="W13" s="17">
        <v>4.7684034561085399E-3</v>
      </c>
      <c r="X13" s="17">
        <v>3.7218726564749302E-3</v>
      </c>
      <c r="Y13" s="17">
        <v>4.4653144467933703E-3</v>
      </c>
      <c r="Z13" s="17"/>
      <c r="AA13" s="17">
        <v>4.0392717337238999E-3</v>
      </c>
      <c r="AB13" s="17">
        <v>8.1917495681476001E-3</v>
      </c>
      <c r="AC13" s="17"/>
      <c r="AD13" s="17">
        <v>1.3265415483667E-3</v>
      </c>
      <c r="AE13" s="17">
        <v>2.5289115853089602E-3</v>
      </c>
      <c r="AF13" s="17">
        <v>4.7574337822349402E-3</v>
      </c>
      <c r="AG13" s="17"/>
      <c r="AH13" s="17">
        <v>2.8878962839437501E-3</v>
      </c>
      <c r="AI13" s="17">
        <v>6.0414862987716797E-3</v>
      </c>
      <c r="AJ13" s="17"/>
      <c r="AK13" s="17">
        <v>7.90913177765179E-3</v>
      </c>
      <c r="AL13" s="17">
        <v>4.6322302579962201E-3</v>
      </c>
      <c r="AM13" s="17"/>
      <c r="AN13" s="17">
        <v>6.9302034300638797E-3</v>
      </c>
      <c r="AO13" s="17">
        <v>3.3636593973532399E-3</v>
      </c>
      <c r="AP13" s="17"/>
      <c r="AQ13" s="17">
        <v>4.4852365143852697E-3</v>
      </c>
      <c r="AR13" s="17">
        <v>6.2312135478622696E-3</v>
      </c>
      <c r="AS13" s="17"/>
      <c r="AT13" s="17">
        <v>1.22171057190747E-2</v>
      </c>
      <c r="AU13" s="17">
        <v>5.9011011655978902E-3</v>
      </c>
      <c r="AV13" s="17">
        <v>4.0386053959047203E-3</v>
      </c>
      <c r="AW13" s="17">
        <v>0</v>
      </c>
      <c r="AX13" s="17"/>
      <c r="AY13" s="17">
        <v>3.8718147243868798E-3</v>
      </c>
      <c r="AZ13" s="17">
        <v>6.0908809735225004E-3</v>
      </c>
      <c r="BA13" s="17"/>
      <c r="BB13" s="17">
        <v>5.9510103703026397E-3</v>
      </c>
      <c r="BC13" s="17">
        <v>5.5948488542825496E-3</v>
      </c>
      <c r="BD13" s="17"/>
      <c r="BE13" s="17">
        <v>3.88096988367042E-3</v>
      </c>
      <c r="BF13" s="17">
        <v>5.8819771878074996E-3</v>
      </c>
      <c r="BG13" s="17"/>
      <c r="BH13" s="17">
        <v>9.5201141413958704E-3</v>
      </c>
      <c r="BI13" s="17">
        <v>5.31142256205291E-3</v>
      </c>
      <c r="BJ13" s="17"/>
      <c r="BK13" s="17">
        <v>2.7545962674078699E-3</v>
      </c>
      <c r="BL13" s="17">
        <v>6.15184093473872E-3</v>
      </c>
      <c r="BM13" s="17"/>
      <c r="BN13" s="17">
        <v>0</v>
      </c>
      <c r="BO13" s="17">
        <v>5.9076126472077401E-3</v>
      </c>
      <c r="BP13" s="17"/>
      <c r="BQ13" s="17">
        <v>3.12509184847E-3</v>
      </c>
      <c r="BR13" s="17">
        <v>5.8487661518551101E-3</v>
      </c>
      <c r="BS13" s="17"/>
      <c r="BT13" s="17">
        <v>2.25990599066486E-3</v>
      </c>
      <c r="BU13" s="17">
        <v>5.8766213003590096E-3</v>
      </c>
      <c r="BV13" s="17"/>
      <c r="BW13" s="17">
        <v>6.1227017444245701E-3</v>
      </c>
      <c r="BX13" s="17">
        <v>5.42504633655285E-3</v>
      </c>
      <c r="BY13" s="17"/>
      <c r="BZ13" s="17">
        <v>5.5292743445135703E-3</v>
      </c>
      <c r="CA13" s="17">
        <v>5.6559308079494599E-3</v>
      </c>
    </row>
    <row r="14" spans="2:79" x14ac:dyDescent="0.35">
      <c r="B14" s="18" t="s">
        <v>75</v>
      </c>
      <c r="C14" s="17">
        <v>6.9341313285366801E-3</v>
      </c>
      <c r="D14" s="17">
        <v>6.4695039058867698E-3</v>
      </c>
      <c r="E14" s="17">
        <v>4.6484454412141002E-3</v>
      </c>
      <c r="F14" s="17">
        <v>2.3576919596488598E-3</v>
      </c>
      <c r="G14" s="17">
        <v>1.2494007658149999E-2</v>
      </c>
      <c r="H14" s="17">
        <v>3.0110056805879E-3</v>
      </c>
      <c r="I14" s="17">
        <v>3.3806122982597601E-3</v>
      </c>
      <c r="J14" s="17">
        <v>2.3402567500741801E-2</v>
      </c>
      <c r="K14" s="17">
        <v>7.2593816025386696E-3</v>
      </c>
      <c r="L14" s="17">
        <v>1.0184087073037799E-2</v>
      </c>
      <c r="M14" s="17"/>
      <c r="N14" s="17">
        <v>1.14525958440648E-2</v>
      </c>
      <c r="O14" s="17">
        <v>4.0216456490100097E-3</v>
      </c>
      <c r="P14" s="17">
        <v>6.9317992615227702E-3</v>
      </c>
      <c r="Q14" s="17">
        <v>4.8067491142992601E-3</v>
      </c>
      <c r="R14" s="17"/>
      <c r="S14" s="17">
        <v>2.9110589676626698E-3</v>
      </c>
      <c r="T14" s="17">
        <v>2.2894355536909302E-3</v>
      </c>
      <c r="U14" s="17">
        <v>3.7180725449905399E-3</v>
      </c>
      <c r="V14" s="17">
        <v>1.26293270063294E-2</v>
      </c>
      <c r="W14" s="17">
        <v>1.4922331112317199E-3</v>
      </c>
      <c r="X14" s="17">
        <v>5.2162938053933704E-3</v>
      </c>
      <c r="Y14" s="17">
        <v>4.2241498500891501E-3</v>
      </c>
      <c r="Z14" s="17"/>
      <c r="AA14" s="17">
        <v>4.5470869065468E-3</v>
      </c>
      <c r="AB14" s="17">
        <v>1.0700445620328E-2</v>
      </c>
      <c r="AC14" s="17"/>
      <c r="AD14" s="17">
        <v>4.8195418483562499E-3</v>
      </c>
      <c r="AE14" s="17">
        <v>1.53971183512312E-3</v>
      </c>
      <c r="AF14" s="17">
        <v>5.6510595571026296E-3</v>
      </c>
      <c r="AG14" s="17"/>
      <c r="AH14" s="17">
        <v>2.0405698286994102E-3</v>
      </c>
      <c r="AI14" s="17">
        <v>7.6274695309484896E-3</v>
      </c>
      <c r="AJ14" s="17"/>
      <c r="AK14" s="17">
        <v>6.1879125736054204E-3</v>
      </c>
      <c r="AL14" s="17">
        <v>7.2703722745733699E-3</v>
      </c>
      <c r="AM14" s="17"/>
      <c r="AN14" s="17">
        <v>8.1251489838619299E-3</v>
      </c>
      <c r="AO14" s="17">
        <v>4.8067491142992601E-3</v>
      </c>
      <c r="AP14" s="17"/>
      <c r="AQ14" s="17">
        <v>3.7642544441588701E-3</v>
      </c>
      <c r="AR14" s="17">
        <v>8.5153865936211104E-3</v>
      </c>
      <c r="AS14" s="17"/>
      <c r="AT14" s="17">
        <v>2.17960498467238E-2</v>
      </c>
      <c r="AU14" s="17">
        <v>3.84684853157316E-3</v>
      </c>
      <c r="AV14" s="17">
        <v>3.5500175895598202E-3</v>
      </c>
      <c r="AW14" s="17">
        <v>2.1815808414452501E-3</v>
      </c>
      <c r="AX14" s="17"/>
      <c r="AY14" s="17">
        <v>7.4655896583162599E-3</v>
      </c>
      <c r="AZ14" s="17">
        <v>6.8024083107724896E-3</v>
      </c>
      <c r="BA14" s="17"/>
      <c r="BB14" s="17">
        <v>8.2917790887454892E-3</v>
      </c>
      <c r="BC14" s="17">
        <v>6.6847233796566499E-3</v>
      </c>
      <c r="BD14" s="17"/>
      <c r="BE14" s="17">
        <v>6.40340570817225E-3</v>
      </c>
      <c r="BF14" s="17">
        <v>7.0036847364177996E-3</v>
      </c>
      <c r="BG14" s="17"/>
      <c r="BH14" s="17">
        <v>4.5277536724730501E-3</v>
      </c>
      <c r="BI14" s="17">
        <v>7.1447371340932304E-3</v>
      </c>
      <c r="BJ14" s="17"/>
      <c r="BK14" s="17">
        <v>7.6104159700861396E-3</v>
      </c>
      <c r="BL14" s="17">
        <v>6.81694929927596E-3</v>
      </c>
      <c r="BM14" s="17"/>
      <c r="BN14" s="17">
        <v>8.5946342576639096E-3</v>
      </c>
      <c r="BO14" s="17">
        <v>6.8584583987926903E-3</v>
      </c>
      <c r="BP14" s="17"/>
      <c r="BQ14" s="17">
        <v>3.4976873845208598E-3</v>
      </c>
      <c r="BR14" s="17">
        <v>7.2044741407444202E-3</v>
      </c>
      <c r="BS14" s="17"/>
      <c r="BT14" s="17">
        <v>5.7151372778133898E-3</v>
      </c>
      <c r="BU14" s="17">
        <v>7.0155713562309301E-3</v>
      </c>
      <c r="BV14" s="17"/>
      <c r="BW14" s="17">
        <v>5.29585021466163E-3</v>
      </c>
      <c r="BX14" s="17">
        <v>7.7144037767439399E-3</v>
      </c>
      <c r="BY14" s="17"/>
      <c r="BZ14" s="17">
        <v>3.2358671952383801E-3</v>
      </c>
      <c r="CA14" s="17">
        <v>7.1118468448527197E-3</v>
      </c>
    </row>
    <row r="15" spans="2:79" x14ac:dyDescent="0.35">
      <c r="B15" s="18" t="s">
        <v>223</v>
      </c>
      <c r="C15" s="20">
        <v>0.90748765959300703</v>
      </c>
      <c r="D15" s="20">
        <v>0.93075644510950695</v>
      </c>
      <c r="E15" s="20">
        <v>0.91148942164242897</v>
      </c>
      <c r="F15" s="20">
        <v>0.93665067986865302</v>
      </c>
      <c r="G15" s="20">
        <v>0.89129267053809003</v>
      </c>
      <c r="H15" s="20">
        <v>0.92206389581138404</v>
      </c>
      <c r="I15" s="20">
        <v>0.91812536753497098</v>
      </c>
      <c r="J15" s="20">
        <v>0.79109979513127004</v>
      </c>
      <c r="K15" s="20">
        <v>0.84730202500365404</v>
      </c>
      <c r="L15" s="20">
        <v>0.939006120275793</v>
      </c>
      <c r="M15" s="20"/>
      <c r="N15" s="20">
        <v>0.90406475767030503</v>
      </c>
      <c r="O15" s="20">
        <v>0.900429949816554</v>
      </c>
      <c r="P15" s="20">
        <v>0.89397567815138301</v>
      </c>
      <c r="Q15" s="20">
        <v>0.91994966118861599</v>
      </c>
      <c r="R15" s="20"/>
      <c r="S15" s="20">
        <v>0.88779583718689703</v>
      </c>
      <c r="T15" s="20">
        <v>0.90234221958655603</v>
      </c>
      <c r="U15" s="20">
        <v>0.90539806070322904</v>
      </c>
      <c r="V15" s="20">
        <v>0.90796886608456395</v>
      </c>
      <c r="W15" s="20">
        <v>0.90797926311963695</v>
      </c>
      <c r="X15" s="20">
        <v>0.93365818222790398</v>
      </c>
      <c r="Y15" s="20">
        <v>0.91819385649421603</v>
      </c>
      <c r="Z15" s="20"/>
      <c r="AA15" s="20">
        <v>0.91018268182117001</v>
      </c>
      <c r="AB15" s="20">
        <v>0.90323541332514301</v>
      </c>
      <c r="AC15" s="20"/>
      <c r="AD15" s="20">
        <v>0.89468559476464704</v>
      </c>
      <c r="AE15" s="20">
        <v>0.93153256109253901</v>
      </c>
      <c r="AF15" s="20">
        <v>0.91694506315358704</v>
      </c>
      <c r="AG15" s="20"/>
      <c r="AH15" s="20">
        <v>0.90993619870883302</v>
      </c>
      <c r="AI15" s="20">
        <v>0.90714074135990397</v>
      </c>
      <c r="AJ15" s="20"/>
      <c r="AK15" s="20">
        <v>0.91060526389073304</v>
      </c>
      <c r="AL15" s="20">
        <v>0.906082888925547</v>
      </c>
      <c r="AM15" s="20"/>
      <c r="AN15" s="20">
        <v>0.90051079205047901</v>
      </c>
      <c r="AO15" s="20">
        <v>0.91994966118861599</v>
      </c>
      <c r="AP15" s="20"/>
      <c r="AQ15" s="20">
        <v>0.92666668355536497</v>
      </c>
      <c r="AR15" s="20">
        <v>0.89792043230758101</v>
      </c>
      <c r="AS15" s="20"/>
      <c r="AT15" s="20">
        <v>0.86134624480049904</v>
      </c>
      <c r="AU15" s="20">
        <v>0.90163613435824597</v>
      </c>
      <c r="AV15" s="20">
        <v>0.922185040025155</v>
      </c>
      <c r="AW15" s="20">
        <v>0.950769084562891</v>
      </c>
      <c r="AX15" s="20"/>
      <c r="AY15" s="20">
        <v>0.89882102010687104</v>
      </c>
      <c r="AZ15" s="20">
        <v>0.90963570365031099</v>
      </c>
      <c r="BA15" s="20"/>
      <c r="BB15" s="20">
        <v>0.89405377945320696</v>
      </c>
      <c r="BC15" s="20">
        <v>0.90995554308191096</v>
      </c>
      <c r="BD15" s="20"/>
      <c r="BE15" s="20">
        <v>0.90142776275151404</v>
      </c>
      <c r="BF15" s="20">
        <v>0.90828182980179395</v>
      </c>
      <c r="BG15" s="20"/>
      <c r="BH15" s="20">
        <v>0.90781980317084898</v>
      </c>
      <c r="BI15" s="20">
        <v>0.90745859043771604</v>
      </c>
      <c r="BJ15" s="20"/>
      <c r="BK15" s="20">
        <v>0.89641522118717898</v>
      </c>
      <c r="BL15" s="20">
        <v>0.90940621684175105</v>
      </c>
      <c r="BM15" s="20"/>
      <c r="BN15" s="20">
        <v>0.89871551714937103</v>
      </c>
      <c r="BO15" s="20">
        <v>0.90788742625839303</v>
      </c>
      <c r="BP15" s="20"/>
      <c r="BQ15" s="20">
        <v>0.88854276699031998</v>
      </c>
      <c r="BR15" s="20">
        <v>0.90897804198440302</v>
      </c>
      <c r="BS15" s="20"/>
      <c r="BT15" s="20">
        <v>0.91992070198954101</v>
      </c>
      <c r="BU15" s="20">
        <v>0.90665701787125497</v>
      </c>
      <c r="BV15" s="20"/>
      <c r="BW15" s="20">
        <v>0.89990431831597995</v>
      </c>
      <c r="BX15" s="20">
        <v>0.91109941597211797</v>
      </c>
      <c r="BY15" s="20"/>
      <c r="BZ15" s="20">
        <v>0.89001495422995802</v>
      </c>
      <c r="CA15" s="20">
        <v>0.90832728887396397</v>
      </c>
    </row>
    <row r="16" spans="2:79" x14ac:dyDescent="0.35">
      <c r="B16" s="18" t="s">
        <v>224</v>
      </c>
      <c r="C16" s="20">
        <v>2.03382721148824E-2</v>
      </c>
      <c r="D16" s="20">
        <v>2.0353018821357802E-2</v>
      </c>
      <c r="E16" s="20">
        <v>2.0569057046219499E-2</v>
      </c>
      <c r="F16" s="20">
        <v>1.20416055118361E-2</v>
      </c>
      <c r="G16" s="20">
        <v>1.8595591186475701E-2</v>
      </c>
      <c r="H16" s="20">
        <v>1.7379096073486502E-2</v>
      </c>
      <c r="I16" s="20">
        <v>1.3901116003492E-2</v>
      </c>
      <c r="J16" s="20">
        <v>6.3030309351001401E-2</v>
      </c>
      <c r="K16" s="20">
        <v>2.7502958169814899E-2</v>
      </c>
      <c r="L16" s="20">
        <v>6.4544202858404301E-3</v>
      </c>
      <c r="M16" s="20"/>
      <c r="N16" s="20">
        <v>2.0918450349966099E-2</v>
      </c>
      <c r="O16" s="20">
        <v>2.6285485183262701E-2</v>
      </c>
      <c r="P16" s="20">
        <v>2.1920454823140999E-2</v>
      </c>
      <c r="Q16" s="20">
        <v>1.5997787799488399E-2</v>
      </c>
      <c r="R16" s="20"/>
      <c r="S16" s="20">
        <v>2.58594432403534E-2</v>
      </c>
      <c r="T16" s="20">
        <v>2.1275475599739802E-2</v>
      </c>
      <c r="U16" s="20">
        <v>2.20704793845738E-2</v>
      </c>
      <c r="V16" s="20">
        <v>1.80942958745927E-2</v>
      </c>
      <c r="W16" s="20">
        <v>1.4513070198776399E-2</v>
      </c>
      <c r="X16" s="20">
        <v>1.5799768240792801E-2</v>
      </c>
      <c r="Y16" s="20">
        <v>1.85196307067001E-2</v>
      </c>
      <c r="Z16" s="20"/>
      <c r="AA16" s="20">
        <v>1.9173965934372299E-2</v>
      </c>
      <c r="AB16" s="20">
        <v>2.2175331772122001E-2</v>
      </c>
      <c r="AC16" s="20"/>
      <c r="AD16" s="20">
        <v>1.8373934305946998E-2</v>
      </c>
      <c r="AE16" s="20">
        <v>1.3718190498574799E-2</v>
      </c>
      <c r="AF16" s="20">
        <v>1.89524789809913E-2</v>
      </c>
      <c r="AG16" s="20"/>
      <c r="AH16" s="20">
        <v>2.1106141395312802E-2</v>
      </c>
      <c r="AI16" s="20">
        <v>2.02294775065796E-2</v>
      </c>
      <c r="AJ16" s="20"/>
      <c r="AK16" s="20">
        <v>2.4955221363387799E-2</v>
      </c>
      <c r="AL16" s="20">
        <v>1.82579071108377E-2</v>
      </c>
      <c r="AM16" s="20"/>
      <c r="AN16" s="20">
        <v>2.2768297813931401E-2</v>
      </c>
      <c r="AO16" s="20">
        <v>1.5997787799488399E-2</v>
      </c>
      <c r="AP16" s="20"/>
      <c r="AQ16" s="20">
        <v>1.72538732251818E-2</v>
      </c>
      <c r="AR16" s="20">
        <v>2.1876887702130102E-2</v>
      </c>
      <c r="AS16" s="20"/>
      <c r="AT16" s="20">
        <v>3.4495758202992999E-2</v>
      </c>
      <c r="AU16" s="20">
        <v>2.3432718230065399E-2</v>
      </c>
      <c r="AV16" s="20">
        <v>1.5962827460628399E-2</v>
      </c>
      <c r="AW16" s="20">
        <v>3.4675109651727599E-3</v>
      </c>
      <c r="AX16" s="20"/>
      <c r="AY16" s="20">
        <v>2.2054775353632001E-2</v>
      </c>
      <c r="AZ16" s="20">
        <v>1.9912833328921801E-2</v>
      </c>
      <c r="BA16" s="20"/>
      <c r="BB16" s="20">
        <v>2.6363167472616199E-2</v>
      </c>
      <c r="BC16" s="20">
        <v>1.9231463090162999E-2</v>
      </c>
      <c r="BD16" s="20"/>
      <c r="BE16" s="20">
        <v>2.0588736613288899E-2</v>
      </c>
      <c r="BF16" s="20">
        <v>2.03054478856593E-2</v>
      </c>
      <c r="BG16" s="20"/>
      <c r="BH16" s="20">
        <v>2.5357836712932898E-2</v>
      </c>
      <c r="BI16" s="20">
        <v>1.9898960586597701E-2</v>
      </c>
      <c r="BJ16" s="20"/>
      <c r="BK16" s="20">
        <v>1.7340097799593401E-2</v>
      </c>
      <c r="BL16" s="20">
        <v>2.0857775484851002E-2</v>
      </c>
      <c r="BM16" s="20"/>
      <c r="BN16" s="20">
        <v>1.57264565212108E-2</v>
      </c>
      <c r="BO16" s="20">
        <v>2.0548443136740001E-2</v>
      </c>
      <c r="BP16" s="20"/>
      <c r="BQ16" s="20">
        <v>3.0559823649715299E-2</v>
      </c>
      <c r="BR16" s="20">
        <v>1.95341492972049E-2</v>
      </c>
      <c r="BS16" s="20"/>
      <c r="BT16" s="20">
        <v>2.2070652367086899E-2</v>
      </c>
      <c r="BU16" s="20">
        <v>2.02225331614127E-2</v>
      </c>
      <c r="BV16" s="20"/>
      <c r="BW16" s="20">
        <v>2.4267029800613099E-2</v>
      </c>
      <c r="BX16" s="20">
        <v>1.8467102782650301E-2</v>
      </c>
      <c r="BY16" s="20"/>
      <c r="BZ16" s="20">
        <v>3.2919279819452897E-2</v>
      </c>
      <c r="CA16" s="20">
        <v>1.9733707324643999E-2</v>
      </c>
    </row>
    <row r="17" spans="2:79" x14ac:dyDescent="0.35">
      <c r="B17" s="18" t="s">
        <v>166</v>
      </c>
      <c r="C17" s="21">
        <v>0.887149387478124</v>
      </c>
      <c r="D17" s="21">
        <v>0.91040342628814896</v>
      </c>
      <c r="E17" s="21">
        <v>0.89092036459620905</v>
      </c>
      <c r="F17" s="21">
        <v>0.92460907435681705</v>
      </c>
      <c r="G17" s="21">
        <v>0.872697079351614</v>
      </c>
      <c r="H17" s="21">
        <v>0.90468479973789795</v>
      </c>
      <c r="I17" s="21">
        <v>0.90422425153147901</v>
      </c>
      <c r="J17" s="21">
        <v>0.72806948578026898</v>
      </c>
      <c r="K17" s="21">
        <v>0.81979906683383896</v>
      </c>
      <c r="L17" s="21">
        <v>0.93255169998995302</v>
      </c>
      <c r="M17" s="21"/>
      <c r="N17" s="21">
        <v>0.88314630732033905</v>
      </c>
      <c r="O17" s="21">
        <v>0.87414446463329099</v>
      </c>
      <c r="P17" s="21">
        <v>0.87205522332824204</v>
      </c>
      <c r="Q17" s="21">
        <v>0.90395187338912797</v>
      </c>
      <c r="R17" s="21"/>
      <c r="S17" s="21">
        <v>0.86193639394654298</v>
      </c>
      <c r="T17" s="21">
        <v>0.88106674398681595</v>
      </c>
      <c r="U17" s="21">
        <v>0.88332758131865596</v>
      </c>
      <c r="V17" s="21">
        <v>0.88987457020997196</v>
      </c>
      <c r="W17" s="21">
        <v>0.89346619292086005</v>
      </c>
      <c r="X17" s="21">
        <v>0.91785841398711099</v>
      </c>
      <c r="Y17" s="21">
        <v>0.89967422578751599</v>
      </c>
      <c r="Z17" s="21"/>
      <c r="AA17" s="21">
        <v>0.89100871588679798</v>
      </c>
      <c r="AB17" s="21">
        <v>0.88106008155302096</v>
      </c>
      <c r="AC17" s="21"/>
      <c r="AD17" s="21">
        <v>0.87631166045870001</v>
      </c>
      <c r="AE17" s="21">
        <v>0.91781437059396398</v>
      </c>
      <c r="AF17" s="21">
        <v>0.89799258417259598</v>
      </c>
      <c r="AG17" s="21"/>
      <c r="AH17" s="21">
        <v>0.88883005731352005</v>
      </c>
      <c r="AI17" s="21">
        <v>0.88691126385332397</v>
      </c>
      <c r="AJ17" s="21"/>
      <c r="AK17" s="21">
        <v>0.88565004252734603</v>
      </c>
      <c r="AL17" s="21">
        <v>0.88782498181470904</v>
      </c>
      <c r="AM17" s="21"/>
      <c r="AN17" s="21">
        <v>0.87774249423654804</v>
      </c>
      <c r="AO17" s="21">
        <v>0.90395187338912797</v>
      </c>
      <c r="AP17" s="21"/>
      <c r="AQ17" s="21">
        <v>0.90941281033018295</v>
      </c>
      <c r="AR17" s="21">
        <v>0.87604354460545097</v>
      </c>
      <c r="AS17" s="21"/>
      <c r="AT17" s="21">
        <v>0.82685048659750604</v>
      </c>
      <c r="AU17" s="21">
        <v>0.87820341612817998</v>
      </c>
      <c r="AV17" s="21">
        <v>0.90622221256452695</v>
      </c>
      <c r="AW17" s="21">
        <v>0.94730157359771805</v>
      </c>
      <c r="AX17" s="21"/>
      <c r="AY17" s="21">
        <v>0.87676624475323905</v>
      </c>
      <c r="AZ17" s="21">
        <v>0.88972287032138897</v>
      </c>
      <c r="BA17" s="21"/>
      <c r="BB17" s="21">
        <v>0.86769061198059105</v>
      </c>
      <c r="BC17" s="21">
        <v>0.89072407999174796</v>
      </c>
      <c r="BD17" s="21"/>
      <c r="BE17" s="21">
        <v>0.88083902613822496</v>
      </c>
      <c r="BF17" s="21">
        <v>0.88797638191613504</v>
      </c>
      <c r="BG17" s="21"/>
      <c r="BH17" s="21">
        <v>0.88246196645791597</v>
      </c>
      <c r="BI17" s="21">
        <v>0.88755962985111803</v>
      </c>
      <c r="BJ17" s="21"/>
      <c r="BK17" s="21">
        <v>0.87907512338758598</v>
      </c>
      <c r="BL17" s="21">
        <v>0.88854844135690003</v>
      </c>
      <c r="BM17" s="21"/>
      <c r="BN17" s="21">
        <v>0.88298906062815996</v>
      </c>
      <c r="BO17" s="21">
        <v>0.88733898312165305</v>
      </c>
      <c r="BP17" s="21"/>
      <c r="BQ17" s="21">
        <v>0.85798294334060399</v>
      </c>
      <c r="BR17" s="21">
        <v>0.88944389268719803</v>
      </c>
      <c r="BS17" s="21"/>
      <c r="BT17" s="21">
        <v>0.89785004962245396</v>
      </c>
      <c r="BU17" s="21">
        <v>0.88643448470984199</v>
      </c>
      <c r="BV17" s="21"/>
      <c r="BW17" s="21">
        <v>0.87563728851536704</v>
      </c>
      <c r="BX17" s="21">
        <v>0.89263231318946801</v>
      </c>
      <c r="BY17" s="21"/>
      <c r="BZ17" s="21">
        <v>0.85709567441050505</v>
      </c>
      <c r="CA17" s="21">
        <v>0.88859358154932</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218</v>
      </c>
      <c r="C9" s="17">
        <v>0.52616156042798401</v>
      </c>
      <c r="D9" s="17">
        <v>0.44239931341067901</v>
      </c>
      <c r="E9" s="17">
        <v>0.45496110714031002</v>
      </c>
      <c r="F9" s="17">
        <v>0.55358601682761999</v>
      </c>
      <c r="G9" s="17">
        <v>0.51947653398122595</v>
      </c>
      <c r="H9" s="17">
        <v>0.66225023240693404</v>
      </c>
      <c r="I9" s="17">
        <v>0.54579737556321395</v>
      </c>
      <c r="J9" s="17">
        <v>0.49474190120482198</v>
      </c>
      <c r="K9" s="17">
        <v>0.48325461805212699</v>
      </c>
      <c r="L9" s="17">
        <v>0.54791743202989096</v>
      </c>
      <c r="M9" s="17"/>
      <c r="N9" s="17">
        <v>0.52583900194489996</v>
      </c>
      <c r="O9" s="17">
        <v>0.51273948771420697</v>
      </c>
      <c r="P9" s="17">
        <v>0.49810363808993702</v>
      </c>
      <c r="Q9" s="17">
        <v>0.54584838979692796</v>
      </c>
      <c r="R9" s="17"/>
      <c r="S9" s="17">
        <v>0.522863257550095</v>
      </c>
      <c r="T9" s="17">
        <v>0.50318441845848805</v>
      </c>
      <c r="U9" s="17">
        <v>0.52070685959416196</v>
      </c>
      <c r="V9" s="17">
        <v>0.53077749445069</v>
      </c>
      <c r="W9" s="17">
        <v>0.49665490805498702</v>
      </c>
      <c r="X9" s="17">
        <v>0.56473106296349396</v>
      </c>
      <c r="Y9" s="17">
        <v>0.56109740262430197</v>
      </c>
      <c r="Z9" s="17"/>
      <c r="AA9" s="17">
        <v>0.55822818109949701</v>
      </c>
      <c r="AB9" s="17">
        <v>0.475566368058713</v>
      </c>
      <c r="AC9" s="17"/>
      <c r="AD9" s="17">
        <v>0.54621001773964595</v>
      </c>
      <c r="AE9" s="17">
        <v>0.59897711950964405</v>
      </c>
      <c r="AF9" s="17">
        <v>0.55050684574992903</v>
      </c>
      <c r="AG9" s="17"/>
      <c r="AH9" s="17">
        <v>0.57307223671820195</v>
      </c>
      <c r="AI9" s="17">
        <v>0.51951507933766505</v>
      </c>
      <c r="AJ9" s="17"/>
      <c r="AK9" s="17">
        <v>0.53783285332528696</v>
      </c>
      <c r="AL9" s="17">
        <v>0.52090255756947001</v>
      </c>
      <c r="AM9" s="17"/>
      <c r="AN9" s="17">
        <v>0.51513986381001498</v>
      </c>
      <c r="AO9" s="17">
        <v>0.54584838979692796</v>
      </c>
      <c r="AP9" s="17"/>
      <c r="AQ9" s="17">
        <v>0.62551549139139695</v>
      </c>
      <c r="AR9" s="17">
        <v>0.47660003732373002</v>
      </c>
      <c r="AS9" s="17"/>
      <c r="AT9" s="17">
        <v>0.43188106856010899</v>
      </c>
      <c r="AU9" s="17">
        <v>0.49480163557972701</v>
      </c>
      <c r="AV9" s="17">
        <v>0.568019628838482</v>
      </c>
      <c r="AW9" s="17">
        <v>0.62426563458614703</v>
      </c>
      <c r="AX9" s="17"/>
      <c r="AY9" s="17">
        <v>0.57917033297931797</v>
      </c>
      <c r="AZ9" s="17">
        <v>0.513023229354439</v>
      </c>
      <c r="BA9" s="17"/>
      <c r="BB9" s="17">
        <v>0.54976551578618305</v>
      </c>
      <c r="BC9" s="17">
        <v>0.521825373779366</v>
      </c>
      <c r="BD9" s="17"/>
      <c r="BE9" s="17">
        <v>0.532181381355605</v>
      </c>
      <c r="BF9" s="17">
        <v>0.52537264230478797</v>
      </c>
      <c r="BG9" s="17"/>
      <c r="BH9" s="17">
        <v>0.45849433956982599</v>
      </c>
      <c r="BI9" s="17">
        <v>0.53208378528022005</v>
      </c>
      <c r="BJ9" s="17"/>
      <c r="BK9" s="17">
        <v>0.52121571773892506</v>
      </c>
      <c r="BL9" s="17">
        <v>0.52701854260250203</v>
      </c>
      <c r="BM9" s="17"/>
      <c r="BN9" s="17">
        <v>0.53854294023511995</v>
      </c>
      <c r="BO9" s="17">
        <v>0.52559731253185304</v>
      </c>
      <c r="BP9" s="17"/>
      <c r="BQ9" s="17">
        <v>0.54891751453372795</v>
      </c>
      <c r="BR9" s="17">
        <v>0.52437136430442099</v>
      </c>
      <c r="BS9" s="17"/>
      <c r="BT9" s="17">
        <v>0.60165990232606403</v>
      </c>
      <c r="BU9" s="17">
        <v>0.52111757596275898</v>
      </c>
      <c r="BV9" s="17"/>
      <c r="BW9" s="17">
        <v>0.55437486113583001</v>
      </c>
      <c r="BX9" s="17">
        <v>0.51272426872702004</v>
      </c>
      <c r="BY9" s="17"/>
      <c r="BZ9" s="17">
        <v>0.54503744868736304</v>
      </c>
      <c r="CA9" s="17">
        <v>0.52525450292559095</v>
      </c>
    </row>
    <row r="10" spans="2:79" x14ac:dyDescent="0.35">
      <c r="B10" s="18" t="s">
        <v>219</v>
      </c>
      <c r="C10" s="17">
        <v>0.30266286517159202</v>
      </c>
      <c r="D10" s="17">
        <v>0.34897744173189099</v>
      </c>
      <c r="E10" s="17">
        <v>0.33399525106612399</v>
      </c>
      <c r="F10" s="17">
        <v>0.27182077298738899</v>
      </c>
      <c r="G10" s="17">
        <v>0.30357187184469098</v>
      </c>
      <c r="H10" s="17">
        <v>0.21949680407271099</v>
      </c>
      <c r="I10" s="17">
        <v>0.318064452637211</v>
      </c>
      <c r="J10" s="17">
        <v>0.32642899308359902</v>
      </c>
      <c r="K10" s="17">
        <v>0.30521778206850297</v>
      </c>
      <c r="L10" s="17">
        <v>0.32620265073305699</v>
      </c>
      <c r="M10" s="17"/>
      <c r="N10" s="17">
        <v>0.270144896444305</v>
      </c>
      <c r="O10" s="17">
        <v>0.30057512727730501</v>
      </c>
      <c r="P10" s="17">
        <v>0.32029694796388902</v>
      </c>
      <c r="Q10" s="17">
        <v>0.32258795099030602</v>
      </c>
      <c r="R10" s="17"/>
      <c r="S10" s="17">
        <v>0.287082626959345</v>
      </c>
      <c r="T10" s="17">
        <v>0.30125874233335997</v>
      </c>
      <c r="U10" s="17">
        <v>0.306869398163296</v>
      </c>
      <c r="V10" s="17">
        <v>0.26806806877140399</v>
      </c>
      <c r="W10" s="17">
        <v>0.35442939993859901</v>
      </c>
      <c r="X10" s="17">
        <v>0.31780664587026197</v>
      </c>
      <c r="Y10" s="17">
        <v>0.27713728401028598</v>
      </c>
      <c r="Z10" s="17"/>
      <c r="AA10" s="17">
        <v>0.30560475350209898</v>
      </c>
      <c r="AB10" s="17">
        <v>0.298021109885443</v>
      </c>
      <c r="AC10" s="17"/>
      <c r="AD10" s="17">
        <v>0.307719083315105</v>
      </c>
      <c r="AE10" s="17">
        <v>0.29576439292169898</v>
      </c>
      <c r="AF10" s="17">
        <v>0.31252083557029797</v>
      </c>
      <c r="AG10" s="17"/>
      <c r="AH10" s="17">
        <v>0.31329501458237502</v>
      </c>
      <c r="AI10" s="17">
        <v>0.30115646224593301</v>
      </c>
      <c r="AJ10" s="17"/>
      <c r="AK10" s="17">
        <v>0.28574253845224501</v>
      </c>
      <c r="AL10" s="17">
        <v>0.31028704591720602</v>
      </c>
      <c r="AM10" s="17"/>
      <c r="AN10" s="17">
        <v>0.29150778037529201</v>
      </c>
      <c r="AO10" s="17">
        <v>0.32258795099030602</v>
      </c>
      <c r="AP10" s="17"/>
      <c r="AQ10" s="17">
        <v>0.26851798987842901</v>
      </c>
      <c r="AR10" s="17">
        <v>0.319695628841075</v>
      </c>
      <c r="AS10" s="17"/>
      <c r="AT10" s="17">
        <v>0.29068792542509198</v>
      </c>
      <c r="AU10" s="17">
        <v>0.32286362218626102</v>
      </c>
      <c r="AV10" s="17">
        <v>0.290628603692898</v>
      </c>
      <c r="AW10" s="17">
        <v>0.304439483809609</v>
      </c>
      <c r="AX10" s="17"/>
      <c r="AY10" s="17">
        <v>0.30918494351921399</v>
      </c>
      <c r="AZ10" s="17">
        <v>0.30104635491311199</v>
      </c>
      <c r="BA10" s="17"/>
      <c r="BB10" s="17">
        <v>0.29607273650098898</v>
      </c>
      <c r="BC10" s="17">
        <v>0.30387351090958298</v>
      </c>
      <c r="BD10" s="17"/>
      <c r="BE10" s="17">
        <v>0.29489371081225701</v>
      </c>
      <c r="BF10" s="17">
        <v>0.30368103942456098</v>
      </c>
      <c r="BG10" s="17"/>
      <c r="BH10" s="17">
        <v>0.32464143302499998</v>
      </c>
      <c r="BI10" s="17">
        <v>0.30073930426415002</v>
      </c>
      <c r="BJ10" s="17"/>
      <c r="BK10" s="17">
        <v>0.31551609236224298</v>
      </c>
      <c r="BL10" s="17">
        <v>0.30043574488493502</v>
      </c>
      <c r="BM10" s="17"/>
      <c r="BN10" s="17">
        <v>0.30462084513075</v>
      </c>
      <c r="BO10" s="17">
        <v>0.30257363553080602</v>
      </c>
      <c r="BP10" s="17"/>
      <c r="BQ10" s="17">
        <v>0.348220840330356</v>
      </c>
      <c r="BR10" s="17">
        <v>0.29907884886765701</v>
      </c>
      <c r="BS10" s="17"/>
      <c r="BT10" s="17">
        <v>0.27971696715414601</v>
      </c>
      <c r="BU10" s="17">
        <v>0.30419586245644398</v>
      </c>
      <c r="BV10" s="17"/>
      <c r="BW10" s="17">
        <v>0.29038109309303101</v>
      </c>
      <c r="BX10" s="17">
        <v>0.30851236699817097</v>
      </c>
      <c r="BY10" s="17"/>
      <c r="BZ10" s="17">
        <v>0.28555726509875001</v>
      </c>
      <c r="CA10" s="17">
        <v>0.30348485366112898</v>
      </c>
    </row>
    <row r="11" spans="2:79" ht="29" x14ac:dyDescent="0.35">
      <c r="B11" s="18" t="s">
        <v>220</v>
      </c>
      <c r="C11" s="17">
        <v>0.113711465098499</v>
      </c>
      <c r="D11" s="17">
        <v>0.12861951743488501</v>
      </c>
      <c r="E11" s="17">
        <v>0.153755640945619</v>
      </c>
      <c r="F11" s="17">
        <v>0.117954844677787</v>
      </c>
      <c r="G11" s="17">
        <v>0.105863270960984</v>
      </c>
      <c r="H11" s="17">
        <v>9.6916919977659902E-2</v>
      </c>
      <c r="I11" s="17">
        <v>9.4967802934223605E-2</v>
      </c>
      <c r="J11" s="17">
        <v>0.12397901343064099</v>
      </c>
      <c r="K11" s="17">
        <v>0.11107998102968999</v>
      </c>
      <c r="L11" s="17">
        <v>4.5225143217896301E-2</v>
      </c>
      <c r="M11" s="17"/>
      <c r="N11" s="17">
        <v>0.120520917776047</v>
      </c>
      <c r="O11" s="17">
        <v>0.13067153444540899</v>
      </c>
      <c r="P11" s="17">
        <v>0.128597882673295</v>
      </c>
      <c r="Q11" s="17">
        <v>9.2599218636026201E-2</v>
      </c>
      <c r="R11" s="17"/>
      <c r="S11" s="17">
        <v>0.12827771902409199</v>
      </c>
      <c r="T11" s="17">
        <v>0.14335314020257101</v>
      </c>
      <c r="U11" s="17">
        <v>0.12533465605084901</v>
      </c>
      <c r="V11" s="17">
        <v>0.12256943932622499</v>
      </c>
      <c r="W11" s="17">
        <v>0.109367589982398</v>
      </c>
      <c r="X11" s="17">
        <v>7.2788571780041306E-2</v>
      </c>
      <c r="Y11" s="17">
        <v>0.121754159315811</v>
      </c>
      <c r="Z11" s="17"/>
      <c r="AA11" s="17">
        <v>0.10274737705167</v>
      </c>
      <c r="AB11" s="17">
        <v>0.13101076674819701</v>
      </c>
      <c r="AC11" s="17"/>
      <c r="AD11" s="17">
        <v>0.10524703334867</v>
      </c>
      <c r="AE11" s="17">
        <v>8.4229473052569406E-2</v>
      </c>
      <c r="AF11" s="17">
        <v>0.103634438496074</v>
      </c>
      <c r="AG11" s="17"/>
      <c r="AH11" s="17">
        <v>8.4297641138785503E-2</v>
      </c>
      <c r="AI11" s="17">
        <v>0.117878926329131</v>
      </c>
      <c r="AJ11" s="17"/>
      <c r="AK11" s="17">
        <v>0.117689815822745</v>
      </c>
      <c r="AL11" s="17">
        <v>0.11191884811809399</v>
      </c>
      <c r="AM11" s="17"/>
      <c r="AN11" s="17">
        <v>0.12553118330057</v>
      </c>
      <c r="AO11" s="17">
        <v>9.2599218636026201E-2</v>
      </c>
      <c r="AP11" s="17"/>
      <c r="AQ11" s="17">
        <v>7.6425922740935404E-2</v>
      </c>
      <c r="AR11" s="17">
        <v>0.13231091306286299</v>
      </c>
      <c r="AS11" s="17"/>
      <c r="AT11" s="17">
        <v>0.15939799858190401</v>
      </c>
      <c r="AU11" s="17">
        <v>0.120541610441202</v>
      </c>
      <c r="AV11" s="17">
        <v>0.103980317804986</v>
      </c>
      <c r="AW11" s="17">
        <v>5.6628667460724598E-2</v>
      </c>
      <c r="AX11" s="17"/>
      <c r="AY11" s="17">
        <v>7.8622035829730902E-2</v>
      </c>
      <c r="AZ11" s="17">
        <v>0.122408450837385</v>
      </c>
      <c r="BA11" s="17"/>
      <c r="BB11" s="17">
        <v>0.11196886908396</v>
      </c>
      <c r="BC11" s="17">
        <v>0.114031590325713</v>
      </c>
      <c r="BD11" s="17"/>
      <c r="BE11" s="17">
        <v>0.11773744909039099</v>
      </c>
      <c r="BF11" s="17">
        <v>0.113183846125594</v>
      </c>
      <c r="BG11" s="17"/>
      <c r="BH11" s="17">
        <v>0.13676662607494</v>
      </c>
      <c r="BI11" s="17">
        <v>0.111693680925078</v>
      </c>
      <c r="BJ11" s="17"/>
      <c r="BK11" s="17">
        <v>0.11605315010690199</v>
      </c>
      <c r="BL11" s="17">
        <v>0.113305713756068</v>
      </c>
      <c r="BM11" s="17"/>
      <c r="BN11" s="17">
        <v>0.128489368686897</v>
      </c>
      <c r="BO11" s="17">
        <v>0.113038002113043</v>
      </c>
      <c r="BP11" s="17"/>
      <c r="BQ11" s="17">
        <v>7.3954225466439705E-2</v>
      </c>
      <c r="BR11" s="17">
        <v>0.116839141307641</v>
      </c>
      <c r="BS11" s="17"/>
      <c r="BT11" s="17">
        <v>8.9594011040316099E-2</v>
      </c>
      <c r="BU11" s="17">
        <v>0.115322733115146</v>
      </c>
      <c r="BV11" s="17"/>
      <c r="BW11" s="17">
        <v>0.117415097154336</v>
      </c>
      <c r="BX11" s="17">
        <v>0.11194751749085601</v>
      </c>
      <c r="BY11" s="17"/>
      <c r="BZ11" s="17">
        <v>0.123592008088937</v>
      </c>
      <c r="CA11" s="17">
        <v>0.113236667805569</v>
      </c>
    </row>
    <row r="12" spans="2:79" x14ac:dyDescent="0.35">
      <c r="B12" s="18" t="s">
        <v>221</v>
      </c>
      <c r="C12" s="17">
        <v>3.4226580735464099E-2</v>
      </c>
      <c r="D12" s="17">
        <v>3.8301092983344401E-2</v>
      </c>
      <c r="E12" s="17">
        <v>3.1011718207519801E-2</v>
      </c>
      <c r="F12" s="17">
        <v>4.0849039193301802E-2</v>
      </c>
      <c r="G12" s="17">
        <v>3.6424917509879799E-2</v>
      </c>
      <c r="H12" s="17">
        <v>1.7124438583208602E-2</v>
      </c>
      <c r="I12" s="17">
        <v>3.0191277775013001E-2</v>
      </c>
      <c r="J12" s="17">
        <v>2.84623219365314E-2</v>
      </c>
      <c r="K12" s="17">
        <v>5.5153251998561303E-2</v>
      </c>
      <c r="L12" s="17">
        <v>6.3506021949285105E-2</v>
      </c>
      <c r="M12" s="17"/>
      <c r="N12" s="17">
        <v>4.6911559460140299E-2</v>
      </c>
      <c r="O12" s="17">
        <v>3.45253088603183E-2</v>
      </c>
      <c r="P12" s="17">
        <v>3.6334736400063003E-2</v>
      </c>
      <c r="Q12" s="17">
        <v>2.2804030680313499E-2</v>
      </c>
      <c r="R12" s="17"/>
      <c r="S12" s="17">
        <v>4.0634893715420603E-2</v>
      </c>
      <c r="T12" s="17">
        <v>3.9707716967847799E-2</v>
      </c>
      <c r="U12" s="17">
        <v>2.5902396271412699E-2</v>
      </c>
      <c r="V12" s="17">
        <v>4.1037804792357399E-2</v>
      </c>
      <c r="W12" s="17">
        <v>2.5907210339913101E-2</v>
      </c>
      <c r="X12" s="17">
        <v>2.6519542534026299E-2</v>
      </c>
      <c r="Y12" s="17">
        <v>2.9336441462316398E-2</v>
      </c>
      <c r="Z12" s="17"/>
      <c r="AA12" s="17">
        <v>2.1836524761058799E-2</v>
      </c>
      <c r="AB12" s="17">
        <v>5.3775795849608302E-2</v>
      </c>
      <c r="AC12" s="17"/>
      <c r="AD12" s="17">
        <v>2.6516976953786301E-2</v>
      </c>
      <c r="AE12" s="17">
        <v>1.7206292261269601E-2</v>
      </c>
      <c r="AF12" s="17">
        <v>2.08300046034651E-2</v>
      </c>
      <c r="AG12" s="17"/>
      <c r="AH12" s="17">
        <v>2.04744616739439E-2</v>
      </c>
      <c r="AI12" s="17">
        <v>3.6175032698269702E-2</v>
      </c>
      <c r="AJ12" s="17"/>
      <c r="AK12" s="17">
        <v>3.3625374010060799E-2</v>
      </c>
      <c r="AL12" s="17">
        <v>3.4497480276352598E-2</v>
      </c>
      <c r="AM12" s="17"/>
      <c r="AN12" s="17">
        <v>4.0621510002745498E-2</v>
      </c>
      <c r="AO12" s="17">
        <v>2.2804030680313499E-2</v>
      </c>
      <c r="AP12" s="17"/>
      <c r="AQ12" s="17">
        <v>1.8607888779233299E-2</v>
      </c>
      <c r="AR12" s="17">
        <v>4.2017778876703403E-2</v>
      </c>
      <c r="AS12" s="17"/>
      <c r="AT12" s="17">
        <v>5.3706678057788199E-2</v>
      </c>
      <c r="AU12" s="17">
        <v>3.9675335883010303E-2</v>
      </c>
      <c r="AV12" s="17">
        <v>2.7338227744209902E-2</v>
      </c>
      <c r="AW12" s="17">
        <v>1.14105437651233E-2</v>
      </c>
      <c r="AX12" s="17"/>
      <c r="AY12" s="17">
        <v>2.2149573377500401E-2</v>
      </c>
      <c r="AZ12" s="17">
        <v>3.7219891340664599E-2</v>
      </c>
      <c r="BA12" s="17"/>
      <c r="BB12" s="17">
        <v>2.7694912153936099E-2</v>
      </c>
      <c r="BC12" s="17">
        <v>3.5426487008231498E-2</v>
      </c>
      <c r="BD12" s="17"/>
      <c r="BE12" s="17">
        <v>3.1644094466469402E-2</v>
      </c>
      <c r="BF12" s="17">
        <v>3.4565024394338999E-2</v>
      </c>
      <c r="BG12" s="17"/>
      <c r="BH12" s="17">
        <v>5.3751141810989403E-2</v>
      </c>
      <c r="BI12" s="17">
        <v>3.2517794127058103E-2</v>
      </c>
      <c r="BJ12" s="17"/>
      <c r="BK12" s="17">
        <v>3.3326506629309298E-2</v>
      </c>
      <c r="BL12" s="17">
        <v>3.4382539489758203E-2</v>
      </c>
      <c r="BM12" s="17"/>
      <c r="BN12" s="17">
        <v>1.7006657758998199E-2</v>
      </c>
      <c r="BO12" s="17">
        <v>3.5011332149470997E-2</v>
      </c>
      <c r="BP12" s="17"/>
      <c r="BQ12" s="17">
        <v>2.1489083013432098E-2</v>
      </c>
      <c r="BR12" s="17">
        <v>3.5228631404924403E-2</v>
      </c>
      <c r="BS12" s="17"/>
      <c r="BT12" s="17">
        <v>2.2236824671552899E-2</v>
      </c>
      <c r="BU12" s="17">
        <v>3.5027606848194399E-2</v>
      </c>
      <c r="BV12" s="17"/>
      <c r="BW12" s="17">
        <v>2.62497944850528E-2</v>
      </c>
      <c r="BX12" s="17">
        <v>3.8025725145859397E-2</v>
      </c>
      <c r="BY12" s="17"/>
      <c r="BZ12" s="17">
        <v>3.2026416505261598E-2</v>
      </c>
      <c r="CA12" s="17">
        <v>3.4332306910787903E-2</v>
      </c>
    </row>
    <row r="13" spans="2:79" x14ac:dyDescent="0.35">
      <c r="B13" s="18" t="s">
        <v>222</v>
      </c>
      <c r="C13" s="17">
        <v>1.4875209496072199E-2</v>
      </c>
      <c r="D13" s="17">
        <v>3.1235634451932701E-2</v>
      </c>
      <c r="E13" s="17">
        <v>1.83325828829052E-2</v>
      </c>
      <c r="F13" s="17">
        <v>1.1785151253506E-2</v>
      </c>
      <c r="G13" s="17">
        <v>2.17274328789193E-2</v>
      </c>
      <c r="H13" s="17">
        <v>1.0472243519151099E-3</v>
      </c>
      <c r="I13" s="17">
        <v>7.5604089659694999E-3</v>
      </c>
      <c r="J13" s="17">
        <v>8.8334758221400404E-3</v>
      </c>
      <c r="K13" s="17">
        <v>2.51898047062648E-2</v>
      </c>
      <c r="L13" s="17">
        <v>7.1982219010413304E-3</v>
      </c>
      <c r="M13" s="17"/>
      <c r="N13" s="17">
        <v>2.3964620239659101E-2</v>
      </c>
      <c r="O13" s="17">
        <v>1.3453726376170301E-2</v>
      </c>
      <c r="P13" s="17">
        <v>1.1884042549934601E-2</v>
      </c>
      <c r="Q13" s="17">
        <v>9.5302088122409395E-3</v>
      </c>
      <c r="R13" s="17"/>
      <c r="S13" s="17">
        <v>1.56421418578549E-2</v>
      </c>
      <c r="T13" s="17">
        <v>9.3734822502940292E-3</v>
      </c>
      <c r="U13" s="17">
        <v>1.39407421669057E-2</v>
      </c>
      <c r="V13" s="17">
        <v>2.2536633604095399E-2</v>
      </c>
      <c r="W13" s="17">
        <v>1.0378375456399001E-2</v>
      </c>
      <c r="X13" s="17">
        <v>1.3852384485496401E-2</v>
      </c>
      <c r="Y13" s="17">
        <v>3.0125801574733E-3</v>
      </c>
      <c r="Z13" s="17"/>
      <c r="AA13" s="17">
        <v>7.0226788781560696E-3</v>
      </c>
      <c r="AB13" s="17">
        <v>2.72650494255414E-2</v>
      </c>
      <c r="AC13" s="17"/>
      <c r="AD13" s="17">
        <v>7.0881874667725704E-3</v>
      </c>
      <c r="AE13" s="17">
        <v>8.2366911305415801E-4</v>
      </c>
      <c r="AF13" s="17">
        <v>8.3640084722308994E-3</v>
      </c>
      <c r="AG13" s="17"/>
      <c r="AH13" s="17">
        <v>3.1883535749919101E-3</v>
      </c>
      <c r="AI13" s="17">
        <v>1.65310472078159E-2</v>
      </c>
      <c r="AJ13" s="17"/>
      <c r="AK13" s="17">
        <v>1.55134565917831E-2</v>
      </c>
      <c r="AL13" s="17">
        <v>1.4587619823675501E-2</v>
      </c>
      <c r="AM13" s="17"/>
      <c r="AN13" s="17">
        <v>1.7867614969599498E-2</v>
      </c>
      <c r="AO13" s="17">
        <v>9.5302088122409395E-3</v>
      </c>
      <c r="AP13" s="17"/>
      <c r="AQ13" s="17">
        <v>5.7153769452391902E-3</v>
      </c>
      <c r="AR13" s="17">
        <v>1.9444482681311201E-2</v>
      </c>
      <c r="AS13" s="17"/>
      <c r="AT13" s="17">
        <v>4.1535518300899597E-2</v>
      </c>
      <c r="AU13" s="17">
        <v>1.47902343234838E-2</v>
      </c>
      <c r="AV13" s="17">
        <v>6.0565780024187804E-3</v>
      </c>
      <c r="AW13" s="17">
        <v>1.07408953695031E-3</v>
      </c>
      <c r="AX13" s="17"/>
      <c r="AY13" s="17">
        <v>6.6891259583010702E-3</v>
      </c>
      <c r="AZ13" s="17">
        <v>1.69041467933994E-2</v>
      </c>
      <c r="BA13" s="17"/>
      <c r="BB13" s="17">
        <v>9.6839440264180308E-3</v>
      </c>
      <c r="BC13" s="17">
        <v>1.5828875764176301E-2</v>
      </c>
      <c r="BD13" s="17"/>
      <c r="BE13" s="17">
        <v>1.5521921802827601E-2</v>
      </c>
      <c r="BF13" s="17">
        <v>1.4790455636210301E-2</v>
      </c>
      <c r="BG13" s="17"/>
      <c r="BH13" s="17">
        <v>1.33974774879385E-2</v>
      </c>
      <c r="BI13" s="17">
        <v>1.50045403761132E-2</v>
      </c>
      <c r="BJ13" s="17"/>
      <c r="BK13" s="17">
        <v>7.9898976504184892E-3</v>
      </c>
      <c r="BL13" s="17">
        <v>1.60682497702355E-2</v>
      </c>
      <c r="BM13" s="17"/>
      <c r="BN13" s="17">
        <v>3.32641571349882E-3</v>
      </c>
      <c r="BO13" s="17">
        <v>1.54015145360735E-2</v>
      </c>
      <c r="BP13" s="17"/>
      <c r="BQ13" s="17">
        <v>3.1578057223777202E-3</v>
      </c>
      <c r="BR13" s="17">
        <v>1.5797010037434299E-2</v>
      </c>
      <c r="BS13" s="17"/>
      <c r="BT13" s="17">
        <v>2.7310102447700999E-3</v>
      </c>
      <c r="BU13" s="17">
        <v>1.5686553835910201E-2</v>
      </c>
      <c r="BV13" s="17"/>
      <c r="BW13" s="17">
        <v>7.41030161502069E-3</v>
      </c>
      <c r="BX13" s="17">
        <v>1.8430559001513701E-2</v>
      </c>
      <c r="BY13" s="17"/>
      <c r="BZ13" s="17">
        <v>5.6325519152261002E-3</v>
      </c>
      <c r="CA13" s="17">
        <v>1.53193539933036E-2</v>
      </c>
    </row>
    <row r="14" spans="2:79" x14ac:dyDescent="0.35">
      <c r="B14" s="18" t="s">
        <v>75</v>
      </c>
      <c r="C14" s="17">
        <v>8.36231907038874E-3</v>
      </c>
      <c r="D14" s="17">
        <v>1.04669999872675E-2</v>
      </c>
      <c r="E14" s="17">
        <v>7.94369975752174E-3</v>
      </c>
      <c r="F14" s="17">
        <v>4.0041750603964903E-3</v>
      </c>
      <c r="G14" s="17">
        <v>1.29359728243002E-2</v>
      </c>
      <c r="H14" s="17">
        <v>3.1643806075707802E-3</v>
      </c>
      <c r="I14" s="17">
        <v>3.4186821243694398E-3</v>
      </c>
      <c r="J14" s="17">
        <v>1.7554294522266901E-2</v>
      </c>
      <c r="K14" s="17">
        <v>2.0104562144854201E-2</v>
      </c>
      <c r="L14" s="17">
        <v>9.9505301688299699E-3</v>
      </c>
      <c r="M14" s="17"/>
      <c r="N14" s="17">
        <v>1.2619004134948601E-2</v>
      </c>
      <c r="O14" s="17">
        <v>8.0348153265910709E-3</v>
      </c>
      <c r="P14" s="17">
        <v>4.7827523228812299E-3</v>
      </c>
      <c r="Q14" s="17">
        <v>6.6302010841851897E-3</v>
      </c>
      <c r="R14" s="17"/>
      <c r="S14" s="17">
        <v>5.4993608931922103E-3</v>
      </c>
      <c r="T14" s="17">
        <v>3.1224997874393298E-3</v>
      </c>
      <c r="U14" s="17">
        <v>7.2459477533753803E-3</v>
      </c>
      <c r="V14" s="17">
        <v>1.5010559055228301E-2</v>
      </c>
      <c r="W14" s="17">
        <v>3.26251622770424E-3</v>
      </c>
      <c r="X14" s="17">
        <v>4.3017923666802604E-3</v>
      </c>
      <c r="Y14" s="17">
        <v>7.6621324298110699E-3</v>
      </c>
      <c r="Z14" s="17"/>
      <c r="AA14" s="17">
        <v>4.5604847075195803E-3</v>
      </c>
      <c r="AB14" s="17">
        <v>1.4360910032496199E-2</v>
      </c>
      <c r="AC14" s="17"/>
      <c r="AD14" s="17">
        <v>7.2187011760200996E-3</v>
      </c>
      <c r="AE14" s="17">
        <v>2.9990531417634302E-3</v>
      </c>
      <c r="AF14" s="17">
        <v>4.1438671080038904E-3</v>
      </c>
      <c r="AG14" s="17"/>
      <c r="AH14" s="17">
        <v>5.6722923117015897E-3</v>
      </c>
      <c r="AI14" s="17">
        <v>8.7434521811854092E-3</v>
      </c>
      <c r="AJ14" s="17"/>
      <c r="AK14" s="17">
        <v>9.5959617978794605E-3</v>
      </c>
      <c r="AL14" s="17">
        <v>7.8064482952016796E-3</v>
      </c>
      <c r="AM14" s="17"/>
      <c r="AN14" s="17">
        <v>9.3320475417787898E-3</v>
      </c>
      <c r="AO14" s="17">
        <v>6.6302010841851897E-3</v>
      </c>
      <c r="AP14" s="17"/>
      <c r="AQ14" s="17">
        <v>5.2173302647665603E-3</v>
      </c>
      <c r="AR14" s="17">
        <v>9.9311592143168405E-3</v>
      </c>
      <c r="AS14" s="17"/>
      <c r="AT14" s="17">
        <v>2.2790811074207998E-2</v>
      </c>
      <c r="AU14" s="17">
        <v>7.3275615863166201E-3</v>
      </c>
      <c r="AV14" s="17">
        <v>3.9766439170048802E-3</v>
      </c>
      <c r="AW14" s="17">
        <v>2.1815808414452501E-3</v>
      </c>
      <c r="AX14" s="17"/>
      <c r="AY14" s="17">
        <v>4.1839883359360798E-3</v>
      </c>
      <c r="AZ14" s="17">
        <v>9.3979267609996808E-3</v>
      </c>
      <c r="BA14" s="17"/>
      <c r="BB14" s="17">
        <v>4.8140224485138201E-3</v>
      </c>
      <c r="BC14" s="17">
        <v>9.0141622129308492E-3</v>
      </c>
      <c r="BD14" s="17"/>
      <c r="BE14" s="17">
        <v>8.0214424724505701E-3</v>
      </c>
      <c r="BF14" s="17">
        <v>8.4069921145075392E-3</v>
      </c>
      <c r="BG14" s="17"/>
      <c r="BH14" s="17">
        <v>1.29489820313064E-2</v>
      </c>
      <c r="BI14" s="17">
        <v>7.9608950273810306E-3</v>
      </c>
      <c r="BJ14" s="17"/>
      <c r="BK14" s="17">
        <v>5.8986355122016502E-3</v>
      </c>
      <c r="BL14" s="17">
        <v>8.7892094965015908E-3</v>
      </c>
      <c r="BM14" s="17"/>
      <c r="BN14" s="17">
        <v>8.0137724747364001E-3</v>
      </c>
      <c r="BO14" s="17">
        <v>8.3782031387529994E-3</v>
      </c>
      <c r="BP14" s="17"/>
      <c r="BQ14" s="17">
        <v>4.2605309336665297E-3</v>
      </c>
      <c r="BR14" s="17">
        <v>8.6850040779218301E-3</v>
      </c>
      <c r="BS14" s="17"/>
      <c r="BT14" s="17">
        <v>4.06128456315164E-3</v>
      </c>
      <c r="BU14" s="17">
        <v>8.6496677815456596E-3</v>
      </c>
      <c r="BV14" s="17"/>
      <c r="BW14" s="17">
        <v>4.1688525167289103E-3</v>
      </c>
      <c r="BX14" s="17">
        <v>1.0359562636579899E-2</v>
      </c>
      <c r="BY14" s="17"/>
      <c r="BZ14" s="17">
        <v>8.1543097044613193E-3</v>
      </c>
      <c r="CA14" s="17">
        <v>8.3723147036187991E-3</v>
      </c>
    </row>
    <row r="15" spans="2:79" x14ac:dyDescent="0.35">
      <c r="B15" s="18" t="s">
        <v>223</v>
      </c>
      <c r="C15" s="20">
        <v>0.82882442559957603</v>
      </c>
      <c r="D15" s="20">
        <v>0.79137675514257</v>
      </c>
      <c r="E15" s="20">
        <v>0.78895635820643395</v>
      </c>
      <c r="F15" s="20">
        <v>0.82540678981500903</v>
      </c>
      <c r="G15" s="20">
        <v>0.82304840582591698</v>
      </c>
      <c r="H15" s="20">
        <v>0.88174703647964603</v>
      </c>
      <c r="I15" s="20">
        <v>0.86386182820042401</v>
      </c>
      <c r="J15" s="20">
        <v>0.82117089428842105</v>
      </c>
      <c r="K15" s="20">
        <v>0.78847240012063002</v>
      </c>
      <c r="L15" s="20">
        <v>0.87412008276294695</v>
      </c>
      <c r="M15" s="20"/>
      <c r="N15" s="20">
        <v>0.79598389838920502</v>
      </c>
      <c r="O15" s="20">
        <v>0.81331461499151103</v>
      </c>
      <c r="P15" s="20">
        <v>0.81840058605382604</v>
      </c>
      <c r="Q15" s="20">
        <v>0.86843634078723397</v>
      </c>
      <c r="R15" s="20"/>
      <c r="S15" s="20">
        <v>0.80994588450944005</v>
      </c>
      <c r="T15" s="20">
        <v>0.80444316079184797</v>
      </c>
      <c r="U15" s="20">
        <v>0.82757625775745702</v>
      </c>
      <c r="V15" s="20">
        <v>0.79884556322209399</v>
      </c>
      <c r="W15" s="20">
        <v>0.85108430799358603</v>
      </c>
      <c r="X15" s="20">
        <v>0.88253770883375604</v>
      </c>
      <c r="Y15" s="20">
        <v>0.838234686634588</v>
      </c>
      <c r="Z15" s="20"/>
      <c r="AA15" s="20">
        <v>0.86383293460159605</v>
      </c>
      <c r="AB15" s="20">
        <v>0.77358747794415705</v>
      </c>
      <c r="AC15" s="20"/>
      <c r="AD15" s="20">
        <v>0.85392910105475095</v>
      </c>
      <c r="AE15" s="20">
        <v>0.89474151243134303</v>
      </c>
      <c r="AF15" s="20">
        <v>0.863027681320226</v>
      </c>
      <c r="AG15" s="20"/>
      <c r="AH15" s="20">
        <v>0.88636725130057703</v>
      </c>
      <c r="AI15" s="20">
        <v>0.82067154158359801</v>
      </c>
      <c r="AJ15" s="20"/>
      <c r="AK15" s="20">
        <v>0.82357539177753203</v>
      </c>
      <c r="AL15" s="20">
        <v>0.83118960348667603</v>
      </c>
      <c r="AM15" s="20"/>
      <c r="AN15" s="20">
        <v>0.80664764418530699</v>
      </c>
      <c r="AO15" s="20">
        <v>0.86843634078723397</v>
      </c>
      <c r="AP15" s="20"/>
      <c r="AQ15" s="20">
        <v>0.89403348126982596</v>
      </c>
      <c r="AR15" s="20">
        <v>0.79629566616480496</v>
      </c>
      <c r="AS15" s="20"/>
      <c r="AT15" s="20">
        <v>0.72256899398520003</v>
      </c>
      <c r="AU15" s="20">
        <v>0.81766525776598797</v>
      </c>
      <c r="AV15" s="20">
        <v>0.85864823253138001</v>
      </c>
      <c r="AW15" s="20">
        <v>0.92870511839575598</v>
      </c>
      <c r="AX15" s="20"/>
      <c r="AY15" s="20">
        <v>0.88835527649853196</v>
      </c>
      <c r="AZ15" s="20">
        <v>0.81406958426755105</v>
      </c>
      <c r="BA15" s="20"/>
      <c r="BB15" s="20">
        <v>0.84583825228717202</v>
      </c>
      <c r="BC15" s="20">
        <v>0.82569888468894903</v>
      </c>
      <c r="BD15" s="20"/>
      <c r="BE15" s="20">
        <v>0.82707509216786201</v>
      </c>
      <c r="BF15" s="20">
        <v>0.82905368172934901</v>
      </c>
      <c r="BG15" s="20"/>
      <c r="BH15" s="20">
        <v>0.78313577259482603</v>
      </c>
      <c r="BI15" s="20">
        <v>0.83282308954437001</v>
      </c>
      <c r="BJ15" s="20"/>
      <c r="BK15" s="20">
        <v>0.83673181010116804</v>
      </c>
      <c r="BL15" s="20">
        <v>0.82745428748743699</v>
      </c>
      <c r="BM15" s="20"/>
      <c r="BN15" s="20">
        <v>0.84316378536587</v>
      </c>
      <c r="BO15" s="20">
        <v>0.82817094806265901</v>
      </c>
      <c r="BP15" s="20"/>
      <c r="BQ15" s="20">
        <v>0.897138354864084</v>
      </c>
      <c r="BR15" s="20">
        <v>0.823450213172079</v>
      </c>
      <c r="BS15" s="20"/>
      <c r="BT15" s="20">
        <v>0.88137686948020899</v>
      </c>
      <c r="BU15" s="20">
        <v>0.82531343841920402</v>
      </c>
      <c r="BV15" s="20"/>
      <c r="BW15" s="20">
        <v>0.84475595422886196</v>
      </c>
      <c r="BX15" s="20">
        <v>0.82123663572519101</v>
      </c>
      <c r="BY15" s="20"/>
      <c r="BZ15" s="20">
        <v>0.83059471378611405</v>
      </c>
      <c r="CA15" s="20">
        <v>0.82873935658672004</v>
      </c>
    </row>
    <row r="16" spans="2:79" x14ac:dyDescent="0.35">
      <c r="B16" s="18" t="s">
        <v>224</v>
      </c>
      <c r="C16" s="20">
        <v>4.91017902315364E-2</v>
      </c>
      <c r="D16" s="20">
        <v>6.9536727435277002E-2</v>
      </c>
      <c r="E16" s="20">
        <v>4.9344301090425098E-2</v>
      </c>
      <c r="F16" s="20">
        <v>5.2634190446807803E-2</v>
      </c>
      <c r="G16" s="20">
        <v>5.8152350388799103E-2</v>
      </c>
      <c r="H16" s="20">
        <v>1.8171662935123799E-2</v>
      </c>
      <c r="I16" s="20">
        <v>3.7751686740982497E-2</v>
      </c>
      <c r="J16" s="20">
        <v>3.7295797758671402E-2</v>
      </c>
      <c r="K16" s="20">
        <v>8.0343056704826096E-2</v>
      </c>
      <c r="L16" s="20">
        <v>7.0704243850326504E-2</v>
      </c>
      <c r="M16" s="20"/>
      <c r="N16" s="20">
        <v>7.0876179699799396E-2</v>
      </c>
      <c r="O16" s="20">
        <v>4.7979035236488603E-2</v>
      </c>
      <c r="P16" s="20">
        <v>4.8218778949997598E-2</v>
      </c>
      <c r="Q16" s="20">
        <v>3.2334239492554498E-2</v>
      </c>
      <c r="R16" s="20"/>
      <c r="S16" s="20">
        <v>5.62770355732755E-2</v>
      </c>
      <c r="T16" s="20">
        <v>4.9081199218141802E-2</v>
      </c>
      <c r="U16" s="20">
        <v>3.9843138438318298E-2</v>
      </c>
      <c r="V16" s="20">
        <v>6.3574438396452701E-2</v>
      </c>
      <c r="W16" s="20">
        <v>3.6285585796311998E-2</v>
      </c>
      <c r="X16" s="20">
        <v>4.0371927019522601E-2</v>
      </c>
      <c r="Y16" s="20">
        <v>3.2349021619789697E-2</v>
      </c>
      <c r="Z16" s="20"/>
      <c r="AA16" s="20">
        <v>2.8859203639214799E-2</v>
      </c>
      <c r="AB16" s="20">
        <v>8.1040845275149695E-2</v>
      </c>
      <c r="AC16" s="20"/>
      <c r="AD16" s="20">
        <v>3.36051644205589E-2</v>
      </c>
      <c r="AE16" s="20">
        <v>1.8029961374323802E-2</v>
      </c>
      <c r="AF16" s="20">
        <v>2.9194013075695999E-2</v>
      </c>
      <c r="AG16" s="20"/>
      <c r="AH16" s="20">
        <v>2.3662815248935799E-2</v>
      </c>
      <c r="AI16" s="20">
        <v>5.2706079906085598E-2</v>
      </c>
      <c r="AJ16" s="20"/>
      <c r="AK16" s="20">
        <v>4.9138830601843903E-2</v>
      </c>
      <c r="AL16" s="20">
        <v>4.9085100100028103E-2</v>
      </c>
      <c r="AM16" s="20"/>
      <c r="AN16" s="20">
        <v>5.8489124972345E-2</v>
      </c>
      <c r="AO16" s="20">
        <v>3.2334239492554498E-2</v>
      </c>
      <c r="AP16" s="20"/>
      <c r="AQ16" s="20">
        <v>2.43232657244725E-2</v>
      </c>
      <c r="AR16" s="20">
        <v>6.1462261558014701E-2</v>
      </c>
      <c r="AS16" s="20"/>
      <c r="AT16" s="20">
        <v>9.5242196358687803E-2</v>
      </c>
      <c r="AU16" s="20">
        <v>5.4465570206494097E-2</v>
      </c>
      <c r="AV16" s="20">
        <v>3.3394805746628703E-2</v>
      </c>
      <c r="AW16" s="20">
        <v>1.2484633302073601E-2</v>
      </c>
      <c r="AX16" s="20"/>
      <c r="AY16" s="20">
        <v>2.88386993358015E-2</v>
      </c>
      <c r="AZ16" s="20">
        <v>5.4124038134064002E-2</v>
      </c>
      <c r="BA16" s="20"/>
      <c r="BB16" s="20">
        <v>3.7378856180354199E-2</v>
      </c>
      <c r="BC16" s="20">
        <v>5.1255362772407803E-2</v>
      </c>
      <c r="BD16" s="20"/>
      <c r="BE16" s="20">
        <v>4.7166016269296999E-2</v>
      </c>
      <c r="BF16" s="20">
        <v>4.9355480030549299E-2</v>
      </c>
      <c r="BG16" s="20"/>
      <c r="BH16" s="20">
        <v>6.7148619298927903E-2</v>
      </c>
      <c r="BI16" s="20">
        <v>4.7522334503171303E-2</v>
      </c>
      <c r="BJ16" s="20"/>
      <c r="BK16" s="20">
        <v>4.1316404279727797E-2</v>
      </c>
      <c r="BL16" s="20">
        <v>5.0450789259993703E-2</v>
      </c>
      <c r="BM16" s="20"/>
      <c r="BN16" s="20">
        <v>2.0333073472497E-2</v>
      </c>
      <c r="BO16" s="20">
        <v>5.04128466855445E-2</v>
      </c>
      <c r="BP16" s="20"/>
      <c r="BQ16" s="20">
        <v>2.4646888735809801E-2</v>
      </c>
      <c r="BR16" s="20">
        <v>5.1025641442358702E-2</v>
      </c>
      <c r="BS16" s="20"/>
      <c r="BT16" s="20">
        <v>2.4967834916323001E-2</v>
      </c>
      <c r="BU16" s="20">
        <v>5.0714160684104601E-2</v>
      </c>
      <c r="BV16" s="20"/>
      <c r="BW16" s="20">
        <v>3.3660096100073499E-2</v>
      </c>
      <c r="BX16" s="20">
        <v>5.6456284147373102E-2</v>
      </c>
      <c r="BY16" s="20"/>
      <c r="BZ16" s="20">
        <v>3.7658968420487701E-2</v>
      </c>
      <c r="CA16" s="20">
        <v>4.9651660904091399E-2</v>
      </c>
    </row>
    <row r="17" spans="2:79" x14ac:dyDescent="0.35">
      <c r="B17" s="18" t="s">
        <v>166</v>
      </c>
      <c r="C17" s="21">
        <v>0.77972263536803899</v>
      </c>
      <c r="D17" s="21">
        <v>0.72184002770729305</v>
      </c>
      <c r="E17" s="21">
        <v>0.73961205711600897</v>
      </c>
      <c r="F17" s="21">
        <v>0.77277259936820097</v>
      </c>
      <c r="G17" s="21">
        <v>0.76489605543711803</v>
      </c>
      <c r="H17" s="21">
        <v>0.86357537354452196</v>
      </c>
      <c r="I17" s="21">
        <v>0.82611014145944195</v>
      </c>
      <c r="J17" s="21">
        <v>0.78387509652974996</v>
      </c>
      <c r="K17" s="21">
        <v>0.70812934341580402</v>
      </c>
      <c r="L17" s="21">
        <v>0.80341583891262103</v>
      </c>
      <c r="M17" s="21"/>
      <c r="N17" s="21">
        <v>0.72510771868940505</v>
      </c>
      <c r="O17" s="21">
        <v>0.76533557975502298</v>
      </c>
      <c r="P17" s="21">
        <v>0.770181807103828</v>
      </c>
      <c r="Q17" s="21">
        <v>0.83610210129467999</v>
      </c>
      <c r="R17" s="21"/>
      <c r="S17" s="21">
        <v>0.75366884893616404</v>
      </c>
      <c r="T17" s="21">
        <v>0.75536196157370605</v>
      </c>
      <c r="U17" s="21">
        <v>0.78773311931913903</v>
      </c>
      <c r="V17" s="21">
        <v>0.73527112482564205</v>
      </c>
      <c r="W17" s="21">
        <v>0.81479872219727401</v>
      </c>
      <c r="X17" s="21">
        <v>0.84216578181423296</v>
      </c>
      <c r="Y17" s="21">
        <v>0.80588566501479797</v>
      </c>
      <c r="Z17" s="21"/>
      <c r="AA17" s="21">
        <v>0.83497373096238103</v>
      </c>
      <c r="AB17" s="21">
        <v>0.69254663266900696</v>
      </c>
      <c r="AC17" s="21"/>
      <c r="AD17" s="21">
        <v>0.82032393663419301</v>
      </c>
      <c r="AE17" s="21">
        <v>0.87671155105702003</v>
      </c>
      <c r="AF17" s="21">
        <v>0.83383366824452998</v>
      </c>
      <c r="AG17" s="21"/>
      <c r="AH17" s="21">
        <v>0.86270443605164104</v>
      </c>
      <c r="AI17" s="21">
        <v>0.76796546167751201</v>
      </c>
      <c r="AJ17" s="21"/>
      <c r="AK17" s="21">
        <v>0.77443656117568804</v>
      </c>
      <c r="AL17" s="21">
        <v>0.78210450338664805</v>
      </c>
      <c r="AM17" s="21"/>
      <c r="AN17" s="21">
        <v>0.74815851921296195</v>
      </c>
      <c r="AO17" s="21">
        <v>0.83610210129467999</v>
      </c>
      <c r="AP17" s="21"/>
      <c r="AQ17" s="21">
        <v>0.86971021554535299</v>
      </c>
      <c r="AR17" s="21">
        <v>0.73483340460679103</v>
      </c>
      <c r="AS17" s="21"/>
      <c r="AT17" s="21">
        <v>0.627326797626512</v>
      </c>
      <c r="AU17" s="21">
        <v>0.76319968755949397</v>
      </c>
      <c r="AV17" s="21">
        <v>0.825253426784751</v>
      </c>
      <c r="AW17" s="21">
        <v>0.91622048509368303</v>
      </c>
      <c r="AX17" s="21"/>
      <c r="AY17" s="21">
        <v>0.85951657716273</v>
      </c>
      <c r="AZ17" s="21">
        <v>0.75994554613348697</v>
      </c>
      <c r="BA17" s="21"/>
      <c r="BB17" s="21">
        <v>0.80845939610681805</v>
      </c>
      <c r="BC17" s="21">
        <v>0.77444352191654098</v>
      </c>
      <c r="BD17" s="21"/>
      <c r="BE17" s="21">
        <v>0.77990907589856495</v>
      </c>
      <c r="BF17" s="21">
        <v>0.779698201698799</v>
      </c>
      <c r="BG17" s="21"/>
      <c r="BH17" s="21">
        <v>0.71598715329589802</v>
      </c>
      <c r="BI17" s="21">
        <v>0.78530075504119801</v>
      </c>
      <c r="BJ17" s="21"/>
      <c r="BK17" s="21">
        <v>0.79541540582143999</v>
      </c>
      <c r="BL17" s="21">
        <v>0.77700349822744297</v>
      </c>
      <c r="BM17" s="21"/>
      <c r="BN17" s="21">
        <v>0.82283071189337298</v>
      </c>
      <c r="BO17" s="21">
        <v>0.77775810137711499</v>
      </c>
      <c r="BP17" s="21"/>
      <c r="BQ17" s="21">
        <v>0.872491466128274</v>
      </c>
      <c r="BR17" s="21">
        <v>0.77242457172972001</v>
      </c>
      <c r="BS17" s="21"/>
      <c r="BT17" s="21">
        <v>0.85640903456388595</v>
      </c>
      <c r="BU17" s="21">
        <v>0.77459927773509896</v>
      </c>
      <c r="BV17" s="21"/>
      <c r="BW17" s="21">
        <v>0.81109585812878804</v>
      </c>
      <c r="BX17" s="21">
        <v>0.76478035157781799</v>
      </c>
      <c r="BY17" s="21"/>
      <c r="BZ17" s="21">
        <v>0.79293574536562605</v>
      </c>
      <c r="CA17" s="21">
        <v>0.77908769568262903</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218</v>
      </c>
      <c r="C9" s="17">
        <v>0.244403851102557</v>
      </c>
      <c r="D9" s="17">
        <v>0.23647820491353999</v>
      </c>
      <c r="E9" s="17">
        <v>0.245072053981268</v>
      </c>
      <c r="F9" s="17">
        <v>0.20508382524788801</v>
      </c>
      <c r="G9" s="17">
        <v>0.28938448258747201</v>
      </c>
      <c r="H9" s="17">
        <v>0.19483999021749501</v>
      </c>
      <c r="I9" s="17">
        <v>0.23343141645600299</v>
      </c>
      <c r="J9" s="17">
        <v>0.27930321365141503</v>
      </c>
      <c r="K9" s="17">
        <v>0.31440591772723098</v>
      </c>
      <c r="L9" s="17">
        <v>0.33177794190173798</v>
      </c>
      <c r="M9" s="17"/>
      <c r="N9" s="17">
        <v>0.218934652002786</v>
      </c>
      <c r="O9" s="17">
        <v>0.19655245138803301</v>
      </c>
      <c r="P9" s="17">
        <v>0.24636909518942099</v>
      </c>
      <c r="Q9" s="17">
        <v>0.289868103593861</v>
      </c>
      <c r="R9" s="17"/>
      <c r="S9" s="17">
        <v>0.234958578217937</v>
      </c>
      <c r="T9" s="17">
        <v>0.228192497829979</v>
      </c>
      <c r="U9" s="17">
        <v>0.246548985395981</v>
      </c>
      <c r="V9" s="17">
        <v>0.219229382430252</v>
      </c>
      <c r="W9" s="17">
        <v>0.233950529754336</v>
      </c>
      <c r="X9" s="17">
        <v>0.31292583331044799</v>
      </c>
      <c r="Y9" s="17">
        <v>0.31552877870781498</v>
      </c>
      <c r="Z9" s="17"/>
      <c r="AA9" s="17">
        <v>0.306197881844683</v>
      </c>
      <c r="AB9" s="17">
        <v>0.14690430773945101</v>
      </c>
      <c r="AC9" s="17"/>
      <c r="AD9" s="17">
        <v>0.30230354901502898</v>
      </c>
      <c r="AE9" s="17">
        <v>0.41040942780075002</v>
      </c>
      <c r="AF9" s="17">
        <v>0.26267299422573898</v>
      </c>
      <c r="AG9" s="17"/>
      <c r="AH9" s="17">
        <v>0.43704247586151801</v>
      </c>
      <c r="AI9" s="17">
        <v>0.217110086058448</v>
      </c>
      <c r="AJ9" s="17"/>
      <c r="AK9" s="17">
        <v>0.23389455896797501</v>
      </c>
      <c r="AL9" s="17">
        <v>0.24913926455358201</v>
      </c>
      <c r="AM9" s="17"/>
      <c r="AN9" s="17">
        <v>0.21895063115885399</v>
      </c>
      <c r="AO9" s="17">
        <v>0.289868103593861</v>
      </c>
      <c r="AP9" s="17"/>
      <c r="AQ9" s="17">
        <v>0.36742919838513299</v>
      </c>
      <c r="AR9" s="17">
        <v>0.183034124382841</v>
      </c>
      <c r="AS9" s="17"/>
      <c r="AT9" s="17">
        <v>0.15292475260375299</v>
      </c>
      <c r="AU9" s="17">
        <v>0.19163631105543</v>
      </c>
      <c r="AV9" s="17">
        <v>0.26963696717803398</v>
      </c>
      <c r="AW9" s="17">
        <v>0.43528537853870197</v>
      </c>
      <c r="AX9" s="17"/>
      <c r="AY9" s="17">
        <v>0.38227775270075098</v>
      </c>
      <c r="AZ9" s="17">
        <v>0.210231526817096</v>
      </c>
      <c r="BA9" s="17"/>
      <c r="BB9" s="17">
        <v>0.24681682294121299</v>
      </c>
      <c r="BC9" s="17">
        <v>0.24396057385891401</v>
      </c>
      <c r="BD9" s="17"/>
      <c r="BE9" s="17">
        <v>0.28179300205588698</v>
      </c>
      <c r="BF9" s="17">
        <v>0.239503874981563</v>
      </c>
      <c r="BG9" s="17"/>
      <c r="BH9" s="17">
        <v>0.211211282171366</v>
      </c>
      <c r="BI9" s="17">
        <v>0.24730885967451999</v>
      </c>
      <c r="BJ9" s="17"/>
      <c r="BK9" s="17">
        <v>0.23897277422657301</v>
      </c>
      <c r="BL9" s="17">
        <v>0.24534491137555201</v>
      </c>
      <c r="BM9" s="17"/>
      <c r="BN9" s="17">
        <v>0.27058056267547997</v>
      </c>
      <c r="BO9" s="17">
        <v>0.24321091827417199</v>
      </c>
      <c r="BP9" s="17"/>
      <c r="BQ9" s="17">
        <v>0.37934706233273802</v>
      </c>
      <c r="BR9" s="17">
        <v>0.23378795635594399</v>
      </c>
      <c r="BS9" s="17"/>
      <c r="BT9" s="17">
        <v>0.37404839060516798</v>
      </c>
      <c r="BU9" s="17">
        <v>0.23574240203212499</v>
      </c>
      <c r="BV9" s="17"/>
      <c r="BW9" s="17">
        <v>0.28486509373962599</v>
      </c>
      <c r="BX9" s="17">
        <v>0.22513317003167699</v>
      </c>
      <c r="BY9" s="17"/>
      <c r="BZ9" s="17">
        <v>0.41737885759527499</v>
      </c>
      <c r="CA9" s="17">
        <v>0.23609175075476299</v>
      </c>
    </row>
    <row r="10" spans="2:79" x14ac:dyDescent="0.35">
      <c r="B10" s="18" t="s">
        <v>219</v>
      </c>
      <c r="C10" s="17">
        <v>0.28790290676124403</v>
      </c>
      <c r="D10" s="17">
        <v>0.31555521145588</v>
      </c>
      <c r="E10" s="17">
        <v>0.31297796984659298</v>
      </c>
      <c r="F10" s="17">
        <v>0.223843616341352</v>
      </c>
      <c r="G10" s="17">
        <v>0.33533040338166298</v>
      </c>
      <c r="H10" s="17">
        <v>0.22150893369882199</v>
      </c>
      <c r="I10" s="17">
        <v>0.31245401621060698</v>
      </c>
      <c r="J10" s="17">
        <v>0.28577885494399802</v>
      </c>
      <c r="K10" s="17">
        <v>0.28630675138281603</v>
      </c>
      <c r="L10" s="17">
        <v>0.31080598838430501</v>
      </c>
      <c r="M10" s="17"/>
      <c r="N10" s="17">
        <v>0.228644734844686</v>
      </c>
      <c r="O10" s="17">
        <v>0.28960682374839902</v>
      </c>
      <c r="P10" s="17">
        <v>0.322910417967747</v>
      </c>
      <c r="Q10" s="17">
        <v>0.320016082866314</v>
      </c>
      <c r="R10" s="17"/>
      <c r="S10" s="17">
        <v>0.214980679779815</v>
      </c>
      <c r="T10" s="17">
        <v>0.29450911254201301</v>
      </c>
      <c r="U10" s="17">
        <v>0.345247851287871</v>
      </c>
      <c r="V10" s="17">
        <v>0.27581141914385099</v>
      </c>
      <c r="W10" s="17">
        <v>0.35252517784236298</v>
      </c>
      <c r="X10" s="17">
        <v>0.298377873790591</v>
      </c>
      <c r="Y10" s="17">
        <v>0.27464366481680502</v>
      </c>
      <c r="Z10" s="17"/>
      <c r="AA10" s="17">
        <v>0.33648600895687603</v>
      </c>
      <c r="AB10" s="17">
        <v>0.21124776349983901</v>
      </c>
      <c r="AC10" s="17"/>
      <c r="AD10" s="17">
        <v>0.33775878072548399</v>
      </c>
      <c r="AE10" s="17">
        <v>0.34751605973488903</v>
      </c>
      <c r="AF10" s="17">
        <v>0.34106554808568001</v>
      </c>
      <c r="AG10" s="17"/>
      <c r="AH10" s="17">
        <v>0.37616812552747497</v>
      </c>
      <c r="AI10" s="17">
        <v>0.27539715852105101</v>
      </c>
      <c r="AJ10" s="17"/>
      <c r="AK10" s="17">
        <v>0.27133972855960198</v>
      </c>
      <c r="AL10" s="17">
        <v>0.295366158885492</v>
      </c>
      <c r="AM10" s="17"/>
      <c r="AN10" s="17">
        <v>0.26992430401946099</v>
      </c>
      <c r="AO10" s="17">
        <v>0.320016082866314</v>
      </c>
      <c r="AP10" s="17"/>
      <c r="AQ10" s="17">
        <v>0.318507602022089</v>
      </c>
      <c r="AR10" s="17">
        <v>0.27263611966423801</v>
      </c>
      <c r="AS10" s="17"/>
      <c r="AT10" s="17">
        <v>0.19532118484392899</v>
      </c>
      <c r="AU10" s="17">
        <v>0.26100543195864701</v>
      </c>
      <c r="AV10" s="17">
        <v>0.329065369122996</v>
      </c>
      <c r="AW10" s="17">
        <v>0.375278949334583</v>
      </c>
      <c r="AX10" s="17"/>
      <c r="AY10" s="17">
        <v>0.35366747139341598</v>
      </c>
      <c r="AZ10" s="17">
        <v>0.27160302692138699</v>
      </c>
      <c r="BA10" s="17"/>
      <c r="BB10" s="17">
        <v>0.29858449616735799</v>
      </c>
      <c r="BC10" s="17">
        <v>0.28594063541027998</v>
      </c>
      <c r="BD10" s="17"/>
      <c r="BE10" s="17">
        <v>0.29249768416656902</v>
      </c>
      <c r="BF10" s="17">
        <v>0.28730074546596701</v>
      </c>
      <c r="BG10" s="17"/>
      <c r="BH10" s="17">
        <v>0.33483328595630002</v>
      </c>
      <c r="BI10" s="17">
        <v>0.28379556712960102</v>
      </c>
      <c r="BJ10" s="17"/>
      <c r="BK10" s="17">
        <v>0.30752694984560403</v>
      </c>
      <c r="BL10" s="17">
        <v>0.28450258528468902</v>
      </c>
      <c r="BM10" s="17"/>
      <c r="BN10" s="17">
        <v>0.34481917572578102</v>
      </c>
      <c r="BO10" s="17">
        <v>0.285309101747658</v>
      </c>
      <c r="BP10" s="17"/>
      <c r="BQ10" s="17">
        <v>0.36687554963628699</v>
      </c>
      <c r="BR10" s="17">
        <v>0.281690180259624</v>
      </c>
      <c r="BS10" s="17"/>
      <c r="BT10" s="17">
        <v>0.294429192440053</v>
      </c>
      <c r="BU10" s="17">
        <v>0.287466890780602</v>
      </c>
      <c r="BV10" s="17"/>
      <c r="BW10" s="17">
        <v>0.32425565351771202</v>
      </c>
      <c r="BX10" s="17">
        <v>0.27058899984350099</v>
      </c>
      <c r="BY10" s="17"/>
      <c r="BZ10" s="17">
        <v>0.34638338182647599</v>
      </c>
      <c r="CA10" s="17">
        <v>0.28509269974356499</v>
      </c>
    </row>
    <row r="11" spans="2:79" ht="29" x14ac:dyDescent="0.35">
      <c r="B11" s="18" t="s">
        <v>220</v>
      </c>
      <c r="C11" s="17">
        <v>0.20495850329670201</v>
      </c>
      <c r="D11" s="17">
        <v>0.204221316512749</v>
      </c>
      <c r="E11" s="17">
        <v>0.217474316989169</v>
      </c>
      <c r="F11" s="17">
        <v>0.20994786798793699</v>
      </c>
      <c r="G11" s="17">
        <v>0.16813640186945999</v>
      </c>
      <c r="H11" s="17">
        <v>0.26873734826654</v>
      </c>
      <c r="I11" s="17">
        <v>0.21858028321225301</v>
      </c>
      <c r="J11" s="17">
        <v>0.16187436984908599</v>
      </c>
      <c r="K11" s="17">
        <v>0.151842161399662</v>
      </c>
      <c r="L11" s="17">
        <v>0.132882579987425</v>
      </c>
      <c r="M11" s="17"/>
      <c r="N11" s="17">
        <v>0.21139257475627601</v>
      </c>
      <c r="O11" s="17">
        <v>0.21638303076384699</v>
      </c>
      <c r="P11" s="17">
        <v>0.21814023509032099</v>
      </c>
      <c r="Q11" s="17">
        <v>0.18785340224502101</v>
      </c>
      <c r="R11" s="17"/>
      <c r="S11" s="17">
        <v>0.227915566304635</v>
      </c>
      <c r="T11" s="17">
        <v>0.20782921354936701</v>
      </c>
      <c r="U11" s="17">
        <v>0.20408087212436099</v>
      </c>
      <c r="V11" s="17">
        <v>0.206650685151683</v>
      </c>
      <c r="W11" s="17">
        <v>0.19356546055606499</v>
      </c>
      <c r="X11" s="17">
        <v>0.19621801916906101</v>
      </c>
      <c r="Y11" s="17">
        <v>0.18209956802295499</v>
      </c>
      <c r="Z11" s="17"/>
      <c r="AA11" s="17">
        <v>0.186688917952299</v>
      </c>
      <c r="AB11" s="17">
        <v>0.23378452754403101</v>
      </c>
      <c r="AC11" s="17"/>
      <c r="AD11" s="17">
        <v>0.17645727464395899</v>
      </c>
      <c r="AE11" s="17">
        <v>0.14839548687971599</v>
      </c>
      <c r="AF11" s="17">
        <v>0.20998915455672101</v>
      </c>
      <c r="AG11" s="17"/>
      <c r="AH11" s="17">
        <v>0.121342625578024</v>
      </c>
      <c r="AI11" s="17">
        <v>0.21680551540689699</v>
      </c>
      <c r="AJ11" s="17"/>
      <c r="AK11" s="17">
        <v>0.20930250453707799</v>
      </c>
      <c r="AL11" s="17">
        <v>0.203001126753971</v>
      </c>
      <c r="AM11" s="17"/>
      <c r="AN11" s="17">
        <v>0.21453481601208199</v>
      </c>
      <c r="AO11" s="17">
        <v>0.18785340224502101</v>
      </c>
      <c r="AP11" s="17"/>
      <c r="AQ11" s="17">
        <v>0.17162898990954401</v>
      </c>
      <c r="AR11" s="17">
        <v>0.22158453340717199</v>
      </c>
      <c r="AS11" s="17"/>
      <c r="AT11" s="17">
        <v>0.195497736095428</v>
      </c>
      <c r="AU11" s="17">
        <v>0.23064577147041401</v>
      </c>
      <c r="AV11" s="17">
        <v>0.21213234675394599</v>
      </c>
      <c r="AW11" s="17">
        <v>0.13185863618921601</v>
      </c>
      <c r="AX11" s="17"/>
      <c r="AY11" s="17">
        <v>0.14753264218745801</v>
      </c>
      <c r="AZ11" s="17">
        <v>0.21919161866842701</v>
      </c>
      <c r="BA11" s="17"/>
      <c r="BB11" s="17">
        <v>0.21528863289526201</v>
      </c>
      <c r="BC11" s="17">
        <v>0.20306079719770301</v>
      </c>
      <c r="BD11" s="17"/>
      <c r="BE11" s="17">
        <v>0.22225151995265099</v>
      </c>
      <c r="BF11" s="17">
        <v>0.20269219431365301</v>
      </c>
      <c r="BG11" s="17"/>
      <c r="BH11" s="17">
        <v>0.172528119532847</v>
      </c>
      <c r="BI11" s="17">
        <v>0.20779680553903099</v>
      </c>
      <c r="BJ11" s="17"/>
      <c r="BK11" s="17">
        <v>0.21061441877091</v>
      </c>
      <c r="BL11" s="17">
        <v>0.20397848451189601</v>
      </c>
      <c r="BM11" s="17"/>
      <c r="BN11" s="17">
        <v>0.18090105001114801</v>
      </c>
      <c r="BO11" s="17">
        <v>0.20605485666071199</v>
      </c>
      <c r="BP11" s="17"/>
      <c r="BQ11" s="17">
        <v>0.14749867093230401</v>
      </c>
      <c r="BR11" s="17">
        <v>0.20947883097363901</v>
      </c>
      <c r="BS11" s="17"/>
      <c r="BT11" s="17">
        <v>0.17988992410298099</v>
      </c>
      <c r="BU11" s="17">
        <v>0.206633315230838</v>
      </c>
      <c r="BV11" s="17"/>
      <c r="BW11" s="17">
        <v>0.203534656620217</v>
      </c>
      <c r="BX11" s="17">
        <v>0.205636645968753</v>
      </c>
      <c r="BY11" s="17"/>
      <c r="BZ11" s="17">
        <v>0.148320091931811</v>
      </c>
      <c r="CA11" s="17">
        <v>0.20768019221783801</v>
      </c>
    </row>
    <row r="12" spans="2:79" x14ac:dyDescent="0.35">
      <c r="B12" s="18" t="s">
        <v>221</v>
      </c>
      <c r="C12" s="17">
        <v>0.129782264401447</v>
      </c>
      <c r="D12" s="17">
        <v>0.120726497447216</v>
      </c>
      <c r="E12" s="17">
        <v>0.12454390762852301</v>
      </c>
      <c r="F12" s="17">
        <v>0.18826040655983001</v>
      </c>
      <c r="G12" s="17">
        <v>7.9709023297608303E-2</v>
      </c>
      <c r="H12" s="17">
        <v>0.14216218718382301</v>
      </c>
      <c r="I12" s="17">
        <v>0.13929943578173401</v>
      </c>
      <c r="J12" s="17">
        <v>0.12865177779029099</v>
      </c>
      <c r="K12" s="17">
        <v>0.107924671649985</v>
      </c>
      <c r="L12" s="17">
        <v>9.6624188909152697E-2</v>
      </c>
      <c r="M12" s="17"/>
      <c r="N12" s="17">
        <v>0.14507336794644099</v>
      </c>
      <c r="O12" s="17">
        <v>0.14970422158469801</v>
      </c>
      <c r="P12" s="17">
        <v>0.124268404884974</v>
      </c>
      <c r="Q12" s="17">
        <v>0.10908333765104899</v>
      </c>
      <c r="R12" s="17"/>
      <c r="S12" s="17">
        <v>0.178744386892185</v>
      </c>
      <c r="T12" s="17">
        <v>0.144844923608169</v>
      </c>
      <c r="U12" s="17">
        <v>0.121230399590539</v>
      </c>
      <c r="V12" s="17">
        <v>0.13044426628017899</v>
      </c>
      <c r="W12" s="17">
        <v>0.108834862876949</v>
      </c>
      <c r="X12" s="17">
        <v>9.7200132302290299E-2</v>
      </c>
      <c r="Y12" s="17">
        <v>0.12204636915854</v>
      </c>
      <c r="Z12" s="17"/>
      <c r="AA12" s="17">
        <v>0.103666411666665</v>
      </c>
      <c r="AB12" s="17">
        <v>0.17098824636441801</v>
      </c>
      <c r="AC12" s="17"/>
      <c r="AD12" s="17">
        <v>0.11948379714968101</v>
      </c>
      <c r="AE12" s="17">
        <v>5.1840960603139599E-2</v>
      </c>
      <c r="AF12" s="17">
        <v>0.115248825471472</v>
      </c>
      <c r="AG12" s="17"/>
      <c r="AH12" s="17">
        <v>4.54441863207386E-2</v>
      </c>
      <c r="AI12" s="17">
        <v>0.14173160057578299</v>
      </c>
      <c r="AJ12" s="17"/>
      <c r="AK12" s="17">
        <v>0.13808701373762</v>
      </c>
      <c r="AL12" s="17">
        <v>0.12604020249943801</v>
      </c>
      <c r="AM12" s="17"/>
      <c r="AN12" s="17">
        <v>0.14137058503373301</v>
      </c>
      <c r="AO12" s="17">
        <v>0.10908333765104899</v>
      </c>
      <c r="AP12" s="17"/>
      <c r="AQ12" s="17">
        <v>7.8770527066129303E-2</v>
      </c>
      <c r="AR12" s="17">
        <v>0.155228860968053</v>
      </c>
      <c r="AS12" s="17"/>
      <c r="AT12" s="17">
        <v>0.15974582198532999</v>
      </c>
      <c r="AU12" s="17">
        <v>0.167875500514094</v>
      </c>
      <c r="AV12" s="17">
        <v>0.114056513543339</v>
      </c>
      <c r="AW12" s="17">
        <v>3.8704696043550701E-2</v>
      </c>
      <c r="AX12" s="17"/>
      <c r="AY12" s="17">
        <v>7.0268003061886394E-2</v>
      </c>
      <c r="AZ12" s="17">
        <v>0.14453299397775199</v>
      </c>
      <c r="BA12" s="17"/>
      <c r="BB12" s="17">
        <v>0.115514732641531</v>
      </c>
      <c r="BC12" s="17">
        <v>0.132403294639271</v>
      </c>
      <c r="BD12" s="17"/>
      <c r="BE12" s="17">
        <v>0.1063970417903</v>
      </c>
      <c r="BF12" s="17">
        <v>0.132846977813147</v>
      </c>
      <c r="BG12" s="17"/>
      <c r="BH12" s="17">
        <v>0.12718607259965201</v>
      </c>
      <c r="BI12" s="17">
        <v>0.130009482712096</v>
      </c>
      <c r="BJ12" s="17"/>
      <c r="BK12" s="17">
        <v>0.13319946501399901</v>
      </c>
      <c r="BL12" s="17">
        <v>0.12919015498838601</v>
      </c>
      <c r="BM12" s="17"/>
      <c r="BN12" s="17">
        <v>0.137455500262152</v>
      </c>
      <c r="BO12" s="17">
        <v>0.12943257743130601</v>
      </c>
      <c r="BP12" s="17"/>
      <c r="BQ12" s="17">
        <v>6.4045794561061895E-2</v>
      </c>
      <c r="BR12" s="17">
        <v>0.134953709770781</v>
      </c>
      <c r="BS12" s="17"/>
      <c r="BT12" s="17">
        <v>9.0875130787507405E-2</v>
      </c>
      <c r="BU12" s="17">
        <v>0.13238161920317301</v>
      </c>
      <c r="BV12" s="17"/>
      <c r="BW12" s="17">
        <v>0.114852890083433</v>
      </c>
      <c r="BX12" s="17">
        <v>0.13689275316351601</v>
      </c>
      <c r="BY12" s="17"/>
      <c r="BZ12" s="17">
        <v>6.3040491571935794E-2</v>
      </c>
      <c r="CA12" s="17">
        <v>0.13298945788215299</v>
      </c>
    </row>
    <row r="13" spans="2:79" x14ac:dyDescent="0.35">
      <c r="B13" s="18" t="s">
        <v>222</v>
      </c>
      <c r="C13" s="17">
        <v>0.108997540869325</v>
      </c>
      <c r="D13" s="17">
        <v>0.103881554604147</v>
      </c>
      <c r="E13" s="17">
        <v>7.2441391143955397E-2</v>
      </c>
      <c r="F13" s="17">
        <v>0.15537684367044699</v>
      </c>
      <c r="G13" s="17">
        <v>9.93890658385162E-2</v>
      </c>
      <c r="H13" s="17">
        <v>0.15258958230523101</v>
      </c>
      <c r="I13" s="17">
        <v>7.2026217157199396E-2</v>
      </c>
      <c r="J13" s="17">
        <v>0.113448658082989</v>
      </c>
      <c r="K13" s="17">
        <v>8.9726691812569495E-2</v>
      </c>
      <c r="L13" s="17">
        <v>0.115634049562418</v>
      </c>
      <c r="M13" s="17"/>
      <c r="N13" s="17">
        <v>0.162591735193471</v>
      </c>
      <c r="O13" s="17">
        <v>0.1229193523361</v>
      </c>
      <c r="P13" s="17">
        <v>6.6068469240586694E-2</v>
      </c>
      <c r="Q13" s="17">
        <v>7.6616582519165394E-2</v>
      </c>
      <c r="R13" s="17"/>
      <c r="S13" s="17">
        <v>0.125568184421878</v>
      </c>
      <c r="T13" s="17">
        <v>0.11195251907563</v>
      </c>
      <c r="U13" s="17">
        <v>6.4378513636003304E-2</v>
      </c>
      <c r="V13" s="17">
        <v>0.13343080521737299</v>
      </c>
      <c r="W13" s="17">
        <v>9.2632904991161599E-2</v>
      </c>
      <c r="X13" s="17">
        <v>7.6861079239896504E-2</v>
      </c>
      <c r="Y13" s="17">
        <v>9.1717124816654602E-2</v>
      </c>
      <c r="Z13" s="17"/>
      <c r="AA13" s="17">
        <v>5.4042158523770097E-2</v>
      </c>
      <c r="AB13" s="17">
        <v>0.19570696279385799</v>
      </c>
      <c r="AC13" s="17"/>
      <c r="AD13" s="17">
        <v>4.6222602664189198E-2</v>
      </c>
      <c r="AE13" s="17">
        <v>3.21788050741285E-2</v>
      </c>
      <c r="AF13" s="17">
        <v>6.0966636937661203E-2</v>
      </c>
      <c r="AG13" s="17"/>
      <c r="AH13" s="17">
        <v>1.6010535704446101E-2</v>
      </c>
      <c r="AI13" s="17">
        <v>0.122172289569392</v>
      </c>
      <c r="AJ13" s="17"/>
      <c r="AK13" s="17">
        <v>0.118111308831764</v>
      </c>
      <c r="AL13" s="17">
        <v>0.104890940838974</v>
      </c>
      <c r="AM13" s="17"/>
      <c r="AN13" s="17">
        <v>0.12712606184373601</v>
      </c>
      <c r="AO13" s="17">
        <v>7.6616582519165394E-2</v>
      </c>
      <c r="AP13" s="17"/>
      <c r="AQ13" s="17">
        <v>4.9697908272954401E-2</v>
      </c>
      <c r="AR13" s="17">
        <v>0.138578455106942</v>
      </c>
      <c r="AS13" s="17"/>
      <c r="AT13" s="17">
        <v>0.24127798502868</v>
      </c>
      <c r="AU13" s="17">
        <v>0.12203130354494</v>
      </c>
      <c r="AV13" s="17">
        <v>6.3365710870300407E-2</v>
      </c>
      <c r="AW13" s="17">
        <v>1.27963511689275E-2</v>
      </c>
      <c r="AX13" s="17"/>
      <c r="AY13" s="17">
        <v>3.5000719073269598E-2</v>
      </c>
      <c r="AZ13" s="17">
        <v>0.127337802232767</v>
      </c>
      <c r="BA13" s="17"/>
      <c r="BB13" s="17">
        <v>0.10781889499618801</v>
      </c>
      <c r="BC13" s="17">
        <v>0.10921406510947899</v>
      </c>
      <c r="BD13" s="17"/>
      <c r="BE13" s="17">
        <v>8.1371135195399694E-2</v>
      </c>
      <c r="BF13" s="17">
        <v>0.11261807582825301</v>
      </c>
      <c r="BG13" s="17"/>
      <c r="BH13" s="17">
        <v>0.12840094160684001</v>
      </c>
      <c r="BI13" s="17">
        <v>0.107299358195229</v>
      </c>
      <c r="BJ13" s="17"/>
      <c r="BK13" s="17">
        <v>8.2630458678615695E-2</v>
      </c>
      <c r="BL13" s="17">
        <v>0.113566250561908</v>
      </c>
      <c r="BM13" s="17"/>
      <c r="BN13" s="17">
        <v>4.4791167155434103E-2</v>
      </c>
      <c r="BO13" s="17">
        <v>0.111923572688927</v>
      </c>
      <c r="BP13" s="17"/>
      <c r="BQ13" s="17">
        <v>2.4972688805900999E-2</v>
      </c>
      <c r="BR13" s="17">
        <v>0.115607721385065</v>
      </c>
      <c r="BS13" s="17"/>
      <c r="BT13" s="17">
        <v>4.9360021833311701E-2</v>
      </c>
      <c r="BU13" s="17">
        <v>0.11298187631298701</v>
      </c>
      <c r="BV13" s="17"/>
      <c r="BW13" s="17">
        <v>5.8861775839276098E-2</v>
      </c>
      <c r="BX13" s="17">
        <v>0.13287595574661801</v>
      </c>
      <c r="BY13" s="17"/>
      <c r="BZ13" s="17">
        <v>1.8586981230211901E-2</v>
      </c>
      <c r="CA13" s="17">
        <v>0.113342108673994</v>
      </c>
    </row>
    <row r="14" spans="2:79" x14ac:dyDescent="0.35">
      <c r="B14" s="18" t="s">
        <v>75</v>
      </c>
      <c r="C14" s="17">
        <v>2.3954933568724301E-2</v>
      </c>
      <c r="D14" s="17">
        <v>1.9137215066468101E-2</v>
      </c>
      <c r="E14" s="17">
        <v>2.7490360410491001E-2</v>
      </c>
      <c r="F14" s="17">
        <v>1.7487440192545198E-2</v>
      </c>
      <c r="G14" s="17">
        <v>2.8050623025281201E-2</v>
      </c>
      <c r="H14" s="17">
        <v>2.01619583280894E-2</v>
      </c>
      <c r="I14" s="17">
        <v>2.4208631182203299E-2</v>
      </c>
      <c r="J14" s="17">
        <v>3.0943125682221101E-2</v>
      </c>
      <c r="K14" s="17">
        <v>4.9793806027736802E-2</v>
      </c>
      <c r="L14" s="17">
        <v>1.22752512549614E-2</v>
      </c>
      <c r="M14" s="17"/>
      <c r="N14" s="17">
        <v>3.3362935256340799E-2</v>
      </c>
      <c r="O14" s="17">
        <v>2.4834120178922201E-2</v>
      </c>
      <c r="P14" s="17">
        <v>2.22433776269499E-2</v>
      </c>
      <c r="Q14" s="17">
        <v>1.6562491124589102E-2</v>
      </c>
      <c r="R14" s="17"/>
      <c r="S14" s="17">
        <v>1.7832604383549999E-2</v>
      </c>
      <c r="T14" s="17">
        <v>1.26717333948423E-2</v>
      </c>
      <c r="U14" s="17">
        <v>1.8513377965244299E-2</v>
      </c>
      <c r="V14" s="17">
        <v>3.4433441776662403E-2</v>
      </c>
      <c r="W14" s="17">
        <v>1.84910639791253E-2</v>
      </c>
      <c r="X14" s="17">
        <v>1.8417062187713201E-2</v>
      </c>
      <c r="Y14" s="17">
        <v>1.3964494477229699E-2</v>
      </c>
      <c r="Z14" s="17"/>
      <c r="AA14" s="17">
        <v>1.29186210557067E-2</v>
      </c>
      <c r="AB14" s="17">
        <v>4.1368192058402503E-2</v>
      </c>
      <c r="AC14" s="17"/>
      <c r="AD14" s="17">
        <v>1.7773995801658199E-2</v>
      </c>
      <c r="AE14" s="17">
        <v>9.6592599073767205E-3</v>
      </c>
      <c r="AF14" s="17">
        <v>1.00568407227275E-2</v>
      </c>
      <c r="AG14" s="17"/>
      <c r="AH14" s="17">
        <v>3.9920510077977997E-3</v>
      </c>
      <c r="AI14" s="17">
        <v>2.6783349868429802E-2</v>
      </c>
      <c r="AJ14" s="17"/>
      <c r="AK14" s="17">
        <v>2.9264885365961099E-2</v>
      </c>
      <c r="AL14" s="17">
        <v>2.1562306468542999E-2</v>
      </c>
      <c r="AM14" s="17"/>
      <c r="AN14" s="17">
        <v>2.80936019321321E-2</v>
      </c>
      <c r="AO14" s="17">
        <v>1.6562491124589102E-2</v>
      </c>
      <c r="AP14" s="17"/>
      <c r="AQ14" s="17">
        <v>1.3965774344150399E-2</v>
      </c>
      <c r="AR14" s="17">
        <v>2.89379064707538E-2</v>
      </c>
      <c r="AS14" s="17"/>
      <c r="AT14" s="17">
        <v>5.52325194428804E-2</v>
      </c>
      <c r="AU14" s="17">
        <v>2.6805681456473499E-2</v>
      </c>
      <c r="AV14" s="17">
        <v>1.1743092531385099E-2</v>
      </c>
      <c r="AW14" s="17">
        <v>6.0759887250208099E-3</v>
      </c>
      <c r="AX14" s="17"/>
      <c r="AY14" s="17">
        <v>1.12534115832186E-2</v>
      </c>
      <c r="AZ14" s="17">
        <v>2.7103031382569798E-2</v>
      </c>
      <c r="BA14" s="17"/>
      <c r="BB14" s="17">
        <v>1.59764203584483E-2</v>
      </c>
      <c r="BC14" s="17">
        <v>2.5420633784354E-2</v>
      </c>
      <c r="BD14" s="17"/>
      <c r="BE14" s="17">
        <v>1.5689616839193801E-2</v>
      </c>
      <c r="BF14" s="17">
        <v>2.5038131597417398E-2</v>
      </c>
      <c r="BG14" s="17"/>
      <c r="BH14" s="17">
        <v>2.5840298132995699E-2</v>
      </c>
      <c r="BI14" s="17">
        <v>2.3789926749522201E-2</v>
      </c>
      <c r="BJ14" s="17"/>
      <c r="BK14" s="17">
        <v>2.7055933464298298E-2</v>
      </c>
      <c r="BL14" s="17">
        <v>2.3417613277569901E-2</v>
      </c>
      <c r="BM14" s="17"/>
      <c r="BN14" s="17">
        <v>2.1452544170005101E-2</v>
      </c>
      <c r="BO14" s="17">
        <v>2.4068973197224699E-2</v>
      </c>
      <c r="BP14" s="17"/>
      <c r="BQ14" s="17">
        <v>1.72602337317086E-2</v>
      </c>
      <c r="BR14" s="17">
        <v>2.4481601254946E-2</v>
      </c>
      <c r="BS14" s="17"/>
      <c r="BT14" s="17">
        <v>1.13973402309787E-2</v>
      </c>
      <c r="BU14" s="17">
        <v>2.4793896440275898E-2</v>
      </c>
      <c r="BV14" s="17"/>
      <c r="BW14" s="17">
        <v>1.3629930199735E-2</v>
      </c>
      <c r="BX14" s="17">
        <v>2.8872475245936099E-2</v>
      </c>
      <c r="BY14" s="17"/>
      <c r="BZ14" s="17">
        <v>6.2901958442890503E-3</v>
      </c>
      <c r="CA14" s="17">
        <v>2.4803790727687101E-2</v>
      </c>
    </row>
    <row r="15" spans="2:79" x14ac:dyDescent="0.35">
      <c r="B15" s="18" t="s">
        <v>223</v>
      </c>
      <c r="C15" s="20">
        <v>0.53230675786380099</v>
      </c>
      <c r="D15" s="20">
        <v>0.55203341636941905</v>
      </c>
      <c r="E15" s="20">
        <v>0.55805002382786095</v>
      </c>
      <c r="F15" s="20">
        <v>0.42892744158924001</v>
      </c>
      <c r="G15" s="20">
        <v>0.62471488596913405</v>
      </c>
      <c r="H15" s="20">
        <v>0.416348923916317</v>
      </c>
      <c r="I15" s="20">
        <v>0.54588543266661005</v>
      </c>
      <c r="J15" s="20">
        <v>0.56508206859541299</v>
      </c>
      <c r="K15" s="20">
        <v>0.60071266911004695</v>
      </c>
      <c r="L15" s="20">
        <v>0.64258393028604299</v>
      </c>
      <c r="M15" s="20"/>
      <c r="N15" s="20">
        <v>0.44757938684747101</v>
      </c>
      <c r="O15" s="20">
        <v>0.48615927513643298</v>
      </c>
      <c r="P15" s="20">
        <v>0.56927951315716796</v>
      </c>
      <c r="Q15" s="20">
        <v>0.60988418646017495</v>
      </c>
      <c r="R15" s="20"/>
      <c r="S15" s="20">
        <v>0.44993925799775197</v>
      </c>
      <c r="T15" s="20">
        <v>0.52270161037199203</v>
      </c>
      <c r="U15" s="20">
        <v>0.59179683668385197</v>
      </c>
      <c r="V15" s="20">
        <v>0.49504080157410302</v>
      </c>
      <c r="W15" s="20">
        <v>0.58647570759669898</v>
      </c>
      <c r="X15" s="20">
        <v>0.61130370710103898</v>
      </c>
      <c r="Y15" s="20">
        <v>0.59017244352462095</v>
      </c>
      <c r="Z15" s="20"/>
      <c r="AA15" s="20">
        <v>0.64268389080155996</v>
      </c>
      <c r="AB15" s="20">
        <v>0.35815207123928999</v>
      </c>
      <c r="AC15" s="20"/>
      <c r="AD15" s="20">
        <v>0.64006232974051303</v>
      </c>
      <c r="AE15" s="20">
        <v>0.75792548753563904</v>
      </c>
      <c r="AF15" s="20">
        <v>0.60373854231141899</v>
      </c>
      <c r="AG15" s="20"/>
      <c r="AH15" s="20">
        <v>0.81321060138899304</v>
      </c>
      <c r="AI15" s="20">
        <v>0.49250724457949902</v>
      </c>
      <c r="AJ15" s="20"/>
      <c r="AK15" s="20">
        <v>0.50523428752757704</v>
      </c>
      <c r="AL15" s="20">
        <v>0.54450542343907304</v>
      </c>
      <c r="AM15" s="20"/>
      <c r="AN15" s="20">
        <v>0.48887493517831598</v>
      </c>
      <c r="AO15" s="20">
        <v>0.60988418646017495</v>
      </c>
      <c r="AP15" s="20"/>
      <c r="AQ15" s="20">
        <v>0.68593680040722205</v>
      </c>
      <c r="AR15" s="20">
        <v>0.45567024404707901</v>
      </c>
      <c r="AS15" s="20"/>
      <c r="AT15" s="20">
        <v>0.34824593744768101</v>
      </c>
      <c r="AU15" s="20">
        <v>0.452641743014077</v>
      </c>
      <c r="AV15" s="20">
        <v>0.59870233630102898</v>
      </c>
      <c r="AW15" s="20">
        <v>0.81056432787328503</v>
      </c>
      <c r="AX15" s="20"/>
      <c r="AY15" s="20">
        <v>0.73594522409416696</v>
      </c>
      <c r="AZ15" s="20">
        <v>0.481834553738483</v>
      </c>
      <c r="BA15" s="20"/>
      <c r="BB15" s="20">
        <v>0.54540131910857104</v>
      </c>
      <c r="BC15" s="20">
        <v>0.52990120926919404</v>
      </c>
      <c r="BD15" s="20"/>
      <c r="BE15" s="20">
        <v>0.57429068622245605</v>
      </c>
      <c r="BF15" s="20">
        <v>0.52680462044752996</v>
      </c>
      <c r="BG15" s="20"/>
      <c r="BH15" s="20">
        <v>0.546044568127665</v>
      </c>
      <c r="BI15" s="20">
        <v>0.53110442680412195</v>
      </c>
      <c r="BJ15" s="20"/>
      <c r="BK15" s="20">
        <v>0.54649972407217695</v>
      </c>
      <c r="BL15" s="20">
        <v>0.529847496660241</v>
      </c>
      <c r="BM15" s="20"/>
      <c r="BN15" s="20">
        <v>0.61539973840126005</v>
      </c>
      <c r="BO15" s="20">
        <v>0.52852002002182996</v>
      </c>
      <c r="BP15" s="20"/>
      <c r="BQ15" s="20">
        <v>0.74622261196902495</v>
      </c>
      <c r="BR15" s="20">
        <v>0.51547813661556796</v>
      </c>
      <c r="BS15" s="20"/>
      <c r="BT15" s="20">
        <v>0.66847758304522098</v>
      </c>
      <c r="BU15" s="20">
        <v>0.52320929281272599</v>
      </c>
      <c r="BV15" s="20"/>
      <c r="BW15" s="20">
        <v>0.609120747257338</v>
      </c>
      <c r="BX15" s="20">
        <v>0.49572216987517798</v>
      </c>
      <c r="BY15" s="20"/>
      <c r="BZ15" s="20">
        <v>0.76376223942175203</v>
      </c>
      <c r="CA15" s="20">
        <v>0.52118445049832796</v>
      </c>
    </row>
    <row r="16" spans="2:79" x14ac:dyDescent="0.35">
      <c r="B16" s="18" t="s">
        <v>224</v>
      </c>
      <c r="C16" s="20">
        <v>0.238779805270772</v>
      </c>
      <c r="D16" s="20">
        <v>0.224608052051364</v>
      </c>
      <c r="E16" s="20">
        <v>0.196985298772479</v>
      </c>
      <c r="F16" s="20">
        <v>0.34363725023027802</v>
      </c>
      <c r="G16" s="20">
        <v>0.17909808913612399</v>
      </c>
      <c r="H16" s="20">
        <v>0.29475176948905302</v>
      </c>
      <c r="I16" s="20">
        <v>0.21132565293893399</v>
      </c>
      <c r="J16" s="20">
        <v>0.24210043587328001</v>
      </c>
      <c r="K16" s="20">
        <v>0.19765136346255399</v>
      </c>
      <c r="L16" s="20">
        <v>0.21225823847156999</v>
      </c>
      <c r="M16" s="20"/>
      <c r="N16" s="20">
        <v>0.30766510313991102</v>
      </c>
      <c r="O16" s="20">
        <v>0.272623573920798</v>
      </c>
      <c r="P16" s="20">
        <v>0.190336874125561</v>
      </c>
      <c r="Q16" s="20">
        <v>0.185699920170215</v>
      </c>
      <c r="R16" s="20"/>
      <c r="S16" s="20">
        <v>0.30431257131406297</v>
      </c>
      <c r="T16" s="20">
        <v>0.256797442683799</v>
      </c>
      <c r="U16" s="20">
        <v>0.18560891322654299</v>
      </c>
      <c r="V16" s="20">
        <v>0.26387507149755202</v>
      </c>
      <c r="W16" s="20">
        <v>0.20146776786810999</v>
      </c>
      <c r="X16" s="20">
        <v>0.17406121154218701</v>
      </c>
      <c r="Y16" s="20">
        <v>0.21376349397519501</v>
      </c>
      <c r="Z16" s="20"/>
      <c r="AA16" s="20">
        <v>0.15770857019043499</v>
      </c>
      <c r="AB16" s="20">
        <v>0.36669520915827603</v>
      </c>
      <c r="AC16" s="20"/>
      <c r="AD16" s="20">
        <v>0.16570639981387</v>
      </c>
      <c r="AE16" s="20">
        <v>8.4019765677268099E-2</v>
      </c>
      <c r="AF16" s="20">
        <v>0.17621546240913299</v>
      </c>
      <c r="AG16" s="20"/>
      <c r="AH16" s="20">
        <v>6.1454722025184698E-2</v>
      </c>
      <c r="AI16" s="20">
        <v>0.26390389014517401</v>
      </c>
      <c r="AJ16" s="20"/>
      <c r="AK16" s="20">
        <v>0.25619832256938402</v>
      </c>
      <c r="AL16" s="20">
        <v>0.230931143338412</v>
      </c>
      <c r="AM16" s="20"/>
      <c r="AN16" s="20">
        <v>0.26849664687746999</v>
      </c>
      <c r="AO16" s="20">
        <v>0.185699920170215</v>
      </c>
      <c r="AP16" s="20"/>
      <c r="AQ16" s="20">
        <v>0.128468435339084</v>
      </c>
      <c r="AR16" s="20">
        <v>0.293807316074995</v>
      </c>
      <c r="AS16" s="20"/>
      <c r="AT16" s="20">
        <v>0.40102380701401003</v>
      </c>
      <c r="AU16" s="20">
        <v>0.28990680405903502</v>
      </c>
      <c r="AV16" s="20">
        <v>0.177422224413639</v>
      </c>
      <c r="AW16" s="20">
        <v>5.1501047212478203E-2</v>
      </c>
      <c r="AX16" s="20"/>
      <c r="AY16" s="20">
        <v>0.10526872213515601</v>
      </c>
      <c r="AZ16" s="20">
        <v>0.27187079621051902</v>
      </c>
      <c r="BA16" s="20"/>
      <c r="BB16" s="20">
        <v>0.223333627637719</v>
      </c>
      <c r="BC16" s="20">
        <v>0.24161735974874901</v>
      </c>
      <c r="BD16" s="20"/>
      <c r="BE16" s="20">
        <v>0.1877681769857</v>
      </c>
      <c r="BF16" s="20">
        <v>0.24546505364139901</v>
      </c>
      <c r="BG16" s="20"/>
      <c r="BH16" s="20">
        <v>0.25558701420649199</v>
      </c>
      <c r="BI16" s="20">
        <v>0.23730884090732501</v>
      </c>
      <c r="BJ16" s="20"/>
      <c r="BK16" s="20">
        <v>0.215829923692615</v>
      </c>
      <c r="BL16" s="20">
        <v>0.24275640555029299</v>
      </c>
      <c r="BM16" s="20"/>
      <c r="BN16" s="20">
        <v>0.18224666741758599</v>
      </c>
      <c r="BO16" s="20">
        <v>0.24135615012023301</v>
      </c>
      <c r="BP16" s="20"/>
      <c r="BQ16" s="20">
        <v>8.90184833669629E-2</v>
      </c>
      <c r="BR16" s="20">
        <v>0.250561431155846</v>
      </c>
      <c r="BS16" s="20"/>
      <c r="BT16" s="20">
        <v>0.14023515262081901</v>
      </c>
      <c r="BU16" s="20">
        <v>0.24536349551615899</v>
      </c>
      <c r="BV16" s="20"/>
      <c r="BW16" s="20">
        <v>0.17371466592270901</v>
      </c>
      <c r="BX16" s="20">
        <v>0.26976870891013299</v>
      </c>
      <c r="BY16" s="20"/>
      <c r="BZ16" s="20">
        <v>8.1627472802147702E-2</v>
      </c>
      <c r="CA16" s="20">
        <v>0.24633156655614699</v>
      </c>
    </row>
    <row r="17" spans="2:79" x14ac:dyDescent="0.35">
      <c r="B17" s="18" t="s">
        <v>166</v>
      </c>
      <c r="C17" s="21">
        <v>0.29352695259302902</v>
      </c>
      <c r="D17" s="21">
        <v>0.32742536431805602</v>
      </c>
      <c r="E17" s="21">
        <v>0.36106472505538201</v>
      </c>
      <c r="F17" s="21">
        <v>8.5290191358962306E-2</v>
      </c>
      <c r="G17" s="21">
        <v>0.44561679683300998</v>
      </c>
      <c r="H17" s="21">
        <v>0.121597154427264</v>
      </c>
      <c r="I17" s="21">
        <v>0.33455977972767598</v>
      </c>
      <c r="J17" s="21">
        <v>0.32298163272213298</v>
      </c>
      <c r="K17" s="21">
        <v>0.40306130564749298</v>
      </c>
      <c r="L17" s="21">
        <v>0.430325691814473</v>
      </c>
      <c r="M17" s="21"/>
      <c r="N17" s="21">
        <v>0.13991428370756001</v>
      </c>
      <c r="O17" s="21">
        <v>0.213535701215635</v>
      </c>
      <c r="P17" s="21">
        <v>0.37894263903160702</v>
      </c>
      <c r="Q17" s="21">
        <v>0.42418426628995998</v>
      </c>
      <c r="R17" s="21"/>
      <c r="S17" s="21">
        <v>0.145626686683689</v>
      </c>
      <c r="T17" s="21">
        <v>0.26590416768819303</v>
      </c>
      <c r="U17" s="21">
        <v>0.40618792345730897</v>
      </c>
      <c r="V17" s="21">
        <v>0.231165730076551</v>
      </c>
      <c r="W17" s="21">
        <v>0.38500793972858899</v>
      </c>
      <c r="X17" s="21">
        <v>0.43724249555885197</v>
      </c>
      <c r="Y17" s="21">
        <v>0.376408949549426</v>
      </c>
      <c r="Z17" s="21"/>
      <c r="AA17" s="21">
        <v>0.48497532061112397</v>
      </c>
      <c r="AB17" s="21">
        <v>-8.5431379189859803E-3</v>
      </c>
      <c r="AC17" s="21"/>
      <c r="AD17" s="21">
        <v>0.47435592992664199</v>
      </c>
      <c r="AE17" s="21">
        <v>0.67390572185837105</v>
      </c>
      <c r="AF17" s="21">
        <v>0.427523079902286</v>
      </c>
      <c r="AG17" s="21"/>
      <c r="AH17" s="21">
        <v>0.75175587936380805</v>
      </c>
      <c r="AI17" s="21">
        <v>0.228603354434325</v>
      </c>
      <c r="AJ17" s="21"/>
      <c r="AK17" s="21">
        <v>0.249035964958193</v>
      </c>
      <c r="AL17" s="21">
        <v>0.31357428010066102</v>
      </c>
      <c r="AM17" s="21"/>
      <c r="AN17" s="21">
        <v>0.22037828830084599</v>
      </c>
      <c r="AO17" s="21">
        <v>0.42418426628995998</v>
      </c>
      <c r="AP17" s="21"/>
      <c r="AQ17" s="21">
        <v>0.55746836506813802</v>
      </c>
      <c r="AR17" s="21">
        <v>0.16186292797208399</v>
      </c>
      <c r="AS17" s="21"/>
      <c r="AT17" s="21">
        <v>-5.27778695663286E-2</v>
      </c>
      <c r="AU17" s="21">
        <v>0.16273493895504201</v>
      </c>
      <c r="AV17" s="21">
        <v>0.42128011188739001</v>
      </c>
      <c r="AW17" s="21">
        <v>0.75906328066080697</v>
      </c>
      <c r="AX17" s="21"/>
      <c r="AY17" s="21">
        <v>0.63067650195901104</v>
      </c>
      <c r="AZ17" s="21">
        <v>0.20996375752796401</v>
      </c>
      <c r="BA17" s="21"/>
      <c r="BB17" s="21">
        <v>0.32206769147085201</v>
      </c>
      <c r="BC17" s="21">
        <v>0.288283849520445</v>
      </c>
      <c r="BD17" s="21"/>
      <c r="BE17" s="21">
        <v>0.38652250923675602</v>
      </c>
      <c r="BF17" s="21">
        <v>0.28133956680612998</v>
      </c>
      <c r="BG17" s="21"/>
      <c r="BH17" s="21">
        <v>0.29045755392117301</v>
      </c>
      <c r="BI17" s="21">
        <v>0.293795585896797</v>
      </c>
      <c r="BJ17" s="21"/>
      <c r="BK17" s="21">
        <v>0.33066980037956201</v>
      </c>
      <c r="BL17" s="21">
        <v>0.28709109110994802</v>
      </c>
      <c r="BM17" s="21"/>
      <c r="BN17" s="21">
        <v>0.433153070983674</v>
      </c>
      <c r="BO17" s="21">
        <v>0.28716386990159698</v>
      </c>
      <c r="BP17" s="21"/>
      <c r="BQ17" s="21">
        <v>0.65720412860206201</v>
      </c>
      <c r="BR17" s="21">
        <v>0.26491670545972201</v>
      </c>
      <c r="BS17" s="21"/>
      <c r="BT17" s="21">
        <v>0.528242430424402</v>
      </c>
      <c r="BU17" s="21">
        <v>0.277845797296567</v>
      </c>
      <c r="BV17" s="21"/>
      <c r="BW17" s="21">
        <v>0.43540608133462899</v>
      </c>
      <c r="BX17" s="21">
        <v>0.22595346096504501</v>
      </c>
      <c r="BY17" s="21"/>
      <c r="BZ17" s="21">
        <v>0.68213476661960404</v>
      </c>
      <c r="CA17" s="21">
        <v>0.27485288394218199</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218</v>
      </c>
      <c r="C9" s="17">
        <v>0.21815118667254399</v>
      </c>
      <c r="D9" s="17">
        <v>0.239693076330248</v>
      </c>
      <c r="E9" s="17">
        <v>0.21315648568713</v>
      </c>
      <c r="F9" s="17">
        <v>0.216722103334271</v>
      </c>
      <c r="G9" s="17">
        <v>0.26563698750855302</v>
      </c>
      <c r="H9" s="17">
        <v>0.15443887059029601</v>
      </c>
      <c r="I9" s="17">
        <v>0.208215916813318</v>
      </c>
      <c r="J9" s="17">
        <v>0.22421814249395899</v>
      </c>
      <c r="K9" s="17">
        <v>0.23003542474191299</v>
      </c>
      <c r="L9" s="17">
        <v>0.233344570660905</v>
      </c>
      <c r="M9" s="17"/>
      <c r="N9" s="17">
        <v>0.148602188904846</v>
      </c>
      <c r="O9" s="17">
        <v>0.173578892792211</v>
      </c>
      <c r="P9" s="17">
        <v>0.241969664049242</v>
      </c>
      <c r="Q9" s="17">
        <v>0.28825774872377702</v>
      </c>
      <c r="R9" s="17"/>
      <c r="S9" s="17">
        <v>0.18998853380327799</v>
      </c>
      <c r="T9" s="17">
        <v>0.21105922082076101</v>
      </c>
      <c r="U9" s="17">
        <v>0.25493377749881801</v>
      </c>
      <c r="V9" s="17">
        <v>0.185516044035235</v>
      </c>
      <c r="W9" s="17">
        <v>0.23682359644654399</v>
      </c>
      <c r="X9" s="17">
        <v>0.27804674664948797</v>
      </c>
      <c r="Y9" s="17">
        <v>0.26552468273346902</v>
      </c>
      <c r="Z9" s="17"/>
      <c r="AA9" s="17">
        <v>0.27990797382370097</v>
      </c>
      <c r="AB9" s="17">
        <v>0.12071040680275801</v>
      </c>
      <c r="AC9" s="17"/>
      <c r="AD9" s="17">
        <v>0.26457220065244702</v>
      </c>
      <c r="AE9" s="17">
        <v>0.38979534747468703</v>
      </c>
      <c r="AF9" s="17">
        <v>0.23961887001590901</v>
      </c>
      <c r="AG9" s="17"/>
      <c r="AH9" s="17">
        <v>0.403559873636265</v>
      </c>
      <c r="AI9" s="17">
        <v>0.19188178641360601</v>
      </c>
      <c r="AJ9" s="17"/>
      <c r="AK9" s="17">
        <v>0.206960636756989</v>
      </c>
      <c r="AL9" s="17">
        <v>0.22319357010958901</v>
      </c>
      <c r="AM9" s="17"/>
      <c r="AN9" s="17">
        <v>0.178901938183784</v>
      </c>
      <c r="AO9" s="17">
        <v>0.28825774872377702</v>
      </c>
      <c r="AP9" s="17"/>
      <c r="AQ9" s="17">
        <v>0.33262426801124201</v>
      </c>
      <c r="AR9" s="17">
        <v>0.161047655784851</v>
      </c>
      <c r="AS9" s="17"/>
      <c r="AT9" s="17">
        <v>0.117785163971536</v>
      </c>
      <c r="AU9" s="17">
        <v>0.162605713739259</v>
      </c>
      <c r="AV9" s="17">
        <v>0.24682399389278301</v>
      </c>
      <c r="AW9" s="17">
        <v>0.41983329164132299</v>
      </c>
      <c r="AX9" s="17"/>
      <c r="AY9" s="17">
        <v>0.39208136908869701</v>
      </c>
      <c r="AZ9" s="17">
        <v>0.17504224054381601</v>
      </c>
      <c r="BA9" s="17"/>
      <c r="BB9" s="17">
        <v>0.20720239468402701</v>
      </c>
      <c r="BC9" s="17">
        <v>0.220162544723288</v>
      </c>
      <c r="BD9" s="17"/>
      <c r="BE9" s="17">
        <v>0.30030116477468799</v>
      </c>
      <c r="BF9" s="17">
        <v>0.20738515105052199</v>
      </c>
      <c r="BG9" s="17"/>
      <c r="BH9" s="17">
        <v>0.222913892659684</v>
      </c>
      <c r="BI9" s="17">
        <v>0.217734355370723</v>
      </c>
      <c r="BJ9" s="17"/>
      <c r="BK9" s="17">
        <v>0.22763551523974199</v>
      </c>
      <c r="BL9" s="17">
        <v>0.21650780635692299</v>
      </c>
      <c r="BM9" s="17"/>
      <c r="BN9" s="17">
        <v>0.32696304702004297</v>
      </c>
      <c r="BO9" s="17">
        <v>0.213192380446459</v>
      </c>
      <c r="BP9" s="17"/>
      <c r="BQ9" s="17">
        <v>0.34004323776473</v>
      </c>
      <c r="BR9" s="17">
        <v>0.20856201821384901</v>
      </c>
      <c r="BS9" s="17"/>
      <c r="BT9" s="17">
        <v>0.27209638686613102</v>
      </c>
      <c r="BU9" s="17">
        <v>0.21454715054527199</v>
      </c>
      <c r="BV9" s="17"/>
      <c r="BW9" s="17">
        <v>0.24410065176662599</v>
      </c>
      <c r="BX9" s="17">
        <v>0.20579210343149101</v>
      </c>
      <c r="BY9" s="17"/>
      <c r="BZ9" s="17">
        <v>0.367084335173674</v>
      </c>
      <c r="CA9" s="17">
        <v>0.210994388123695</v>
      </c>
    </row>
    <row r="10" spans="2:79" x14ac:dyDescent="0.35">
      <c r="B10" s="18" t="s">
        <v>219</v>
      </c>
      <c r="C10" s="17">
        <v>0.231501216269941</v>
      </c>
      <c r="D10" s="17">
        <v>0.26634310600130001</v>
      </c>
      <c r="E10" s="17">
        <v>0.24320776483548201</v>
      </c>
      <c r="F10" s="17">
        <v>0.19371578521828101</v>
      </c>
      <c r="G10" s="17">
        <v>0.24581584278326099</v>
      </c>
      <c r="H10" s="17">
        <v>0.17513296617917401</v>
      </c>
      <c r="I10" s="17">
        <v>0.267091590566225</v>
      </c>
      <c r="J10" s="17">
        <v>0.198277166574712</v>
      </c>
      <c r="K10" s="17">
        <v>0.23925343832273899</v>
      </c>
      <c r="L10" s="17">
        <v>0.27065111983286</v>
      </c>
      <c r="M10" s="17"/>
      <c r="N10" s="17">
        <v>0.146558132689802</v>
      </c>
      <c r="O10" s="17">
        <v>0.20861235299995401</v>
      </c>
      <c r="P10" s="17">
        <v>0.28353645607116201</v>
      </c>
      <c r="Q10" s="17">
        <v>0.290253147558728</v>
      </c>
      <c r="R10" s="17"/>
      <c r="S10" s="17">
        <v>0.21023939428985999</v>
      </c>
      <c r="T10" s="17">
        <v>0.251582585856372</v>
      </c>
      <c r="U10" s="17">
        <v>0.28825185426820699</v>
      </c>
      <c r="V10" s="17">
        <v>0.18793876504440099</v>
      </c>
      <c r="W10" s="17">
        <v>0.26819903416339103</v>
      </c>
      <c r="X10" s="17">
        <v>0.272687553310963</v>
      </c>
      <c r="Y10" s="17">
        <v>0.220421136721099</v>
      </c>
      <c r="Z10" s="17"/>
      <c r="AA10" s="17">
        <v>0.29112227581768302</v>
      </c>
      <c r="AB10" s="17">
        <v>0.137430219267206</v>
      </c>
      <c r="AC10" s="17"/>
      <c r="AD10" s="17">
        <v>0.31043568581725001</v>
      </c>
      <c r="AE10" s="17">
        <v>0.32145972382183902</v>
      </c>
      <c r="AF10" s="17">
        <v>0.266318981381094</v>
      </c>
      <c r="AG10" s="17"/>
      <c r="AH10" s="17">
        <v>0.34773397458059302</v>
      </c>
      <c r="AI10" s="17">
        <v>0.21503292181586001</v>
      </c>
      <c r="AJ10" s="17"/>
      <c r="AK10" s="17">
        <v>0.20039621635082899</v>
      </c>
      <c r="AL10" s="17">
        <v>0.24551691143996701</v>
      </c>
      <c r="AM10" s="17"/>
      <c r="AN10" s="17">
        <v>0.198608872345516</v>
      </c>
      <c r="AO10" s="17">
        <v>0.290253147558728</v>
      </c>
      <c r="AP10" s="17"/>
      <c r="AQ10" s="17">
        <v>0.28141477376462798</v>
      </c>
      <c r="AR10" s="17">
        <v>0.20660243361483399</v>
      </c>
      <c r="AS10" s="17"/>
      <c r="AT10" s="17">
        <v>0.12886858395554401</v>
      </c>
      <c r="AU10" s="17">
        <v>0.182502037131554</v>
      </c>
      <c r="AV10" s="17">
        <v>0.28193996414965899</v>
      </c>
      <c r="AW10" s="17">
        <v>0.35770281760329797</v>
      </c>
      <c r="AX10" s="17"/>
      <c r="AY10" s="17">
        <v>0.30363845970330799</v>
      </c>
      <c r="AZ10" s="17">
        <v>0.21362185515018101</v>
      </c>
      <c r="BA10" s="17"/>
      <c r="BB10" s="17">
        <v>0.250979077658262</v>
      </c>
      <c r="BC10" s="17">
        <v>0.22792301756493699</v>
      </c>
      <c r="BD10" s="17"/>
      <c r="BE10" s="17">
        <v>0.25750025407918398</v>
      </c>
      <c r="BF10" s="17">
        <v>0.22809395343604699</v>
      </c>
      <c r="BG10" s="17"/>
      <c r="BH10" s="17">
        <v>0.25136396175254999</v>
      </c>
      <c r="BI10" s="17">
        <v>0.22976283181379001</v>
      </c>
      <c r="BJ10" s="17"/>
      <c r="BK10" s="17">
        <v>0.26952468538334201</v>
      </c>
      <c r="BL10" s="17">
        <v>0.22491276667860899</v>
      </c>
      <c r="BM10" s="17"/>
      <c r="BN10" s="17">
        <v>0.26668478463572898</v>
      </c>
      <c r="BO10" s="17">
        <v>0.229897820304547</v>
      </c>
      <c r="BP10" s="17"/>
      <c r="BQ10" s="17">
        <v>0.35447011576260201</v>
      </c>
      <c r="BR10" s="17">
        <v>0.22182733284727399</v>
      </c>
      <c r="BS10" s="17"/>
      <c r="BT10" s="17">
        <v>0.23809010996344199</v>
      </c>
      <c r="BU10" s="17">
        <v>0.231061017497391</v>
      </c>
      <c r="BV10" s="17"/>
      <c r="BW10" s="17">
        <v>0.26650279039644698</v>
      </c>
      <c r="BX10" s="17">
        <v>0.21483083918783</v>
      </c>
      <c r="BY10" s="17"/>
      <c r="BZ10" s="17">
        <v>0.29455775522843403</v>
      </c>
      <c r="CA10" s="17">
        <v>0.228471112152386</v>
      </c>
    </row>
    <row r="11" spans="2:79" ht="29" x14ac:dyDescent="0.35">
      <c r="B11" s="18" t="s">
        <v>220</v>
      </c>
      <c r="C11" s="17">
        <v>0.19112791773461299</v>
      </c>
      <c r="D11" s="17">
        <v>0.19197023753412801</v>
      </c>
      <c r="E11" s="17">
        <v>0.20295033920578001</v>
      </c>
      <c r="F11" s="17">
        <v>0.18866298066839299</v>
      </c>
      <c r="G11" s="17">
        <v>0.16347855943725301</v>
      </c>
      <c r="H11" s="17">
        <v>0.21438985337918401</v>
      </c>
      <c r="I11" s="17">
        <v>0.223094465957247</v>
      </c>
      <c r="J11" s="17">
        <v>0.16394109136092899</v>
      </c>
      <c r="K11" s="17">
        <v>0.14974891841287899</v>
      </c>
      <c r="L11" s="17">
        <v>0.14610687009311599</v>
      </c>
      <c r="M11" s="17"/>
      <c r="N11" s="17">
        <v>0.17877029301928701</v>
      </c>
      <c r="O11" s="17">
        <v>0.21938006786526901</v>
      </c>
      <c r="P11" s="17">
        <v>0.19460127559784601</v>
      </c>
      <c r="Q11" s="17">
        <v>0.18459672025843099</v>
      </c>
      <c r="R11" s="17"/>
      <c r="S11" s="17">
        <v>0.18813049544673099</v>
      </c>
      <c r="T11" s="17">
        <v>0.21015219864950199</v>
      </c>
      <c r="U11" s="17">
        <v>0.19067390631546299</v>
      </c>
      <c r="V11" s="17">
        <v>0.20032148131042599</v>
      </c>
      <c r="W11" s="17">
        <v>0.19766490378321599</v>
      </c>
      <c r="X11" s="17">
        <v>0.17569847494212401</v>
      </c>
      <c r="Y11" s="17">
        <v>0.18397372953830399</v>
      </c>
      <c r="Z11" s="17"/>
      <c r="AA11" s="17">
        <v>0.18923644388702399</v>
      </c>
      <c r="AB11" s="17">
        <v>0.19411231338267601</v>
      </c>
      <c r="AC11" s="17"/>
      <c r="AD11" s="17">
        <v>0.20623588650267299</v>
      </c>
      <c r="AE11" s="17">
        <v>0.13428807071792001</v>
      </c>
      <c r="AF11" s="17">
        <v>0.20210324275901401</v>
      </c>
      <c r="AG11" s="17"/>
      <c r="AH11" s="17">
        <v>0.16416912789183699</v>
      </c>
      <c r="AI11" s="17">
        <v>0.194947540495951</v>
      </c>
      <c r="AJ11" s="17"/>
      <c r="AK11" s="17">
        <v>0.192712463826435</v>
      </c>
      <c r="AL11" s="17">
        <v>0.19041393236044099</v>
      </c>
      <c r="AM11" s="17"/>
      <c r="AN11" s="17">
        <v>0.194784417000465</v>
      </c>
      <c r="AO11" s="17">
        <v>0.18459672025843099</v>
      </c>
      <c r="AP11" s="17"/>
      <c r="AQ11" s="17">
        <v>0.16541365149791501</v>
      </c>
      <c r="AR11" s="17">
        <v>0.203955172658913</v>
      </c>
      <c r="AS11" s="17"/>
      <c r="AT11" s="17">
        <v>0.16363505170470599</v>
      </c>
      <c r="AU11" s="17">
        <v>0.20762477306881499</v>
      </c>
      <c r="AV11" s="17">
        <v>0.207996960792561</v>
      </c>
      <c r="AW11" s="17">
        <v>0.14319796467052001</v>
      </c>
      <c r="AX11" s="17"/>
      <c r="AY11" s="17">
        <v>0.157533843168915</v>
      </c>
      <c r="AZ11" s="17">
        <v>0.19945427679765401</v>
      </c>
      <c r="BA11" s="17"/>
      <c r="BB11" s="17">
        <v>0.18264088585501501</v>
      </c>
      <c r="BC11" s="17">
        <v>0.19268703584699001</v>
      </c>
      <c r="BD11" s="17"/>
      <c r="BE11" s="17">
        <v>0.19448007300709699</v>
      </c>
      <c r="BF11" s="17">
        <v>0.19068860632019899</v>
      </c>
      <c r="BG11" s="17"/>
      <c r="BH11" s="17">
        <v>0.165069672391157</v>
      </c>
      <c r="BI11" s="17">
        <v>0.193408531393952</v>
      </c>
      <c r="BJ11" s="17"/>
      <c r="BK11" s="17">
        <v>0.20325853073042399</v>
      </c>
      <c r="BL11" s="17">
        <v>0.189026007148903</v>
      </c>
      <c r="BM11" s="17"/>
      <c r="BN11" s="17">
        <v>0.15551104135970301</v>
      </c>
      <c r="BO11" s="17">
        <v>0.19275106054053101</v>
      </c>
      <c r="BP11" s="17"/>
      <c r="BQ11" s="17">
        <v>0.18275770475168901</v>
      </c>
      <c r="BR11" s="17">
        <v>0.19178639695133901</v>
      </c>
      <c r="BS11" s="17"/>
      <c r="BT11" s="17">
        <v>0.18861046852066901</v>
      </c>
      <c r="BU11" s="17">
        <v>0.191296106524033</v>
      </c>
      <c r="BV11" s="17"/>
      <c r="BW11" s="17">
        <v>0.19960593697717899</v>
      </c>
      <c r="BX11" s="17">
        <v>0.187090048547011</v>
      </c>
      <c r="BY11" s="17"/>
      <c r="BZ11" s="17">
        <v>0.220214664314695</v>
      </c>
      <c r="CA11" s="17">
        <v>0.18973019004396699</v>
      </c>
    </row>
    <row r="12" spans="2:79" x14ac:dyDescent="0.35">
      <c r="B12" s="18" t="s">
        <v>221</v>
      </c>
      <c r="C12" s="17">
        <v>0.14561055030710901</v>
      </c>
      <c r="D12" s="17">
        <v>0.115623634989745</v>
      </c>
      <c r="E12" s="17">
        <v>0.14902113303418699</v>
      </c>
      <c r="F12" s="17">
        <v>0.20940917648747201</v>
      </c>
      <c r="G12" s="17">
        <v>0.114884378045831</v>
      </c>
      <c r="H12" s="17">
        <v>0.152103711361262</v>
      </c>
      <c r="I12" s="17">
        <v>0.15548036651907499</v>
      </c>
      <c r="J12" s="17">
        <v>0.120566977392963</v>
      </c>
      <c r="K12" s="17">
        <v>0.103502477932473</v>
      </c>
      <c r="L12" s="17">
        <v>0.14921153512495899</v>
      </c>
      <c r="M12" s="17"/>
      <c r="N12" s="17">
        <v>0.181082127103882</v>
      </c>
      <c r="O12" s="17">
        <v>0.16877754546795601</v>
      </c>
      <c r="P12" s="17">
        <v>0.131300004596593</v>
      </c>
      <c r="Q12" s="17">
        <v>0.11056731867443299</v>
      </c>
      <c r="R12" s="17"/>
      <c r="S12" s="17">
        <v>0.168940117172419</v>
      </c>
      <c r="T12" s="17">
        <v>0.13564979444272701</v>
      </c>
      <c r="U12" s="17">
        <v>0.110128045251513</v>
      </c>
      <c r="V12" s="17">
        <v>0.160868523965599</v>
      </c>
      <c r="W12" s="17">
        <v>0.137404333538896</v>
      </c>
      <c r="X12" s="17">
        <v>0.1160717608246</v>
      </c>
      <c r="Y12" s="17">
        <v>0.15016720871744299</v>
      </c>
      <c r="Z12" s="17"/>
      <c r="AA12" s="17">
        <v>0.116660359342454</v>
      </c>
      <c r="AB12" s="17">
        <v>0.19128859340334001</v>
      </c>
      <c r="AC12" s="17"/>
      <c r="AD12" s="17">
        <v>0.114375372740099</v>
      </c>
      <c r="AE12" s="17">
        <v>7.7975547931742301E-2</v>
      </c>
      <c r="AF12" s="17">
        <v>0.13976165766597501</v>
      </c>
      <c r="AG12" s="17"/>
      <c r="AH12" s="17">
        <v>5.0439164269058201E-2</v>
      </c>
      <c r="AI12" s="17">
        <v>0.15909479030672</v>
      </c>
      <c r="AJ12" s="17"/>
      <c r="AK12" s="17">
        <v>0.15439514831600701</v>
      </c>
      <c r="AL12" s="17">
        <v>0.141652271953015</v>
      </c>
      <c r="AM12" s="17"/>
      <c r="AN12" s="17">
        <v>0.16522954838599099</v>
      </c>
      <c r="AO12" s="17">
        <v>0.11056731867443299</v>
      </c>
      <c r="AP12" s="17"/>
      <c r="AQ12" s="17">
        <v>0.10019276036944801</v>
      </c>
      <c r="AR12" s="17">
        <v>0.168266672953817</v>
      </c>
      <c r="AS12" s="17"/>
      <c r="AT12" s="17">
        <v>0.176667290535341</v>
      </c>
      <c r="AU12" s="17">
        <v>0.17275619357631</v>
      </c>
      <c r="AV12" s="17">
        <v>0.14227771022195501</v>
      </c>
      <c r="AW12" s="17">
        <v>4.3322177378346101E-2</v>
      </c>
      <c r="AX12" s="17"/>
      <c r="AY12" s="17">
        <v>8.6889131963965804E-2</v>
      </c>
      <c r="AZ12" s="17">
        <v>0.16016477214941399</v>
      </c>
      <c r="BA12" s="17"/>
      <c r="BB12" s="17">
        <v>0.14053483455263699</v>
      </c>
      <c r="BC12" s="17">
        <v>0.14654298940694399</v>
      </c>
      <c r="BD12" s="17"/>
      <c r="BE12" s="17">
        <v>0.11050192744040099</v>
      </c>
      <c r="BF12" s="17">
        <v>0.15021165542186801</v>
      </c>
      <c r="BG12" s="17"/>
      <c r="BH12" s="17">
        <v>0.14396368800616999</v>
      </c>
      <c r="BI12" s="17">
        <v>0.145754683444589</v>
      </c>
      <c r="BJ12" s="17"/>
      <c r="BK12" s="17">
        <v>0.13667745300638401</v>
      </c>
      <c r="BL12" s="17">
        <v>0.14715841699662099</v>
      </c>
      <c r="BM12" s="17"/>
      <c r="BN12" s="17">
        <v>0.117069009370312</v>
      </c>
      <c r="BO12" s="17">
        <v>0.146911253837473</v>
      </c>
      <c r="BP12" s="17"/>
      <c r="BQ12" s="17">
        <v>6.3828694261957003E-2</v>
      </c>
      <c r="BR12" s="17">
        <v>0.15204427578350299</v>
      </c>
      <c r="BS12" s="17"/>
      <c r="BT12" s="17">
        <v>0.111155722524909</v>
      </c>
      <c r="BU12" s="17">
        <v>0.14791245008022</v>
      </c>
      <c r="BV12" s="17"/>
      <c r="BW12" s="17">
        <v>0.13664230232073901</v>
      </c>
      <c r="BX12" s="17">
        <v>0.14988190322278999</v>
      </c>
      <c r="BY12" s="17"/>
      <c r="BZ12" s="17">
        <v>6.9498987716560906E-2</v>
      </c>
      <c r="CA12" s="17">
        <v>0.14926799746498401</v>
      </c>
    </row>
    <row r="13" spans="2:79" x14ac:dyDescent="0.35">
      <c r="B13" s="18" t="s">
        <v>222</v>
      </c>
      <c r="C13" s="17">
        <v>0.17918225249941899</v>
      </c>
      <c r="D13" s="17">
        <v>0.15669060913505201</v>
      </c>
      <c r="E13" s="17">
        <v>0.163035376788946</v>
      </c>
      <c r="F13" s="17">
        <v>0.183278754402105</v>
      </c>
      <c r="G13" s="17">
        <v>0.15601897425405301</v>
      </c>
      <c r="H13" s="17">
        <v>0.26141964073331603</v>
      </c>
      <c r="I13" s="17">
        <v>0.117815195492004</v>
      </c>
      <c r="J13" s="17">
        <v>0.23753715827064101</v>
      </c>
      <c r="K13" s="17">
        <v>0.19950274714572699</v>
      </c>
      <c r="L13" s="17">
        <v>0.191183423054508</v>
      </c>
      <c r="M13" s="17"/>
      <c r="N13" s="17">
        <v>0.28663083708500398</v>
      </c>
      <c r="O13" s="17">
        <v>0.19358055905621599</v>
      </c>
      <c r="P13" s="17">
        <v>0.120838487472815</v>
      </c>
      <c r="Q13" s="17">
        <v>0.109371570412072</v>
      </c>
      <c r="R13" s="17"/>
      <c r="S13" s="17">
        <v>0.20994308071145601</v>
      </c>
      <c r="T13" s="17">
        <v>0.176313551349319</v>
      </c>
      <c r="U13" s="17">
        <v>0.13138630717353</v>
      </c>
      <c r="V13" s="17">
        <v>0.22062084550839001</v>
      </c>
      <c r="W13" s="17">
        <v>0.13927692476030501</v>
      </c>
      <c r="X13" s="17">
        <v>0.133456486298594</v>
      </c>
      <c r="Y13" s="17">
        <v>0.150875546910095</v>
      </c>
      <c r="Z13" s="17"/>
      <c r="AA13" s="17">
        <v>0.10750818829948799</v>
      </c>
      <c r="AB13" s="17">
        <v>0.29227066001298302</v>
      </c>
      <c r="AC13" s="17"/>
      <c r="AD13" s="17">
        <v>9.3546160766421693E-2</v>
      </c>
      <c r="AE13" s="17">
        <v>6.0325530207407198E-2</v>
      </c>
      <c r="AF13" s="17">
        <v>0.13549292623295001</v>
      </c>
      <c r="AG13" s="17"/>
      <c r="AH13" s="17">
        <v>3.1932438446654603E-2</v>
      </c>
      <c r="AI13" s="17">
        <v>0.20004516009426801</v>
      </c>
      <c r="AJ13" s="17"/>
      <c r="AK13" s="17">
        <v>0.19873863057281499</v>
      </c>
      <c r="AL13" s="17">
        <v>0.17037028547099001</v>
      </c>
      <c r="AM13" s="17"/>
      <c r="AN13" s="17">
        <v>0.21826585221172201</v>
      </c>
      <c r="AO13" s="17">
        <v>0.109371570412072</v>
      </c>
      <c r="AP13" s="17"/>
      <c r="AQ13" s="17">
        <v>0.10048984238818</v>
      </c>
      <c r="AR13" s="17">
        <v>0.21843702243191301</v>
      </c>
      <c r="AS13" s="17"/>
      <c r="AT13" s="17">
        <v>0.33259513015575398</v>
      </c>
      <c r="AU13" s="17">
        <v>0.23349302411074299</v>
      </c>
      <c r="AV13" s="17">
        <v>0.106082552430306</v>
      </c>
      <c r="AW13" s="17">
        <v>2.9096339105559602E-2</v>
      </c>
      <c r="AX13" s="17"/>
      <c r="AY13" s="17">
        <v>5.2943269240445498E-2</v>
      </c>
      <c r="AZ13" s="17">
        <v>0.210470838833652</v>
      </c>
      <c r="BA13" s="17"/>
      <c r="BB13" s="17">
        <v>0.19415447817376599</v>
      </c>
      <c r="BC13" s="17">
        <v>0.17643176580835501</v>
      </c>
      <c r="BD13" s="17"/>
      <c r="BE13" s="17">
        <v>0.114135002078478</v>
      </c>
      <c r="BF13" s="17">
        <v>0.18770691715941101</v>
      </c>
      <c r="BG13" s="17"/>
      <c r="BH13" s="17">
        <v>0.17855483660494501</v>
      </c>
      <c r="BI13" s="17">
        <v>0.179237163842841</v>
      </c>
      <c r="BJ13" s="17"/>
      <c r="BK13" s="17">
        <v>0.13699100940294501</v>
      </c>
      <c r="BL13" s="17">
        <v>0.18649286578164501</v>
      </c>
      <c r="BM13" s="17"/>
      <c r="BN13" s="17">
        <v>0.110389467145788</v>
      </c>
      <c r="BO13" s="17">
        <v>0.18231729762439</v>
      </c>
      <c r="BP13" s="17"/>
      <c r="BQ13" s="17">
        <v>4.8691529274447698E-2</v>
      </c>
      <c r="BR13" s="17">
        <v>0.189447872907717</v>
      </c>
      <c r="BS13" s="17"/>
      <c r="BT13" s="17">
        <v>0.17625299098595301</v>
      </c>
      <c r="BU13" s="17">
        <v>0.179377954142622</v>
      </c>
      <c r="BV13" s="17"/>
      <c r="BW13" s="17">
        <v>0.13279522509743699</v>
      </c>
      <c r="BX13" s="17">
        <v>0.20127523710960701</v>
      </c>
      <c r="BY13" s="17"/>
      <c r="BZ13" s="17">
        <v>4.5415283586502903E-2</v>
      </c>
      <c r="CA13" s="17">
        <v>0.18561025901532699</v>
      </c>
    </row>
    <row r="14" spans="2:79" x14ac:dyDescent="0.35">
      <c r="B14" s="18" t="s">
        <v>75</v>
      </c>
      <c r="C14" s="17">
        <v>3.4426876516373703E-2</v>
      </c>
      <c r="D14" s="17">
        <v>2.96793360095273E-2</v>
      </c>
      <c r="E14" s="17">
        <v>2.86289004484746E-2</v>
      </c>
      <c r="F14" s="17">
        <v>8.2111998894771193E-3</v>
      </c>
      <c r="G14" s="17">
        <v>5.4165257971048403E-2</v>
      </c>
      <c r="H14" s="17">
        <v>4.2514957756769001E-2</v>
      </c>
      <c r="I14" s="17">
        <v>2.8302464652131501E-2</v>
      </c>
      <c r="J14" s="17">
        <v>5.5459463906796201E-2</v>
      </c>
      <c r="K14" s="17">
        <v>7.7956993444268499E-2</v>
      </c>
      <c r="L14" s="17">
        <v>9.5024812336528004E-3</v>
      </c>
      <c r="M14" s="17"/>
      <c r="N14" s="17">
        <v>5.8356421197179403E-2</v>
      </c>
      <c r="O14" s="17">
        <v>3.6070581818395203E-2</v>
      </c>
      <c r="P14" s="17">
        <v>2.7754112212342801E-2</v>
      </c>
      <c r="Q14" s="17">
        <v>1.69534943725584E-2</v>
      </c>
      <c r="R14" s="17"/>
      <c r="S14" s="17">
        <v>3.2758378576256103E-2</v>
      </c>
      <c r="T14" s="17">
        <v>1.5242648881318301E-2</v>
      </c>
      <c r="U14" s="17">
        <v>2.4626109492469898E-2</v>
      </c>
      <c r="V14" s="17">
        <v>4.4734340135949402E-2</v>
      </c>
      <c r="W14" s="17">
        <v>2.0631207307648499E-2</v>
      </c>
      <c r="X14" s="17">
        <v>2.4038977974230599E-2</v>
      </c>
      <c r="Y14" s="17">
        <v>2.90376953795899E-2</v>
      </c>
      <c r="Z14" s="17"/>
      <c r="AA14" s="17">
        <v>1.55647588296496E-2</v>
      </c>
      <c r="AB14" s="17">
        <v>6.4187807131036806E-2</v>
      </c>
      <c r="AC14" s="17"/>
      <c r="AD14" s="17">
        <v>1.08346935211097E-2</v>
      </c>
      <c r="AE14" s="17">
        <v>1.6155779846403699E-2</v>
      </c>
      <c r="AF14" s="17">
        <v>1.6704321945058598E-2</v>
      </c>
      <c r="AG14" s="17"/>
      <c r="AH14" s="17">
        <v>2.16542117559266E-3</v>
      </c>
      <c r="AI14" s="17">
        <v>3.89978008735948E-2</v>
      </c>
      <c r="AJ14" s="17"/>
      <c r="AK14" s="17">
        <v>4.6796904176923899E-2</v>
      </c>
      <c r="AL14" s="17">
        <v>2.88530286659982E-2</v>
      </c>
      <c r="AM14" s="17"/>
      <c r="AN14" s="17">
        <v>4.42093718725214E-2</v>
      </c>
      <c r="AO14" s="17">
        <v>1.69534943725584E-2</v>
      </c>
      <c r="AP14" s="17"/>
      <c r="AQ14" s="17">
        <v>1.9864703968587302E-2</v>
      </c>
      <c r="AR14" s="17">
        <v>4.1691042555672297E-2</v>
      </c>
      <c r="AS14" s="17"/>
      <c r="AT14" s="17">
        <v>8.0448779677117693E-2</v>
      </c>
      <c r="AU14" s="17">
        <v>4.1018258373320002E-2</v>
      </c>
      <c r="AV14" s="17">
        <v>1.4878818512735901E-2</v>
      </c>
      <c r="AW14" s="17">
        <v>6.8474096009531202E-3</v>
      </c>
      <c r="AX14" s="17"/>
      <c r="AY14" s="17">
        <v>6.9139268346695799E-3</v>
      </c>
      <c r="AZ14" s="17">
        <v>4.1246016525283702E-2</v>
      </c>
      <c r="BA14" s="17"/>
      <c r="BB14" s="17">
        <v>2.4488329076293201E-2</v>
      </c>
      <c r="BC14" s="17">
        <v>3.6252646649486901E-2</v>
      </c>
      <c r="BD14" s="17"/>
      <c r="BE14" s="17">
        <v>2.30815786201524E-2</v>
      </c>
      <c r="BF14" s="17">
        <v>3.59137166119523E-2</v>
      </c>
      <c r="BG14" s="17"/>
      <c r="BH14" s="17">
        <v>3.8133948585494799E-2</v>
      </c>
      <c r="BI14" s="17">
        <v>3.4102434134104097E-2</v>
      </c>
      <c r="BJ14" s="17"/>
      <c r="BK14" s="17">
        <v>2.5912806237162699E-2</v>
      </c>
      <c r="BL14" s="17">
        <v>3.5902137037299303E-2</v>
      </c>
      <c r="BM14" s="17"/>
      <c r="BN14" s="17">
        <v>2.3382650468425598E-2</v>
      </c>
      <c r="BO14" s="17">
        <v>3.49301872466007E-2</v>
      </c>
      <c r="BP14" s="17"/>
      <c r="BQ14" s="17">
        <v>1.0208718184575199E-2</v>
      </c>
      <c r="BR14" s="17">
        <v>3.6332103296316302E-2</v>
      </c>
      <c r="BS14" s="17"/>
      <c r="BT14" s="17">
        <v>1.3794321138895E-2</v>
      </c>
      <c r="BU14" s="17">
        <v>3.58053212104621E-2</v>
      </c>
      <c r="BV14" s="17"/>
      <c r="BW14" s="17">
        <v>2.0353093441572202E-2</v>
      </c>
      <c r="BX14" s="17">
        <v>4.1129868501271101E-2</v>
      </c>
      <c r="BY14" s="17"/>
      <c r="BZ14" s="17">
        <v>3.2289739801325502E-3</v>
      </c>
      <c r="CA14" s="17">
        <v>3.5926053199641199E-2</v>
      </c>
    </row>
    <row r="15" spans="2:79" x14ac:dyDescent="0.35">
      <c r="B15" s="18" t="s">
        <v>223</v>
      </c>
      <c r="C15" s="20">
        <v>0.44965240294248499</v>
      </c>
      <c r="D15" s="20">
        <v>0.50603618233154801</v>
      </c>
      <c r="E15" s="20">
        <v>0.45636425052261198</v>
      </c>
      <c r="F15" s="20">
        <v>0.41043788855255198</v>
      </c>
      <c r="G15" s="20">
        <v>0.51145283029181399</v>
      </c>
      <c r="H15" s="20">
        <v>0.329571836769469</v>
      </c>
      <c r="I15" s="20">
        <v>0.47530750737954303</v>
      </c>
      <c r="J15" s="20">
        <v>0.422495309068671</v>
      </c>
      <c r="K15" s="20">
        <v>0.46928886306465201</v>
      </c>
      <c r="L15" s="20">
        <v>0.50399569049376503</v>
      </c>
      <c r="M15" s="20"/>
      <c r="N15" s="20">
        <v>0.295160321594648</v>
      </c>
      <c r="O15" s="20">
        <v>0.38219124579216501</v>
      </c>
      <c r="P15" s="20">
        <v>0.52550612012040399</v>
      </c>
      <c r="Q15" s="20">
        <v>0.57851089628250496</v>
      </c>
      <c r="R15" s="20"/>
      <c r="S15" s="20">
        <v>0.40022792809313801</v>
      </c>
      <c r="T15" s="20">
        <v>0.462641806677134</v>
      </c>
      <c r="U15" s="20">
        <v>0.54318563176702495</v>
      </c>
      <c r="V15" s="20">
        <v>0.37345480907963502</v>
      </c>
      <c r="W15" s="20">
        <v>0.50502263060993402</v>
      </c>
      <c r="X15" s="20">
        <v>0.55073429996045098</v>
      </c>
      <c r="Y15" s="20">
        <v>0.485945819454568</v>
      </c>
      <c r="Z15" s="20"/>
      <c r="AA15" s="20">
        <v>0.57103024964138405</v>
      </c>
      <c r="AB15" s="20">
        <v>0.25814062606996402</v>
      </c>
      <c r="AC15" s="20"/>
      <c r="AD15" s="20">
        <v>0.57500788646969703</v>
      </c>
      <c r="AE15" s="20">
        <v>0.71125507129652699</v>
      </c>
      <c r="AF15" s="20">
        <v>0.50593785139700298</v>
      </c>
      <c r="AG15" s="20"/>
      <c r="AH15" s="20">
        <v>0.75129384821685796</v>
      </c>
      <c r="AI15" s="20">
        <v>0.40691470822946602</v>
      </c>
      <c r="AJ15" s="20"/>
      <c r="AK15" s="20">
        <v>0.407356853107818</v>
      </c>
      <c r="AL15" s="20">
        <v>0.46871048154955602</v>
      </c>
      <c r="AM15" s="20"/>
      <c r="AN15" s="20">
        <v>0.37751081052930002</v>
      </c>
      <c r="AO15" s="20">
        <v>0.57851089628250496</v>
      </c>
      <c r="AP15" s="20"/>
      <c r="AQ15" s="20">
        <v>0.61403904177586999</v>
      </c>
      <c r="AR15" s="20">
        <v>0.36765008939968602</v>
      </c>
      <c r="AS15" s="20"/>
      <c r="AT15" s="20">
        <v>0.246653747927081</v>
      </c>
      <c r="AU15" s="20">
        <v>0.34510775087081302</v>
      </c>
      <c r="AV15" s="20">
        <v>0.52876395804244203</v>
      </c>
      <c r="AW15" s="20">
        <v>0.77753610924462202</v>
      </c>
      <c r="AX15" s="20"/>
      <c r="AY15" s="20">
        <v>0.695719828792004</v>
      </c>
      <c r="AZ15" s="20">
        <v>0.38866409569399701</v>
      </c>
      <c r="BA15" s="20"/>
      <c r="BB15" s="20">
        <v>0.45818147234229001</v>
      </c>
      <c r="BC15" s="20">
        <v>0.44808556228822499</v>
      </c>
      <c r="BD15" s="20"/>
      <c r="BE15" s="20">
        <v>0.55780141885387102</v>
      </c>
      <c r="BF15" s="20">
        <v>0.43547910448656901</v>
      </c>
      <c r="BG15" s="20"/>
      <c r="BH15" s="20">
        <v>0.47427785441223302</v>
      </c>
      <c r="BI15" s="20">
        <v>0.44749718718451298</v>
      </c>
      <c r="BJ15" s="20"/>
      <c r="BK15" s="20">
        <v>0.49716020062308502</v>
      </c>
      <c r="BL15" s="20">
        <v>0.441420573035532</v>
      </c>
      <c r="BM15" s="20"/>
      <c r="BN15" s="20">
        <v>0.59364783165577095</v>
      </c>
      <c r="BO15" s="20">
        <v>0.44309020075100602</v>
      </c>
      <c r="BP15" s="20"/>
      <c r="BQ15" s="20">
        <v>0.69451335352733101</v>
      </c>
      <c r="BR15" s="20">
        <v>0.43038935106112403</v>
      </c>
      <c r="BS15" s="20"/>
      <c r="BT15" s="20">
        <v>0.51018649682957395</v>
      </c>
      <c r="BU15" s="20">
        <v>0.44560816804266301</v>
      </c>
      <c r="BV15" s="20"/>
      <c r="BW15" s="20">
        <v>0.51060344216307296</v>
      </c>
      <c r="BX15" s="20">
        <v>0.42062294261932098</v>
      </c>
      <c r="BY15" s="20"/>
      <c r="BZ15" s="20">
        <v>0.66164209040210897</v>
      </c>
      <c r="CA15" s="20">
        <v>0.439465500276081</v>
      </c>
    </row>
    <row r="16" spans="2:79" x14ac:dyDescent="0.35">
      <c r="B16" s="18" t="s">
        <v>224</v>
      </c>
      <c r="C16" s="20">
        <v>0.324792802806529</v>
      </c>
      <c r="D16" s="20">
        <v>0.27231424412479699</v>
      </c>
      <c r="E16" s="20">
        <v>0.31205650982313299</v>
      </c>
      <c r="F16" s="20">
        <v>0.39268793088957799</v>
      </c>
      <c r="G16" s="20">
        <v>0.27090335229988399</v>
      </c>
      <c r="H16" s="20">
        <v>0.41352335209457802</v>
      </c>
      <c r="I16" s="20">
        <v>0.27329556201107902</v>
      </c>
      <c r="J16" s="20">
        <v>0.358104135663604</v>
      </c>
      <c r="K16" s="20">
        <v>0.30300522507820099</v>
      </c>
      <c r="L16" s="20">
        <v>0.34039495817946702</v>
      </c>
      <c r="M16" s="20"/>
      <c r="N16" s="20">
        <v>0.46771296418888603</v>
      </c>
      <c r="O16" s="20">
        <v>0.362358104524172</v>
      </c>
      <c r="P16" s="20">
        <v>0.25213849206940803</v>
      </c>
      <c r="Q16" s="20">
        <v>0.219938889086505</v>
      </c>
      <c r="R16" s="20"/>
      <c r="S16" s="20">
        <v>0.37888319788387498</v>
      </c>
      <c r="T16" s="20">
        <v>0.31196334579204599</v>
      </c>
      <c r="U16" s="20">
        <v>0.24151435242504299</v>
      </c>
      <c r="V16" s="20">
        <v>0.38148936947398898</v>
      </c>
      <c r="W16" s="20">
        <v>0.27668125829920098</v>
      </c>
      <c r="X16" s="20">
        <v>0.24952824712319399</v>
      </c>
      <c r="Y16" s="20">
        <v>0.30104275562753802</v>
      </c>
      <c r="Z16" s="20"/>
      <c r="AA16" s="20">
        <v>0.224168547641942</v>
      </c>
      <c r="AB16" s="20">
        <v>0.483559253416324</v>
      </c>
      <c r="AC16" s="20"/>
      <c r="AD16" s="20">
        <v>0.20792153350652101</v>
      </c>
      <c r="AE16" s="20">
        <v>0.13830107813914899</v>
      </c>
      <c r="AF16" s="20">
        <v>0.27525458389892499</v>
      </c>
      <c r="AG16" s="20"/>
      <c r="AH16" s="20">
        <v>8.2371602715712797E-2</v>
      </c>
      <c r="AI16" s="20">
        <v>0.35913995040098901</v>
      </c>
      <c r="AJ16" s="20"/>
      <c r="AK16" s="20">
        <v>0.35313377888882302</v>
      </c>
      <c r="AL16" s="20">
        <v>0.31202255742400498</v>
      </c>
      <c r="AM16" s="20"/>
      <c r="AN16" s="20">
        <v>0.38349540059771298</v>
      </c>
      <c r="AO16" s="20">
        <v>0.219938889086505</v>
      </c>
      <c r="AP16" s="20"/>
      <c r="AQ16" s="20">
        <v>0.200682602757628</v>
      </c>
      <c r="AR16" s="20">
        <v>0.38670369538572902</v>
      </c>
      <c r="AS16" s="20"/>
      <c r="AT16" s="20">
        <v>0.50926242069109495</v>
      </c>
      <c r="AU16" s="20">
        <v>0.40624921768705202</v>
      </c>
      <c r="AV16" s="20">
        <v>0.24836026265226099</v>
      </c>
      <c r="AW16" s="20">
        <v>7.2418516483905696E-2</v>
      </c>
      <c r="AX16" s="20"/>
      <c r="AY16" s="20">
        <v>0.13983240120441101</v>
      </c>
      <c r="AZ16" s="20">
        <v>0.37063561098306602</v>
      </c>
      <c r="BA16" s="20"/>
      <c r="BB16" s="20">
        <v>0.33468931272640301</v>
      </c>
      <c r="BC16" s="20">
        <v>0.322974755215299</v>
      </c>
      <c r="BD16" s="20"/>
      <c r="BE16" s="20">
        <v>0.22463692951887901</v>
      </c>
      <c r="BF16" s="20">
        <v>0.33791857258128</v>
      </c>
      <c r="BG16" s="20"/>
      <c r="BH16" s="20">
        <v>0.32251852461111502</v>
      </c>
      <c r="BI16" s="20">
        <v>0.32499184728743002</v>
      </c>
      <c r="BJ16" s="20"/>
      <c r="BK16" s="20">
        <v>0.27366846240932902</v>
      </c>
      <c r="BL16" s="20">
        <v>0.333651282778266</v>
      </c>
      <c r="BM16" s="20"/>
      <c r="BN16" s="20">
        <v>0.22745847651609999</v>
      </c>
      <c r="BO16" s="20">
        <v>0.32922855146186297</v>
      </c>
      <c r="BP16" s="20"/>
      <c r="BQ16" s="20">
        <v>0.11252022353640501</v>
      </c>
      <c r="BR16" s="20">
        <v>0.34149214869122002</v>
      </c>
      <c r="BS16" s="20"/>
      <c r="BT16" s="20">
        <v>0.287408713510863</v>
      </c>
      <c r="BU16" s="20">
        <v>0.327290404222841</v>
      </c>
      <c r="BV16" s="20"/>
      <c r="BW16" s="20">
        <v>0.269437527418176</v>
      </c>
      <c r="BX16" s="20">
        <v>0.35115714033239698</v>
      </c>
      <c r="BY16" s="20"/>
      <c r="BZ16" s="20">
        <v>0.114914271303064</v>
      </c>
      <c r="CA16" s="20">
        <v>0.334878256480311</v>
      </c>
    </row>
    <row r="17" spans="2:79" x14ac:dyDescent="0.35">
      <c r="B17" s="18" t="s">
        <v>166</v>
      </c>
      <c r="C17" s="21">
        <v>0.124859600135956</v>
      </c>
      <c r="D17" s="21">
        <v>0.233721938206751</v>
      </c>
      <c r="E17" s="21">
        <v>0.14430774069947899</v>
      </c>
      <c r="F17" s="21">
        <v>1.7749957662974498E-2</v>
      </c>
      <c r="G17" s="21">
        <v>0.24054947799192999</v>
      </c>
      <c r="H17" s="21">
        <v>-8.3951515325109E-2</v>
      </c>
      <c r="I17" s="21">
        <v>0.20201194536846401</v>
      </c>
      <c r="J17" s="21">
        <v>6.4391173405066393E-2</v>
      </c>
      <c r="K17" s="21">
        <v>0.16628363798645199</v>
      </c>
      <c r="L17" s="21">
        <v>0.163600732314298</v>
      </c>
      <c r="M17" s="21"/>
      <c r="N17" s="21">
        <v>-0.172552642594238</v>
      </c>
      <c r="O17" s="21">
        <v>1.98331412679928E-2</v>
      </c>
      <c r="P17" s="21">
        <v>0.27336762805099601</v>
      </c>
      <c r="Q17" s="21">
        <v>0.35857200719600002</v>
      </c>
      <c r="R17" s="21"/>
      <c r="S17" s="21">
        <v>2.1344730209262398E-2</v>
      </c>
      <c r="T17" s="21">
        <v>0.15067846088508799</v>
      </c>
      <c r="U17" s="21">
        <v>0.30167127934198101</v>
      </c>
      <c r="V17" s="21">
        <v>-8.0345603943539606E-3</v>
      </c>
      <c r="W17" s="21">
        <v>0.22834137231073301</v>
      </c>
      <c r="X17" s="21">
        <v>0.30120605283725799</v>
      </c>
      <c r="Y17" s="21">
        <v>0.18490306382703001</v>
      </c>
      <c r="Z17" s="21"/>
      <c r="AA17" s="21">
        <v>0.346861701999441</v>
      </c>
      <c r="AB17" s="21">
        <v>-0.22541862734636001</v>
      </c>
      <c r="AC17" s="21"/>
      <c r="AD17" s="21">
        <v>0.36708635296317599</v>
      </c>
      <c r="AE17" s="21">
        <v>0.57295399315737705</v>
      </c>
      <c r="AF17" s="21">
        <v>0.23068326749807799</v>
      </c>
      <c r="AG17" s="21"/>
      <c r="AH17" s="21">
        <v>0.66892224550114499</v>
      </c>
      <c r="AI17" s="21">
        <v>4.7774757828476698E-2</v>
      </c>
      <c r="AJ17" s="21"/>
      <c r="AK17" s="21">
        <v>5.4223074218995498E-2</v>
      </c>
      <c r="AL17" s="21">
        <v>0.15668792412555099</v>
      </c>
      <c r="AM17" s="21"/>
      <c r="AN17" s="21">
        <v>-5.9845900684129E-3</v>
      </c>
      <c r="AO17" s="21">
        <v>0.35857200719600002</v>
      </c>
      <c r="AP17" s="21"/>
      <c r="AQ17" s="21">
        <v>0.41335643901824198</v>
      </c>
      <c r="AR17" s="21">
        <v>-1.9053605986043599E-2</v>
      </c>
      <c r="AS17" s="21"/>
      <c r="AT17" s="21">
        <v>-0.26260867276401501</v>
      </c>
      <c r="AU17" s="21">
        <v>-6.1141466816239803E-2</v>
      </c>
      <c r="AV17" s="21">
        <v>0.28040369539018101</v>
      </c>
      <c r="AW17" s="21">
        <v>0.70511759276071595</v>
      </c>
      <c r="AX17" s="21"/>
      <c r="AY17" s="21">
        <v>0.55588742758759302</v>
      </c>
      <c r="AZ17" s="21">
        <v>1.8028484710931301E-2</v>
      </c>
      <c r="BA17" s="21"/>
      <c r="BB17" s="21">
        <v>0.123492159615887</v>
      </c>
      <c r="BC17" s="21">
        <v>0.12511080707292599</v>
      </c>
      <c r="BD17" s="21"/>
      <c r="BE17" s="21">
        <v>0.33316448933499199</v>
      </c>
      <c r="BF17" s="21">
        <v>9.7560531905289599E-2</v>
      </c>
      <c r="BG17" s="21"/>
      <c r="BH17" s="21">
        <v>0.151759329801119</v>
      </c>
      <c r="BI17" s="21">
        <v>0.122505339897083</v>
      </c>
      <c r="BJ17" s="21"/>
      <c r="BK17" s="21">
        <v>0.22349173821375601</v>
      </c>
      <c r="BL17" s="21">
        <v>0.107769290257266</v>
      </c>
      <c r="BM17" s="21"/>
      <c r="BN17" s="21">
        <v>0.36618935513967099</v>
      </c>
      <c r="BO17" s="21">
        <v>0.113861649289143</v>
      </c>
      <c r="BP17" s="21"/>
      <c r="BQ17" s="21">
        <v>0.58199312999092701</v>
      </c>
      <c r="BR17" s="21">
        <v>8.8897202369903297E-2</v>
      </c>
      <c r="BS17" s="21"/>
      <c r="BT17" s="21">
        <v>0.22277778331871101</v>
      </c>
      <c r="BU17" s="21">
        <v>0.11831776381982199</v>
      </c>
      <c r="BV17" s="21"/>
      <c r="BW17" s="21">
        <v>0.24116591474489699</v>
      </c>
      <c r="BX17" s="21">
        <v>6.9465802286924103E-2</v>
      </c>
      <c r="BY17" s="21"/>
      <c r="BZ17" s="21">
        <v>0.546727819099045</v>
      </c>
      <c r="CA17" s="21">
        <v>0.10458724379577</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218</v>
      </c>
      <c r="C9" s="17">
        <v>0.14364543711809499</v>
      </c>
      <c r="D9" s="17">
        <v>0.175175334629253</v>
      </c>
      <c r="E9" s="17">
        <v>0.14645947784280999</v>
      </c>
      <c r="F9" s="17">
        <v>0.16171858128267999</v>
      </c>
      <c r="G9" s="17">
        <v>0.163744153021153</v>
      </c>
      <c r="H9" s="17">
        <v>9.2862919230645394E-2</v>
      </c>
      <c r="I9" s="17">
        <v>0.13699096600128299</v>
      </c>
      <c r="J9" s="17">
        <v>0.13703295564316301</v>
      </c>
      <c r="K9" s="17">
        <v>0.141339932257558</v>
      </c>
      <c r="L9" s="17">
        <v>0.10423201222533</v>
      </c>
      <c r="M9" s="17"/>
      <c r="N9" s="17">
        <v>7.4902510554499896E-2</v>
      </c>
      <c r="O9" s="17">
        <v>0.100763341752708</v>
      </c>
      <c r="P9" s="17">
        <v>0.160517202703993</v>
      </c>
      <c r="Q9" s="17">
        <v>0.21522625607989701</v>
      </c>
      <c r="R9" s="17"/>
      <c r="S9" s="17">
        <v>0.122863480515605</v>
      </c>
      <c r="T9" s="17">
        <v>0.124970451014637</v>
      </c>
      <c r="U9" s="17">
        <v>0.107568791721813</v>
      </c>
      <c r="V9" s="17">
        <v>0.118439315983701</v>
      </c>
      <c r="W9" s="17">
        <v>0.15937067741698699</v>
      </c>
      <c r="X9" s="17">
        <v>0.219491009735162</v>
      </c>
      <c r="Y9" s="17">
        <v>0.201004393116718</v>
      </c>
      <c r="Z9" s="17"/>
      <c r="AA9" s="17">
        <v>0.19938824175349501</v>
      </c>
      <c r="AB9" s="17">
        <v>5.5693608560238202E-2</v>
      </c>
      <c r="AC9" s="17"/>
      <c r="AD9" s="17">
        <v>0.19183439338993699</v>
      </c>
      <c r="AE9" s="17">
        <v>0.29465753918660098</v>
      </c>
      <c r="AF9" s="17">
        <v>0.15904572460336999</v>
      </c>
      <c r="AG9" s="17"/>
      <c r="AH9" s="17">
        <v>0.30517690269896097</v>
      </c>
      <c r="AI9" s="17">
        <v>0.120759051408524</v>
      </c>
      <c r="AJ9" s="17"/>
      <c r="AK9" s="17">
        <v>0.13329630261303299</v>
      </c>
      <c r="AL9" s="17">
        <v>0.14830868466266101</v>
      </c>
      <c r="AM9" s="17"/>
      <c r="AN9" s="17">
        <v>0.103570824011156</v>
      </c>
      <c r="AO9" s="17">
        <v>0.21522625607989701</v>
      </c>
      <c r="AP9" s="17"/>
      <c r="AQ9" s="17">
        <v>0.236550225530544</v>
      </c>
      <c r="AR9" s="17">
        <v>9.7300991832935099E-2</v>
      </c>
      <c r="AS9" s="17"/>
      <c r="AT9" s="17">
        <v>6.4105421748111804E-2</v>
      </c>
      <c r="AU9" s="17">
        <v>9.3827171251018096E-2</v>
      </c>
      <c r="AV9" s="17">
        <v>0.154554320187963</v>
      </c>
      <c r="AW9" s="17">
        <v>0.35064029307387101</v>
      </c>
      <c r="AX9" s="17"/>
      <c r="AY9" s="17">
        <v>0.234083810796231</v>
      </c>
      <c r="AZ9" s="17">
        <v>0.121230103995909</v>
      </c>
      <c r="BA9" s="17"/>
      <c r="BB9" s="17">
        <v>0.13884146355487501</v>
      </c>
      <c r="BC9" s="17">
        <v>0.14452795556506801</v>
      </c>
      <c r="BD9" s="17"/>
      <c r="BE9" s="17">
        <v>0.195359143585904</v>
      </c>
      <c r="BF9" s="17">
        <v>0.136868179000181</v>
      </c>
      <c r="BG9" s="17"/>
      <c r="BH9" s="17">
        <v>0.169403620051151</v>
      </c>
      <c r="BI9" s="17">
        <v>0.141391084875162</v>
      </c>
      <c r="BJ9" s="17"/>
      <c r="BK9" s="17">
        <v>0.165414699170226</v>
      </c>
      <c r="BL9" s="17">
        <v>0.139873406606013</v>
      </c>
      <c r="BM9" s="17"/>
      <c r="BN9" s="17">
        <v>0.237275752436125</v>
      </c>
      <c r="BO9" s="17">
        <v>0.13937848874439099</v>
      </c>
      <c r="BP9" s="17"/>
      <c r="BQ9" s="17">
        <v>0.25567765306549201</v>
      </c>
      <c r="BR9" s="17">
        <v>0.13483193548370201</v>
      </c>
      <c r="BS9" s="17"/>
      <c r="BT9" s="17">
        <v>0.19831625706827299</v>
      </c>
      <c r="BU9" s="17">
        <v>0.139992922909212</v>
      </c>
      <c r="BV9" s="17"/>
      <c r="BW9" s="17">
        <v>0.155002638692013</v>
      </c>
      <c r="BX9" s="17">
        <v>0.13823628517108599</v>
      </c>
      <c r="BY9" s="17"/>
      <c r="BZ9" s="17">
        <v>0.234071202202737</v>
      </c>
      <c r="CA9" s="17">
        <v>0.13930013863451701</v>
      </c>
    </row>
    <row r="10" spans="2:79" x14ac:dyDescent="0.35">
      <c r="B10" s="18" t="s">
        <v>219</v>
      </c>
      <c r="C10" s="17">
        <v>0.22767189159200901</v>
      </c>
      <c r="D10" s="17">
        <v>0.323554531622261</v>
      </c>
      <c r="E10" s="17">
        <v>0.21029311529884301</v>
      </c>
      <c r="F10" s="17">
        <v>0.20466626468750301</v>
      </c>
      <c r="G10" s="17">
        <v>0.23063822215410401</v>
      </c>
      <c r="H10" s="17">
        <v>0.16289222974805601</v>
      </c>
      <c r="I10" s="17">
        <v>0.26862933953089901</v>
      </c>
      <c r="J10" s="17">
        <v>0.15272363433428901</v>
      </c>
      <c r="K10" s="17">
        <v>0.230198661597766</v>
      </c>
      <c r="L10" s="17">
        <v>0.23095165460960801</v>
      </c>
      <c r="M10" s="17"/>
      <c r="N10" s="17">
        <v>0.12797825229658299</v>
      </c>
      <c r="O10" s="17">
        <v>0.20854140377705399</v>
      </c>
      <c r="P10" s="17">
        <v>0.28168308630988398</v>
      </c>
      <c r="Q10" s="17">
        <v>0.29557971164387398</v>
      </c>
      <c r="R10" s="17"/>
      <c r="S10" s="17">
        <v>0.17793390844339901</v>
      </c>
      <c r="T10" s="17">
        <v>0.22268022282448699</v>
      </c>
      <c r="U10" s="17">
        <v>0.33436441792061</v>
      </c>
      <c r="V10" s="17">
        <v>0.20138091835726599</v>
      </c>
      <c r="W10" s="17">
        <v>0.28823976838336701</v>
      </c>
      <c r="X10" s="17">
        <v>0.26212929663679602</v>
      </c>
      <c r="Y10" s="17">
        <v>0.20513500202871199</v>
      </c>
      <c r="Z10" s="17"/>
      <c r="AA10" s="17">
        <v>0.29404828316142501</v>
      </c>
      <c r="AB10" s="17">
        <v>0.12294223096967601</v>
      </c>
      <c r="AC10" s="17"/>
      <c r="AD10" s="17">
        <v>0.31685217721653502</v>
      </c>
      <c r="AE10" s="17">
        <v>0.29686001840929099</v>
      </c>
      <c r="AF10" s="17">
        <v>0.28296520025834598</v>
      </c>
      <c r="AG10" s="17"/>
      <c r="AH10" s="17">
        <v>0.361874723952049</v>
      </c>
      <c r="AI10" s="17">
        <v>0.20865752944489499</v>
      </c>
      <c r="AJ10" s="17"/>
      <c r="AK10" s="17">
        <v>0.22582954772760599</v>
      </c>
      <c r="AL10" s="17">
        <v>0.228502038837435</v>
      </c>
      <c r="AM10" s="17"/>
      <c r="AN10" s="17">
        <v>0.18965361162560701</v>
      </c>
      <c r="AO10" s="17">
        <v>0.29557971164387398</v>
      </c>
      <c r="AP10" s="17"/>
      <c r="AQ10" s="17">
        <v>0.28538709302813098</v>
      </c>
      <c r="AR10" s="17">
        <v>0.198881351935391</v>
      </c>
      <c r="AS10" s="17"/>
      <c r="AT10" s="17">
        <v>0.101708165484244</v>
      </c>
      <c r="AU10" s="17">
        <v>0.175009753790866</v>
      </c>
      <c r="AV10" s="17">
        <v>0.28692603455385801</v>
      </c>
      <c r="AW10" s="17">
        <v>0.37311300051732799</v>
      </c>
      <c r="AX10" s="17"/>
      <c r="AY10" s="17">
        <v>0.31426958661057502</v>
      </c>
      <c r="AZ10" s="17">
        <v>0.206208478413407</v>
      </c>
      <c r="BA10" s="17"/>
      <c r="BB10" s="17">
        <v>0.23911872492495501</v>
      </c>
      <c r="BC10" s="17">
        <v>0.22556904039126599</v>
      </c>
      <c r="BD10" s="17"/>
      <c r="BE10" s="17">
        <v>0.291527329249687</v>
      </c>
      <c r="BF10" s="17">
        <v>0.21930341807120601</v>
      </c>
      <c r="BG10" s="17"/>
      <c r="BH10" s="17">
        <v>0.24018125427504</v>
      </c>
      <c r="BI10" s="17">
        <v>0.22657707407730199</v>
      </c>
      <c r="BJ10" s="17"/>
      <c r="BK10" s="17">
        <v>0.25998017753786801</v>
      </c>
      <c r="BL10" s="17">
        <v>0.222073730290583</v>
      </c>
      <c r="BM10" s="17"/>
      <c r="BN10" s="17">
        <v>0.25872134048559298</v>
      </c>
      <c r="BO10" s="17">
        <v>0.22625689693978701</v>
      </c>
      <c r="BP10" s="17"/>
      <c r="BQ10" s="17">
        <v>0.358797813042185</v>
      </c>
      <c r="BR10" s="17">
        <v>0.21735630055206201</v>
      </c>
      <c r="BS10" s="17"/>
      <c r="BT10" s="17">
        <v>0.23444979466299301</v>
      </c>
      <c r="BU10" s="17">
        <v>0.22721906525255101</v>
      </c>
      <c r="BV10" s="17"/>
      <c r="BW10" s="17">
        <v>0.26730322417501801</v>
      </c>
      <c r="BX10" s="17">
        <v>0.208796475988201</v>
      </c>
      <c r="BY10" s="17"/>
      <c r="BZ10" s="17">
        <v>0.35505333986617998</v>
      </c>
      <c r="CA10" s="17">
        <v>0.22155073338556699</v>
      </c>
    </row>
    <row r="11" spans="2:79" ht="29" x14ac:dyDescent="0.35">
      <c r="B11" s="18" t="s">
        <v>220</v>
      </c>
      <c r="C11" s="17">
        <v>0.230160324743302</v>
      </c>
      <c r="D11" s="17">
        <v>0.26645113613041299</v>
      </c>
      <c r="E11" s="17">
        <v>0.239716215960529</v>
      </c>
      <c r="F11" s="17">
        <v>0.246166172494728</v>
      </c>
      <c r="G11" s="17">
        <v>0.17549670871475001</v>
      </c>
      <c r="H11" s="17">
        <v>0.219818464342278</v>
      </c>
      <c r="I11" s="17">
        <v>0.29587073439676798</v>
      </c>
      <c r="J11" s="17">
        <v>0.16969708825525801</v>
      </c>
      <c r="K11" s="17">
        <v>0.153933951219073</v>
      </c>
      <c r="L11" s="17">
        <v>0.18726373767159499</v>
      </c>
      <c r="M11" s="17"/>
      <c r="N11" s="17">
        <v>0.21672798137371099</v>
      </c>
      <c r="O11" s="17">
        <v>0.25389949141127699</v>
      </c>
      <c r="P11" s="17">
        <v>0.241862086269273</v>
      </c>
      <c r="Q11" s="17">
        <v>0.22332172666448599</v>
      </c>
      <c r="R11" s="17"/>
      <c r="S11" s="17">
        <v>0.23189337746438701</v>
      </c>
      <c r="T11" s="17">
        <v>0.26083103066883201</v>
      </c>
      <c r="U11" s="17">
        <v>0.25025947995377001</v>
      </c>
      <c r="V11" s="17">
        <v>0.220267129349483</v>
      </c>
      <c r="W11" s="17">
        <v>0.238625529396887</v>
      </c>
      <c r="X11" s="17">
        <v>0.21617223396246499</v>
      </c>
      <c r="Y11" s="17">
        <v>0.22003572745330499</v>
      </c>
      <c r="Z11" s="17"/>
      <c r="AA11" s="17">
        <v>0.230802365718008</v>
      </c>
      <c r="AB11" s="17">
        <v>0.22914730291736801</v>
      </c>
      <c r="AC11" s="17"/>
      <c r="AD11" s="17">
        <v>0.23527199272736801</v>
      </c>
      <c r="AE11" s="17">
        <v>0.19312268294646001</v>
      </c>
      <c r="AF11" s="17">
        <v>0.245678330113559</v>
      </c>
      <c r="AG11" s="17"/>
      <c r="AH11" s="17">
        <v>0.186837596657594</v>
      </c>
      <c r="AI11" s="17">
        <v>0.236298451834485</v>
      </c>
      <c r="AJ11" s="17"/>
      <c r="AK11" s="17">
        <v>0.209229234409544</v>
      </c>
      <c r="AL11" s="17">
        <v>0.239591727490678</v>
      </c>
      <c r="AM11" s="17"/>
      <c r="AN11" s="17">
        <v>0.23398892262995999</v>
      </c>
      <c r="AO11" s="17">
        <v>0.22332172666448599</v>
      </c>
      <c r="AP11" s="17"/>
      <c r="AQ11" s="17">
        <v>0.20783098320021801</v>
      </c>
      <c r="AR11" s="17">
        <v>0.24129905036854099</v>
      </c>
      <c r="AS11" s="17"/>
      <c r="AT11" s="17">
        <v>0.195639697740975</v>
      </c>
      <c r="AU11" s="17">
        <v>0.24484817720091101</v>
      </c>
      <c r="AV11" s="17">
        <v>0.25912391624766901</v>
      </c>
      <c r="AW11" s="17">
        <v>0.16141516424962399</v>
      </c>
      <c r="AX11" s="17"/>
      <c r="AY11" s="17">
        <v>0.23961735276225599</v>
      </c>
      <c r="AZ11" s="17">
        <v>0.227816381295744</v>
      </c>
      <c r="BA11" s="17"/>
      <c r="BB11" s="17">
        <v>0.244531182996512</v>
      </c>
      <c r="BC11" s="17">
        <v>0.22752031281559301</v>
      </c>
      <c r="BD11" s="17"/>
      <c r="BE11" s="17">
        <v>0.21285306843587101</v>
      </c>
      <c r="BF11" s="17">
        <v>0.232428499881384</v>
      </c>
      <c r="BG11" s="17"/>
      <c r="BH11" s="17">
        <v>0.21565113599866001</v>
      </c>
      <c r="BI11" s="17">
        <v>0.23143016673000699</v>
      </c>
      <c r="BJ11" s="17"/>
      <c r="BK11" s="17">
        <v>0.24078236555631599</v>
      </c>
      <c r="BL11" s="17">
        <v>0.228319809343592</v>
      </c>
      <c r="BM11" s="17"/>
      <c r="BN11" s="17">
        <v>0.23930361646425499</v>
      </c>
      <c r="BO11" s="17">
        <v>0.229743643953469</v>
      </c>
      <c r="BP11" s="17"/>
      <c r="BQ11" s="17">
        <v>0.201092380104304</v>
      </c>
      <c r="BR11" s="17">
        <v>0.23244708106082901</v>
      </c>
      <c r="BS11" s="17"/>
      <c r="BT11" s="17">
        <v>0.197038658734394</v>
      </c>
      <c r="BU11" s="17">
        <v>0.232373157033537</v>
      </c>
      <c r="BV11" s="17"/>
      <c r="BW11" s="17">
        <v>0.249704347359895</v>
      </c>
      <c r="BX11" s="17">
        <v>0.22085199405102099</v>
      </c>
      <c r="BY11" s="17"/>
      <c r="BZ11" s="17">
        <v>0.23116918388962099</v>
      </c>
      <c r="CA11" s="17">
        <v>0.23011184526276299</v>
      </c>
    </row>
    <row r="12" spans="2:79" x14ac:dyDescent="0.35">
      <c r="B12" s="18" t="s">
        <v>221</v>
      </c>
      <c r="C12" s="17">
        <v>0.13720097981005</v>
      </c>
      <c r="D12" s="17">
        <v>7.2007829374226798E-2</v>
      </c>
      <c r="E12" s="17">
        <v>0.145134957879474</v>
      </c>
      <c r="F12" s="17">
        <v>0.18096156748016301</v>
      </c>
      <c r="G12" s="17">
        <v>0.11545759437182</v>
      </c>
      <c r="H12" s="17">
        <v>0.169543804129589</v>
      </c>
      <c r="I12" s="17">
        <v>0.14344924493415201</v>
      </c>
      <c r="J12" s="17">
        <v>0.11544945220013</v>
      </c>
      <c r="K12" s="17">
        <v>0.12649885823445101</v>
      </c>
      <c r="L12" s="17">
        <v>0.17375345569540901</v>
      </c>
      <c r="M12" s="17"/>
      <c r="N12" s="17">
        <v>0.16717040106827999</v>
      </c>
      <c r="O12" s="17">
        <v>0.14523173188111099</v>
      </c>
      <c r="P12" s="17">
        <v>0.13829420349791599</v>
      </c>
      <c r="Q12" s="17">
        <v>0.10799988453461</v>
      </c>
      <c r="R12" s="17"/>
      <c r="S12" s="17">
        <v>0.15571308198157499</v>
      </c>
      <c r="T12" s="17">
        <v>0.148646859273594</v>
      </c>
      <c r="U12" s="17">
        <v>0.14034466445364099</v>
      </c>
      <c r="V12" s="17">
        <v>0.140061841887408</v>
      </c>
      <c r="W12" s="17">
        <v>0.12613658006095499</v>
      </c>
      <c r="X12" s="17">
        <v>0.114697691928379</v>
      </c>
      <c r="Y12" s="17">
        <v>0.14224693443820799</v>
      </c>
      <c r="Z12" s="17"/>
      <c r="AA12" s="17">
        <v>0.118512351589161</v>
      </c>
      <c r="AB12" s="17">
        <v>0.166688176157923</v>
      </c>
      <c r="AC12" s="17"/>
      <c r="AD12" s="17">
        <v>0.11663372603265899</v>
      </c>
      <c r="AE12" s="17">
        <v>9.7526725739114903E-2</v>
      </c>
      <c r="AF12" s="17">
        <v>0.13246391269150601</v>
      </c>
      <c r="AG12" s="17"/>
      <c r="AH12" s="17">
        <v>8.8186354769811404E-2</v>
      </c>
      <c r="AI12" s="17">
        <v>0.14414555627412801</v>
      </c>
      <c r="AJ12" s="17"/>
      <c r="AK12" s="17">
        <v>0.13215184143352099</v>
      </c>
      <c r="AL12" s="17">
        <v>0.139476086209046</v>
      </c>
      <c r="AM12" s="17"/>
      <c r="AN12" s="17">
        <v>0.1535492503724</v>
      </c>
      <c r="AO12" s="17">
        <v>0.10799988453461</v>
      </c>
      <c r="AP12" s="17"/>
      <c r="AQ12" s="17">
        <v>0.10947603153633</v>
      </c>
      <c r="AR12" s="17">
        <v>0.15103123947977901</v>
      </c>
      <c r="AS12" s="17"/>
      <c r="AT12" s="17">
        <v>0.13798587080394001</v>
      </c>
      <c r="AU12" s="17">
        <v>0.16489678429624899</v>
      </c>
      <c r="AV12" s="17">
        <v>0.13623232665832499</v>
      </c>
      <c r="AW12" s="17">
        <v>7.1676306393560402E-2</v>
      </c>
      <c r="AX12" s="17"/>
      <c r="AY12" s="17">
        <v>0.101270118944182</v>
      </c>
      <c r="AZ12" s="17">
        <v>0.14610651606550901</v>
      </c>
      <c r="BA12" s="17"/>
      <c r="BB12" s="17">
        <v>0.124844739946702</v>
      </c>
      <c r="BC12" s="17">
        <v>0.13947089438620899</v>
      </c>
      <c r="BD12" s="17"/>
      <c r="BE12" s="17">
        <v>0.118229757110246</v>
      </c>
      <c r="BF12" s="17">
        <v>0.13968722343540399</v>
      </c>
      <c r="BG12" s="17"/>
      <c r="BH12" s="17">
        <v>0.11602720755173</v>
      </c>
      <c r="BI12" s="17">
        <v>0.139054105129718</v>
      </c>
      <c r="BJ12" s="17"/>
      <c r="BK12" s="17">
        <v>0.142588979340353</v>
      </c>
      <c r="BL12" s="17">
        <v>0.13626738368820099</v>
      </c>
      <c r="BM12" s="17"/>
      <c r="BN12" s="17">
        <v>0.11680853808967399</v>
      </c>
      <c r="BO12" s="17">
        <v>0.13813031018492999</v>
      </c>
      <c r="BP12" s="17"/>
      <c r="BQ12" s="17">
        <v>9.9620525134073407E-2</v>
      </c>
      <c r="BR12" s="17">
        <v>0.14015740976108801</v>
      </c>
      <c r="BS12" s="17"/>
      <c r="BT12" s="17">
        <v>0.117207268949512</v>
      </c>
      <c r="BU12" s="17">
        <v>0.138536743807608</v>
      </c>
      <c r="BV12" s="17"/>
      <c r="BW12" s="17">
        <v>0.13506018175835599</v>
      </c>
      <c r="BX12" s="17">
        <v>0.13822058854677199</v>
      </c>
      <c r="BY12" s="17"/>
      <c r="BZ12" s="17">
        <v>9.6341937391877699E-2</v>
      </c>
      <c r="CA12" s="17">
        <v>0.139164410640787</v>
      </c>
    </row>
    <row r="13" spans="2:79" x14ac:dyDescent="0.35">
      <c r="B13" s="18" t="s">
        <v>222</v>
      </c>
      <c r="C13" s="17">
        <v>0.18653845617058101</v>
      </c>
      <c r="D13" s="17">
        <v>0.107472681535439</v>
      </c>
      <c r="E13" s="17">
        <v>0.190536796522663</v>
      </c>
      <c r="F13" s="17">
        <v>0.15739266029889301</v>
      </c>
      <c r="G13" s="17">
        <v>0.219985858851349</v>
      </c>
      <c r="H13" s="17">
        <v>0.24893845157375799</v>
      </c>
      <c r="I13" s="17">
        <v>9.86928677354732E-2</v>
      </c>
      <c r="J13" s="17">
        <v>0.35241628079550202</v>
      </c>
      <c r="K13" s="17">
        <v>0.18036474426174101</v>
      </c>
      <c r="L13" s="17">
        <v>0.24456953010142499</v>
      </c>
      <c r="M13" s="17"/>
      <c r="N13" s="17">
        <v>0.28205380924234402</v>
      </c>
      <c r="O13" s="17">
        <v>0.20793996537297399</v>
      </c>
      <c r="P13" s="17">
        <v>0.118398097498154</v>
      </c>
      <c r="Q13" s="17">
        <v>0.12699563023419999</v>
      </c>
      <c r="R13" s="17"/>
      <c r="S13" s="17">
        <v>0.208346307069286</v>
      </c>
      <c r="T13" s="17">
        <v>0.171930456924556</v>
      </c>
      <c r="U13" s="17">
        <v>0.124254893351274</v>
      </c>
      <c r="V13" s="17">
        <v>0.22692636132609001</v>
      </c>
      <c r="W13" s="17">
        <v>0.14047791002146701</v>
      </c>
      <c r="X13" s="17">
        <v>0.149271152660372</v>
      </c>
      <c r="Y13" s="17">
        <v>0.17069830036653699</v>
      </c>
      <c r="Z13" s="17"/>
      <c r="AA13" s="17">
        <v>0.123357199319163</v>
      </c>
      <c r="AB13" s="17">
        <v>0.286226785579411</v>
      </c>
      <c r="AC13" s="17"/>
      <c r="AD13" s="17">
        <v>0.104767892515697</v>
      </c>
      <c r="AE13" s="17">
        <v>9.6754934664870798E-2</v>
      </c>
      <c r="AF13" s="17">
        <v>0.14093560614975501</v>
      </c>
      <c r="AG13" s="17"/>
      <c r="AH13" s="17">
        <v>4.6587024258889997E-2</v>
      </c>
      <c r="AI13" s="17">
        <v>0.20636730152786001</v>
      </c>
      <c r="AJ13" s="17"/>
      <c r="AK13" s="17">
        <v>0.20296469118973201</v>
      </c>
      <c r="AL13" s="17">
        <v>0.179136909685503</v>
      </c>
      <c r="AM13" s="17"/>
      <c r="AN13" s="17">
        <v>0.21987358347566999</v>
      </c>
      <c r="AO13" s="17">
        <v>0.12699563023419999</v>
      </c>
      <c r="AP13" s="17"/>
      <c r="AQ13" s="17">
        <v>0.112158778678626</v>
      </c>
      <c r="AR13" s="17">
        <v>0.22364187088964199</v>
      </c>
      <c r="AS13" s="17"/>
      <c r="AT13" s="17">
        <v>0.32777985124785503</v>
      </c>
      <c r="AU13" s="17">
        <v>0.23163442824560701</v>
      </c>
      <c r="AV13" s="17">
        <v>0.130475445887342</v>
      </c>
      <c r="AW13" s="17">
        <v>2.9173919997980201E-2</v>
      </c>
      <c r="AX13" s="17"/>
      <c r="AY13" s="17">
        <v>8.4387624654370302E-2</v>
      </c>
      <c r="AZ13" s="17">
        <v>0.211856745565005</v>
      </c>
      <c r="BA13" s="17"/>
      <c r="BB13" s="17">
        <v>0.17913696766282</v>
      </c>
      <c r="BC13" s="17">
        <v>0.18789815352469899</v>
      </c>
      <c r="BD13" s="17"/>
      <c r="BE13" s="17">
        <v>0.135505653558017</v>
      </c>
      <c r="BF13" s="17">
        <v>0.19322647950925201</v>
      </c>
      <c r="BG13" s="17"/>
      <c r="BH13" s="17">
        <v>0.20955198472276801</v>
      </c>
      <c r="BI13" s="17">
        <v>0.184524315660583</v>
      </c>
      <c r="BJ13" s="17"/>
      <c r="BK13" s="17">
        <v>0.13508635057291599</v>
      </c>
      <c r="BL13" s="17">
        <v>0.195453729079718</v>
      </c>
      <c r="BM13" s="17"/>
      <c r="BN13" s="17">
        <v>0.102987623885357</v>
      </c>
      <c r="BO13" s="17">
        <v>0.19034605936758101</v>
      </c>
      <c r="BP13" s="17"/>
      <c r="BQ13" s="17">
        <v>5.8075805997523003E-2</v>
      </c>
      <c r="BR13" s="17">
        <v>0.19664452938964799</v>
      </c>
      <c r="BS13" s="17"/>
      <c r="BT13" s="17">
        <v>0.18602469758313001</v>
      </c>
      <c r="BU13" s="17">
        <v>0.186572779975168</v>
      </c>
      <c r="BV13" s="17"/>
      <c r="BW13" s="17">
        <v>0.147588996891313</v>
      </c>
      <c r="BX13" s="17">
        <v>0.20508911252057599</v>
      </c>
      <c r="BY13" s="17"/>
      <c r="BZ13" s="17">
        <v>6.4879983273581507E-2</v>
      </c>
      <c r="CA13" s="17">
        <v>0.19238460386199199</v>
      </c>
    </row>
    <row r="14" spans="2:79" x14ac:dyDescent="0.35">
      <c r="B14" s="18" t="s">
        <v>75</v>
      </c>
      <c r="C14" s="17">
        <v>7.4782910565962701E-2</v>
      </c>
      <c r="D14" s="17">
        <v>5.5338486708406902E-2</v>
      </c>
      <c r="E14" s="17">
        <v>6.78594364956812E-2</v>
      </c>
      <c r="F14" s="17">
        <v>4.9094753756032998E-2</v>
      </c>
      <c r="G14" s="17">
        <v>9.4677462886824604E-2</v>
      </c>
      <c r="H14" s="17">
        <v>0.105944130975673</v>
      </c>
      <c r="I14" s="17">
        <v>5.6366847401424003E-2</v>
      </c>
      <c r="J14" s="17">
        <v>7.2680588771657895E-2</v>
      </c>
      <c r="K14" s="17">
        <v>0.16766385242941101</v>
      </c>
      <c r="L14" s="17">
        <v>5.9229609696631803E-2</v>
      </c>
      <c r="M14" s="17"/>
      <c r="N14" s="17">
        <v>0.13116704546458099</v>
      </c>
      <c r="O14" s="17">
        <v>8.3624065804876899E-2</v>
      </c>
      <c r="P14" s="17">
        <v>5.9245323720781402E-2</v>
      </c>
      <c r="Q14" s="17">
        <v>3.08767908429315E-2</v>
      </c>
      <c r="R14" s="17"/>
      <c r="S14" s="17">
        <v>0.10324984452574799</v>
      </c>
      <c r="T14" s="17">
        <v>7.0940979293894799E-2</v>
      </c>
      <c r="U14" s="17">
        <v>4.3207752598892202E-2</v>
      </c>
      <c r="V14" s="17">
        <v>9.2924433096051307E-2</v>
      </c>
      <c r="W14" s="17">
        <v>4.7149534720336797E-2</v>
      </c>
      <c r="X14" s="17">
        <v>3.8238615076827201E-2</v>
      </c>
      <c r="Y14" s="17">
        <v>6.0879642596517999E-2</v>
      </c>
      <c r="Z14" s="17"/>
      <c r="AA14" s="17">
        <v>3.3891558458747403E-2</v>
      </c>
      <c r="AB14" s="17">
        <v>0.13930189581538399</v>
      </c>
      <c r="AC14" s="17"/>
      <c r="AD14" s="17">
        <v>3.4639818117804297E-2</v>
      </c>
      <c r="AE14" s="17">
        <v>2.1078099053662199E-2</v>
      </c>
      <c r="AF14" s="17">
        <v>3.8911226183464501E-2</v>
      </c>
      <c r="AG14" s="17"/>
      <c r="AH14" s="17">
        <v>1.13373976626946E-2</v>
      </c>
      <c r="AI14" s="17">
        <v>8.3772109510107898E-2</v>
      </c>
      <c r="AJ14" s="17"/>
      <c r="AK14" s="17">
        <v>9.6528382626562603E-2</v>
      </c>
      <c r="AL14" s="17">
        <v>6.4984553114676102E-2</v>
      </c>
      <c r="AM14" s="17"/>
      <c r="AN14" s="17">
        <v>9.9363807885205796E-2</v>
      </c>
      <c r="AO14" s="17">
        <v>3.08767908429315E-2</v>
      </c>
      <c r="AP14" s="17"/>
      <c r="AQ14" s="17">
        <v>4.8596888026152099E-2</v>
      </c>
      <c r="AR14" s="17">
        <v>8.7845495493712095E-2</v>
      </c>
      <c r="AS14" s="17"/>
      <c r="AT14" s="17">
        <v>0.17278099297487501</v>
      </c>
      <c r="AU14" s="17">
        <v>8.9783685215348699E-2</v>
      </c>
      <c r="AV14" s="17">
        <v>3.26879564648438E-2</v>
      </c>
      <c r="AW14" s="17">
        <v>1.3981315767636801E-2</v>
      </c>
      <c r="AX14" s="17"/>
      <c r="AY14" s="17">
        <v>2.6371506232385999E-2</v>
      </c>
      <c r="AZ14" s="17">
        <v>8.6781774664425507E-2</v>
      </c>
      <c r="BA14" s="17"/>
      <c r="BB14" s="17">
        <v>7.3526920914135901E-2</v>
      </c>
      <c r="BC14" s="17">
        <v>7.5013643317164994E-2</v>
      </c>
      <c r="BD14" s="17"/>
      <c r="BE14" s="17">
        <v>4.6525048060275201E-2</v>
      </c>
      <c r="BF14" s="17">
        <v>7.8486200102572998E-2</v>
      </c>
      <c r="BG14" s="17"/>
      <c r="BH14" s="17">
        <v>4.9184797400651403E-2</v>
      </c>
      <c r="BI14" s="17">
        <v>7.70232535272279E-2</v>
      </c>
      <c r="BJ14" s="17"/>
      <c r="BK14" s="17">
        <v>5.6147427822321398E-2</v>
      </c>
      <c r="BL14" s="17">
        <v>7.80119409918935E-2</v>
      </c>
      <c r="BM14" s="17"/>
      <c r="BN14" s="17">
        <v>4.4903128638995801E-2</v>
      </c>
      <c r="BO14" s="17">
        <v>7.6144600809841798E-2</v>
      </c>
      <c r="BP14" s="17"/>
      <c r="BQ14" s="17">
        <v>2.6735822656421299E-2</v>
      </c>
      <c r="BR14" s="17">
        <v>7.8562743752672096E-2</v>
      </c>
      <c r="BS14" s="17"/>
      <c r="BT14" s="17">
        <v>6.6963323001698105E-2</v>
      </c>
      <c r="BU14" s="17">
        <v>7.5305331021922606E-2</v>
      </c>
      <c r="BV14" s="17"/>
      <c r="BW14" s="17">
        <v>4.5340611123404699E-2</v>
      </c>
      <c r="BX14" s="17">
        <v>8.8805543722343006E-2</v>
      </c>
      <c r="BY14" s="17"/>
      <c r="BZ14" s="17">
        <v>1.8484353376002498E-2</v>
      </c>
      <c r="CA14" s="17">
        <v>7.7488268214373393E-2</v>
      </c>
    </row>
    <row r="15" spans="2:79" x14ac:dyDescent="0.35">
      <c r="B15" s="18" t="s">
        <v>223</v>
      </c>
      <c r="C15" s="20">
        <v>0.37131732871010398</v>
      </c>
      <c r="D15" s="20">
        <v>0.498729866251514</v>
      </c>
      <c r="E15" s="20">
        <v>0.35675259314165297</v>
      </c>
      <c r="F15" s="20">
        <v>0.366384845970183</v>
      </c>
      <c r="G15" s="20">
        <v>0.39438237517525698</v>
      </c>
      <c r="H15" s="20">
        <v>0.255755148978701</v>
      </c>
      <c r="I15" s="20">
        <v>0.40562030553218298</v>
      </c>
      <c r="J15" s="20">
        <v>0.28975658997745202</v>
      </c>
      <c r="K15" s="20">
        <v>0.37153859385532401</v>
      </c>
      <c r="L15" s="20">
        <v>0.335183666834939</v>
      </c>
      <c r="M15" s="20"/>
      <c r="N15" s="20">
        <v>0.202880762851083</v>
      </c>
      <c r="O15" s="20">
        <v>0.309304745529762</v>
      </c>
      <c r="P15" s="20">
        <v>0.44220028901387598</v>
      </c>
      <c r="Q15" s="20">
        <v>0.51080596772377196</v>
      </c>
      <c r="R15" s="20"/>
      <c r="S15" s="20">
        <v>0.30079738895900399</v>
      </c>
      <c r="T15" s="20">
        <v>0.34765067383912401</v>
      </c>
      <c r="U15" s="20">
        <v>0.441933209642423</v>
      </c>
      <c r="V15" s="20">
        <v>0.31982023434096701</v>
      </c>
      <c r="W15" s="20">
        <v>0.44761044580035397</v>
      </c>
      <c r="X15" s="20">
        <v>0.48162030637195702</v>
      </c>
      <c r="Y15" s="20">
        <v>0.40613939514543101</v>
      </c>
      <c r="Z15" s="20"/>
      <c r="AA15" s="20">
        <v>0.49343652491492002</v>
      </c>
      <c r="AB15" s="20">
        <v>0.17863583952991499</v>
      </c>
      <c r="AC15" s="20"/>
      <c r="AD15" s="20">
        <v>0.50868657060647204</v>
      </c>
      <c r="AE15" s="20">
        <v>0.59151755759589197</v>
      </c>
      <c r="AF15" s="20">
        <v>0.442010924861716</v>
      </c>
      <c r="AG15" s="20"/>
      <c r="AH15" s="20">
        <v>0.66705162665101003</v>
      </c>
      <c r="AI15" s="20">
        <v>0.32941658085341802</v>
      </c>
      <c r="AJ15" s="20"/>
      <c r="AK15" s="20">
        <v>0.35912585034063899</v>
      </c>
      <c r="AL15" s="20">
        <v>0.37681072350009698</v>
      </c>
      <c r="AM15" s="20"/>
      <c r="AN15" s="20">
        <v>0.29322443563676298</v>
      </c>
      <c r="AO15" s="20">
        <v>0.51080596772377196</v>
      </c>
      <c r="AP15" s="20"/>
      <c r="AQ15" s="20">
        <v>0.52193731855867498</v>
      </c>
      <c r="AR15" s="20">
        <v>0.29618234376832597</v>
      </c>
      <c r="AS15" s="20"/>
      <c r="AT15" s="20">
        <v>0.16581358723235601</v>
      </c>
      <c r="AU15" s="20">
        <v>0.268836925041884</v>
      </c>
      <c r="AV15" s="20">
        <v>0.44148035474182101</v>
      </c>
      <c r="AW15" s="20">
        <v>0.723753293591199</v>
      </c>
      <c r="AX15" s="20"/>
      <c r="AY15" s="20">
        <v>0.548353397406806</v>
      </c>
      <c r="AZ15" s="20">
        <v>0.327438582409316</v>
      </c>
      <c r="BA15" s="20"/>
      <c r="BB15" s="20">
        <v>0.37796018847982998</v>
      </c>
      <c r="BC15" s="20">
        <v>0.370096995956334</v>
      </c>
      <c r="BD15" s="20"/>
      <c r="BE15" s="20">
        <v>0.486886472835591</v>
      </c>
      <c r="BF15" s="20">
        <v>0.35617159707138601</v>
      </c>
      <c r="BG15" s="20"/>
      <c r="BH15" s="20">
        <v>0.40958487432619101</v>
      </c>
      <c r="BI15" s="20">
        <v>0.36796815895246399</v>
      </c>
      <c r="BJ15" s="20"/>
      <c r="BK15" s="20">
        <v>0.42539487670809401</v>
      </c>
      <c r="BL15" s="20">
        <v>0.36194713689659502</v>
      </c>
      <c r="BM15" s="20"/>
      <c r="BN15" s="20">
        <v>0.49599709292171801</v>
      </c>
      <c r="BO15" s="20">
        <v>0.36563538568417803</v>
      </c>
      <c r="BP15" s="20"/>
      <c r="BQ15" s="20">
        <v>0.614475466107678</v>
      </c>
      <c r="BR15" s="20">
        <v>0.35218823603576299</v>
      </c>
      <c r="BS15" s="20"/>
      <c r="BT15" s="20">
        <v>0.43276605173126598</v>
      </c>
      <c r="BU15" s="20">
        <v>0.36721198816176398</v>
      </c>
      <c r="BV15" s="20"/>
      <c r="BW15" s="20">
        <v>0.42230586286702998</v>
      </c>
      <c r="BX15" s="20">
        <v>0.34703276115928799</v>
      </c>
      <c r="BY15" s="20"/>
      <c r="BZ15" s="20">
        <v>0.58912454206891696</v>
      </c>
      <c r="CA15" s="20">
        <v>0.36085087202008398</v>
      </c>
    </row>
    <row r="16" spans="2:79" x14ac:dyDescent="0.35">
      <c r="B16" s="18" t="s">
        <v>224</v>
      </c>
      <c r="C16" s="20">
        <v>0.32373943598063099</v>
      </c>
      <c r="D16" s="20">
        <v>0.17948051090966599</v>
      </c>
      <c r="E16" s="20">
        <v>0.33567175440213698</v>
      </c>
      <c r="F16" s="20">
        <v>0.33835422777905499</v>
      </c>
      <c r="G16" s="20">
        <v>0.33544345322316899</v>
      </c>
      <c r="H16" s="20">
        <v>0.41848225570334802</v>
      </c>
      <c r="I16" s="20">
        <v>0.24214211266962599</v>
      </c>
      <c r="J16" s="20">
        <v>0.467865732995633</v>
      </c>
      <c r="K16" s="20">
        <v>0.30686360249619199</v>
      </c>
      <c r="L16" s="20">
        <v>0.41832298579683402</v>
      </c>
      <c r="M16" s="20"/>
      <c r="N16" s="20">
        <v>0.44922421031062398</v>
      </c>
      <c r="O16" s="20">
        <v>0.35317169725408498</v>
      </c>
      <c r="P16" s="20">
        <v>0.25669230099606999</v>
      </c>
      <c r="Q16" s="20">
        <v>0.234995514768811</v>
      </c>
      <c r="R16" s="20"/>
      <c r="S16" s="20">
        <v>0.36405938905086099</v>
      </c>
      <c r="T16" s="20">
        <v>0.32057731619815</v>
      </c>
      <c r="U16" s="20">
        <v>0.26459955780491501</v>
      </c>
      <c r="V16" s="20">
        <v>0.36698820321349801</v>
      </c>
      <c r="W16" s="20">
        <v>0.266614490082422</v>
      </c>
      <c r="X16" s="20">
        <v>0.26396884458875097</v>
      </c>
      <c r="Y16" s="20">
        <v>0.31294523480474601</v>
      </c>
      <c r="Z16" s="20"/>
      <c r="AA16" s="20">
        <v>0.24186955090832399</v>
      </c>
      <c r="AB16" s="20">
        <v>0.45291496173733398</v>
      </c>
      <c r="AC16" s="20"/>
      <c r="AD16" s="20">
        <v>0.22140161854835599</v>
      </c>
      <c r="AE16" s="20">
        <v>0.19428166040398601</v>
      </c>
      <c r="AF16" s="20">
        <v>0.27339951884126101</v>
      </c>
      <c r="AG16" s="20"/>
      <c r="AH16" s="20">
        <v>0.13477337902870101</v>
      </c>
      <c r="AI16" s="20">
        <v>0.35051285780198899</v>
      </c>
      <c r="AJ16" s="20"/>
      <c r="AK16" s="20">
        <v>0.33511653262325403</v>
      </c>
      <c r="AL16" s="20">
        <v>0.318612995894549</v>
      </c>
      <c r="AM16" s="20"/>
      <c r="AN16" s="20">
        <v>0.37342283384807101</v>
      </c>
      <c r="AO16" s="20">
        <v>0.234995514768811</v>
      </c>
      <c r="AP16" s="20"/>
      <c r="AQ16" s="20">
        <v>0.22163481021495601</v>
      </c>
      <c r="AR16" s="20">
        <v>0.37467311036942103</v>
      </c>
      <c r="AS16" s="20"/>
      <c r="AT16" s="20">
        <v>0.46576572205179501</v>
      </c>
      <c r="AU16" s="20">
        <v>0.39653121254185603</v>
      </c>
      <c r="AV16" s="20">
        <v>0.26670777254566702</v>
      </c>
      <c r="AW16" s="20">
        <v>0.100850226391541</v>
      </c>
      <c r="AX16" s="20"/>
      <c r="AY16" s="20">
        <v>0.185657743598552</v>
      </c>
      <c r="AZ16" s="20">
        <v>0.35796326163051501</v>
      </c>
      <c r="BA16" s="20"/>
      <c r="BB16" s="20">
        <v>0.30398170760952198</v>
      </c>
      <c r="BC16" s="20">
        <v>0.32736904791090798</v>
      </c>
      <c r="BD16" s="20"/>
      <c r="BE16" s="20">
        <v>0.253735410668263</v>
      </c>
      <c r="BF16" s="20">
        <v>0.332913702944657</v>
      </c>
      <c r="BG16" s="20"/>
      <c r="BH16" s="20">
        <v>0.325579192274498</v>
      </c>
      <c r="BI16" s="20">
        <v>0.32357842079030102</v>
      </c>
      <c r="BJ16" s="20"/>
      <c r="BK16" s="20">
        <v>0.27767532991326899</v>
      </c>
      <c r="BL16" s="20">
        <v>0.33172111276791899</v>
      </c>
      <c r="BM16" s="20"/>
      <c r="BN16" s="20">
        <v>0.21979616197503099</v>
      </c>
      <c r="BO16" s="20">
        <v>0.32847636955251103</v>
      </c>
      <c r="BP16" s="20"/>
      <c r="BQ16" s="20">
        <v>0.15769633113159601</v>
      </c>
      <c r="BR16" s="20">
        <v>0.33680193915073597</v>
      </c>
      <c r="BS16" s="20"/>
      <c r="BT16" s="20">
        <v>0.30323196653264201</v>
      </c>
      <c r="BU16" s="20">
        <v>0.32510952378277602</v>
      </c>
      <c r="BV16" s="20"/>
      <c r="BW16" s="20">
        <v>0.28264917864966999</v>
      </c>
      <c r="BX16" s="20">
        <v>0.34330970106734798</v>
      </c>
      <c r="BY16" s="20"/>
      <c r="BZ16" s="20">
        <v>0.16122192066545901</v>
      </c>
      <c r="CA16" s="20">
        <v>0.33154901450277902</v>
      </c>
    </row>
    <row r="17" spans="2:79" x14ac:dyDescent="0.35">
      <c r="B17" s="18" t="s">
        <v>166</v>
      </c>
      <c r="C17" s="21">
        <v>4.7577892729472403E-2</v>
      </c>
      <c r="D17" s="21">
        <v>0.31924935534184801</v>
      </c>
      <c r="E17" s="21">
        <v>2.10808387395157E-2</v>
      </c>
      <c r="F17" s="21">
        <v>2.80306181911276E-2</v>
      </c>
      <c r="G17" s="21">
        <v>5.89389219520879E-2</v>
      </c>
      <c r="H17" s="21">
        <v>-0.16272710672464599</v>
      </c>
      <c r="I17" s="21">
        <v>0.16347819286255699</v>
      </c>
      <c r="J17" s="21">
        <v>-0.17810914301818101</v>
      </c>
      <c r="K17" s="21">
        <v>6.4674991359132197E-2</v>
      </c>
      <c r="L17" s="21">
        <v>-8.3139318961895803E-2</v>
      </c>
      <c r="M17" s="21"/>
      <c r="N17" s="21">
        <v>-0.24634344745954101</v>
      </c>
      <c r="O17" s="21">
        <v>-4.3866951724322603E-2</v>
      </c>
      <c r="P17" s="21">
        <v>0.18550798801780699</v>
      </c>
      <c r="Q17" s="21">
        <v>0.27581045295496098</v>
      </c>
      <c r="R17" s="21"/>
      <c r="S17" s="21">
        <v>-6.3262000091856493E-2</v>
      </c>
      <c r="T17" s="21">
        <v>2.7073357640973999E-2</v>
      </c>
      <c r="U17" s="21">
        <v>0.17733365183750699</v>
      </c>
      <c r="V17" s="21">
        <v>-4.71679688725316E-2</v>
      </c>
      <c r="W17" s="21">
        <v>0.18099595571793201</v>
      </c>
      <c r="X17" s="21">
        <v>0.21765146178320599</v>
      </c>
      <c r="Y17" s="21">
        <v>9.3194160340684701E-2</v>
      </c>
      <c r="Z17" s="21"/>
      <c r="AA17" s="21">
        <v>0.251566974006596</v>
      </c>
      <c r="AB17" s="21">
        <v>-0.27427912220742001</v>
      </c>
      <c r="AC17" s="21"/>
      <c r="AD17" s="21">
        <v>0.28728495205811599</v>
      </c>
      <c r="AE17" s="21">
        <v>0.397235897191906</v>
      </c>
      <c r="AF17" s="21">
        <v>0.16861140602045499</v>
      </c>
      <c r="AG17" s="21"/>
      <c r="AH17" s="21">
        <v>0.53227824762230802</v>
      </c>
      <c r="AI17" s="21">
        <v>-2.10962769485704E-2</v>
      </c>
      <c r="AJ17" s="21"/>
      <c r="AK17" s="21">
        <v>2.4009317717385799E-2</v>
      </c>
      <c r="AL17" s="21">
        <v>5.8197727605547901E-2</v>
      </c>
      <c r="AM17" s="21"/>
      <c r="AN17" s="21">
        <v>-8.0198398211307101E-2</v>
      </c>
      <c r="AO17" s="21">
        <v>0.27581045295496098</v>
      </c>
      <c r="AP17" s="21"/>
      <c r="AQ17" s="21">
        <v>0.30030250834371902</v>
      </c>
      <c r="AR17" s="21">
        <v>-7.8490766601094705E-2</v>
      </c>
      <c r="AS17" s="21"/>
      <c r="AT17" s="21">
        <v>-0.299952134819439</v>
      </c>
      <c r="AU17" s="21">
        <v>-0.127694287499972</v>
      </c>
      <c r="AV17" s="21">
        <v>0.17477258219615399</v>
      </c>
      <c r="AW17" s="21">
        <v>0.62290306719965804</v>
      </c>
      <c r="AX17" s="21"/>
      <c r="AY17" s="21">
        <v>0.36269565380825403</v>
      </c>
      <c r="AZ17" s="21">
        <v>-3.0524679221198499E-2</v>
      </c>
      <c r="BA17" s="21"/>
      <c r="BB17" s="21">
        <v>7.3978480870307797E-2</v>
      </c>
      <c r="BC17" s="21">
        <v>4.2727948045425901E-2</v>
      </c>
      <c r="BD17" s="21"/>
      <c r="BE17" s="21">
        <v>0.233151062167328</v>
      </c>
      <c r="BF17" s="21">
        <v>2.3257894126729399E-2</v>
      </c>
      <c r="BG17" s="21"/>
      <c r="BH17" s="21">
        <v>8.4005682051693398E-2</v>
      </c>
      <c r="BI17" s="21">
        <v>4.4389738162162899E-2</v>
      </c>
      <c r="BJ17" s="21"/>
      <c r="BK17" s="21">
        <v>0.14771954679482499</v>
      </c>
      <c r="BL17" s="21">
        <v>3.02260241286764E-2</v>
      </c>
      <c r="BM17" s="21"/>
      <c r="BN17" s="21">
        <v>0.27620093094668702</v>
      </c>
      <c r="BO17" s="21">
        <v>3.7159016131667597E-2</v>
      </c>
      <c r="BP17" s="21"/>
      <c r="BQ17" s="21">
        <v>0.45677913497608102</v>
      </c>
      <c r="BR17" s="21">
        <v>1.5386296885027699E-2</v>
      </c>
      <c r="BS17" s="21"/>
      <c r="BT17" s="21">
        <v>0.129534085198623</v>
      </c>
      <c r="BU17" s="21">
        <v>4.21024643789875E-2</v>
      </c>
      <c r="BV17" s="21"/>
      <c r="BW17" s="21">
        <v>0.13965668421736099</v>
      </c>
      <c r="BX17" s="21">
        <v>3.7230600919397898E-3</v>
      </c>
      <c r="BY17" s="21"/>
      <c r="BZ17" s="21">
        <v>0.42790262140345797</v>
      </c>
      <c r="CA17" s="21">
        <v>2.9301857517305199E-2</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43.5" x14ac:dyDescent="0.35">
      <c r="B9" s="18" t="s">
        <v>238</v>
      </c>
      <c r="C9" s="17">
        <v>0.33281651937705098</v>
      </c>
      <c r="D9" s="17">
        <v>0.337963504031978</v>
      </c>
      <c r="E9" s="17">
        <v>0.360914481636812</v>
      </c>
      <c r="F9" s="17">
        <v>0.15720658776568</v>
      </c>
      <c r="G9" s="17">
        <v>0.29116277289298897</v>
      </c>
      <c r="H9" s="17">
        <v>0.47031337834056203</v>
      </c>
      <c r="I9" s="17">
        <v>0.33029863372253998</v>
      </c>
      <c r="J9" s="17">
        <v>0.38215288713348</v>
      </c>
      <c r="K9" s="17">
        <v>0.37638443451103398</v>
      </c>
      <c r="L9" s="17">
        <v>0.380588993419329</v>
      </c>
      <c r="M9" s="17"/>
      <c r="N9" s="17">
        <v>0.19229573171459299</v>
      </c>
      <c r="O9" s="17">
        <v>0.28060575546710598</v>
      </c>
      <c r="P9" s="17">
        <v>0.34369885763219399</v>
      </c>
      <c r="Q9" s="17">
        <v>0.47051708256321201</v>
      </c>
      <c r="R9" s="17"/>
      <c r="S9" s="17">
        <v>0.24595539497413699</v>
      </c>
      <c r="T9" s="17">
        <v>0.306304329268833</v>
      </c>
      <c r="U9" s="17">
        <v>0.297629490431985</v>
      </c>
      <c r="V9" s="17">
        <v>0.26649757258447299</v>
      </c>
      <c r="W9" s="17">
        <v>0.387684926781317</v>
      </c>
      <c r="X9" s="17">
        <v>0.443575152918468</v>
      </c>
      <c r="Y9" s="17">
        <v>0.48266375843507098</v>
      </c>
      <c r="Z9" s="17"/>
      <c r="AA9" s="17">
        <v>0.43191923394151099</v>
      </c>
      <c r="AB9" s="17">
        <v>0.176450778219918</v>
      </c>
      <c r="AC9" s="17"/>
      <c r="AD9" s="17">
        <v>0.41809503003806803</v>
      </c>
      <c r="AE9" s="17">
        <v>0.56812971489818298</v>
      </c>
      <c r="AF9" s="17">
        <v>0.378610073405659</v>
      </c>
      <c r="AG9" s="17"/>
      <c r="AH9" s="17">
        <v>0.55741343825460099</v>
      </c>
      <c r="AI9" s="17">
        <v>0.30099478299814397</v>
      </c>
      <c r="AJ9" s="17"/>
      <c r="AK9" s="17">
        <v>0.29456164814236602</v>
      </c>
      <c r="AL9" s="17">
        <v>0.350053896499322</v>
      </c>
      <c r="AM9" s="17"/>
      <c r="AN9" s="17">
        <v>0.25572468284416999</v>
      </c>
      <c r="AO9" s="17">
        <v>0.47051708256321201</v>
      </c>
      <c r="AP9" s="17"/>
      <c r="AQ9" s="17">
        <v>1</v>
      </c>
      <c r="AR9" s="17">
        <v>0</v>
      </c>
      <c r="AS9" s="17"/>
      <c r="AT9" s="17">
        <v>0.116934094846815</v>
      </c>
      <c r="AU9" s="17">
        <v>0.252517497599552</v>
      </c>
      <c r="AV9" s="17">
        <v>0.40658667628178702</v>
      </c>
      <c r="AW9" s="17">
        <v>0.63486778221755102</v>
      </c>
      <c r="AX9" s="17"/>
      <c r="AY9" s="17">
        <v>0.51920479431684297</v>
      </c>
      <c r="AZ9" s="17">
        <v>0.28661980991703701</v>
      </c>
      <c r="BA9" s="17"/>
      <c r="BB9" s="17">
        <v>0.316451491389596</v>
      </c>
      <c r="BC9" s="17">
        <v>0.335822872116945</v>
      </c>
      <c r="BD9" s="17"/>
      <c r="BE9" s="17">
        <v>0.411732954073871</v>
      </c>
      <c r="BF9" s="17">
        <v>0.32247425067854202</v>
      </c>
      <c r="BG9" s="17"/>
      <c r="BH9" s="17">
        <v>0.29195701624939202</v>
      </c>
      <c r="BI9" s="17">
        <v>0.33639253686090498</v>
      </c>
      <c r="BJ9" s="17"/>
      <c r="BK9" s="17">
        <v>0.37650292677289698</v>
      </c>
      <c r="BL9" s="17">
        <v>0.32524683413619299</v>
      </c>
      <c r="BM9" s="17"/>
      <c r="BN9" s="17">
        <v>0.50943289063916397</v>
      </c>
      <c r="BO9" s="17">
        <v>0.32476770596051402</v>
      </c>
      <c r="BP9" s="17"/>
      <c r="BQ9" s="17">
        <v>0.50911480416418897</v>
      </c>
      <c r="BR9" s="17">
        <v>0.31894724786463402</v>
      </c>
      <c r="BS9" s="17"/>
      <c r="BT9" s="17">
        <v>0.42687780797583103</v>
      </c>
      <c r="BU9" s="17">
        <v>0.32653235913533701</v>
      </c>
      <c r="BV9" s="17"/>
      <c r="BW9" s="17">
        <v>0.35051581741386001</v>
      </c>
      <c r="BX9" s="17">
        <v>0.32438678500865198</v>
      </c>
      <c r="BY9" s="17"/>
      <c r="BZ9" s="17">
        <v>0.47358828198749398</v>
      </c>
      <c r="CA9" s="17">
        <v>0.32605190614951401</v>
      </c>
    </row>
    <row r="10" spans="2:79" ht="43.5" x14ac:dyDescent="0.35">
      <c r="B10" s="18" t="s">
        <v>239</v>
      </c>
      <c r="C10" s="17">
        <v>0.46125269218596798</v>
      </c>
      <c r="D10" s="17">
        <v>0.41570874068328001</v>
      </c>
      <c r="E10" s="17">
        <v>0.41733832896440298</v>
      </c>
      <c r="F10" s="17">
        <v>0.61030864359400505</v>
      </c>
      <c r="G10" s="17">
        <v>0.426471335854127</v>
      </c>
      <c r="H10" s="17">
        <v>0.44940431291982202</v>
      </c>
      <c r="I10" s="17">
        <v>0.47537256329480998</v>
      </c>
      <c r="J10" s="17">
        <v>0.45260935774674099</v>
      </c>
      <c r="K10" s="17">
        <v>0.39031597214729802</v>
      </c>
      <c r="L10" s="17">
        <v>0.44733440658342699</v>
      </c>
      <c r="M10" s="17"/>
      <c r="N10" s="17">
        <v>0.46363220725871102</v>
      </c>
      <c r="O10" s="17">
        <v>0.49372914023238101</v>
      </c>
      <c r="P10" s="17">
        <v>0.51469062080447603</v>
      </c>
      <c r="Q10" s="17">
        <v>0.41862642121295202</v>
      </c>
      <c r="R10" s="17"/>
      <c r="S10" s="17">
        <v>0.47257454482367101</v>
      </c>
      <c r="T10" s="17">
        <v>0.50107343070159704</v>
      </c>
      <c r="U10" s="17">
        <v>0.55659587958829904</v>
      </c>
      <c r="V10" s="17">
        <v>0.48264021953647501</v>
      </c>
      <c r="W10" s="17">
        <v>0.484041200256839</v>
      </c>
      <c r="X10" s="17">
        <v>0.42992462449070501</v>
      </c>
      <c r="Y10" s="17">
        <v>0.37533672175390997</v>
      </c>
      <c r="Z10" s="17"/>
      <c r="AA10" s="17">
        <v>0.47031903759364702</v>
      </c>
      <c r="AB10" s="17">
        <v>0.44694767717716</v>
      </c>
      <c r="AC10" s="17"/>
      <c r="AD10" s="17">
        <v>0.50031822996804298</v>
      </c>
      <c r="AE10" s="17">
        <v>0.36674169139276902</v>
      </c>
      <c r="AF10" s="17">
        <v>0.49649465185431002</v>
      </c>
      <c r="AG10" s="17"/>
      <c r="AH10" s="17">
        <v>0.38826685332678901</v>
      </c>
      <c r="AI10" s="17">
        <v>0.47159360040135001</v>
      </c>
      <c r="AJ10" s="17"/>
      <c r="AK10" s="17">
        <v>0.46346044665351499</v>
      </c>
      <c r="AL10" s="17">
        <v>0.46025789348132701</v>
      </c>
      <c r="AM10" s="17"/>
      <c r="AN10" s="17">
        <v>0.48511706454452902</v>
      </c>
      <c r="AO10" s="17">
        <v>0.41862642121295202</v>
      </c>
      <c r="AP10" s="17"/>
      <c r="AQ10" s="17">
        <v>0</v>
      </c>
      <c r="AR10" s="17">
        <v>0.69134309463911903</v>
      </c>
      <c r="AS10" s="17"/>
      <c r="AT10" s="17">
        <v>0.37234033097543701</v>
      </c>
      <c r="AU10" s="17">
        <v>0.51058594743777097</v>
      </c>
      <c r="AV10" s="17">
        <v>0.51403440830777702</v>
      </c>
      <c r="AW10" s="17">
        <v>0.32068866488825598</v>
      </c>
      <c r="AX10" s="17"/>
      <c r="AY10" s="17">
        <v>0.41896428146393899</v>
      </c>
      <c r="AZ10" s="17">
        <v>0.47173395998182299</v>
      </c>
      <c r="BA10" s="17"/>
      <c r="BB10" s="17">
        <v>0.47668995680468901</v>
      </c>
      <c r="BC10" s="17">
        <v>0.458416775081607</v>
      </c>
      <c r="BD10" s="17"/>
      <c r="BE10" s="17">
        <v>0.45110237415861199</v>
      </c>
      <c r="BF10" s="17">
        <v>0.46258292608233698</v>
      </c>
      <c r="BG10" s="17"/>
      <c r="BH10" s="17">
        <v>0.44127217970420002</v>
      </c>
      <c r="BI10" s="17">
        <v>0.46300138359192999</v>
      </c>
      <c r="BJ10" s="17"/>
      <c r="BK10" s="17">
        <v>0.475626984013864</v>
      </c>
      <c r="BL10" s="17">
        <v>0.458762012105286</v>
      </c>
      <c r="BM10" s="17"/>
      <c r="BN10" s="17">
        <v>0.34768852748557999</v>
      </c>
      <c r="BO10" s="17">
        <v>0.46642807182912599</v>
      </c>
      <c r="BP10" s="17"/>
      <c r="BQ10" s="17">
        <v>0.41778326047992698</v>
      </c>
      <c r="BR10" s="17">
        <v>0.464672404133532</v>
      </c>
      <c r="BS10" s="17"/>
      <c r="BT10" s="17">
        <v>0.42837433819308202</v>
      </c>
      <c r="BU10" s="17">
        <v>0.46344926899299499</v>
      </c>
      <c r="BV10" s="17"/>
      <c r="BW10" s="17">
        <v>0.52791136389056204</v>
      </c>
      <c r="BX10" s="17">
        <v>0.42950482881582702</v>
      </c>
      <c r="BY10" s="17"/>
      <c r="BZ10" s="17">
        <v>0.46365704156271997</v>
      </c>
      <c r="CA10" s="17">
        <v>0.46113715414555501</v>
      </c>
    </row>
    <row r="11" spans="2:79" ht="43.5" x14ac:dyDescent="0.35">
      <c r="B11" s="18" t="s">
        <v>240</v>
      </c>
      <c r="C11" s="17">
        <v>0.17635367723033099</v>
      </c>
      <c r="D11" s="17">
        <v>0.21142461326114001</v>
      </c>
      <c r="E11" s="17">
        <v>0.201513509270347</v>
      </c>
      <c r="F11" s="17">
        <v>0.207366611209825</v>
      </c>
      <c r="G11" s="17">
        <v>0.243188912910794</v>
      </c>
      <c r="H11" s="17">
        <v>5.6463461992777103E-2</v>
      </c>
      <c r="I11" s="17">
        <v>0.161453389583328</v>
      </c>
      <c r="J11" s="17">
        <v>0.14609180004245501</v>
      </c>
      <c r="K11" s="17">
        <v>0.17735876516817001</v>
      </c>
      <c r="L11" s="17">
        <v>0.14531821769566</v>
      </c>
      <c r="M11" s="17"/>
      <c r="N11" s="17">
        <v>0.28421244324669598</v>
      </c>
      <c r="O11" s="17">
        <v>0.200358102215729</v>
      </c>
      <c r="P11" s="17">
        <v>0.125661387341063</v>
      </c>
      <c r="Q11" s="17">
        <v>9.7735951183948497E-2</v>
      </c>
      <c r="R11" s="17"/>
      <c r="S11" s="17">
        <v>0.246107439264558</v>
      </c>
      <c r="T11" s="17">
        <v>0.162655559829365</v>
      </c>
      <c r="U11" s="17">
        <v>0.13086406801915701</v>
      </c>
      <c r="V11" s="17">
        <v>0.21205865550879499</v>
      </c>
      <c r="W11" s="17">
        <v>0.11784733294574901</v>
      </c>
      <c r="X11" s="17">
        <v>0.11721929161776699</v>
      </c>
      <c r="Y11" s="17">
        <v>0.12712939322828301</v>
      </c>
      <c r="Z11" s="17"/>
      <c r="AA11" s="17">
        <v>8.7835481373017998E-2</v>
      </c>
      <c r="AB11" s="17">
        <v>0.31601900690319401</v>
      </c>
      <c r="AC11" s="17"/>
      <c r="AD11" s="17">
        <v>7.3908866005518603E-2</v>
      </c>
      <c r="AE11" s="17">
        <v>6.2186868611226201E-2</v>
      </c>
      <c r="AF11" s="17">
        <v>0.11141799066795401</v>
      </c>
      <c r="AG11" s="17"/>
      <c r="AH11" s="17">
        <v>5.1614941368196998E-2</v>
      </c>
      <c r="AI11" s="17">
        <v>0.194027130582588</v>
      </c>
      <c r="AJ11" s="17"/>
      <c r="AK11" s="17">
        <v>0.20009569552808101</v>
      </c>
      <c r="AL11" s="17">
        <v>0.165655690024165</v>
      </c>
      <c r="AM11" s="17"/>
      <c r="AN11" s="17">
        <v>0.22036791177460599</v>
      </c>
      <c r="AO11" s="17">
        <v>9.7735951183948497E-2</v>
      </c>
      <c r="AP11" s="17"/>
      <c r="AQ11" s="17">
        <v>0</v>
      </c>
      <c r="AR11" s="17">
        <v>0.26432560510291597</v>
      </c>
      <c r="AS11" s="17"/>
      <c r="AT11" s="17">
        <v>0.40739149038015299</v>
      </c>
      <c r="AU11" s="17">
        <v>0.21208783461688599</v>
      </c>
      <c r="AV11" s="17">
        <v>7.4512334807090894E-2</v>
      </c>
      <c r="AW11" s="17">
        <v>4.1298306412946802E-2</v>
      </c>
      <c r="AX11" s="17"/>
      <c r="AY11" s="17">
        <v>5.3282965160116498E-2</v>
      </c>
      <c r="AZ11" s="17">
        <v>0.20685700116731801</v>
      </c>
      <c r="BA11" s="17"/>
      <c r="BB11" s="17">
        <v>0.17526771864027599</v>
      </c>
      <c r="BC11" s="17">
        <v>0.17655317426664099</v>
      </c>
      <c r="BD11" s="17"/>
      <c r="BE11" s="17">
        <v>0.121538539256172</v>
      </c>
      <c r="BF11" s="17">
        <v>0.18353738855551299</v>
      </c>
      <c r="BG11" s="17"/>
      <c r="BH11" s="17">
        <v>0.23437393448646299</v>
      </c>
      <c r="BI11" s="17">
        <v>0.17127575316166499</v>
      </c>
      <c r="BJ11" s="17"/>
      <c r="BK11" s="17">
        <v>0.13315007586300601</v>
      </c>
      <c r="BL11" s="17">
        <v>0.18383970510757899</v>
      </c>
      <c r="BM11" s="17"/>
      <c r="BN11" s="17">
        <v>0.13018012344597699</v>
      </c>
      <c r="BO11" s="17">
        <v>0.178457912055975</v>
      </c>
      <c r="BP11" s="17"/>
      <c r="BQ11" s="17">
        <v>6.7567888658267003E-2</v>
      </c>
      <c r="BR11" s="17">
        <v>0.184911784532509</v>
      </c>
      <c r="BS11" s="17"/>
      <c r="BT11" s="17">
        <v>0.13451823420929299</v>
      </c>
      <c r="BU11" s="17">
        <v>0.179148670065786</v>
      </c>
      <c r="BV11" s="17"/>
      <c r="BW11" s="17">
        <v>0.106866611563812</v>
      </c>
      <c r="BX11" s="17">
        <v>0.209448634125799</v>
      </c>
      <c r="BY11" s="17"/>
      <c r="BZ11" s="17">
        <v>5.5433847444451102E-2</v>
      </c>
      <c r="CA11" s="17">
        <v>0.182164330339113</v>
      </c>
    </row>
    <row r="12" spans="2:79" x14ac:dyDescent="0.35">
      <c r="B12" s="18" t="s">
        <v>75</v>
      </c>
      <c r="C12" s="19">
        <v>2.9577111206649902E-2</v>
      </c>
      <c r="D12" s="19">
        <v>3.4903142023602202E-2</v>
      </c>
      <c r="E12" s="19">
        <v>2.02336801284379E-2</v>
      </c>
      <c r="F12" s="19">
        <v>2.51181574304889E-2</v>
      </c>
      <c r="G12" s="19">
        <v>3.9176978342090697E-2</v>
      </c>
      <c r="H12" s="19">
        <v>2.38188467468399E-2</v>
      </c>
      <c r="I12" s="19">
        <v>3.2875413399322401E-2</v>
      </c>
      <c r="J12" s="19">
        <v>1.9145955077325E-2</v>
      </c>
      <c r="K12" s="19">
        <v>5.5940828173497797E-2</v>
      </c>
      <c r="L12" s="19">
        <v>2.6758382301584401E-2</v>
      </c>
      <c r="M12" s="19"/>
      <c r="N12" s="19">
        <v>5.9859617779999999E-2</v>
      </c>
      <c r="O12" s="19">
        <v>2.53070020847838E-2</v>
      </c>
      <c r="P12" s="19">
        <v>1.5949134222267299E-2</v>
      </c>
      <c r="Q12" s="19">
        <v>1.3120545039886701E-2</v>
      </c>
      <c r="R12" s="19"/>
      <c r="S12" s="19">
        <v>3.5362620937634003E-2</v>
      </c>
      <c r="T12" s="19">
        <v>2.9966680200204002E-2</v>
      </c>
      <c r="U12" s="19">
        <v>1.49105619605582E-2</v>
      </c>
      <c r="V12" s="19">
        <v>3.8803552370257101E-2</v>
      </c>
      <c r="W12" s="19">
        <v>1.04265400160952E-2</v>
      </c>
      <c r="X12" s="19">
        <v>9.2809309730608695E-3</v>
      </c>
      <c r="Y12" s="19">
        <v>1.48701265827358E-2</v>
      </c>
      <c r="Z12" s="19"/>
      <c r="AA12" s="19">
        <v>9.9262470918237197E-3</v>
      </c>
      <c r="AB12" s="19">
        <v>6.0582537699728302E-2</v>
      </c>
      <c r="AC12" s="19"/>
      <c r="AD12" s="19">
        <v>7.67787398837052E-3</v>
      </c>
      <c r="AE12" s="19">
        <v>2.9417250978214702E-3</v>
      </c>
      <c r="AF12" s="19">
        <v>1.3477284072077701E-2</v>
      </c>
      <c r="AG12" s="19"/>
      <c r="AH12" s="19">
        <v>2.7047670504124202E-3</v>
      </c>
      <c r="AI12" s="19">
        <v>3.3384486017919102E-2</v>
      </c>
      <c r="AJ12" s="19"/>
      <c r="AK12" s="19">
        <v>4.1882209676037098E-2</v>
      </c>
      <c r="AL12" s="19">
        <v>2.4032519995186099E-2</v>
      </c>
      <c r="AM12" s="19"/>
      <c r="AN12" s="19">
        <v>3.8790340836695102E-2</v>
      </c>
      <c r="AO12" s="19">
        <v>1.3120545039886701E-2</v>
      </c>
      <c r="AP12" s="19"/>
      <c r="AQ12" s="19">
        <v>0</v>
      </c>
      <c r="AR12" s="19">
        <v>4.4331300257964702E-2</v>
      </c>
      <c r="AS12" s="19"/>
      <c r="AT12" s="19">
        <v>0.103334083797596</v>
      </c>
      <c r="AU12" s="19">
        <v>2.4808720345791801E-2</v>
      </c>
      <c r="AV12" s="19">
        <v>4.8665806033458998E-3</v>
      </c>
      <c r="AW12" s="19">
        <v>3.1452464812467698E-3</v>
      </c>
      <c r="AX12" s="19"/>
      <c r="AY12" s="19">
        <v>8.5479590591019602E-3</v>
      </c>
      <c r="AZ12" s="19">
        <v>3.47892289338219E-2</v>
      </c>
      <c r="BA12" s="19"/>
      <c r="BB12" s="19">
        <v>3.1590833165439099E-2</v>
      </c>
      <c r="BC12" s="19">
        <v>2.9207178534806501E-2</v>
      </c>
      <c r="BD12" s="19"/>
      <c r="BE12" s="19">
        <v>1.56261325113453E-2</v>
      </c>
      <c r="BF12" s="19">
        <v>3.1405434683607798E-2</v>
      </c>
      <c r="BG12" s="19"/>
      <c r="BH12" s="19">
        <v>3.2396869559944703E-2</v>
      </c>
      <c r="BI12" s="19">
        <v>2.9330326385500202E-2</v>
      </c>
      <c r="BJ12" s="19"/>
      <c r="BK12" s="19">
        <v>1.4720013350233201E-2</v>
      </c>
      <c r="BL12" s="19">
        <v>3.21514486509413E-2</v>
      </c>
      <c r="BM12" s="19"/>
      <c r="BN12" s="19">
        <v>1.2698458429278499E-2</v>
      </c>
      <c r="BO12" s="19">
        <v>3.0346310154384801E-2</v>
      </c>
      <c r="BP12" s="19"/>
      <c r="BQ12" s="19">
        <v>5.5340466976163596E-3</v>
      </c>
      <c r="BR12" s="19">
        <v>3.1468563469324799E-2</v>
      </c>
      <c r="BS12" s="19"/>
      <c r="BT12" s="19">
        <v>1.0229619621794901E-2</v>
      </c>
      <c r="BU12" s="19">
        <v>3.08697018058821E-2</v>
      </c>
      <c r="BV12" s="19"/>
      <c r="BW12" s="19">
        <v>1.4706207131765899E-2</v>
      </c>
      <c r="BX12" s="19">
        <v>3.6659752049722098E-2</v>
      </c>
      <c r="BY12" s="19"/>
      <c r="BZ12" s="19">
        <v>7.3208290053342097E-3</v>
      </c>
      <c r="CA12" s="19">
        <v>3.06466093658187E-2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242</v>
      </c>
      <c r="C9" s="17">
        <v>0.41657674195077699</v>
      </c>
      <c r="D9" s="17">
        <v>0.36795813922208098</v>
      </c>
      <c r="E9" s="17">
        <v>0.34614410445503202</v>
      </c>
      <c r="F9" s="17">
        <v>0.505435476966</v>
      </c>
      <c r="G9" s="17">
        <v>0.33704350236909603</v>
      </c>
      <c r="H9" s="17">
        <v>0.40895627345696001</v>
      </c>
      <c r="I9" s="17">
        <v>0.49859319627742599</v>
      </c>
      <c r="J9" s="17">
        <v>0.48881515570041001</v>
      </c>
      <c r="K9" s="17">
        <v>0.378669534317847</v>
      </c>
      <c r="L9" s="17">
        <v>0.44372650363563498</v>
      </c>
      <c r="M9" s="17"/>
      <c r="N9" s="17">
        <v>0.31016882778348398</v>
      </c>
      <c r="O9" s="17">
        <v>0.37300421965596797</v>
      </c>
      <c r="P9" s="17">
        <v>0.41763192452905901</v>
      </c>
      <c r="Q9" s="17">
        <v>0.52614335603578</v>
      </c>
      <c r="R9" s="17"/>
      <c r="S9" s="17">
        <v>0.38069070485978002</v>
      </c>
      <c r="T9" s="17">
        <v>0.39055211173806198</v>
      </c>
      <c r="U9" s="17">
        <v>0.40334076483661702</v>
      </c>
      <c r="V9" s="17">
        <v>0.315977912950967</v>
      </c>
      <c r="W9" s="17">
        <v>0.44383878832502799</v>
      </c>
      <c r="X9" s="17">
        <v>0.48970412828710302</v>
      </c>
      <c r="Y9" s="17">
        <v>0.57709162557036298</v>
      </c>
      <c r="Z9" s="17"/>
      <c r="AA9" s="17">
        <v>0.48879400319087402</v>
      </c>
      <c r="AB9" s="17">
        <v>0.30263127004545298</v>
      </c>
      <c r="AC9" s="17"/>
      <c r="AD9" s="17">
        <v>0.48311322643126198</v>
      </c>
      <c r="AE9" s="17">
        <v>0.54925216235774099</v>
      </c>
      <c r="AF9" s="17">
        <v>0.46524616034079802</v>
      </c>
      <c r="AG9" s="17"/>
      <c r="AH9" s="17">
        <v>0.54190678982215901</v>
      </c>
      <c r="AI9" s="17">
        <v>0.398819509288591</v>
      </c>
      <c r="AJ9" s="17"/>
      <c r="AK9" s="17">
        <v>0.38606348322794698</v>
      </c>
      <c r="AL9" s="17">
        <v>0.43032580268106102</v>
      </c>
      <c r="AM9" s="17"/>
      <c r="AN9" s="17">
        <v>0.35523573282881099</v>
      </c>
      <c r="AO9" s="17">
        <v>0.52614335603578</v>
      </c>
      <c r="AP9" s="17"/>
      <c r="AQ9" s="17">
        <v>0.57090160149991098</v>
      </c>
      <c r="AR9" s="17">
        <v>0.33959362696037199</v>
      </c>
      <c r="AS9" s="17"/>
      <c r="AT9" s="17">
        <v>0.22113014601720299</v>
      </c>
      <c r="AU9" s="17">
        <v>0.34854948978816203</v>
      </c>
      <c r="AV9" s="17">
        <v>0.51148181647059099</v>
      </c>
      <c r="AW9" s="17">
        <v>0.59749856996748496</v>
      </c>
      <c r="AX9" s="17"/>
      <c r="AY9" s="17">
        <v>0.51636686947698396</v>
      </c>
      <c r="AZ9" s="17">
        <v>0.39184355779638202</v>
      </c>
      <c r="BA9" s="17"/>
      <c r="BB9" s="17">
        <v>0.42276184901902603</v>
      </c>
      <c r="BC9" s="17">
        <v>0.41544050108425201</v>
      </c>
      <c r="BD9" s="17"/>
      <c r="BE9" s="17">
        <v>0.454140184792173</v>
      </c>
      <c r="BF9" s="17">
        <v>0.41165392428169101</v>
      </c>
      <c r="BG9" s="17"/>
      <c r="BH9" s="17">
        <v>0.41889724061747902</v>
      </c>
      <c r="BI9" s="17">
        <v>0.41637365226127598</v>
      </c>
      <c r="BJ9" s="17"/>
      <c r="BK9" s="17">
        <v>0.443254549208074</v>
      </c>
      <c r="BL9" s="17">
        <v>0.41195419191995902</v>
      </c>
      <c r="BM9" s="17"/>
      <c r="BN9" s="17">
        <v>0.50049939801471099</v>
      </c>
      <c r="BO9" s="17">
        <v>0.41275219389075501</v>
      </c>
      <c r="BP9" s="17"/>
      <c r="BQ9" s="17">
        <v>0.495378480155583</v>
      </c>
      <c r="BR9" s="17">
        <v>0.41037746040851802</v>
      </c>
      <c r="BS9" s="17"/>
      <c r="BT9" s="17">
        <v>0.48918129132034799</v>
      </c>
      <c r="BU9" s="17">
        <v>0.41172608947394401</v>
      </c>
      <c r="BV9" s="17"/>
      <c r="BW9" s="17">
        <v>0.43606921388524</v>
      </c>
      <c r="BX9" s="17">
        <v>0.40729296356311101</v>
      </c>
      <c r="BY9" s="17"/>
      <c r="BZ9" s="17">
        <v>0.48412268317511598</v>
      </c>
      <c r="CA9" s="17">
        <v>0.41333090515084298</v>
      </c>
    </row>
    <row r="10" spans="2:79" x14ac:dyDescent="0.35">
      <c r="B10" s="18" t="s">
        <v>243</v>
      </c>
      <c r="C10" s="17">
        <v>0.34092288452594299</v>
      </c>
      <c r="D10" s="17">
        <v>0.35832047817029899</v>
      </c>
      <c r="E10" s="17">
        <v>0.34641616731456998</v>
      </c>
      <c r="F10" s="17">
        <v>0.286366515206183</v>
      </c>
      <c r="G10" s="17">
        <v>0.39615795705801499</v>
      </c>
      <c r="H10" s="17">
        <v>0.36341189841628602</v>
      </c>
      <c r="I10" s="17">
        <v>0.31666239496714998</v>
      </c>
      <c r="J10" s="17">
        <v>0.31705455827667101</v>
      </c>
      <c r="K10" s="17">
        <v>0.307651389817507</v>
      </c>
      <c r="L10" s="17">
        <v>0.340588969669539</v>
      </c>
      <c r="M10" s="17"/>
      <c r="N10" s="17">
        <v>0.316931775536544</v>
      </c>
      <c r="O10" s="17">
        <v>0.35896354961818999</v>
      </c>
      <c r="P10" s="17">
        <v>0.39238752471070898</v>
      </c>
      <c r="Q10" s="17">
        <v>0.32836887778865598</v>
      </c>
      <c r="R10" s="17"/>
      <c r="S10" s="17">
        <v>0.330255736198384</v>
      </c>
      <c r="T10" s="17">
        <v>0.40320537452619498</v>
      </c>
      <c r="U10" s="17">
        <v>0.37809227359874498</v>
      </c>
      <c r="V10" s="17">
        <v>0.32037426187872498</v>
      </c>
      <c r="W10" s="17">
        <v>0.38197771969054001</v>
      </c>
      <c r="X10" s="17">
        <v>0.37527306011613698</v>
      </c>
      <c r="Y10" s="17">
        <v>0.27093990028104697</v>
      </c>
      <c r="Z10" s="17"/>
      <c r="AA10" s="17">
        <v>0.34608081554709202</v>
      </c>
      <c r="AB10" s="17">
        <v>0.33278462403021403</v>
      </c>
      <c r="AC10" s="17"/>
      <c r="AD10" s="17">
        <v>0.36149285859340302</v>
      </c>
      <c r="AE10" s="17">
        <v>0.29500572241161999</v>
      </c>
      <c r="AF10" s="17">
        <v>0.36633187093220798</v>
      </c>
      <c r="AG10" s="17"/>
      <c r="AH10" s="17">
        <v>0.29908093073369801</v>
      </c>
      <c r="AI10" s="17">
        <v>0.34685120994469498</v>
      </c>
      <c r="AJ10" s="17"/>
      <c r="AK10" s="17">
        <v>0.33137046742930198</v>
      </c>
      <c r="AL10" s="17">
        <v>0.345227136784796</v>
      </c>
      <c r="AM10" s="17"/>
      <c r="AN10" s="17">
        <v>0.34795126126478898</v>
      </c>
      <c r="AO10" s="17">
        <v>0.32836887778865598</v>
      </c>
      <c r="AP10" s="17"/>
      <c r="AQ10" s="17">
        <v>0.28866370030245297</v>
      </c>
      <c r="AR10" s="17">
        <v>0.36699175508986398</v>
      </c>
      <c r="AS10" s="17"/>
      <c r="AT10" s="17">
        <v>0.28605735039584501</v>
      </c>
      <c r="AU10" s="17">
        <v>0.394466517429784</v>
      </c>
      <c r="AV10" s="17">
        <v>0.34118268406927899</v>
      </c>
      <c r="AW10" s="17">
        <v>0.29469556452178503</v>
      </c>
      <c r="AX10" s="17"/>
      <c r="AY10" s="17">
        <v>0.323799576484125</v>
      </c>
      <c r="AZ10" s="17">
        <v>0.34516693092241102</v>
      </c>
      <c r="BA10" s="17"/>
      <c r="BB10" s="17">
        <v>0.34252280467263202</v>
      </c>
      <c r="BC10" s="17">
        <v>0.34062896970219197</v>
      </c>
      <c r="BD10" s="17"/>
      <c r="BE10" s="17">
        <v>0.34072767128216402</v>
      </c>
      <c r="BF10" s="17">
        <v>0.34094846788926197</v>
      </c>
      <c r="BG10" s="17"/>
      <c r="BH10" s="17">
        <v>0.34507476970661699</v>
      </c>
      <c r="BI10" s="17">
        <v>0.34055951216797098</v>
      </c>
      <c r="BJ10" s="17"/>
      <c r="BK10" s="17">
        <v>0.35991297374719999</v>
      </c>
      <c r="BL10" s="17">
        <v>0.33763241028762397</v>
      </c>
      <c r="BM10" s="17"/>
      <c r="BN10" s="17">
        <v>0.32474805595679201</v>
      </c>
      <c r="BO10" s="17">
        <v>0.34166000858905898</v>
      </c>
      <c r="BP10" s="17"/>
      <c r="BQ10" s="17">
        <v>0.37919084497301198</v>
      </c>
      <c r="BR10" s="17">
        <v>0.33791236894260801</v>
      </c>
      <c r="BS10" s="17"/>
      <c r="BT10" s="17">
        <v>0.330667451644304</v>
      </c>
      <c r="BU10" s="17">
        <v>0.34160804187958299</v>
      </c>
      <c r="BV10" s="17"/>
      <c r="BW10" s="17">
        <v>0.36627626858370399</v>
      </c>
      <c r="BX10" s="17">
        <v>0.32884769982073903</v>
      </c>
      <c r="BY10" s="17"/>
      <c r="BZ10" s="17">
        <v>0.31508472746672</v>
      </c>
      <c r="CA10" s="17">
        <v>0.34216450525851599</v>
      </c>
    </row>
    <row r="11" spans="2:79" x14ac:dyDescent="0.35">
      <c r="B11" s="18" t="s">
        <v>244</v>
      </c>
      <c r="C11" s="17">
        <v>0.20629745334778499</v>
      </c>
      <c r="D11" s="17">
        <v>0.227905149351639</v>
      </c>
      <c r="E11" s="17">
        <v>0.25261564134935099</v>
      </c>
      <c r="F11" s="17">
        <v>0.181478069953628</v>
      </c>
      <c r="G11" s="17">
        <v>0.23718780747271401</v>
      </c>
      <c r="H11" s="17">
        <v>0.19268221156935</v>
      </c>
      <c r="I11" s="17">
        <v>0.15750165981851599</v>
      </c>
      <c r="J11" s="17">
        <v>0.15838199350602</v>
      </c>
      <c r="K11" s="17">
        <v>0.26300496821653502</v>
      </c>
      <c r="L11" s="17">
        <v>0.19831344193480699</v>
      </c>
      <c r="M11" s="17"/>
      <c r="N11" s="17">
        <v>0.32634417842586699</v>
      </c>
      <c r="O11" s="17">
        <v>0.22858653987404801</v>
      </c>
      <c r="P11" s="17">
        <v>0.156304119918175</v>
      </c>
      <c r="Q11" s="17">
        <v>0.11835362135125201</v>
      </c>
      <c r="R11" s="17"/>
      <c r="S11" s="17">
        <v>0.24114047413676501</v>
      </c>
      <c r="T11" s="17">
        <v>0.185871052327544</v>
      </c>
      <c r="U11" s="17">
        <v>0.18307560787424401</v>
      </c>
      <c r="V11" s="17">
        <v>0.32869172927983697</v>
      </c>
      <c r="W11" s="17">
        <v>0.15846302191086301</v>
      </c>
      <c r="X11" s="17">
        <v>0.11856418354206801</v>
      </c>
      <c r="Y11" s="17">
        <v>0.13419138522334501</v>
      </c>
      <c r="Z11" s="17"/>
      <c r="AA11" s="17">
        <v>0.14366317001784101</v>
      </c>
      <c r="AB11" s="17">
        <v>0.30512275977632097</v>
      </c>
      <c r="AC11" s="17"/>
      <c r="AD11" s="17">
        <v>0.13007362239767001</v>
      </c>
      <c r="AE11" s="17">
        <v>0.137251228576979</v>
      </c>
      <c r="AF11" s="17">
        <v>0.15240084690099101</v>
      </c>
      <c r="AG11" s="17"/>
      <c r="AH11" s="17">
        <v>0.13271613876708199</v>
      </c>
      <c r="AI11" s="17">
        <v>0.21672273080351501</v>
      </c>
      <c r="AJ11" s="17"/>
      <c r="AK11" s="17">
        <v>0.22880784616727101</v>
      </c>
      <c r="AL11" s="17">
        <v>0.196154427958428</v>
      </c>
      <c r="AM11" s="17"/>
      <c r="AN11" s="17">
        <v>0.25553292024406798</v>
      </c>
      <c r="AO11" s="17">
        <v>0.11835362135125201</v>
      </c>
      <c r="AP11" s="17"/>
      <c r="AQ11" s="17">
        <v>0.121920402963793</v>
      </c>
      <c r="AR11" s="17">
        <v>0.24838793825889399</v>
      </c>
      <c r="AS11" s="17"/>
      <c r="AT11" s="17">
        <v>0.40370546111532801</v>
      </c>
      <c r="AU11" s="17">
        <v>0.222648854721538</v>
      </c>
      <c r="AV11" s="17">
        <v>0.12897971678392001</v>
      </c>
      <c r="AW11" s="17">
        <v>9.3767044707148597E-2</v>
      </c>
      <c r="AX11" s="17"/>
      <c r="AY11" s="17">
        <v>0.137395315300883</v>
      </c>
      <c r="AZ11" s="17">
        <v>0.22337498707974701</v>
      </c>
      <c r="BA11" s="17"/>
      <c r="BB11" s="17">
        <v>0.196756299456644</v>
      </c>
      <c r="BC11" s="17">
        <v>0.20805021992810299</v>
      </c>
      <c r="BD11" s="17"/>
      <c r="BE11" s="17">
        <v>0.17795706221031601</v>
      </c>
      <c r="BF11" s="17">
        <v>0.21001155854387701</v>
      </c>
      <c r="BG11" s="17"/>
      <c r="BH11" s="17">
        <v>0.18031824536904201</v>
      </c>
      <c r="BI11" s="17">
        <v>0.20857114966901599</v>
      </c>
      <c r="BJ11" s="17"/>
      <c r="BK11" s="17">
        <v>0.16056087770043201</v>
      </c>
      <c r="BL11" s="17">
        <v>0.21422237787884199</v>
      </c>
      <c r="BM11" s="17"/>
      <c r="BN11" s="17">
        <v>0.13771052602304401</v>
      </c>
      <c r="BO11" s="17">
        <v>0.20942311704988301</v>
      </c>
      <c r="BP11" s="17"/>
      <c r="BQ11" s="17">
        <v>0.103224685014948</v>
      </c>
      <c r="BR11" s="17">
        <v>0.214406121059842</v>
      </c>
      <c r="BS11" s="17"/>
      <c r="BT11" s="17">
        <v>0.16066498355098999</v>
      </c>
      <c r="BU11" s="17">
        <v>0.20934612253677901</v>
      </c>
      <c r="BV11" s="17"/>
      <c r="BW11" s="17">
        <v>0.17519830520441801</v>
      </c>
      <c r="BX11" s="17">
        <v>0.22110920223109401</v>
      </c>
      <c r="BY11" s="17"/>
      <c r="BZ11" s="17">
        <v>0.16644128558872601</v>
      </c>
      <c r="CA11" s="17">
        <v>0.20821269227512501</v>
      </c>
    </row>
    <row r="12" spans="2:79" x14ac:dyDescent="0.35">
      <c r="B12" s="18" t="s">
        <v>245</v>
      </c>
      <c r="C12" s="17">
        <v>1.25472328877863E-2</v>
      </c>
      <c r="D12" s="17">
        <v>1.89159442060884E-2</v>
      </c>
      <c r="E12" s="17">
        <v>1.8362361408180702E-2</v>
      </c>
      <c r="F12" s="17">
        <v>1.06086507918962E-2</v>
      </c>
      <c r="G12" s="17">
        <v>5.9018783086204696E-3</v>
      </c>
      <c r="H12" s="17">
        <v>1.0268778537855299E-2</v>
      </c>
      <c r="I12" s="17">
        <v>1.0801410982116001E-2</v>
      </c>
      <c r="J12" s="17">
        <v>1.86603909559462E-2</v>
      </c>
      <c r="K12" s="17">
        <v>1.32050689633332E-2</v>
      </c>
      <c r="L12" s="17">
        <v>2.98440150250009E-3</v>
      </c>
      <c r="M12" s="17"/>
      <c r="N12" s="17">
        <v>1.10893901467358E-2</v>
      </c>
      <c r="O12" s="17">
        <v>1.1117962028364001E-2</v>
      </c>
      <c r="P12" s="17">
        <v>2.1242385143989701E-2</v>
      </c>
      <c r="Q12" s="17">
        <v>1.0701327195694599E-2</v>
      </c>
      <c r="R12" s="17"/>
      <c r="S12" s="17">
        <v>1.9108463818032599E-2</v>
      </c>
      <c r="T12" s="17">
        <v>1.23869988310142E-2</v>
      </c>
      <c r="U12" s="17">
        <v>1.52586275299515E-2</v>
      </c>
      <c r="V12" s="17">
        <v>1.45963349520493E-2</v>
      </c>
      <c r="W12" s="17">
        <v>6.9781131719231799E-3</v>
      </c>
      <c r="X12" s="17">
        <v>1.05349999493009E-2</v>
      </c>
      <c r="Y12" s="17">
        <v>1.2215947106900601E-2</v>
      </c>
      <c r="Z12" s="17"/>
      <c r="AA12" s="17">
        <v>1.0282561074019999E-2</v>
      </c>
      <c r="AB12" s="17">
        <v>1.6120465853134799E-2</v>
      </c>
      <c r="AC12" s="17"/>
      <c r="AD12" s="17">
        <v>1.44295501516436E-2</v>
      </c>
      <c r="AE12" s="17">
        <v>1.1553879358394701E-2</v>
      </c>
      <c r="AF12" s="17">
        <v>6.4674380255163198E-3</v>
      </c>
      <c r="AG12" s="17"/>
      <c r="AH12" s="17">
        <v>1.81517877490797E-2</v>
      </c>
      <c r="AI12" s="17">
        <v>1.17531584712338E-2</v>
      </c>
      <c r="AJ12" s="17"/>
      <c r="AK12" s="17">
        <v>1.4994612919176999E-2</v>
      </c>
      <c r="AL12" s="17">
        <v>1.1444460581906801E-2</v>
      </c>
      <c r="AM12" s="17"/>
      <c r="AN12" s="17">
        <v>1.3580665551946701E-2</v>
      </c>
      <c r="AO12" s="17">
        <v>1.0701327195694599E-2</v>
      </c>
      <c r="AP12" s="17"/>
      <c r="AQ12" s="17">
        <v>9.1513676535573095E-3</v>
      </c>
      <c r="AR12" s="17">
        <v>1.42412197450064E-2</v>
      </c>
      <c r="AS12" s="17"/>
      <c r="AT12" s="17">
        <v>1.8938090635267E-2</v>
      </c>
      <c r="AU12" s="17">
        <v>1.42573050924768E-2</v>
      </c>
      <c r="AV12" s="17">
        <v>1.00821615951498E-2</v>
      </c>
      <c r="AW12" s="17">
        <v>6.1763448978532304E-3</v>
      </c>
      <c r="AX12" s="17"/>
      <c r="AY12" s="17">
        <v>1.32741395932448E-2</v>
      </c>
      <c r="AZ12" s="17">
        <v>1.2367067596340601E-2</v>
      </c>
      <c r="BA12" s="17"/>
      <c r="BB12" s="17">
        <v>1.12453558444404E-2</v>
      </c>
      <c r="BC12" s="17">
        <v>1.2786395425074299E-2</v>
      </c>
      <c r="BD12" s="17"/>
      <c r="BE12" s="17">
        <v>1.33446776787983E-2</v>
      </c>
      <c r="BF12" s="17">
        <v>1.24427250202863E-2</v>
      </c>
      <c r="BG12" s="17"/>
      <c r="BH12" s="17">
        <v>2.5975696997183099E-2</v>
      </c>
      <c r="BI12" s="17">
        <v>1.13719757563795E-2</v>
      </c>
      <c r="BJ12" s="17"/>
      <c r="BK12" s="17">
        <v>1.7917767286199301E-2</v>
      </c>
      <c r="BL12" s="17">
        <v>1.16166630058818E-2</v>
      </c>
      <c r="BM12" s="17"/>
      <c r="BN12" s="17">
        <v>2.4070444069209902E-2</v>
      </c>
      <c r="BO12" s="17">
        <v>1.2022093705637799E-2</v>
      </c>
      <c r="BP12" s="17"/>
      <c r="BQ12" s="17">
        <v>1.00259117568749E-2</v>
      </c>
      <c r="BR12" s="17">
        <v>1.27455835828985E-2</v>
      </c>
      <c r="BS12" s="17"/>
      <c r="BT12" s="17">
        <v>1.17532160621516E-2</v>
      </c>
      <c r="BU12" s="17">
        <v>1.2600280523442199E-2</v>
      </c>
      <c r="BV12" s="17"/>
      <c r="BW12" s="17">
        <v>1.09010444624841E-2</v>
      </c>
      <c r="BX12" s="17">
        <v>1.3331271391277899E-2</v>
      </c>
      <c r="BY12" s="17"/>
      <c r="BZ12" s="17">
        <v>2.70304747641032E-2</v>
      </c>
      <c r="CA12" s="17">
        <v>1.1851258583299801E-2</v>
      </c>
    </row>
    <row r="13" spans="2:79" x14ac:dyDescent="0.35">
      <c r="B13" s="18" t="s">
        <v>246</v>
      </c>
      <c r="C13" s="17">
        <v>7.1631689017775998E-3</v>
      </c>
      <c r="D13" s="17">
        <v>7.4932710910754798E-3</v>
      </c>
      <c r="E13" s="17">
        <v>1.4284918827156899E-2</v>
      </c>
      <c r="F13" s="17">
        <v>5.5627614010262698E-3</v>
      </c>
      <c r="G13" s="17">
        <v>7.7429633658373199E-3</v>
      </c>
      <c r="H13" s="17">
        <v>8.2614524493604593E-3</v>
      </c>
      <c r="I13" s="17">
        <v>2.0253527777276299E-3</v>
      </c>
      <c r="J13" s="17">
        <v>1.8044434475418499E-3</v>
      </c>
      <c r="K13" s="17">
        <v>1.62263525590047E-2</v>
      </c>
      <c r="L13" s="17">
        <v>0</v>
      </c>
      <c r="M13" s="17"/>
      <c r="N13" s="17">
        <v>9.6926521212432892E-3</v>
      </c>
      <c r="O13" s="17">
        <v>1.1424657544615E-2</v>
      </c>
      <c r="P13" s="17">
        <v>2.6785847482075601E-3</v>
      </c>
      <c r="Q13" s="17">
        <v>4.7835807234383803E-3</v>
      </c>
      <c r="R13" s="17"/>
      <c r="S13" s="17">
        <v>1.39200243853729E-2</v>
      </c>
      <c r="T13" s="17">
        <v>6.0928013689480398E-3</v>
      </c>
      <c r="U13" s="17">
        <v>9.3475775438586501E-3</v>
      </c>
      <c r="V13" s="17">
        <v>6.9929202759906597E-3</v>
      </c>
      <c r="W13" s="17">
        <v>4.4389028728258201E-3</v>
      </c>
      <c r="X13" s="17">
        <v>1.52603702554669E-3</v>
      </c>
      <c r="Y13" s="17">
        <v>4.7583592523745E-3</v>
      </c>
      <c r="Z13" s="17"/>
      <c r="AA13" s="17">
        <v>4.3342222576982104E-3</v>
      </c>
      <c r="AB13" s="17">
        <v>1.1626723110554999E-2</v>
      </c>
      <c r="AC13" s="17"/>
      <c r="AD13" s="17">
        <v>6.0107949278140303E-3</v>
      </c>
      <c r="AE13" s="17">
        <v>3.28418082313762E-3</v>
      </c>
      <c r="AF13" s="17">
        <v>2.84957075353693E-3</v>
      </c>
      <c r="AG13" s="17"/>
      <c r="AH13" s="17">
        <v>4.6400629888397301E-3</v>
      </c>
      <c r="AI13" s="17">
        <v>7.5206520392081004E-3</v>
      </c>
      <c r="AJ13" s="17"/>
      <c r="AK13" s="17">
        <v>1.15106489398833E-2</v>
      </c>
      <c r="AL13" s="17">
        <v>5.2042248371474802E-3</v>
      </c>
      <c r="AM13" s="17"/>
      <c r="AN13" s="17">
        <v>8.4953843888856302E-3</v>
      </c>
      <c r="AO13" s="17">
        <v>4.7835807234383803E-3</v>
      </c>
      <c r="AP13" s="17"/>
      <c r="AQ13" s="17">
        <v>4.7128658375277703E-3</v>
      </c>
      <c r="AR13" s="17">
        <v>8.3854733516736304E-3</v>
      </c>
      <c r="AS13" s="17"/>
      <c r="AT13" s="17">
        <v>2.3463344672873799E-2</v>
      </c>
      <c r="AU13" s="17">
        <v>3.9007493879693001E-3</v>
      </c>
      <c r="AV13" s="17">
        <v>2.2086273558955898E-3</v>
      </c>
      <c r="AW13" s="17">
        <v>5.2315265788111503E-3</v>
      </c>
      <c r="AX13" s="17"/>
      <c r="AY13" s="17">
        <v>2.5913543775890001E-3</v>
      </c>
      <c r="AZ13" s="17">
        <v>8.2963023424258205E-3</v>
      </c>
      <c r="BA13" s="17"/>
      <c r="BB13" s="17">
        <v>8.7975085097360701E-3</v>
      </c>
      <c r="BC13" s="17">
        <v>6.8629310187705798E-3</v>
      </c>
      <c r="BD13" s="17"/>
      <c r="BE13" s="17">
        <v>6.6658514545410302E-3</v>
      </c>
      <c r="BF13" s="17">
        <v>7.2283440542985798E-3</v>
      </c>
      <c r="BG13" s="17"/>
      <c r="BH13" s="17">
        <v>9.8657781680479995E-3</v>
      </c>
      <c r="BI13" s="17">
        <v>6.9266369508624E-3</v>
      </c>
      <c r="BJ13" s="17"/>
      <c r="BK13" s="17">
        <v>9.2452569298523395E-3</v>
      </c>
      <c r="BL13" s="17">
        <v>6.8023987685534599E-3</v>
      </c>
      <c r="BM13" s="17"/>
      <c r="BN13" s="17">
        <v>1.9803009879816201E-3</v>
      </c>
      <c r="BO13" s="17">
        <v>7.3993640885691297E-3</v>
      </c>
      <c r="BP13" s="17"/>
      <c r="BQ13" s="17">
        <v>8.9443681554999491E-3</v>
      </c>
      <c r="BR13" s="17">
        <v>7.0230431138414602E-3</v>
      </c>
      <c r="BS13" s="17"/>
      <c r="BT13" s="17">
        <v>1.3782514832475299E-3</v>
      </c>
      <c r="BU13" s="17">
        <v>7.54965465574374E-3</v>
      </c>
      <c r="BV13" s="17"/>
      <c r="BW13" s="17">
        <v>4.0183010150171396E-3</v>
      </c>
      <c r="BX13" s="17">
        <v>8.6609910670388795E-3</v>
      </c>
      <c r="BY13" s="17"/>
      <c r="BZ13" s="17">
        <v>4.2905537682472496E-3</v>
      </c>
      <c r="CA13" s="17">
        <v>7.3012088749196298E-3</v>
      </c>
    </row>
    <row r="14" spans="2:79" x14ac:dyDescent="0.35">
      <c r="B14" s="18" t="s">
        <v>75</v>
      </c>
      <c r="C14" s="19">
        <v>1.6492518385931399E-2</v>
      </c>
      <c r="D14" s="19">
        <v>1.9407017958817399E-2</v>
      </c>
      <c r="E14" s="19">
        <v>2.2176806645709601E-2</v>
      </c>
      <c r="F14" s="19">
        <v>1.05485256812672E-2</v>
      </c>
      <c r="G14" s="19">
        <v>1.5965891425716899E-2</v>
      </c>
      <c r="H14" s="19">
        <v>1.6419385570187999E-2</v>
      </c>
      <c r="I14" s="19">
        <v>1.44159851770634E-2</v>
      </c>
      <c r="J14" s="19">
        <v>1.52834581134109E-2</v>
      </c>
      <c r="K14" s="19">
        <v>2.1242686125772101E-2</v>
      </c>
      <c r="L14" s="19">
        <v>1.4386683257519199E-2</v>
      </c>
      <c r="M14" s="19"/>
      <c r="N14" s="19">
        <v>2.5773175986125298E-2</v>
      </c>
      <c r="O14" s="19">
        <v>1.69030712788143E-2</v>
      </c>
      <c r="P14" s="19">
        <v>9.7554609498598701E-3</v>
      </c>
      <c r="Q14" s="19">
        <v>1.1649236905179E-2</v>
      </c>
      <c r="R14" s="19"/>
      <c r="S14" s="19">
        <v>1.4884596601664701E-2</v>
      </c>
      <c r="T14" s="19">
        <v>1.89166120823575E-3</v>
      </c>
      <c r="U14" s="19">
        <v>1.0885148616584E-2</v>
      </c>
      <c r="V14" s="19">
        <v>1.33668406624312E-2</v>
      </c>
      <c r="W14" s="19">
        <v>4.3034540288193401E-3</v>
      </c>
      <c r="X14" s="19">
        <v>4.3975910798440699E-3</v>
      </c>
      <c r="Y14" s="19">
        <v>8.0278256597009505E-4</v>
      </c>
      <c r="Z14" s="19"/>
      <c r="AA14" s="19">
        <v>6.8452279124743103E-3</v>
      </c>
      <c r="AB14" s="19">
        <v>3.1714157184322599E-2</v>
      </c>
      <c r="AC14" s="19"/>
      <c r="AD14" s="19">
        <v>4.8799474982070797E-3</v>
      </c>
      <c r="AE14" s="19">
        <v>3.6528264721263598E-3</v>
      </c>
      <c r="AF14" s="19">
        <v>6.7041130469500197E-3</v>
      </c>
      <c r="AG14" s="19"/>
      <c r="AH14" s="19">
        <v>3.5042899391414502E-3</v>
      </c>
      <c r="AI14" s="19">
        <v>1.8332739452757901E-2</v>
      </c>
      <c r="AJ14" s="19"/>
      <c r="AK14" s="19">
        <v>2.72529413164194E-2</v>
      </c>
      <c r="AL14" s="19">
        <v>1.16439471566604E-2</v>
      </c>
      <c r="AM14" s="19"/>
      <c r="AN14" s="19">
        <v>1.9204035721500499E-2</v>
      </c>
      <c r="AO14" s="19">
        <v>1.1649236905179E-2</v>
      </c>
      <c r="AP14" s="19"/>
      <c r="AQ14" s="19">
        <v>4.6500617427569198E-3</v>
      </c>
      <c r="AR14" s="19">
        <v>2.2399986594189399E-2</v>
      </c>
      <c r="AS14" s="19"/>
      <c r="AT14" s="19">
        <v>4.6705607163482897E-2</v>
      </c>
      <c r="AU14" s="19">
        <v>1.6177083580070299E-2</v>
      </c>
      <c r="AV14" s="19">
        <v>6.0649937251643802E-3</v>
      </c>
      <c r="AW14" s="19">
        <v>2.6309493269160698E-3</v>
      </c>
      <c r="AX14" s="19"/>
      <c r="AY14" s="19">
        <v>6.5727447671740102E-3</v>
      </c>
      <c r="AZ14" s="19">
        <v>1.8951154262693899E-2</v>
      </c>
      <c r="BA14" s="19"/>
      <c r="BB14" s="19">
        <v>1.79161824975217E-2</v>
      </c>
      <c r="BC14" s="19">
        <v>1.6230982841607899E-2</v>
      </c>
      <c r="BD14" s="19"/>
      <c r="BE14" s="19">
        <v>7.1645525820072196E-3</v>
      </c>
      <c r="BF14" s="19">
        <v>1.77149802105857E-2</v>
      </c>
      <c r="BG14" s="19"/>
      <c r="BH14" s="19">
        <v>1.9868269141631499E-2</v>
      </c>
      <c r="BI14" s="19">
        <v>1.61970731944957E-2</v>
      </c>
      <c r="BJ14" s="19"/>
      <c r="BK14" s="19">
        <v>9.1085751282415396E-3</v>
      </c>
      <c r="BL14" s="19">
        <v>1.7771958139139E-2</v>
      </c>
      <c r="BM14" s="19"/>
      <c r="BN14" s="19">
        <v>1.09912749482621E-2</v>
      </c>
      <c r="BO14" s="19">
        <v>1.6743222676096198E-2</v>
      </c>
      <c r="BP14" s="19"/>
      <c r="BQ14" s="19">
        <v>3.2357099440822601E-3</v>
      </c>
      <c r="BR14" s="19">
        <v>1.7535422892291801E-2</v>
      </c>
      <c r="BS14" s="19"/>
      <c r="BT14" s="19">
        <v>6.3548059389587699E-3</v>
      </c>
      <c r="BU14" s="19">
        <v>1.71698109305078E-2</v>
      </c>
      <c r="BV14" s="19"/>
      <c r="BW14" s="19">
        <v>7.5368668491363703E-3</v>
      </c>
      <c r="BX14" s="19">
        <v>2.07578719267397E-2</v>
      </c>
      <c r="BY14" s="19"/>
      <c r="BZ14" s="19">
        <v>3.0302752370869601E-3</v>
      </c>
      <c r="CA14" s="19">
        <v>1.7139429857296599E-2</v>
      </c>
    </row>
    <row r="15" spans="2:79" x14ac:dyDescent="0.35">
      <c r="B15" s="16"/>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43.5" x14ac:dyDescent="0.35">
      <c r="B9" s="18" t="s">
        <v>248</v>
      </c>
      <c r="C9" s="17">
        <v>0.55796619898730004</v>
      </c>
      <c r="D9" s="17">
        <v>0.55933553332948804</v>
      </c>
      <c r="E9" s="17">
        <v>0.456525985460843</v>
      </c>
      <c r="F9" s="17">
        <v>0.60477541571623095</v>
      </c>
      <c r="G9" s="17">
        <v>0.475472336815076</v>
      </c>
      <c r="H9" s="17">
        <v>0.61797651482428995</v>
      </c>
      <c r="I9" s="17">
        <v>0.64901657912165001</v>
      </c>
      <c r="J9" s="17">
        <v>0.55644456887390403</v>
      </c>
      <c r="K9" s="17">
        <v>0.545732640885915</v>
      </c>
      <c r="L9" s="17">
        <v>0.51419746812635203</v>
      </c>
      <c r="M9" s="17"/>
      <c r="N9" s="17">
        <v>0.42916832062083798</v>
      </c>
      <c r="O9" s="17">
        <v>0.51413213199904595</v>
      </c>
      <c r="P9" s="17">
        <v>0.59435044051077102</v>
      </c>
      <c r="Q9" s="17">
        <v>0.67049624649789497</v>
      </c>
      <c r="R9" s="17"/>
      <c r="S9" s="17">
        <v>0.50572830531287405</v>
      </c>
      <c r="T9" s="17">
        <v>0.62266714649188604</v>
      </c>
      <c r="U9" s="17">
        <v>0.57746307662799701</v>
      </c>
      <c r="V9" s="17">
        <v>0.44932880100181</v>
      </c>
      <c r="W9" s="17">
        <v>0.58381272602736201</v>
      </c>
      <c r="X9" s="17">
        <v>0.66185420581876098</v>
      </c>
      <c r="Y9" s="17">
        <v>0.67527525132807897</v>
      </c>
      <c r="Z9" s="17"/>
      <c r="AA9" s="17">
        <v>0.63818278919000804</v>
      </c>
      <c r="AB9" s="17">
        <v>0.43139926653474903</v>
      </c>
      <c r="AC9" s="17"/>
      <c r="AD9" s="17">
        <v>0.63796618265493399</v>
      </c>
      <c r="AE9" s="17">
        <v>0.66478934501615095</v>
      </c>
      <c r="AF9" s="17">
        <v>0.62858489530830597</v>
      </c>
      <c r="AG9" s="17"/>
      <c r="AH9" s="17">
        <v>0.68646607966635698</v>
      </c>
      <c r="AI9" s="17">
        <v>0.53975985248831104</v>
      </c>
      <c r="AJ9" s="17"/>
      <c r="AK9" s="17">
        <v>0.52240776955849</v>
      </c>
      <c r="AL9" s="17">
        <v>0.57398857831201</v>
      </c>
      <c r="AM9" s="17"/>
      <c r="AN9" s="17">
        <v>0.49496610786932799</v>
      </c>
      <c r="AO9" s="17">
        <v>0.67049624649789497</v>
      </c>
      <c r="AP9" s="17"/>
      <c r="AQ9" s="17">
        <v>0.67652307758628405</v>
      </c>
      <c r="AR9" s="17">
        <v>0.49882551455866198</v>
      </c>
      <c r="AS9" s="17"/>
      <c r="AT9" s="17">
        <v>0.32696469983021398</v>
      </c>
      <c r="AU9" s="17">
        <v>0.51415519275076205</v>
      </c>
      <c r="AV9" s="17">
        <v>0.65794350113801503</v>
      </c>
      <c r="AW9" s="17">
        <v>0.71904816356770496</v>
      </c>
      <c r="AX9" s="17"/>
      <c r="AY9" s="17">
        <v>0.64435668066580998</v>
      </c>
      <c r="AZ9" s="17">
        <v>0.53655414405250301</v>
      </c>
      <c r="BA9" s="17"/>
      <c r="BB9" s="17">
        <v>0.60065401125346496</v>
      </c>
      <c r="BC9" s="17">
        <v>0.55012419459446404</v>
      </c>
      <c r="BD9" s="17"/>
      <c r="BE9" s="17">
        <v>0.60573977097089104</v>
      </c>
      <c r="BF9" s="17">
        <v>0.55170530897066306</v>
      </c>
      <c r="BG9" s="17"/>
      <c r="BH9" s="17">
        <v>0.62547221381405305</v>
      </c>
      <c r="BI9" s="17">
        <v>0.55205808286235303</v>
      </c>
      <c r="BJ9" s="17"/>
      <c r="BK9" s="17">
        <v>0.61135575756546001</v>
      </c>
      <c r="BL9" s="17">
        <v>0.54871521732787798</v>
      </c>
      <c r="BM9" s="17"/>
      <c r="BN9" s="17">
        <v>0.68511588033947901</v>
      </c>
      <c r="BO9" s="17">
        <v>0.55217169616821005</v>
      </c>
      <c r="BP9" s="17"/>
      <c r="BQ9" s="17">
        <v>0.63028108149746098</v>
      </c>
      <c r="BR9" s="17">
        <v>0.55227723416763097</v>
      </c>
      <c r="BS9" s="17"/>
      <c r="BT9" s="17">
        <v>0.61880739918072003</v>
      </c>
      <c r="BU9" s="17">
        <v>0.55390144655822604</v>
      </c>
      <c r="BV9" s="17"/>
      <c r="BW9" s="17">
        <v>0.58869001923428999</v>
      </c>
      <c r="BX9" s="17">
        <v>0.54333320942319796</v>
      </c>
      <c r="BY9" s="17"/>
      <c r="BZ9" s="17">
        <v>0.62163588703306505</v>
      </c>
      <c r="CA9" s="17">
        <v>0.55490663074747204</v>
      </c>
    </row>
    <row r="10" spans="2:79" ht="43.5" x14ac:dyDescent="0.35">
      <c r="B10" s="18" t="s">
        <v>249</v>
      </c>
      <c r="C10" s="17">
        <v>0.38553646868715902</v>
      </c>
      <c r="D10" s="17">
        <v>0.35888762221280601</v>
      </c>
      <c r="E10" s="17">
        <v>0.47548274025901299</v>
      </c>
      <c r="F10" s="17">
        <v>0.35145307003170001</v>
      </c>
      <c r="G10" s="17">
        <v>0.46872934562155399</v>
      </c>
      <c r="H10" s="17">
        <v>0.31899003197847198</v>
      </c>
      <c r="I10" s="17">
        <v>0.31650206330911801</v>
      </c>
      <c r="J10" s="17">
        <v>0.39959247973205397</v>
      </c>
      <c r="K10" s="17">
        <v>0.40117711257365501</v>
      </c>
      <c r="L10" s="17">
        <v>0.430128897500272</v>
      </c>
      <c r="M10" s="17"/>
      <c r="N10" s="17">
        <v>0.48029226304933198</v>
      </c>
      <c r="O10" s="17">
        <v>0.42355707869675002</v>
      </c>
      <c r="P10" s="17">
        <v>0.37234190185820798</v>
      </c>
      <c r="Q10" s="17">
        <v>0.29373745959874498</v>
      </c>
      <c r="R10" s="17"/>
      <c r="S10" s="17">
        <v>0.41921482248144998</v>
      </c>
      <c r="T10" s="17">
        <v>0.34511206806044098</v>
      </c>
      <c r="U10" s="17">
        <v>0.38624768334878001</v>
      </c>
      <c r="V10" s="17">
        <v>0.48716246318441803</v>
      </c>
      <c r="W10" s="17">
        <v>0.388993450123367</v>
      </c>
      <c r="X10" s="17">
        <v>0.310259705271137</v>
      </c>
      <c r="Y10" s="17">
        <v>0.294239172025546</v>
      </c>
      <c r="Z10" s="17"/>
      <c r="AA10" s="17">
        <v>0.33487253130203898</v>
      </c>
      <c r="AB10" s="17">
        <v>0.46547478474620102</v>
      </c>
      <c r="AC10" s="17"/>
      <c r="AD10" s="17">
        <v>0.34084677046683898</v>
      </c>
      <c r="AE10" s="17">
        <v>0.31385170710266402</v>
      </c>
      <c r="AF10" s="17">
        <v>0.34099821614325998</v>
      </c>
      <c r="AG10" s="17"/>
      <c r="AH10" s="17">
        <v>0.29379101026744803</v>
      </c>
      <c r="AI10" s="17">
        <v>0.39853531037378798</v>
      </c>
      <c r="AJ10" s="17"/>
      <c r="AK10" s="17">
        <v>0.40081559118973298</v>
      </c>
      <c r="AL10" s="17">
        <v>0.37865180307010499</v>
      </c>
      <c r="AM10" s="17"/>
      <c r="AN10" s="17">
        <v>0.43693026141229702</v>
      </c>
      <c r="AO10" s="17">
        <v>0.29373745959874498</v>
      </c>
      <c r="AP10" s="17"/>
      <c r="AQ10" s="17">
        <v>0.29540048982460998</v>
      </c>
      <c r="AR10" s="17">
        <v>0.43049972636204498</v>
      </c>
      <c r="AS10" s="17"/>
      <c r="AT10" s="17">
        <v>0.526684985039229</v>
      </c>
      <c r="AU10" s="17">
        <v>0.43161264241375003</v>
      </c>
      <c r="AV10" s="17">
        <v>0.314291980793582</v>
      </c>
      <c r="AW10" s="17">
        <v>0.26985623126243702</v>
      </c>
      <c r="AX10" s="17"/>
      <c r="AY10" s="17">
        <v>0.33105084309220201</v>
      </c>
      <c r="AZ10" s="17">
        <v>0.39904084076297902</v>
      </c>
      <c r="BA10" s="17"/>
      <c r="BB10" s="17">
        <v>0.33752178824476298</v>
      </c>
      <c r="BC10" s="17">
        <v>0.39435705036986701</v>
      </c>
      <c r="BD10" s="17"/>
      <c r="BE10" s="17">
        <v>0.35870022144965502</v>
      </c>
      <c r="BF10" s="17">
        <v>0.38905345068027802</v>
      </c>
      <c r="BG10" s="17"/>
      <c r="BH10" s="17">
        <v>0.31417278493711798</v>
      </c>
      <c r="BI10" s="17">
        <v>0.39178220740809</v>
      </c>
      <c r="BJ10" s="17"/>
      <c r="BK10" s="17">
        <v>0.34962626199894697</v>
      </c>
      <c r="BL10" s="17">
        <v>0.39175874645655301</v>
      </c>
      <c r="BM10" s="17"/>
      <c r="BN10" s="17">
        <v>0.270767766937698</v>
      </c>
      <c r="BO10" s="17">
        <v>0.39076674184835197</v>
      </c>
      <c r="BP10" s="17"/>
      <c r="BQ10" s="17">
        <v>0.34907834633255003</v>
      </c>
      <c r="BR10" s="17">
        <v>0.38840460548372202</v>
      </c>
      <c r="BS10" s="17"/>
      <c r="BT10" s="17">
        <v>0.35159226326043402</v>
      </c>
      <c r="BU10" s="17">
        <v>0.38780425418485798</v>
      </c>
      <c r="BV10" s="17"/>
      <c r="BW10" s="17">
        <v>0.38152648281594997</v>
      </c>
      <c r="BX10" s="17">
        <v>0.38744632497891801</v>
      </c>
      <c r="BY10" s="17"/>
      <c r="BZ10" s="17">
        <v>0.35247126007279</v>
      </c>
      <c r="CA10" s="17">
        <v>0.387125376458265</v>
      </c>
    </row>
    <row r="11" spans="2:79" ht="29" x14ac:dyDescent="0.35">
      <c r="B11" s="18" t="s">
        <v>250</v>
      </c>
      <c r="C11" s="17">
        <v>1.55242768000522E-2</v>
      </c>
      <c r="D11" s="17">
        <v>2.0946304955232E-2</v>
      </c>
      <c r="E11" s="17">
        <v>2.95319691890681E-2</v>
      </c>
      <c r="F11" s="17">
        <v>1.6113540818072699E-2</v>
      </c>
      <c r="G11" s="17">
        <v>1.37326409702848E-2</v>
      </c>
      <c r="H11" s="17">
        <v>8.2979962918515796E-3</v>
      </c>
      <c r="I11" s="17">
        <v>9.2886404889914592E-3</v>
      </c>
      <c r="J11" s="17">
        <v>1.5117651102297699E-2</v>
      </c>
      <c r="K11" s="17">
        <v>9.1221593781654793E-3</v>
      </c>
      <c r="L11" s="17">
        <v>6.2275523194735196E-3</v>
      </c>
      <c r="M11" s="17"/>
      <c r="N11" s="17">
        <v>1.6590676981781901E-2</v>
      </c>
      <c r="O11" s="17">
        <v>2.5515186708165799E-2</v>
      </c>
      <c r="P11" s="17">
        <v>1.0568272913198701E-2</v>
      </c>
      <c r="Q11" s="17">
        <v>1.14833922300299E-2</v>
      </c>
      <c r="R11" s="17"/>
      <c r="S11" s="17">
        <v>3.4353703393667299E-2</v>
      </c>
      <c r="T11" s="17">
        <v>1.7534470122080901E-2</v>
      </c>
      <c r="U11" s="17">
        <v>1.71794766730771E-2</v>
      </c>
      <c r="V11" s="17">
        <v>1.6413542725389099E-2</v>
      </c>
      <c r="W11" s="17">
        <v>5.4596210383083396E-3</v>
      </c>
      <c r="X11" s="17">
        <v>1.12734225713376E-2</v>
      </c>
      <c r="Y11" s="17">
        <v>8.8171465579176406E-3</v>
      </c>
      <c r="Z11" s="17"/>
      <c r="AA11" s="17">
        <v>1.08493251139658E-2</v>
      </c>
      <c r="AB11" s="17">
        <v>2.2900485297279598E-2</v>
      </c>
      <c r="AC11" s="17"/>
      <c r="AD11" s="17">
        <v>1.0584162195026199E-2</v>
      </c>
      <c r="AE11" s="17">
        <v>8.4912183265443402E-3</v>
      </c>
      <c r="AF11" s="17">
        <v>1.3104188087317101E-2</v>
      </c>
      <c r="AG11" s="17"/>
      <c r="AH11" s="17">
        <v>1.1743548190748699E-2</v>
      </c>
      <c r="AI11" s="17">
        <v>1.60599446521612E-2</v>
      </c>
      <c r="AJ11" s="17"/>
      <c r="AK11" s="17">
        <v>1.8215133111450801E-2</v>
      </c>
      <c r="AL11" s="17">
        <v>1.4311795787193099E-2</v>
      </c>
      <c r="AM11" s="17"/>
      <c r="AN11" s="17">
        <v>1.7786571198218401E-2</v>
      </c>
      <c r="AO11" s="17">
        <v>1.14833922300299E-2</v>
      </c>
      <c r="AP11" s="17"/>
      <c r="AQ11" s="17">
        <v>8.3673378807064807E-3</v>
      </c>
      <c r="AR11" s="17">
        <v>1.9094430393043899E-2</v>
      </c>
      <c r="AS11" s="17"/>
      <c r="AT11" s="17">
        <v>2.8302283803323999E-2</v>
      </c>
      <c r="AU11" s="17">
        <v>1.77630096134524E-2</v>
      </c>
      <c r="AV11" s="17">
        <v>1.0744880244385E-2</v>
      </c>
      <c r="AW11" s="17">
        <v>5.0875578042731302E-3</v>
      </c>
      <c r="AX11" s="17"/>
      <c r="AY11" s="17">
        <v>8.6096516614568904E-3</v>
      </c>
      <c r="AZ11" s="17">
        <v>1.7238080571538202E-2</v>
      </c>
      <c r="BA11" s="17"/>
      <c r="BB11" s="17">
        <v>1.38932939691264E-2</v>
      </c>
      <c r="BC11" s="17">
        <v>1.5823898023201499E-2</v>
      </c>
      <c r="BD11" s="17"/>
      <c r="BE11" s="17">
        <v>1.44872490706776E-2</v>
      </c>
      <c r="BF11" s="17">
        <v>1.56601828311114E-2</v>
      </c>
      <c r="BG11" s="17"/>
      <c r="BH11" s="17">
        <v>1.4995742524894299E-2</v>
      </c>
      <c r="BI11" s="17">
        <v>1.5570534039228E-2</v>
      </c>
      <c r="BJ11" s="17"/>
      <c r="BK11" s="17">
        <v>1.5376618323727701E-2</v>
      </c>
      <c r="BL11" s="17">
        <v>1.55498620622778E-2</v>
      </c>
      <c r="BM11" s="17"/>
      <c r="BN11" s="17">
        <v>2.09548943775749E-2</v>
      </c>
      <c r="BO11" s="17">
        <v>1.5276791092438E-2</v>
      </c>
      <c r="BP11" s="17"/>
      <c r="BQ11" s="17">
        <v>1.8289179446285699E-2</v>
      </c>
      <c r="BR11" s="17">
        <v>1.53067637053995E-2</v>
      </c>
      <c r="BS11" s="17"/>
      <c r="BT11" s="17">
        <v>8.5382099660193198E-3</v>
      </c>
      <c r="BU11" s="17">
        <v>1.59910103957575E-2</v>
      </c>
      <c r="BV11" s="17"/>
      <c r="BW11" s="17">
        <v>1.2610768499104299E-2</v>
      </c>
      <c r="BX11" s="17">
        <v>1.6911908162947902E-2</v>
      </c>
      <c r="BY11" s="17"/>
      <c r="BZ11" s="17">
        <v>2.0237153486068499E-2</v>
      </c>
      <c r="CA11" s="17">
        <v>1.5297805330356899E-2</v>
      </c>
    </row>
    <row r="12" spans="2:79" x14ac:dyDescent="0.35">
      <c r="B12" s="18" t="s">
        <v>96</v>
      </c>
      <c r="C12" s="19">
        <v>4.0973055525489702E-2</v>
      </c>
      <c r="D12" s="19">
        <v>6.08305395024741E-2</v>
      </c>
      <c r="E12" s="19">
        <v>3.8459305091075403E-2</v>
      </c>
      <c r="F12" s="19">
        <v>2.7657973433996501E-2</v>
      </c>
      <c r="G12" s="19">
        <v>4.2065676593085598E-2</v>
      </c>
      <c r="H12" s="19">
        <v>5.4735456905386101E-2</v>
      </c>
      <c r="I12" s="19">
        <v>2.5192717080240099E-2</v>
      </c>
      <c r="J12" s="19">
        <v>2.88453002917438E-2</v>
      </c>
      <c r="K12" s="19">
        <v>4.3968087162264503E-2</v>
      </c>
      <c r="L12" s="19">
        <v>4.9446082053902399E-2</v>
      </c>
      <c r="M12" s="19"/>
      <c r="N12" s="19">
        <v>7.3948739348048007E-2</v>
      </c>
      <c r="O12" s="19">
        <v>3.6795602596037598E-2</v>
      </c>
      <c r="P12" s="19">
        <v>2.2739384717822698E-2</v>
      </c>
      <c r="Q12" s="19">
        <v>2.4282901673329499E-2</v>
      </c>
      <c r="R12" s="19"/>
      <c r="S12" s="19">
        <v>4.0703168812008701E-2</v>
      </c>
      <c r="T12" s="19">
        <v>1.4686315325591399E-2</v>
      </c>
      <c r="U12" s="19">
        <v>1.9109763350146001E-2</v>
      </c>
      <c r="V12" s="19">
        <v>4.70951930883826E-2</v>
      </c>
      <c r="W12" s="19">
        <v>2.1734202810962701E-2</v>
      </c>
      <c r="X12" s="19">
        <v>1.6612666338764501E-2</v>
      </c>
      <c r="Y12" s="19">
        <v>2.1668430088457102E-2</v>
      </c>
      <c r="Z12" s="19"/>
      <c r="AA12" s="19">
        <v>1.6095354393987901E-2</v>
      </c>
      <c r="AB12" s="19">
        <v>8.0225463421770699E-2</v>
      </c>
      <c r="AC12" s="19"/>
      <c r="AD12" s="19">
        <v>1.0602884683200401E-2</v>
      </c>
      <c r="AE12" s="19">
        <v>1.28677295546402E-2</v>
      </c>
      <c r="AF12" s="19">
        <v>1.7312700461116801E-2</v>
      </c>
      <c r="AG12" s="19"/>
      <c r="AH12" s="19">
        <v>7.9993618754464393E-3</v>
      </c>
      <c r="AI12" s="19">
        <v>4.56448924857401E-2</v>
      </c>
      <c r="AJ12" s="19"/>
      <c r="AK12" s="19">
        <v>5.8561506140326403E-2</v>
      </c>
      <c r="AL12" s="19">
        <v>3.30478228306922E-2</v>
      </c>
      <c r="AM12" s="19"/>
      <c r="AN12" s="19">
        <v>5.0317059520156401E-2</v>
      </c>
      <c r="AO12" s="19">
        <v>2.4282901673329499E-2</v>
      </c>
      <c r="AP12" s="19"/>
      <c r="AQ12" s="19">
        <v>1.97090947083997E-2</v>
      </c>
      <c r="AR12" s="19">
        <v>5.1580328686249101E-2</v>
      </c>
      <c r="AS12" s="19"/>
      <c r="AT12" s="19">
        <v>0.118048031327233</v>
      </c>
      <c r="AU12" s="19">
        <v>3.6469155222035997E-2</v>
      </c>
      <c r="AV12" s="19">
        <v>1.7019637824018101E-2</v>
      </c>
      <c r="AW12" s="19">
        <v>6.0080473655851497E-3</v>
      </c>
      <c r="AX12" s="19"/>
      <c r="AY12" s="19">
        <v>1.5982824580531001E-2</v>
      </c>
      <c r="AZ12" s="19">
        <v>4.7166934612979598E-2</v>
      </c>
      <c r="BA12" s="19"/>
      <c r="BB12" s="19">
        <v>4.7930906532645E-2</v>
      </c>
      <c r="BC12" s="19">
        <v>3.9694857012467E-2</v>
      </c>
      <c r="BD12" s="19"/>
      <c r="BE12" s="19">
        <v>2.1072758508775699E-2</v>
      </c>
      <c r="BF12" s="19">
        <v>4.3581057517947601E-2</v>
      </c>
      <c r="BG12" s="19"/>
      <c r="BH12" s="19">
        <v>4.5359258723934502E-2</v>
      </c>
      <c r="BI12" s="19">
        <v>4.0589175690329299E-2</v>
      </c>
      <c r="BJ12" s="19"/>
      <c r="BK12" s="19">
        <v>2.3641362111865301E-2</v>
      </c>
      <c r="BL12" s="19">
        <v>4.3976174153290901E-2</v>
      </c>
      <c r="BM12" s="19"/>
      <c r="BN12" s="19">
        <v>2.3161458345248399E-2</v>
      </c>
      <c r="BO12" s="19">
        <v>4.1784770891000703E-2</v>
      </c>
      <c r="BP12" s="19"/>
      <c r="BQ12" s="19">
        <v>2.3513927237032101E-3</v>
      </c>
      <c r="BR12" s="19">
        <v>4.4011396643247699E-2</v>
      </c>
      <c r="BS12" s="19"/>
      <c r="BT12" s="19">
        <v>2.1062127592827499E-2</v>
      </c>
      <c r="BU12" s="19">
        <v>4.23032888611585E-2</v>
      </c>
      <c r="BV12" s="19"/>
      <c r="BW12" s="19">
        <v>1.7172729450656E-2</v>
      </c>
      <c r="BX12" s="19">
        <v>5.2308557434936703E-2</v>
      </c>
      <c r="BY12" s="19"/>
      <c r="BZ12" s="19">
        <v>5.6556994080772197E-3</v>
      </c>
      <c r="CA12" s="19">
        <v>4.2670187463906897E-2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252</v>
      </c>
      <c r="C9" s="17">
        <v>0.43075280675869398</v>
      </c>
      <c r="D9" s="17">
        <v>0.42460384020116798</v>
      </c>
      <c r="E9" s="17">
        <v>0.36632830038609099</v>
      </c>
      <c r="F9" s="17">
        <v>0.43429067817981398</v>
      </c>
      <c r="G9" s="17">
        <v>0.33648079754023702</v>
      </c>
      <c r="H9" s="17">
        <v>0.47904936656931801</v>
      </c>
      <c r="I9" s="17">
        <v>0.52397814238877305</v>
      </c>
      <c r="J9" s="17">
        <v>0.43969995690431002</v>
      </c>
      <c r="K9" s="17">
        <v>0.40442851954954301</v>
      </c>
      <c r="L9" s="17">
        <v>0.50369605138516904</v>
      </c>
      <c r="M9" s="17"/>
      <c r="N9" s="17">
        <v>0.37016961132674697</v>
      </c>
      <c r="O9" s="17">
        <v>0.39856391684963899</v>
      </c>
      <c r="P9" s="17">
        <v>0.45841166574172898</v>
      </c>
      <c r="Q9" s="17">
        <v>0.485258103946832</v>
      </c>
      <c r="R9" s="17"/>
      <c r="S9" s="17">
        <v>0.40807232676435901</v>
      </c>
      <c r="T9" s="17">
        <v>0.458234006781638</v>
      </c>
      <c r="U9" s="17">
        <v>0.43341838331886601</v>
      </c>
      <c r="V9" s="17">
        <v>0.37942891489764602</v>
      </c>
      <c r="W9" s="17">
        <v>0.44044195997937502</v>
      </c>
      <c r="X9" s="17">
        <v>0.48426403461802198</v>
      </c>
      <c r="Y9" s="17">
        <v>0.47985963167433598</v>
      </c>
      <c r="Z9" s="17"/>
      <c r="AA9" s="17">
        <v>0.48939627571925798</v>
      </c>
      <c r="AB9" s="17">
        <v>0.33822426676517697</v>
      </c>
      <c r="AC9" s="17"/>
      <c r="AD9" s="17">
        <v>0.46749760253488998</v>
      </c>
      <c r="AE9" s="17">
        <v>0.53896317422163298</v>
      </c>
      <c r="AF9" s="17">
        <v>0.48254538576669498</v>
      </c>
      <c r="AG9" s="17"/>
      <c r="AH9" s="17">
        <v>0.52369726854081</v>
      </c>
      <c r="AI9" s="17">
        <v>0.417584085765143</v>
      </c>
      <c r="AJ9" s="17"/>
      <c r="AK9" s="17">
        <v>0.41089840286020302</v>
      </c>
      <c r="AL9" s="17">
        <v>0.43969906213717003</v>
      </c>
      <c r="AM9" s="17"/>
      <c r="AN9" s="17">
        <v>0.40023794637048199</v>
      </c>
      <c r="AO9" s="17">
        <v>0.485258103946832</v>
      </c>
      <c r="AP9" s="17"/>
      <c r="AQ9" s="17">
        <v>0.50802641130548098</v>
      </c>
      <c r="AR9" s="17">
        <v>0.392205791054757</v>
      </c>
      <c r="AS9" s="17"/>
      <c r="AT9" s="17">
        <v>0.26277097360179102</v>
      </c>
      <c r="AU9" s="17">
        <v>0.40184445930374302</v>
      </c>
      <c r="AV9" s="17">
        <v>0.50132015674497099</v>
      </c>
      <c r="AW9" s="17">
        <v>0.54823115287275304</v>
      </c>
      <c r="AX9" s="17"/>
      <c r="AY9" s="17">
        <v>0.52898259145915105</v>
      </c>
      <c r="AZ9" s="17">
        <v>0.40640635671728198</v>
      </c>
      <c r="BA9" s="17"/>
      <c r="BB9" s="17">
        <v>0.44086613795832902</v>
      </c>
      <c r="BC9" s="17">
        <v>0.42889492781190702</v>
      </c>
      <c r="BD9" s="17"/>
      <c r="BE9" s="17">
        <v>0.47783971174196499</v>
      </c>
      <c r="BF9" s="17">
        <v>0.42458190680117602</v>
      </c>
      <c r="BG9" s="17"/>
      <c r="BH9" s="17">
        <v>0.46043928789253802</v>
      </c>
      <c r="BI9" s="17">
        <v>0.42815465045618001</v>
      </c>
      <c r="BJ9" s="17"/>
      <c r="BK9" s="17">
        <v>0.42342871244261698</v>
      </c>
      <c r="BL9" s="17">
        <v>0.43202187629203198</v>
      </c>
      <c r="BM9" s="17"/>
      <c r="BN9" s="17">
        <v>0.49310560274815401</v>
      </c>
      <c r="BO9" s="17">
        <v>0.42791124673041298</v>
      </c>
      <c r="BP9" s="17"/>
      <c r="BQ9" s="17">
        <v>0.51793987496592198</v>
      </c>
      <c r="BR9" s="17">
        <v>0.42389385675360702</v>
      </c>
      <c r="BS9" s="17"/>
      <c r="BT9" s="17">
        <v>0.46628206017739499</v>
      </c>
      <c r="BU9" s="17">
        <v>0.42837912545921802</v>
      </c>
      <c r="BV9" s="17"/>
      <c r="BW9" s="17">
        <v>0.48074442966028502</v>
      </c>
      <c r="BX9" s="17">
        <v>0.40694304318337399</v>
      </c>
      <c r="BY9" s="17"/>
      <c r="BZ9" s="17">
        <v>0.539415431014725</v>
      </c>
      <c r="CA9" s="17">
        <v>0.425531158526475</v>
      </c>
    </row>
    <row r="10" spans="2:79" x14ac:dyDescent="0.35">
      <c r="B10" s="18" t="s">
        <v>253</v>
      </c>
      <c r="C10" s="17">
        <v>0.392111717573638</v>
      </c>
      <c r="D10" s="17">
        <v>0.37008573813463103</v>
      </c>
      <c r="E10" s="17">
        <v>0.43188521960376702</v>
      </c>
      <c r="F10" s="17">
        <v>0.33049587984572099</v>
      </c>
      <c r="G10" s="17">
        <v>0.32775629677495099</v>
      </c>
      <c r="H10" s="17">
        <v>0.45600722032201002</v>
      </c>
      <c r="I10" s="17">
        <v>0.46696654773198798</v>
      </c>
      <c r="J10" s="17">
        <v>0.34097301442869499</v>
      </c>
      <c r="K10" s="17">
        <v>0.32725699792283802</v>
      </c>
      <c r="L10" s="17">
        <v>0.43525231652052798</v>
      </c>
      <c r="M10" s="17"/>
      <c r="N10" s="17">
        <v>0.24509524730919</v>
      </c>
      <c r="O10" s="17">
        <v>0.36800488001850701</v>
      </c>
      <c r="P10" s="17">
        <v>0.45711697030524301</v>
      </c>
      <c r="Q10" s="17">
        <v>0.49645821904870902</v>
      </c>
      <c r="R10" s="17"/>
      <c r="S10" s="17">
        <v>0.30668501725729103</v>
      </c>
      <c r="T10" s="17">
        <v>0.397275052110382</v>
      </c>
      <c r="U10" s="17">
        <v>0.45270960753217798</v>
      </c>
      <c r="V10" s="17">
        <v>0.323923600277505</v>
      </c>
      <c r="W10" s="17">
        <v>0.44174324287135103</v>
      </c>
      <c r="X10" s="17">
        <v>0.44916537551387398</v>
      </c>
      <c r="Y10" s="17">
        <v>0.466431596985111</v>
      </c>
      <c r="Z10" s="17"/>
      <c r="AA10" s="17">
        <v>0.45231152388364299</v>
      </c>
      <c r="AB10" s="17">
        <v>0.29712756529739398</v>
      </c>
      <c r="AC10" s="17"/>
      <c r="AD10" s="17">
        <v>0.43518199951770198</v>
      </c>
      <c r="AE10" s="17">
        <v>0.54458473737865398</v>
      </c>
      <c r="AF10" s="17">
        <v>0.42569350269051998</v>
      </c>
      <c r="AG10" s="17"/>
      <c r="AH10" s="17">
        <v>0.47598353044185998</v>
      </c>
      <c r="AI10" s="17">
        <v>0.38022844360865199</v>
      </c>
      <c r="AJ10" s="17"/>
      <c r="AK10" s="17">
        <v>0.33827546528831798</v>
      </c>
      <c r="AL10" s="17">
        <v>0.41636995589834103</v>
      </c>
      <c r="AM10" s="17"/>
      <c r="AN10" s="17">
        <v>0.33369319517719098</v>
      </c>
      <c r="AO10" s="17">
        <v>0.49645821904870902</v>
      </c>
      <c r="AP10" s="17"/>
      <c r="AQ10" s="17">
        <v>0.47714639425827499</v>
      </c>
      <c r="AR10" s="17">
        <v>0.34969318362835999</v>
      </c>
      <c r="AS10" s="17"/>
      <c r="AT10" s="17">
        <v>0.222718300208019</v>
      </c>
      <c r="AU10" s="17">
        <v>0.35406804986020701</v>
      </c>
      <c r="AV10" s="17">
        <v>0.460180053178457</v>
      </c>
      <c r="AW10" s="17">
        <v>0.53731114548327397</v>
      </c>
      <c r="AX10" s="17"/>
      <c r="AY10" s="17">
        <v>0.45848033296172302</v>
      </c>
      <c r="AZ10" s="17">
        <v>0.37566212253694797</v>
      </c>
      <c r="BA10" s="17"/>
      <c r="BB10" s="17">
        <v>0.38813768993484798</v>
      </c>
      <c r="BC10" s="17">
        <v>0.392841770029977</v>
      </c>
      <c r="BD10" s="17"/>
      <c r="BE10" s="17">
        <v>0.42891472365218097</v>
      </c>
      <c r="BF10" s="17">
        <v>0.387288557743377</v>
      </c>
      <c r="BG10" s="17"/>
      <c r="BH10" s="17">
        <v>0.42205833993992198</v>
      </c>
      <c r="BI10" s="17">
        <v>0.38949079375012402</v>
      </c>
      <c r="BJ10" s="17"/>
      <c r="BK10" s="17">
        <v>0.473382227766733</v>
      </c>
      <c r="BL10" s="17">
        <v>0.37802971316546302</v>
      </c>
      <c r="BM10" s="17"/>
      <c r="BN10" s="17">
        <v>0.45259902894536103</v>
      </c>
      <c r="BO10" s="17">
        <v>0.38935517196113401</v>
      </c>
      <c r="BP10" s="17"/>
      <c r="BQ10" s="17">
        <v>0.42530867004800399</v>
      </c>
      <c r="BR10" s="17">
        <v>0.38950013489257201</v>
      </c>
      <c r="BS10" s="17"/>
      <c r="BT10" s="17">
        <v>0.35884400467030197</v>
      </c>
      <c r="BU10" s="17">
        <v>0.39433430714129403</v>
      </c>
      <c r="BV10" s="17"/>
      <c r="BW10" s="17">
        <v>0.40151603477905001</v>
      </c>
      <c r="BX10" s="17">
        <v>0.38763267576119398</v>
      </c>
      <c r="BY10" s="17"/>
      <c r="BZ10" s="17">
        <v>0.40605311244050801</v>
      </c>
      <c r="CA10" s="17">
        <v>0.391441781058119</v>
      </c>
    </row>
    <row r="11" spans="2:79" ht="29" x14ac:dyDescent="0.35">
      <c r="B11" s="18" t="s">
        <v>254</v>
      </c>
      <c r="C11" s="17">
        <v>0.38066149483850398</v>
      </c>
      <c r="D11" s="17">
        <v>0.32036412758445798</v>
      </c>
      <c r="E11" s="17">
        <v>0.38635552296310399</v>
      </c>
      <c r="F11" s="17">
        <v>0.33333510409211298</v>
      </c>
      <c r="G11" s="17">
        <v>0.32392805567532901</v>
      </c>
      <c r="H11" s="17">
        <v>0.45092833085171702</v>
      </c>
      <c r="I11" s="17">
        <v>0.46023304721483599</v>
      </c>
      <c r="J11" s="17">
        <v>0.38710044915453501</v>
      </c>
      <c r="K11" s="17">
        <v>0.38258654779280898</v>
      </c>
      <c r="L11" s="17">
        <v>0.39638899798725602</v>
      </c>
      <c r="M11" s="17"/>
      <c r="N11" s="17">
        <v>0.31395741431339802</v>
      </c>
      <c r="O11" s="17">
        <v>0.36780078618468198</v>
      </c>
      <c r="P11" s="17">
        <v>0.40351009845917601</v>
      </c>
      <c r="Q11" s="17">
        <v>0.43193510337746299</v>
      </c>
      <c r="R11" s="17"/>
      <c r="S11" s="17">
        <v>0.33716755928455</v>
      </c>
      <c r="T11" s="17">
        <v>0.393058441140126</v>
      </c>
      <c r="U11" s="17">
        <v>0.39831368137852902</v>
      </c>
      <c r="V11" s="17">
        <v>0.32714621771126201</v>
      </c>
      <c r="W11" s="17">
        <v>0.400791456102221</v>
      </c>
      <c r="X11" s="17">
        <v>0.43696164059910497</v>
      </c>
      <c r="Y11" s="17">
        <v>0.46184835694493698</v>
      </c>
      <c r="Z11" s="17"/>
      <c r="AA11" s="17">
        <v>0.43086499045662802</v>
      </c>
      <c r="AB11" s="17">
        <v>0.30144967066692002</v>
      </c>
      <c r="AC11" s="17"/>
      <c r="AD11" s="17">
        <v>0.428121858162616</v>
      </c>
      <c r="AE11" s="17">
        <v>0.48358702211799398</v>
      </c>
      <c r="AF11" s="17">
        <v>0.41037378694844501</v>
      </c>
      <c r="AG11" s="17"/>
      <c r="AH11" s="17">
        <v>0.46338232989831002</v>
      </c>
      <c r="AI11" s="17">
        <v>0.36894129573928403</v>
      </c>
      <c r="AJ11" s="17"/>
      <c r="AK11" s="17">
        <v>0.36072512958211</v>
      </c>
      <c r="AL11" s="17">
        <v>0.38964468143096698</v>
      </c>
      <c r="AM11" s="17"/>
      <c r="AN11" s="17">
        <v>0.35195589947654099</v>
      </c>
      <c r="AO11" s="17">
        <v>0.43193510337746299</v>
      </c>
      <c r="AP11" s="17"/>
      <c r="AQ11" s="17">
        <v>0.46059034143251298</v>
      </c>
      <c r="AR11" s="17">
        <v>0.34078994331807</v>
      </c>
      <c r="AS11" s="17"/>
      <c r="AT11" s="17">
        <v>0.225515910019155</v>
      </c>
      <c r="AU11" s="17">
        <v>0.360451734630926</v>
      </c>
      <c r="AV11" s="17">
        <v>0.43034032045418302</v>
      </c>
      <c r="AW11" s="17">
        <v>0.51556732348901702</v>
      </c>
      <c r="AX11" s="17"/>
      <c r="AY11" s="17">
        <v>0.40980566137817998</v>
      </c>
      <c r="AZ11" s="17">
        <v>0.373438054444935</v>
      </c>
      <c r="BA11" s="17"/>
      <c r="BB11" s="17">
        <v>0.414643045678175</v>
      </c>
      <c r="BC11" s="17">
        <v>0.374418882326566</v>
      </c>
      <c r="BD11" s="17"/>
      <c r="BE11" s="17">
        <v>0.43608604530077999</v>
      </c>
      <c r="BF11" s="17">
        <v>0.373397917922275</v>
      </c>
      <c r="BG11" s="17"/>
      <c r="BH11" s="17">
        <v>0.40093982583822602</v>
      </c>
      <c r="BI11" s="17">
        <v>0.37888673840126003</v>
      </c>
      <c r="BJ11" s="17"/>
      <c r="BK11" s="17">
        <v>0.40351829224011398</v>
      </c>
      <c r="BL11" s="17">
        <v>0.37670102355560597</v>
      </c>
      <c r="BM11" s="17"/>
      <c r="BN11" s="17">
        <v>0.48799611919796798</v>
      </c>
      <c r="BO11" s="17">
        <v>0.37577000964701401</v>
      </c>
      <c r="BP11" s="17"/>
      <c r="BQ11" s="17">
        <v>0.43715190378102098</v>
      </c>
      <c r="BR11" s="17">
        <v>0.37621743107227301</v>
      </c>
      <c r="BS11" s="17"/>
      <c r="BT11" s="17">
        <v>0.47134542889662501</v>
      </c>
      <c r="BU11" s="17">
        <v>0.37460297298047301</v>
      </c>
      <c r="BV11" s="17"/>
      <c r="BW11" s="17">
        <v>0.41782040016753602</v>
      </c>
      <c r="BX11" s="17">
        <v>0.36296363469214299</v>
      </c>
      <c r="BY11" s="17"/>
      <c r="BZ11" s="17">
        <v>0.44415713408240598</v>
      </c>
      <c r="CA11" s="17">
        <v>0.377610290298935</v>
      </c>
    </row>
    <row r="12" spans="2:79" ht="29" x14ac:dyDescent="0.35">
      <c r="B12" s="18" t="s">
        <v>255</v>
      </c>
      <c r="C12" s="17">
        <v>0.36837408594117699</v>
      </c>
      <c r="D12" s="17">
        <v>0.30364518719998101</v>
      </c>
      <c r="E12" s="17">
        <v>0.325661831542916</v>
      </c>
      <c r="F12" s="17">
        <v>0.33437139068684901</v>
      </c>
      <c r="G12" s="17">
        <v>0.28664603295660201</v>
      </c>
      <c r="H12" s="17">
        <v>0.53782497767873305</v>
      </c>
      <c r="I12" s="17">
        <v>0.43351399392545298</v>
      </c>
      <c r="J12" s="17">
        <v>0.33824751516281099</v>
      </c>
      <c r="K12" s="17">
        <v>0.29293192181057398</v>
      </c>
      <c r="L12" s="17">
        <v>0.45271066787519498</v>
      </c>
      <c r="M12" s="17"/>
      <c r="N12" s="17">
        <v>0.376469817573581</v>
      </c>
      <c r="O12" s="17">
        <v>0.35058350874327598</v>
      </c>
      <c r="P12" s="17">
        <v>0.37917601303827098</v>
      </c>
      <c r="Q12" s="17">
        <v>0.36655738640760999</v>
      </c>
      <c r="R12" s="17"/>
      <c r="S12" s="17">
        <v>0.40915684963001198</v>
      </c>
      <c r="T12" s="17">
        <v>0.37984669128543203</v>
      </c>
      <c r="U12" s="17">
        <v>0.35977413301410999</v>
      </c>
      <c r="V12" s="17">
        <v>0.31708295205220899</v>
      </c>
      <c r="W12" s="17">
        <v>0.38622301589221503</v>
      </c>
      <c r="X12" s="17">
        <v>0.42125616941587901</v>
      </c>
      <c r="Y12" s="17">
        <v>0.41644841035314301</v>
      </c>
      <c r="Z12" s="17"/>
      <c r="AA12" s="17">
        <v>0.40673957676380701</v>
      </c>
      <c r="AB12" s="17">
        <v>0.30784044229980301</v>
      </c>
      <c r="AC12" s="17"/>
      <c r="AD12" s="17">
        <v>0.39512245012254699</v>
      </c>
      <c r="AE12" s="17">
        <v>0.44310399302804099</v>
      </c>
      <c r="AF12" s="17">
        <v>0.40230920408061099</v>
      </c>
      <c r="AG12" s="17"/>
      <c r="AH12" s="17">
        <v>0.42740159504270597</v>
      </c>
      <c r="AI12" s="17">
        <v>0.36001084639577302</v>
      </c>
      <c r="AJ12" s="17"/>
      <c r="AK12" s="17">
        <v>0.376671632021222</v>
      </c>
      <c r="AL12" s="17">
        <v>0.36463526977594302</v>
      </c>
      <c r="AM12" s="17"/>
      <c r="AN12" s="17">
        <v>0.36939116750010698</v>
      </c>
      <c r="AO12" s="17">
        <v>0.36655738640760999</v>
      </c>
      <c r="AP12" s="17"/>
      <c r="AQ12" s="17">
        <v>0.43641674705315098</v>
      </c>
      <c r="AR12" s="17">
        <v>0.334431816238552</v>
      </c>
      <c r="AS12" s="17"/>
      <c r="AT12" s="17">
        <v>0.21564272303493501</v>
      </c>
      <c r="AU12" s="17">
        <v>0.34922229386666698</v>
      </c>
      <c r="AV12" s="17">
        <v>0.42453305983891099</v>
      </c>
      <c r="AW12" s="17">
        <v>0.47919550994754301</v>
      </c>
      <c r="AX12" s="17"/>
      <c r="AY12" s="17">
        <v>0.365051896159926</v>
      </c>
      <c r="AZ12" s="17">
        <v>0.36919749737167001</v>
      </c>
      <c r="BA12" s="17"/>
      <c r="BB12" s="17">
        <v>0.55870313767910496</v>
      </c>
      <c r="BC12" s="17">
        <v>0.33340950985780599</v>
      </c>
      <c r="BD12" s="17"/>
      <c r="BE12" s="17">
        <v>0.41006291970861197</v>
      </c>
      <c r="BF12" s="17">
        <v>0.36291062168044702</v>
      </c>
      <c r="BG12" s="17"/>
      <c r="BH12" s="17">
        <v>0.272026311396875</v>
      </c>
      <c r="BI12" s="17">
        <v>0.37680642847907903</v>
      </c>
      <c r="BJ12" s="17"/>
      <c r="BK12" s="17">
        <v>0.44425316081150601</v>
      </c>
      <c r="BL12" s="17">
        <v>0.355226272985734</v>
      </c>
      <c r="BM12" s="17"/>
      <c r="BN12" s="17">
        <v>0.40163563808507202</v>
      </c>
      <c r="BO12" s="17">
        <v>0.36685828066651499</v>
      </c>
      <c r="BP12" s="17"/>
      <c r="BQ12" s="17">
        <v>0.41161693072898498</v>
      </c>
      <c r="BR12" s="17">
        <v>0.36497219943924297</v>
      </c>
      <c r="BS12" s="17"/>
      <c r="BT12" s="17">
        <v>0.50232012774758805</v>
      </c>
      <c r="BU12" s="17">
        <v>0.35942525690646798</v>
      </c>
      <c r="BV12" s="17"/>
      <c r="BW12" s="17">
        <v>0.41136437749905302</v>
      </c>
      <c r="BX12" s="17">
        <v>0.34789888192465401</v>
      </c>
      <c r="BY12" s="17"/>
      <c r="BZ12" s="17">
        <v>0.42309765273127298</v>
      </c>
      <c r="CA12" s="17">
        <v>0.36574441251163597</v>
      </c>
    </row>
    <row r="13" spans="2:79" ht="58" x14ac:dyDescent="0.35">
      <c r="B13" s="18" t="s">
        <v>256</v>
      </c>
      <c r="C13" s="17">
        <v>0.367679422418487</v>
      </c>
      <c r="D13" s="17">
        <v>0.33170767206894203</v>
      </c>
      <c r="E13" s="17">
        <v>0.38202471993675502</v>
      </c>
      <c r="F13" s="17">
        <v>0.33355696607808799</v>
      </c>
      <c r="G13" s="17">
        <v>0.33943553067888499</v>
      </c>
      <c r="H13" s="17">
        <v>0.456672192394383</v>
      </c>
      <c r="I13" s="17">
        <v>0.365379452147087</v>
      </c>
      <c r="J13" s="17">
        <v>0.34123010544122701</v>
      </c>
      <c r="K13" s="17">
        <v>0.40149908195804501</v>
      </c>
      <c r="L13" s="17">
        <v>0.37476674897282303</v>
      </c>
      <c r="M13" s="17"/>
      <c r="N13" s="17">
        <v>0.24945840129984601</v>
      </c>
      <c r="O13" s="17">
        <v>0.36047006422779199</v>
      </c>
      <c r="P13" s="17">
        <v>0.39741699378379802</v>
      </c>
      <c r="Q13" s="17">
        <v>0.45492800744797302</v>
      </c>
      <c r="R13" s="17"/>
      <c r="S13" s="17">
        <v>0.31384775316017299</v>
      </c>
      <c r="T13" s="17">
        <v>0.40158579760365298</v>
      </c>
      <c r="U13" s="17">
        <v>0.378708894381306</v>
      </c>
      <c r="V13" s="17">
        <v>0.30608890816518503</v>
      </c>
      <c r="W13" s="17">
        <v>0.39863350524292901</v>
      </c>
      <c r="X13" s="17">
        <v>0.43004165622604601</v>
      </c>
      <c r="Y13" s="17">
        <v>0.42179904150516601</v>
      </c>
      <c r="Z13" s="17"/>
      <c r="AA13" s="17">
        <v>0.41577740251107098</v>
      </c>
      <c r="AB13" s="17">
        <v>0.29178971204687099</v>
      </c>
      <c r="AC13" s="17"/>
      <c r="AD13" s="17">
        <v>0.40705282722931702</v>
      </c>
      <c r="AE13" s="17">
        <v>0.51081949289017403</v>
      </c>
      <c r="AF13" s="17">
        <v>0.37231501216379098</v>
      </c>
      <c r="AG13" s="17"/>
      <c r="AH13" s="17">
        <v>0.46185121939227503</v>
      </c>
      <c r="AI13" s="17">
        <v>0.35433680795786099</v>
      </c>
      <c r="AJ13" s="17"/>
      <c r="AK13" s="17">
        <v>0.33131611510709202</v>
      </c>
      <c r="AL13" s="17">
        <v>0.38406447408143102</v>
      </c>
      <c r="AM13" s="17"/>
      <c r="AN13" s="17">
        <v>0.31883319042650299</v>
      </c>
      <c r="AO13" s="17">
        <v>0.45492800744797302</v>
      </c>
      <c r="AP13" s="17"/>
      <c r="AQ13" s="17">
        <v>0.43469796857380699</v>
      </c>
      <c r="AR13" s="17">
        <v>0.33424802024363498</v>
      </c>
      <c r="AS13" s="17"/>
      <c r="AT13" s="17">
        <v>0.22169631456213801</v>
      </c>
      <c r="AU13" s="17">
        <v>0.34012411007049498</v>
      </c>
      <c r="AV13" s="17">
        <v>0.42383286529380798</v>
      </c>
      <c r="AW13" s="17">
        <v>0.49000957431619702</v>
      </c>
      <c r="AX13" s="17"/>
      <c r="AY13" s="17">
        <v>0.41669743893838601</v>
      </c>
      <c r="AZ13" s="17">
        <v>0.35553020826750398</v>
      </c>
      <c r="BA13" s="17"/>
      <c r="BB13" s="17">
        <v>0.38639673914707001</v>
      </c>
      <c r="BC13" s="17">
        <v>0.36424094028001602</v>
      </c>
      <c r="BD13" s="17"/>
      <c r="BE13" s="17">
        <v>0.40914453321948901</v>
      </c>
      <c r="BF13" s="17">
        <v>0.36224527781774701</v>
      </c>
      <c r="BG13" s="17"/>
      <c r="BH13" s="17">
        <v>0.34019571737955201</v>
      </c>
      <c r="BI13" s="17">
        <v>0.37008479209303502</v>
      </c>
      <c r="BJ13" s="17"/>
      <c r="BK13" s="17">
        <v>0.43974377381735802</v>
      </c>
      <c r="BL13" s="17">
        <v>0.35519259894881799</v>
      </c>
      <c r="BM13" s="17"/>
      <c r="BN13" s="17">
        <v>0.461769486657645</v>
      </c>
      <c r="BO13" s="17">
        <v>0.36339152223121102</v>
      </c>
      <c r="BP13" s="17"/>
      <c r="BQ13" s="17">
        <v>0.421615183768282</v>
      </c>
      <c r="BR13" s="17">
        <v>0.36343633111846502</v>
      </c>
      <c r="BS13" s="17"/>
      <c r="BT13" s="17">
        <v>0.38548036700232202</v>
      </c>
      <c r="BU13" s="17">
        <v>0.3664901554003</v>
      </c>
      <c r="BV13" s="17"/>
      <c r="BW13" s="17">
        <v>0.37113890037170799</v>
      </c>
      <c r="BX13" s="17">
        <v>0.36603175932256499</v>
      </c>
      <c r="BY13" s="17"/>
      <c r="BZ13" s="17">
        <v>0.40231034201364102</v>
      </c>
      <c r="CA13" s="17">
        <v>0.36601527633953701</v>
      </c>
    </row>
    <row r="14" spans="2:79" x14ac:dyDescent="0.35">
      <c r="B14" s="18" t="s">
        <v>257</v>
      </c>
      <c r="C14" s="17">
        <v>0.34105350089695402</v>
      </c>
      <c r="D14" s="17">
        <v>0.244716781147398</v>
      </c>
      <c r="E14" s="17">
        <v>0.35963218257389801</v>
      </c>
      <c r="F14" s="17">
        <v>0.31518062566508798</v>
      </c>
      <c r="G14" s="17">
        <v>0.23313966668640301</v>
      </c>
      <c r="H14" s="17">
        <v>0.45181041364553698</v>
      </c>
      <c r="I14" s="17">
        <v>0.43033800195375399</v>
      </c>
      <c r="J14" s="17">
        <v>0.33237136801540201</v>
      </c>
      <c r="K14" s="17">
        <v>0.29618335082226699</v>
      </c>
      <c r="L14" s="17">
        <v>0.436964311661869</v>
      </c>
      <c r="M14" s="17"/>
      <c r="N14" s="17">
        <v>0.40936800228793802</v>
      </c>
      <c r="O14" s="17">
        <v>0.35663328035196701</v>
      </c>
      <c r="P14" s="17">
        <v>0.32110249376185002</v>
      </c>
      <c r="Q14" s="17">
        <v>0.28574903666193602</v>
      </c>
      <c r="R14" s="17"/>
      <c r="S14" s="17">
        <v>0.41449633160728999</v>
      </c>
      <c r="T14" s="17">
        <v>0.34926677963497699</v>
      </c>
      <c r="U14" s="17">
        <v>0.31994087737226001</v>
      </c>
      <c r="V14" s="17">
        <v>0.30420716389658897</v>
      </c>
      <c r="W14" s="17">
        <v>0.33851370347314402</v>
      </c>
      <c r="X14" s="17">
        <v>0.36341955218119798</v>
      </c>
      <c r="Y14" s="17">
        <v>0.38474471450280801</v>
      </c>
      <c r="Z14" s="17"/>
      <c r="AA14" s="17">
        <v>0.34899702387303499</v>
      </c>
      <c r="AB14" s="17">
        <v>0.32852009186761999</v>
      </c>
      <c r="AC14" s="17"/>
      <c r="AD14" s="17">
        <v>0.30067660685265801</v>
      </c>
      <c r="AE14" s="17">
        <v>0.36152792312986298</v>
      </c>
      <c r="AF14" s="17">
        <v>0.38028643519440403</v>
      </c>
      <c r="AG14" s="17"/>
      <c r="AH14" s="17">
        <v>0.34305892978380298</v>
      </c>
      <c r="AI14" s="17">
        <v>0.340769364188031</v>
      </c>
      <c r="AJ14" s="17"/>
      <c r="AK14" s="17">
        <v>0.36318349398876199</v>
      </c>
      <c r="AL14" s="17">
        <v>0.33108188096137497</v>
      </c>
      <c r="AM14" s="17"/>
      <c r="AN14" s="17">
        <v>0.37201577597915902</v>
      </c>
      <c r="AO14" s="17">
        <v>0.28574903666193602</v>
      </c>
      <c r="AP14" s="17"/>
      <c r="AQ14" s="17">
        <v>0.36374260245301498</v>
      </c>
      <c r="AR14" s="17">
        <v>0.32973531328141198</v>
      </c>
      <c r="AS14" s="17"/>
      <c r="AT14" s="17">
        <v>0.26839161531153</v>
      </c>
      <c r="AU14" s="17">
        <v>0.34911174312971099</v>
      </c>
      <c r="AV14" s="17">
        <v>0.350883343428602</v>
      </c>
      <c r="AW14" s="17">
        <v>0.400736157380292</v>
      </c>
      <c r="AX14" s="17"/>
      <c r="AY14" s="17">
        <v>0.32372376779152601</v>
      </c>
      <c r="AZ14" s="17">
        <v>0.34534871016132201</v>
      </c>
      <c r="BA14" s="17"/>
      <c r="BB14" s="17">
        <v>0.499295136580233</v>
      </c>
      <c r="BC14" s="17">
        <v>0.31198357352704598</v>
      </c>
      <c r="BD14" s="17"/>
      <c r="BE14" s="17">
        <v>0.33179242412114701</v>
      </c>
      <c r="BF14" s="17">
        <v>0.34226719668568101</v>
      </c>
      <c r="BG14" s="17"/>
      <c r="BH14" s="17">
        <v>0.29721903512137698</v>
      </c>
      <c r="BI14" s="17">
        <v>0.34488988665816001</v>
      </c>
      <c r="BJ14" s="17"/>
      <c r="BK14" s="17">
        <v>0.31694450425106102</v>
      </c>
      <c r="BL14" s="17">
        <v>0.34523094479680699</v>
      </c>
      <c r="BM14" s="17"/>
      <c r="BN14" s="17">
        <v>0.42717266532834403</v>
      </c>
      <c r="BO14" s="17">
        <v>0.337128852909098</v>
      </c>
      <c r="BP14" s="17"/>
      <c r="BQ14" s="17">
        <v>0.36850654990223702</v>
      </c>
      <c r="BR14" s="17">
        <v>0.33889378736963399</v>
      </c>
      <c r="BS14" s="17"/>
      <c r="BT14" s="17">
        <v>0.48148701094895802</v>
      </c>
      <c r="BU14" s="17">
        <v>0.33167124924359298</v>
      </c>
      <c r="BV14" s="17"/>
      <c r="BW14" s="17">
        <v>0.38843033155252099</v>
      </c>
      <c r="BX14" s="17">
        <v>0.31848909767528499</v>
      </c>
      <c r="BY14" s="17"/>
      <c r="BZ14" s="17">
        <v>0.39759036835922401</v>
      </c>
      <c r="CA14" s="17">
        <v>0.33833669154267199</v>
      </c>
    </row>
    <row r="15" spans="2:79" ht="29" x14ac:dyDescent="0.35">
      <c r="B15" s="18" t="s">
        <v>258</v>
      </c>
      <c r="C15" s="17">
        <v>0.31591553229378699</v>
      </c>
      <c r="D15" s="17">
        <v>0.28027092454609998</v>
      </c>
      <c r="E15" s="17">
        <v>0.28852577768328702</v>
      </c>
      <c r="F15" s="17">
        <v>0.27424457633683103</v>
      </c>
      <c r="G15" s="17">
        <v>0.293103039173777</v>
      </c>
      <c r="H15" s="17">
        <v>0.38615839715463801</v>
      </c>
      <c r="I15" s="17">
        <v>0.35509356934581099</v>
      </c>
      <c r="J15" s="17">
        <v>0.31546727420106901</v>
      </c>
      <c r="K15" s="17">
        <v>0.30488514999936001</v>
      </c>
      <c r="L15" s="17">
        <v>0.389060342770842</v>
      </c>
      <c r="M15" s="17"/>
      <c r="N15" s="17">
        <v>0.19305087120970299</v>
      </c>
      <c r="O15" s="17">
        <v>0.30285748007225299</v>
      </c>
      <c r="P15" s="17">
        <v>0.36299069293038799</v>
      </c>
      <c r="Q15" s="17">
        <v>0.40250118412250901</v>
      </c>
      <c r="R15" s="17"/>
      <c r="S15" s="17">
        <v>0.27646772714679901</v>
      </c>
      <c r="T15" s="17">
        <v>0.31662651188194901</v>
      </c>
      <c r="U15" s="17">
        <v>0.34735867907929802</v>
      </c>
      <c r="V15" s="17">
        <v>0.25144964330081299</v>
      </c>
      <c r="W15" s="17">
        <v>0.34145865627447203</v>
      </c>
      <c r="X15" s="17">
        <v>0.36963723082099498</v>
      </c>
      <c r="Y15" s="17">
        <v>0.36940742286610401</v>
      </c>
      <c r="Z15" s="17"/>
      <c r="AA15" s="17">
        <v>0.36535656921962301</v>
      </c>
      <c r="AB15" s="17">
        <v>0.23790672681896699</v>
      </c>
      <c r="AC15" s="17"/>
      <c r="AD15" s="17">
        <v>0.36202087082219703</v>
      </c>
      <c r="AE15" s="17">
        <v>0.44339442804204598</v>
      </c>
      <c r="AF15" s="17">
        <v>0.335426687807305</v>
      </c>
      <c r="AG15" s="17"/>
      <c r="AH15" s="17">
        <v>0.43027930732226199</v>
      </c>
      <c r="AI15" s="17">
        <v>0.29971204242206301</v>
      </c>
      <c r="AJ15" s="17"/>
      <c r="AK15" s="17">
        <v>0.28166683896622202</v>
      </c>
      <c r="AL15" s="17">
        <v>0.33134775370189301</v>
      </c>
      <c r="AM15" s="17"/>
      <c r="AN15" s="17">
        <v>0.26744044430268998</v>
      </c>
      <c r="AO15" s="17">
        <v>0.40250118412250901</v>
      </c>
      <c r="AP15" s="17"/>
      <c r="AQ15" s="17">
        <v>0.39405539746979701</v>
      </c>
      <c r="AR15" s="17">
        <v>0.27693639281001298</v>
      </c>
      <c r="AS15" s="17"/>
      <c r="AT15" s="17">
        <v>0.16082890460706301</v>
      </c>
      <c r="AU15" s="17">
        <v>0.27064389837696901</v>
      </c>
      <c r="AV15" s="17">
        <v>0.376342281339416</v>
      </c>
      <c r="AW15" s="17">
        <v>0.48225741437069303</v>
      </c>
      <c r="AX15" s="17"/>
      <c r="AY15" s="17">
        <v>0.414120202782647</v>
      </c>
      <c r="AZ15" s="17">
        <v>0.29157530686031602</v>
      </c>
      <c r="BA15" s="17"/>
      <c r="BB15" s="17">
        <v>0.30129082563578902</v>
      </c>
      <c r="BC15" s="17">
        <v>0.31860217767961402</v>
      </c>
      <c r="BD15" s="17"/>
      <c r="BE15" s="17">
        <v>0.34332608140505999</v>
      </c>
      <c r="BF15" s="17">
        <v>0.31232328607572601</v>
      </c>
      <c r="BG15" s="17"/>
      <c r="BH15" s="17">
        <v>0.34249689222471702</v>
      </c>
      <c r="BI15" s="17">
        <v>0.313589135725511</v>
      </c>
      <c r="BJ15" s="17"/>
      <c r="BK15" s="17">
        <v>0.37267421067987899</v>
      </c>
      <c r="BL15" s="17">
        <v>0.30608077233797798</v>
      </c>
      <c r="BM15" s="17"/>
      <c r="BN15" s="17">
        <v>0.41908910062168597</v>
      </c>
      <c r="BO15" s="17">
        <v>0.31121367597630401</v>
      </c>
      <c r="BP15" s="17"/>
      <c r="BQ15" s="17">
        <v>0.44214616840964799</v>
      </c>
      <c r="BR15" s="17">
        <v>0.30598505017032301</v>
      </c>
      <c r="BS15" s="17"/>
      <c r="BT15" s="17">
        <v>0.39918309230392501</v>
      </c>
      <c r="BU15" s="17">
        <v>0.31035249251583602</v>
      </c>
      <c r="BV15" s="17"/>
      <c r="BW15" s="17">
        <v>0.32469704191075499</v>
      </c>
      <c r="BX15" s="17">
        <v>0.31173311820761002</v>
      </c>
      <c r="BY15" s="17"/>
      <c r="BZ15" s="17">
        <v>0.41744677830403398</v>
      </c>
      <c r="CA15" s="17">
        <v>0.31103657363735598</v>
      </c>
    </row>
    <row r="16" spans="2:79" ht="43.5" x14ac:dyDescent="0.35">
      <c r="B16" s="18" t="s">
        <v>259</v>
      </c>
      <c r="C16" s="17">
        <v>0.28466505455678298</v>
      </c>
      <c r="D16" s="17">
        <v>0.30251655020162799</v>
      </c>
      <c r="E16" s="17">
        <v>0.25405908057928001</v>
      </c>
      <c r="F16" s="17">
        <v>0.27749046748757999</v>
      </c>
      <c r="G16" s="17">
        <v>0.21463230258095001</v>
      </c>
      <c r="H16" s="17">
        <v>0.31817785786604202</v>
      </c>
      <c r="I16" s="17">
        <v>0.33956549792278401</v>
      </c>
      <c r="J16" s="17">
        <v>0.26588525700809901</v>
      </c>
      <c r="K16" s="17">
        <v>0.27140113244702002</v>
      </c>
      <c r="L16" s="17">
        <v>0.33235546146630102</v>
      </c>
      <c r="M16" s="17"/>
      <c r="N16" s="17">
        <v>0.172129992692687</v>
      </c>
      <c r="O16" s="17">
        <v>0.21341689391260099</v>
      </c>
      <c r="P16" s="17">
        <v>0.28232868731421501</v>
      </c>
      <c r="Q16" s="17">
        <v>0.41549005373689701</v>
      </c>
      <c r="R16" s="17"/>
      <c r="S16" s="17">
        <v>0.21221734643727799</v>
      </c>
      <c r="T16" s="17">
        <v>0.27302058889666098</v>
      </c>
      <c r="U16" s="17">
        <v>0.35471937716545199</v>
      </c>
      <c r="V16" s="17">
        <v>0.22825466269155101</v>
      </c>
      <c r="W16" s="17">
        <v>0.32181176327564998</v>
      </c>
      <c r="X16" s="17">
        <v>0.33802480890738501</v>
      </c>
      <c r="Y16" s="17">
        <v>0.366175535870361</v>
      </c>
      <c r="Z16" s="17"/>
      <c r="AA16" s="17">
        <v>0.35423039012447899</v>
      </c>
      <c r="AB16" s="17">
        <v>0.17490383053085301</v>
      </c>
      <c r="AC16" s="17"/>
      <c r="AD16" s="17">
        <v>0.34620409608820402</v>
      </c>
      <c r="AE16" s="17">
        <v>0.45545130274067502</v>
      </c>
      <c r="AF16" s="17">
        <v>0.31311429901225901</v>
      </c>
      <c r="AG16" s="17"/>
      <c r="AH16" s="17">
        <v>0.44591269595854999</v>
      </c>
      <c r="AI16" s="17">
        <v>0.26181888212462601</v>
      </c>
      <c r="AJ16" s="17"/>
      <c r="AK16" s="17">
        <v>0.25325609388918502</v>
      </c>
      <c r="AL16" s="17">
        <v>0.29881771231178</v>
      </c>
      <c r="AM16" s="17"/>
      <c r="AN16" s="17">
        <v>0.211422511332231</v>
      </c>
      <c r="AO16" s="17">
        <v>0.41549005373689701</v>
      </c>
      <c r="AP16" s="17"/>
      <c r="AQ16" s="17">
        <v>0.38445797487022498</v>
      </c>
      <c r="AR16" s="17">
        <v>0.234884546852695</v>
      </c>
      <c r="AS16" s="17"/>
      <c r="AT16" s="17">
        <v>0.114261219703224</v>
      </c>
      <c r="AU16" s="17">
        <v>0.21689716962492001</v>
      </c>
      <c r="AV16" s="17">
        <v>0.35612741020795102</v>
      </c>
      <c r="AW16" s="17">
        <v>0.49534795070868898</v>
      </c>
      <c r="AX16" s="17"/>
      <c r="AY16" s="17">
        <v>0.389044942687303</v>
      </c>
      <c r="AZ16" s="17">
        <v>0.25879428898962498</v>
      </c>
      <c r="BA16" s="17"/>
      <c r="BB16" s="17">
        <v>0.26983755832200002</v>
      </c>
      <c r="BC16" s="17">
        <v>0.28738895359107602</v>
      </c>
      <c r="BD16" s="17"/>
      <c r="BE16" s="17">
        <v>0.37485115587186901</v>
      </c>
      <c r="BF16" s="17">
        <v>0.272845857500367</v>
      </c>
      <c r="BG16" s="17"/>
      <c r="BH16" s="17">
        <v>0.29564231973368799</v>
      </c>
      <c r="BI16" s="17">
        <v>0.28370432598221201</v>
      </c>
      <c r="BJ16" s="17"/>
      <c r="BK16" s="17">
        <v>0.357340699060472</v>
      </c>
      <c r="BL16" s="17">
        <v>0.272072310351827</v>
      </c>
      <c r="BM16" s="17"/>
      <c r="BN16" s="17">
        <v>0.38889185879661498</v>
      </c>
      <c r="BO16" s="17">
        <v>0.27991519986135799</v>
      </c>
      <c r="BP16" s="17"/>
      <c r="BQ16" s="17">
        <v>0.37920138610213699</v>
      </c>
      <c r="BR16" s="17">
        <v>0.277227942780151</v>
      </c>
      <c r="BS16" s="17"/>
      <c r="BT16" s="17">
        <v>0.33481288676384102</v>
      </c>
      <c r="BU16" s="17">
        <v>0.28131471757907101</v>
      </c>
      <c r="BV16" s="17"/>
      <c r="BW16" s="17">
        <v>0.27817366899839202</v>
      </c>
      <c r="BX16" s="17">
        <v>0.28775673965221898</v>
      </c>
      <c r="BY16" s="17"/>
      <c r="BZ16" s="17">
        <v>0.39156648713438003</v>
      </c>
      <c r="CA16" s="17">
        <v>0.27952803821595501</v>
      </c>
    </row>
    <row r="17" spans="2:79" x14ac:dyDescent="0.35">
      <c r="B17" s="18" t="s">
        <v>115</v>
      </c>
      <c r="C17" s="19">
        <v>7.9813114963869905E-2</v>
      </c>
      <c r="D17" s="19">
        <v>0.105638907032857</v>
      </c>
      <c r="E17" s="19">
        <v>0.103931049707432</v>
      </c>
      <c r="F17" s="19">
        <v>7.0002594319194894E-2</v>
      </c>
      <c r="G17" s="19">
        <v>0.13932622343770801</v>
      </c>
      <c r="H17" s="19">
        <v>3.45625469554426E-2</v>
      </c>
      <c r="I17" s="19">
        <v>4.0270719182951803E-2</v>
      </c>
      <c r="J17" s="19">
        <v>7.2791471809424593E-2</v>
      </c>
      <c r="K17" s="19">
        <v>8.02706673893296E-2</v>
      </c>
      <c r="L17" s="19">
        <v>4.1640572636218301E-2</v>
      </c>
      <c r="M17" s="19"/>
      <c r="N17" s="19">
        <v>0.16384821927639001</v>
      </c>
      <c r="O17" s="19">
        <v>7.4461068374797906E-2</v>
      </c>
      <c r="P17" s="19">
        <v>4.3947886816756002E-2</v>
      </c>
      <c r="Q17" s="19">
        <v>2.9822131257563399E-2</v>
      </c>
      <c r="R17" s="19"/>
      <c r="S17" s="19">
        <v>9.2873280598548505E-2</v>
      </c>
      <c r="T17" s="19">
        <v>7.5165778992265495E-2</v>
      </c>
      <c r="U17" s="19">
        <v>3.9963002350898801E-2</v>
      </c>
      <c r="V17" s="19">
        <v>0.131844866734842</v>
      </c>
      <c r="W17" s="19">
        <v>3.9510909377308501E-2</v>
      </c>
      <c r="X17" s="19">
        <v>3.9395657640269303E-2</v>
      </c>
      <c r="Y17" s="19">
        <v>3.9843730831028698E-2</v>
      </c>
      <c r="Z17" s="19"/>
      <c r="AA17" s="19">
        <v>2.52578023370989E-2</v>
      </c>
      <c r="AB17" s="19">
        <v>0.16589130091906401</v>
      </c>
      <c r="AC17" s="19"/>
      <c r="AD17" s="19">
        <v>1.96921938591215E-2</v>
      </c>
      <c r="AE17" s="19">
        <v>1.0799553616494499E-2</v>
      </c>
      <c r="AF17" s="19">
        <v>3.0776360692345E-2</v>
      </c>
      <c r="AG17" s="19"/>
      <c r="AH17" s="19">
        <v>6.6659795319955898E-3</v>
      </c>
      <c r="AI17" s="19">
        <v>9.0176876284453103E-2</v>
      </c>
      <c r="AJ17" s="19"/>
      <c r="AK17" s="19">
        <v>0.102203863912741</v>
      </c>
      <c r="AL17" s="19">
        <v>6.9724000264880598E-2</v>
      </c>
      <c r="AM17" s="19"/>
      <c r="AN17" s="19">
        <v>0.107800631171732</v>
      </c>
      <c r="AO17" s="19">
        <v>2.9822131257563399E-2</v>
      </c>
      <c r="AP17" s="19"/>
      <c r="AQ17" s="19">
        <v>2.3398872323896501E-2</v>
      </c>
      <c r="AR17" s="19">
        <v>0.107954686846312</v>
      </c>
      <c r="AS17" s="19"/>
      <c r="AT17" s="19">
        <v>0.27290442317204699</v>
      </c>
      <c r="AU17" s="19">
        <v>6.4221918166097305E-2</v>
      </c>
      <c r="AV17" s="19">
        <v>1.8229047913720198E-2</v>
      </c>
      <c r="AW17" s="19">
        <v>8.3008842395140506E-3</v>
      </c>
      <c r="AX17" s="19"/>
      <c r="AY17" s="19">
        <v>2.8106408021353599E-2</v>
      </c>
      <c r="AZ17" s="19">
        <v>9.2628726452999799E-2</v>
      </c>
      <c r="BA17" s="19"/>
      <c r="BB17" s="19">
        <v>5.2800846662437603E-2</v>
      </c>
      <c r="BC17" s="19">
        <v>8.4775428922699098E-2</v>
      </c>
      <c r="BD17" s="19"/>
      <c r="BE17" s="19">
        <v>4.1042795620004402E-2</v>
      </c>
      <c r="BF17" s="19">
        <v>8.4894097926692405E-2</v>
      </c>
      <c r="BG17" s="19"/>
      <c r="BH17" s="19">
        <v>6.2912931125482796E-2</v>
      </c>
      <c r="BI17" s="19">
        <v>8.1292216476622395E-2</v>
      </c>
      <c r="BJ17" s="19"/>
      <c r="BK17" s="19">
        <v>3.4027368812153798E-2</v>
      </c>
      <c r="BL17" s="19">
        <v>8.77465594274046E-2</v>
      </c>
      <c r="BM17" s="19"/>
      <c r="BN17" s="19">
        <v>1.9497591222097699E-2</v>
      </c>
      <c r="BO17" s="19">
        <v>8.2561831819781994E-2</v>
      </c>
      <c r="BP17" s="19"/>
      <c r="BQ17" s="19">
        <v>1.48049819127572E-2</v>
      </c>
      <c r="BR17" s="19">
        <v>8.4927262551237503E-2</v>
      </c>
      <c r="BS17" s="19"/>
      <c r="BT17" s="19">
        <v>3.64049806324633E-2</v>
      </c>
      <c r="BU17" s="19">
        <v>8.2713178060984896E-2</v>
      </c>
      <c r="BV17" s="19"/>
      <c r="BW17" s="19">
        <v>3.4414147104789697E-2</v>
      </c>
      <c r="BX17" s="19">
        <v>0.10143551144849999</v>
      </c>
      <c r="BY17" s="19"/>
      <c r="BZ17" s="19">
        <v>4.10525445345079E-3</v>
      </c>
      <c r="CA17" s="19">
        <v>8.3451162716774094E-2</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261</v>
      </c>
      <c r="C9" s="17">
        <v>0.31328672553368803</v>
      </c>
      <c r="D9" s="17">
        <v>0.27917378277377602</v>
      </c>
      <c r="E9" s="17">
        <v>0.31027132324279</v>
      </c>
      <c r="F9" s="17">
        <v>0.316902363232618</v>
      </c>
      <c r="G9" s="17">
        <v>0.28358877586312198</v>
      </c>
      <c r="H9" s="17">
        <v>0.32722243024451497</v>
      </c>
      <c r="I9" s="17">
        <v>0.37580590133500702</v>
      </c>
      <c r="J9" s="17">
        <v>0.257118066919724</v>
      </c>
      <c r="K9" s="17">
        <v>0.28749858409588802</v>
      </c>
      <c r="L9" s="17">
        <v>0.38597827103662902</v>
      </c>
      <c r="M9" s="17"/>
      <c r="N9" s="17">
        <v>0.358950440397795</v>
      </c>
      <c r="O9" s="17">
        <v>0.31540713218841898</v>
      </c>
      <c r="P9" s="17">
        <v>0.30758983803891099</v>
      </c>
      <c r="Q9" s="17">
        <v>0.27741239236297699</v>
      </c>
      <c r="R9" s="17"/>
      <c r="S9" s="17">
        <v>0.37163524762684702</v>
      </c>
      <c r="T9" s="17">
        <v>0.35309709191177902</v>
      </c>
      <c r="U9" s="17">
        <v>0.335758872151731</v>
      </c>
      <c r="V9" s="17">
        <v>0.29606226261887097</v>
      </c>
      <c r="W9" s="17">
        <v>0.293613042937864</v>
      </c>
      <c r="X9" s="17">
        <v>0.291535834763264</v>
      </c>
      <c r="Y9" s="17">
        <v>0.27480941432386702</v>
      </c>
      <c r="Z9" s="17"/>
      <c r="AA9" s="17">
        <v>0.29994065167686301</v>
      </c>
      <c r="AB9" s="17">
        <v>0.33434435992172401</v>
      </c>
      <c r="AC9" s="17"/>
      <c r="AD9" s="17">
        <v>0.272385316245286</v>
      </c>
      <c r="AE9" s="17">
        <v>0.293506826926556</v>
      </c>
      <c r="AF9" s="17">
        <v>0.32379691619670797</v>
      </c>
      <c r="AG9" s="17"/>
      <c r="AH9" s="17">
        <v>0.27657098252610102</v>
      </c>
      <c r="AI9" s="17">
        <v>0.31848875012415001</v>
      </c>
      <c r="AJ9" s="17"/>
      <c r="AK9" s="17">
        <v>0.33669385437229299</v>
      </c>
      <c r="AL9" s="17">
        <v>0.30273963717295599</v>
      </c>
      <c r="AM9" s="17"/>
      <c r="AN9" s="17">
        <v>0.33337101687230503</v>
      </c>
      <c r="AO9" s="17">
        <v>0.27741239236297699</v>
      </c>
      <c r="AP9" s="17"/>
      <c r="AQ9" s="17">
        <v>0.27833063241614098</v>
      </c>
      <c r="AR9" s="17">
        <v>0.33072415553651002</v>
      </c>
      <c r="AS9" s="17"/>
      <c r="AT9" s="17">
        <v>0.286585715800031</v>
      </c>
      <c r="AU9" s="17">
        <v>0.35065659924889903</v>
      </c>
      <c r="AV9" s="17">
        <v>0.31037005018235098</v>
      </c>
      <c r="AW9" s="17">
        <v>0.26888581161480901</v>
      </c>
      <c r="AX9" s="17"/>
      <c r="AY9" s="17">
        <v>0.29414407232503798</v>
      </c>
      <c r="AZ9" s="17">
        <v>0.31803127069812698</v>
      </c>
      <c r="BA9" s="17"/>
      <c r="BB9" s="17">
        <v>0.34367647288227199</v>
      </c>
      <c r="BC9" s="17">
        <v>0.307703948634305</v>
      </c>
      <c r="BD9" s="17"/>
      <c r="BE9" s="17">
        <v>0.29562621825857199</v>
      </c>
      <c r="BF9" s="17">
        <v>0.31560119541936998</v>
      </c>
      <c r="BG9" s="17"/>
      <c r="BH9" s="17">
        <v>0.32703467406845399</v>
      </c>
      <c r="BI9" s="17">
        <v>0.31208350717408501</v>
      </c>
      <c r="BJ9" s="17"/>
      <c r="BK9" s="17">
        <v>0.32784312655365999</v>
      </c>
      <c r="BL9" s="17">
        <v>0.31076449080372998</v>
      </c>
      <c r="BM9" s="17"/>
      <c r="BN9" s="17">
        <v>0.29532305980128898</v>
      </c>
      <c r="BO9" s="17">
        <v>0.31410537101215602</v>
      </c>
      <c r="BP9" s="17"/>
      <c r="BQ9" s="17">
        <v>0.30354969111826202</v>
      </c>
      <c r="BR9" s="17">
        <v>0.31405273170440201</v>
      </c>
      <c r="BS9" s="17"/>
      <c r="BT9" s="17">
        <v>0.33822565990029402</v>
      </c>
      <c r="BU9" s="17">
        <v>0.31162057506783702</v>
      </c>
      <c r="BV9" s="17"/>
      <c r="BW9" s="17">
        <v>0.32194869887083299</v>
      </c>
      <c r="BX9" s="17">
        <v>0.30916124359726099</v>
      </c>
      <c r="BY9" s="17"/>
      <c r="BZ9" s="17">
        <v>0.31219454397099899</v>
      </c>
      <c r="CA9" s="17">
        <v>0.31333920897005901</v>
      </c>
    </row>
    <row r="10" spans="2:79" ht="29" x14ac:dyDescent="0.35">
      <c r="B10" s="18" t="s">
        <v>262</v>
      </c>
      <c r="C10" s="17">
        <v>0.26363133985734499</v>
      </c>
      <c r="D10" s="17">
        <v>0.28573290215506097</v>
      </c>
      <c r="E10" s="17">
        <v>0.25935206799794702</v>
      </c>
      <c r="F10" s="17">
        <v>0.26584816842665099</v>
      </c>
      <c r="G10" s="17">
        <v>0.24836394239482701</v>
      </c>
      <c r="H10" s="17">
        <v>0.231183613839376</v>
      </c>
      <c r="I10" s="17">
        <v>0.26794776864492698</v>
      </c>
      <c r="J10" s="17">
        <v>0.27914993619230999</v>
      </c>
      <c r="K10" s="17">
        <v>0.25743715920886201</v>
      </c>
      <c r="L10" s="17">
        <v>0.32206607296356798</v>
      </c>
      <c r="M10" s="17"/>
      <c r="N10" s="17">
        <v>0.16033897756503801</v>
      </c>
      <c r="O10" s="17">
        <v>0.237227649533228</v>
      </c>
      <c r="P10" s="17">
        <v>0.30331045299901399</v>
      </c>
      <c r="Q10" s="17">
        <v>0.34461780801922498</v>
      </c>
      <c r="R10" s="17"/>
      <c r="S10" s="17">
        <v>0.22423889899570401</v>
      </c>
      <c r="T10" s="17">
        <v>0.271653305778222</v>
      </c>
      <c r="U10" s="17">
        <v>0.342756783843368</v>
      </c>
      <c r="V10" s="17">
        <v>0.20714808987724401</v>
      </c>
      <c r="W10" s="17">
        <v>0.29482621700251199</v>
      </c>
      <c r="X10" s="17">
        <v>0.29211564096429499</v>
      </c>
      <c r="Y10" s="17">
        <v>0.28609504978850098</v>
      </c>
      <c r="Z10" s="17"/>
      <c r="AA10" s="17">
        <v>0.30406180372888703</v>
      </c>
      <c r="AB10" s="17">
        <v>0.19983955094031799</v>
      </c>
      <c r="AC10" s="17"/>
      <c r="AD10" s="17">
        <v>0.31812981270813401</v>
      </c>
      <c r="AE10" s="17">
        <v>0.34288470955246703</v>
      </c>
      <c r="AF10" s="17">
        <v>0.27866112970961698</v>
      </c>
      <c r="AG10" s="17"/>
      <c r="AH10" s="17">
        <v>0.35027627839738001</v>
      </c>
      <c r="AI10" s="17">
        <v>0.25135515901493999</v>
      </c>
      <c r="AJ10" s="17"/>
      <c r="AK10" s="17">
        <v>0.22217324293145499</v>
      </c>
      <c r="AL10" s="17">
        <v>0.282312068047466</v>
      </c>
      <c r="AM10" s="17"/>
      <c r="AN10" s="17">
        <v>0.21829096200812401</v>
      </c>
      <c r="AO10" s="17">
        <v>0.34461780801922498</v>
      </c>
      <c r="AP10" s="17"/>
      <c r="AQ10" s="17">
        <v>0.28298448286637701</v>
      </c>
      <c r="AR10" s="17">
        <v>0.25397725536283899</v>
      </c>
      <c r="AS10" s="17"/>
      <c r="AT10" s="17">
        <v>0.144994213861943</v>
      </c>
      <c r="AU10" s="17">
        <v>0.25061417170631001</v>
      </c>
      <c r="AV10" s="17">
        <v>0.31439201799363498</v>
      </c>
      <c r="AW10" s="17">
        <v>0.32566924823245902</v>
      </c>
      <c r="AX10" s="17"/>
      <c r="AY10" s="17">
        <v>0.31068065508126003</v>
      </c>
      <c r="AZ10" s="17">
        <v>0.25197007228891</v>
      </c>
      <c r="BA10" s="17"/>
      <c r="BB10" s="17">
        <v>0.27683398786200603</v>
      </c>
      <c r="BC10" s="17">
        <v>0.26120593508363399</v>
      </c>
      <c r="BD10" s="17"/>
      <c r="BE10" s="17">
        <v>0.30659624024690801</v>
      </c>
      <c r="BF10" s="17">
        <v>0.25800064270103501</v>
      </c>
      <c r="BG10" s="17"/>
      <c r="BH10" s="17">
        <v>0.30929412011864998</v>
      </c>
      <c r="BI10" s="17">
        <v>0.259634940291112</v>
      </c>
      <c r="BJ10" s="17"/>
      <c r="BK10" s="17">
        <v>0.32944255256319099</v>
      </c>
      <c r="BL10" s="17">
        <v>0.25222801797306998</v>
      </c>
      <c r="BM10" s="17"/>
      <c r="BN10" s="17">
        <v>0.36824982834106201</v>
      </c>
      <c r="BO10" s="17">
        <v>0.25886363521191402</v>
      </c>
      <c r="BP10" s="17"/>
      <c r="BQ10" s="17">
        <v>0.305823543017824</v>
      </c>
      <c r="BR10" s="17">
        <v>0.260312106649567</v>
      </c>
      <c r="BS10" s="17"/>
      <c r="BT10" s="17">
        <v>0.28528675970223499</v>
      </c>
      <c r="BU10" s="17">
        <v>0.26218455839778598</v>
      </c>
      <c r="BV10" s="17"/>
      <c r="BW10" s="17">
        <v>0.266429186327306</v>
      </c>
      <c r="BX10" s="17">
        <v>0.26229879534081701</v>
      </c>
      <c r="BY10" s="17"/>
      <c r="BZ10" s="17">
        <v>0.335110385039675</v>
      </c>
      <c r="CA10" s="17">
        <v>0.26019650260329902</v>
      </c>
    </row>
    <row r="11" spans="2:79" ht="29" x14ac:dyDescent="0.35">
      <c r="B11" s="18" t="s">
        <v>263</v>
      </c>
      <c r="C11" s="17">
        <v>0.245242320112396</v>
      </c>
      <c r="D11" s="17">
        <v>0.21683649043884001</v>
      </c>
      <c r="E11" s="17">
        <v>0.23762487417620101</v>
      </c>
      <c r="F11" s="17">
        <v>0.289610163183603</v>
      </c>
      <c r="G11" s="17">
        <v>0.24882060158932001</v>
      </c>
      <c r="H11" s="17">
        <v>0.21624530093922201</v>
      </c>
      <c r="I11" s="17">
        <v>0.23018315574206799</v>
      </c>
      <c r="J11" s="17">
        <v>0.27586091683484398</v>
      </c>
      <c r="K11" s="17">
        <v>0.22719742669416701</v>
      </c>
      <c r="L11" s="17">
        <v>0.31999566700284399</v>
      </c>
      <c r="M11" s="17"/>
      <c r="N11" s="17">
        <v>0.17232660484369</v>
      </c>
      <c r="O11" s="17">
        <v>0.28186332059348801</v>
      </c>
      <c r="P11" s="17">
        <v>0.26548448243623202</v>
      </c>
      <c r="Q11" s="17">
        <v>0.27629071785683801</v>
      </c>
      <c r="R11" s="17"/>
      <c r="S11" s="17">
        <v>0.22692340861027399</v>
      </c>
      <c r="T11" s="17">
        <v>0.28382586708489599</v>
      </c>
      <c r="U11" s="17">
        <v>0.25237140282827403</v>
      </c>
      <c r="V11" s="17">
        <v>0.21646092268108799</v>
      </c>
      <c r="W11" s="17">
        <v>0.23816166379648701</v>
      </c>
      <c r="X11" s="17">
        <v>0.25663615453484001</v>
      </c>
      <c r="Y11" s="17">
        <v>0.26741036801061102</v>
      </c>
      <c r="Z11" s="17"/>
      <c r="AA11" s="17">
        <v>0.25937871734530898</v>
      </c>
      <c r="AB11" s="17">
        <v>0.22293770171389299</v>
      </c>
      <c r="AC11" s="17"/>
      <c r="AD11" s="17">
        <v>0.25607197911345603</v>
      </c>
      <c r="AE11" s="17">
        <v>0.271579351785807</v>
      </c>
      <c r="AF11" s="17">
        <v>0.26266145963141402</v>
      </c>
      <c r="AG11" s="17"/>
      <c r="AH11" s="17">
        <v>0.28476860238776303</v>
      </c>
      <c r="AI11" s="17">
        <v>0.23964208774549201</v>
      </c>
      <c r="AJ11" s="17"/>
      <c r="AK11" s="17">
        <v>0.22563744621913501</v>
      </c>
      <c r="AL11" s="17">
        <v>0.25407613901769499</v>
      </c>
      <c r="AM11" s="17"/>
      <c r="AN11" s="17">
        <v>0.227859834898546</v>
      </c>
      <c r="AO11" s="17">
        <v>0.27629071785683801</v>
      </c>
      <c r="AP11" s="17"/>
      <c r="AQ11" s="17">
        <v>0.21882006770273599</v>
      </c>
      <c r="AR11" s="17">
        <v>0.25842274549234401</v>
      </c>
      <c r="AS11" s="17"/>
      <c r="AT11" s="17">
        <v>0.183098562479306</v>
      </c>
      <c r="AU11" s="17">
        <v>0.241813270549431</v>
      </c>
      <c r="AV11" s="17">
        <v>0.27170042187184901</v>
      </c>
      <c r="AW11" s="17">
        <v>0.26691124463879201</v>
      </c>
      <c r="AX11" s="17"/>
      <c r="AY11" s="17">
        <v>0.230697975763903</v>
      </c>
      <c r="AZ11" s="17">
        <v>0.24884716516163999</v>
      </c>
      <c r="BA11" s="17"/>
      <c r="BB11" s="17">
        <v>0.243708169196619</v>
      </c>
      <c r="BC11" s="17">
        <v>0.2455241527382</v>
      </c>
      <c r="BD11" s="17"/>
      <c r="BE11" s="17">
        <v>0.24361448460878299</v>
      </c>
      <c r="BF11" s="17">
        <v>0.24545565352311099</v>
      </c>
      <c r="BG11" s="17"/>
      <c r="BH11" s="17">
        <v>0.33417699224937802</v>
      </c>
      <c r="BI11" s="17">
        <v>0.23745877116690101</v>
      </c>
      <c r="BJ11" s="17"/>
      <c r="BK11" s="17">
        <v>0.29096372918798602</v>
      </c>
      <c r="BL11" s="17">
        <v>0.23732002354232801</v>
      </c>
      <c r="BM11" s="17"/>
      <c r="BN11" s="17">
        <v>0.342328668426997</v>
      </c>
      <c r="BO11" s="17">
        <v>0.240817872382591</v>
      </c>
      <c r="BP11" s="17"/>
      <c r="BQ11" s="17">
        <v>0.24668714116745899</v>
      </c>
      <c r="BR11" s="17">
        <v>0.245128656978783</v>
      </c>
      <c r="BS11" s="17"/>
      <c r="BT11" s="17">
        <v>0.248800077092242</v>
      </c>
      <c r="BU11" s="17">
        <v>0.24500462918454</v>
      </c>
      <c r="BV11" s="17"/>
      <c r="BW11" s="17">
        <v>0.24776612141617901</v>
      </c>
      <c r="BX11" s="17">
        <v>0.244040296475908</v>
      </c>
      <c r="BY11" s="17"/>
      <c r="BZ11" s="17">
        <v>0.25543360843673801</v>
      </c>
      <c r="CA11" s="17">
        <v>0.24475259033615401</v>
      </c>
    </row>
    <row r="12" spans="2:79" ht="29" x14ac:dyDescent="0.35">
      <c r="B12" s="18" t="s">
        <v>264</v>
      </c>
      <c r="C12" s="17">
        <v>0.233039796960372</v>
      </c>
      <c r="D12" s="17">
        <v>0.26117780327451101</v>
      </c>
      <c r="E12" s="17">
        <v>0.264184186268414</v>
      </c>
      <c r="F12" s="17">
        <v>0.15285119722416701</v>
      </c>
      <c r="G12" s="17">
        <v>0.225812557070804</v>
      </c>
      <c r="H12" s="17">
        <v>0.24081901020004401</v>
      </c>
      <c r="I12" s="17">
        <v>0.26616153698533601</v>
      </c>
      <c r="J12" s="17">
        <v>0.22508970208598</v>
      </c>
      <c r="K12" s="17">
        <v>0.21777834957110201</v>
      </c>
      <c r="L12" s="17">
        <v>0.21666824489454101</v>
      </c>
      <c r="M12" s="17"/>
      <c r="N12" s="17">
        <v>0.24454917944014101</v>
      </c>
      <c r="O12" s="17">
        <v>0.24927275159083101</v>
      </c>
      <c r="P12" s="17">
        <v>0.21667019003816901</v>
      </c>
      <c r="Q12" s="17">
        <v>0.22213601167878</v>
      </c>
      <c r="R12" s="17"/>
      <c r="S12" s="17">
        <v>0.226532535616918</v>
      </c>
      <c r="T12" s="17">
        <v>0.26264841703849501</v>
      </c>
      <c r="U12" s="17">
        <v>0.222465111168205</v>
      </c>
      <c r="V12" s="17">
        <v>0.22818802568437899</v>
      </c>
      <c r="W12" s="17">
        <v>0.226109578937077</v>
      </c>
      <c r="X12" s="17">
        <v>0.23417743262644999</v>
      </c>
      <c r="Y12" s="17">
        <v>0.22670056255189999</v>
      </c>
      <c r="Z12" s="17"/>
      <c r="AA12" s="17">
        <v>0.22920871289145001</v>
      </c>
      <c r="AB12" s="17">
        <v>0.23908453854494999</v>
      </c>
      <c r="AC12" s="17"/>
      <c r="AD12" s="17">
        <v>0.206784281928933</v>
      </c>
      <c r="AE12" s="17">
        <v>0.246696575908639</v>
      </c>
      <c r="AF12" s="17">
        <v>0.232831100208856</v>
      </c>
      <c r="AG12" s="17"/>
      <c r="AH12" s="17">
        <v>0.23906236517440799</v>
      </c>
      <c r="AI12" s="17">
        <v>0.23218649683947701</v>
      </c>
      <c r="AJ12" s="17"/>
      <c r="AK12" s="17">
        <v>0.23519306792424999</v>
      </c>
      <c r="AL12" s="17">
        <v>0.23206954814099701</v>
      </c>
      <c r="AM12" s="17"/>
      <c r="AN12" s="17">
        <v>0.23914429510524701</v>
      </c>
      <c r="AO12" s="17">
        <v>0.22213601167878</v>
      </c>
      <c r="AP12" s="17"/>
      <c r="AQ12" s="17">
        <v>0.22289376634733499</v>
      </c>
      <c r="AR12" s="17">
        <v>0.23810102328295901</v>
      </c>
      <c r="AS12" s="17"/>
      <c r="AT12" s="17">
        <v>0.21763109317214899</v>
      </c>
      <c r="AU12" s="17">
        <v>0.25232124274175499</v>
      </c>
      <c r="AV12" s="17">
        <v>0.23055291926132901</v>
      </c>
      <c r="AW12" s="17">
        <v>0.21735321511825001</v>
      </c>
      <c r="AX12" s="17"/>
      <c r="AY12" s="17">
        <v>0.22844549763587499</v>
      </c>
      <c r="AZ12" s="17">
        <v>0.234178503304077</v>
      </c>
      <c r="BA12" s="17"/>
      <c r="BB12" s="17">
        <v>0.24056011295308199</v>
      </c>
      <c r="BC12" s="17">
        <v>0.23165827029222999</v>
      </c>
      <c r="BD12" s="17"/>
      <c r="BE12" s="17">
        <v>0.209521076043683</v>
      </c>
      <c r="BF12" s="17">
        <v>0.236122005781641</v>
      </c>
      <c r="BG12" s="17"/>
      <c r="BH12" s="17">
        <v>0.27519040312009602</v>
      </c>
      <c r="BI12" s="17">
        <v>0.229350782336007</v>
      </c>
      <c r="BJ12" s="17"/>
      <c r="BK12" s="17">
        <v>0.24506801368853201</v>
      </c>
      <c r="BL12" s="17">
        <v>0.23095562890745899</v>
      </c>
      <c r="BM12" s="17"/>
      <c r="BN12" s="17">
        <v>0.28695404889120901</v>
      </c>
      <c r="BO12" s="17">
        <v>0.230582800753382</v>
      </c>
      <c r="BP12" s="17"/>
      <c r="BQ12" s="17">
        <v>0.25229780737506602</v>
      </c>
      <c r="BR12" s="17">
        <v>0.231524781794157</v>
      </c>
      <c r="BS12" s="17"/>
      <c r="BT12" s="17">
        <v>0.246098383214337</v>
      </c>
      <c r="BU12" s="17">
        <v>0.23216736314862399</v>
      </c>
      <c r="BV12" s="17"/>
      <c r="BW12" s="17">
        <v>0.242669066884246</v>
      </c>
      <c r="BX12" s="17">
        <v>0.228453615776743</v>
      </c>
      <c r="BY12" s="17"/>
      <c r="BZ12" s="17">
        <v>0.25348073380566299</v>
      </c>
      <c r="CA12" s="17">
        <v>0.232057532980702</v>
      </c>
    </row>
    <row r="13" spans="2:79" ht="29" x14ac:dyDescent="0.35">
      <c r="B13" s="18" t="s">
        <v>265</v>
      </c>
      <c r="C13" s="17">
        <v>0.194769178414821</v>
      </c>
      <c r="D13" s="17">
        <v>0.15379197711477799</v>
      </c>
      <c r="E13" s="17">
        <v>0.194780170733688</v>
      </c>
      <c r="F13" s="17">
        <v>0.214918491367665</v>
      </c>
      <c r="G13" s="17">
        <v>0.170446570706629</v>
      </c>
      <c r="H13" s="17">
        <v>0.18124909561799099</v>
      </c>
      <c r="I13" s="17">
        <v>0.21459818402842301</v>
      </c>
      <c r="J13" s="17">
        <v>0.216978427467378</v>
      </c>
      <c r="K13" s="17">
        <v>0.17760874669327201</v>
      </c>
      <c r="L13" s="17">
        <v>0.305162364920885</v>
      </c>
      <c r="M13" s="17"/>
      <c r="N13" s="17">
        <v>0.17140869404303999</v>
      </c>
      <c r="O13" s="17">
        <v>0.19425832404281601</v>
      </c>
      <c r="P13" s="17">
        <v>0.19858002166993599</v>
      </c>
      <c r="Q13" s="17">
        <v>0.21242357712797399</v>
      </c>
      <c r="R13" s="17"/>
      <c r="S13" s="17">
        <v>0.215637010653073</v>
      </c>
      <c r="T13" s="17">
        <v>0.22819512863423699</v>
      </c>
      <c r="U13" s="17">
        <v>0.21526544485869101</v>
      </c>
      <c r="V13" s="17">
        <v>0.15047391392084999</v>
      </c>
      <c r="W13" s="17">
        <v>0.18866898675548399</v>
      </c>
      <c r="X13" s="17">
        <v>0.22066791353556101</v>
      </c>
      <c r="Y13" s="17">
        <v>0.22065436059377799</v>
      </c>
      <c r="Z13" s="17"/>
      <c r="AA13" s="17">
        <v>0.211984700700485</v>
      </c>
      <c r="AB13" s="17">
        <v>0.16760627058292701</v>
      </c>
      <c r="AC13" s="17"/>
      <c r="AD13" s="17">
        <v>0.198167329711296</v>
      </c>
      <c r="AE13" s="17">
        <v>0.25776138342545801</v>
      </c>
      <c r="AF13" s="17">
        <v>0.20555394128939</v>
      </c>
      <c r="AG13" s="17"/>
      <c r="AH13" s="17">
        <v>0.25412315339224301</v>
      </c>
      <c r="AI13" s="17">
        <v>0.18635968395598801</v>
      </c>
      <c r="AJ13" s="17"/>
      <c r="AK13" s="17">
        <v>0.170913426466103</v>
      </c>
      <c r="AL13" s="17">
        <v>0.20551841320776401</v>
      </c>
      <c r="AM13" s="17"/>
      <c r="AN13" s="17">
        <v>0.18488534070066001</v>
      </c>
      <c r="AO13" s="17">
        <v>0.21242357712797399</v>
      </c>
      <c r="AP13" s="17"/>
      <c r="AQ13" s="17">
        <v>0.19817874780969899</v>
      </c>
      <c r="AR13" s="17">
        <v>0.193068355400561</v>
      </c>
      <c r="AS13" s="17"/>
      <c r="AT13" s="17">
        <v>0.13581279849925901</v>
      </c>
      <c r="AU13" s="17">
        <v>0.19720263041675001</v>
      </c>
      <c r="AV13" s="17">
        <v>0.21015577520998099</v>
      </c>
      <c r="AW13" s="17">
        <v>0.23085511704216599</v>
      </c>
      <c r="AX13" s="17"/>
      <c r="AY13" s="17">
        <v>0.23792950954477901</v>
      </c>
      <c r="AZ13" s="17">
        <v>0.18407180338920501</v>
      </c>
      <c r="BA13" s="17"/>
      <c r="BB13" s="17">
        <v>0.21145184782528101</v>
      </c>
      <c r="BC13" s="17">
        <v>0.191704473060859</v>
      </c>
      <c r="BD13" s="17"/>
      <c r="BE13" s="17">
        <v>0.216807799327946</v>
      </c>
      <c r="BF13" s="17">
        <v>0.19188094176166101</v>
      </c>
      <c r="BG13" s="17"/>
      <c r="BH13" s="17">
        <v>0.22239982986291801</v>
      </c>
      <c r="BI13" s="17">
        <v>0.192350948012949</v>
      </c>
      <c r="BJ13" s="17"/>
      <c r="BK13" s="17">
        <v>0.217519371442712</v>
      </c>
      <c r="BL13" s="17">
        <v>0.19082717881688099</v>
      </c>
      <c r="BM13" s="17"/>
      <c r="BN13" s="17">
        <v>0.27532210607319402</v>
      </c>
      <c r="BO13" s="17">
        <v>0.191098196612597</v>
      </c>
      <c r="BP13" s="17"/>
      <c r="BQ13" s="17">
        <v>0.25654419870110201</v>
      </c>
      <c r="BR13" s="17">
        <v>0.189909377707912</v>
      </c>
      <c r="BS13" s="17"/>
      <c r="BT13" s="17">
        <v>0.25480808580633002</v>
      </c>
      <c r="BU13" s="17">
        <v>0.190758026532828</v>
      </c>
      <c r="BV13" s="17"/>
      <c r="BW13" s="17">
        <v>0.20607264460682601</v>
      </c>
      <c r="BX13" s="17">
        <v>0.18938561929046399</v>
      </c>
      <c r="BY13" s="17"/>
      <c r="BZ13" s="17">
        <v>0.23134941877821399</v>
      </c>
      <c r="CA13" s="17">
        <v>0.19301136013337</v>
      </c>
    </row>
    <row r="14" spans="2:79" ht="29" x14ac:dyDescent="0.35">
      <c r="B14" s="18" t="s">
        <v>266</v>
      </c>
      <c r="C14" s="17">
        <v>0.18693637455353901</v>
      </c>
      <c r="D14" s="17">
        <v>0.20960479402431301</v>
      </c>
      <c r="E14" s="17">
        <v>0.224940061373681</v>
      </c>
      <c r="F14" s="17">
        <v>0.15844922139326501</v>
      </c>
      <c r="G14" s="17">
        <v>0.168252788620875</v>
      </c>
      <c r="H14" s="17">
        <v>0.185264592436864</v>
      </c>
      <c r="I14" s="17">
        <v>0.20797285226412901</v>
      </c>
      <c r="J14" s="17">
        <v>0.16274455678830799</v>
      </c>
      <c r="K14" s="17">
        <v>0.15296132835679599</v>
      </c>
      <c r="L14" s="17">
        <v>0.147185988782494</v>
      </c>
      <c r="M14" s="17"/>
      <c r="N14" s="17">
        <v>0.13443690049652199</v>
      </c>
      <c r="O14" s="17">
        <v>0.16992973260129199</v>
      </c>
      <c r="P14" s="17">
        <v>0.19237418453636099</v>
      </c>
      <c r="Q14" s="17">
        <v>0.23644783903007</v>
      </c>
      <c r="R14" s="17"/>
      <c r="S14" s="17">
        <v>0.16670791265149901</v>
      </c>
      <c r="T14" s="17">
        <v>0.23010478045150701</v>
      </c>
      <c r="U14" s="17">
        <v>0.210587755542158</v>
      </c>
      <c r="V14" s="17">
        <v>0.14644470702168</v>
      </c>
      <c r="W14" s="17">
        <v>0.21075653418771001</v>
      </c>
      <c r="X14" s="17">
        <v>0.209089021335397</v>
      </c>
      <c r="Y14" s="17">
        <v>0.23142799329953401</v>
      </c>
      <c r="Z14" s="17"/>
      <c r="AA14" s="17">
        <v>0.22298051651937301</v>
      </c>
      <c r="AB14" s="17">
        <v>0.13006538976134599</v>
      </c>
      <c r="AC14" s="17"/>
      <c r="AD14" s="17">
        <v>0.21687180671930401</v>
      </c>
      <c r="AE14" s="17">
        <v>0.28230930316177499</v>
      </c>
      <c r="AF14" s="17">
        <v>0.19940565032490801</v>
      </c>
      <c r="AG14" s="17"/>
      <c r="AH14" s="17">
        <v>0.29231368230360699</v>
      </c>
      <c r="AI14" s="17">
        <v>0.17200612117205899</v>
      </c>
      <c r="AJ14" s="17"/>
      <c r="AK14" s="17">
        <v>0.168760978963684</v>
      </c>
      <c r="AL14" s="17">
        <v>0.19512608054436101</v>
      </c>
      <c r="AM14" s="17"/>
      <c r="AN14" s="17">
        <v>0.15921731780016901</v>
      </c>
      <c r="AO14" s="17">
        <v>0.23644783903007</v>
      </c>
      <c r="AP14" s="17"/>
      <c r="AQ14" s="17">
        <v>0.22077123579826299</v>
      </c>
      <c r="AR14" s="17">
        <v>0.17005825769345201</v>
      </c>
      <c r="AS14" s="17"/>
      <c r="AT14" s="17">
        <v>0.101939456204041</v>
      </c>
      <c r="AU14" s="17">
        <v>0.16862323552793701</v>
      </c>
      <c r="AV14" s="17">
        <v>0.21822435057397599</v>
      </c>
      <c r="AW14" s="17">
        <v>0.26905430213547799</v>
      </c>
      <c r="AX14" s="17"/>
      <c r="AY14" s="17">
        <v>0.245559747994746</v>
      </c>
      <c r="AZ14" s="17">
        <v>0.17240645333771101</v>
      </c>
      <c r="BA14" s="17"/>
      <c r="BB14" s="17">
        <v>0.21447798017567199</v>
      </c>
      <c r="BC14" s="17">
        <v>0.18187681818818099</v>
      </c>
      <c r="BD14" s="17"/>
      <c r="BE14" s="17">
        <v>0.26551565591204002</v>
      </c>
      <c r="BF14" s="17">
        <v>0.17663829095324199</v>
      </c>
      <c r="BG14" s="17"/>
      <c r="BH14" s="17">
        <v>0.25069588520540498</v>
      </c>
      <c r="BI14" s="17">
        <v>0.18135615190274701</v>
      </c>
      <c r="BJ14" s="17"/>
      <c r="BK14" s="17">
        <v>0.191272212157897</v>
      </c>
      <c r="BL14" s="17">
        <v>0.186185089934892</v>
      </c>
      <c r="BM14" s="17"/>
      <c r="BN14" s="17">
        <v>0.29656373233022698</v>
      </c>
      <c r="BO14" s="17">
        <v>0.181940404237838</v>
      </c>
      <c r="BP14" s="17"/>
      <c r="BQ14" s="17">
        <v>0.25245746713440997</v>
      </c>
      <c r="BR14" s="17">
        <v>0.18178187277326699</v>
      </c>
      <c r="BS14" s="17"/>
      <c r="BT14" s="17">
        <v>0.26301466508353299</v>
      </c>
      <c r="BU14" s="17">
        <v>0.18185364417924599</v>
      </c>
      <c r="BV14" s="17"/>
      <c r="BW14" s="17">
        <v>0.19888589019922101</v>
      </c>
      <c r="BX14" s="17">
        <v>0.18124511818198</v>
      </c>
      <c r="BY14" s="17"/>
      <c r="BZ14" s="17">
        <v>0.28295767589884302</v>
      </c>
      <c r="CA14" s="17">
        <v>0.182322189484314</v>
      </c>
    </row>
    <row r="15" spans="2:79" ht="43.5" x14ac:dyDescent="0.35">
      <c r="B15" s="18" t="s">
        <v>267</v>
      </c>
      <c r="C15" s="17">
        <v>0.166709421480109</v>
      </c>
      <c r="D15" s="17">
        <v>0.142329845247086</v>
      </c>
      <c r="E15" s="17">
        <v>0.17199424755763401</v>
      </c>
      <c r="F15" s="17">
        <v>0.15645542937387</v>
      </c>
      <c r="G15" s="17">
        <v>0.17449562245092401</v>
      </c>
      <c r="H15" s="17">
        <v>0.20400906575532099</v>
      </c>
      <c r="I15" s="17">
        <v>0.13742933681903699</v>
      </c>
      <c r="J15" s="17">
        <v>0.19103735111669801</v>
      </c>
      <c r="K15" s="17">
        <v>0.145884463129273</v>
      </c>
      <c r="L15" s="17">
        <v>0.19376994683191001</v>
      </c>
      <c r="M15" s="17"/>
      <c r="N15" s="17">
        <v>0.21618182866292901</v>
      </c>
      <c r="O15" s="17">
        <v>0.14256963342957399</v>
      </c>
      <c r="P15" s="17">
        <v>0.15150803441251001</v>
      </c>
      <c r="Q15" s="17">
        <v>0.14590670695472599</v>
      </c>
      <c r="R15" s="17"/>
      <c r="S15" s="17">
        <v>0.20868148427441599</v>
      </c>
      <c r="T15" s="17">
        <v>0.16249614506434601</v>
      </c>
      <c r="U15" s="17">
        <v>0.211681429386089</v>
      </c>
      <c r="V15" s="17">
        <v>0.16903304438826799</v>
      </c>
      <c r="W15" s="17">
        <v>0.14207721266812601</v>
      </c>
      <c r="X15" s="17">
        <v>0.14216148339586299</v>
      </c>
      <c r="Y15" s="17">
        <v>0.169450722361117</v>
      </c>
      <c r="Z15" s="17"/>
      <c r="AA15" s="17">
        <v>0.14763182897221899</v>
      </c>
      <c r="AB15" s="17">
        <v>0.196810331481416</v>
      </c>
      <c r="AC15" s="17"/>
      <c r="AD15" s="17">
        <v>0.12974904701061399</v>
      </c>
      <c r="AE15" s="17">
        <v>0.180001896820392</v>
      </c>
      <c r="AF15" s="17">
        <v>0.14415761863298099</v>
      </c>
      <c r="AG15" s="17"/>
      <c r="AH15" s="17">
        <v>0.175906856159016</v>
      </c>
      <c r="AI15" s="17">
        <v>0.16540629433492299</v>
      </c>
      <c r="AJ15" s="17"/>
      <c r="AK15" s="17">
        <v>0.16216324217280101</v>
      </c>
      <c r="AL15" s="17">
        <v>0.16875789804417299</v>
      </c>
      <c r="AM15" s="17"/>
      <c r="AN15" s="17">
        <v>0.17835584783105199</v>
      </c>
      <c r="AO15" s="17">
        <v>0.14590670695472599</v>
      </c>
      <c r="AP15" s="17"/>
      <c r="AQ15" s="17">
        <v>0.15628697049434301</v>
      </c>
      <c r="AR15" s="17">
        <v>0.171908536807757</v>
      </c>
      <c r="AS15" s="17"/>
      <c r="AT15" s="17">
        <v>0.21633976038615099</v>
      </c>
      <c r="AU15" s="17">
        <v>0.17534512601792401</v>
      </c>
      <c r="AV15" s="17">
        <v>0.135292511745949</v>
      </c>
      <c r="AW15" s="17">
        <v>0.161885130177294</v>
      </c>
      <c r="AX15" s="17"/>
      <c r="AY15" s="17">
        <v>0.164582770805906</v>
      </c>
      <c r="AZ15" s="17">
        <v>0.16723651613427001</v>
      </c>
      <c r="BA15" s="17"/>
      <c r="BB15" s="17">
        <v>0.16961869843248401</v>
      </c>
      <c r="BC15" s="17">
        <v>0.16617497004234899</v>
      </c>
      <c r="BD15" s="17"/>
      <c r="BE15" s="17">
        <v>0.176004722924021</v>
      </c>
      <c r="BF15" s="17">
        <v>0.16549124043156199</v>
      </c>
      <c r="BG15" s="17"/>
      <c r="BH15" s="17">
        <v>0.162629839793651</v>
      </c>
      <c r="BI15" s="17">
        <v>0.16706646584729101</v>
      </c>
      <c r="BJ15" s="17"/>
      <c r="BK15" s="17">
        <v>0.166161187939452</v>
      </c>
      <c r="BL15" s="17">
        <v>0.16680441568056201</v>
      </c>
      <c r="BM15" s="17"/>
      <c r="BN15" s="17">
        <v>0.22714866110646001</v>
      </c>
      <c r="BO15" s="17">
        <v>0.16395506660737799</v>
      </c>
      <c r="BP15" s="17"/>
      <c r="BQ15" s="17">
        <v>0.202844894393714</v>
      </c>
      <c r="BR15" s="17">
        <v>0.16386666730542401</v>
      </c>
      <c r="BS15" s="17"/>
      <c r="BT15" s="17">
        <v>0.21164876862571499</v>
      </c>
      <c r="BU15" s="17">
        <v>0.16370705926683299</v>
      </c>
      <c r="BV15" s="17"/>
      <c r="BW15" s="17">
        <v>0.14304463986065599</v>
      </c>
      <c r="BX15" s="17">
        <v>0.17798036694491101</v>
      </c>
      <c r="BY15" s="17"/>
      <c r="BZ15" s="17">
        <v>0.14698708632895399</v>
      </c>
      <c r="CA15" s="17">
        <v>0.16765715394269501</v>
      </c>
    </row>
    <row r="16" spans="2:79" x14ac:dyDescent="0.35">
      <c r="B16" s="18" t="s">
        <v>268</v>
      </c>
      <c r="C16" s="17">
        <v>0.13718332247982601</v>
      </c>
      <c r="D16" s="17">
        <v>0.10972106808185</v>
      </c>
      <c r="E16" s="17">
        <v>0.18016400325623799</v>
      </c>
      <c r="F16" s="17">
        <v>0.22154720971553599</v>
      </c>
      <c r="G16" s="17">
        <v>9.5368905696220294E-2</v>
      </c>
      <c r="H16" s="17">
        <v>0.13384006806908599</v>
      </c>
      <c r="I16" s="17">
        <v>0.13240366636981901</v>
      </c>
      <c r="J16" s="17">
        <v>0.11333287917657101</v>
      </c>
      <c r="K16" s="17">
        <v>7.5845131018976497E-2</v>
      </c>
      <c r="L16" s="17">
        <v>6.4665371528849006E-2</v>
      </c>
      <c r="M16" s="17"/>
      <c r="N16" s="17">
        <v>0.126708435703075</v>
      </c>
      <c r="O16" s="17">
        <v>0.12465685364288</v>
      </c>
      <c r="P16" s="17">
        <v>0.16290820277441001</v>
      </c>
      <c r="Q16" s="17">
        <v>0.14117784827947999</v>
      </c>
      <c r="R16" s="17"/>
      <c r="S16" s="17">
        <v>0.167034125181166</v>
      </c>
      <c r="T16" s="17">
        <v>0.12691230091195699</v>
      </c>
      <c r="U16" s="17">
        <v>0.15810563984718701</v>
      </c>
      <c r="V16" s="17">
        <v>0.11790873746660301</v>
      </c>
      <c r="W16" s="17">
        <v>0.131430066200412</v>
      </c>
      <c r="X16" s="17">
        <v>0.15346602488361399</v>
      </c>
      <c r="Y16" s="17">
        <v>0.15473467716749101</v>
      </c>
      <c r="Z16" s="17"/>
      <c r="AA16" s="17">
        <v>0.15840582301853801</v>
      </c>
      <c r="AB16" s="17">
        <v>0.103698144596176</v>
      </c>
      <c r="AC16" s="17"/>
      <c r="AD16" s="17">
        <v>0.151018700332085</v>
      </c>
      <c r="AE16" s="17">
        <v>0.18337880187408001</v>
      </c>
      <c r="AF16" s="17">
        <v>0.15340739974724499</v>
      </c>
      <c r="AG16" s="17"/>
      <c r="AH16" s="17">
        <v>0.206106389803552</v>
      </c>
      <c r="AI16" s="17">
        <v>0.127418043019349</v>
      </c>
      <c r="AJ16" s="17"/>
      <c r="AK16" s="17">
        <v>0.13760077504769799</v>
      </c>
      <c r="AL16" s="17">
        <v>0.13699522127569599</v>
      </c>
      <c r="AM16" s="17"/>
      <c r="AN16" s="17">
        <v>0.134946982098581</v>
      </c>
      <c r="AO16" s="17">
        <v>0.14117784827947999</v>
      </c>
      <c r="AP16" s="17"/>
      <c r="AQ16" s="17">
        <v>0.142440773096913</v>
      </c>
      <c r="AR16" s="17">
        <v>0.13456070596428801</v>
      </c>
      <c r="AS16" s="17"/>
      <c r="AT16" s="17">
        <v>9.1768410687699503E-2</v>
      </c>
      <c r="AU16" s="17">
        <v>0.13411725126782301</v>
      </c>
      <c r="AV16" s="17">
        <v>0.15122711289851101</v>
      </c>
      <c r="AW16" s="17">
        <v>0.17153115015932199</v>
      </c>
      <c r="AX16" s="17"/>
      <c r="AY16" s="17">
        <v>0.17627679768667701</v>
      </c>
      <c r="AZ16" s="17">
        <v>0.12749392588823999</v>
      </c>
      <c r="BA16" s="17"/>
      <c r="BB16" s="17">
        <v>0.14798852158819401</v>
      </c>
      <c r="BC16" s="17">
        <v>0.13519834329314501</v>
      </c>
      <c r="BD16" s="17"/>
      <c r="BE16" s="17">
        <v>0.159784340957594</v>
      </c>
      <c r="BF16" s="17">
        <v>0.134221381702153</v>
      </c>
      <c r="BG16" s="17"/>
      <c r="BH16" s="17">
        <v>0.140980409810881</v>
      </c>
      <c r="BI16" s="17">
        <v>0.136851001975556</v>
      </c>
      <c r="BJ16" s="17"/>
      <c r="BK16" s="17">
        <v>0.16931446400047401</v>
      </c>
      <c r="BL16" s="17">
        <v>0.131615855566447</v>
      </c>
      <c r="BM16" s="17"/>
      <c r="BN16" s="17">
        <v>0.18629856981646001</v>
      </c>
      <c r="BO16" s="17">
        <v>0.13494502792709201</v>
      </c>
      <c r="BP16" s="17"/>
      <c r="BQ16" s="17">
        <v>0.215459876842829</v>
      </c>
      <c r="BR16" s="17">
        <v>0.131025356809157</v>
      </c>
      <c r="BS16" s="17"/>
      <c r="BT16" s="17">
        <v>0.187191795350799</v>
      </c>
      <c r="BU16" s="17">
        <v>0.13384229598905401</v>
      </c>
      <c r="BV16" s="17"/>
      <c r="BW16" s="17">
        <v>0.166481520776907</v>
      </c>
      <c r="BX16" s="17">
        <v>0.123229321106244</v>
      </c>
      <c r="BY16" s="17"/>
      <c r="BZ16" s="17">
        <v>0.229658692557415</v>
      </c>
      <c r="CA16" s="17">
        <v>0.13273953275916001</v>
      </c>
    </row>
    <row r="17" spans="2:79" x14ac:dyDescent="0.35">
      <c r="B17" s="18" t="s">
        <v>115</v>
      </c>
      <c r="C17" s="19">
        <v>0.15103041103310699</v>
      </c>
      <c r="D17" s="19">
        <v>0.15536192701694601</v>
      </c>
      <c r="E17" s="19">
        <v>0.15481513033067601</v>
      </c>
      <c r="F17" s="19">
        <v>0.14616948018200299</v>
      </c>
      <c r="G17" s="19">
        <v>0.19691781497358399</v>
      </c>
      <c r="H17" s="19">
        <v>0.13420686311699201</v>
      </c>
      <c r="I17" s="19">
        <v>0.123390702133341</v>
      </c>
      <c r="J17" s="19">
        <v>0.15891403538454901</v>
      </c>
      <c r="K17" s="19">
        <v>0.159369813263365</v>
      </c>
      <c r="L17" s="19">
        <v>0.11453972482204799</v>
      </c>
      <c r="M17" s="19"/>
      <c r="N17" s="19">
        <v>0.18052912122315101</v>
      </c>
      <c r="O17" s="19">
        <v>0.137987422318542</v>
      </c>
      <c r="P17" s="19">
        <v>0.126085558025304</v>
      </c>
      <c r="Q17" s="19">
        <v>0.144841444896015</v>
      </c>
      <c r="R17" s="19"/>
      <c r="S17" s="19">
        <v>0.124413611543716</v>
      </c>
      <c r="T17" s="19">
        <v>0.10728453436668201</v>
      </c>
      <c r="U17" s="19">
        <v>9.8217792362485207E-2</v>
      </c>
      <c r="V17" s="19">
        <v>0.19096882544854499</v>
      </c>
      <c r="W17" s="19">
        <v>0.148248190709867</v>
      </c>
      <c r="X17" s="19">
        <v>0.132041782722149</v>
      </c>
      <c r="Y17" s="19">
        <v>0.15482580591270501</v>
      </c>
      <c r="Z17" s="19"/>
      <c r="AA17" s="19">
        <v>0.128596774733787</v>
      </c>
      <c r="AB17" s="19">
        <v>0.18642653698393699</v>
      </c>
      <c r="AC17" s="19"/>
      <c r="AD17" s="19">
        <v>0.12441249006645699</v>
      </c>
      <c r="AE17" s="19">
        <v>0.145140691202815</v>
      </c>
      <c r="AF17" s="19">
        <v>0.118658633953643</v>
      </c>
      <c r="AG17" s="19"/>
      <c r="AH17" s="19">
        <v>0.123151801387511</v>
      </c>
      <c r="AI17" s="19">
        <v>0.154980357324384</v>
      </c>
      <c r="AJ17" s="19"/>
      <c r="AK17" s="19">
        <v>0.159362684094807</v>
      </c>
      <c r="AL17" s="19">
        <v>0.147275947133094</v>
      </c>
      <c r="AM17" s="19"/>
      <c r="AN17" s="19">
        <v>0.15449531164577299</v>
      </c>
      <c r="AO17" s="19">
        <v>0.144841444896015</v>
      </c>
      <c r="AP17" s="19"/>
      <c r="AQ17" s="19">
        <v>0.16702970869027201</v>
      </c>
      <c r="AR17" s="19">
        <v>0.14304935227883001</v>
      </c>
      <c r="AS17" s="19"/>
      <c r="AT17" s="19">
        <v>0.25617781870860201</v>
      </c>
      <c r="AU17" s="19">
        <v>0.121440152788884</v>
      </c>
      <c r="AV17" s="19">
        <v>0.120748298970121</v>
      </c>
      <c r="AW17" s="19">
        <v>0.154671416408238</v>
      </c>
      <c r="AX17" s="19"/>
      <c r="AY17" s="19">
        <v>0.13368744394506499</v>
      </c>
      <c r="AZ17" s="19">
        <v>0.155328900366729</v>
      </c>
      <c r="BA17" s="19"/>
      <c r="BB17" s="19">
        <v>0.12403125422367101</v>
      </c>
      <c r="BC17" s="19">
        <v>0.15599031633306201</v>
      </c>
      <c r="BD17" s="19"/>
      <c r="BE17" s="19">
        <v>0.166101551753396</v>
      </c>
      <c r="BF17" s="19">
        <v>0.14905528649129199</v>
      </c>
      <c r="BG17" s="19"/>
      <c r="BH17" s="19">
        <v>8.1230903538580396E-2</v>
      </c>
      <c r="BI17" s="19">
        <v>0.15713925328664699</v>
      </c>
      <c r="BJ17" s="19"/>
      <c r="BK17" s="19">
        <v>0.109456024645869</v>
      </c>
      <c r="BL17" s="19">
        <v>0.158234139556298</v>
      </c>
      <c r="BM17" s="19"/>
      <c r="BN17" s="19">
        <v>7.3366227488250002E-2</v>
      </c>
      <c r="BO17" s="19">
        <v>0.15456974613569799</v>
      </c>
      <c r="BP17" s="19"/>
      <c r="BQ17" s="19">
        <v>9.2502177225065998E-2</v>
      </c>
      <c r="BR17" s="19">
        <v>0.155634789157409</v>
      </c>
      <c r="BS17" s="19"/>
      <c r="BT17" s="19">
        <v>0.113823727003713</v>
      </c>
      <c r="BU17" s="19">
        <v>0.15351616014399599</v>
      </c>
      <c r="BV17" s="19"/>
      <c r="BW17" s="19">
        <v>0.118011768630019</v>
      </c>
      <c r="BX17" s="19">
        <v>0.166756367174662</v>
      </c>
      <c r="BY17" s="19"/>
      <c r="BZ17" s="19">
        <v>0.10037157738652901</v>
      </c>
      <c r="CA17" s="19">
        <v>0.15346475873056101</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0" t="s">
        <v>281</v>
      </c>
      <c r="E2" s="26"/>
      <c r="F2" s="26"/>
      <c r="G2" s="26"/>
      <c r="H2" s="26"/>
      <c r="I2" s="26"/>
      <c r="J2" s="26"/>
      <c r="K2" s="26"/>
    </row>
    <row r="6" spans="2:11" ht="50" customHeight="1" x14ac:dyDescent="0.35">
      <c r="B6" s="23" t="s">
        <v>15</v>
      </c>
      <c r="C6" s="23" t="s">
        <v>270</v>
      </c>
      <c r="D6" s="23" t="s">
        <v>271</v>
      </c>
      <c r="E6" s="23" t="s">
        <v>272</v>
      </c>
      <c r="F6" s="23" t="s">
        <v>273</v>
      </c>
      <c r="G6" s="23" t="s">
        <v>274</v>
      </c>
      <c r="H6" s="23" t="s">
        <v>275</v>
      </c>
      <c r="I6" s="23" t="s">
        <v>276</v>
      </c>
      <c r="J6" s="23" t="s">
        <v>277</v>
      </c>
    </row>
    <row r="7" spans="2:11" ht="29" x14ac:dyDescent="0.35">
      <c r="B7" s="18" t="s">
        <v>278</v>
      </c>
      <c r="C7" s="17">
        <v>0.16091548410078299</v>
      </c>
      <c r="D7" s="17">
        <v>0.15057373200094001</v>
      </c>
      <c r="E7" s="17">
        <v>0.15325442169647699</v>
      </c>
      <c r="F7" s="17">
        <v>0.13956250397863601</v>
      </c>
      <c r="G7" s="17">
        <v>0.20740173434114401</v>
      </c>
      <c r="H7" s="17">
        <v>0.22590944409935701</v>
      </c>
      <c r="I7" s="17">
        <v>0.140427234452834</v>
      </c>
      <c r="J7" s="17">
        <v>0.21203195761952601</v>
      </c>
    </row>
    <row r="8" spans="2:11" x14ac:dyDescent="0.35">
      <c r="B8" s="18" t="s">
        <v>279</v>
      </c>
      <c r="C8" s="17">
        <v>0.60833249973650905</v>
      </c>
      <c r="D8" s="17">
        <v>0.63933780227274795</v>
      </c>
      <c r="E8" s="17">
        <v>0.62753042819090099</v>
      </c>
      <c r="F8" s="17">
        <v>0.63959724500658299</v>
      </c>
      <c r="G8" s="17">
        <v>0.56031083444090801</v>
      </c>
      <c r="H8" s="17">
        <v>0.57670621887489604</v>
      </c>
      <c r="I8" s="17">
        <v>0.72497354437097605</v>
      </c>
      <c r="J8" s="17">
        <v>0.553025364433408</v>
      </c>
    </row>
    <row r="9" spans="2:11" x14ac:dyDescent="0.35">
      <c r="B9" s="18" t="s">
        <v>280</v>
      </c>
      <c r="C9" s="17">
        <v>0.20541880018780501</v>
      </c>
      <c r="D9" s="17">
        <v>0.180775262100317</v>
      </c>
      <c r="E9" s="17">
        <v>0.190248421240542</v>
      </c>
      <c r="F9" s="17">
        <v>0.19174072179479801</v>
      </c>
      <c r="G9" s="17">
        <v>0.198027808831755</v>
      </c>
      <c r="H9" s="17">
        <v>0.154155884968772</v>
      </c>
      <c r="I9" s="17">
        <v>0.106688986723376</v>
      </c>
      <c r="J9" s="17">
        <v>0.18806097102097799</v>
      </c>
    </row>
    <row r="10" spans="2:11" x14ac:dyDescent="0.35">
      <c r="B10" s="18" t="s">
        <v>75</v>
      </c>
      <c r="C10" s="17">
        <v>2.5333215974902599E-2</v>
      </c>
      <c r="D10" s="17">
        <v>2.9313203625995599E-2</v>
      </c>
      <c r="E10" s="17">
        <v>2.8966728872080402E-2</v>
      </c>
      <c r="F10" s="17">
        <v>2.9099529219983399E-2</v>
      </c>
      <c r="G10" s="17">
        <v>3.4259622386192998E-2</v>
      </c>
      <c r="H10" s="17">
        <v>4.3228452056975501E-2</v>
      </c>
      <c r="I10" s="17">
        <v>2.7910234452813799E-2</v>
      </c>
      <c r="J10" s="17">
        <v>4.6881706926088701E-2</v>
      </c>
    </row>
    <row r="11" spans="2:11" x14ac:dyDescent="0.35">
      <c r="B11" s="16"/>
      <c r="C11" s="16"/>
      <c r="D11" s="16"/>
      <c r="E11" s="16"/>
      <c r="F11" s="16"/>
      <c r="G11" s="16"/>
      <c r="H11" s="16"/>
      <c r="I11" s="16"/>
      <c r="J11" s="16"/>
    </row>
    <row r="12" spans="2:11" x14ac:dyDescent="0.35">
      <c r="B12" t="s">
        <v>78</v>
      </c>
    </row>
    <row r="13" spans="2:11" x14ac:dyDescent="0.35">
      <c r="B13" t="s">
        <v>79</v>
      </c>
    </row>
    <row r="17" spans="2:2" x14ac:dyDescent="0.3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278</v>
      </c>
      <c r="C9" s="17">
        <v>0.16091548410078299</v>
      </c>
      <c r="D9" s="17">
        <v>0.15084550048888601</v>
      </c>
      <c r="E9" s="17">
        <v>0.20563873980099601</v>
      </c>
      <c r="F9" s="17">
        <v>0.17067795342150699</v>
      </c>
      <c r="G9" s="17">
        <v>0.19578827927252901</v>
      </c>
      <c r="H9" s="17">
        <v>0.13006922615432401</v>
      </c>
      <c r="I9" s="17">
        <v>0.12479940186175</v>
      </c>
      <c r="J9" s="17">
        <v>0.156585381659922</v>
      </c>
      <c r="K9" s="17">
        <v>0.17347925422426799</v>
      </c>
      <c r="L9" s="17">
        <v>0.115867902369666</v>
      </c>
      <c r="M9" s="17"/>
      <c r="N9" s="17">
        <v>0.16906028693310099</v>
      </c>
      <c r="O9" s="17">
        <v>0.15944787920784101</v>
      </c>
      <c r="P9" s="17">
        <v>0.153578843033879</v>
      </c>
      <c r="Q9" s="17">
        <v>0.158263283180096</v>
      </c>
      <c r="R9" s="17"/>
      <c r="S9" s="17">
        <v>0.16944137450368699</v>
      </c>
      <c r="T9" s="17">
        <v>0.19065565664876299</v>
      </c>
      <c r="U9" s="17">
        <v>0.16413366392356701</v>
      </c>
      <c r="V9" s="17">
        <v>0.16404064801817</v>
      </c>
      <c r="W9" s="17">
        <v>0.17238648156341399</v>
      </c>
      <c r="X9" s="17">
        <v>0.143946972814538</v>
      </c>
      <c r="Y9" s="17">
        <v>0.163211068717006</v>
      </c>
      <c r="Z9" s="17"/>
      <c r="AA9" s="17">
        <v>0.149609859118846</v>
      </c>
      <c r="AB9" s="17">
        <v>0.17875366782072</v>
      </c>
      <c r="AC9" s="17"/>
      <c r="AD9" s="17">
        <v>0.16211327645683599</v>
      </c>
      <c r="AE9" s="17">
        <v>0.154161375840593</v>
      </c>
      <c r="AF9" s="17">
        <v>0.1349103590772</v>
      </c>
      <c r="AG9" s="17"/>
      <c r="AH9" s="17">
        <v>0.14117223936701001</v>
      </c>
      <c r="AI9" s="17">
        <v>0.16371278128688099</v>
      </c>
      <c r="AJ9" s="17"/>
      <c r="AK9" s="17">
        <v>0.14442031884887199</v>
      </c>
      <c r="AL9" s="17">
        <v>0.16834809006610099</v>
      </c>
      <c r="AM9" s="17"/>
      <c r="AN9" s="17">
        <v>0.162400322180593</v>
      </c>
      <c r="AO9" s="17">
        <v>0.158263283180096</v>
      </c>
      <c r="AP9" s="17"/>
      <c r="AQ9" s="17">
        <v>0.133284988121006</v>
      </c>
      <c r="AR9" s="17">
        <v>0.174698627370556</v>
      </c>
      <c r="AS9" s="17"/>
      <c r="AT9" s="17">
        <v>0.230121746006508</v>
      </c>
      <c r="AU9" s="17">
        <v>0.18585585138966301</v>
      </c>
      <c r="AV9" s="17">
        <v>0.13179093857276999</v>
      </c>
      <c r="AW9" s="17">
        <v>8.2768549130876501E-2</v>
      </c>
      <c r="AX9" s="17"/>
      <c r="AY9" s="17">
        <v>0.148812878072524</v>
      </c>
      <c r="AZ9" s="17">
        <v>0.16391513938798999</v>
      </c>
      <c r="BA9" s="17"/>
      <c r="BB9" s="17">
        <v>0.12371107683796199</v>
      </c>
      <c r="BC9" s="17">
        <v>0.167750154459825</v>
      </c>
      <c r="BD9" s="17"/>
      <c r="BE9" s="17">
        <v>0.14635709339894901</v>
      </c>
      <c r="BF9" s="17">
        <v>0.16282341099883299</v>
      </c>
      <c r="BG9" s="17"/>
      <c r="BH9" s="17">
        <v>0.146697161221406</v>
      </c>
      <c r="BI9" s="17">
        <v>0.16215986955130901</v>
      </c>
      <c r="BJ9" s="17"/>
      <c r="BK9" s="17">
        <v>0.198310862944206</v>
      </c>
      <c r="BL9" s="17">
        <v>0.15443586574392501</v>
      </c>
      <c r="BM9" s="17"/>
      <c r="BN9" s="17">
        <v>0.20963189147050501</v>
      </c>
      <c r="BO9" s="17">
        <v>0.15869536560077799</v>
      </c>
      <c r="BP9" s="17"/>
      <c r="BQ9" s="17">
        <v>0.16289100530518699</v>
      </c>
      <c r="BR9" s="17">
        <v>0.16076007113124999</v>
      </c>
      <c r="BS9" s="17"/>
      <c r="BT9" s="17">
        <v>0.146216746700845</v>
      </c>
      <c r="BU9" s="17">
        <v>0.161897495112413</v>
      </c>
      <c r="BV9" s="17"/>
      <c r="BW9" s="17">
        <v>0.142700681078513</v>
      </c>
      <c r="BX9" s="17">
        <v>0.16959074064096499</v>
      </c>
      <c r="BY9" s="17"/>
      <c r="BZ9" s="17">
        <v>0.14115324889386099</v>
      </c>
      <c r="CA9" s="17">
        <v>0.16186513391128099</v>
      </c>
    </row>
    <row r="10" spans="2:79" x14ac:dyDescent="0.35">
      <c r="B10" s="18" t="s">
        <v>279</v>
      </c>
      <c r="C10" s="17">
        <v>0.60833249973650905</v>
      </c>
      <c r="D10" s="17">
        <v>0.57621544725752805</v>
      </c>
      <c r="E10" s="17">
        <v>0.540412093073942</v>
      </c>
      <c r="F10" s="17">
        <v>0.60500610503435903</v>
      </c>
      <c r="G10" s="17">
        <v>0.54988013431356297</v>
      </c>
      <c r="H10" s="17">
        <v>0.71652435267717396</v>
      </c>
      <c r="I10" s="17">
        <v>0.63224596216723195</v>
      </c>
      <c r="J10" s="17">
        <v>0.62712195024027895</v>
      </c>
      <c r="K10" s="17">
        <v>0.58423336683809302</v>
      </c>
      <c r="L10" s="17">
        <v>0.70142641303486497</v>
      </c>
      <c r="M10" s="17"/>
      <c r="N10" s="17">
        <v>0.49610835471554199</v>
      </c>
      <c r="O10" s="17">
        <v>0.58070999231437903</v>
      </c>
      <c r="P10" s="17">
        <v>0.67589882559173797</v>
      </c>
      <c r="Q10" s="17">
        <v>0.68507152991588505</v>
      </c>
      <c r="R10" s="17"/>
      <c r="S10" s="17">
        <v>0.57365555571512705</v>
      </c>
      <c r="T10" s="17">
        <v>0.62220564663845201</v>
      </c>
      <c r="U10" s="17">
        <v>0.66011769058696801</v>
      </c>
      <c r="V10" s="17">
        <v>0.54480648840900103</v>
      </c>
      <c r="W10" s="17">
        <v>0.65194338250538897</v>
      </c>
      <c r="X10" s="17">
        <v>0.714105779621523</v>
      </c>
      <c r="Y10" s="17">
        <v>0.66556145723989801</v>
      </c>
      <c r="Z10" s="17"/>
      <c r="AA10" s="17">
        <v>0.71444460414253297</v>
      </c>
      <c r="AB10" s="17">
        <v>0.44090723874228199</v>
      </c>
      <c r="AC10" s="17"/>
      <c r="AD10" s="17">
        <v>0.71239023340871499</v>
      </c>
      <c r="AE10" s="17">
        <v>0.74625775624360902</v>
      </c>
      <c r="AF10" s="17">
        <v>0.709363977498216</v>
      </c>
      <c r="AG10" s="17"/>
      <c r="AH10" s="17">
        <v>0.79132071472189502</v>
      </c>
      <c r="AI10" s="17">
        <v>0.58240604105304605</v>
      </c>
      <c r="AJ10" s="17"/>
      <c r="AK10" s="17">
        <v>0.608638461868657</v>
      </c>
      <c r="AL10" s="17">
        <v>0.60819463534207296</v>
      </c>
      <c r="AM10" s="17"/>
      <c r="AN10" s="17">
        <v>0.56537005547778496</v>
      </c>
      <c r="AO10" s="17">
        <v>0.68507152991588505</v>
      </c>
      <c r="AP10" s="17"/>
      <c r="AQ10" s="17">
        <v>0.732010627625023</v>
      </c>
      <c r="AR10" s="17">
        <v>0.54663714119961504</v>
      </c>
      <c r="AS10" s="17"/>
      <c r="AT10" s="17">
        <v>0.264043940996117</v>
      </c>
      <c r="AU10" s="17">
        <v>0.52618761741974995</v>
      </c>
      <c r="AV10" s="17">
        <v>0.75873949383606198</v>
      </c>
      <c r="AW10" s="17">
        <v>0.88267082235432304</v>
      </c>
      <c r="AX10" s="17"/>
      <c r="AY10" s="17">
        <v>0.72050995065384205</v>
      </c>
      <c r="AZ10" s="17">
        <v>0.58052909252289997</v>
      </c>
      <c r="BA10" s="17"/>
      <c r="BB10" s="17">
        <v>0.74072717538695398</v>
      </c>
      <c r="BC10" s="17">
        <v>0.58401081228236595</v>
      </c>
      <c r="BD10" s="17"/>
      <c r="BE10" s="17">
        <v>0.70160267169566704</v>
      </c>
      <c r="BF10" s="17">
        <v>0.59610912467320798</v>
      </c>
      <c r="BG10" s="17"/>
      <c r="BH10" s="17">
        <v>0.51364196417470298</v>
      </c>
      <c r="BI10" s="17">
        <v>0.61661980097134395</v>
      </c>
      <c r="BJ10" s="17"/>
      <c r="BK10" s="17">
        <v>0.65281136940338003</v>
      </c>
      <c r="BL10" s="17">
        <v>0.60062550199241505</v>
      </c>
      <c r="BM10" s="17"/>
      <c r="BN10" s="17">
        <v>0.65620887454184995</v>
      </c>
      <c r="BO10" s="17">
        <v>0.60615066344854396</v>
      </c>
      <c r="BP10" s="17"/>
      <c r="BQ10" s="17">
        <v>0.73506437484445997</v>
      </c>
      <c r="BR10" s="17">
        <v>0.59836258546722298</v>
      </c>
      <c r="BS10" s="17"/>
      <c r="BT10" s="17">
        <v>0.73006958933606303</v>
      </c>
      <c r="BU10" s="17">
        <v>0.60019934113534701</v>
      </c>
      <c r="BV10" s="17"/>
      <c r="BW10" s="17">
        <v>0.69129009210662795</v>
      </c>
      <c r="BX10" s="17">
        <v>0.56882186682509805</v>
      </c>
      <c r="BY10" s="17"/>
      <c r="BZ10" s="17">
        <v>0.79339075018540695</v>
      </c>
      <c r="CA10" s="17">
        <v>0.59943975402076699</v>
      </c>
    </row>
    <row r="11" spans="2:79" x14ac:dyDescent="0.35">
      <c r="B11" s="18" t="s">
        <v>280</v>
      </c>
      <c r="C11" s="17">
        <v>0.20541880018780501</v>
      </c>
      <c r="D11" s="17">
        <v>0.24504060305372199</v>
      </c>
      <c r="E11" s="17">
        <v>0.22723315308866099</v>
      </c>
      <c r="F11" s="17">
        <v>0.21087478655702999</v>
      </c>
      <c r="G11" s="17">
        <v>0.232572968176391</v>
      </c>
      <c r="H11" s="17">
        <v>0.123503692479245</v>
      </c>
      <c r="I11" s="17">
        <v>0.23090165942823801</v>
      </c>
      <c r="J11" s="17">
        <v>0.17187534457971901</v>
      </c>
      <c r="K11" s="17">
        <v>0.19019771931075499</v>
      </c>
      <c r="L11" s="17">
        <v>0.144990867025026</v>
      </c>
      <c r="M11" s="17"/>
      <c r="N11" s="17">
        <v>0.314674775851287</v>
      </c>
      <c r="O11" s="17">
        <v>0.23769698413655799</v>
      </c>
      <c r="P11" s="17">
        <v>0.148106918973677</v>
      </c>
      <c r="Q11" s="17">
        <v>0.124134225508217</v>
      </c>
      <c r="R11" s="17"/>
      <c r="S11" s="17">
        <v>0.24166290755294401</v>
      </c>
      <c r="T11" s="17">
        <v>0.16813017096063201</v>
      </c>
      <c r="U11" s="17">
        <v>0.162668019124175</v>
      </c>
      <c r="V11" s="17">
        <v>0.26792240563599801</v>
      </c>
      <c r="W11" s="17">
        <v>0.15122191516092401</v>
      </c>
      <c r="X11" s="17">
        <v>0.13136162278470501</v>
      </c>
      <c r="Y11" s="17">
        <v>0.153352893074058</v>
      </c>
      <c r="Z11" s="17"/>
      <c r="AA11" s="17">
        <v>0.12034186215616099</v>
      </c>
      <c r="AB11" s="17">
        <v>0.33965446193695598</v>
      </c>
      <c r="AC11" s="17"/>
      <c r="AD11" s="17">
        <v>0.109142190149288</v>
      </c>
      <c r="AE11" s="17">
        <v>8.9136660665529596E-2</v>
      </c>
      <c r="AF11" s="17">
        <v>0.14260090970858899</v>
      </c>
      <c r="AG11" s="17"/>
      <c r="AH11" s="17">
        <v>6.4358769738693894E-2</v>
      </c>
      <c r="AI11" s="17">
        <v>0.22540471595630901</v>
      </c>
      <c r="AJ11" s="17"/>
      <c r="AK11" s="17">
        <v>0.219111956426982</v>
      </c>
      <c r="AL11" s="17">
        <v>0.199248759864291</v>
      </c>
      <c r="AM11" s="17"/>
      <c r="AN11" s="17">
        <v>0.25092607335249001</v>
      </c>
      <c r="AO11" s="17">
        <v>0.124134225508217</v>
      </c>
      <c r="AP11" s="17"/>
      <c r="AQ11" s="17">
        <v>0.115718190123142</v>
      </c>
      <c r="AR11" s="17">
        <v>0.25016487933209802</v>
      </c>
      <c r="AS11" s="17"/>
      <c r="AT11" s="17">
        <v>0.44577740646768599</v>
      </c>
      <c r="AU11" s="17">
        <v>0.26105770408331402</v>
      </c>
      <c r="AV11" s="17">
        <v>9.7323982673851006E-2</v>
      </c>
      <c r="AW11" s="17">
        <v>2.6277807739805301E-2</v>
      </c>
      <c r="AX11" s="17"/>
      <c r="AY11" s="17">
        <v>0.113553199476358</v>
      </c>
      <c r="AZ11" s="17">
        <v>0.22818787440562999</v>
      </c>
      <c r="BA11" s="17"/>
      <c r="BB11" s="17">
        <v>0.120540128338856</v>
      </c>
      <c r="BC11" s="17">
        <v>0.22101151581697001</v>
      </c>
      <c r="BD11" s="17"/>
      <c r="BE11" s="17">
        <v>0.138576559410092</v>
      </c>
      <c r="BF11" s="17">
        <v>0.214178704473767</v>
      </c>
      <c r="BG11" s="17"/>
      <c r="BH11" s="17">
        <v>0.31785720897098102</v>
      </c>
      <c r="BI11" s="17">
        <v>0.195578207794667</v>
      </c>
      <c r="BJ11" s="17"/>
      <c r="BK11" s="17">
        <v>0.12187511297041601</v>
      </c>
      <c r="BL11" s="17">
        <v>0.21989468533821499</v>
      </c>
      <c r="BM11" s="17"/>
      <c r="BN11" s="17">
        <v>0.11902764442563001</v>
      </c>
      <c r="BO11" s="17">
        <v>0.209355843444892</v>
      </c>
      <c r="BP11" s="17"/>
      <c r="BQ11" s="17">
        <v>9.5681425354909602E-2</v>
      </c>
      <c r="BR11" s="17">
        <v>0.21405176816281901</v>
      </c>
      <c r="BS11" s="17"/>
      <c r="BT11" s="17">
        <v>0.11566724942275</v>
      </c>
      <c r="BU11" s="17">
        <v>0.211415030256008</v>
      </c>
      <c r="BV11" s="17"/>
      <c r="BW11" s="17">
        <v>0.15370821359032699</v>
      </c>
      <c r="BX11" s="17">
        <v>0.23004726331353401</v>
      </c>
      <c r="BY11" s="17"/>
      <c r="BZ11" s="17">
        <v>6.2425725683644698E-2</v>
      </c>
      <c r="CA11" s="17">
        <v>0.21229015581552299</v>
      </c>
    </row>
    <row r="12" spans="2:79" x14ac:dyDescent="0.35">
      <c r="B12" s="18" t="s">
        <v>75</v>
      </c>
      <c r="C12" s="19">
        <v>2.5333215974902599E-2</v>
      </c>
      <c r="D12" s="19">
        <v>2.78984491998641E-2</v>
      </c>
      <c r="E12" s="19">
        <v>2.67160140364005E-2</v>
      </c>
      <c r="F12" s="19">
        <v>1.3441154987103601E-2</v>
      </c>
      <c r="G12" s="19">
        <v>2.1758618237517201E-2</v>
      </c>
      <c r="H12" s="19">
        <v>2.99027286892567E-2</v>
      </c>
      <c r="I12" s="19">
        <v>1.2052976542780701E-2</v>
      </c>
      <c r="J12" s="19">
        <v>4.4417323520080501E-2</v>
      </c>
      <c r="K12" s="19">
        <v>5.2089659626883597E-2</v>
      </c>
      <c r="L12" s="19">
        <v>3.7714817570442802E-2</v>
      </c>
      <c r="M12" s="19"/>
      <c r="N12" s="19">
        <v>2.0156582500069301E-2</v>
      </c>
      <c r="O12" s="19">
        <v>2.21451443412213E-2</v>
      </c>
      <c r="P12" s="19">
        <v>2.2415412400705902E-2</v>
      </c>
      <c r="Q12" s="19">
        <v>3.2530961395802402E-2</v>
      </c>
      <c r="R12" s="19"/>
      <c r="S12" s="19">
        <v>1.52401622282423E-2</v>
      </c>
      <c r="T12" s="19">
        <v>1.90085257521539E-2</v>
      </c>
      <c r="U12" s="19">
        <v>1.30806263652895E-2</v>
      </c>
      <c r="V12" s="19">
        <v>2.32304579368314E-2</v>
      </c>
      <c r="W12" s="19">
        <v>2.4448220770272502E-2</v>
      </c>
      <c r="X12" s="19">
        <v>1.05856247792336E-2</v>
      </c>
      <c r="Y12" s="19">
        <v>1.7874580969038201E-2</v>
      </c>
      <c r="Z12" s="19"/>
      <c r="AA12" s="19">
        <v>1.560367458246E-2</v>
      </c>
      <c r="AB12" s="19">
        <v>4.0684631500041903E-2</v>
      </c>
      <c r="AC12" s="19"/>
      <c r="AD12" s="19">
        <v>1.63542999851609E-2</v>
      </c>
      <c r="AE12" s="19">
        <v>1.04442072502681E-2</v>
      </c>
      <c r="AF12" s="19">
        <v>1.3124753715995099E-2</v>
      </c>
      <c r="AG12" s="19"/>
      <c r="AH12" s="19">
        <v>3.1482761724011201E-3</v>
      </c>
      <c r="AI12" s="19">
        <v>2.8476461703763299E-2</v>
      </c>
      <c r="AJ12" s="19"/>
      <c r="AK12" s="19">
        <v>2.7829262855489499E-2</v>
      </c>
      <c r="AL12" s="19">
        <v>2.42085147275348E-2</v>
      </c>
      <c r="AM12" s="19"/>
      <c r="AN12" s="19">
        <v>2.1303548989132001E-2</v>
      </c>
      <c r="AO12" s="19">
        <v>3.2530961395802402E-2</v>
      </c>
      <c r="AP12" s="19"/>
      <c r="AQ12" s="19">
        <v>1.8986194130829099E-2</v>
      </c>
      <c r="AR12" s="19">
        <v>2.8499352097730999E-2</v>
      </c>
      <c r="AS12" s="19"/>
      <c r="AT12" s="19">
        <v>6.0056906529689799E-2</v>
      </c>
      <c r="AU12" s="19">
        <v>2.6898827107273302E-2</v>
      </c>
      <c r="AV12" s="19">
        <v>1.21455849173166E-2</v>
      </c>
      <c r="AW12" s="19">
        <v>8.2828207749951008E-3</v>
      </c>
      <c r="AX12" s="19"/>
      <c r="AY12" s="19">
        <v>1.7123971797276899E-2</v>
      </c>
      <c r="AZ12" s="19">
        <v>2.7367893683479499E-2</v>
      </c>
      <c r="BA12" s="19"/>
      <c r="BB12" s="19">
        <v>1.50216194362277E-2</v>
      </c>
      <c r="BC12" s="19">
        <v>2.7227517440839399E-2</v>
      </c>
      <c r="BD12" s="19"/>
      <c r="BE12" s="19">
        <v>1.34636754952926E-2</v>
      </c>
      <c r="BF12" s="19">
        <v>2.6888759854191601E-2</v>
      </c>
      <c r="BG12" s="19"/>
      <c r="BH12" s="19">
        <v>2.1803665632909801E-2</v>
      </c>
      <c r="BI12" s="19">
        <v>2.5642121682680801E-2</v>
      </c>
      <c r="BJ12" s="19"/>
      <c r="BK12" s="19">
        <v>2.70026546819979E-2</v>
      </c>
      <c r="BL12" s="19">
        <v>2.5043946925444999E-2</v>
      </c>
      <c r="BM12" s="19"/>
      <c r="BN12" s="19">
        <v>1.51315895620159E-2</v>
      </c>
      <c r="BO12" s="19">
        <v>2.5798127505786E-2</v>
      </c>
      <c r="BP12" s="19"/>
      <c r="BQ12" s="19">
        <v>6.3631944954433703E-3</v>
      </c>
      <c r="BR12" s="19">
        <v>2.6825575238707499E-2</v>
      </c>
      <c r="BS12" s="19"/>
      <c r="BT12" s="19">
        <v>8.0464145403409907E-3</v>
      </c>
      <c r="BU12" s="19">
        <v>2.6488133496231199E-2</v>
      </c>
      <c r="BV12" s="19"/>
      <c r="BW12" s="19">
        <v>1.23010132245326E-2</v>
      </c>
      <c r="BX12" s="19">
        <v>3.15401292204033E-2</v>
      </c>
      <c r="BY12" s="19"/>
      <c r="BZ12" s="19">
        <v>3.0302752370869601E-3</v>
      </c>
      <c r="CA12" s="19">
        <v>2.6404956252429002E-2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278</v>
      </c>
      <c r="C9" s="17">
        <v>0.15057373200094001</v>
      </c>
      <c r="D9" s="17">
        <v>0.14898976433774899</v>
      </c>
      <c r="E9" s="17">
        <v>0.207202534097498</v>
      </c>
      <c r="F9" s="17">
        <v>0.15200876036054201</v>
      </c>
      <c r="G9" s="17">
        <v>0.207986581311802</v>
      </c>
      <c r="H9" s="17">
        <v>9.5811193849398402E-2</v>
      </c>
      <c r="I9" s="17">
        <v>0.109029153149415</v>
      </c>
      <c r="J9" s="17">
        <v>0.139443664802334</v>
      </c>
      <c r="K9" s="17">
        <v>0.15981796690435199</v>
      </c>
      <c r="L9" s="17">
        <v>0.102199687301279</v>
      </c>
      <c r="M9" s="17"/>
      <c r="N9" s="17">
        <v>0.15049322455519201</v>
      </c>
      <c r="O9" s="17">
        <v>0.15589535249403999</v>
      </c>
      <c r="P9" s="17">
        <v>0.13632230825880101</v>
      </c>
      <c r="Q9" s="17">
        <v>0.15402184589426901</v>
      </c>
      <c r="R9" s="17"/>
      <c r="S9" s="17">
        <v>0.15779412523228001</v>
      </c>
      <c r="T9" s="17">
        <v>0.17766200161267301</v>
      </c>
      <c r="U9" s="17">
        <v>0.185743490027825</v>
      </c>
      <c r="V9" s="17">
        <v>0.16134132197956499</v>
      </c>
      <c r="W9" s="17">
        <v>0.139064841036003</v>
      </c>
      <c r="X9" s="17">
        <v>0.14294096444927901</v>
      </c>
      <c r="Y9" s="17">
        <v>0.12692049683496301</v>
      </c>
      <c r="Z9" s="17"/>
      <c r="AA9" s="17">
        <v>0.14027590258195999</v>
      </c>
      <c r="AB9" s="17">
        <v>0.16682180085036699</v>
      </c>
      <c r="AC9" s="17"/>
      <c r="AD9" s="17">
        <v>0.14990170039787601</v>
      </c>
      <c r="AE9" s="17">
        <v>0.149043260555628</v>
      </c>
      <c r="AF9" s="17">
        <v>0.130280200530001</v>
      </c>
      <c r="AG9" s="17"/>
      <c r="AH9" s="17">
        <v>0.16987473414019499</v>
      </c>
      <c r="AI9" s="17">
        <v>0.14783909340930801</v>
      </c>
      <c r="AJ9" s="17"/>
      <c r="AK9" s="17">
        <v>0.138366530977754</v>
      </c>
      <c r="AL9" s="17">
        <v>0.15607421130861199</v>
      </c>
      <c r="AM9" s="17"/>
      <c r="AN9" s="17">
        <v>0.148643301024765</v>
      </c>
      <c r="AO9" s="17">
        <v>0.15402184589426901</v>
      </c>
      <c r="AP9" s="17"/>
      <c r="AQ9" s="17">
        <v>0.12081616667145</v>
      </c>
      <c r="AR9" s="17">
        <v>0.165417938438499</v>
      </c>
      <c r="AS9" s="17"/>
      <c r="AT9" s="17">
        <v>0.20343023037798599</v>
      </c>
      <c r="AU9" s="17">
        <v>0.16856894191746599</v>
      </c>
      <c r="AV9" s="17">
        <v>0.13069844420961299</v>
      </c>
      <c r="AW9" s="17">
        <v>8.67773934230575E-2</v>
      </c>
      <c r="AX9" s="17"/>
      <c r="AY9" s="17">
        <v>0.144650641740659</v>
      </c>
      <c r="AZ9" s="17">
        <v>0.15204178185519199</v>
      </c>
      <c r="BA9" s="17"/>
      <c r="BB9" s="17">
        <v>0.129987005543133</v>
      </c>
      <c r="BC9" s="17">
        <v>0.154355635798436</v>
      </c>
      <c r="BD9" s="17"/>
      <c r="BE9" s="17">
        <v>0.159870093055413</v>
      </c>
      <c r="BF9" s="17">
        <v>0.149355412086804</v>
      </c>
      <c r="BG9" s="17"/>
      <c r="BH9" s="17">
        <v>0.16169167705905099</v>
      </c>
      <c r="BI9" s="17">
        <v>0.14960069114461499</v>
      </c>
      <c r="BJ9" s="17"/>
      <c r="BK9" s="17">
        <v>0.161480063896184</v>
      </c>
      <c r="BL9" s="17">
        <v>0.14868395656504099</v>
      </c>
      <c r="BM9" s="17"/>
      <c r="BN9" s="17">
        <v>0.14093759351895599</v>
      </c>
      <c r="BO9" s="17">
        <v>0.151012872948878</v>
      </c>
      <c r="BP9" s="17"/>
      <c r="BQ9" s="17">
        <v>0.17384514640582399</v>
      </c>
      <c r="BR9" s="17">
        <v>0.14874298495057001</v>
      </c>
      <c r="BS9" s="17"/>
      <c r="BT9" s="17">
        <v>0.172519145378418</v>
      </c>
      <c r="BU9" s="17">
        <v>0.14910757630299901</v>
      </c>
      <c r="BV9" s="17"/>
      <c r="BW9" s="17">
        <v>0.13287226617758199</v>
      </c>
      <c r="BX9" s="17">
        <v>0.159004498832023</v>
      </c>
      <c r="BY9" s="17"/>
      <c r="BZ9" s="17">
        <v>0.17220338368891799</v>
      </c>
      <c r="CA9" s="17">
        <v>0.149534345797327</v>
      </c>
    </row>
    <row r="10" spans="2:79" x14ac:dyDescent="0.35">
      <c r="B10" s="18" t="s">
        <v>279</v>
      </c>
      <c r="C10" s="17">
        <v>0.63933780227274795</v>
      </c>
      <c r="D10" s="17">
        <v>0.60445092613606599</v>
      </c>
      <c r="E10" s="17">
        <v>0.539706552095365</v>
      </c>
      <c r="F10" s="17">
        <v>0.65943335829141403</v>
      </c>
      <c r="G10" s="17">
        <v>0.54732040035060403</v>
      </c>
      <c r="H10" s="17">
        <v>0.73327372145158198</v>
      </c>
      <c r="I10" s="17">
        <v>0.69448976080404101</v>
      </c>
      <c r="J10" s="17">
        <v>0.64916915509135797</v>
      </c>
      <c r="K10" s="17">
        <v>0.67798136257224695</v>
      </c>
      <c r="L10" s="17">
        <v>0.78110274814940195</v>
      </c>
      <c r="M10" s="17"/>
      <c r="N10" s="17">
        <v>0.53213881594515999</v>
      </c>
      <c r="O10" s="17">
        <v>0.63631589509806896</v>
      </c>
      <c r="P10" s="17">
        <v>0.70020558346383899</v>
      </c>
      <c r="Q10" s="17">
        <v>0.70176643546064399</v>
      </c>
      <c r="R10" s="17"/>
      <c r="S10" s="17">
        <v>0.61267222322138204</v>
      </c>
      <c r="T10" s="17">
        <v>0.64009868390758495</v>
      </c>
      <c r="U10" s="17">
        <v>0.66187834950926505</v>
      </c>
      <c r="V10" s="17">
        <v>0.55686229107715302</v>
      </c>
      <c r="W10" s="17">
        <v>0.71792259369736799</v>
      </c>
      <c r="X10" s="17">
        <v>0.71728587787786202</v>
      </c>
      <c r="Y10" s="17">
        <v>0.70286697619796401</v>
      </c>
      <c r="Z10" s="17"/>
      <c r="AA10" s="17">
        <v>0.73028826436838401</v>
      </c>
      <c r="AB10" s="17">
        <v>0.49583480665180002</v>
      </c>
      <c r="AC10" s="17"/>
      <c r="AD10" s="17">
        <v>0.72189168107801704</v>
      </c>
      <c r="AE10" s="17">
        <v>0.75782206526433504</v>
      </c>
      <c r="AF10" s="17">
        <v>0.729473868474113</v>
      </c>
      <c r="AG10" s="17"/>
      <c r="AH10" s="17">
        <v>0.75784731734678701</v>
      </c>
      <c r="AI10" s="17">
        <v>0.62254692835548697</v>
      </c>
      <c r="AJ10" s="17"/>
      <c r="AK10" s="17">
        <v>0.63981929784381997</v>
      </c>
      <c r="AL10" s="17">
        <v>0.63912084373979705</v>
      </c>
      <c r="AM10" s="17"/>
      <c r="AN10" s="17">
        <v>0.60438705208455901</v>
      </c>
      <c r="AO10" s="17">
        <v>0.70176643546064399</v>
      </c>
      <c r="AP10" s="17"/>
      <c r="AQ10" s="17">
        <v>0.74825258754037705</v>
      </c>
      <c r="AR10" s="17">
        <v>0.58500696106602901</v>
      </c>
      <c r="AS10" s="17"/>
      <c r="AT10" s="17">
        <v>0.33309235764470702</v>
      </c>
      <c r="AU10" s="17">
        <v>0.57320101110007304</v>
      </c>
      <c r="AV10" s="17">
        <v>0.77114602705646096</v>
      </c>
      <c r="AW10" s="17">
        <v>0.87415702642385795</v>
      </c>
      <c r="AX10" s="17"/>
      <c r="AY10" s="17">
        <v>0.72278528784080998</v>
      </c>
      <c r="AZ10" s="17">
        <v>0.618655174853176</v>
      </c>
      <c r="BA10" s="17"/>
      <c r="BB10" s="17">
        <v>0.73617008106892901</v>
      </c>
      <c r="BC10" s="17">
        <v>0.62154913812305601</v>
      </c>
      <c r="BD10" s="17"/>
      <c r="BE10" s="17">
        <v>0.68618066747930495</v>
      </c>
      <c r="BF10" s="17">
        <v>0.63319888456269902</v>
      </c>
      <c r="BG10" s="17"/>
      <c r="BH10" s="17">
        <v>0.57742092236396703</v>
      </c>
      <c r="BI10" s="17">
        <v>0.64475675816185296</v>
      </c>
      <c r="BJ10" s="17"/>
      <c r="BK10" s="17">
        <v>0.68755409938696899</v>
      </c>
      <c r="BL10" s="17">
        <v>0.63098320837521804</v>
      </c>
      <c r="BM10" s="17"/>
      <c r="BN10" s="17">
        <v>0.71861367915073104</v>
      </c>
      <c r="BO10" s="17">
        <v>0.63572501860573305</v>
      </c>
      <c r="BP10" s="17"/>
      <c r="BQ10" s="17">
        <v>0.730109528864619</v>
      </c>
      <c r="BR10" s="17">
        <v>0.63219684952171196</v>
      </c>
      <c r="BS10" s="17"/>
      <c r="BT10" s="17">
        <v>0.72878232473872795</v>
      </c>
      <c r="BU10" s="17">
        <v>0.633362084522193</v>
      </c>
      <c r="BV10" s="17"/>
      <c r="BW10" s="17">
        <v>0.71591184706976996</v>
      </c>
      <c r="BX10" s="17">
        <v>0.60286749391304195</v>
      </c>
      <c r="BY10" s="17"/>
      <c r="BZ10" s="17">
        <v>0.73644541756352</v>
      </c>
      <c r="CA10" s="17">
        <v>0.63467141572825103</v>
      </c>
    </row>
    <row r="11" spans="2:79" x14ac:dyDescent="0.35">
      <c r="B11" s="18" t="s">
        <v>280</v>
      </c>
      <c r="C11" s="17">
        <v>0.180775262100317</v>
      </c>
      <c r="D11" s="17">
        <v>0.21189996129192301</v>
      </c>
      <c r="E11" s="17">
        <v>0.21713184181477399</v>
      </c>
      <c r="F11" s="17">
        <v>0.171666006546769</v>
      </c>
      <c r="G11" s="17">
        <v>0.21503704673070101</v>
      </c>
      <c r="H11" s="17">
        <v>0.13949034551160999</v>
      </c>
      <c r="I11" s="17">
        <v>0.18797825254204301</v>
      </c>
      <c r="J11" s="17">
        <v>0.15148053354649799</v>
      </c>
      <c r="K11" s="17">
        <v>0.116919866645285</v>
      </c>
      <c r="L11" s="17">
        <v>8.9183746607921305E-2</v>
      </c>
      <c r="M11" s="17"/>
      <c r="N11" s="17">
        <v>0.29732646558140302</v>
      </c>
      <c r="O11" s="17">
        <v>0.177699431644992</v>
      </c>
      <c r="P11" s="17">
        <v>0.13634713784101801</v>
      </c>
      <c r="Q11" s="17">
        <v>0.10679793589369101</v>
      </c>
      <c r="R11" s="17"/>
      <c r="S11" s="17">
        <v>0.205706594398638</v>
      </c>
      <c r="T11" s="17">
        <v>0.157541565257898</v>
      </c>
      <c r="U11" s="17">
        <v>0.12996095364413299</v>
      </c>
      <c r="V11" s="17">
        <v>0.25328470453361601</v>
      </c>
      <c r="W11" s="17">
        <v>0.121896432675013</v>
      </c>
      <c r="X11" s="17">
        <v>0.125191353810232</v>
      </c>
      <c r="Y11" s="17">
        <v>0.149187482359322</v>
      </c>
      <c r="Z11" s="17"/>
      <c r="AA11" s="17">
        <v>0.110179121047684</v>
      </c>
      <c r="AB11" s="17">
        <v>0.29216290639484699</v>
      </c>
      <c r="AC11" s="17"/>
      <c r="AD11" s="17">
        <v>0.109722474341715</v>
      </c>
      <c r="AE11" s="17">
        <v>7.4065358554807698E-2</v>
      </c>
      <c r="AF11" s="17">
        <v>0.123611397661833</v>
      </c>
      <c r="AG11" s="17"/>
      <c r="AH11" s="17">
        <v>6.3720523392573405E-2</v>
      </c>
      <c r="AI11" s="17">
        <v>0.19736001782927001</v>
      </c>
      <c r="AJ11" s="17"/>
      <c r="AK11" s="17">
        <v>0.19303315531773901</v>
      </c>
      <c r="AL11" s="17">
        <v>0.17525194124486301</v>
      </c>
      <c r="AM11" s="17"/>
      <c r="AN11" s="17">
        <v>0.22219156285538799</v>
      </c>
      <c r="AO11" s="17">
        <v>0.10679793589369101</v>
      </c>
      <c r="AP11" s="17"/>
      <c r="AQ11" s="17">
        <v>0.104543114832388</v>
      </c>
      <c r="AR11" s="17">
        <v>0.21880275926595699</v>
      </c>
      <c r="AS11" s="17"/>
      <c r="AT11" s="17">
        <v>0.40126194513972002</v>
      </c>
      <c r="AU11" s="17">
        <v>0.22444516770577899</v>
      </c>
      <c r="AV11" s="17">
        <v>8.3311297751578403E-2</v>
      </c>
      <c r="AW11" s="17">
        <v>2.8323645828248201E-2</v>
      </c>
      <c r="AX11" s="17"/>
      <c r="AY11" s="17">
        <v>0.109180727396086</v>
      </c>
      <c r="AZ11" s="17">
        <v>0.198520111768166</v>
      </c>
      <c r="BA11" s="17"/>
      <c r="BB11" s="17">
        <v>0.114074953337405</v>
      </c>
      <c r="BC11" s="17">
        <v>0.19302850457291801</v>
      </c>
      <c r="BD11" s="17"/>
      <c r="BE11" s="17">
        <v>0.12813077488482599</v>
      </c>
      <c r="BF11" s="17">
        <v>0.18767450221892501</v>
      </c>
      <c r="BG11" s="17"/>
      <c r="BH11" s="17">
        <v>0.22156647863443199</v>
      </c>
      <c r="BI11" s="17">
        <v>0.177205221048717</v>
      </c>
      <c r="BJ11" s="17"/>
      <c r="BK11" s="17">
        <v>0.112092938909729</v>
      </c>
      <c r="BL11" s="17">
        <v>0.19267607059328201</v>
      </c>
      <c r="BM11" s="17"/>
      <c r="BN11" s="17">
        <v>0.118587768359513</v>
      </c>
      <c r="BO11" s="17">
        <v>0.18360928892571801</v>
      </c>
      <c r="BP11" s="17"/>
      <c r="BQ11" s="17">
        <v>8.4411497296469198E-2</v>
      </c>
      <c r="BR11" s="17">
        <v>0.18835613686399899</v>
      </c>
      <c r="BS11" s="17"/>
      <c r="BT11" s="17">
        <v>8.4951768019426804E-2</v>
      </c>
      <c r="BU11" s="17">
        <v>0.18717715389550399</v>
      </c>
      <c r="BV11" s="17"/>
      <c r="BW11" s="17">
        <v>0.13717776227758399</v>
      </c>
      <c r="BX11" s="17">
        <v>0.20153966427421299</v>
      </c>
      <c r="BY11" s="17"/>
      <c r="BZ11" s="17">
        <v>8.6496829511341203E-2</v>
      </c>
      <c r="CA11" s="17">
        <v>0.18530569576354899</v>
      </c>
    </row>
    <row r="12" spans="2:79" x14ac:dyDescent="0.35">
      <c r="B12" s="18" t="s">
        <v>75</v>
      </c>
      <c r="C12" s="19">
        <v>2.9313203625995599E-2</v>
      </c>
      <c r="D12" s="19">
        <v>3.4659348234262199E-2</v>
      </c>
      <c r="E12" s="19">
        <v>3.5959071992363E-2</v>
      </c>
      <c r="F12" s="19">
        <v>1.6891874801274701E-2</v>
      </c>
      <c r="G12" s="19">
        <v>2.9655971606892598E-2</v>
      </c>
      <c r="H12" s="19">
        <v>3.1424739187410101E-2</v>
      </c>
      <c r="I12" s="19">
        <v>8.5028335045018392E-3</v>
      </c>
      <c r="J12" s="19">
        <v>5.9906646559809699E-2</v>
      </c>
      <c r="K12" s="19">
        <v>4.5280803878115103E-2</v>
      </c>
      <c r="L12" s="19">
        <v>2.7513817941397699E-2</v>
      </c>
      <c r="M12" s="19"/>
      <c r="N12" s="19">
        <v>2.0041493918245501E-2</v>
      </c>
      <c r="O12" s="19">
        <v>3.0089320762899299E-2</v>
      </c>
      <c r="P12" s="19">
        <v>2.7124970436341701E-2</v>
      </c>
      <c r="Q12" s="19">
        <v>3.7413782751396098E-2</v>
      </c>
      <c r="R12" s="19"/>
      <c r="S12" s="19">
        <v>2.3827057147700399E-2</v>
      </c>
      <c r="T12" s="19">
        <v>2.46977492218435E-2</v>
      </c>
      <c r="U12" s="19">
        <v>2.2417206818776899E-2</v>
      </c>
      <c r="V12" s="19">
        <v>2.85116824096661E-2</v>
      </c>
      <c r="W12" s="19">
        <v>2.1116132591616099E-2</v>
      </c>
      <c r="X12" s="19">
        <v>1.45818038626262E-2</v>
      </c>
      <c r="Y12" s="19">
        <v>2.10250446077501E-2</v>
      </c>
      <c r="Z12" s="19"/>
      <c r="AA12" s="19">
        <v>1.9256712001972098E-2</v>
      </c>
      <c r="AB12" s="19">
        <v>4.5180486102986701E-2</v>
      </c>
      <c r="AC12" s="19"/>
      <c r="AD12" s="19">
        <v>1.84841441823929E-2</v>
      </c>
      <c r="AE12" s="19">
        <v>1.9069315625229299E-2</v>
      </c>
      <c r="AF12" s="19">
        <v>1.6634533334053202E-2</v>
      </c>
      <c r="AG12" s="19"/>
      <c r="AH12" s="19">
        <v>8.5574251204450606E-3</v>
      </c>
      <c r="AI12" s="19">
        <v>3.2253960405934798E-2</v>
      </c>
      <c r="AJ12" s="19"/>
      <c r="AK12" s="19">
        <v>2.87810158606868E-2</v>
      </c>
      <c r="AL12" s="19">
        <v>2.9553003706728E-2</v>
      </c>
      <c r="AM12" s="19"/>
      <c r="AN12" s="19">
        <v>2.4778084035287799E-2</v>
      </c>
      <c r="AO12" s="19">
        <v>3.7413782751396098E-2</v>
      </c>
      <c r="AP12" s="19"/>
      <c r="AQ12" s="19">
        <v>2.63881309557851E-2</v>
      </c>
      <c r="AR12" s="19">
        <v>3.07723412295157E-2</v>
      </c>
      <c r="AS12" s="19"/>
      <c r="AT12" s="19">
        <v>6.2215466837586199E-2</v>
      </c>
      <c r="AU12" s="19">
        <v>3.37848792766825E-2</v>
      </c>
      <c r="AV12" s="19">
        <v>1.4844230982347901E-2</v>
      </c>
      <c r="AW12" s="19">
        <v>1.07419343248366E-2</v>
      </c>
      <c r="AX12" s="19"/>
      <c r="AY12" s="19">
        <v>2.3383343022445002E-2</v>
      </c>
      <c r="AZ12" s="19">
        <v>3.0782931523467099E-2</v>
      </c>
      <c r="BA12" s="19"/>
      <c r="BB12" s="19">
        <v>1.9767960050532999E-2</v>
      </c>
      <c r="BC12" s="19">
        <v>3.1066721505589201E-2</v>
      </c>
      <c r="BD12" s="19"/>
      <c r="BE12" s="19">
        <v>2.5818464580455499E-2</v>
      </c>
      <c r="BF12" s="19">
        <v>2.9771201131572202E-2</v>
      </c>
      <c r="BG12" s="19"/>
      <c r="BH12" s="19">
        <v>3.9320921942549297E-2</v>
      </c>
      <c r="BI12" s="19">
        <v>2.84373296448148E-2</v>
      </c>
      <c r="BJ12" s="19"/>
      <c r="BK12" s="19">
        <v>3.8872897807118001E-2</v>
      </c>
      <c r="BL12" s="19">
        <v>2.7656764466458799E-2</v>
      </c>
      <c r="BM12" s="19"/>
      <c r="BN12" s="19">
        <v>2.1860958970799899E-2</v>
      </c>
      <c r="BO12" s="19">
        <v>2.96528195196719E-2</v>
      </c>
      <c r="BP12" s="19"/>
      <c r="BQ12" s="19">
        <v>1.16338274330873E-2</v>
      </c>
      <c r="BR12" s="19">
        <v>3.0704028663718699E-2</v>
      </c>
      <c r="BS12" s="19"/>
      <c r="BT12" s="19">
        <v>1.37467618634274E-2</v>
      </c>
      <c r="BU12" s="19">
        <v>3.0353185279304001E-2</v>
      </c>
      <c r="BV12" s="19"/>
      <c r="BW12" s="19">
        <v>1.40381244750636E-2</v>
      </c>
      <c r="BX12" s="19">
        <v>3.6588342980722E-2</v>
      </c>
      <c r="BY12" s="19"/>
      <c r="BZ12" s="19">
        <v>4.8543692362206098E-3</v>
      </c>
      <c r="CA12" s="19">
        <v>3.0488542710873399E-2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278</v>
      </c>
      <c r="C9" s="17">
        <v>0.15325442169647699</v>
      </c>
      <c r="D9" s="17">
        <v>0.13235357743332299</v>
      </c>
      <c r="E9" s="17">
        <v>0.21618154430523001</v>
      </c>
      <c r="F9" s="17">
        <v>0.16393717772903299</v>
      </c>
      <c r="G9" s="17">
        <v>0.19627492628955601</v>
      </c>
      <c r="H9" s="17">
        <v>0.113882228649311</v>
      </c>
      <c r="I9" s="17">
        <v>0.118171939988995</v>
      </c>
      <c r="J9" s="17">
        <v>0.14242263967518401</v>
      </c>
      <c r="K9" s="17">
        <v>0.148569845127347</v>
      </c>
      <c r="L9" s="17">
        <v>0.104980126459451</v>
      </c>
      <c r="M9" s="17"/>
      <c r="N9" s="17">
        <v>0.16870458982610501</v>
      </c>
      <c r="O9" s="17">
        <v>0.134687378686042</v>
      </c>
      <c r="P9" s="17">
        <v>0.166428769631635</v>
      </c>
      <c r="Q9" s="17">
        <v>0.14482005316511601</v>
      </c>
      <c r="R9" s="17"/>
      <c r="S9" s="17">
        <v>0.180470168000751</v>
      </c>
      <c r="T9" s="17">
        <v>0.163697796980208</v>
      </c>
      <c r="U9" s="17">
        <v>0.15573551335506</v>
      </c>
      <c r="V9" s="17">
        <v>0.16400606821886601</v>
      </c>
      <c r="W9" s="17">
        <v>0.14590981723435401</v>
      </c>
      <c r="X9" s="17">
        <v>0.14367773370275799</v>
      </c>
      <c r="Y9" s="17">
        <v>0.14193857837281201</v>
      </c>
      <c r="Z9" s="17"/>
      <c r="AA9" s="17">
        <v>0.14415158068653999</v>
      </c>
      <c r="AB9" s="17">
        <v>0.16761702001086101</v>
      </c>
      <c r="AC9" s="17"/>
      <c r="AD9" s="17">
        <v>0.15295558139815599</v>
      </c>
      <c r="AE9" s="17">
        <v>0.156878603954162</v>
      </c>
      <c r="AF9" s="17">
        <v>0.13051799575728201</v>
      </c>
      <c r="AG9" s="17"/>
      <c r="AH9" s="17">
        <v>0.17821726534774299</v>
      </c>
      <c r="AI9" s="17">
        <v>0.14971759210011201</v>
      </c>
      <c r="AJ9" s="17"/>
      <c r="AK9" s="17">
        <v>0.135561478590394</v>
      </c>
      <c r="AL9" s="17">
        <v>0.161226737976186</v>
      </c>
      <c r="AM9" s="17"/>
      <c r="AN9" s="17">
        <v>0.15797641371330501</v>
      </c>
      <c r="AO9" s="17">
        <v>0.14482005316511601</v>
      </c>
      <c r="AP9" s="17"/>
      <c r="AQ9" s="17">
        <v>0.125552842012295</v>
      </c>
      <c r="AR9" s="17">
        <v>0.16707302422411599</v>
      </c>
      <c r="AS9" s="17"/>
      <c r="AT9" s="17">
        <v>0.21273599985310701</v>
      </c>
      <c r="AU9" s="17">
        <v>0.157151070916105</v>
      </c>
      <c r="AV9" s="17">
        <v>0.140757724507212</v>
      </c>
      <c r="AW9" s="17">
        <v>9.0441266640757495E-2</v>
      </c>
      <c r="AX9" s="17"/>
      <c r="AY9" s="17">
        <v>0.145818672076164</v>
      </c>
      <c r="AZ9" s="17">
        <v>0.15509738722066599</v>
      </c>
      <c r="BA9" s="17"/>
      <c r="BB9" s="17">
        <v>0.12869032516154999</v>
      </c>
      <c r="BC9" s="17">
        <v>0.157766991976065</v>
      </c>
      <c r="BD9" s="17"/>
      <c r="BE9" s="17">
        <v>0.16174762989195801</v>
      </c>
      <c r="BF9" s="17">
        <v>0.152141357711675</v>
      </c>
      <c r="BG9" s="17"/>
      <c r="BH9" s="17">
        <v>0.13592800094365001</v>
      </c>
      <c r="BI9" s="17">
        <v>0.15477082739899301</v>
      </c>
      <c r="BJ9" s="17"/>
      <c r="BK9" s="17">
        <v>0.18801861006867701</v>
      </c>
      <c r="BL9" s="17">
        <v>0.14723071823084399</v>
      </c>
      <c r="BM9" s="17"/>
      <c r="BN9" s="17">
        <v>0.12554284993176301</v>
      </c>
      <c r="BO9" s="17">
        <v>0.15451730162668501</v>
      </c>
      <c r="BP9" s="17"/>
      <c r="BQ9" s="17">
        <v>0.166792401816617</v>
      </c>
      <c r="BR9" s="17">
        <v>0.15218939759687999</v>
      </c>
      <c r="BS9" s="17"/>
      <c r="BT9" s="17">
        <v>0.20016648189855099</v>
      </c>
      <c r="BU9" s="17">
        <v>0.15012026408530199</v>
      </c>
      <c r="BV9" s="17"/>
      <c r="BW9" s="17">
        <v>0.14555860684284799</v>
      </c>
      <c r="BX9" s="17">
        <v>0.15691974643588499</v>
      </c>
      <c r="BY9" s="17"/>
      <c r="BZ9" s="17">
        <v>0.21194687988463201</v>
      </c>
      <c r="CA9" s="17">
        <v>0.15043402809158199</v>
      </c>
    </row>
    <row r="10" spans="2:79" x14ac:dyDescent="0.35">
      <c r="B10" s="18" t="s">
        <v>279</v>
      </c>
      <c r="C10" s="17">
        <v>0.62753042819090099</v>
      </c>
      <c r="D10" s="17">
        <v>0.63911385340479399</v>
      </c>
      <c r="E10" s="17">
        <v>0.52465844587850397</v>
      </c>
      <c r="F10" s="17">
        <v>0.61182663616691402</v>
      </c>
      <c r="G10" s="17">
        <v>0.54254990906195999</v>
      </c>
      <c r="H10" s="17">
        <v>0.70228485712586497</v>
      </c>
      <c r="I10" s="17">
        <v>0.69155092963919196</v>
      </c>
      <c r="J10" s="17">
        <v>0.66521991826081395</v>
      </c>
      <c r="K10" s="17">
        <v>0.63454549555171302</v>
      </c>
      <c r="L10" s="17">
        <v>0.73605272599760296</v>
      </c>
      <c r="M10" s="17"/>
      <c r="N10" s="17">
        <v>0.50902000990824103</v>
      </c>
      <c r="O10" s="17">
        <v>0.63554831655405197</v>
      </c>
      <c r="P10" s="17">
        <v>0.66148866781694104</v>
      </c>
      <c r="Q10" s="17">
        <v>0.70503862046515797</v>
      </c>
      <c r="R10" s="17"/>
      <c r="S10" s="17">
        <v>0.56401432503375803</v>
      </c>
      <c r="T10" s="17">
        <v>0.60539254057061898</v>
      </c>
      <c r="U10" s="17">
        <v>0.65936204714828095</v>
      </c>
      <c r="V10" s="17">
        <v>0.54077015903985404</v>
      </c>
      <c r="W10" s="17">
        <v>0.69782237013670301</v>
      </c>
      <c r="X10" s="17">
        <v>0.71275660166880095</v>
      </c>
      <c r="Y10" s="17">
        <v>0.71977861397784004</v>
      </c>
      <c r="Z10" s="17"/>
      <c r="AA10" s="17">
        <v>0.71956297687260895</v>
      </c>
      <c r="AB10" s="17">
        <v>0.482320100215123</v>
      </c>
      <c r="AC10" s="17"/>
      <c r="AD10" s="17">
        <v>0.69992234442738399</v>
      </c>
      <c r="AE10" s="17">
        <v>0.74761962978809904</v>
      </c>
      <c r="AF10" s="17">
        <v>0.72799482550223804</v>
      </c>
      <c r="AG10" s="17"/>
      <c r="AH10" s="17">
        <v>0.74483165045960698</v>
      </c>
      <c r="AI10" s="17">
        <v>0.61091074974378301</v>
      </c>
      <c r="AJ10" s="17"/>
      <c r="AK10" s="17">
        <v>0.63903283084683404</v>
      </c>
      <c r="AL10" s="17">
        <v>0.62234752609259802</v>
      </c>
      <c r="AM10" s="17"/>
      <c r="AN10" s="17">
        <v>0.58413736754896295</v>
      </c>
      <c r="AO10" s="17">
        <v>0.70503862046515797</v>
      </c>
      <c r="AP10" s="17"/>
      <c r="AQ10" s="17">
        <v>0.73898470581095999</v>
      </c>
      <c r="AR10" s="17">
        <v>0.57193279152196397</v>
      </c>
      <c r="AS10" s="17"/>
      <c r="AT10" s="17">
        <v>0.34612459395614198</v>
      </c>
      <c r="AU10" s="17">
        <v>0.57567527625779102</v>
      </c>
      <c r="AV10" s="17">
        <v>0.73366633888994304</v>
      </c>
      <c r="AW10" s="17">
        <v>0.86493535766622298</v>
      </c>
      <c r="AX10" s="17"/>
      <c r="AY10" s="17">
        <v>0.71250049419088202</v>
      </c>
      <c r="AZ10" s="17">
        <v>0.60647042614373703</v>
      </c>
      <c r="BA10" s="17"/>
      <c r="BB10" s="17">
        <v>0.72646962670247905</v>
      </c>
      <c r="BC10" s="17">
        <v>0.60935471038850697</v>
      </c>
      <c r="BD10" s="17"/>
      <c r="BE10" s="17">
        <v>0.67324330935985699</v>
      </c>
      <c r="BF10" s="17">
        <v>0.62153959875405895</v>
      </c>
      <c r="BG10" s="17"/>
      <c r="BH10" s="17">
        <v>0.59829184788847201</v>
      </c>
      <c r="BI10" s="17">
        <v>0.63008938428094197</v>
      </c>
      <c r="BJ10" s="17"/>
      <c r="BK10" s="17">
        <v>0.63947743679671498</v>
      </c>
      <c r="BL10" s="17">
        <v>0.62546033133225098</v>
      </c>
      <c r="BM10" s="17"/>
      <c r="BN10" s="17">
        <v>0.71805635190395301</v>
      </c>
      <c r="BO10" s="17">
        <v>0.62340495406798002</v>
      </c>
      <c r="BP10" s="17"/>
      <c r="BQ10" s="17">
        <v>0.72788955870364003</v>
      </c>
      <c r="BR10" s="17">
        <v>0.61963524060293396</v>
      </c>
      <c r="BS10" s="17"/>
      <c r="BT10" s="17">
        <v>0.70401341845729204</v>
      </c>
      <c r="BU10" s="17">
        <v>0.62242066014753905</v>
      </c>
      <c r="BV10" s="17"/>
      <c r="BW10" s="17">
        <v>0.69213620339152304</v>
      </c>
      <c r="BX10" s="17">
        <v>0.59676030824190096</v>
      </c>
      <c r="BY10" s="17"/>
      <c r="BZ10" s="17">
        <v>0.682467722449416</v>
      </c>
      <c r="CA10" s="17">
        <v>0.62489048435177597</v>
      </c>
    </row>
    <row r="11" spans="2:79" x14ac:dyDescent="0.35">
      <c r="B11" s="18" t="s">
        <v>280</v>
      </c>
      <c r="C11" s="17">
        <v>0.190248421240542</v>
      </c>
      <c r="D11" s="17">
        <v>0.19443040193182501</v>
      </c>
      <c r="E11" s="17">
        <v>0.22327250780125299</v>
      </c>
      <c r="F11" s="17">
        <v>0.20849888703143399</v>
      </c>
      <c r="G11" s="17">
        <v>0.23022389841298299</v>
      </c>
      <c r="H11" s="17">
        <v>0.144557414591299</v>
      </c>
      <c r="I11" s="17">
        <v>0.18077424547509199</v>
      </c>
      <c r="J11" s="17">
        <v>0.15538539077132299</v>
      </c>
      <c r="K11" s="17">
        <v>0.16918101609782599</v>
      </c>
      <c r="L11" s="17">
        <v>0.13134618930224401</v>
      </c>
      <c r="M11" s="17"/>
      <c r="N11" s="17">
        <v>0.29767383293291799</v>
      </c>
      <c r="O11" s="17">
        <v>0.202802263352933</v>
      </c>
      <c r="P11" s="17">
        <v>0.14886820651685601</v>
      </c>
      <c r="Q11" s="17">
        <v>0.114032412712822</v>
      </c>
      <c r="R11" s="17"/>
      <c r="S11" s="17">
        <v>0.231193602146816</v>
      </c>
      <c r="T11" s="17">
        <v>0.20497003931994301</v>
      </c>
      <c r="U11" s="17">
        <v>0.163597526551397</v>
      </c>
      <c r="V11" s="17">
        <v>0.27004054508543102</v>
      </c>
      <c r="W11" s="17">
        <v>0.13854177506064999</v>
      </c>
      <c r="X11" s="17">
        <v>0.128126398628546</v>
      </c>
      <c r="Y11" s="17">
        <v>0.11623199612167801</v>
      </c>
      <c r="Z11" s="17"/>
      <c r="AA11" s="17">
        <v>0.117607205596975</v>
      </c>
      <c r="AB11" s="17">
        <v>0.30486281472694099</v>
      </c>
      <c r="AC11" s="17"/>
      <c r="AD11" s="17">
        <v>0.126576419203728</v>
      </c>
      <c r="AE11" s="17">
        <v>7.9191670660454294E-2</v>
      </c>
      <c r="AF11" s="17">
        <v>0.127074758079394</v>
      </c>
      <c r="AG11" s="17"/>
      <c r="AH11" s="17">
        <v>6.8733276345344499E-2</v>
      </c>
      <c r="AI11" s="17">
        <v>0.20746514409775901</v>
      </c>
      <c r="AJ11" s="17"/>
      <c r="AK11" s="17">
        <v>0.19053612627493099</v>
      </c>
      <c r="AL11" s="17">
        <v>0.19011878336652299</v>
      </c>
      <c r="AM11" s="17"/>
      <c r="AN11" s="17">
        <v>0.23291805115820699</v>
      </c>
      <c r="AO11" s="17">
        <v>0.114032412712822</v>
      </c>
      <c r="AP11" s="17"/>
      <c r="AQ11" s="17">
        <v>0.113377136906521</v>
      </c>
      <c r="AR11" s="17">
        <v>0.22859474430628099</v>
      </c>
      <c r="AS11" s="17"/>
      <c r="AT11" s="17">
        <v>0.372489532016967</v>
      </c>
      <c r="AU11" s="17">
        <v>0.24048078374509099</v>
      </c>
      <c r="AV11" s="17">
        <v>0.10880530234543601</v>
      </c>
      <c r="AW11" s="17">
        <v>3.3574402013958497E-2</v>
      </c>
      <c r="AX11" s="17"/>
      <c r="AY11" s="17">
        <v>0.118490231597927</v>
      </c>
      <c r="AZ11" s="17">
        <v>0.20803383311458401</v>
      </c>
      <c r="BA11" s="17"/>
      <c r="BB11" s="17">
        <v>0.120505190726406</v>
      </c>
      <c r="BC11" s="17">
        <v>0.20306066649340701</v>
      </c>
      <c r="BD11" s="17"/>
      <c r="BE11" s="17">
        <v>0.145460470980665</v>
      </c>
      <c r="BF11" s="17">
        <v>0.196118035318048</v>
      </c>
      <c r="BG11" s="17"/>
      <c r="BH11" s="17">
        <v>0.229617709511927</v>
      </c>
      <c r="BI11" s="17">
        <v>0.186802827133694</v>
      </c>
      <c r="BJ11" s="17"/>
      <c r="BK11" s="17">
        <v>0.14421356352533299</v>
      </c>
      <c r="BL11" s="17">
        <v>0.19822503007116199</v>
      </c>
      <c r="BM11" s="17"/>
      <c r="BN11" s="17">
        <v>0.134590766581759</v>
      </c>
      <c r="BO11" s="17">
        <v>0.192784868311384</v>
      </c>
      <c r="BP11" s="17"/>
      <c r="BQ11" s="17">
        <v>9.0665098195478203E-2</v>
      </c>
      <c r="BR11" s="17">
        <v>0.19808257655911601</v>
      </c>
      <c r="BS11" s="17"/>
      <c r="BT11" s="17">
        <v>8.5913771600075697E-2</v>
      </c>
      <c r="BU11" s="17">
        <v>0.19721893660207901</v>
      </c>
      <c r="BV11" s="17"/>
      <c r="BW11" s="17">
        <v>0.14898686141693701</v>
      </c>
      <c r="BX11" s="17">
        <v>0.209900273433516</v>
      </c>
      <c r="BY11" s="17"/>
      <c r="BZ11" s="17">
        <v>9.9514685117356602E-2</v>
      </c>
      <c r="CA11" s="17">
        <v>0.19460851889209399</v>
      </c>
    </row>
    <row r="12" spans="2:79" x14ac:dyDescent="0.35">
      <c r="B12" s="18" t="s">
        <v>75</v>
      </c>
      <c r="C12" s="19">
        <v>2.8966728872080402E-2</v>
      </c>
      <c r="D12" s="19">
        <v>3.4102167230058399E-2</v>
      </c>
      <c r="E12" s="19">
        <v>3.5887502015012798E-2</v>
      </c>
      <c r="F12" s="19">
        <v>1.5737299072618401E-2</v>
      </c>
      <c r="G12" s="19">
        <v>3.09512662355012E-2</v>
      </c>
      <c r="H12" s="19">
        <v>3.9275499633525703E-2</v>
      </c>
      <c r="I12" s="19">
        <v>9.5028848967213895E-3</v>
      </c>
      <c r="J12" s="19">
        <v>3.6972051292678401E-2</v>
      </c>
      <c r="K12" s="19">
        <v>4.7703643223114101E-2</v>
      </c>
      <c r="L12" s="19">
        <v>2.7620958240702501E-2</v>
      </c>
      <c r="M12" s="19"/>
      <c r="N12" s="19">
        <v>2.4601567332736898E-2</v>
      </c>
      <c r="O12" s="19">
        <v>2.6962041406972601E-2</v>
      </c>
      <c r="P12" s="19">
        <v>2.32143560345681E-2</v>
      </c>
      <c r="Q12" s="19">
        <v>3.61089136569041E-2</v>
      </c>
      <c r="R12" s="19"/>
      <c r="S12" s="19">
        <v>2.4321904818675601E-2</v>
      </c>
      <c r="T12" s="19">
        <v>2.5939623129229698E-2</v>
      </c>
      <c r="U12" s="19">
        <v>2.1304912945262301E-2</v>
      </c>
      <c r="V12" s="19">
        <v>2.5183227655848898E-2</v>
      </c>
      <c r="W12" s="19">
        <v>1.77260375682931E-2</v>
      </c>
      <c r="X12" s="19">
        <v>1.54392659998943E-2</v>
      </c>
      <c r="Y12" s="19">
        <v>2.2050811527670199E-2</v>
      </c>
      <c r="Z12" s="19"/>
      <c r="AA12" s="19">
        <v>1.8678236843876001E-2</v>
      </c>
      <c r="AB12" s="19">
        <v>4.52000650470753E-2</v>
      </c>
      <c r="AC12" s="19"/>
      <c r="AD12" s="19">
        <v>2.0545654970733001E-2</v>
      </c>
      <c r="AE12" s="19">
        <v>1.6310095597284201E-2</v>
      </c>
      <c r="AF12" s="19">
        <v>1.4412420661086099E-2</v>
      </c>
      <c r="AG12" s="19"/>
      <c r="AH12" s="19">
        <v>8.2178078473049594E-3</v>
      </c>
      <c r="AI12" s="19">
        <v>3.1906514058346297E-2</v>
      </c>
      <c r="AJ12" s="19"/>
      <c r="AK12" s="19">
        <v>3.4869564287841E-2</v>
      </c>
      <c r="AL12" s="19">
        <v>2.63069525646932E-2</v>
      </c>
      <c r="AM12" s="19"/>
      <c r="AN12" s="19">
        <v>2.4968167579525101E-2</v>
      </c>
      <c r="AO12" s="19">
        <v>3.61089136569041E-2</v>
      </c>
      <c r="AP12" s="19"/>
      <c r="AQ12" s="19">
        <v>2.2085315270224701E-2</v>
      </c>
      <c r="AR12" s="19">
        <v>3.2399439947638199E-2</v>
      </c>
      <c r="AS12" s="19"/>
      <c r="AT12" s="19">
        <v>6.8649874173783404E-2</v>
      </c>
      <c r="AU12" s="19">
        <v>2.6692869081013301E-2</v>
      </c>
      <c r="AV12" s="19">
        <v>1.6770634257409399E-2</v>
      </c>
      <c r="AW12" s="19">
        <v>1.1048973679061399E-2</v>
      </c>
      <c r="AX12" s="19"/>
      <c r="AY12" s="19">
        <v>2.3190602135027601E-2</v>
      </c>
      <c r="AZ12" s="19">
        <v>3.03983535210131E-2</v>
      </c>
      <c r="BA12" s="19"/>
      <c r="BB12" s="19">
        <v>2.43348574095648E-2</v>
      </c>
      <c r="BC12" s="19">
        <v>2.9817631142021399E-2</v>
      </c>
      <c r="BD12" s="19"/>
      <c r="BE12" s="19">
        <v>1.9548589767520899E-2</v>
      </c>
      <c r="BF12" s="19">
        <v>3.0201008216218201E-2</v>
      </c>
      <c r="BG12" s="19"/>
      <c r="BH12" s="19">
        <v>3.6162441655950499E-2</v>
      </c>
      <c r="BI12" s="19">
        <v>2.83369611863717E-2</v>
      </c>
      <c r="BJ12" s="19"/>
      <c r="BK12" s="19">
        <v>2.8290389609274501E-2</v>
      </c>
      <c r="BL12" s="19">
        <v>2.9083920365743102E-2</v>
      </c>
      <c r="BM12" s="19"/>
      <c r="BN12" s="19">
        <v>2.1810031582525299E-2</v>
      </c>
      <c r="BO12" s="19">
        <v>2.9292875993950401E-2</v>
      </c>
      <c r="BP12" s="19"/>
      <c r="BQ12" s="19">
        <v>1.4652941284264901E-2</v>
      </c>
      <c r="BR12" s="19">
        <v>3.0092785241069901E-2</v>
      </c>
      <c r="BS12" s="19"/>
      <c r="BT12" s="19">
        <v>9.9063280440820894E-3</v>
      </c>
      <c r="BU12" s="19">
        <v>3.0240139165079501E-2</v>
      </c>
      <c r="BV12" s="19"/>
      <c r="BW12" s="19">
        <v>1.33183283486923E-2</v>
      </c>
      <c r="BX12" s="19">
        <v>3.6419671888698303E-2</v>
      </c>
      <c r="BY12" s="19"/>
      <c r="BZ12" s="19">
        <v>6.0707125485950902E-3</v>
      </c>
      <c r="CA12" s="19">
        <v>3.00669686645476E-2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278</v>
      </c>
      <c r="C9" s="17">
        <v>0.13956250397863601</v>
      </c>
      <c r="D9" s="17">
        <v>0.146573362140858</v>
      </c>
      <c r="E9" s="17">
        <v>0.179651882601192</v>
      </c>
      <c r="F9" s="17">
        <v>0.14960928423622599</v>
      </c>
      <c r="G9" s="17">
        <v>0.17162105250985099</v>
      </c>
      <c r="H9" s="17">
        <v>0.105083156340376</v>
      </c>
      <c r="I9" s="17">
        <v>0.116465015452672</v>
      </c>
      <c r="J9" s="17">
        <v>0.124544394961029</v>
      </c>
      <c r="K9" s="17">
        <v>0.117766286513211</v>
      </c>
      <c r="L9" s="17">
        <v>7.8050654293032803E-2</v>
      </c>
      <c r="M9" s="17"/>
      <c r="N9" s="17">
        <v>0.168538202759139</v>
      </c>
      <c r="O9" s="17">
        <v>0.128563727393077</v>
      </c>
      <c r="P9" s="17">
        <v>0.13011344114408899</v>
      </c>
      <c r="Q9" s="17">
        <v>0.12593989066064901</v>
      </c>
      <c r="R9" s="17"/>
      <c r="S9" s="17">
        <v>0.168089855452183</v>
      </c>
      <c r="T9" s="17">
        <v>0.17730787441495099</v>
      </c>
      <c r="U9" s="17">
        <v>0.17238185979103399</v>
      </c>
      <c r="V9" s="17">
        <v>0.134962109897832</v>
      </c>
      <c r="W9" s="17">
        <v>0.11333740855914801</v>
      </c>
      <c r="X9" s="17">
        <v>0.12551326973454399</v>
      </c>
      <c r="Y9" s="17">
        <v>0.13305980146617399</v>
      </c>
      <c r="Z9" s="17"/>
      <c r="AA9" s="17">
        <v>0.12166617094821799</v>
      </c>
      <c r="AB9" s="17">
        <v>0.16779960515789899</v>
      </c>
      <c r="AC9" s="17"/>
      <c r="AD9" s="17">
        <v>0.11472831728562199</v>
      </c>
      <c r="AE9" s="17">
        <v>0.136987464818666</v>
      </c>
      <c r="AF9" s="17">
        <v>0.114616783913102</v>
      </c>
      <c r="AG9" s="17"/>
      <c r="AH9" s="17">
        <v>0.14138660169875</v>
      </c>
      <c r="AI9" s="17">
        <v>0.139304058951567</v>
      </c>
      <c r="AJ9" s="17"/>
      <c r="AK9" s="17">
        <v>0.133763222921082</v>
      </c>
      <c r="AL9" s="17">
        <v>0.14217561941729101</v>
      </c>
      <c r="AM9" s="17"/>
      <c r="AN9" s="17">
        <v>0.14718914147932</v>
      </c>
      <c r="AO9" s="17">
        <v>0.12593989066064901</v>
      </c>
      <c r="AP9" s="17"/>
      <c r="AQ9" s="17">
        <v>0.11732034611546199</v>
      </c>
      <c r="AR9" s="17">
        <v>0.15065773906530899</v>
      </c>
      <c r="AS9" s="17"/>
      <c r="AT9" s="17">
        <v>0.19603282989960399</v>
      </c>
      <c r="AU9" s="17">
        <v>0.16289014926524201</v>
      </c>
      <c r="AV9" s="17">
        <v>0.11652667302986799</v>
      </c>
      <c r="AW9" s="17">
        <v>6.6409321955454306E-2</v>
      </c>
      <c r="AX9" s="17"/>
      <c r="AY9" s="17">
        <v>0.119083960461834</v>
      </c>
      <c r="AZ9" s="17">
        <v>0.14463815224736701</v>
      </c>
      <c r="BA9" s="17"/>
      <c r="BB9" s="17">
        <v>0.16472424612645201</v>
      </c>
      <c r="BC9" s="17">
        <v>0.13494014265395099</v>
      </c>
      <c r="BD9" s="17"/>
      <c r="BE9" s="17">
        <v>0.146804841530356</v>
      </c>
      <c r="BF9" s="17">
        <v>0.13861337087026701</v>
      </c>
      <c r="BG9" s="17"/>
      <c r="BH9" s="17">
        <v>0.13438864928946601</v>
      </c>
      <c r="BI9" s="17">
        <v>0.14001531895217101</v>
      </c>
      <c r="BJ9" s="17"/>
      <c r="BK9" s="17">
        <v>0.14572141814591399</v>
      </c>
      <c r="BL9" s="17">
        <v>0.13849532898186201</v>
      </c>
      <c r="BM9" s="17"/>
      <c r="BN9" s="17">
        <v>0.164521503880142</v>
      </c>
      <c r="BO9" s="17">
        <v>0.138425065066065</v>
      </c>
      <c r="BP9" s="17"/>
      <c r="BQ9" s="17">
        <v>0.14159857376506799</v>
      </c>
      <c r="BR9" s="17">
        <v>0.13940232769149699</v>
      </c>
      <c r="BS9" s="17"/>
      <c r="BT9" s="17">
        <v>0.175711412170243</v>
      </c>
      <c r="BU9" s="17">
        <v>0.13714742403423899</v>
      </c>
      <c r="BV9" s="17"/>
      <c r="BW9" s="17">
        <v>0.119016419277349</v>
      </c>
      <c r="BX9" s="17">
        <v>0.14934809185801301</v>
      </c>
      <c r="BY9" s="17"/>
      <c r="BZ9" s="17">
        <v>0.13370191769129999</v>
      </c>
      <c r="CA9" s="17">
        <v>0.13984412721603301</v>
      </c>
    </row>
    <row r="10" spans="2:79" x14ac:dyDescent="0.35">
      <c r="B10" s="18" t="s">
        <v>279</v>
      </c>
      <c r="C10" s="17">
        <v>0.63959724500658299</v>
      </c>
      <c r="D10" s="17">
        <v>0.62926457562351201</v>
      </c>
      <c r="E10" s="17">
        <v>0.57741001892041599</v>
      </c>
      <c r="F10" s="17">
        <v>0.619493839099861</v>
      </c>
      <c r="G10" s="17">
        <v>0.62779345598089697</v>
      </c>
      <c r="H10" s="17">
        <v>0.65942586091966504</v>
      </c>
      <c r="I10" s="17">
        <v>0.63079133158521405</v>
      </c>
      <c r="J10" s="17">
        <v>0.73003006439714502</v>
      </c>
      <c r="K10" s="17">
        <v>0.67852272450304896</v>
      </c>
      <c r="L10" s="17">
        <v>0.76878120924404003</v>
      </c>
      <c r="M10" s="17"/>
      <c r="N10" s="17">
        <v>0.440931895003916</v>
      </c>
      <c r="O10" s="17">
        <v>0.60097384108663399</v>
      </c>
      <c r="P10" s="17">
        <v>0.73621220510899299</v>
      </c>
      <c r="Q10" s="17">
        <v>0.78000040089725597</v>
      </c>
      <c r="R10" s="17"/>
      <c r="S10" s="17">
        <v>0.53406359021579197</v>
      </c>
      <c r="T10" s="17">
        <v>0.58310348926528399</v>
      </c>
      <c r="U10" s="17">
        <v>0.67774518023924302</v>
      </c>
      <c r="V10" s="17">
        <v>0.60157976445856598</v>
      </c>
      <c r="W10" s="17">
        <v>0.72084563811371005</v>
      </c>
      <c r="X10" s="17">
        <v>0.72251469047036698</v>
      </c>
      <c r="Y10" s="17">
        <v>0.70642824470959598</v>
      </c>
      <c r="Z10" s="17"/>
      <c r="AA10" s="17">
        <v>0.76169231317679897</v>
      </c>
      <c r="AB10" s="17">
        <v>0.44695382539925499</v>
      </c>
      <c r="AC10" s="17"/>
      <c r="AD10" s="17">
        <v>0.78723874293912099</v>
      </c>
      <c r="AE10" s="17">
        <v>0.80197808768100098</v>
      </c>
      <c r="AF10" s="17">
        <v>0.73664683723357305</v>
      </c>
      <c r="AG10" s="17"/>
      <c r="AH10" s="17">
        <v>0.79722615963288401</v>
      </c>
      <c r="AI10" s="17">
        <v>0.61726378739728205</v>
      </c>
      <c r="AJ10" s="17"/>
      <c r="AK10" s="17">
        <v>0.61075107406073703</v>
      </c>
      <c r="AL10" s="17">
        <v>0.65259512765730898</v>
      </c>
      <c r="AM10" s="17"/>
      <c r="AN10" s="17">
        <v>0.56099235848922602</v>
      </c>
      <c r="AO10" s="17">
        <v>0.78000040089725597</v>
      </c>
      <c r="AP10" s="17"/>
      <c r="AQ10" s="17">
        <v>0.76664013009794496</v>
      </c>
      <c r="AR10" s="17">
        <v>0.57622341748278505</v>
      </c>
      <c r="AS10" s="17"/>
      <c r="AT10" s="17">
        <v>0.305324586512637</v>
      </c>
      <c r="AU10" s="17">
        <v>0.57862524328239195</v>
      </c>
      <c r="AV10" s="17">
        <v>0.77355062490802295</v>
      </c>
      <c r="AW10" s="17">
        <v>0.89647698191735004</v>
      </c>
      <c r="AX10" s="17"/>
      <c r="AY10" s="17">
        <v>0.78644364281764401</v>
      </c>
      <c r="AZ10" s="17">
        <v>0.60320106945788698</v>
      </c>
      <c r="BA10" s="17"/>
      <c r="BB10" s="17">
        <v>0.56655829141596104</v>
      </c>
      <c r="BC10" s="17">
        <v>0.65301493414310796</v>
      </c>
      <c r="BD10" s="17"/>
      <c r="BE10" s="17">
        <v>0.73932875463746395</v>
      </c>
      <c r="BF10" s="17">
        <v>0.62652708954057601</v>
      </c>
      <c r="BG10" s="17"/>
      <c r="BH10" s="17">
        <v>0.61312200549403695</v>
      </c>
      <c r="BI10" s="17">
        <v>0.64191435393202201</v>
      </c>
      <c r="BJ10" s="17"/>
      <c r="BK10" s="17">
        <v>0.69248960469373999</v>
      </c>
      <c r="BL10" s="17">
        <v>0.63043241460864796</v>
      </c>
      <c r="BM10" s="17"/>
      <c r="BN10" s="17">
        <v>0.70405741230577501</v>
      </c>
      <c r="BO10" s="17">
        <v>0.63665964723077995</v>
      </c>
      <c r="BP10" s="17"/>
      <c r="BQ10" s="17">
        <v>0.78172779815685001</v>
      </c>
      <c r="BR10" s="17">
        <v>0.62841592674117197</v>
      </c>
      <c r="BS10" s="17"/>
      <c r="BT10" s="17">
        <v>0.67833672462718597</v>
      </c>
      <c r="BU10" s="17">
        <v>0.637009091035453</v>
      </c>
      <c r="BV10" s="17"/>
      <c r="BW10" s="17">
        <v>0.72298048746409804</v>
      </c>
      <c r="BX10" s="17">
        <v>0.599883885571037</v>
      </c>
      <c r="BY10" s="17"/>
      <c r="BZ10" s="17">
        <v>0.79156591850212998</v>
      </c>
      <c r="CA10" s="17">
        <v>0.63229457805238698</v>
      </c>
    </row>
    <row r="11" spans="2:79" x14ac:dyDescent="0.35">
      <c r="B11" s="18" t="s">
        <v>280</v>
      </c>
      <c r="C11" s="17">
        <v>0.19174072179479801</v>
      </c>
      <c r="D11" s="17">
        <v>0.18871218511556301</v>
      </c>
      <c r="E11" s="17">
        <v>0.203462249970148</v>
      </c>
      <c r="F11" s="17">
        <v>0.21704044871981501</v>
      </c>
      <c r="G11" s="17">
        <v>0.182094878561398</v>
      </c>
      <c r="H11" s="17">
        <v>0.19289919641005501</v>
      </c>
      <c r="I11" s="17">
        <v>0.23647778725194499</v>
      </c>
      <c r="J11" s="17">
        <v>0.111484716869028</v>
      </c>
      <c r="K11" s="17">
        <v>0.14574605617950201</v>
      </c>
      <c r="L11" s="17">
        <v>0.12931481796026101</v>
      </c>
      <c r="M11" s="17"/>
      <c r="N11" s="17">
        <v>0.35829570193726601</v>
      </c>
      <c r="O11" s="17">
        <v>0.235766403612474</v>
      </c>
      <c r="P11" s="17">
        <v>0.109952072978194</v>
      </c>
      <c r="Q11" s="17">
        <v>6.8156311174415105E-2</v>
      </c>
      <c r="R11" s="17"/>
      <c r="S11" s="17">
        <v>0.27446029146164402</v>
      </c>
      <c r="T11" s="17">
        <v>0.20495734818511199</v>
      </c>
      <c r="U11" s="17">
        <v>0.12882076749771801</v>
      </c>
      <c r="V11" s="17">
        <v>0.23616778352694301</v>
      </c>
      <c r="W11" s="17">
        <v>0.14405354577020901</v>
      </c>
      <c r="X11" s="17">
        <v>0.13631307299266099</v>
      </c>
      <c r="Y11" s="17">
        <v>0.14519569901929499</v>
      </c>
      <c r="Z11" s="17"/>
      <c r="AA11" s="17">
        <v>9.9609649651321394E-2</v>
      </c>
      <c r="AB11" s="17">
        <v>0.33710650155803101</v>
      </c>
      <c r="AC11" s="17"/>
      <c r="AD11" s="17">
        <v>8.4697406755892393E-2</v>
      </c>
      <c r="AE11" s="17">
        <v>4.5865887123314401E-2</v>
      </c>
      <c r="AF11" s="17">
        <v>0.13353393476048001</v>
      </c>
      <c r="AG11" s="17"/>
      <c r="AH11" s="17">
        <v>5.2419236278668201E-2</v>
      </c>
      <c r="AI11" s="17">
        <v>0.21148031397695499</v>
      </c>
      <c r="AJ11" s="17"/>
      <c r="AK11" s="17">
        <v>0.21852679582553799</v>
      </c>
      <c r="AL11" s="17">
        <v>0.17967110438946399</v>
      </c>
      <c r="AM11" s="17"/>
      <c r="AN11" s="17">
        <v>0.26092961224747202</v>
      </c>
      <c r="AO11" s="17">
        <v>6.8156311174415105E-2</v>
      </c>
      <c r="AP11" s="17"/>
      <c r="AQ11" s="17">
        <v>9.6352241427070107E-2</v>
      </c>
      <c r="AR11" s="17">
        <v>0.23932412717979201</v>
      </c>
      <c r="AS11" s="17"/>
      <c r="AT11" s="17">
        <v>0.43159817657773403</v>
      </c>
      <c r="AU11" s="17">
        <v>0.225530557022837</v>
      </c>
      <c r="AV11" s="17">
        <v>9.5613034145720699E-2</v>
      </c>
      <c r="AW11" s="17">
        <v>3.1666562721840798E-2</v>
      </c>
      <c r="AX11" s="17"/>
      <c r="AY11" s="17">
        <v>7.8474487178644706E-2</v>
      </c>
      <c r="AZ11" s="17">
        <v>0.21981398624172899</v>
      </c>
      <c r="BA11" s="17"/>
      <c r="BB11" s="17">
        <v>0.23403765217252101</v>
      </c>
      <c r="BC11" s="17">
        <v>0.18397052472408801</v>
      </c>
      <c r="BD11" s="17"/>
      <c r="BE11" s="17">
        <v>9.30779886961592E-2</v>
      </c>
      <c r="BF11" s="17">
        <v>0.20467081044053401</v>
      </c>
      <c r="BG11" s="17"/>
      <c r="BH11" s="17">
        <v>0.22114312239108599</v>
      </c>
      <c r="BI11" s="17">
        <v>0.189167428177616</v>
      </c>
      <c r="BJ11" s="17"/>
      <c r="BK11" s="17">
        <v>0.12812116895702599</v>
      </c>
      <c r="BL11" s="17">
        <v>0.20276428767840099</v>
      </c>
      <c r="BM11" s="17"/>
      <c r="BN11" s="17">
        <v>0.107056818540069</v>
      </c>
      <c r="BO11" s="17">
        <v>0.19559996163655499</v>
      </c>
      <c r="BP11" s="17"/>
      <c r="BQ11" s="17">
        <v>6.7235048781827303E-2</v>
      </c>
      <c r="BR11" s="17">
        <v>0.20153550219177099</v>
      </c>
      <c r="BS11" s="17"/>
      <c r="BT11" s="17">
        <v>0.12517033872172201</v>
      </c>
      <c r="BU11" s="17">
        <v>0.19618823639740901</v>
      </c>
      <c r="BV11" s="17"/>
      <c r="BW11" s="17">
        <v>0.139632139046549</v>
      </c>
      <c r="BX11" s="17">
        <v>0.216558740564126</v>
      </c>
      <c r="BY11" s="17"/>
      <c r="BZ11" s="17">
        <v>6.6172614224969395E-2</v>
      </c>
      <c r="CA11" s="17">
        <v>0.197774742152802</v>
      </c>
    </row>
    <row r="12" spans="2:79" x14ac:dyDescent="0.35">
      <c r="B12" s="18" t="s">
        <v>75</v>
      </c>
      <c r="C12" s="19">
        <v>2.9099529219983399E-2</v>
      </c>
      <c r="D12" s="19">
        <v>3.5449877120066899E-2</v>
      </c>
      <c r="E12" s="19">
        <v>3.9475848508244399E-2</v>
      </c>
      <c r="F12" s="19">
        <v>1.3856427944097E-2</v>
      </c>
      <c r="G12" s="19">
        <v>1.8490612947853799E-2</v>
      </c>
      <c r="H12" s="19">
        <v>4.2591786329904402E-2</v>
      </c>
      <c r="I12" s="19">
        <v>1.6265865710168401E-2</v>
      </c>
      <c r="J12" s="19">
        <v>3.3940823772798299E-2</v>
      </c>
      <c r="K12" s="19">
        <v>5.7964932804238201E-2</v>
      </c>
      <c r="L12" s="19">
        <v>2.3853318502665598E-2</v>
      </c>
      <c r="M12" s="19"/>
      <c r="N12" s="19">
        <v>3.22342002996793E-2</v>
      </c>
      <c r="O12" s="19">
        <v>3.4696027907815903E-2</v>
      </c>
      <c r="P12" s="19">
        <v>2.37222807687241E-2</v>
      </c>
      <c r="Q12" s="19">
        <v>2.5903397267680001E-2</v>
      </c>
      <c r="R12" s="19"/>
      <c r="S12" s="19">
        <v>2.33862628703813E-2</v>
      </c>
      <c r="T12" s="19">
        <v>3.4631288134652098E-2</v>
      </c>
      <c r="U12" s="19">
        <v>2.10521924720047E-2</v>
      </c>
      <c r="V12" s="19">
        <v>2.7290342116659001E-2</v>
      </c>
      <c r="W12" s="19">
        <v>2.1763407556933099E-2</v>
      </c>
      <c r="X12" s="19">
        <v>1.5658966802428499E-2</v>
      </c>
      <c r="Y12" s="19">
        <v>1.5316254804933999E-2</v>
      </c>
      <c r="Z12" s="19"/>
      <c r="AA12" s="19">
        <v>1.7031866223661499E-2</v>
      </c>
      <c r="AB12" s="19">
        <v>4.8140067884815001E-2</v>
      </c>
      <c r="AC12" s="19"/>
      <c r="AD12" s="19">
        <v>1.33355330193648E-2</v>
      </c>
      <c r="AE12" s="19">
        <v>1.51685603770181E-2</v>
      </c>
      <c r="AF12" s="19">
        <v>1.52024440928447E-2</v>
      </c>
      <c r="AG12" s="19"/>
      <c r="AH12" s="19">
        <v>8.9680023896976206E-3</v>
      </c>
      <c r="AI12" s="19">
        <v>3.1951839674195397E-2</v>
      </c>
      <c r="AJ12" s="19"/>
      <c r="AK12" s="19">
        <v>3.6958907192643199E-2</v>
      </c>
      <c r="AL12" s="19">
        <v>2.55581485359366E-2</v>
      </c>
      <c r="AM12" s="19"/>
      <c r="AN12" s="19">
        <v>3.08888877839813E-2</v>
      </c>
      <c r="AO12" s="19">
        <v>2.5903397267680001E-2</v>
      </c>
      <c r="AP12" s="19"/>
      <c r="AQ12" s="19">
        <v>1.9687282359522999E-2</v>
      </c>
      <c r="AR12" s="19">
        <v>3.3794716272113501E-2</v>
      </c>
      <c r="AS12" s="19"/>
      <c r="AT12" s="19">
        <v>6.7044407010024995E-2</v>
      </c>
      <c r="AU12" s="19">
        <v>3.29540504295283E-2</v>
      </c>
      <c r="AV12" s="19">
        <v>1.4309667916387899E-2</v>
      </c>
      <c r="AW12" s="19">
        <v>5.4471334053547002E-3</v>
      </c>
      <c r="AX12" s="19"/>
      <c r="AY12" s="19">
        <v>1.5997909541876899E-2</v>
      </c>
      <c r="AZ12" s="19">
        <v>3.2346792053016202E-2</v>
      </c>
      <c r="BA12" s="19"/>
      <c r="BB12" s="19">
        <v>3.4679810285066302E-2</v>
      </c>
      <c r="BC12" s="19">
        <v>2.8074398478853398E-2</v>
      </c>
      <c r="BD12" s="19"/>
      <c r="BE12" s="19">
        <v>2.0788415136020099E-2</v>
      </c>
      <c r="BF12" s="19">
        <v>3.01887291486235E-2</v>
      </c>
      <c r="BG12" s="19"/>
      <c r="BH12" s="19">
        <v>3.1346222825411503E-2</v>
      </c>
      <c r="BI12" s="19">
        <v>2.8902898938191299E-2</v>
      </c>
      <c r="BJ12" s="19"/>
      <c r="BK12" s="19">
        <v>3.36678082033205E-2</v>
      </c>
      <c r="BL12" s="19">
        <v>2.8307968731089199E-2</v>
      </c>
      <c r="BM12" s="19"/>
      <c r="BN12" s="19">
        <v>2.4364265274013301E-2</v>
      </c>
      <c r="BO12" s="19">
        <v>2.93153260665996E-2</v>
      </c>
      <c r="BP12" s="19"/>
      <c r="BQ12" s="19">
        <v>9.4385792962542597E-3</v>
      </c>
      <c r="BR12" s="19">
        <v>3.0646243375560499E-2</v>
      </c>
      <c r="BS12" s="19"/>
      <c r="BT12" s="19">
        <v>2.0781524480848901E-2</v>
      </c>
      <c r="BU12" s="19">
        <v>2.9655248532898901E-2</v>
      </c>
      <c r="BV12" s="19"/>
      <c r="BW12" s="19">
        <v>1.8370954212003101E-2</v>
      </c>
      <c r="BX12" s="19">
        <v>3.4209282006824403E-2</v>
      </c>
      <c r="BY12" s="19"/>
      <c r="BZ12" s="19">
        <v>8.5595495816005295E-3</v>
      </c>
      <c r="CA12" s="19">
        <v>3.0086552578777601E-2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278</v>
      </c>
      <c r="C9" s="17">
        <v>0.20740173434114401</v>
      </c>
      <c r="D9" s="17">
        <v>0.19408442954615601</v>
      </c>
      <c r="E9" s="17">
        <v>0.27540591171376599</v>
      </c>
      <c r="F9" s="17">
        <v>0.228731665669822</v>
      </c>
      <c r="G9" s="17">
        <v>0.25101375654386099</v>
      </c>
      <c r="H9" s="17">
        <v>0.179858089527418</v>
      </c>
      <c r="I9" s="17">
        <v>0.154364138532055</v>
      </c>
      <c r="J9" s="17">
        <v>0.18291395478342501</v>
      </c>
      <c r="K9" s="17">
        <v>0.15743846498188499</v>
      </c>
      <c r="L9" s="17">
        <v>0.165437782019109</v>
      </c>
      <c r="M9" s="17"/>
      <c r="N9" s="17">
        <v>0.23732048999267499</v>
      </c>
      <c r="O9" s="17">
        <v>0.216947723481621</v>
      </c>
      <c r="P9" s="17">
        <v>0.20634409432004799</v>
      </c>
      <c r="Q9" s="17">
        <v>0.17837211748035001</v>
      </c>
      <c r="R9" s="17"/>
      <c r="S9" s="17">
        <v>0.23225440520340501</v>
      </c>
      <c r="T9" s="17">
        <v>0.19288408007712399</v>
      </c>
      <c r="U9" s="17">
        <v>0.231620096511306</v>
      </c>
      <c r="V9" s="17">
        <v>0.21263524756348801</v>
      </c>
      <c r="W9" s="17">
        <v>0.204269381236627</v>
      </c>
      <c r="X9" s="17">
        <v>0.20220766864367601</v>
      </c>
      <c r="Y9" s="17">
        <v>0.207419537445519</v>
      </c>
      <c r="Z9" s="17"/>
      <c r="AA9" s="17">
        <v>0.185305950369059</v>
      </c>
      <c r="AB9" s="17">
        <v>0.24226479185099201</v>
      </c>
      <c r="AC9" s="17"/>
      <c r="AD9" s="17">
        <v>0.20946158440257001</v>
      </c>
      <c r="AE9" s="17">
        <v>0.18998453169534499</v>
      </c>
      <c r="AF9" s="17">
        <v>0.16831727075274899</v>
      </c>
      <c r="AG9" s="17"/>
      <c r="AH9" s="17">
        <v>0.20450542204150299</v>
      </c>
      <c r="AI9" s="17">
        <v>0.20781209476340901</v>
      </c>
      <c r="AJ9" s="17"/>
      <c r="AK9" s="17">
        <v>0.182209694790708</v>
      </c>
      <c r="AL9" s="17">
        <v>0.21875309097089299</v>
      </c>
      <c r="AM9" s="17"/>
      <c r="AN9" s="17">
        <v>0.22365400249359099</v>
      </c>
      <c r="AO9" s="17">
        <v>0.17837211748035001</v>
      </c>
      <c r="AP9" s="17"/>
      <c r="AQ9" s="17">
        <v>0.174037655988179</v>
      </c>
      <c r="AR9" s="17">
        <v>0.22404500677242301</v>
      </c>
      <c r="AS9" s="17"/>
      <c r="AT9" s="17">
        <v>0.26889665116656403</v>
      </c>
      <c r="AU9" s="17">
        <v>0.23075143095726999</v>
      </c>
      <c r="AV9" s="17">
        <v>0.19078335738132701</v>
      </c>
      <c r="AW9" s="17">
        <v>0.108234776418412</v>
      </c>
      <c r="AX9" s="17"/>
      <c r="AY9" s="17">
        <v>0.20948118388549999</v>
      </c>
      <c r="AZ9" s="17">
        <v>0.206886338582111</v>
      </c>
      <c r="BA9" s="17"/>
      <c r="BB9" s="17">
        <v>0.21130536656412799</v>
      </c>
      <c r="BC9" s="17">
        <v>0.206684613940366</v>
      </c>
      <c r="BD9" s="17"/>
      <c r="BE9" s="17">
        <v>0.183803582716313</v>
      </c>
      <c r="BF9" s="17">
        <v>0.21049435282840501</v>
      </c>
      <c r="BG9" s="17"/>
      <c r="BH9" s="17">
        <v>0.179942292992956</v>
      </c>
      <c r="BI9" s="17">
        <v>0.20980498046117599</v>
      </c>
      <c r="BJ9" s="17"/>
      <c r="BK9" s="17">
        <v>0.23563796584628199</v>
      </c>
      <c r="BL9" s="17">
        <v>0.20250915109562401</v>
      </c>
      <c r="BM9" s="17"/>
      <c r="BN9" s="17">
        <v>0.156842222785501</v>
      </c>
      <c r="BO9" s="17">
        <v>0.20970584732927999</v>
      </c>
      <c r="BP9" s="17"/>
      <c r="BQ9" s="17">
        <v>0.189266378468219</v>
      </c>
      <c r="BR9" s="17">
        <v>0.20882843100401599</v>
      </c>
      <c r="BS9" s="17"/>
      <c r="BT9" s="17">
        <v>0.20372121197822399</v>
      </c>
      <c r="BU9" s="17">
        <v>0.20764762712707499</v>
      </c>
      <c r="BV9" s="17"/>
      <c r="BW9" s="17">
        <v>0.19235262477890799</v>
      </c>
      <c r="BX9" s="17">
        <v>0.214569250014745</v>
      </c>
      <c r="BY9" s="17"/>
      <c r="BZ9" s="17">
        <v>0.22251014938916799</v>
      </c>
      <c r="CA9" s="17">
        <v>0.20667571811185301</v>
      </c>
    </row>
    <row r="10" spans="2:79" x14ac:dyDescent="0.35">
      <c r="B10" s="18" t="s">
        <v>279</v>
      </c>
      <c r="C10" s="17">
        <v>0.56031083444090801</v>
      </c>
      <c r="D10" s="17">
        <v>0.58593416978370905</v>
      </c>
      <c r="E10" s="17">
        <v>0.50866200884191004</v>
      </c>
      <c r="F10" s="17">
        <v>0.56571104500757496</v>
      </c>
      <c r="G10" s="17">
        <v>0.46803383277737398</v>
      </c>
      <c r="H10" s="17">
        <v>0.60095521906357996</v>
      </c>
      <c r="I10" s="17">
        <v>0.61083176131578698</v>
      </c>
      <c r="J10" s="17">
        <v>0.60431358831690996</v>
      </c>
      <c r="K10" s="17">
        <v>0.51390827070006695</v>
      </c>
      <c r="L10" s="17">
        <v>0.60068272119565402</v>
      </c>
      <c r="M10" s="17"/>
      <c r="N10" s="17">
        <v>0.36620386714282199</v>
      </c>
      <c r="O10" s="17">
        <v>0.53651200397975696</v>
      </c>
      <c r="P10" s="17">
        <v>0.65373484001162896</v>
      </c>
      <c r="Q10" s="17">
        <v>0.690473467815511</v>
      </c>
      <c r="R10" s="17"/>
      <c r="S10" s="17">
        <v>0.47267621389742398</v>
      </c>
      <c r="T10" s="17">
        <v>0.58857514250161702</v>
      </c>
      <c r="U10" s="17">
        <v>0.61027649363833802</v>
      </c>
      <c r="V10" s="17">
        <v>0.49383455788744701</v>
      </c>
      <c r="W10" s="17">
        <v>0.63884072492035904</v>
      </c>
      <c r="X10" s="17">
        <v>0.64794616537313598</v>
      </c>
      <c r="Y10" s="17">
        <v>0.61318408948352898</v>
      </c>
      <c r="Z10" s="17"/>
      <c r="AA10" s="17">
        <v>0.660874976090149</v>
      </c>
      <c r="AB10" s="17">
        <v>0.401639231832218</v>
      </c>
      <c r="AC10" s="17"/>
      <c r="AD10" s="17">
        <v>0.64963360892548205</v>
      </c>
      <c r="AE10" s="17">
        <v>0.70699821032089005</v>
      </c>
      <c r="AF10" s="17">
        <v>0.65389786374455205</v>
      </c>
      <c r="AG10" s="17"/>
      <c r="AH10" s="17">
        <v>0.72027032178317296</v>
      </c>
      <c r="AI10" s="17">
        <v>0.53764717252181504</v>
      </c>
      <c r="AJ10" s="17"/>
      <c r="AK10" s="17">
        <v>0.55450543273682795</v>
      </c>
      <c r="AL10" s="17">
        <v>0.56292670780003096</v>
      </c>
      <c r="AM10" s="17"/>
      <c r="AN10" s="17">
        <v>0.48743911756028602</v>
      </c>
      <c r="AO10" s="17">
        <v>0.690473467815511</v>
      </c>
      <c r="AP10" s="17"/>
      <c r="AQ10" s="17">
        <v>0.66940776107046396</v>
      </c>
      <c r="AR10" s="17">
        <v>0.50588913418885695</v>
      </c>
      <c r="AS10" s="17"/>
      <c r="AT10" s="17">
        <v>0.25686591232567202</v>
      </c>
      <c r="AU10" s="17">
        <v>0.47600424945775399</v>
      </c>
      <c r="AV10" s="17">
        <v>0.68383201407148198</v>
      </c>
      <c r="AW10" s="17">
        <v>0.85897942869458199</v>
      </c>
      <c r="AX10" s="17"/>
      <c r="AY10" s="17">
        <v>0.65653645526797999</v>
      </c>
      <c r="AZ10" s="17">
        <v>0.53646112045329997</v>
      </c>
      <c r="BA10" s="17"/>
      <c r="BB10" s="17">
        <v>0.67593028505852504</v>
      </c>
      <c r="BC10" s="17">
        <v>0.53907085535771704</v>
      </c>
      <c r="BD10" s="17"/>
      <c r="BE10" s="17">
        <v>0.57657788335867899</v>
      </c>
      <c r="BF10" s="17">
        <v>0.55817898203924099</v>
      </c>
      <c r="BG10" s="17"/>
      <c r="BH10" s="17">
        <v>0.57413727016504101</v>
      </c>
      <c r="BI10" s="17">
        <v>0.55910074689445799</v>
      </c>
      <c r="BJ10" s="17"/>
      <c r="BK10" s="17">
        <v>0.66747599316636397</v>
      </c>
      <c r="BL10" s="17">
        <v>0.54174198044959998</v>
      </c>
      <c r="BM10" s="17"/>
      <c r="BN10" s="17">
        <v>0.71013124884244905</v>
      </c>
      <c r="BO10" s="17">
        <v>0.55348317428183602</v>
      </c>
      <c r="BP10" s="17"/>
      <c r="BQ10" s="17">
        <v>0.69543121766353</v>
      </c>
      <c r="BR10" s="17">
        <v>0.54968100168876799</v>
      </c>
      <c r="BS10" s="17"/>
      <c r="BT10" s="17">
        <v>0.58560612154477398</v>
      </c>
      <c r="BU10" s="17">
        <v>0.55862087633073498</v>
      </c>
      <c r="BV10" s="17"/>
      <c r="BW10" s="17">
        <v>0.60584514378249399</v>
      </c>
      <c r="BX10" s="17">
        <v>0.53862397818255303</v>
      </c>
      <c r="BY10" s="17"/>
      <c r="BZ10" s="17">
        <v>0.66938664436233197</v>
      </c>
      <c r="CA10" s="17">
        <v>0.55506933108173895</v>
      </c>
    </row>
    <row r="11" spans="2:79" x14ac:dyDescent="0.35">
      <c r="B11" s="18" t="s">
        <v>280</v>
      </c>
      <c r="C11" s="17">
        <v>0.198027808831755</v>
      </c>
      <c r="D11" s="17">
        <v>0.18556987035785999</v>
      </c>
      <c r="E11" s="17">
        <v>0.17920650541696301</v>
      </c>
      <c r="F11" s="17">
        <v>0.18839647265038501</v>
      </c>
      <c r="G11" s="17">
        <v>0.24993895188936399</v>
      </c>
      <c r="H11" s="17">
        <v>0.180739567836879</v>
      </c>
      <c r="I11" s="17">
        <v>0.210874365956884</v>
      </c>
      <c r="J11" s="17">
        <v>0.15734686252872801</v>
      </c>
      <c r="K11" s="17">
        <v>0.23675426873949301</v>
      </c>
      <c r="L11" s="17">
        <v>0.20759158253315399</v>
      </c>
      <c r="M11" s="17"/>
      <c r="N11" s="17">
        <v>0.37374059570509999</v>
      </c>
      <c r="O11" s="17">
        <v>0.20744018865094099</v>
      </c>
      <c r="P11" s="17">
        <v>0.11393573640111899</v>
      </c>
      <c r="Q11" s="17">
        <v>8.6469913828496295E-2</v>
      </c>
      <c r="R11" s="17"/>
      <c r="S11" s="17">
        <v>0.26992631931731598</v>
      </c>
      <c r="T11" s="17">
        <v>0.194103821056159</v>
      </c>
      <c r="U11" s="17">
        <v>0.136989674030422</v>
      </c>
      <c r="V11" s="17">
        <v>0.268759465543636</v>
      </c>
      <c r="W11" s="17">
        <v>0.13337306301340601</v>
      </c>
      <c r="X11" s="17">
        <v>0.12816103799877501</v>
      </c>
      <c r="Y11" s="17">
        <v>0.15149813193352299</v>
      </c>
      <c r="Z11" s="17"/>
      <c r="AA11" s="17">
        <v>0.129481880620097</v>
      </c>
      <c r="AB11" s="17">
        <v>0.30618059672686398</v>
      </c>
      <c r="AC11" s="17"/>
      <c r="AD11" s="17">
        <v>0.11898339175498999</v>
      </c>
      <c r="AE11" s="17">
        <v>8.7926353861972603E-2</v>
      </c>
      <c r="AF11" s="17">
        <v>0.15523687559699101</v>
      </c>
      <c r="AG11" s="17"/>
      <c r="AH11" s="17">
        <v>6.6871352192892503E-2</v>
      </c>
      <c r="AI11" s="17">
        <v>0.21661054900651699</v>
      </c>
      <c r="AJ11" s="17"/>
      <c r="AK11" s="17">
        <v>0.22503732197330201</v>
      </c>
      <c r="AL11" s="17">
        <v>0.18585751132758699</v>
      </c>
      <c r="AM11" s="17"/>
      <c r="AN11" s="17">
        <v>0.260483639124306</v>
      </c>
      <c r="AO11" s="17">
        <v>8.6469913828496295E-2</v>
      </c>
      <c r="AP11" s="17"/>
      <c r="AQ11" s="17">
        <v>0.130165688469184</v>
      </c>
      <c r="AR11" s="17">
        <v>0.231880017935508</v>
      </c>
      <c r="AS11" s="17"/>
      <c r="AT11" s="17">
        <v>0.40282289437888702</v>
      </c>
      <c r="AU11" s="17">
        <v>0.255069940159591</v>
      </c>
      <c r="AV11" s="17">
        <v>0.103205552129047</v>
      </c>
      <c r="AW11" s="17">
        <v>2.7968000898377199E-2</v>
      </c>
      <c r="AX11" s="17"/>
      <c r="AY11" s="17">
        <v>0.109537045619944</v>
      </c>
      <c r="AZ11" s="17">
        <v>0.21996042277601499</v>
      </c>
      <c r="BA11" s="17"/>
      <c r="BB11" s="17">
        <v>9.3885891751605402E-2</v>
      </c>
      <c r="BC11" s="17">
        <v>0.21715929690447899</v>
      </c>
      <c r="BD11" s="17"/>
      <c r="BE11" s="17">
        <v>0.19826842253634899</v>
      </c>
      <c r="BF11" s="17">
        <v>0.19799627558275601</v>
      </c>
      <c r="BG11" s="17"/>
      <c r="BH11" s="17">
        <v>0.20967394644526899</v>
      </c>
      <c r="BI11" s="17">
        <v>0.197008540643516</v>
      </c>
      <c r="BJ11" s="17"/>
      <c r="BK11" s="17">
        <v>6.5165654904631706E-2</v>
      </c>
      <c r="BL11" s="17">
        <v>0.22104926437369901</v>
      </c>
      <c r="BM11" s="17"/>
      <c r="BN11" s="17">
        <v>0.12669629734278001</v>
      </c>
      <c r="BO11" s="17">
        <v>0.20127854953371599</v>
      </c>
      <c r="BP11" s="17"/>
      <c r="BQ11" s="17">
        <v>9.8921146543278493E-2</v>
      </c>
      <c r="BR11" s="17">
        <v>0.20582446555832501</v>
      </c>
      <c r="BS11" s="17"/>
      <c r="BT11" s="17">
        <v>0.196550150090502</v>
      </c>
      <c r="BU11" s="17">
        <v>0.19812653004269101</v>
      </c>
      <c r="BV11" s="17"/>
      <c r="BW11" s="17">
        <v>0.184556329602824</v>
      </c>
      <c r="BX11" s="17">
        <v>0.20444393851176501</v>
      </c>
      <c r="BY11" s="17"/>
      <c r="BZ11" s="17">
        <v>0.105072931011412</v>
      </c>
      <c r="CA11" s="17">
        <v>0.202494640704903</v>
      </c>
    </row>
    <row r="12" spans="2:79" x14ac:dyDescent="0.35">
      <c r="B12" s="18" t="s">
        <v>75</v>
      </c>
      <c r="C12" s="19">
        <v>3.4259622386192998E-2</v>
      </c>
      <c r="D12" s="19">
        <v>3.4411530312274403E-2</v>
      </c>
      <c r="E12" s="19">
        <v>3.6725574027360298E-2</v>
      </c>
      <c r="F12" s="19">
        <v>1.7160816672217801E-2</v>
      </c>
      <c r="G12" s="19">
        <v>3.1013458789401E-2</v>
      </c>
      <c r="H12" s="19">
        <v>3.8447123572123397E-2</v>
      </c>
      <c r="I12" s="19">
        <v>2.3929734195273802E-2</v>
      </c>
      <c r="J12" s="19">
        <v>5.5425594370936901E-2</v>
      </c>
      <c r="K12" s="19">
        <v>9.1898995578553896E-2</v>
      </c>
      <c r="L12" s="19">
        <v>2.6287914252083398E-2</v>
      </c>
      <c r="M12" s="19"/>
      <c r="N12" s="19">
        <v>2.2735047159403499E-2</v>
      </c>
      <c r="O12" s="19">
        <v>3.9100083887681603E-2</v>
      </c>
      <c r="P12" s="19">
        <v>2.5985329267204201E-2</v>
      </c>
      <c r="Q12" s="19">
        <v>4.4684500875642803E-2</v>
      </c>
      <c r="R12" s="19"/>
      <c r="S12" s="19">
        <v>2.51430615818551E-2</v>
      </c>
      <c r="T12" s="19">
        <v>2.4436956365100598E-2</v>
      </c>
      <c r="U12" s="19">
        <v>2.11137358199339E-2</v>
      </c>
      <c r="V12" s="19">
        <v>2.4770729005428802E-2</v>
      </c>
      <c r="W12" s="19">
        <v>2.35168308296076E-2</v>
      </c>
      <c r="X12" s="19">
        <v>2.1685127984414201E-2</v>
      </c>
      <c r="Y12" s="19">
        <v>2.7898241137429301E-2</v>
      </c>
      <c r="Z12" s="19"/>
      <c r="AA12" s="19">
        <v>2.43371929206945E-2</v>
      </c>
      <c r="AB12" s="19">
        <v>4.9915379589926E-2</v>
      </c>
      <c r="AC12" s="19"/>
      <c r="AD12" s="19">
        <v>2.19214149169576E-2</v>
      </c>
      <c r="AE12" s="19">
        <v>1.50909041217924E-2</v>
      </c>
      <c r="AF12" s="19">
        <v>2.2547989905708499E-2</v>
      </c>
      <c r="AG12" s="19"/>
      <c r="AH12" s="19">
        <v>8.3529039824308399E-3</v>
      </c>
      <c r="AI12" s="19">
        <v>3.7930183708258798E-2</v>
      </c>
      <c r="AJ12" s="19"/>
      <c r="AK12" s="19">
        <v>3.82475504991628E-2</v>
      </c>
      <c r="AL12" s="19">
        <v>3.2462689901489102E-2</v>
      </c>
      <c r="AM12" s="19"/>
      <c r="AN12" s="19">
        <v>2.84232408218177E-2</v>
      </c>
      <c r="AO12" s="19">
        <v>4.4684500875642803E-2</v>
      </c>
      <c r="AP12" s="19"/>
      <c r="AQ12" s="19">
        <v>2.63888944721727E-2</v>
      </c>
      <c r="AR12" s="19">
        <v>3.8185841103212499E-2</v>
      </c>
      <c r="AS12" s="19"/>
      <c r="AT12" s="19">
        <v>7.1414542128877101E-2</v>
      </c>
      <c r="AU12" s="19">
        <v>3.8174379425385097E-2</v>
      </c>
      <c r="AV12" s="19">
        <v>2.2179076418144698E-2</v>
      </c>
      <c r="AW12" s="19">
        <v>4.8177939886288801E-3</v>
      </c>
      <c r="AX12" s="19"/>
      <c r="AY12" s="19">
        <v>2.4445315226576399E-2</v>
      </c>
      <c r="AZ12" s="19">
        <v>3.6692118188574298E-2</v>
      </c>
      <c r="BA12" s="19"/>
      <c r="BB12" s="19">
        <v>1.88784566257417E-2</v>
      </c>
      <c r="BC12" s="19">
        <v>3.7085233797438499E-2</v>
      </c>
      <c r="BD12" s="19"/>
      <c r="BE12" s="19">
        <v>4.1350111388658399E-2</v>
      </c>
      <c r="BF12" s="19">
        <v>3.3330389549597599E-2</v>
      </c>
      <c r="BG12" s="19"/>
      <c r="BH12" s="19">
        <v>3.6246490396733999E-2</v>
      </c>
      <c r="BI12" s="19">
        <v>3.4085732000849599E-2</v>
      </c>
      <c r="BJ12" s="19"/>
      <c r="BK12" s="19">
        <v>3.1720386082722297E-2</v>
      </c>
      <c r="BL12" s="19">
        <v>3.46996040810773E-2</v>
      </c>
      <c r="BM12" s="19"/>
      <c r="BN12" s="19">
        <v>6.3302310292701102E-3</v>
      </c>
      <c r="BO12" s="19">
        <v>3.55324288551679E-2</v>
      </c>
      <c r="BP12" s="19"/>
      <c r="BQ12" s="19">
        <v>1.6381257324972E-2</v>
      </c>
      <c r="BR12" s="19">
        <v>3.5666101748891003E-2</v>
      </c>
      <c r="BS12" s="19"/>
      <c r="BT12" s="19">
        <v>1.4122516386499801E-2</v>
      </c>
      <c r="BU12" s="19">
        <v>3.5604966499500103E-2</v>
      </c>
      <c r="BV12" s="19"/>
      <c r="BW12" s="19">
        <v>1.7245901835774399E-2</v>
      </c>
      <c r="BX12" s="19">
        <v>4.2362833290937499E-2</v>
      </c>
      <c r="BY12" s="19"/>
      <c r="BZ12" s="19">
        <v>3.0302752370869601E-3</v>
      </c>
      <c r="CA12" s="19">
        <v>3.5760310101504003E-2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278</v>
      </c>
      <c r="C9" s="17">
        <v>0.22590944409935701</v>
      </c>
      <c r="D9" s="17">
        <v>0.21647648206270101</v>
      </c>
      <c r="E9" s="17">
        <v>0.29865514853494401</v>
      </c>
      <c r="F9" s="17">
        <v>0.24522735833475701</v>
      </c>
      <c r="G9" s="17">
        <v>0.24502371819431301</v>
      </c>
      <c r="H9" s="17">
        <v>0.21484916805939999</v>
      </c>
      <c r="I9" s="17">
        <v>0.186186755388728</v>
      </c>
      <c r="J9" s="17">
        <v>0.17605023698017899</v>
      </c>
      <c r="K9" s="17">
        <v>0.17386275504275001</v>
      </c>
      <c r="L9" s="17">
        <v>0.18836737658442901</v>
      </c>
      <c r="M9" s="17"/>
      <c r="N9" s="17">
        <v>0.26400701585737502</v>
      </c>
      <c r="O9" s="17">
        <v>0.25014068823734198</v>
      </c>
      <c r="P9" s="17">
        <v>0.21281505082159999</v>
      </c>
      <c r="Q9" s="17">
        <v>0.18762560633349701</v>
      </c>
      <c r="R9" s="17"/>
      <c r="S9" s="17">
        <v>0.26297047022956899</v>
      </c>
      <c r="T9" s="17">
        <v>0.23837195094171801</v>
      </c>
      <c r="U9" s="17">
        <v>0.24698796974705201</v>
      </c>
      <c r="V9" s="17">
        <v>0.23183059852722299</v>
      </c>
      <c r="W9" s="17">
        <v>0.22203912881243601</v>
      </c>
      <c r="X9" s="17">
        <v>0.21777596175538699</v>
      </c>
      <c r="Y9" s="17">
        <v>0.21296494634313101</v>
      </c>
      <c r="Z9" s="17"/>
      <c r="AA9" s="17">
        <v>0.20332482848658801</v>
      </c>
      <c r="AB9" s="17">
        <v>0.26154378746280199</v>
      </c>
      <c r="AC9" s="17"/>
      <c r="AD9" s="17">
        <v>0.215759028533793</v>
      </c>
      <c r="AE9" s="17">
        <v>0.20950438781127401</v>
      </c>
      <c r="AF9" s="17">
        <v>0.193223963679266</v>
      </c>
      <c r="AG9" s="17"/>
      <c r="AH9" s="17">
        <v>0.19891221310052501</v>
      </c>
      <c r="AI9" s="17">
        <v>0.229734513348297</v>
      </c>
      <c r="AJ9" s="17"/>
      <c r="AK9" s="17">
        <v>0.19703862162004401</v>
      </c>
      <c r="AL9" s="17">
        <v>0.23891843455845599</v>
      </c>
      <c r="AM9" s="17"/>
      <c r="AN9" s="17">
        <v>0.24734269966931999</v>
      </c>
      <c r="AO9" s="17">
        <v>0.18762560633349701</v>
      </c>
      <c r="AP9" s="17"/>
      <c r="AQ9" s="17">
        <v>0.178754992512663</v>
      </c>
      <c r="AR9" s="17">
        <v>0.24943187969018299</v>
      </c>
      <c r="AS9" s="17"/>
      <c r="AT9" s="17">
        <v>0.28616019444663499</v>
      </c>
      <c r="AU9" s="17">
        <v>0.27537309482311501</v>
      </c>
      <c r="AV9" s="17">
        <v>0.19635553697056299</v>
      </c>
      <c r="AW9" s="17">
        <v>0.10369188741448999</v>
      </c>
      <c r="AX9" s="17"/>
      <c r="AY9" s="17">
        <v>0.20837209343584501</v>
      </c>
      <c r="AZ9" s="17">
        <v>0.230256111793783</v>
      </c>
      <c r="BA9" s="17"/>
      <c r="BB9" s="17">
        <v>0.22639031011588201</v>
      </c>
      <c r="BC9" s="17">
        <v>0.225821106158999</v>
      </c>
      <c r="BD9" s="17"/>
      <c r="BE9" s="17">
        <v>0.19367518412753401</v>
      </c>
      <c r="BF9" s="17">
        <v>0.23013385412506199</v>
      </c>
      <c r="BG9" s="17"/>
      <c r="BH9" s="17">
        <v>0.20768468584264699</v>
      </c>
      <c r="BI9" s="17">
        <v>0.22750447216324199</v>
      </c>
      <c r="BJ9" s="17"/>
      <c r="BK9" s="17">
        <v>0.26030739883926601</v>
      </c>
      <c r="BL9" s="17">
        <v>0.21994919912084299</v>
      </c>
      <c r="BM9" s="17"/>
      <c r="BN9" s="17">
        <v>0.219173704633085</v>
      </c>
      <c r="BO9" s="17">
        <v>0.22621640720701799</v>
      </c>
      <c r="BP9" s="17"/>
      <c r="BQ9" s="17">
        <v>0.23216630861659401</v>
      </c>
      <c r="BR9" s="17">
        <v>0.22541722063325301</v>
      </c>
      <c r="BS9" s="17"/>
      <c r="BT9" s="17">
        <v>0.26361456031833802</v>
      </c>
      <c r="BU9" s="17">
        <v>0.22339039512839001</v>
      </c>
      <c r="BV9" s="17"/>
      <c r="BW9" s="17">
        <v>0.22062032583051</v>
      </c>
      <c r="BX9" s="17">
        <v>0.22842851926023</v>
      </c>
      <c r="BY9" s="17"/>
      <c r="BZ9" s="17">
        <v>0.229026168530546</v>
      </c>
      <c r="CA9" s="17">
        <v>0.22575967375534101</v>
      </c>
    </row>
    <row r="10" spans="2:79" x14ac:dyDescent="0.35">
      <c r="B10" s="18" t="s">
        <v>279</v>
      </c>
      <c r="C10" s="17">
        <v>0.57670621887489604</v>
      </c>
      <c r="D10" s="17">
        <v>0.58897858773741296</v>
      </c>
      <c r="E10" s="17">
        <v>0.50759540864154595</v>
      </c>
      <c r="F10" s="17">
        <v>0.54709453642604</v>
      </c>
      <c r="G10" s="17">
        <v>0.53214070372931299</v>
      </c>
      <c r="H10" s="17">
        <v>0.62593463178751796</v>
      </c>
      <c r="I10" s="17">
        <v>0.64409109653563201</v>
      </c>
      <c r="J10" s="17">
        <v>0.57840321496827596</v>
      </c>
      <c r="K10" s="17">
        <v>0.613738155398587</v>
      </c>
      <c r="L10" s="17">
        <v>0.58509274203077499</v>
      </c>
      <c r="M10" s="17"/>
      <c r="N10" s="17">
        <v>0.35634763749701298</v>
      </c>
      <c r="O10" s="17">
        <v>0.55130620296123201</v>
      </c>
      <c r="P10" s="17">
        <v>0.67181911282436302</v>
      </c>
      <c r="Q10" s="17">
        <v>0.72838959130690495</v>
      </c>
      <c r="R10" s="17"/>
      <c r="S10" s="17">
        <v>0.45449204321005399</v>
      </c>
      <c r="T10" s="17">
        <v>0.59496705091881497</v>
      </c>
      <c r="U10" s="17">
        <v>0.61109306416915898</v>
      </c>
      <c r="V10" s="17">
        <v>0.51728899491829805</v>
      </c>
      <c r="W10" s="17">
        <v>0.66183410658903397</v>
      </c>
      <c r="X10" s="17">
        <v>0.669214859539772</v>
      </c>
      <c r="Y10" s="17">
        <v>0.65792577886814196</v>
      </c>
      <c r="Z10" s="17"/>
      <c r="AA10" s="17">
        <v>0.69466406959881699</v>
      </c>
      <c r="AB10" s="17">
        <v>0.39059056266094599</v>
      </c>
      <c r="AC10" s="17"/>
      <c r="AD10" s="17">
        <v>0.692923475053973</v>
      </c>
      <c r="AE10" s="17">
        <v>0.73160146851253904</v>
      </c>
      <c r="AF10" s="17">
        <v>0.687158742228831</v>
      </c>
      <c r="AG10" s="17"/>
      <c r="AH10" s="17">
        <v>0.74911517032455599</v>
      </c>
      <c r="AI10" s="17">
        <v>0.55227867004736297</v>
      </c>
      <c r="AJ10" s="17"/>
      <c r="AK10" s="17">
        <v>0.57263832974538498</v>
      </c>
      <c r="AL10" s="17">
        <v>0.57853918123377601</v>
      </c>
      <c r="AM10" s="17"/>
      <c r="AN10" s="17">
        <v>0.49178608869013002</v>
      </c>
      <c r="AO10" s="17">
        <v>0.72838959130690495</v>
      </c>
      <c r="AP10" s="17"/>
      <c r="AQ10" s="17">
        <v>0.717640519334514</v>
      </c>
      <c r="AR10" s="17">
        <v>0.50640282452824004</v>
      </c>
      <c r="AS10" s="17"/>
      <c r="AT10" s="17">
        <v>0.23663655781158999</v>
      </c>
      <c r="AU10" s="17">
        <v>0.485595729512866</v>
      </c>
      <c r="AV10" s="17">
        <v>0.72524549726077603</v>
      </c>
      <c r="AW10" s="17">
        <v>0.87241278696253599</v>
      </c>
      <c r="AX10" s="17"/>
      <c r="AY10" s="17">
        <v>0.673302207079154</v>
      </c>
      <c r="AZ10" s="17">
        <v>0.55276470858667304</v>
      </c>
      <c r="BA10" s="17"/>
      <c r="BB10" s="17">
        <v>0.61892657247357796</v>
      </c>
      <c r="BC10" s="17">
        <v>0.56895008941284997</v>
      </c>
      <c r="BD10" s="17"/>
      <c r="BE10" s="17">
        <v>0.703881267437653</v>
      </c>
      <c r="BF10" s="17">
        <v>0.56003949376199802</v>
      </c>
      <c r="BG10" s="17"/>
      <c r="BH10" s="17">
        <v>0.58294848238263797</v>
      </c>
      <c r="BI10" s="17">
        <v>0.57615989692446101</v>
      </c>
      <c r="BJ10" s="17"/>
      <c r="BK10" s="17">
        <v>0.61960525918738996</v>
      </c>
      <c r="BL10" s="17">
        <v>0.56927296327761101</v>
      </c>
      <c r="BM10" s="17"/>
      <c r="BN10" s="17">
        <v>0.66623027524061096</v>
      </c>
      <c r="BO10" s="17">
        <v>0.57262640214652605</v>
      </c>
      <c r="BP10" s="17"/>
      <c r="BQ10" s="17">
        <v>0.69139240408256697</v>
      </c>
      <c r="BR10" s="17">
        <v>0.56768393120324301</v>
      </c>
      <c r="BS10" s="17"/>
      <c r="BT10" s="17">
        <v>0.57571079359097799</v>
      </c>
      <c r="BU10" s="17">
        <v>0.57677272245023503</v>
      </c>
      <c r="BV10" s="17"/>
      <c r="BW10" s="17">
        <v>0.639155094609557</v>
      </c>
      <c r="BX10" s="17">
        <v>0.54696337636478498</v>
      </c>
      <c r="BY10" s="17"/>
      <c r="BZ10" s="17">
        <v>0.69517601417052799</v>
      </c>
      <c r="CA10" s="17">
        <v>0.57101329914824495</v>
      </c>
    </row>
    <row r="11" spans="2:79" x14ac:dyDescent="0.35">
      <c r="B11" s="18" t="s">
        <v>280</v>
      </c>
      <c r="C11" s="17">
        <v>0.154155884968772</v>
      </c>
      <c r="D11" s="17">
        <v>0.14768308862127799</v>
      </c>
      <c r="E11" s="17">
        <v>0.140977849701348</v>
      </c>
      <c r="F11" s="17">
        <v>0.17394270239415499</v>
      </c>
      <c r="G11" s="17">
        <v>0.187213958579038</v>
      </c>
      <c r="H11" s="17">
        <v>0.12392335033855401</v>
      </c>
      <c r="I11" s="17">
        <v>0.14379825798495599</v>
      </c>
      <c r="J11" s="17">
        <v>0.15735592566706899</v>
      </c>
      <c r="K11" s="17">
        <v>0.13484566431091199</v>
      </c>
      <c r="L11" s="17">
        <v>0.19185458451015899</v>
      </c>
      <c r="M11" s="17"/>
      <c r="N11" s="17">
        <v>0.34155279634053998</v>
      </c>
      <c r="O11" s="17">
        <v>0.13712523031006199</v>
      </c>
      <c r="P11" s="17">
        <v>7.4666483157519198E-2</v>
      </c>
      <c r="Q11" s="17">
        <v>4.5184605229074699E-2</v>
      </c>
      <c r="R11" s="17"/>
      <c r="S11" s="17">
        <v>0.24601229159787899</v>
      </c>
      <c r="T11" s="17">
        <v>0.13066712120375401</v>
      </c>
      <c r="U11" s="17">
        <v>0.10500682846158201</v>
      </c>
      <c r="V11" s="17">
        <v>0.214171990720848</v>
      </c>
      <c r="W11" s="17">
        <v>9.2319755168047093E-2</v>
      </c>
      <c r="X11" s="17">
        <v>9.2090491120353904E-2</v>
      </c>
      <c r="Y11" s="17">
        <v>0.10445801186086701</v>
      </c>
      <c r="Z11" s="17"/>
      <c r="AA11" s="17">
        <v>7.58718450930633E-2</v>
      </c>
      <c r="AB11" s="17">
        <v>0.27767361069138802</v>
      </c>
      <c r="AC11" s="17"/>
      <c r="AD11" s="17">
        <v>6.7554190348082202E-2</v>
      </c>
      <c r="AE11" s="17">
        <v>4.24589107443724E-2</v>
      </c>
      <c r="AF11" s="17">
        <v>9.9135454675903706E-2</v>
      </c>
      <c r="AG11" s="17"/>
      <c r="AH11" s="17">
        <v>4.2054242552757297E-2</v>
      </c>
      <c r="AI11" s="17">
        <v>0.170038867382034</v>
      </c>
      <c r="AJ11" s="17"/>
      <c r="AK11" s="17">
        <v>0.17944717969596499</v>
      </c>
      <c r="AL11" s="17">
        <v>0.14275980465134899</v>
      </c>
      <c r="AM11" s="17"/>
      <c r="AN11" s="17">
        <v>0.21516359539559299</v>
      </c>
      <c r="AO11" s="17">
        <v>4.5184605229074699E-2</v>
      </c>
      <c r="AP11" s="17"/>
      <c r="AQ11" s="17">
        <v>7.7310157383318007E-2</v>
      </c>
      <c r="AR11" s="17">
        <v>0.19248945935539799</v>
      </c>
      <c r="AS11" s="17"/>
      <c r="AT11" s="17">
        <v>0.37645981462424799</v>
      </c>
      <c r="AU11" s="17">
        <v>0.18842325277213801</v>
      </c>
      <c r="AV11" s="17">
        <v>5.7975352622352899E-2</v>
      </c>
      <c r="AW11" s="17">
        <v>1.8666080149053601E-2</v>
      </c>
      <c r="AX11" s="17"/>
      <c r="AY11" s="17">
        <v>8.9660706479305102E-2</v>
      </c>
      <c r="AZ11" s="17">
        <v>0.17014114489572901</v>
      </c>
      <c r="BA11" s="17"/>
      <c r="BB11" s="17">
        <v>0.126173353095412</v>
      </c>
      <c r="BC11" s="17">
        <v>0.159296442102628</v>
      </c>
      <c r="BD11" s="17"/>
      <c r="BE11" s="17">
        <v>7.7366532814462194E-2</v>
      </c>
      <c r="BF11" s="17">
        <v>0.164219392224457</v>
      </c>
      <c r="BG11" s="17"/>
      <c r="BH11" s="17">
        <v>0.14511891922654499</v>
      </c>
      <c r="BI11" s="17">
        <v>0.15494679883265899</v>
      </c>
      <c r="BJ11" s="17"/>
      <c r="BK11" s="17">
        <v>8.5599325497825104E-2</v>
      </c>
      <c r="BL11" s="17">
        <v>0.16603490197488399</v>
      </c>
      <c r="BM11" s="17"/>
      <c r="BN11" s="17">
        <v>9.7154666664543102E-2</v>
      </c>
      <c r="BO11" s="17">
        <v>0.15675356131874699</v>
      </c>
      <c r="BP11" s="17"/>
      <c r="BQ11" s="17">
        <v>5.5171176207535901E-2</v>
      </c>
      <c r="BR11" s="17">
        <v>0.161942947690594</v>
      </c>
      <c r="BS11" s="17"/>
      <c r="BT11" s="17">
        <v>0.144932552440279</v>
      </c>
      <c r="BU11" s="17">
        <v>0.15477208851472701</v>
      </c>
      <c r="BV11" s="17"/>
      <c r="BW11" s="17">
        <v>0.111822770675903</v>
      </c>
      <c r="BX11" s="17">
        <v>0.17431809183899899</v>
      </c>
      <c r="BY11" s="17"/>
      <c r="BZ11" s="17">
        <v>6.1200243741980902E-2</v>
      </c>
      <c r="CA11" s="17">
        <v>0.15862275352647401</v>
      </c>
    </row>
    <row r="12" spans="2:79" x14ac:dyDescent="0.35">
      <c r="B12" s="18" t="s">
        <v>75</v>
      </c>
      <c r="C12" s="19">
        <v>4.3228452056975501E-2</v>
      </c>
      <c r="D12" s="19">
        <v>4.6861841578608197E-2</v>
      </c>
      <c r="E12" s="19">
        <v>5.2771593122162501E-2</v>
      </c>
      <c r="F12" s="19">
        <v>3.3735402845048001E-2</v>
      </c>
      <c r="G12" s="19">
        <v>3.56216194973367E-2</v>
      </c>
      <c r="H12" s="19">
        <v>3.5292849814527599E-2</v>
      </c>
      <c r="I12" s="19">
        <v>2.59238900906845E-2</v>
      </c>
      <c r="J12" s="19">
        <v>8.8190622384475906E-2</v>
      </c>
      <c r="K12" s="19">
        <v>7.7553425247750593E-2</v>
      </c>
      <c r="L12" s="19">
        <v>3.46852968746365E-2</v>
      </c>
      <c r="M12" s="19"/>
      <c r="N12" s="19">
        <v>3.8092550305072297E-2</v>
      </c>
      <c r="O12" s="19">
        <v>6.1427878491363698E-2</v>
      </c>
      <c r="P12" s="19">
        <v>4.0699353196517699E-2</v>
      </c>
      <c r="Q12" s="19">
        <v>3.8800197130522997E-2</v>
      </c>
      <c r="R12" s="19"/>
      <c r="S12" s="19">
        <v>3.6525194962498099E-2</v>
      </c>
      <c r="T12" s="19">
        <v>3.5993876935713098E-2</v>
      </c>
      <c r="U12" s="19">
        <v>3.6912137622206603E-2</v>
      </c>
      <c r="V12" s="19">
        <v>3.67084158336317E-2</v>
      </c>
      <c r="W12" s="19">
        <v>2.38070094304835E-2</v>
      </c>
      <c r="X12" s="19">
        <v>2.0918687584486902E-2</v>
      </c>
      <c r="Y12" s="19">
        <v>2.46512629278599E-2</v>
      </c>
      <c r="Z12" s="19"/>
      <c r="AA12" s="19">
        <v>2.6139256821532099E-2</v>
      </c>
      <c r="AB12" s="19">
        <v>7.0192039184863594E-2</v>
      </c>
      <c r="AC12" s="19"/>
      <c r="AD12" s="19">
        <v>2.3763306064151699E-2</v>
      </c>
      <c r="AE12" s="19">
        <v>1.6435232931814401E-2</v>
      </c>
      <c r="AF12" s="19">
        <v>2.0481839415998401E-2</v>
      </c>
      <c r="AG12" s="19"/>
      <c r="AH12" s="19">
        <v>9.9183740221625103E-3</v>
      </c>
      <c r="AI12" s="19">
        <v>4.7947949222306302E-2</v>
      </c>
      <c r="AJ12" s="19"/>
      <c r="AK12" s="19">
        <v>5.0875868938606301E-2</v>
      </c>
      <c r="AL12" s="19">
        <v>3.9782579556419902E-2</v>
      </c>
      <c r="AM12" s="19"/>
      <c r="AN12" s="19">
        <v>4.5707616244956902E-2</v>
      </c>
      <c r="AO12" s="19">
        <v>3.8800197130522997E-2</v>
      </c>
      <c r="AP12" s="19"/>
      <c r="AQ12" s="19">
        <v>2.62943307695051E-2</v>
      </c>
      <c r="AR12" s="19">
        <v>5.1675836426178401E-2</v>
      </c>
      <c r="AS12" s="19"/>
      <c r="AT12" s="19">
        <v>0.100743433117527</v>
      </c>
      <c r="AU12" s="19">
        <v>5.0607922891880298E-2</v>
      </c>
      <c r="AV12" s="19">
        <v>2.04236131463079E-2</v>
      </c>
      <c r="AW12" s="19">
        <v>5.2292454739213201E-3</v>
      </c>
      <c r="AX12" s="19"/>
      <c r="AY12" s="19">
        <v>2.8664993005695302E-2</v>
      </c>
      <c r="AZ12" s="19">
        <v>4.6838034723815099E-2</v>
      </c>
      <c r="BA12" s="19"/>
      <c r="BB12" s="19">
        <v>2.85097643151286E-2</v>
      </c>
      <c r="BC12" s="19">
        <v>4.5932362325523397E-2</v>
      </c>
      <c r="BD12" s="19"/>
      <c r="BE12" s="19">
        <v>2.50770156203514E-2</v>
      </c>
      <c r="BF12" s="19">
        <v>4.5607259888483201E-2</v>
      </c>
      <c r="BG12" s="19"/>
      <c r="BH12" s="19">
        <v>6.4247912548170097E-2</v>
      </c>
      <c r="BI12" s="19">
        <v>4.13888320796384E-2</v>
      </c>
      <c r="BJ12" s="19"/>
      <c r="BK12" s="19">
        <v>3.4488016475518302E-2</v>
      </c>
      <c r="BL12" s="19">
        <v>4.4742935626661602E-2</v>
      </c>
      <c r="BM12" s="19"/>
      <c r="BN12" s="19">
        <v>1.7441353461761001E-2</v>
      </c>
      <c r="BO12" s="19">
        <v>4.44036293277092E-2</v>
      </c>
      <c r="BP12" s="19"/>
      <c r="BQ12" s="19">
        <v>2.1270111093303401E-2</v>
      </c>
      <c r="BR12" s="19">
        <v>4.4955900472909302E-2</v>
      </c>
      <c r="BS12" s="19"/>
      <c r="BT12" s="19">
        <v>1.5742093650405801E-2</v>
      </c>
      <c r="BU12" s="19">
        <v>4.5064793906647999E-2</v>
      </c>
      <c r="BV12" s="19"/>
      <c r="BW12" s="19">
        <v>2.8401808884030301E-2</v>
      </c>
      <c r="BX12" s="19">
        <v>5.0290012535986001E-2</v>
      </c>
      <c r="BY12" s="19"/>
      <c r="BZ12" s="19">
        <v>1.45975735569448E-2</v>
      </c>
      <c r="CA12" s="19">
        <v>4.4604273569939401E-2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278</v>
      </c>
      <c r="C9" s="17">
        <v>0.140427234452834</v>
      </c>
      <c r="D9" s="17">
        <v>0.15325810332324599</v>
      </c>
      <c r="E9" s="17">
        <v>0.18010192935396299</v>
      </c>
      <c r="F9" s="17">
        <v>0.14013416368913501</v>
      </c>
      <c r="G9" s="17">
        <v>0.18922525819739799</v>
      </c>
      <c r="H9" s="17">
        <v>0.114781609230522</v>
      </c>
      <c r="I9" s="17">
        <v>8.9217554427410098E-2</v>
      </c>
      <c r="J9" s="17">
        <v>0.127281401528899</v>
      </c>
      <c r="K9" s="17">
        <v>0.144066818021547</v>
      </c>
      <c r="L9" s="17">
        <v>7.9056722561069201E-2</v>
      </c>
      <c r="M9" s="17"/>
      <c r="N9" s="17">
        <v>0.166759495568747</v>
      </c>
      <c r="O9" s="17">
        <v>0.13072501675985301</v>
      </c>
      <c r="P9" s="17">
        <v>0.14585105385654301</v>
      </c>
      <c r="Q9" s="17">
        <v>0.12177117396968699</v>
      </c>
      <c r="R9" s="17"/>
      <c r="S9" s="17">
        <v>0.16217501290875899</v>
      </c>
      <c r="T9" s="17">
        <v>0.142889995974123</v>
      </c>
      <c r="U9" s="17">
        <v>0.158667461803017</v>
      </c>
      <c r="V9" s="17">
        <v>0.13843060422895301</v>
      </c>
      <c r="W9" s="17">
        <v>0.11985770489619001</v>
      </c>
      <c r="X9" s="17">
        <v>0.13184846218938101</v>
      </c>
      <c r="Y9" s="17">
        <v>0.14915966826567101</v>
      </c>
      <c r="Z9" s="17"/>
      <c r="AA9" s="17">
        <v>0.110750431518831</v>
      </c>
      <c r="AB9" s="17">
        <v>0.18725173675171999</v>
      </c>
      <c r="AC9" s="17"/>
      <c r="AD9" s="17">
        <v>0.11327825762600099</v>
      </c>
      <c r="AE9" s="17">
        <v>0.132720926784368</v>
      </c>
      <c r="AF9" s="17">
        <v>9.6870377361907206E-2</v>
      </c>
      <c r="AG9" s="17"/>
      <c r="AH9" s="17">
        <v>0.12261521202638</v>
      </c>
      <c r="AI9" s="17">
        <v>0.142950908797355</v>
      </c>
      <c r="AJ9" s="17"/>
      <c r="AK9" s="17">
        <v>0.13426547932102401</v>
      </c>
      <c r="AL9" s="17">
        <v>0.14320367817134799</v>
      </c>
      <c r="AM9" s="17"/>
      <c r="AN9" s="17">
        <v>0.150871853790881</v>
      </c>
      <c r="AO9" s="17">
        <v>0.12177117396968699</v>
      </c>
      <c r="AP9" s="17"/>
      <c r="AQ9" s="17">
        <v>0.11610623380152001</v>
      </c>
      <c r="AR9" s="17">
        <v>0.15255947546242701</v>
      </c>
      <c r="AS9" s="17"/>
      <c r="AT9" s="17">
        <v>0.220083275798067</v>
      </c>
      <c r="AU9" s="17">
        <v>0.164202316325782</v>
      </c>
      <c r="AV9" s="17">
        <v>0.10463732840291</v>
      </c>
      <c r="AW9" s="17">
        <v>6.7583323581119806E-2</v>
      </c>
      <c r="AX9" s="17"/>
      <c r="AY9" s="17">
        <v>0.12569615593205999</v>
      </c>
      <c r="AZ9" s="17">
        <v>0.14407836194289</v>
      </c>
      <c r="BA9" s="17"/>
      <c r="BB9" s="17">
        <v>0.14384313849077601</v>
      </c>
      <c r="BC9" s="17">
        <v>0.13979971261348501</v>
      </c>
      <c r="BD9" s="17"/>
      <c r="BE9" s="17">
        <v>0.13331418163782699</v>
      </c>
      <c r="BF9" s="17">
        <v>0.14135942435424101</v>
      </c>
      <c r="BG9" s="17"/>
      <c r="BH9" s="17">
        <v>0.13977734315541099</v>
      </c>
      <c r="BI9" s="17">
        <v>0.14048411284009499</v>
      </c>
      <c r="BJ9" s="17"/>
      <c r="BK9" s="17">
        <v>0.14798666324975199</v>
      </c>
      <c r="BL9" s="17">
        <v>0.13911738775212301</v>
      </c>
      <c r="BM9" s="17"/>
      <c r="BN9" s="17">
        <v>0.135266870275041</v>
      </c>
      <c r="BO9" s="17">
        <v>0.14066240409272401</v>
      </c>
      <c r="BP9" s="17"/>
      <c r="BQ9" s="17">
        <v>0.139945168546495</v>
      </c>
      <c r="BR9" s="17">
        <v>0.14046515826445799</v>
      </c>
      <c r="BS9" s="17"/>
      <c r="BT9" s="17">
        <v>0.172969940507605</v>
      </c>
      <c r="BU9" s="17">
        <v>0.138253082018887</v>
      </c>
      <c r="BV9" s="17"/>
      <c r="BW9" s="17">
        <v>0.106756295269823</v>
      </c>
      <c r="BX9" s="17">
        <v>0.15646386328732201</v>
      </c>
      <c r="BY9" s="17"/>
      <c r="BZ9" s="17">
        <v>0.12987222175042701</v>
      </c>
      <c r="CA9" s="17">
        <v>0.14093444255493801</v>
      </c>
    </row>
    <row r="10" spans="2:79" x14ac:dyDescent="0.35">
      <c r="B10" s="18" t="s">
        <v>279</v>
      </c>
      <c r="C10" s="17">
        <v>0.72497354437097605</v>
      </c>
      <c r="D10" s="17">
        <v>0.71364286623082795</v>
      </c>
      <c r="E10" s="17">
        <v>0.64957280528568295</v>
      </c>
      <c r="F10" s="17">
        <v>0.71187473780088295</v>
      </c>
      <c r="G10" s="17">
        <v>0.69502477070996005</v>
      </c>
      <c r="H10" s="17">
        <v>0.74694968332978195</v>
      </c>
      <c r="I10" s="17">
        <v>0.78358808845077299</v>
      </c>
      <c r="J10" s="17">
        <v>0.74839675995573596</v>
      </c>
      <c r="K10" s="17">
        <v>0.71108533547669195</v>
      </c>
      <c r="L10" s="17">
        <v>0.86357111596573</v>
      </c>
      <c r="M10" s="17"/>
      <c r="N10" s="17">
        <v>0.596361357816935</v>
      </c>
      <c r="O10" s="17">
        <v>0.73155492381373399</v>
      </c>
      <c r="P10" s="17">
        <v>0.77204038823535204</v>
      </c>
      <c r="Q10" s="17">
        <v>0.80575947339845899</v>
      </c>
      <c r="R10" s="17"/>
      <c r="S10" s="17">
        <v>0.64541102131945005</v>
      </c>
      <c r="T10" s="17">
        <v>0.74069858567659497</v>
      </c>
      <c r="U10" s="17">
        <v>0.74324229859506696</v>
      </c>
      <c r="V10" s="17">
        <v>0.68632934525556899</v>
      </c>
      <c r="W10" s="17">
        <v>0.78469579784532695</v>
      </c>
      <c r="X10" s="17">
        <v>0.79897639406681797</v>
      </c>
      <c r="Y10" s="17">
        <v>0.75491863093031197</v>
      </c>
      <c r="Z10" s="17"/>
      <c r="AA10" s="17">
        <v>0.83847602473705796</v>
      </c>
      <c r="AB10" s="17">
        <v>0.54588763795949002</v>
      </c>
      <c r="AC10" s="17"/>
      <c r="AD10" s="17">
        <v>0.82895752998847305</v>
      </c>
      <c r="AE10" s="17">
        <v>0.83511088383590604</v>
      </c>
      <c r="AF10" s="17">
        <v>0.85776670773350505</v>
      </c>
      <c r="AG10" s="17"/>
      <c r="AH10" s="17">
        <v>0.84323472845875702</v>
      </c>
      <c r="AI10" s="17">
        <v>0.70821785492204603</v>
      </c>
      <c r="AJ10" s="17"/>
      <c r="AK10" s="17">
        <v>0.71325610232951797</v>
      </c>
      <c r="AL10" s="17">
        <v>0.73025334171071599</v>
      </c>
      <c r="AM10" s="17"/>
      <c r="AN10" s="17">
        <v>0.67974543861280401</v>
      </c>
      <c r="AO10" s="17">
        <v>0.80575947339845899</v>
      </c>
      <c r="AP10" s="17"/>
      <c r="AQ10" s="17">
        <v>0.82027826447241103</v>
      </c>
      <c r="AR10" s="17">
        <v>0.67743192179550804</v>
      </c>
      <c r="AS10" s="17"/>
      <c r="AT10" s="17">
        <v>0.43093708879133702</v>
      </c>
      <c r="AU10" s="17">
        <v>0.68734360881095802</v>
      </c>
      <c r="AV10" s="17">
        <v>0.841788223061816</v>
      </c>
      <c r="AW10" s="17">
        <v>0.91469885064062095</v>
      </c>
      <c r="AX10" s="17"/>
      <c r="AY10" s="17">
        <v>0.81272348942974104</v>
      </c>
      <c r="AZ10" s="17">
        <v>0.70322454369847498</v>
      </c>
      <c r="BA10" s="17"/>
      <c r="BB10" s="17">
        <v>0.714511548339682</v>
      </c>
      <c r="BC10" s="17">
        <v>0.726895475116073</v>
      </c>
      <c r="BD10" s="17"/>
      <c r="BE10" s="17">
        <v>0.77998514161817201</v>
      </c>
      <c r="BF10" s="17">
        <v>0.71776408638607903</v>
      </c>
      <c r="BG10" s="17"/>
      <c r="BH10" s="17">
        <v>0.72771078237498499</v>
      </c>
      <c r="BI10" s="17">
        <v>0.72473398171821402</v>
      </c>
      <c r="BJ10" s="17"/>
      <c r="BK10" s="17">
        <v>0.75530638255645699</v>
      </c>
      <c r="BL10" s="17">
        <v>0.71971767529835096</v>
      </c>
      <c r="BM10" s="17"/>
      <c r="BN10" s="17">
        <v>0.76076120463777896</v>
      </c>
      <c r="BO10" s="17">
        <v>0.72334261855111304</v>
      </c>
      <c r="BP10" s="17"/>
      <c r="BQ10" s="17">
        <v>0.79330359397003203</v>
      </c>
      <c r="BR10" s="17">
        <v>0.71959806376723501</v>
      </c>
      <c r="BS10" s="17"/>
      <c r="BT10" s="17">
        <v>0.74566521999555202</v>
      </c>
      <c r="BU10" s="17">
        <v>0.72359114989997297</v>
      </c>
      <c r="BV10" s="17"/>
      <c r="BW10" s="17">
        <v>0.83572850350809402</v>
      </c>
      <c r="BX10" s="17">
        <v>0.67222371872438402</v>
      </c>
      <c r="BY10" s="17"/>
      <c r="BZ10" s="17">
        <v>0.83696420117217996</v>
      </c>
      <c r="CA10" s="17">
        <v>0.71959197164424704</v>
      </c>
    </row>
    <row r="11" spans="2:79" x14ac:dyDescent="0.35">
      <c r="B11" s="18" t="s">
        <v>280</v>
      </c>
      <c r="C11" s="17">
        <v>0.106688986723376</v>
      </c>
      <c r="D11" s="17">
        <v>0.101756116045328</v>
      </c>
      <c r="E11" s="17">
        <v>0.137385826738464</v>
      </c>
      <c r="F11" s="17">
        <v>0.12622886239530301</v>
      </c>
      <c r="G11" s="17">
        <v>9.2808589246821394E-2</v>
      </c>
      <c r="H11" s="17">
        <v>0.10640486673070899</v>
      </c>
      <c r="I11" s="17">
        <v>0.11273813230886499</v>
      </c>
      <c r="J11" s="17">
        <v>7.6717079978242897E-2</v>
      </c>
      <c r="K11" s="17">
        <v>9.8896833313993404E-2</v>
      </c>
      <c r="L11" s="17">
        <v>3.7681739361299198E-2</v>
      </c>
      <c r="M11" s="17"/>
      <c r="N11" s="17">
        <v>0.209511789363101</v>
      </c>
      <c r="O11" s="17">
        <v>0.10848635634188</v>
      </c>
      <c r="P11" s="17">
        <v>6.1391272037450498E-2</v>
      </c>
      <c r="Q11" s="17">
        <v>4.1681628213123399E-2</v>
      </c>
      <c r="R11" s="17"/>
      <c r="S11" s="17">
        <v>0.15970490078195301</v>
      </c>
      <c r="T11" s="17">
        <v>9.8755626254012505E-2</v>
      </c>
      <c r="U11" s="17">
        <v>8.1636509713047298E-2</v>
      </c>
      <c r="V11" s="17">
        <v>0.15189977041768499</v>
      </c>
      <c r="W11" s="17">
        <v>7.0427813475838694E-2</v>
      </c>
      <c r="X11" s="17">
        <v>5.7662202991613801E-2</v>
      </c>
      <c r="Y11" s="17">
        <v>8.0448970669822498E-2</v>
      </c>
      <c r="Z11" s="17"/>
      <c r="AA11" s="17">
        <v>3.8271934161912297E-2</v>
      </c>
      <c r="AB11" s="17">
        <v>0.21463843269542701</v>
      </c>
      <c r="AC11" s="17"/>
      <c r="AD11" s="17">
        <v>4.46582017454564E-2</v>
      </c>
      <c r="AE11" s="17">
        <v>2.3539259321122701E-2</v>
      </c>
      <c r="AF11" s="17">
        <v>3.7528400723665499E-2</v>
      </c>
      <c r="AG11" s="17"/>
      <c r="AH11" s="17">
        <v>2.83690394741111E-2</v>
      </c>
      <c r="AI11" s="17">
        <v>0.117785651481875</v>
      </c>
      <c r="AJ11" s="17"/>
      <c r="AK11" s="17">
        <v>0.116866116488612</v>
      </c>
      <c r="AL11" s="17">
        <v>0.102103243310218</v>
      </c>
      <c r="AM11" s="17"/>
      <c r="AN11" s="17">
        <v>0.143083439583613</v>
      </c>
      <c r="AO11" s="17">
        <v>4.1681628213123399E-2</v>
      </c>
      <c r="AP11" s="17"/>
      <c r="AQ11" s="17">
        <v>4.7132382525645999E-2</v>
      </c>
      <c r="AR11" s="17">
        <v>0.136398088178493</v>
      </c>
      <c r="AS11" s="17"/>
      <c r="AT11" s="17">
        <v>0.27787385907418299</v>
      </c>
      <c r="AU11" s="17">
        <v>0.117237674170898</v>
      </c>
      <c r="AV11" s="17">
        <v>4.1954226788225399E-2</v>
      </c>
      <c r="AW11" s="17">
        <v>1.46993230963674E-2</v>
      </c>
      <c r="AX11" s="17"/>
      <c r="AY11" s="17">
        <v>5.0415393667102799E-2</v>
      </c>
      <c r="AZ11" s="17">
        <v>0.1206365101367</v>
      </c>
      <c r="BA11" s="17"/>
      <c r="BB11" s="17">
        <v>0.113252830411327</v>
      </c>
      <c r="BC11" s="17">
        <v>0.10548316969265401</v>
      </c>
      <c r="BD11" s="17"/>
      <c r="BE11" s="17">
        <v>6.8275638888101703E-2</v>
      </c>
      <c r="BF11" s="17">
        <v>0.11172318734898699</v>
      </c>
      <c r="BG11" s="17"/>
      <c r="BH11" s="17">
        <v>9.45950072224922E-2</v>
      </c>
      <c r="BI11" s="17">
        <v>0.107747449965316</v>
      </c>
      <c r="BJ11" s="17"/>
      <c r="BK11" s="17">
        <v>7.2838953416207705E-2</v>
      </c>
      <c r="BL11" s="17">
        <v>0.112554291581385</v>
      </c>
      <c r="BM11" s="17"/>
      <c r="BN11" s="17">
        <v>9.5396331140243998E-2</v>
      </c>
      <c r="BO11" s="17">
        <v>0.10720361895772899</v>
      </c>
      <c r="BP11" s="17"/>
      <c r="BQ11" s="17">
        <v>5.9901125151636501E-2</v>
      </c>
      <c r="BR11" s="17">
        <v>0.11036975739228699</v>
      </c>
      <c r="BS11" s="17"/>
      <c r="BT11" s="17">
        <v>7.2022401795692206E-2</v>
      </c>
      <c r="BU11" s="17">
        <v>0.10900503382377</v>
      </c>
      <c r="BV11" s="17"/>
      <c r="BW11" s="17">
        <v>4.7916458679209399E-2</v>
      </c>
      <c r="BX11" s="17">
        <v>0.13468087648879101</v>
      </c>
      <c r="BY11" s="17"/>
      <c r="BZ11" s="17">
        <v>2.5238912743046901E-2</v>
      </c>
      <c r="CA11" s="17">
        <v>0.110602969454102</v>
      </c>
    </row>
    <row r="12" spans="2:79" x14ac:dyDescent="0.35">
      <c r="B12" s="18" t="s">
        <v>75</v>
      </c>
      <c r="C12" s="19">
        <v>2.7910234452813799E-2</v>
      </c>
      <c r="D12" s="19">
        <v>3.1342914400597902E-2</v>
      </c>
      <c r="E12" s="19">
        <v>3.2939438621889999E-2</v>
      </c>
      <c r="F12" s="19">
        <v>2.1762236114679701E-2</v>
      </c>
      <c r="G12" s="19">
        <v>2.2941381845821101E-2</v>
      </c>
      <c r="H12" s="19">
        <v>3.1863840708986499E-2</v>
      </c>
      <c r="I12" s="19">
        <v>1.4456224812951999E-2</v>
      </c>
      <c r="J12" s="19">
        <v>4.7604758537122302E-2</v>
      </c>
      <c r="K12" s="19">
        <v>4.5951013187768001E-2</v>
      </c>
      <c r="L12" s="19">
        <v>1.9690422111901699E-2</v>
      </c>
      <c r="M12" s="19"/>
      <c r="N12" s="19">
        <v>2.73673572512164E-2</v>
      </c>
      <c r="O12" s="19">
        <v>2.9233703084532599E-2</v>
      </c>
      <c r="P12" s="19">
        <v>2.0717285870654498E-2</v>
      </c>
      <c r="Q12" s="19">
        <v>3.0787724418729699E-2</v>
      </c>
      <c r="R12" s="19"/>
      <c r="S12" s="19">
        <v>3.2709064989837999E-2</v>
      </c>
      <c r="T12" s="19">
        <v>1.7655792095270101E-2</v>
      </c>
      <c r="U12" s="19">
        <v>1.6453729888868E-2</v>
      </c>
      <c r="V12" s="19">
        <v>2.3340280097793702E-2</v>
      </c>
      <c r="W12" s="19">
        <v>2.5018683782643901E-2</v>
      </c>
      <c r="X12" s="19">
        <v>1.15129407521876E-2</v>
      </c>
      <c r="Y12" s="19">
        <v>1.54727301341945E-2</v>
      </c>
      <c r="Z12" s="19"/>
      <c r="AA12" s="19">
        <v>1.25016095821988E-2</v>
      </c>
      <c r="AB12" s="19">
        <v>5.2222192593362797E-2</v>
      </c>
      <c r="AC12" s="19"/>
      <c r="AD12" s="19">
        <v>1.31060106400691E-2</v>
      </c>
      <c r="AE12" s="19">
        <v>8.6289300586039602E-3</v>
      </c>
      <c r="AF12" s="19">
        <v>7.8345141809220194E-3</v>
      </c>
      <c r="AG12" s="19"/>
      <c r="AH12" s="19">
        <v>5.7810200407518702E-3</v>
      </c>
      <c r="AI12" s="19">
        <v>3.10455847987233E-2</v>
      </c>
      <c r="AJ12" s="19"/>
      <c r="AK12" s="19">
        <v>3.5612301860845803E-2</v>
      </c>
      <c r="AL12" s="19">
        <v>2.4439736807718299E-2</v>
      </c>
      <c r="AM12" s="19"/>
      <c r="AN12" s="19">
        <v>2.6299268012702E-2</v>
      </c>
      <c r="AO12" s="19">
        <v>3.0787724418729699E-2</v>
      </c>
      <c r="AP12" s="19"/>
      <c r="AQ12" s="19">
        <v>1.6483119200423401E-2</v>
      </c>
      <c r="AR12" s="19">
        <v>3.3610514563571302E-2</v>
      </c>
      <c r="AS12" s="19"/>
      <c r="AT12" s="19">
        <v>7.1105776336413004E-2</v>
      </c>
      <c r="AU12" s="19">
        <v>3.1216400692362801E-2</v>
      </c>
      <c r="AV12" s="19">
        <v>1.1620221747048401E-2</v>
      </c>
      <c r="AW12" s="19">
        <v>3.0185026818920499E-3</v>
      </c>
      <c r="AX12" s="19"/>
      <c r="AY12" s="19">
        <v>1.1164960971096099E-2</v>
      </c>
      <c r="AZ12" s="19">
        <v>3.2060584221935598E-2</v>
      </c>
      <c r="BA12" s="19"/>
      <c r="BB12" s="19">
        <v>2.8392482758216299E-2</v>
      </c>
      <c r="BC12" s="19">
        <v>2.7821642577788099E-2</v>
      </c>
      <c r="BD12" s="19"/>
      <c r="BE12" s="19">
        <v>1.8425037855899499E-2</v>
      </c>
      <c r="BF12" s="19">
        <v>2.9153301910693E-2</v>
      </c>
      <c r="BG12" s="19"/>
      <c r="BH12" s="19">
        <v>3.7916867247111297E-2</v>
      </c>
      <c r="BI12" s="19">
        <v>2.70344554763754E-2</v>
      </c>
      <c r="BJ12" s="19"/>
      <c r="BK12" s="19">
        <v>2.38680007775833E-2</v>
      </c>
      <c r="BL12" s="19">
        <v>2.8610645368141199E-2</v>
      </c>
      <c r="BM12" s="19"/>
      <c r="BN12" s="19">
        <v>8.5755939469359908E-3</v>
      </c>
      <c r="BO12" s="19">
        <v>2.8791358398434101E-2</v>
      </c>
      <c r="BP12" s="19"/>
      <c r="BQ12" s="19">
        <v>6.8501123318370997E-3</v>
      </c>
      <c r="BR12" s="19">
        <v>2.9567020576020502E-2</v>
      </c>
      <c r="BS12" s="19"/>
      <c r="BT12" s="19">
        <v>9.3424377011511496E-3</v>
      </c>
      <c r="BU12" s="19">
        <v>2.9150734257369301E-2</v>
      </c>
      <c r="BV12" s="19"/>
      <c r="BW12" s="19">
        <v>9.5987425428739094E-3</v>
      </c>
      <c r="BX12" s="19">
        <v>3.6631541499502998E-2</v>
      </c>
      <c r="BY12" s="19"/>
      <c r="BZ12" s="19">
        <v>7.9246643343461997E-3</v>
      </c>
      <c r="CA12" s="19">
        <v>2.8870616346712299E-2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278</v>
      </c>
      <c r="C9" s="17">
        <v>0.21203195761952601</v>
      </c>
      <c r="D9" s="17">
        <v>0.19983004874333099</v>
      </c>
      <c r="E9" s="17">
        <v>0.29036430161944399</v>
      </c>
      <c r="F9" s="17">
        <v>0.23484605219414201</v>
      </c>
      <c r="G9" s="17">
        <v>0.250658105137402</v>
      </c>
      <c r="H9" s="17">
        <v>0.154159764118736</v>
      </c>
      <c r="I9" s="17">
        <v>0.18424316194780799</v>
      </c>
      <c r="J9" s="17">
        <v>0.17748672516737099</v>
      </c>
      <c r="K9" s="17">
        <v>0.178528965091207</v>
      </c>
      <c r="L9" s="17">
        <v>0.16012020158219001</v>
      </c>
      <c r="M9" s="17"/>
      <c r="N9" s="17">
        <v>0.23961569584565101</v>
      </c>
      <c r="O9" s="17">
        <v>0.21324236954635001</v>
      </c>
      <c r="P9" s="17">
        <v>0.21541217751251401</v>
      </c>
      <c r="Q9" s="17">
        <v>0.18741974830869201</v>
      </c>
      <c r="R9" s="17"/>
      <c r="S9" s="17">
        <v>0.249378898533022</v>
      </c>
      <c r="T9" s="17">
        <v>0.23554606975614401</v>
      </c>
      <c r="U9" s="17">
        <v>0.25108999248335101</v>
      </c>
      <c r="V9" s="17">
        <v>0.203110670971788</v>
      </c>
      <c r="W9" s="17">
        <v>0.21032538051000099</v>
      </c>
      <c r="X9" s="17">
        <v>0.20717949055452101</v>
      </c>
      <c r="Y9" s="17">
        <v>0.20934429095396301</v>
      </c>
      <c r="Z9" s="17"/>
      <c r="AA9" s="17">
        <v>0.195784365394675</v>
      </c>
      <c r="AB9" s="17">
        <v>0.23766765096479001</v>
      </c>
      <c r="AC9" s="17"/>
      <c r="AD9" s="17">
        <v>0.202296525178151</v>
      </c>
      <c r="AE9" s="17">
        <v>0.19247238816048401</v>
      </c>
      <c r="AF9" s="17">
        <v>0.194003446921475</v>
      </c>
      <c r="AG9" s="17"/>
      <c r="AH9" s="17">
        <v>0.192166129568313</v>
      </c>
      <c r="AI9" s="17">
        <v>0.214846622871185</v>
      </c>
      <c r="AJ9" s="17"/>
      <c r="AK9" s="17">
        <v>0.18438654414838501</v>
      </c>
      <c r="AL9" s="17">
        <v>0.22448878735971101</v>
      </c>
      <c r="AM9" s="17"/>
      <c r="AN9" s="17">
        <v>0.22581113450160401</v>
      </c>
      <c r="AO9" s="17">
        <v>0.18741974830869201</v>
      </c>
      <c r="AP9" s="17"/>
      <c r="AQ9" s="17">
        <v>0.17395529344806299</v>
      </c>
      <c r="AR9" s="17">
        <v>0.231026047262157</v>
      </c>
      <c r="AS9" s="17"/>
      <c r="AT9" s="17">
        <v>0.25067525840681398</v>
      </c>
      <c r="AU9" s="17">
        <v>0.24312509970346899</v>
      </c>
      <c r="AV9" s="17">
        <v>0.19924557047805599</v>
      </c>
      <c r="AW9" s="17">
        <v>0.11798129213661</v>
      </c>
      <c r="AX9" s="17"/>
      <c r="AY9" s="17">
        <v>0.21123056860064801</v>
      </c>
      <c r="AZ9" s="17">
        <v>0.212230583502412</v>
      </c>
      <c r="BA9" s="17"/>
      <c r="BB9" s="17">
        <v>0.22264780529809899</v>
      </c>
      <c r="BC9" s="17">
        <v>0.210081763413977</v>
      </c>
      <c r="BD9" s="17"/>
      <c r="BE9" s="17">
        <v>0.20950739265430801</v>
      </c>
      <c r="BF9" s="17">
        <v>0.21236281049342301</v>
      </c>
      <c r="BG9" s="17"/>
      <c r="BH9" s="17">
        <v>0.208558371604047</v>
      </c>
      <c r="BI9" s="17">
        <v>0.21233596533798099</v>
      </c>
      <c r="BJ9" s="17"/>
      <c r="BK9" s="17">
        <v>0.24187020371447299</v>
      </c>
      <c r="BL9" s="17">
        <v>0.20686178811963099</v>
      </c>
      <c r="BM9" s="17"/>
      <c r="BN9" s="17">
        <v>0.20892328540383401</v>
      </c>
      <c r="BO9" s="17">
        <v>0.212173626947564</v>
      </c>
      <c r="BP9" s="17"/>
      <c r="BQ9" s="17">
        <v>0.196686099337505</v>
      </c>
      <c r="BR9" s="17">
        <v>0.213239206319429</v>
      </c>
      <c r="BS9" s="17"/>
      <c r="BT9" s="17">
        <v>0.229624382471698</v>
      </c>
      <c r="BU9" s="17">
        <v>0.210856621639568</v>
      </c>
      <c r="BV9" s="17"/>
      <c r="BW9" s="17">
        <v>0.20133759845894</v>
      </c>
      <c r="BX9" s="17">
        <v>0.217125414251337</v>
      </c>
      <c r="BY9" s="17"/>
      <c r="BZ9" s="17">
        <v>0.20595446104526799</v>
      </c>
      <c r="CA9" s="17">
        <v>0.212324004212921</v>
      </c>
    </row>
    <row r="10" spans="2:79" x14ac:dyDescent="0.35">
      <c r="B10" s="18" t="s">
        <v>279</v>
      </c>
      <c r="C10" s="17">
        <v>0.553025364433408</v>
      </c>
      <c r="D10" s="17">
        <v>0.54552634734375505</v>
      </c>
      <c r="E10" s="17">
        <v>0.49560044428162198</v>
      </c>
      <c r="F10" s="17">
        <v>0.53900907221524796</v>
      </c>
      <c r="G10" s="17">
        <v>0.54687358471452996</v>
      </c>
      <c r="H10" s="17">
        <v>0.63314734396680905</v>
      </c>
      <c r="I10" s="17">
        <v>0.54764873215546805</v>
      </c>
      <c r="J10" s="17">
        <v>0.53172599479388005</v>
      </c>
      <c r="K10" s="17">
        <v>0.508409990990218</v>
      </c>
      <c r="L10" s="17">
        <v>0.66885549264690503</v>
      </c>
      <c r="M10" s="17"/>
      <c r="N10" s="17">
        <v>0.34590061040755399</v>
      </c>
      <c r="O10" s="17">
        <v>0.52244794448453602</v>
      </c>
      <c r="P10" s="17">
        <v>0.62641863217258498</v>
      </c>
      <c r="Q10" s="17">
        <v>0.70617099850727505</v>
      </c>
      <c r="R10" s="17"/>
      <c r="S10" s="17">
        <v>0.44309449759952602</v>
      </c>
      <c r="T10" s="17">
        <v>0.56081837918245303</v>
      </c>
      <c r="U10" s="17">
        <v>0.56648771842010703</v>
      </c>
      <c r="V10" s="17">
        <v>0.50397942914257299</v>
      </c>
      <c r="W10" s="17">
        <v>0.62279633058654604</v>
      </c>
      <c r="X10" s="17">
        <v>0.64450059296711804</v>
      </c>
      <c r="Y10" s="17">
        <v>0.60080328763714297</v>
      </c>
      <c r="Z10" s="17"/>
      <c r="AA10" s="17">
        <v>0.668751439974968</v>
      </c>
      <c r="AB10" s="17">
        <v>0.370431036389121</v>
      </c>
      <c r="AC10" s="17"/>
      <c r="AD10" s="17">
        <v>0.68232490242459598</v>
      </c>
      <c r="AE10" s="17">
        <v>0.737637333784251</v>
      </c>
      <c r="AF10" s="17">
        <v>0.63941386217167695</v>
      </c>
      <c r="AG10" s="17"/>
      <c r="AH10" s="17">
        <v>0.73679929622889595</v>
      </c>
      <c r="AI10" s="17">
        <v>0.52698758243649801</v>
      </c>
      <c r="AJ10" s="17"/>
      <c r="AK10" s="17">
        <v>0.53466394141139195</v>
      </c>
      <c r="AL10" s="17">
        <v>0.56129889308261804</v>
      </c>
      <c r="AM10" s="17"/>
      <c r="AN10" s="17">
        <v>0.467286585197003</v>
      </c>
      <c r="AO10" s="17">
        <v>0.70617099850727505</v>
      </c>
      <c r="AP10" s="17"/>
      <c r="AQ10" s="17">
        <v>0.69733885989855604</v>
      </c>
      <c r="AR10" s="17">
        <v>0.481036298974231</v>
      </c>
      <c r="AS10" s="17"/>
      <c r="AT10" s="17">
        <v>0.23654119572951701</v>
      </c>
      <c r="AU10" s="17">
        <v>0.46390952632884302</v>
      </c>
      <c r="AV10" s="17">
        <v>0.69032640687532298</v>
      </c>
      <c r="AW10" s="17">
        <v>0.84208902441691302</v>
      </c>
      <c r="AX10" s="17"/>
      <c r="AY10" s="17">
        <v>0.67921094206488697</v>
      </c>
      <c r="AZ10" s="17">
        <v>0.52175001479154604</v>
      </c>
      <c r="BA10" s="17"/>
      <c r="BB10" s="17">
        <v>0.54570503430955897</v>
      </c>
      <c r="BC10" s="17">
        <v>0.55437015251086397</v>
      </c>
      <c r="BD10" s="17"/>
      <c r="BE10" s="17">
        <v>0.65407480174977595</v>
      </c>
      <c r="BF10" s="17">
        <v>0.53978249003628198</v>
      </c>
      <c r="BG10" s="17"/>
      <c r="BH10" s="17">
        <v>0.542518167656037</v>
      </c>
      <c r="BI10" s="17">
        <v>0.553944952693323</v>
      </c>
      <c r="BJ10" s="17"/>
      <c r="BK10" s="17">
        <v>0.59147575308587796</v>
      </c>
      <c r="BL10" s="17">
        <v>0.54636294111142203</v>
      </c>
      <c r="BM10" s="17"/>
      <c r="BN10" s="17">
        <v>0.65229392756008997</v>
      </c>
      <c r="BO10" s="17">
        <v>0.54850146816589496</v>
      </c>
      <c r="BP10" s="17"/>
      <c r="BQ10" s="17">
        <v>0.685630489147946</v>
      </c>
      <c r="BR10" s="17">
        <v>0.54259340543378198</v>
      </c>
      <c r="BS10" s="17"/>
      <c r="BT10" s="17">
        <v>0.59106413719430695</v>
      </c>
      <c r="BU10" s="17">
        <v>0.55048402413296504</v>
      </c>
      <c r="BV10" s="17"/>
      <c r="BW10" s="17">
        <v>0.61001153033296596</v>
      </c>
      <c r="BX10" s="17">
        <v>0.525884274419118</v>
      </c>
      <c r="BY10" s="17"/>
      <c r="BZ10" s="17">
        <v>0.69303167740776095</v>
      </c>
      <c r="CA10" s="17">
        <v>0.54629753394295799</v>
      </c>
    </row>
    <row r="11" spans="2:79" x14ac:dyDescent="0.35">
      <c r="B11" s="18" t="s">
        <v>280</v>
      </c>
      <c r="C11" s="17">
        <v>0.18806097102097799</v>
      </c>
      <c r="D11" s="17">
        <v>0.21329203154106999</v>
      </c>
      <c r="E11" s="17">
        <v>0.159447167441503</v>
      </c>
      <c r="F11" s="17">
        <v>0.18675780123684299</v>
      </c>
      <c r="G11" s="17">
        <v>0.15166448759179799</v>
      </c>
      <c r="H11" s="17">
        <v>0.16498682359509301</v>
      </c>
      <c r="I11" s="17">
        <v>0.24751634511259801</v>
      </c>
      <c r="J11" s="17">
        <v>0.19455687573854399</v>
      </c>
      <c r="K11" s="17">
        <v>0.242159125766991</v>
      </c>
      <c r="L11" s="17">
        <v>0.13776958175930601</v>
      </c>
      <c r="M11" s="17"/>
      <c r="N11" s="17">
        <v>0.367547614747055</v>
      </c>
      <c r="O11" s="17">
        <v>0.20131206485876399</v>
      </c>
      <c r="P11" s="17">
        <v>0.11937042367467</v>
      </c>
      <c r="Q11" s="17">
        <v>6.4648879880852203E-2</v>
      </c>
      <c r="R11" s="17"/>
      <c r="S11" s="17">
        <v>0.25911969349078201</v>
      </c>
      <c r="T11" s="17">
        <v>0.176119407374835</v>
      </c>
      <c r="U11" s="17">
        <v>0.15717689978393001</v>
      </c>
      <c r="V11" s="17">
        <v>0.24660960410836499</v>
      </c>
      <c r="W11" s="17">
        <v>0.13417774680824501</v>
      </c>
      <c r="X11" s="17">
        <v>0.12193344730047299</v>
      </c>
      <c r="Y11" s="17">
        <v>0.15425767880706101</v>
      </c>
      <c r="Z11" s="17"/>
      <c r="AA11" s="17">
        <v>0.10713629029187199</v>
      </c>
      <c r="AB11" s="17">
        <v>0.31574513926725101</v>
      </c>
      <c r="AC11" s="17"/>
      <c r="AD11" s="17">
        <v>9.1919781649983698E-2</v>
      </c>
      <c r="AE11" s="17">
        <v>5.3498187633046999E-2</v>
      </c>
      <c r="AF11" s="17">
        <v>0.14164509273185999</v>
      </c>
      <c r="AG11" s="17"/>
      <c r="AH11" s="17">
        <v>5.7488133197219599E-2</v>
      </c>
      <c r="AI11" s="17">
        <v>0.206561021886496</v>
      </c>
      <c r="AJ11" s="17"/>
      <c r="AK11" s="17">
        <v>0.220813668130248</v>
      </c>
      <c r="AL11" s="17">
        <v>0.173302835034046</v>
      </c>
      <c r="AM11" s="17"/>
      <c r="AN11" s="17">
        <v>0.25715338819209099</v>
      </c>
      <c r="AO11" s="17">
        <v>6.4648879880852203E-2</v>
      </c>
      <c r="AP11" s="17"/>
      <c r="AQ11" s="17">
        <v>9.9516680414956593E-2</v>
      </c>
      <c r="AR11" s="17">
        <v>0.232230233998968</v>
      </c>
      <c r="AS11" s="17"/>
      <c r="AT11" s="17">
        <v>0.40440150193931701</v>
      </c>
      <c r="AU11" s="17">
        <v>0.23620556256029701</v>
      </c>
      <c r="AV11" s="17">
        <v>8.9694760300444501E-2</v>
      </c>
      <c r="AW11" s="17">
        <v>3.2414032380228802E-2</v>
      </c>
      <c r="AX11" s="17"/>
      <c r="AY11" s="17">
        <v>8.3264525897147307E-2</v>
      </c>
      <c r="AZ11" s="17">
        <v>0.21403498107816499</v>
      </c>
      <c r="BA11" s="17"/>
      <c r="BB11" s="17">
        <v>0.18877627798576599</v>
      </c>
      <c r="BC11" s="17">
        <v>0.187929564887416</v>
      </c>
      <c r="BD11" s="17"/>
      <c r="BE11" s="17">
        <v>0.107946076285936</v>
      </c>
      <c r="BF11" s="17">
        <v>0.198560302006795</v>
      </c>
      <c r="BG11" s="17"/>
      <c r="BH11" s="17">
        <v>0.184189393505403</v>
      </c>
      <c r="BI11" s="17">
        <v>0.18839981089483901</v>
      </c>
      <c r="BJ11" s="17"/>
      <c r="BK11" s="17">
        <v>0.115292017246277</v>
      </c>
      <c r="BL11" s="17">
        <v>0.20066988322540399</v>
      </c>
      <c r="BM11" s="17"/>
      <c r="BN11" s="17">
        <v>0.112419325740459</v>
      </c>
      <c r="BO11" s="17">
        <v>0.191508134412639</v>
      </c>
      <c r="BP11" s="17"/>
      <c r="BQ11" s="17">
        <v>9.79174592061378E-2</v>
      </c>
      <c r="BR11" s="17">
        <v>0.19515250252369401</v>
      </c>
      <c r="BS11" s="17"/>
      <c r="BT11" s="17">
        <v>0.163303574544095</v>
      </c>
      <c r="BU11" s="17">
        <v>0.189714993084103</v>
      </c>
      <c r="BV11" s="17"/>
      <c r="BW11" s="17">
        <v>0.158159189643126</v>
      </c>
      <c r="BX11" s="17">
        <v>0.20230244396713701</v>
      </c>
      <c r="BY11" s="17"/>
      <c r="BZ11" s="17">
        <v>8.2075107263461206E-2</v>
      </c>
      <c r="CA11" s="17">
        <v>0.19315399083269999</v>
      </c>
    </row>
    <row r="12" spans="2:79" x14ac:dyDescent="0.35">
      <c r="B12" s="18" t="s">
        <v>75</v>
      </c>
      <c r="C12" s="19">
        <v>4.6881706926088701E-2</v>
      </c>
      <c r="D12" s="19">
        <v>4.1351572371844302E-2</v>
      </c>
      <c r="E12" s="19">
        <v>5.4588086657431201E-2</v>
      </c>
      <c r="F12" s="19">
        <v>3.9387074353767697E-2</v>
      </c>
      <c r="G12" s="19">
        <v>5.08038225562698E-2</v>
      </c>
      <c r="H12" s="19">
        <v>4.7706068319361902E-2</v>
      </c>
      <c r="I12" s="19">
        <v>2.05917607841259E-2</v>
      </c>
      <c r="J12" s="19">
        <v>9.6230404300204797E-2</v>
      </c>
      <c r="K12" s="19">
        <v>7.0901918151582893E-2</v>
      </c>
      <c r="L12" s="19">
        <v>3.32547240115992E-2</v>
      </c>
      <c r="M12" s="19"/>
      <c r="N12" s="19">
        <v>4.6936078999739603E-2</v>
      </c>
      <c r="O12" s="19">
        <v>6.2997621110349997E-2</v>
      </c>
      <c r="P12" s="19">
        <v>3.8798766640231699E-2</v>
      </c>
      <c r="Q12" s="19">
        <v>4.17603733031809E-2</v>
      </c>
      <c r="R12" s="19"/>
      <c r="S12" s="19">
        <v>4.8406910376670803E-2</v>
      </c>
      <c r="T12" s="19">
        <v>2.7516143686567799E-2</v>
      </c>
      <c r="U12" s="19">
        <v>2.52453893126128E-2</v>
      </c>
      <c r="V12" s="19">
        <v>4.6300295777274098E-2</v>
      </c>
      <c r="W12" s="19">
        <v>3.2700542095207702E-2</v>
      </c>
      <c r="X12" s="19">
        <v>2.6386469177889098E-2</v>
      </c>
      <c r="Y12" s="19">
        <v>3.5594742601833401E-2</v>
      </c>
      <c r="Z12" s="19"/>
      <c r="AA12" s="19">
        <v>2.8327904338485501E-2</v>
      </c>
      <c r="AB12" s="19">
        <v>7.6156173378838302E-2</v>
      </c>
      <c r="AC12" s="19"/>
      <c r="AD12" s="19">
        <v>2.3458790747268501E-2</v>
      </c>
      <c r="AE12" s="19">
        <v>1.6392090422218501E-2</v>
      </c>
      <c r="AF12" s="19">
        <v>2.49375981749889E-2</v>
      </c>
      <c r="AG12" s="19"/>
      <c r="AH12" s="19">
        <v>1.35464410055719E-2</v>
      </c>
      <c r="AI12" s="19">
        <v>5.1604772805820501E-2</v>
      </c>
      <c r="AJ12" s="19"/>
      <c r="AK12" s="19">
        <v>6.01358463099749E-2</v>
      </c>
      <c r="AL12" s="19">
        <v>4.0909484523623703E-2</v>
      </c>
      <c r="AM12" s="19"/>
      <c r="AN12" s="19">
        <v>4.97488921093025E-2</v>
      </c>
      <c r="AO12" s="19">
        <v>4.17603733031809E-2</v>
      </c>
      <c r="AP12" s="19"/>
      <c r="AQ12" s="19">
        <v>2.91891662384237E-2</v>
      </c>
      <c r="AR12" s="19">
        <v>5.5707419764643398E-2</v>
      </c>
      <c r="AS12" s="19"/>
      <c r="AT12" s="19">
        <v>0.10838204392435299</v>
      </c>
      <c r="AU12" s="19">
        <v>5.6759811407391003E-2</v>
      </c>
      <c r="AV12" s="19">
        <v>2.0733262346176701E-2</v>
      </c>
      <c r="AW12" s="19">
        <v>7.5156510662482898E-3</v>
      </c>
      <c r="AX12" s="19"/>
      <c r="AY12" s="19">
        <v>2.6293963437317502E-2</v>
      </c>
      <c r="AZ12" s="19">
        <v>5.1984420627877601E-2</v>
      </c>
      <c r="BA12" s="19"/>
      <c r="BB12" s="19">
        <v>4.2870882406576598E-2</v>
      </c>
      <c r="BC12" s="19">
        <v>4.7618519187743E-2</v>
      </c>
      <c r="BD12" s="19"/>
      <c r="BE12" s="19">
        <v>2.8471729309980001E-2</v>
      </c>
      <c r="BF12" s="19">
        <v>4.9294397463500901E-2</v>
      </c>
      <c r="BG12" s="19"/>
      <c r="BH12" s="19">
        <v>6.4734067234514206E-2</v>
      </c>
      <c r="BI12" s="19">
        <v>4.5319271073857602E-2</v>
      </c>
      <c r="BJ12" s="19"/>
      <c r="BK12" s="19">
        <v>5.1362025953372997E-2</v>
      </c>
      <c r="BL12" s="19">
        <v>4.6105387543543402E-2</v>
      </c>
      <c r="BM12" s="19"/>
      <c r="BN12" s="19">
        <v>2.6363461295615901E-2</v>
      </c>
      <c r="BO12" s="19">
        <v>4.7816770473902502E-2</v>
      </c>
      <c r="BP12" s="19"/>
      <c r="BQ12" s="19">
        <v>1.9765952308411001E-2</v>
      </c>
      <c r="BR12" s="19">
        <v>4.90148857230958E-2</v>
      </c>
      <c r="BS12" s="19"/>
      <c r="BT12" s="19">
        <v>1.60079057899002E-2</v>
      </c>
      <c r="BU12" s="19">
        <v>4.8944361143364E-2</v>
      </c>
      <c r="BV12" s="19"/>
      <c r="BW12" s="19">
        <v>3.0491681564967999E-2</v>
      </c>
      <c r="BX12" s="19">
        <v>5.4687867362408202E-2</v>
      </c>
      <c r="BY12" s="19"/>
      <c r="BZ12" s="19">
        <v>1.89387542835096E-2</v>
      </c>
      <c r="CA12" s="19">
        <v>4.8224471011422403E-2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296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290</v>
      </c>
      <c r="C9" s="17">
        <v>0.32417344063342901</v>
      </c>
      <c r="D9" s="17">
        <v>0.342318433517591</v>
      </c>
      <c r="E9" s="17">
        <v>0.32908561884048798</v>
      </c>
      <c r="F9" s="17">
        <v>0.39974097611313802</v>
      </c>
      <c r="G9" s="17">
        <v>0.33676573972810198</v>
      </c>
      <c r="H9" s="17">
        <v>0.20723871013386599</v>
      </c>
      <c r="I9" s="17">
        <v>0.33501215758599301</v>
      </c>
      <c r="J9" s="17">
        <v>0.30503623984469602</v>
      </c>
      <c r="K9" s="17">
        <v>0.33055598069526898</v>
      </c>
      <c r="L9" s="17">
        <v>0.32963851958370599</v>
      </c>
      <c r="M9" s="17"/>
      <c r="N9" s="17">
        <v>0.47527634376300698</v>
      </c>
      <c r="O9" s="17">
        <v>0.38875935938475298</v>
      </c>
      <c r="P9" s="17">
        <v>0.25572919832094199</v>
      </c>
      <c r="Q9" s="17">
        <v>0.196377526522655</v>
      </c>
      <c r="R9" s="17"/>
      <c r="S9" s="17">
        <v>0.38347793909300698</v>
      </c>
      <c r="T9" s="17">
        <v>0.30058897780676802</v>
      </c>
      <c r="U9" s="17">
        <v>0.30003319640318299</v>
      </c>
      <c r="V9" s="17">
        <v>0.40058415286752203</v>
      </c>
      <c r="W9" s="17">
        <v>0.27798831152619402</v>
      </c>
      <c r="X9" s="17">
        <v>0.27196952709391398</v>
      </c>
      <c r="Y9" s="17">
        <v>0.30788951941262899</v>
      </c>
      <c r="Z9" s="17"/>
      <c r="AA9" s="17">
        <v>0.224088943704775</v>
      </c>
      <c r="AB9" s="17">
        <v>0.48208825264807398</v>
      </c>
      <c r="AC9" s="17"/>
      <c r="AD9" s="17">
        <v>0.21403400004559001</v>
      </c>
      <c r="AE9" s="17">
        <v>0.160523008284501</v>
      </c>
      <c r="AF9" s="17">
        <v>0.26389911289291901</v>
      </c>
      <c r="AG9" s="17"/>
      <c r="AH9" s="17">
        <v>0.10769176819502101</v>
      </c>
      <c r="AI9" s="17">
        <v>0.35484537836805002</v>
      </c>
      <c r="AJ9" s="17"/>
      <c r="AK9" s="17">
        <v>0.30097673811251702</v>
      </c>
      <c r="AL9" s="17">
        <v>0.33462571236878902</v>
      </c>
      <c r="AM9" s="17"/>
      <c r="AN9" s="17">
        <v>0.395720146705202</v>
      </c>
      <c r="AO9" s="17">
        <v>0.196377526522655</v>
      </c>
      <c r="AP9" s="17"/>
      <c r="AQ9" s="17">
        <v>0.18907856544227</v>
      </c>
      <c r="AR9" s="17">
        <v>0.39156390735304603</v>
      </c>
      <c r="AS9" s="17"/>
      <c r="AT9" s="17">
        <v>0.57957645880801201</v>
      </c>
      <c r="AU9" s="17">
        <v>0.403749605806828</v>
      </c>
      <c r="AV9" s="17">
        <v>0.208085337554064</v>
      </c>
      <c r="AW9" s="17">
        <v>8.6946045787877499E-2</v>
      </c>
      <c r="AX9" s="17"/>
      <c r="AY9" s="17">
        <v>0.181685801473178</v>
      </c>
      <c r="AZ9" s="17">
        <v>0.35948928906893701</v>
      </c>
      <c r="BA9" s="17"/>
      <c r="BB9" s="17">
        <v>0.25924128572313998</v>
      </c>
      <c r="BC9" s="17">
        <v>0.33610186275231901</v>
      </c>
      <c r="BD9" s="17"/>
      <c r="BE9" s="17">
        <v>0.19368430297707101</v>
      </c>
      <c r="BF9" s="17">
        <v>0.34127448845779401</v>
      </c>
      <c r="BG9" s="17"/>
      <c r="BH9" s="17">
        <v>0.363220877111254</v>
      </c>
      <c r="BI9" s="17">
        <v>0.32075601494648098</v>
      </c>
      <c r="BJ9" s="17"/>
      <c r="BK9" s="17">
        <v>0.30175447991606502</v>
      </c>
      <c r="BL9" s="17">
        <v>0.32805804653658599</v>
      </c>
      <c r="BM9" s="17"/>
      <c r="BN9" s="17">
        <v>0.22218464344186301</v>
      </c>
      <c r="BO9" s="17">
        <v>0.32882130421088701</v>
      </c>
      <c r="BP9" s="17"/>
      <c r="BQ9" s="17">
        <v>0.13061911312855301</v>
      </c>
      <c r="BR9" s="17">
        <v>0.33940023381414303</v>
      </c>
      <c r="BS9" s="17"/>
      <c r="BT9" s="17">
        <v>0.16563885552997401</v>
      </c>
      <c r="BU9" s="17">
        <v>0.33476501078396498</v>
      </c>
      <c r="BV9" s="17"/>
      <c r="BW9" s="17">
        <v>0.274625094622517</v>
      </c>
      <c r="BX9" s="17">
        <v>0.34777208247769098</v>
      </c>
      <c r="BY9" s="17"/>
      <c r="BZ9" s="17">
        <v>0.14159074241918501</v>
      </c>
      <c r="CA9" s="17">
        <v>0.33294722674334198</v>
      </c>
    </row>
    <row r="10" spans="2:79" x14ac:dyDescent="0.35">
      <c r="B10" s="18" t="s">
        <v>291</v>
      </c>
      <c r="C10" s="17">
        <v>0.205228920130756</v>
      </c>
      <c r="D10" s="17">
        <v>0.198680010416246</v>
      </c>
      <c r="E10" s="17">
        <v>0.18397934544885799</v>
      </c>
      <c r="F10" s="17">
        <v>0.23238087121319201</v>
      </c>
      <c r="G10" s="17">
        <v>0.16461468076914201</v>
      </c>
      <c r="H10" s="17">
        <v>0.26066640464279101</v>
      </c>
      <c r="I10" s="17">
        <v>0.24652082140970999</v>
      </c>
      <c r="J10" s="17">
        <v>0.14978110487656501</v>
      </c>
      <c r="K10" s="17">
        <v>9.8636183533436395E-2</v>
      </c>
      <c r="L10" s="17">
        <v>0.20917954298185501</v>
      </c>
      <c r="M10" s="17"/>
      <c r="N10" s="17">
        <v>0.15132296947810001</v>
      </c>
      <c r="O10" s="17">
        <v>0.21345811269189099</v>
      </c>
      <c r="P10" s="17">
        <v>0.241765363956776</v>
      </c>
      <c r="Q10" s="17">
        <v>0.22882543077067299</v>
      </c>
      <c r="R10" s="17"/>
      <c r="S10" s="17">
        <v>0.197469634291739</v>
      </c>
      <c r="T10" s="17">
        <v>0.275896496999881</v>
      </c>
      <c r="U10" s="17">
        <v>0.26972263327632101</v>
      </c>
      <c r="V10" s="17">
        <v>0.184083083471488</v>
      </c>
      <c r="W10" s="17">
        <v>0.26855403240003001</v>
      </c>
      <c r="X10" s="17">
        <v>0.22303607923431701</v>
      </c>
      <c r="Y10" s="17">
        <v>0.15663437935969499</v>
      </c>
      <c r="Z10" s="17"/>
      <c r="AA10" s="17">
        <v>0.248462166323178</v>
      </c>
      <c r="AB10" s="17">
        <v>0.137014859464339</v>
      </c>
      <c r="AC10" s="17"/>
      <c r="AD10" s="17">
        <v>0.262370228025533</v>
      </c>
      <c r="AE10" s="17">
        <v>0.220411989121653</v>
      </c>
      <c r="AF10" s="17">
        <v>0.25305561373736601</v>
      </c>
      <c r="AG10" s="17"/>
      <c r="AH10" s="17">
        <v>0.240936004968484</v>
      </c>
      <c r="AI10" s="17">
        <v>0.200169806024276</v>
      </c>
      <c r="AJ10" s="17"/>
      <c r="AK10" s="17">
        <v>0.19962908740377699</v>
      </c>
      <c r="AL10" s="17">
        <v>0.207752165548168</v>
      </c>
      <c r="AM10" s="17"/>
      <c r="AN10" s="17">
        <v>0.192018383449512</v>
      </c>
      <c r="AO10" s="17">
        <v>0.22882543077067299</v>
      </c>
      <c r="AP10" s="17"/>
      <c r="AQ10" s="17">
        <v>0.220829227977131</v>
      </c>
      <c r="AR10" s="17">
        <v>0.197446892683384</v>
      </c>
      <c r="AS10" s="17"/>
      <c r="AT10" s="17">
        <v>8.0190088462071096E-2</v>
      </c>
      <c r="AU10" s="17">
        <v>0.16609575054672199</v>
      </c>
      <c r="AV10" s="17">
        <v>0.275488283937041</v>
      </c>
      <c r="AW10" s="17">
        <v>0.28355967239118601</v>
      </c>
      <c r="AX10" s="17"/>
      <c r="AY10" s="17">
        <v>0.22290933452395101</v>
      </c>
      <c r="AZ10" s="17">
        <v>0.20084679380269799</v>
      </c>
      <c r="BA10" s="17"/>
      <c r="BB10" s="17">
        <v>0.23889426640240999</v>
      </c>
      <c r="BC10" s="17">
        <v>0.19904439627409901</v>
      </c>
      <c r="BD10" s="17"/>
      <c r="BE10" s="17">
        <v>0.226405161875256</v>
      </c>
      <c r="BF10" s="17">
        <v>0.20245370121738801</v>
      </c>
      <c r="BG10" s="17"/>
      <c r="BH10" s="17">
        <v>0.182397099849813</v>
      </c>
      <c r="BI10" s="17">
        <v>0.20722715756056001</v>
      </c>
      <c r="BJ10" s="17"/>
      <c r="BK10" s="17">
        <v>0.27304363756372002</v>
      </c>
      <c r="BL10" s="17">
        <v>0.19347844449622201</v>
      </c>
      <c r="BM10" s="17"/>
      <c r="BN10" s="17">
        <v>0.27964234517787601</v>
      </c>
      <c r="BO10" s="17">
        <v>0.20183772955420001</v>
      </c>
      <c r="BP10" s="17"/>
      <c r="BQ10" s="17">
        <v>0.23042654338094301</v>
      </c>
      <c r="BR10" s="17">
        <v>0.203246639482102</v>
      </c>
      <c r="BS10" s="17"/>
      <c r="BT10" s="17">
        <v>0.19654698001583901</v>
      </c>
      <c r="BU10" s="17">
        <v>0.205808953678073</v>
      </c>
      <c r="BV10" s="17"/>
      <c r="BW10" s="17">
        <v>0.250789071347781</v>
      </c>
      <c r="BX10" s="17">
        <v>0.18352975603143101</v>
      </c>
      <c r="BY10" s="17"/>
      <c r="BZ10" s="17">
        <v>0.27013362115759598</v>
      </c>
      <c r="CA10" s="17">
        <v>0.202110004867115</v>
      </c>
    </row>
    <row r="11" spans="2:79" x14ac:dyDescent="0.35">
      <c r="B11" s="18" t="s">
        <v>292</v>
      </c>
      <c r="C11" s="17">
        <v>0.15826071858093499</v>
      </c>
      <c r="D11" s="17">
        <v>0.16229572273569301</v>
      </c>
      <c r="E11" s="17">
        <v>0.16473332249973199</v>
      </c>
      <c r="F11" s="17">
        <v>0.140590930563738</v>
      </c>
      <c r="G11" s="17">
        <v>0.16769513312614001</v>
      </c>
      <c r="H11" s="17">
        <v>0.18705159695746901</v>
      </c>
      <c r="I11" s="17">
        <v>0.129920953694937</v>
      </c>
      <c r="J11" s="17">
        <v>0.12777487518914599</v>
      </c>
      <c r="K11" s="17">
        <v>0.20718186955171999</v>
      </c>
      <c r="L11" s="17">
        <v>0.15745117917078699</v>
      </c>
      <c r="M11" s="17"/>
      <c r="N11" s="17">
        <v>6.6580766901556995E-2</v>
      </c>
      <c r="O11" s="17">
        <v>0.13193335424668401</v>
      </c>
      <c r="P11" s="17">
        <v>0.204255195497516</v>
      </c>
      <c r="Q11" s="17">
        <v>0.22698027204208901</v>
      </c>
      <c r="R11" s="17"/>
      <c r="S11" s="17">
        <v>0.137110599654029</v>
      </c>
      <c r="T11" s="17">
        <v>0.176029799371447</v>
      </c>
      <c r="U11" s="17">
        <v>0.20815344679290099</v>
      </c>
      <c r="V11" s="17">
        <v>0.119062665366725</v>
      </c>
      <c r="W11" s="17">
        <v>0.18912760537981299</v>
      </c>
      <c r="X11" s="17">
        <v>0.202103063126364</v>
      </c>
      <c r="Y11" s="17">
        <v>0.188793276753075</v>
      </c>
      <c r="Z11" s="17"/>
      <c r="AA11" s="17">
        <v>0.21968582658683</v>
      </c>
      <c r="AB11" s="17">
        <v>6.1343267013537497E-2</v>
      </c>
      <c r="AC11" s="17"/>
      <c r="AD11" s="17">
        <v>0.224174292983914</v>
      </c>
      <c r="AE11" s="17">
        <v>0.28526874048530898</v>
      </c>
      <c r="AF11" s="17">
        <v>0.185088028003111</v>
      </c>
      <c r="AG11" s="17"/>
      <c r="AH11" s="17">
        <v>0.314167478553943</v>
      </c>
      <c r="AI11" s="17">
        <v>0.13617126232149501</v>
      </c>
      <c r="AJ11" s="17"/>
      <c r="AK11" s="17">
        <v>0.155845186801781</v>
      </c>
      <c r="AL11" s="17">
        <v>0.159349140287355</v>
      </c>
      <c r="AM11" s="17"/>
      <c r="AN11" s="17">
        <v>0.119787988626464</v>
      </c>
      <c r="AO11" s="17">
        <v>0.22698027204208901</v>
      </c>
      <c r="AP11" s="17"/>
      <c r="AQ11" s="17">
        <v>0.22273824170852999</v>
      </c>
      <c r="AR11" s="17">
        <v>0.12609687542740999</v>
      </c>
      <c r="AS11" s="17"/>
      <c r="AT11" s="17">
        <v>4.3887786974442997E-2</v>
      </c>
      <c r="AU11" s="17">
        <v>0.113045198492432</v>
      </c>
      <c r="AV11" s="17">
        <v>0.20873068490776001</v>
      </c>
      <c r="AW11" s="17">
        <v>0.293859877745416</v>
      </c>
      <c r="AX11" s="17"/>
      <c r="AY11" s="17">
        <v>0.230039889923246</v>
      </c>
      <c r="AZ11" s="17">
        <v>0.14047010635035101</v>
      </c>
      <c r="BA11" s="17"/>
      <c r="BB11" s="17">
        <v>0.176060164944467</v>
      </c>
      <c r="BC11" s="17">
        <v>0.15499085467452201</v>
      </c>
      <c r="BD11" s="17"/>
      <c r="BE11" s="17">
        <v>0.24931819368212199</v>
      </c>
      <c r="BF11" s="17">
        <v>0.14632732500934001</v>
      </c>
      <c r="BG11" s="17"/>
      <c r="BH11" s="17">
        <v>0.123629614054482</v>
      </c>
      <c r="BI11" s="17">
        <v>0.16129162756886101</v>
      </c>
      <c r="BJ11" s="17"/>
      <c r="BK11" s="17">
        <v>0.17746804260645699</v>
      </c>
      <c r="BL11" s="17">
        <v>0.1549326033648</v>
      </c>
      <c r="BM11" s="17"/>
      <c r="BN11" s="17">
        <v>0.20906510762525299</v>
      </c>
      <c r="BO11" s="17">
        <v>0.15594544596358501</v>
      </c>
      <c r="BP11" s="17"/>
      <c r="BQ11" s="17">
        <v>0.309123588812036</v>
      </c>
      <c r="BR11" s="17">
        <v>0.146392434604696</v>
      </c>
      <c r="BS11" s="17"/>
      <c r="BT11" s="17">
        <v>0.21528010891202401</v>
      </c>
      <c r="BU11" s="17">
        <v>0.154451298243799</v>
      </c>
      <c r="BV11" s="17"/>
      <c r="BW11" s="17">
        <v>0.179754690950195</v>
      </c>
      <c r="BX11" s="17">
        <v>0.14802367543844699</v>
      </c>
      <c r="BY11" s="17"/>
      <c r="BZ11" s="17">
        <v>0.25257706202818803</v>
      </c>
      <c r="CA11" s="17">
        <v>0.153728463158221</v>
      </c>
    </row>
    <row r="12" spans="2:79" x14ac:dyDescent="0.35">
      <c r="B12" s="18" t="s">
        <v>293</v>
      </c>
      <c r="C12" s="17">
        <v>0.10718366819757701</v>
      </c>
      <c r="D12" s="17">
        <v>7.2409493699640101E-2</v>
      </c>
      <c r="E12" s="17">
        <v>0.13011845139355799</v>
      </c>
      <c r="F12" s="17">
        <v>6.8234847119315406E-2</v>
      </c>
      <c r="G12" s="17">
        <v>0.12008376269164101</v>
      </c>
      <c r="H12" s="17">
        <v>0.141512548797539</v>
      </c>
      <c r="I12" s="17">
        <v>8.0416348208549399E-2</v>
      </c>
      <c r="J12" s="17">
        <v>0.142422505429251</v>
      </c>
      <c r="K12" s="17">
        <v>0.144215761521057</v>
      </c>
      <c r="L12" s="17">
        <v>0.118870639510631</v>
      </c>
      <c r="M12" s="17"/>
      <c r="N12" s="17">
        <v>5.9266913687972503E-2</v>
      </c>
      <c r="O12" s="17">
        <v>8.0154021016105095E-2</v>
      </c>
      <c r="P12" s="17">
        <v>0.12769753237222201</v>
      </c>
      <c r="Q12" s="17">
        <v>0.15172713325158699</v>
      </c>
      <c r="R12" s="17"/>
      <c r="S12" s="17">
        <v>0.103976909999765</v>
      </c>
      <c r="T12" s="17">
        <v>8.4497227301061101E-2</v>
      </c>
      <c r="U12" s="17">
        <v>0.108691078045937</v>
      </c>
      <c r="V12" s="17">
        <v>7.3996219650492301E-2</v>
      </c>
      <c r="W12" s="17">
        <v>0.12545122611874199</v>
      </c>
      <c r="X12" s="17">
        <v>0.155514676612796</v>
      </c>
      <c r="Y12" s="17">
        <v>0.161040568275408</v>
      </c>
      <c r="Z12" s="17"/>
      <c r="AA12" s="17">
        <v>0.14661971755372899</v>
      </c>
      <c r="AB12" s="17">
        <v>4.49608813346297E-2</v>
      </c>
      <c r="AC12" s="17"/>
      <c r="AD12" s="17">
        <v>0.156047030916933</v>
      </c>
      <c r="AE12" s="17">
        <v>0.187725401023601</v>
      </c>
      <c r="AF12" s="17">
        <v>0.123221035263853</v>
      </c>
      <c r="AG12" s="17"/>
      <c r="AH12" s="17">
        <v>0.208837066411445</v>
      </c>
      <c r="AI12" s="17">
        <v>9.2781032328180496E-2</v>
      </c>
      <c r="AJ12" s="17"/>
      <c r="AK12" s="17">
        <v>0.109402334987297</v>
      </c>
      <c r="AL12" s="17">
        <v>0.106183952476972</v>
      </c>
      <c r="AM12" s="17"/>
      <c r="AN12" s="17">
        <v>8.2245952279092899E-2</v>
      </c>
      <c r="AO12" s="17">
        <v>0.15172713325158699</v>
      </c>
      <c r="AP12" s="17"/>
      <c r="AQ12" s="17">
        <v>0.16648677133152801</v>
      </c>
      <c r="AR12" s="17">
        <v>7.7601022723694194E-2</v>
      </c>
      <c r="AS12" s="17"/>
      <c r="AT12" s="17">
        <v>3.1868868960169897E-2</v>
      </c>
      <c r="AU12" s="17">
        <v>7.2269789084797198E-2</v>
      </c>
      <c r="AV12" s="17">
        <v>0.13822412146737401</v>
      </c>
      <c r="AW12" s="17">
        <v>0.212976214783934</v>
      </c>
      <c r="AX12" s="17"/>
      <c r="AY12" s="17">
        <v>0.179976235685084</v>
      </c>
      <c r="AZ12" s="17">
        <v>8.9141883690718599E-2</v>
      </c>
      <c r="BA12" s="17"/>
      <c r="BB12" s="17">
        <v>0.126238451221934</v>
      </c>
      <c r="BC12" s="17">
        <v>0.10368319149828401</v>
      </c>
      <c r="BD12" s="17"/>
      <c r="BE12" s="17">
        <v>0.151916600760479</v>
      </c>
      <c r="BF12" s="17">
        <v>0.101321264377446</v>
      </c>
      <c r="BG12" s="17"/>
      <c r="BH12" s="17">
        <v>9.7603905464786603E-2</v>
      </c>
      <c r="BI12" s="17">
        <v>0.108022087571318</v>
      </c>
      <c r="BJ12" s="17"/>
      <c r="BK12" s="17">
        <v>0.124401059003923</v>
      </c>
      <c r="BL12" s="17">
        <v>0.10420035515258499</v>
      </c>
      <c r="BM12" s="17"/>
      <c r="BN12" s="17">
        <v>0.14114342376720801</v>
      </c>
      <c r="BO12" s="17">
        <v>0.105636044190256</v>
      </c>
      <c r="BP12" s="17"/>
      <c r="BQ12" s="17">
        <v>0.19141729646786201</v>
      </c>
      <c r="BR12" s="17">
        <v>0.10055706339329799</v>
      </c>
      <c r="BS12" s="17"/>
      <c r="BT12" s="17">
        <v>0.17419190805532</v>
      </c>
      <c r="BU12" s="17">
        <v>0.102706900729746</v>
      </c>
      <c r="BV12" s="17"/>
      <c r="BW12" s="17">
        <v>0.121073156437026</v>
      </c>
      <c r="BX12" s="17">
        <v>0.10056845124784</v>
      </c>
      <c r="BY12" s="17"/>
      <c r="BZ12" s="17">
        <v>0.201520485677713</v>
      </c>
      <c r="CA12" s="17">
        <v>0.102650428920494</v>
      </c>
    </row>
    <row r="13" spans="2:79" x14ac:dyDescent="0.35">
      <c r="B13" s="18" t="s">
        <v>294</v>
      </c>
      <c r="C13" s="17">
        <v>5.31801136080024E-2</v>
      </c>
      <c r="D13" s="17">
        <v>4.4850557169277001E-2</v>
      </c>
      <c r="E13" s="17">
        <v>6.6210372645010507E-2</v>
      </c>
      <c r="F13" s="17">
        <v>3.1866411421080099E-2</v>
      </c>
      <c r="G13" s="17">
        <v>4.7618351426511801E-2</v>
      </c>
      <c r="H13" s="17">
        <v>5.9186630938723901E-2</v>
      </c>
      <c r="I13" s="17">
        <v>5.2836270675356803E-2</v>
      </c>
      <c r="J13" s="17">
        <v>8.5260026261479896E-2</v>
      </c>
      <c r="K13" s="17">
        <v>5.2463057158196102E-2</v>
      </c>
      <c r="L13" s="17">
        <v>5.6037928566777799E-2</v>
      </c>
      <c r="M13" s="17"/>
      <c r="N13" s="17">
        <v>5.5053408260394697E-2</v>
      </c>
      <c r="O13" s="17">
        <v>4.63048695499386E-2</v>
      </c>
      <c r="P13" s="17">
        <v>5.8253090337588499E-2</v>
      </c>
      <c r="Q13" s="17">
        <v>5.3109072141628397E-2</v>
      </c>
      <c r="R13" s="17"/>
      <c r="S13" s="17">
        <v>5.3656992546333701E-2</v>
      </c>
      <c r="T13" s="17">
        <v>6.2037331683223701E-2</v>
      </c>
      <c r="U13" s="17">
        <v>5.4854622371287097E-2</v>
      </c>
      <c r="V13" s="17">
        <v>4.4641801966701998E-2</v>
      </c>
      <c r="W13" s="17">
        <v>4.5035623418910598E-2</v>
      </c>
      <c r="X13" s="17">
        <v>6.4672993824659394E-2</v>
      </c>
      <c r="Y13" s="17">
        <v>7.3887318057789197E-2</v>
      </c>
      <c r="Z13" s="17"/>
      <c r="AA13" s="17">
        <v>6.1448604540406501E-2</v>
      </c>
      <c r="AB13" s="17">
        <v>4.0133965290284603E-2</v>
      </c>
      <c r="AC13" s="17"/>
      <c r="AD13" s="17">
        <v>5.5641261895498E-2</v>
      </c>
      <c r="AE13" s="17">
        <v>6.5672972988964504E-2</v>
      </c>
      <c r="AF13" s="17">
        <v>6.4232718985792303E-2</v>
      </c>
      <c r="AG13" s="17"/>
      <c r="AH13" s="17">
        <v>7.0065408718676503E-2</v>
      </c>
      <c r="AI13" s="17">
        <v>5.0787741475841197E-2</v>
      </c>
      <c r="AJ13" s="17"/>
      <c r="AK13" s="17">
        <v>5.1329352490274899E-2</v>
      </c>
      <c r="AL13" s="17">
        <v>5.40140536088402E-2</v>
      </c>
      <c r="AM13" s="17"/>
      <c r="AN13" s="17">
        <v>5.3219886263872702E-2</v>
      </c>
      <c r="AO13" s="17">
        <v>5.3109072141628397E-2</v>
      </c>
      <c r="AP13" s="17"/>
      <c r="AQ13" s="17">
        <v>7.7999648693469703E-2</v>
      </c>
      <c r="AR13" s="17">
        <v>4.0799184643770303E-2</v>
      </c>
      <c r="AS13" s="17"/>
      <c r="AT13" s="17">
        <v>2.4740886150892299E-2</v>
      </c>
      <c r="AU13" s="17">
        <v>4.8596651101745797E-2</v>
      </c>
      <c r="AV13" s="17">
        <v>6.6228549135675302E-2</v>
      </c>
      <c r="AW13" s="17">
        <v>6.8806790324914796E-2</v>
      </c>
      <c r="AX13" s="17"/>
      <c r="AY13" s="17">
        <v>7.8679701896829199E-2</v>
      </c>
      <c r="AZ13" s="17">
        <v>4.68599892766332E-2</v>
      </c>
      <c r="BA13" s="17"/>
      <c r="BB13" s="17">
        <v>8.4149614218069699E-2</v>
      </c>
      <c r="BC13" s="17">
        <v>4.7490832594635601E-2</v>
      </c>
      <c r="BD13" s="17"/>
      <c r="BE13" s="17">
        <v>5.98514539351509E-2</v>
      </c>
      <c r="BF13" s="17">
        <v>5.2305811638993803E-2</v>
      </c>
      <c r="BG13" s="17"/>
      <c r="BH13" s="17">
        <v>3.8947365617610599E-2</v>
      </c>
      <c r="BI13" s="17">
        <v>5.44257615420441E-2</v>
      </c>
      <c r="BJ13" s="17"/>
      <c r="BK13" s="17">
        <v>3.4019913281083398E-2</v>
      </c>
      <c r="BL13" s="17">
        <v>5.6500063548320503E-2</v>
      </c>
      <c r="BM13" s="17"/>
      <c r="BN13" s="17">
        <v>4.9451081500794497E-2</v>
      </c>
      <c r="BO13" s="17">
        <v>5.3350054160175998E-2</v>
      </c>
      <c r="BP13" s="17"/>
      <c r="BQ13" s="17">
        <v>8.52511237534197E-2</v>
      </c>
      <c r="BR13" s="17">
        <v>5.06571080783609E-2</v>
      </c>
      <c r="BS13" s="17"/>
      <c r="BT13" s="17">
        <v>0.10076446306417899</v>
      </c>
      <c r="BU13" s="17">
        <v>5.0001040883878398E-2</v>
      </c>
      <c r="BV13" s="17"/>
      <c r="BW13" s="17">
        <v>6.2372026353395803E-2</v>
      </c>
      <c r="BX13" s="17">
        <v>4.8802234744105097E-2</v>
      </c>
      <c r="BY13" s="17"/>
      <c r="BZ13" s="17">
        <v>6.2648662418054293E-2</v>
      </c>
      <c r="CA13" s="17">
        <v>5.2725114186681597E-2</v>
      </c>
    </row>
    <row r="14" spans="2:79" x14ac:dyDescent="0.35">
      <c r="B14" s="18" t="s">
        <v>295</v>
      </c>
      <c r="C14" s="17">
        <v>4.1946106584827697E-2</v>
      </c>
      <c r="D14" s="17">
        <v>3.6284630508575E-2</v>
      </c>
      <c r="E14" s="17">
        <v>5.0336045889840197E-2</v>
      </c>
      <c r="F14" s="17">
        <v>2.84616950665534E-2</v>
      </c>
      <c r="G14" s="17">
        <v>4.2399535438162897E-2</v>
      </c>
      <c r="H14" s="17">
        <v>3.4820932241054002E-2</v>
      </c>
      <c r="I14" s="17">
        <v>4.2885885553430599E-2</v>
      </c>
      <c r="J14" s="17">
        <v>5.98500407115201E-2</v>
      </c>
      <c r="K14" s="17">
        <v>7.2276669140524594E-2</v>
      </c>
      <c r="L14" s="17">
        <v>3.9250862685285499E-2</v>
      </c>
      <c r="M14" s="17"/>
      <c r="N14" s="17">
        <v>8.94783803475626E-2</v>
      </c>
      <c r="O14" s="17">
        <v>3.0313879122369099E-2</v>
      </c>
      <c r="P14" s="17">
        <v>2.4726947273428598E-2</v>
      </c>
      <c r="Q14" s="17">
        <v>1.6926267806740499E-2</v>
      </c>
      <c r="R14" s="17"/>
      <c r="S14" s="17">
        <v>4.3542174779519403E-2</v>
      </c>
      <c r="T14" s="17">
        <v>2.9329298296454E-2</v>
      </c>
      <c r="U14" s="17">
        <v>2.55742493235727E-2</v>
      </c>
      <c r="V14" s="17">
        <v>5.53605843642676E-2</v>
      </c>
      <c r="W14" s="17">
        <v>3.3638774891166602E-2</v>
      </c>
      <c r="X14" s="17">
        <v>3.4554304821815797E-2</v>
      </c>
      <c r="Y14" s="17">
        <v>6.1213787214492103E-2</v>
      </c>
      <c r="Z14" s="17"/>
      <c r="AA14" s="17">
        <v>3.5687544537916401E-2</v>
      </c>
      <c r="AB14" s="17">
        <v>5.1820959128918702E-2</v>
      </c>
      <c r="AC14" s="17"/>
      <c r="AD14" s="17">
        <v>3.09555260117883E-2</v>
      </c>
      <c r="AE14" s="17">
        <v>3.7753257996920399E-2</v>
      </c>
      <c r="AF14" s="17">
        <v>4.0136701384845999E-2</v>
      </c>
      <c r="AG14" s="17"/>
      <c r="AH14" s="17">
        <v>3.5278445071272001E-2</v>
      </c>
      <c r="AI14" s="17">
        <v>4.2890805951179403E-2</v>
      </c>
      <c r="AJ14" s="17"/>
      <c r="AK14" s="17">
        <v>4.8326470248444497E-2</v>
      </c>
      <c r="AL14" s="17">
        <v>3.90711593925527E-2</v>
      </c>
      <c r="AM14" s="17"/>
      <c r="AN14" s="17">
        <v>5.5953495345843103E-2</v>
      </c>
      <c r="AO14" s="17">
        <v>1.6926267806740499E-2</v>
      </c>
      <c r="AP14" s="17"/>
      <c r="AQ14" s="17">
        <v>5.0668047535446299E-2</v>
      </c>
      <c r="AR14" s="17">
        <v>3.7595270400024902E-2</v>
      </c>
      <c r="AS14" s="17"/>
      <c r="AT14" s="17">
        <v>3.8106759467848403E-2</v>
      </c>
      <c r="AU14" s="17">
        <v>5.3445664040049398E-2</v>
      </c>
      <c r="AV14" s="17">
        <v>3.8900592021041402E-2</v>
      </c>
      <c r="AW14" s="17">
        <v>2.9113590145005499E-2</v>
      </c>
      <c r="AX14" s="17"/>
      <c r="AY14" s="17">
        <v>4.6173803180964403E-2</v>
      </c>
      <c r="AZ14" s="17">
        <v>4.0898263465941102E-2</v>
      </c>
      <c r="BA14" s="17"/>
      <c r="BB14" s="17">
        <v>6.5276972653263807E-2</v>
      </c>
      <c r="BC14" s="17">
        <v>3.7660088059059002E-2</v>
      </c>
      <c r="BD14" s="17"/>
      <c r="BE14" s="17">
        <v>3.9051870624707399E-2</v>
      </c>
      <c r="BF14" s="17">
        <v>4.2325406107055798E-2</v>
      </c>
      <c r="BG14" s="17"/>
      <c r="BH14" s="17">
        <v>2.1352985553892801E-2</v>
      </c>
      <c r="BI14" s="17">
        <v>4.37484133976071E-2</v>
      </c>
      <c r="BJ14" s="17"/>
      <c r="BK14" s="17">
        <v>1.3985551777774999E-2</v>
      </c>
      <c r="BL14" s="17">
        <v>4.67909224363885E-2</v>
      </c>
      <c r="BM14" s="17"/>
      <c r="BN14" s="17">
        <v>3.5820745059328703E-2</v>
      </c>
      <c r="BO14" s="17">
        <v>4.2225253368759798E-2</v>
      </c>
      <c r="BP14" s="17"/>
      <c r="BQ14" s="17">
        <v>1.9971344113330899E-2</v>
      </c>
      <c r="BR14" s="17">
        <v>4.3674846870112E-2</v>
      </c>
      <c r="BS14" s="17"/>
      <c r="BT14" s="17">
        <v>9.83519047098253E-2</v>
      </c>
      <c r="BU14" s="17">
        <v>3.8177679857322101E-2</v>
      </c>
      <c r="BV14" s="17"/>
      <c r="BW14" s="17">
        <v>5.1933795727086902E-2</v>
      </c>
      <c r="BX14" s="17">
        <v>3.7189219263743703E-2</v>
      </c>
      <c r="BY14" s="17"/>
      <c r="BZ14" s="17">
        <v>5.4418395428961097E-2</v>
      </c>
      <c r="CA14" s="17">
        <v>4.13467661451817E-2</v>
      </c>
    </row>
    <row r="15" spans="2:79" x14ac:dyDescent="0.35">
      <c r="B15" s="18" t="s">
        <v>75</v>
      </c>
      <c r="C15" s="19">
        <v>0.110027032264472</v>
      </c>
      <c r="D15" s="19">
        <v>0.14316115195297799</v>
      </c>
      <c r="E15" s="19">
        <v>7.5536843282513005E-2</v>
      </c>
      <c r="F15" s="19">
        <v>9.8724268502983298E-2</v>
      </c>
      <c r="G15" s="19">
        <v>0.1208227968203</v>
      </c>
      <c r="H15" s="19">
        <v>0.109523176288557</v>
      </c>
      <c r="I15" s="19">
        <v>0.112407562872023</v>
      </c>
      <c r="J15" s="19">
        <v>0.12987520768734201</v>
      </c>
      <c r="K15" s="19">
        <v>9.4670478399796504E-2</v>
      </c>
      <c r="L15" s="19">
        <v>8.9571327500958101E-2</v>
      </c>
      <c r="M15" s="19"/>
      <c r="N15" s="19">
        <v>0.103021217561406</v>
      </c>
      <c r="O15" s="19">
        <v>0.10907640398825801</v>
      </c>
      <c r="P15" s="19">
        <v>8.7572672241526497E-2</v>
      </c>
      <c r="Q15" s="19">
        <v>0.12605429746462801</v>
      </c>
      <c r="R15" s="19"/>
      <c r="S15" s="19">
        <v>8.0765749635606995E-2</v>
      </c>
      <c r="T15" s="19">
        <v>7.16208685411652E-2</v>
      </c>
      <c r="U15" s="19">
        <v>3.2970773786799398E-2</v>
      </c>
      <c r="V15" s="19">
        <v>0.122271492312803</v>
      </c>
      <c r="W15" s="19">
        <v>6.0204426265143801E-2</v>
      </c>
      <c r="X15" s="19">
        <v>4.81493552861341E-2</v>
      </c>
      <c r="Y15" s="19">
        <v>5.0541150926911298E-2</v>
      </c>
      <c r="Z15" s="19"/>
      <c r="AA15" s="19">
        <v>6.4007196753165296E-2</v>
      </c>
      <c r="AB15" s="19">
        <v>0.18263781512021601</v>
      </c>
      <c r="AC15" s="19"/>
      <c r="AD15" s="19">
        <v>5.6777660120743902E-2</v>
      </c>
      <c r="AE15" s="19">
        <v>4.2644630099051103E-2</v>
      </c>
      <c r="AF15" s="19">
        <v>7.0366789732113105E-2</v>
      </c>
      <c r="AG15" s="19"/>
      <c r="AH15" s="19">
        <v>2.30238280811586E-2</v>
      </c>
      <c r="AI15" s="19">
        <v>0.122353973530977</v>
      </c>
      <c r="AJ15" s="19"/>
      <c r="AK15" s="19">
        <v>0.13449082995591</v>
      </c>
      <c r="AL15" s="19">
        <v>9.9003816317323995E-2</v>
      </c>
      <c r="AM15" s="19"/>
      <c r="AN15" s="19">
        <v>0.101054147330014</v>
      </c>
      <c r="AO15" s="19">
        <v>0.12605429746462801</v>
      </c>
      <c r="AP15" s="19"/>
      <c r="AQ15" s="19">
        <v>7.2199497311624103E-2</v>
      </c>
      <c r="AR15" s="19">
        <v>0.128896846768671</v>
      </c>
      <c r="AS15" s="19"/>
      <c r="AT15" s="19">
        <v>0.20162915117656399</v>
      </c>
      <c r="AU15" s="19">
        <v>0.14279734092742599</v>
      </c>
      <c r="AV15" s="19">
        <v>6.4342430977043993E-2</v>
      </c>
      <c r="AW15" s="19">
        <v>2.4737808821665101E-2</v>
      </c>
      <c r="AX15" s="19"/>
      <c r="AY15" s="19">
        <v>6.0535233316746297E-2</v>
      </c>
      <c r="AZ15" s="19">
        <v>0.12229367434472101</v>
      </c>
      <c r="BA15" s="19"/>
      <c r="BB15" s="19">
        <v>5.0139244836715002E-2</v>
      </c>
      <c r="BC15" s="19">
        <v>0.121028774147082</v>
      </c>
      <c r="BD15" s="19"/>
      <c r="BE15" s="19">
        <v>7.9772416145212896E-2</v>
      </c>
      <c r="BF15" s="19">
        <v>0.11399200319198199</v>
      </c>
      <c r="BG15" s="19"/>
      <c r="BH15" s="19">
        <v>0.172848152348161</v>
      </c>
      <c r="BI15" s="19">
        <v>0.10452893741312901</v>
      </c>
      <c r="BJ15" s="19"/>
      <c r="BK15" s="19">
        <v>7.5327315850975601E-2</v>
      </c>
      <c r="BL15" s="19">
        <v>0.116039564465098</v>
      </c>
      <c r="BM15" s="19"/>
      <c r="BN15" s="19">
        <v>6.26926534276772E-2</v>
      </c>
      <c r="BO15" s="19">
        <v>0.112184168552136</v>
      </c>
      <c r="BP15" s="19"/>
      <c r="BQ15" s="19">
        <v>3.3190990343855802E-2</v>
      </c>
      <c r="BR15" s="19">
        <v>0.116071673757287</v>
      </c>
      <c r="BS15" s="19"/>
      <c r="BT15" s="19">
        <v>4.9225779712839098E-2</v>
      </c>
      <c r="BU15" s="19">
        <v>0.114089115823216</v>
      </c>
      <c r="BV15" s="19"/>
      <c r="BW15" s="19">
        <v>5.9452164561998699E-2</v>
      </c>
      <c r="BX15" s="19">
        <v>0.13411458079674199</v>
      </c>
      <c r="BY15" s="19"/>
      <c r="BZ15" s="19">
        <v>1.71110308703032E-2</v>
      </c>
      <c r="CA15" s="19">
        <v>0.11449199597896501</v>
      </c>
    </row>
    <row r="16" spans="2:79" x14ac:dyDescent="0.35">
      <c r="B16" s="16"/>
    </row>
    <row r="17" spans="2:2" x14ac:dyDescent="0.35">
      <c r="B17" t="s">
        <v>78</v>
      </c>
    </row>
    <row r="18" spans="2:2" x14ac:dyDescent="0.35">
      <c r="B18" t="s">
        <v>79</v>
      </c>
    </row>
    <row r="20" spans="2:2" x14ac:dyDescent="0.3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U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1" width="20.7265625" customWidth="1"/>
  </cols>
  <sheetData>
    <row r="2" spans="2:21" ht="40" customHeight="1" x14ac:dyDescent="0.35">
      <c r="D2" s="30" t="s">
        <v>318</v>
      </c>
      <c r="E2" s="26"/>
      <c r="F2" s="26"/>
      <c r="G2" s="26"/>
      <c r="H2" s="26"/>
      <c r="I2" s="26"/>
      <c r="J2" s="26"/>
      <c r="K2" s="26"/>
      <c r="L2" s="26"/>
      <c r="M2" s="26"/>
      <c r="N2" s="26"/>
      <c r="O2" s="26"/>
      <c r="P2" s="26"/>
      <c r="Q2" s="26"/>
      <c r="R2" s="26"/>
      <c r="S2" s="26"/>
      <c r="T2" s="26"/>
      <c r="U2" s="26"/>
    </row>
    <row r="6" spans="2:21" ht="50" customHeight="1" x14ac:dyDescent="0.35">
      <c r="B6" s="23" t="s">
        <v>15</v>
      </c>
      <c r="C6" s="23" t="s">
        <v>297</v>
      </c>
      <c r="D6" s="23" t="s">
        <v>298</v>
      </c>
      <c r="E6" s="23" t="s">
        <v>299</v>
      </c>
      <c r="F6" s="23" t="s">
        <v>300</v>
      </c>
      <c r="G6" s="23" t="s">
        <v>301</v>
      </c>
      <c r="H6" s="23" t="s">
        <v>302</v>
      </c>
      <c r="I6" s="23" t="s">
        <v>303</v>
      </c>
      <c r="J6" s="23" t="s">
        <v>304</v>
      </c>
      <c r="K6" s="23" t="s">
        <v>305</v>
      </c>
      <c r="L6" s="23" t="s">
        <v>306</v>
      </c>
      <c r="M6" s="23" t="s">
        <v>307</v>
      </c>
      <c r="N6" s="23" t="s">
        <v>308</v>
      </c>
      <c r="O6" s="23" t="s">
        <v>309</v>
      </c>
      <c r="P6" s="23" t="s">
        <v>310</v>
      </c>
      <c r="Q6" s="23" t="s">
        <v>311</v>
      </c>
      <c r="R6" s="23" t="s">
        <v>312</v>
      </c>
      <c r="S6" s="23" t="s">
        <v>313</v>
      </c>
      <c r="T6" s="23" t="s">
        <v>314</v>
      </c>
    </row>
    <row r="7" spans="2:21" ht="29" x14ac:dyDescent="0.35">
      <c r="B7" s="18" t="s">
        <v>315</v>
      </c>
      <c r="C7" s="17">
        <v>0.25205365676797797</v>
      </c>
      <c r="D7" s="17">
        <v>0.16493987450196501</v>
      </c>
      <c r="E7" s="17">
        <v>0.18320471511671499</v>
      </c>
      <c r="F7" s="17">
        <v>0.161467881769674</v>
      </c>
      <c r="G7" s="17">
        <v>0.26242076581479401</v>
      </c>
      <c r="H7" s="17">
        <v>0.220910343495727</v>
      </c>
      <c r="I7" s="17">
        <v>0.25991290846131299</v>
      </c>
      <c r="J7" s="17">
        <v>0.28689498462637503</v>
      </c>
      <c r="K7" s="17">
        <v>0.25000207427566901</v>
      </c>
      <c r="L7" s="17">
        <v>0.257134429258777</v>
      </c>
      <c r="M7" s="17">
        <v>0.28805683945281702</v>
      </c>
      <c r="N7" s="17">
        <v>0.27993071520893897</v>
      </c>
      <c r="O7" s="17">
        <v>0.23043727630641</v>
      </c>
      <c r="P7" s="17">
        <v>0.233825695675314</v>
      </c>
      <c r="Q7" s="17">
        <v>0.18814330187898101</v>
      </c>
      <c r="R7" s="17">
        <v>0.15484288508528801</v>
      </c>
      <c r="S7" s="17">
        <v>0.20327880304351501</v>
      </c>
      <c r="T7" s="17">
        <v>0.19209379272222399</v>
      </c>
    </row>
    <row r="8" spans="2:21" ht="29" x14ac:dyDescent="0.35">
      <c r="B8" s="18" t="s">
        <v>316</v>
      </c>
      <c r="C8" s="17">
        <v>0.62175225592795502</v>
      </c>
      <c r="D8" s="17">
        <v>0.58116509696697205</v>
      </c>
      <c r="E8" s="17">
        <v>0.621374292686519</v>
      </c>
      <c r="F8" s="17">
        <v>0.65785658912574496</v>
      </c>
      <c r="G8" s="17">
        <v>0.447720625148114</v>
      </c>
      <c r="H8" s="17">
        <v>0.53388508584174799</v>
      </c>
      <c r="I8" s="17">
        <v>0.40086719994912401</v>
      </c>
      <c r="J8" s="17">
        <v>0.499321040478654</v>
      </c>
      <c r="K8" s="17">
        <v>0.416593783569354</v>
      </c>
      <c r="L8" s="17">
        <v>0.48722154118389399</v>
      </c>
      <c r="M8" s="17">
        <v>0.560688917064605</v>
      </c>
      <c r="N8" s="17">
        <v>0.574271194717626</v>
      </c>
      <c r="O8" s="17">
        <v>0.50572052349919305</v>
      </c>
      <c r="P8" s="17">
        <v>0.208748699730996</v>
      </c>
      <c r="Q8" s="17">
        <v>0.37606221449924898</v>
      </c>
      <c r="R8" s="17">
        <v>0.565290598307717</v>
      </c>
      <c r="S8" s="17">
        <v>0.32259831501819097</v>
      </c>
      <c r="T8" s="17">
        <v>0.272454656168646</v>
      </c>
    </row>
    <row r="9" spans="2:21" x14ac:dyDescent="0.35">
      <c r="B9" s="18" t="s">
        <v>317</v>
      </c>
      <c r="C9" s="17">
        <v>9.4522833492894601E-2</v>
      </c>
      <c r="D9" s="17">
        <v>0.174597059370938</v>
      </c>
      <c r="E9" s="17">
        <v>0.15972813708143699</v>
      </c>
      <c r="F9" s="17">
        <v>0.148925508025744</v>
      </c>
      <c r="G9" s="17">
        <v>0.24069437507828401</v>
      </c>
      <c r="H9" s="17">
        <v>0.19239696569506901</v>
      </c>
      <c r="I9" s="17">
        <v>0.27443162958793599</v>
      </c>
      <c r="J9" s="17">
        <v>0.15651285081756799</v>
      </c>
      <c r="K9" s="17">
        <v>0.249973118523247</v>
      </c>
      <c r="L9" s="17">
        <v>0.20151034753587899</v>
      </c>
      <c r="M9" s="17">
        <v>9.8475394651033901E-2</v>
      </c>
      <c r="N9" s="17">
        <v>9.9311134301864001E-2</v>
      </c>
      <c r="O9" s="17">
        <v>0.20421211732203101</v>
      </c>
      <c r="P9" s="17">
        <v>0.49999375048088002</v>
      </c>
      <c r="Q9" s="17">
        <v>0.32014572350949499</v>
      </c>
      <c r="R9" s="17">
        <v>0.20800927938694699</v>
      </c>
      <c r="S9" s="17">
        <v>0.39924478647441702</v>
      </c>
      <c r="T9" s="17">
        <v>0.40762081492518898</v>
      </c>
    </row>
    <row r="10" spans="2:21" x14ac:dyDescent="0.35">
      <c r="B10" s="18" t="s">
        <v>75</v>
      </c>
      <c r="C10" s="17">
        <v>3.1671253811172799E-2</v>
      </c>
      <c r="D10" s="17">
        <v>7.9297969160124798E-2</v>
      </c>
      <c r="E10" s="17">
        <v>3.5692855115328298E-2</v>
      </c>
      <c r="F10" s="17">
        <v>3.1750021078837301E-2</v>
      </c>
      <c r="G10" s="17">
        <v>4.9164233958808097E-2</v>
      </c>
      <c r="H10" s="17">
        <v>5.2807604967456498E-2</v>
      </c>
      <c r="I10" s="17">
        <v>6.4788262001627905E-2</v>
      </c>
      <c r="J10" s="17">
        <v>5.7271124077402397E-2</v>
      </c>
      <c r="K10" s="17">
        <v>8.3431023631728995E-2</v>
      </c>
      <c r="L10" s="17">
        <v>5.4133682021449997E-2</v>
      </c>
      <c r="M10" s="17">
        <v>5.2778848831543303E-2</v>
      </c>
      <c r="N10" s="17">
        <v>4.6486955771570498E-2</v>
      </c>
      <c r="O10" s="17">
        <v>5.9630082872365202E-2</v>
      </c>
      <c r="P10" s="17">
        <v>5.7431854112809801E-2</v>
      </c>
      <c r="Q10" s="17">
        <v>0.115648760112274</v>
      </c>
      <c r="R10" s="17">
        <v>7.1857237220048401E-2</v>
      </c>
      <c r="S10" s="17">
        <v>7.4878095463877498E-2</v>
      </c>
      <c r="T10" s="17">
        <v>0.127830736183942</v>
      </c>
    </row>
    <row r="11" spans="2:21" x14ac:dyDescent="0.35">
      <c r="B11" s="16"/>
      <c r="C11" s="16"/>
      <c r="D11" s="16"/>
      <c r="E11" s="16"/>
      <c r="F11" s="16"/>
      <c r="G11" s="16"/>
      <c r="H11" s="16"/>
      <c r="I11" s="16"/>
      <c r="J11" s="16"/>
      <c r="K11" s="16"/>
      <c r="L11" s="16"/>
      <c r="M11" s="16"/>
      <c r="N11" s="16"/>
      <c r="O11" s="16"/>
      <c r="P11" s="16"/>
      <c r="Q11" s="16"/>
      <c r="R11" s="16"/>
      <c r="S11" s="16"/>
      <c r="T11" s="16"/>
    </row>
    <row r="12" spans="2:21" x14ac:dyDescent="0.35">
      <c r="B12" t="s">
        <v>78</v>
      </c>
    </row>
    <row r="13" spans="2:21" x14ac:dyDescent="0.35">
      <c r="B13" t="s">
        <v>79</v>
      </c>
    </row>
    <row r="17" spans="2:2" x14ac:dyDescent="0.3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0.25205365676797797</v>
      </c>
      <c r="D9" s="17">
        <v>0.26673354146479</v>
      </c>
      <c r="E9" s="17">
        <v>0.33860814443620102</v>
      </c>
      <c r="F9" s="17">
        <v>0.264458760129337</v>
      </c>
      <c r="G9" s="17">
        <v>0.27681470290003202</v>
      </c>
      <c r="H9" s="17">
        <v>0.21869921661143499</v>
      </c>
      <c r="I9" s="17">
        <v>0.21308907394177501</v>
      </c>
      <c r="J9" s="17">
        <v>0.207562116325961</v>
      </c>
      <c r="K9" s="17">
        <v>0.24613334369968401</v>
      </c>
      <c r="L9" s="17">
        <v>0.109202595890357</v>
      </c>
      <c r="M9" s="17"/>
      <c r="N9" s="17">
        <v>0.32216432461561301</v>
      </c>
      <c r="O9" s="17">
        <v>0.24673915567600799</v>
      </c>
      <c r="P9" s="17">
        <v>0.23681635324971201</v>
      </c>
      <c r="Q9" s="17">
        <v>0.204385492577001</v>
      </c>
      <c r="R9" s="17"/>
      <c r="S9" s="17">
        <v>0.30399841585149301</v>
      </c>
      <c r="T9" s="17">
        <v>0.27987113413689702</v>
      </c>
      <c r="U9" s="17">
        <v>0.25411113846259498</v>
      </c>
      <c r="V9" s="17">
        <v>0.26377493617083803</v>
      </c>
      <c r="W9" s="17">
        <v>0.24244570232047999</v>
      </c>
      <c r="X9" s="17">
        <v>0.214289132068227</v>
      </c>
      <c r="Y9" s="17">
        <v>0.22055238850987999</v>
      </c>
      <c r="Z9" s="17"/>
      <c r="AA9" s="17">
        <v>0.19144876671918501</v>
      </c>
      <c r="AB9" s="17">
        <v>0.34767695620910499</v>
      </c>
      <c r="AC9" s="17"/>
      <c r="AD9" s="17">
        <v>0.22514625852463799</v>
      </c>
      <c r="AE9" s="17">
        <v>0.18214450763397799</v>
      </c>
      <c r="AF9" s="17">
        <v>0.168893415252475</v>
      </c>
      <c r="AG9" s="17"/>
      <c r="AH9" s="17">
        <v>0.204212286716216</v>
      </c>
      <c r="AI9" s="17">
        <v>0.258832002051614</v>
      </c>
      <c r="AJ9" s="17"/>
      <c r="AK9" s="17">
        <v>0.235810097663778</v>
      </c>
      <c r="AL9" s="17">
        <v>0.25937289076485298</v>
      </c>
      <c r="AM9" s="17"/>
      <c r="AN9" s="17">
        <v>0.27874073949737199</v>
      </c>
      <c r="AO9" s="17">
        <v>0.204385492577001</v>
      </c>
      <c r="AP9" s="17"/>
      <c r="AQ9" s="17">
        <v>0.20453413730842601</v>
      </c>
      <c r="AR9" s="17">
        <v>0.275758202111683</v>
      </c>
      <c r="AS9" s="17"/>
      <c r="AT9" s="17">
        <v>0.38415837755400301</v>
      </c>
      <c r="AU9" s="17">
        <v>0.29114837500119201</v>
      </c>
      <c r="AV9" s="17">
        <v>0.194030448029511</v>
      </c>
      <c r="AW9" s="17">
        <v>0.12748903393018801</v>
      </c>
      <c r="AX9" s="17"/>
      <c r="AY9" s="17">
        <v>0.21927119273117299</v>
      </c>
      <c r="AZ9" s="17">
        <v>0.26017885652628198</v>
      </c>
      <c r="BA9" s="17"/>
      <c r="BB9" s="17">
        <v>0.25292363199954698</v>
      </c>
      <c r="BC9" s="17">
        <v>0.25189383715611502</v>
      </c>
      <c r="BD9" s="17"/>
      <c r="BE9" s="17">
        <v>0.24510365850902799</v>
      </c>
      <c r="BF9" s="17">
        <v>0.25296447781209003</v>
      </c>
      <c r="BG9" s="17"/>
      <c r="BH9" s="17">
        <v>0.21279428008138099</v>
      </c>
      <c r="BI9" s="17">
        <v>0.25548963142968301</v>
      </c>
      <c r="BJ9" s="17"/>
      <c r="BK9" s="17">
        <v>0.22652137953936799</v>
      </c>
      <c r="BL9" s="17">
        <v>0.25647771710216</v>
      </c>
      <c r="BM9" s="17"/>
      <c r="BN9" s="17">
        <v>0.227659104294857</v>
      </c>
      <c r="BO9" s="17">
        <v>0.25316537251569099</v>
      </c>
      <c r="BP9" s="17"/>
      <c r="BQ9" s="17">
        <v>0.21205450602317899</v>
      </c>
      <c r="BR9" s="17">
        <v>0.25520036396717399</v>
      </c>
      <c r="BS9" s="17"/>
      <c r="BT9" s="17">
        <v>0.24166013180215401</v>
      </c>
      <c r="BU9" s="17">
        <v>0.25274803994446199</v>
      </c>
      <c r="BV9" s="17"/>
      <c r="BW9" s="17">
        <v>0.197021038444713</v>
      </c>
      <c r="BX9" s="17">
        <v>0.27826432077836899</v>
      </c>
      <c r="BY9" s="17"/>
      <c r="BZ9" s="17">
        <v>0.19849023721089101</v>
      </c>
      <c r="CA9" s="17">
        <v>0.25462758075478298</v>
      </c>
    </row>
    <row r="10" spans="2:79" ht="29" x14ac:dyDescent="0.35">
      <c r="B10" s="18" t="s">
        <v>316</v>
      </c>
      <c r="C10" s="17">
        <v>0.62175225592795502</v>
      </c>
      <c r="D10" s="17">
        <v>0.613423920303378</v>
      </c>
      <c r="E10" s="17">
        <v>0.52835319219910304</v>
      </c>
      <c r="F10" s="17">
        <v>0.55793717578780799</v>
      </c>
      <c r="G10" s="17">
        <v>0.60634089987505402</v>
      </c>
      <c r="H10" s="17">
        <v>0.66484536265555005</v>
      </c>
      <c r="I10" s="17">
        <v>0.67676570719004803</v>
      </c>
      <c r="J10" s="17">
        <v>0.68730358293981697</v>
      </c>
      <c r="K10" s="17">
        <v>0.59800377835007801</v>
      </c>
      <c r="L10" s="17">
        <v>0.81376580940362397</v>
      </c>
      <c r="M10" s="17"/>
      <c r="N10" s="17">
        <v>0.466436275955108</v>
      </c>
      <c r="O10" s="17">
        <v>0.61718462009125596</v>
      </c>
      <c r="P10" s="17">
        <v>0.66150240320753795</v>
      </c>
      <c r="Q10" s="17">
        <v>0.73346052593646505</v>
      </c>
      <c r="R10" s="17"/>
      <c r="S10" s="17">
        <v>0.53155485733047203</v>
      </c>
      <c r="T10" s="17">
        <v>0.61054481348121203</v>
      </c>
      <c r="U10" s="17">
        <v>0.67900448620425002</v>
      </c>
      <c r="V10" s="17">
        <v>0.58020553871248903</v>
      </c>
      <c r="W10" s="17">
        <v>0.65985035296995398</v>
      </c>
      <c r="X10" s="17">
        <v>0.71034435477512403</v>
      </c>
      <c r="Y10" s="17">
        <v>0.68720452703174195</v>
      </c>
      <c r="Z10" s="17"/>
      <c r="AA10" s="17">
        <v>0.74825136749318999</v>
      </c>
      <c r="AB10" s="17">
        <v>0.42216007096564501</v>
      </c>
      <c r="AC10" s="17"/>
      <c r="AD10" s="17">
        <v>0.70880306803714199</v>
      </c>
      <c r="AE10" s="17">
        <v>0.78792850358544497</v>
      </c>
      <c r="AF10" s="17">
        <v>0.77301100225711294</v>
      </c>
      <c r="AG10" s="17"/>
      <c r="AH10" s="17">
        <v>0.75083456058894305</v>
      </c>
      <c r="AI10" s="17">
        <v>0.603463389408182</v>
      </c>
      <c r="AJ10" s="17"/>
      <c r="AK10" s="17">
        <v>0.61217130494202998</v>
      </c>
      <c r="AL10" s="17">
        <v>0.626069365357529</v>
      </c>
      <c r="AM10" s="17"/>
      <c r="AN10" s="17">
        <v>0.55921223799626096</v>
      </c>
      <c r="AO10" s="17">
        <v>0.73346052593646505</v>
      </c>
      <c r="AP10" s="17"/>
      <c r="AQ10" s="17">
        <v>0.73006384071762398</v>
      </c>
      <c r="AR10" s="17">
        <v>0.56772231408309404</v>
      </c>
      <c r="AS10" s="17"/>
      <c r="AT10" s="17">
        <v>0.27669761306313201</v>
      </c>
      <c r="AU10" s="17">
        <v>0.583380913851127</v>
      </c>
      <c r="AV10" s="17">
        <v>0.75220014821376802</v>
      </c>
      <c r="AW10" s="17">
        <v>0.85061135342921901</v>
      </c>
      <c r="AX10" s="17"/>
      <c r="AY10" s="17">
        <v>0.71879723814872698</v>
      </c>
      <c r="AZ10" s="17">
        <v>0.59769946156815201</v>
      </c>
      <c r="BA10" s="17"/>
      <c r="BB10" s="17">
        <v>0.61497703621956301</v>
      </c>
      <c r="BC10" s="17">
        <v>0.62299690398778895</v>
      </c>
      <c r="BD10" s="17"/>
      <c r="BE10" s="17">
        <v>0.67535148541864498</v>
      </c>
      <c r="BF10" s="17">
        <v>0.61472789356851298</v>
      </c>
      <c r="BG10" s="17"/>
      <c r="BH10" s="17">
        <v>0.62597555297070295</v>
      </c>
      <c r="BI10" s="17">
        <v>0.62138263361470303</v>
      </c>
      <c r="BJ10" s="17"/>
      <c r="BK10" s="17">
        <v>0.68564527981436296</v>
      </c>
      <c r="BL10" s="17">
        <v>0.61068130483041305</v>
      </c>
      <c r="BM10" s="17"/>
      <c r="BN10" s="17">
        <v>0.70980867968889505</v>
      </c>
      <c r="BO10" s="17">
        <v>0.61773932258596398</v>
      </c>
      <c r="BP10" s="17"/>
      <c r="BQ10" s="17">
        <v>0.72715322452832198</v>
      </c>
      <c r="BR10" s="17">
        <v>0.61346043021362595</v>
      </c>
      <c r="BS10" s="17"/>
      <c r="BT10" s="17">
        <v>0.661914986397516</v>
      </c>
      <c r="BU10" s="17">
        <v>0.61906901569411099</v>
      </c>
      <c r="BV10" s="17"/>
      <c r="BW10" s="17">
        <v>0.72492335396213303</v>
      </c>
      <c r="BX10" s="17">
        <v>0.57261443424059599</v>
      </c>
      <c r="BY10" s="17"/>
      <c r="BZ10" s="17">
        <v>0.73046643699062497</v>
      </c>
      <c r="CA10" s="17">
        <v>0.61652813019705499</v>
      </c>
    </row>
    <row r="11" spans="2:79" x14ac:dyDescent="0.35">
      <c r="B11" s="18" t="s">
        <v>317</v>
      </c>
      <c r="C11" s="17">
        <v>9.4522833492894601E-2</v>
      </c>
      <c r="D11" s="17">
        <v>9.2556247976153097E-2</v>
      </c>
      <c r="E11" s="17">
        <v>9.8252976332516104E-2</v>
      </c>
      <c r="F11" s="17">
        <v>0.14583969279516801</v>
      </c>
      <c r="G11" s="17">
        <v>8.9947584826800403E-2</v>
      </c>
      <c r="H11" s="17">
        <v>8.6611680821743003E-2</v>
      </c>
      <c r="I11" s="17">
        <v>8.5872702569969206E-2</v>
      </c>
      <c r="J11" s="17">
        <v>5.7876872110157802E-2</v>
      </c>
      <c r="K11" s="17">
        <v>9.5186128968484607E-2</v>
      </c>
      <c r="L11" s="17">
        <v>4.6958290801961997E-2</v>
      </c>
      <c r="M11" s="17"/>
      <c r="N11" s="17">
        <v>0.18367598530510501</v>
      </c>
      <c r="O11" s="17">
        <v>9.9572188674556097E-2</v>
      </c>
      <c r="P11" s="17">
        <v>6.33477746848536E-2</v>
      </c>
      <c r="Q11" s="17">
        <v>3.2755112993446099E-2</v>
      </c>
      <c r="R11" s="17"/>
      <c r="S11" s="17">
        <v>0.13946386291780899</v>
      </c>
      <c r="T11" s="17">
        <v>8.9776653674842305E-2</v>
      </c>
      <c r="U11" s="17">
        <v>4.9912152206942E-2</v>
      </c>
      <c r="V11" s="17">
        <v>0.123368888905658</v>
      </c>
      <c r="W11" s="17">
        <v>7.4608305583246604E-2</v>
      </c>
      <c r="X11" s="17">
        <v>5.9397081307993697E-2</v>
      </c>
      <c r="Y11" s="17">
        <v>7.1886779716950303E-2</v>
      </c>
      <c r="Z11" s="17"/>
      <c r="AA11" s="17">
        <v>4.4200244991456202E-2</v>
      </c>
      <c r="AB11" s="17">
        <v>0.17392256419204399</v>
      </c>
      <c r="AC11" s="17"/>
      <c r="AD11" s="17">
        <v>5.0568586731204103E-2</v>
      </c>
      <c r="AE11" s="17">
        <v>2.44260499459177E-2</v>
      </c>
      <c r="AF11" s="17">
        <v>4.3038207596533498E-2</v>
      </c>
      <c r="AG11" s="17"/>
      <c r="AH11" s="17">
        <v>4.0931916426354097E-2</v>
      </c>
      <c r="AI11" s="17">
        <v>0.102115796226836</v>
      </c>
      <c r="AJ11" s="17"/>
      <c r="AK11" s="17">
        <v>0.10961441619884101</v>
      </c>
      <c r="AL11" s="17">
        <v>8.7722671995070001E-2</v>
      </c>
      <c r="AM11" s="17"/>
      <c r="AN11" s="17">
        <v>0.12910357086660099</v>
      </c>
      <c r="AO11" s="17">
        <v>3.2755112993446099E-2</v>
      </c>
      <c r="AP11" s="17"/>
      <c r="AQ11" s="17">
        <v>5.05906462013418E-2</v>
      </c>
      <c r="AR11" s="17">
        <v>0.116437880983794</v>
      </c>
      <c r="AS11" s="17"/>
      <c r="AT11" s="17">
        <v>0.25918060479362498</v>
      </c>
      <c r="AU11" s="17">
        <v>8.7671429985806404E-2</v>
      </c>
      <c r="AV11" s="17">
        <v>4.1727061046905399E-2</v>
      </c>
      <c r="AW11" s="17">
        <v>1.9865813472594099E-2</v>
      </c>
      <c r="AX11" s="17"/>
      <c r="AY11" s="17">
        <v>4.9038614332805097E-2</v>
      </c>
      <c r="AZ11" s="17">
        <v>0.105796188848713</v>
      </c>
      <c r="BA11" s="17"/>
      <c r="BB11" s="17">
        <v>0.10688690275852999</v>
      </c>
      <c r="BC11" s="17">
        <v>9.2251480609081504E-2</v>
      </c>
      <c r="BD11" s="17"/>
      <c r="BE11" s="17">
        <v>5.3315634660056101E-2</v>
      </c>
      <c r="BF11" s="17">
        <v>9.9923177848026096E-2</v>
      </c>
      <c r="BG11" s="17"/>
      <c r="BH11" s="17">
        <v>0.10879864215662501</v>
      </c>
      <c r="BI11" s="17">
        <v>9.3273416895287703E-2</v>
      </c>
      <c r="BJ11" s="17"/>
      <c r="BK11" s="17">
        <v>5.9289760455700703E-2</v>
      </c>
      <c r="BL11" s="17">
        <v>0.10062778212241</v>
      </c>
      <c r="BM11" s="17"/>
      <c r="BN11" s="17">
        <v>5.02655442720348E-2</v>
      </c>
      <c r="BO11" s="17">
        <v>9.6539739744080894E-2</v>
      </c>
      <c r="BP11" s="17"/>
      <c r="BQ11" s="17">
        <v>4.4081516489302502E-2</v>
      </c>
      <c r="BR11" s="17">
        <v>9.8491019126755799E-2</v>
      </c>
      <c r="BS11" s="17"/>
      <c r="BT11" s="17">
        <v>8.5907683715543706E-2</v>
      </c>
      <c r="BU11" s="17">
        <v>9.5098404830622804E-2</v>
      </c>
      <c r="BV11" s="17"/>
      <c r="BW11" s="17">
        <v>6.11304159997988E-2</v>
      </c>
      <c r="BX11" s="17">
        <v>0.110426809390699</v>
      </c>
      <c r="BY11" s="17"/>
      <c r="BZ11" s="17">
        <v>6.5793247630322696E-2</v>
      </c>
      <c r="CA11" s="17">
        <v>9.5903398266281803E-2</v>
      </c>
    </row>
    <row r="12" spans="2:79" x14ac:dyDescent="0.35">
      <c r="B12" s="18" t="s">
        <v>75</v>
      </c>
      <c r="C12" s="19">
        <v>3.1671253811172799E-2</v>
      </c>
      <c r="D12" s="19">
        <v>2.72862902556796E-2</v>
      </c>
      <c r="E12" s="19">
        <v>3.4785687032180101E-2</v>
      </c>
      <c r="F12" s="19">
        <v>3.1764371287686402E-2</v>
      </c>
      <c r="G12" s="19">
        <v>2.6896812398114301E-2</v>
      </c>
      <c r="H12" s="19">
        <v>2.9843739911272101E-2</v>
      </c>
      <c r="I12" s="19">
        <v>2.4272516298207699E-2</v>
      </c>
      <c r="J12" s="19">
        <v>4.7257428624064103E-2</v>
      </c>
      <c r="K12" s="19">
        <v>6.0676748981753598E-2</v>
      </c>
      <c r="L12" s="19">
        <v>3.0073303904056999E-2</v>
      </c>
      <c r="M12" s="19"/>
      <c r="N12" s="19">
        <v>2.77234141241753E-2</v>
      </c>
      <c r="O12" s="19">
        <v>3.6504035558179999E-2</v>
      </c>
      <c r="P12" s="19">
        <v>3.8333468857896402E-2</v>
      </c>
      <c r="Q12" s="19">
        <v>2.9398868493087801E-2</v>
      </c>
      <c r="R12" s="19"/>
      <c r="S12" s="19">
        <v>2.4982863900225701E-2</v>
      </c>
      <c r="T12" s="19">
        <v>1.9807398707047799E-2</v>
      </c>
      <c r="U12" s="19">
        <v>1.6972223126213298E-2</v>
      </c>
      <c r="V12" s="19">
        <v>3.2650636211015403E-2</v>
      </c>
      <c r="W12" s="19">
        <v>2.3095639126318901E-2</v>
      </c>
      <c r="X12" s="19">
        <v>1.5969431848655999E-2</v>
      </c>
      <c r="Y12" s="19">
        <v>2.0356304741428299E-2</v>
      </c>
      <c r="Z12" s="19"/>
      <c r="AA12" s="19">
        <v>1.6099620796169101E-2</v>
      </c>
      <c r="AB12" s="19">
        <v>5.6240408633205501E-2</v>
      </c>
      <c r="AC12" s="19"/>
      <c r="AD12" s="19">
        <v>1.5482086707016E-2</v>
      </c>
      <c r="AE12" s="19">
        <v>5.5009388346591798E-3</v>
      </c>
      <c r="AF12" s="19">
        <v>1.50573748938784E-2</v>
      </c>
      <c r="AG12" s="19"/>
      <c r="AH12" s="19">
        <v>4.0212362684862498E-3</v>
      </c>
      <c r="AI12" s="19">
        <v>3.5588812313367697E-2</v>
      </c>
      <c r="AJ12" s="19"/>
      <c r="AK12" s="19">
        <v>4.2404181195351602E-2</v>
      </c>
      <c r="AL12" s="19">
        <v>2.6835071882548099E-2</v>
      </c>
      <c r="AM12" s="19"/>
      <c r="AN12" s="19">
        <v>3.2943451639766197E-2</v>
      </c>
      <c r="AO12" s="19">
        <v>2.9398868493087801E-2</v>
      </c>
      <c r="AP12" s="19"/>
      <c r="AQ12" s="19">
        <v>1.48113757726077E-2</v>
      </c>
      <c r="AR12" s="19">
        <v>4.0081602821429502E-2</v>
      </c>
      <c r="AS12" s="19"/>
      <c r="AT12" s="19">
        <v>7.9963404589240103E-2</v>
      </c>
      <c r="AU12" s="19">
        <v>3.7799281161874199E-2</v>
      </c>
      <c r="AV12" s="19">
        <v>1.20423427098154E-2</v>
      </c>
      <c r="AW12" s="19">
        <v>2.0337991679985402E-3</v>
      </c>
      <c r="AX12" s="19"/>
      <c r="AY12" s="19">
        <v>1.28929547872944E-2</v>
      </c>
      <c r="AZ12" s="19">
        <v>3.6325493056852801E-2</v>
      </c>
      <c r="BA12" s="19"/>
      <c r="BB12" s="19">
        <v>2.52124290223604E-2</v>
      </c>
      <c r="BC12" s="19">
        <v>3.2857778247014302E-2</v>
      </c>
      <c r="BD12" s="19"/>
      <c r="BE12" s="19">
        <v>2.6229221412269899E-2</v>
      </c>
      <c r="BF12" s="19">
        <v>3.23844507713709E-2</v>
      </c>
      <c r="BG12" s="19"/>
      <c r="BH12" s="19">
        <v>5.2431524791290297E-2</v>
      </c>
      <c r="BI12" s="19">
        <v>2.9854318060326401E-2</v>
      </c>
      <c r="BJ12" s="19"/>
      <c r="BK12" s="19">
        <v>2.8543580190569001E-2</v>
      </c>
      <c r="BL12" s="19">
        <v>3.2213195945017301E-2</v>
      </c>
      <c r="BM12" s="19"/>
      <c r="BN12" s="19">
        <v>1.22666717442133E-2</v>
      </c>
      <c r="BO12" s="19">
        <v>3.2555565154264797E-2</v>
      </c>
      <c r="BP12" s="19"/>
      <c r="BQ12" s="19">
        <v>1.6710752959196599E-2</v>
      </c>
      <c r="BR12" s="19">
        <v>3.2848186692444603E-2</v>
      </c>
      <c r="BS12" s="19"/>
      <c r="BT12" s="19">
        <v>1.05171980847869E-2</v>
      </c>
      <c r="BU12" s="19">
        <v>3.3084539530803897E-2</v>
      </c>
      <c r="BV12" s="19"/>
      <c r="BW12" s="19">
        <v>1.6925191593355E-2</v>
      </c>
      <c r="BX12" s="19">
        <v>3.8694435590335301E-2</v>
      </c>
      <c r="BY12" s="19"/>
      <c r="BZ12" s="19">
        <v>5.2500781681610797E-3</v>
      </c>
      <c r="CA12" s="19">
        <v>3.2940890781879603E-2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0.16493987450196501</v>
      </c>
      <c r="D9" s="17">
        <v>0.158913822429924</v>
      </c>
      <c r="E9" s="17">
        <v>0.20401064301935301</v>
      </c>
      <c r="F9" s="17">
        <v>0.206624949586835</v>
      </c>
      <c r="G9" s="17">
        <v>0.19276877002131801</v>
      </c>
      <c r="H9" s="17">
        <v>0.133396211137008</v>
      </c>
      <c r="I9" s="17">
        <v>0.121152863170952</v>
      </c>
      <c r="J9" s="17">
        <v>0.159518283059398</v>
      </c>
      <c r="K9" s="17">
        <v>0.16039570613316501</v>
      </c>
      <c r="L9" s="17">
        <v>8.6676620764209095E-2</v>
      </c>
      <c r="M9" s="17"/>
      <c r="N9" s="17">
        <v>0.17321065302008201</v>
      </c>
      <c r="O9" s="17">
        <v>0.16837709143843199</v>
      </c>
      <c r="P9" s="17">
        <v>0.18402858614989301</v>
      </c>
      <c r="Q9" s="17">
        <v>0.14802323825770899</v>
      </c>
      <c r="R9" s="17"/>
      <c r="S9" s="17">
        <v>0.20722391774587701</v>
      </c>
      <c r="T9" s="17">
        <v>0.18821451341741199</v>
      </c>
      <c r="U9" s="17">
        <v>0.20174093769590101</v>
      </c>
      <c r="V9" s="17">
        <v>0.165813070381512</v>
      </c>
      <c r="W9" s="17">
        <v>0.161227794880106</v>
      </c>
      <c r="X9" s="17">
        <v>0.139193566873763</v>
      </c>
      <c r="Y9" s="17">
        <v>0.13061374549799001</v>
      </c>
      <c r="Z9" s="17"/>
      <c r="AA9" s="17">
        <v>0.136953728159247</v>
      </c>
      <c r="AB9" s="17">
        <v>0.209096833614974</v>
      </c>
      <c r="AC9" s="17"/>
      <c r="AD9" s="17">
        <v>0.14782297241589501</v>
      </c>
      <c r="AE9" s="17">
        <v>0.14407921097280599</v>
      </c>
      <c r="AF9" s="17">
        <v>0.124824607438402</v>
      </c>
      <c r="AG9" s="17"/>
      <c r="AH9" s="17">
        <v>0.15695449124829799</v>
      </c>
      <c r="AI9" s="17">
        <v>0.16607127364159999</v>
      </c>
      <c r="AJ9" s="17"/>
      <c r="AK9" s="17">
        <v>0.16262592024178801</v>
      </c>
      <c r="AL9" s="17">
        <v>0.16598252608956701</v>
      </c>
      <c r="AM9" s="17"/>
      <c r="AN9" s="17">
        <v>0.17441067495370499</v>
      </c>
      <c r="AO9" s="17">
        <v>0.14802323825770899</v>
      </c>
      <c r="AP9" s="17"/>
      <c r="AQ9" s="17">
        <v>0.13521394367719</v>
      </c>
      <c r="AR9" s="17">
        <v>0.179768300444267</v>
      </c>
      <c r="AS9" s="17"/>
      <c r="AT9" s="17">
        <v>0.220303481253602</v>
      </c>
      <c r="AU9" s="17">
        <v>0.198763930318621</v>
      </c>
      <c r="AV9" s="17">
        <v>0.13493264509981101</v>
      </c>
      <c r="AW9" s="17">
        <v>8.7460921428969995E-2</v>
      </c>
      <c r="AX9" s="17"/>
      <c r="AY9" s="17">
        <v>0.15188623899519499</v>
      </c>
      <c r="AZ9" s="17">
        <v>0.168175244361459</v>
      </c>
      <c r="BA9" s="17"/>
      <c r="BB9" s="17">
        <v>0.16028679522220399</v>
      </c>
      <c r="BC9" s="17">
        <v>0.165794672773766</v>
      </c>
      <c r="BD9" s="17"/>
      <c r="BE9" s="17">
        <v>0.17773863958007499</v>
      </c>
      <c r="BF9" s="17">
        <v>0.163262552560655</v>
      </c>
      <c r="BG9" s="17"/>
      <c r="BH9" s="17">
        <v>0.160294232411439</v>
      </c>
      <c r="BI9" s="17">
        <v>0.16534646038940301</v>
      </c>
      <c r="BJ9" s="17"/>
      <c r="BK9" s="17">
        <v>0.17055988409046599</v>
      </c>
      <c r="BL9" s="17">
        <v>0.16396607724621701</v>
      </c>
      <c r="BM9" s="17"/>
      <c r="BN9" s="17">
        <v>0.13957910538597901</v>
      </c>
      <c r="BO9" s="17">
        <v>0.16609562295979899</v>
      </c>
      <c r="BP9" s="17"/>
      <c r="BQ9" s="17">
        <v>0.17265983045868799</v>
      </c>
      <c r="BR9" s="17">
        <v>0.16433255058297799</v>
      </c>
      <c r="BS9" s="17"/>
      <c r="BT9" s="17">
        <v>0.173956696614602</v>
      </c>
      <c r="BU9" s="17">
        <v>0.16433746775343999</v>
      </c>
      <c r="BV9" s="17"/>
      <c r="BW9" s="17">
        <v>0.13429504750080801</v>
      </c>
      <c r="BX9" s="17">
        <v>0.17953524155257</v>
      </c>
      <c r="BY9" s="17"/>
      <c r="BZ9" s="17">
        <v>0.13649967577951699</v>
      </c>
      <c r="CA9" s="17">
        <v>0.166306533133668</v>
      </c>
    </row>
    <row r="10" spans="2:79" ht="29" x14ac:dyDescent="0.35">
      <c r="B10" s="18" t="s">
        <v>316</v>
      </c>
      <c r="C10" s="17">
        <v>0.58116509696697205</v>
      </c>
      <c r="D10" s="17">
        <v>0.60964833832453802</v>
      </c>
      <c r="E10" s="17">
        <v>0.53297242991043503</v>
      </c>
      <c r="F10" s="17">
        <v>0.46898393754852702</v>
      </c>
      <c r="G10" s="17">
        <v>0.58228665584904604</v>
      </c>
      <c r="H10" s="17">
        <v>0.55702253464322704</v>
      </c>
      <c r="I10" s="17">
        <v>0.68411577310051097</v>
      </c>
      <c r="J10" s="17">
        <v>0.56315207245247201</v>
      </c>
      <c r="K10" s="17">
        <v>0.59017385711464299</v>
      </c>
      <c r="L10" s="17">
        <v>0.77666040903628997</v>
      </c>
      <c r="M10" s="17"/>
      <c r="N10" s="17">
        <v>0.434453212357236</v>
      </c>
      <c r="O10" s="17">
        <v>0.56387385815470004</v>
      </c>
      <c r="P10" s="17">
        <v>0.62538613423108902</v>
      </c>
      <c r="Q10" s="17">
        <v>0.69070120588928197</v>
      </c>
      <c r="R10" s="17"/>
      <c r="S10" s="17">
        <v>0.48423007327397399</v>
      </c>
      <c r="T10" s="17">
        <v>0.58871417042531005</v>
      </c>
      <c r="U10" s="17">
        <v>0.60419990093070697</v>
      </c>
      <c r="V10" s="17">
        <v>0.51110342390249497</v>
      </c>
      <c r="W10" s="17">
        <v>0.66047044539307598</v>
      </c>
      <c r="X10" s="17">
        <v>0.70602794906044297</v>
      </c>
      <c r="Y10" s="17">
        <v>0.679864890710557</v>
      </c>
      <c r="Z10" s="17"/>
      <c r="AA10" s="17">
        <v>0.72589393792710699</v>
      </c>
      <c r="AB10" s="17">
        <v>0.35280977306891098</v>
      </c>
      <c r="AC10" s="17"/>
      <c r="AD10" s="17">
        <v>0.70462754723412102</v>
      </c>
      <c r="AE10" s="17">
        <v>0.80338694436678104</v>
      </c>
      <c r="AF10" s="17">
        <v>0.72150168580105201</v>
      </c>
      <c r="AG10" s="17"/>
      <c r="AH10" s="17">
        <v>0.78549376892318701</v>
      </c>
      <c r="AI10" s="17">
        <v>0.55221504205910499</v>
      </c>
      <c r="AJ10" s="17"/>
      <c r="AK10" s="17">
        <v>0.52506130749331403</v>
      </c>
      <c r="AL10" s="17">
        <v>0.60644507167171402</v>
      </c>
      <c r="AM10" s="17"/>
      <c r="AN10" s="17">
        <v>0.51984116619938003</v>
      </c>
      <c r="AO10" s="17">
        <v>0.69070120588928197</v>
      </c>
      <c r="AP10" s="17"/>
      <c r="AQ10" s="17">
        <v>0.72025361240736696</v>
      </c>
      <c r="AR10" s="17">
        <v>0.511782450455743</v>
      </c>
      <c r="AS10" s="17"/>
      <c r="AT10" s="17">
        <v>0.24835118648850199</v>
      </c>
      <c r="AU10" s="17">
        <v>0.48826398765687501</v>
      </c>
      <c r="AV10" s="17">
        <v>0.73220895924525298</v>
      </c>
      <c r="AW10" s="17">
        <v>0.86854825070613195</v>
      </c>
      <c r="AX10" s="17"/>
      <c r="AY10" s="17">
        <v>0.73165186964862405</v>
      </c>
      <c r="AZ10" s="17">
        <v>0.54386664717234201</v>
      </c>
      <c r="BA10" s="17"/>
      <c r="BB10" s="17">
        <v>0.60663843144721696</v>
      </c>
      <c r="BC10" s="17">
        <v>0.57648549428204898</v>
      </c>
      <c r="BD10" s="17"/>
      <c r="BE10" s="17">
        <v>0.61566729575254198</v>
      </c>
      <c r="BF10" s="17">
        <v>0.57664346580230297</v>
      </c>
      <c r="BG10" s="17"/>
      <c r="BH10" s="17">
        <v>0.55853029577323698</v>
      </c>
      <c r="BI10" s="17">
        <v>0.58314609131630302</v>
      </c>
      <c r="BJ10" s="17"/>
      <c r="BK10" s="17">
        <v>0.62084264967549696</v>
      </c>
      <c r="BL10" s="17">
        <v>0.57429003895614505</v>
      </c>
      <c r="BM10" s="17"/>
      <c r="BN10" s="17">
        <v>0.68283721543909204</v>
      </c>
      <c r="BO10" s="17">
        <v>0.57653166516561505</v>
      </c>
      <c r="BP10" s="17"/>
      <c r="BQ10" s="17">
        <v>0.71311603531692902</v>
      </c>
      <c r="BR10" s="17">
        <v>0.57078460238358297</v>
      </c>
      <c r="BS10" s="17"/>
      <c r="BT10" s="17">
        <v>0.69785877521920803</v>
      </c>
      <c r="BU10" s="17">
        <v>0.57336888468606095</v>
      </c>
      <c r="BV10" s="17"/>
      <c r="BW10" s="17">
        <v>0.69876416682873499</v>
      </c>
      <c r="BX10" s="17">
        <v>0.52515559202255202</v>
      </c>
      <c r="BY10" s="17"/>
      <c r="BZ10" s="17">
        <v>0.77138217401311004</v>
      </c>
      <c r="CA10" s="17">
        <v>0.57202445020921</v>
      </c>
    </row>
    <row r="11" spans="2:79" x14ac:dyDescent="0.35">
      <c r="B11" s="18" t="s">
        <v>317</v>
      </c>
      <c r="C11" s="17">
        <v>0.174597059370938</v>
      </c>
      <c r="D11" s="17">
        <v>0.15807941719511301</v>
      </c>
      <c r="E11" s="17">
        <v>0.18396976105232499</v>
      </c>
      <c r="F11" s="17">
        <v>0.24526419353930701</v>
      </c>
      <c r="G11" s="17">
        <v>0.169404323758124</v>
      </c>
      <c r="H11" s="17">
        <v>0.20245502906825699</v>
      </c>
      <c r="I11" s="17">
        <v>0.14479069341386899</v>
      </c>
      <c r="J11" s="17">
        <v>0.145502380160246</v>
      </c>
      <c r="K11" s="17">
        <v>0.12769074516574</v>
      </c>
      <c r="L11" s="17">
        <v>7.6793493511880306E-2</v>
      </c>
      <c r="M11" s="17"/>
      <c r="N11" s="17">
        <v>0.33431879707006301</v>
      </c>
      <c r="O11" s="17">
        <v>0.174278212397244</v>
      </c>
      <c r="P11" s="17">
        <v>0.108965781938136</v>
      </c>
      <c r="Q11" s="17">
        <v>7.3210953301565296E-2</v>
      </c>
      <c r="R11" s="17"/>
      <c r="S11" s="17">
        <v>0.24013695934062099</v>
      </c>
      <c r="T11" s="17">
        <v>0.17069733586031399</v>
      </c>
      <c r="U11" s="17">
        <v>0.144107672094063</v>
      </c>
      <c r="V11" s="17">
        <v>0.24543756689593599</v>
      </c>
      <c r="W11" s="17">
        <v>0.123442090547679</v>
      </c>
      <c r="X11" s="17">
        <v>0.101199098895045</v>
      </c>
      <c r="Y11" s="17">
        <v>0.123830232489563</v>
      </c>
      <c r="Z11" s="17"/>
      <c r="AA11" s="17">
        <v>8.9726099987946895E-2</v>
      </c>
      <c r="AB11" s="17">
        <v>0.30850772493607198</v>
      </c>
      <c r="AC11" s="17"/>
      <c r="AD11" s="17">
        <v>0.101347461352988</v>
      </c>
      <c r="AE11" s="17">
        <v>3.7188920796794901E-2</v>
      </c>
      <c r="AF11" s="17">
        <v>0.101084284184753</v>
      </c>
      <c r="AG11" s="17"/>
      <c r="AH11" s="17">
        <v>4.2371211311424899E-2</v>
      </c>
      <c r="AI11" s="17">
        <v>0.19333131494512601</v>
      </c>
      <c r="AJ11" s="17"/>
      <c r="AK11" s="17">
        <v>0.222105780253815</v>
      </c>
      <c r="AL11" s="17">
        <v>0.15318996239155</v>
      </c>
      <c r="AM11" s="17"/>
      <c r="AN11" s="17">
        <v>0.231358200610707</v>
      </c>
      <c r="AO11" s="17">
        <v>7.3210953301565296E-2</v>
      </c>
      <c r="AP11" s="17"/>
      <c r="AQ11" s="17">
        <v>8.8005355271202304E-2</v>
      </c>
      <c r="AR11" s="17">
        <v>0.21779229786589199</v>
      </c>
      <c r="AS11" s="17"/>
      <c r="AT11" s="17">
        <v>0.39862852727664599</v>
      </c>
      <c r="AU11" s="17">
        <v>0.21112243867761701</v>
      </c>
      <c r="AV11" s="17">
        <v>8.0025112589263606E-2</v>
      </c>
      <c r="AW11" s="17">
        <v>2.3753051823470501E-2</v>
      </c>
      <c r="AX11" s="17"/>
      <c r="AY11" s="17">
        <v>7.2667303975886804E-2</v>
      </c>
      <c r="AZ11" s="17">
        <v>0.19986055460333199</v>
      </c>
      <c r="BA11" s="17"/>
      <c r="BB11" s="17">
        <v>0.165530490620038</v>
      </c>
      <c r="BC11" s="17">
        <v>0.17626264184513901</v>
      </c>
      <c r="BD11" s="17"/>
      <c r="BE11" s="17">
        <v>0.14525394955125601</v>
      </c>
      <c r="BF11" s="17">
        <v>0.17844257428010599</v>
      </c>
      <c r="BG11" s="17"/>
      <c r="BH11" s="17">
        <v>0.180915058713707</v>
      </c>
      <c r="BI11" s="17">
        <v>0.17404410903176901</v>
      </c>
      <c r="BJ11" s="17"/>
      <c r="BK11" s="17">
        <v>0.11793497832312901</v>
      </c>
      <c r="BL11" s="17">
        <v>0.18441508159321501</v>
      </c>
      <c r="BM11" s="17"/>
      <c r="BN11" s="17">
        <v>0.124167397994786</v>
      </c>
      <c r="BO11" s="17">
        <v>0.17689525478835699</v>
      </c>
      <c r="BP11" s="17"/>
      <c r="BQ11" s="17">
        <v>7.1237569380357094E-2</v>
      </c>
      <c r="BR11" s="17">
        <v>0.18272828328950899</v>
      </c>
      <c r="BS11" s="17"/>
      <c r="BT11" s="17">
        <v>9.3769911509624201E-2</v>
      </c>
      <c r="BU11" s="17">
        <v>0.17999705714481301</v>
      </c>
      <c r="BV11" s="17"/>
      <c r="BW11" s="17">
        <v>0.120750114500201</v>
      </c>
      <c r="BX11" s="17">
        <v>0.20024301667761299</v>
      </c>
      <c r="BY11" s="17"/>
      <c r="BZ11" s="17">
        <v>6.79055552980809E-2</v>
      </c>
      <c r="CA11" s="17">
        <v>0.17972398785669</v>
      </c>
    </row>
    <row r="12" spans="2:79" x14ac:dyDescent="0.35">
      <c r="B12" s="18" t="s">
        <v>75</v>
      </c>
      <c r="C12" s="19">
        <v>7.9297969160124798E-2</v>
      </c>
      <c r="D12" s="19">
        <v>7.3358422050425004E-2</v>
      </c>
      <c r="E12" s="19">
        <v>7.9047166017886999E-2</v>
      </c>
      <c r="F12" s="19">
        <v>7.9126919325331405E-2</v>
      </c>
      <c r="G12" s="19">
        <v>5.5540250371512001E-2</v>
      </c>
      <c r="H12" s="19">
        <v>0.10712622515150701</v>
      </c>
      <c r="I12" s="19">
        <v>4.9940670314668097E-2</v>
      </c>
      <c r="J12" s="19">
        <v>0.131827264327884</v>
      </c>
      <c r="K12" s="19">
        <v>0.121739691586452</v>
      </c>
      <c r="L12" s="19">
        <v>5.9869476687620798E-2</v>
      </c>
      <c r="M12" s="19"/>
      <c r="N12" s="19">
        <v>5.8017337552620202E-2</v>
      </c>
      <c r="O12" s="19">
        <v>9.3470838009623997E-2</v>
      </c>
      <c r="P12" s="19">
        <v>8.1619497680881795E-2</v>
      </c>
      <c r="Q12" s="19">
        <v>8.8064602551443397E-2</v>
      </c>
      <c r="R12" s="19"/>
      <c r="S12" s="19">
        <v>6.8409049639527306E-2</v>
      </c>
      <c r="T12" s="19">
        <v>5.23739802969641E-2</v>
      </c>
      <c r="U12" s="19">
        <v>4.9951489279328902E-2</v>
      </c>
      <c r="V12" s="19">
        <v>7.7645938820056895E-2</v>
      </c>
      <c r="W12" s="19">
        <v>5.48596691791393E-2</v>
      </c>
      <c r="X12" s="19">
        <v>5.3579385170748998E-2</v>
      </c>
      <c r="Y12" s="19">
        <v>6.5691131301890901E-2</v>
      </c>
      <c r="Z12" s="19"/>
      <c r="AA12" s="19">
        <v>4.7426233925698703E-2</v>
      </c>
      <c r="AB12" s="19">
        <v>0.12958566838004301</v>
      </c>
      <c r="AC12" s="19"/>
      <c r="AD12" s="19">
        <v>4.6202018996995498E-2</v>
      </c>
      <c r="AE12" s="19">
        <v>1.5344923863618199E-2</v>
      </c>
      <c r="AF12" s="19">
        <v>5.2589422575792799E-2</v>
      </c>
      <c r="AG12" s="19"/>
      <c r="AH12" s="19">
        <v>1.5180528517089901E-2</v>
      </c>
      <c r="AI12" s="19">
        <v>8.8382369354168697E-2</v>
      </c>
      <c r="AJ12" s="19"/>
      <c r="AK12" s="19">
        <v>9.0206992011082898E-2</v>
      </c>
      <c r="AL12" s="19">
        <v>7.4382439847168996E-2</v>
      </c>
      <c r="AM12" s="19"/>
      <c r="AN12" s="19">
        <v>7.4389958236207698E-2</v>
      </c>
      <c r="AO12" s="19">
        <v>8.8064602551443397E-2</v>
      </c>
      <c r="AP12" s="19"/>
      <c r="AQ12" s="19">
        <v>5.6527088644240601E-2</v>
      </c>
      <c r="AR12" s="19">
        <v>9.0656951234098296E-2</v>
      </c>
      <c r="AS12" s="19"/>
      <c r="AT12" s="19">
        <v>0.13271680498124999</v>
      </c>
      <c r="AU12" s="19">
        <v>0.10184964334688699</v>
      </c>
      <c r="AV12" s="19">
        <v>5.2833283065672199E-2</v>
      </c>
      <c r="AW12" s="19">
        <v>2.0237776041427499E-2</v>
      </c>
      <c r="AX12" s="19"/>
      <c r="AY12" s="19">
        <v>4.3794587380294299E-2</v>
      </c>
      <c r="AZ12" s="19">
        <v>8.8097553862867398E-2</v>
      </c>
      <c r="BA12" s="19"/>
      <c r="BB12" s="19">
        <v>6.7544282710540499E-2</v>
      </c>
      <c r="BC12" s="19">
        <v>8.1457191099045895E-2</v>
      </c>
      <c r="BD12" s="19"/>
      <c r="BE12" s="19">
        <v>6.13401151161269E-2</v>
      </c>
      <c r="BF12" s="19">
        <v>8.1651407356935601E-2</v>
      </c>
      <c r="BG12" s="19"/>
      <c r="BH12" s="19">
        <v>0.100260413101617</v>
      </c>
      <c r="BI12" s="19">
        <v>7.7463339262524397E-2</v>
      </c>
      <c r="BJ12" s="19"/>
      <c r="BK12" s="19">
        <v>9.0662487910908099E-2</v>
      </c>
      <c r="BL12" s="19">
        <v>7.7328802204422398E-2</v>
      </c>
      <c r="BM12" s="19"/>
      <c r="BN12" s="19">
        <v>5.3416281180143098E-2</v>
      </c>
      <c r="BO12" s="19">
        <v>8.0477457086228402E-2</v>
      </c>
      <c r="BP12" s="19"/>
      <c r="BQ12" s="19">
        <v>4.2986564844025299E-2</v>
      </c>
      <c r="BR12" s="19">
        <v>8.2154563743930195E-2</v>
      </c>
      <c r="BS12" s="19"/>
      <c r="BT12" s="19">
        <v>3.44146166565652E-2</v>
      </c>
      <c r="BU12" s="19">
        <v>8.2296590415685197E-2</v>
      </c>
      <c r="BV12" s="19"/>
      <c r="BW12" s="19">
        <v>4.6190671170255798E-2</v>
      </c>
      <c r="BX12" s="19">
        <v>9.5066149747264697E-2</v>
      </c>
      <c r="BY12" s="19"/>
      <c r="BZ12" s="19">
        <v>2.4212594909292399E-2</v>
      </c>
      <c r="CA12" s="19">
        <v>8.1945028800431793E-2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0.18320471511671499</v>
      </c>
      <c r="D9" s="17">
        <v>0.177180021711212</v>
      </c>
      <c r="E9" s="17">
        <v>0.22098268679564401</v>
      </c>
      <c r="F9" s="17">
        <v>0.194366061030498</v>
      </c>
      <c r="G9" s="17">
        <v>0.23278562109012199</v>
      </c>
      <c r="H9" s="17">
        <v>0.151098533654521</v>
      </c>
      <c r="I9" s="17">
        <v>0.14381445476738899</v>
      </c>
      <c r="J9" s="17">
        <v>0.184019095974161</v>
      </c>
      <c r="K9" s="17">
        <v>0.14729232946843701</v>
      </c>
      <c r="L9" s="17">
        <v>0.14527074512548299</v>
      </c>
      <c r="M9" s="17"/>
      <c r="N9" s="17">
        <v>0.19310420807488199</v>
      </c>
      <c r="O9" s="17">
        <v>0.18545934731712699</v>
      </c>
      <c r="P9" s="17">
        <v>0.195000827866916</v>
      </c>
      <c r="Q9" s="17">
        <v>0.16877704940791</v>
      </c>
      <c r="R9" s="17"/>
      <c r="S9" s="17">
        <v>0.21724241262760199</v>
      </c>
      <c r="T9" s="17">
        <v>0.21759855914458801</v>
      </c>
      <c r="U9" s="17">
        <v>0.20721345042710601</v>
      </c>
      <c r="V9" s="17">
        <v>0.17094066859354401</v>
      </c>
      <c r="W9" s="17">
        <v>0.17944156940059999</v>
      </c>
      <c r="X9" s="17">
        <v>0.172668812569337</v>
      </c>
      <c r="Y9" s="17">
        <v>0.16698226345258901</v>
      </c>
      <c r="Z9" s="17"/>
      <c r="AA9" s="17">
        <v>0.15890868233691099</v>
      </c>
      <c r="AB9" s="17">
        <v>0.221539358012103</v>
      </c>
      <c r="AC9" s="17"/>
      <c r="AD9" s="17">
        <v>0.17709276296064799</v>
      </c>
      <c r="AE9" s="17">
        <v>0.15391136863736901</v>
      </c>
      <c r="AF9" s="17">
        <v>0.14988720054176999</v>
      </c>
      <c r="AG9" s="17"/>
      <c r="AH9" s="17">
        <v>0.18609138353708801</v>
      </c>
      <c r="AI9" s="17">
        <v>0.18279572107554401</v>
      </c>
      <c r="AJ9" s="17"/>
      <c r="AK9" s="17">
        <v>0.164969934843155</v>
      </c>
      <c r="AL9" s="17">
        <v>0.19142117943021</v>
      </c>
      <c r="AM9" s="17"/>
      <c r="AN9" s="17">
        <v>0.19128206222872801</v>
      </c>
      <c r="AO9" s="17">
        <v>0.16877704940791</v>
      </c>
      <c r="AP9" s="17"/>
      <c r="AQ9" s="17">
        <v>0.15854645625476699</v>
      </c>
      <c r="AR9" s="17">
        <v>0.19550519336097499</v>
      </c>
      <c r="AS9" s="17"/>
      <c r="AT9" s="17">
        <v>0.24300913545144301</v>
      </c>
      <c r="AU9" s="17">
        <v>0.20568857247413</v>
      </c>
      <c r="AV9" s="17">
        <v>0.16003583682412301</v>
      </c>
      <c r="AW9" s="17">
        <v>0.10498918808366001</v>
      </c>
      <c r="AX9" s="17"/>
      <c r="AY9" s="17">
        <v>0.18061283528480901</v>
      </c>
      <c r="AZ9" s="17">
        <v>0.18384711775491</v>
      </c>
      <c r="BA9" s="17"/>
      <c r="BB9" s="17">
        <v>0.18913867977969201</v>
      </c>
      <c r="BC9" s="17">
        <v>0.182114610600142</v>
      </c>
      <c r="BD9" s="17"/>
      <c r="BE9" s="17">
        <v>0.190350560141683</v>
      </c>
      <c r="BF9" s="17">
        <v>0.18226822768402701</v>
      </c>
      <c r="BG9" s="17"/>
      <c r="BH9" s="17">
        <v>0.18143221720224401</v>
      </c>
      <c r="BI9" s="17">
        <v>0.183359843863936</v>
      </c>
      <c r="BJ9" s="17"/>
      <c r="BK9" s="17">
        <v>0.19952315033936299</v>
      </c>
      <c r="BL9" s="17">
        <v>0.18037716701601</v>
      </c>
      <c r="BM9" s="17"/>
      <c r="BN9" s="17">
        <v>0.20347573969220201</v>
      </c>
      <c r="BO9" s="17">
        <v>0.182280917999811</v>
      </c>
      <c r="BP9" s="17"/>
      <c r="BQ9" s="17">
        <v>0.19773739791258299</v>
      </c>
      <c r="BR9" s="17">
        <v>0.18206143840393799</v>
      </c>
      <c r="BS9" s="17"/>
      <c r="BT9" s="17">
        <v>0.20624026186237401</v>
      </c>
      <c r="BU9" s="17">
        <v>0.18166572847128801</v>
      </c>
      <c r="BV9" s="17"/>
      <c r="BW9" s="17">
        <v>0.155199576424736</v>
      </c>
      <c r="BX9" s="17">
        <v>0.196542864439507</v>
      </c>
      <c r="BY9" s="17"/>
      <c r="BZ9" s="17">
        <v>0.17107267887847599</v>
      </c>
      <c r="CA9" s="17">
        <v>0.18378770513752801</v>
      </c>
    </row>
    <row r="10" spans="2:79" ht="29" x14ac:dyDescent="0.35">
      <c r="B10" s="18" t="s">
        <v>316</v>
      </c>
      <c r="C10" s="17">
        <v>0.621374292686519</v>
      </c>
      <c r="D10" s="17">
        <v>0.65057315583089703</v>
      </c>
      <c r="E10" s="17">
        <v>0.54499610570128099</v>
      </c>
      <c r="F10" s="17">
        <v>0.56068409890579896</v>
      </c>
      <c r="G10" s="17">
        <v>0.551745931550222</v>
      </c>
      <c r="H10" s="17">
        <v>0.65206780053570401</v>
      </c>
      <c r="I10" s="17">
        <v>0.71957928551626504</v>
      </c>
      <c r="J10" s="17">
        <v>0.66844145093509399</v>
      </c>
      <c r="K10" s="17">
        <v>0.58617959194694402</v>
      </c>
      <c r="L10" s="17">
        <v>0.73574121979249096</v>
      </c>
      <c r="M10" s="17"/>
      <c r="N10" s="17">
        <v>0.43606328102766301</v>
      </c>
      <c r="O10" s="17">
        <v>0.63122209427850595</v>
      </c>
      <c r="P10" s="17">
        <v>0.67913875511798805</v>
      </c>
      <c r="Q10" s="17">
        <v>0.74197028546184096</v>
      </c>
      <c r="R10" s="17"/>
      <c r="S10" s="17">
        <v>0.497958188750177</v>
      </c>
      <c r="T10" s="17">
        <v>0.59067890076321805</v>
      </c>
      <c r="U10" s="17">
        <v>0.65401521199105295</v>
      </c>
      <c r="V10" s="17">
        <v>0.57417983608494905</v>
      </c>
      <c r="W10" s="17">
        <v>0.68880086387161299</v>
      </c>
      <c r="X10" s="17">
        <v>0.71797920900504697</v>
      </c>
      <c r="Y10" s="17">
        <v>0.69701775181886905</v>
      </c>
      <c r="Z10" s="17"/>
      <c r="AA10" s="17">
        <v>0.74463989844374201</v>
      </c>
      <c r="AB10" s="17">
        <v>0.42688398141584</v>
      </c>
      <c r="AC10" s="17"/>
      <c r="AD10" s="17">
        <v>0.72770066663176702</v>
      </c>
      <c r="AE10" s="17">
        <v>0.79411077733263502</v>
      </c>
      <c r="AF10" s="17">
        <v>0.74553805798112804</v>
      </c>
      <c r="AG10" s="17"/>
      <c r="AH10" s="17">
        <v>0.75888780587910498</v>
      </c>
      <c r="AI10" s="17">
        <v>0.60189086082458099</v>
      </c>
      <c r="AJ10" s="17"/>
      <c r="AK10" s="17">
        <v>0.60279001334443705</v>
      </c>
      <c r="AL10" s="17">
        <v>0.62974823883313802</v>
      </c>
      <c r="AM10" s="17"/>
      <c r="AN10" s="17">
        <v>0.553858471789064</v>
      </c>
      <c r="AO10" s="17">
        <v>0.74197028546184096</v>
      </c>
      <c r="AP10" s="17"/>
      <c r="AQ10" s="17">
        <v>0.74230698455239796</v>
      </c>
      <c r="AR10" s="17">
        <v>0.56104846215468496</v>
      </c>
      <c r="AS10" s="17"/>
      <c r="AT10" s="17">
        <v>0.27275657990376101</v>
      </c>
      <c r="AU10" s="17">
        <v>0.56923267285272705</v>
      </c>
      <c r="AV10" s="17">
        <v>0.76192106050035702</v>
      </c>
      <c r="AW10" s="17">
        <v>0.86276306764021904</v>
      </c>
      <c r="AX10" s="17"/>
      <c r="AY10" s="17">
        <v>0.72453441152937004</v>
      </c>
      <c r="AZ10" s="17">
        <v>0.59580584939477699</v>
      </c>
      <c r="BA10" s="17"/>
      <c r="BB10" s="17">
        <v>0.59526304821177001</v>
      </c>
      <c r="BC10" s="17">
        <v>0.62617108322234305</v>
      </c>
      <c r="BD10" s="17"/>
      <c r="BE10" s="17">
        <v>0.67539242791931198</v>
      </c>
      <c r="BF10" s="17">
        <v>0.61429503129671803</v>
      </c>
      <c r="BG10" s="17"/>
      <c r="BH10" s="17">
        <v>0.59760789906212097</v>
      </c>
      <c r="BI10" s="17">
        <v>0.62345432383284705</v>
      </c>
      <c r="BJ10" s="17"/>
      <c r="BK10" s="17">
        <v>0.66968074156965196</v>
      </c>
      <c r="BL10" s="17">
        <v>0.61300407790013101</v>
      </c>
      <c r="BM10" s="17"/>
      <c r="BN10" s="17">
        <v>0.65656739455706803</v>
      </c>
      <c r="BO10" s="17">
        <v>0.61977046225743104</v>
      </c>
      <c r="BP10" s="17"/>
      <c r="BQ10" s="17">
        <v>0.73206712207173996</v>
      </c>
      <c r="BR10" s="17">
        <v>0.61266615972269101</v>
      </c>
      <c r="BS10" s="17"/>
      <c r="BT10" s="17">
        <v>0.65848310921860997</v>
      </c>
      <c r="BU10" s="17">
        <v>0.61889508202566201</v>
      </c>
      <c r="BV10" s="17"/>
      <c r="BW10" s="17">
        <v>0.71806902150611396</v>
      </c>
      <c r="BX10" s="17">
        <v>0.57532100418443499</v>
      </c>
      <c r="BY10" s="17"/>
      <c r="BZ10" s="17">
        <v>0.75696725515837004</v>
      </c>
      <c r="CA10" s="17">
        <v>0.61485854030486997</v>
      </c>
    </row>
    <row r="11" spans="2:79" x14ac:dyDescent="0.35">
      <c r="B11" s="18" t="s">
        <v>317</v>
      </c>
      <c r="C11" s="17">
        <v>0.15972813708143699</v>
      </c>
      <c r="D11" s="17">
        <v>0.140068301492382</v>
      </c>
      <c r="E11" s="17">
        <v>0.18436801821689899</v>
      </c>
      <c r="F11" s="17">
        <v>0.21131661301052501</v>
      </c>
      <c r="G11" s="17">
        <v>0.19045564716121999</v>
      </c>
      <c r="H11" s="17">
        <v>0.15530906706052999</v>
      </c>
      <c r="I11" s="17">
        <v>0.11696020395578099</v>
      </c>
      <c r="J11" s="17">
        <v>0.107074720708461</v>
      </c>
      <c r="K11" s="17">
        <v>0.18152304210133399</v>
      </c>
      <c r="L11" s="17">
        <v>9.3852380979115899E-2</v>
      </c>
      <c r="M11" s="17"/>
      <c r="N11" s="17">
        <v>0.33783752141680201</v>
      </c>
      <c r="O11" s="17">
        <v>0.143520560943077</v>
      </c>
      <c r="P11" s="17">
        <v>8.94051805403447E-2</v>
      </c>
      <c r="Q11" s="17">
        <v>5.3885751269357997E-2</v>
      </c>
      <c r="R11" s="17"/>
      <c r="S11" s="17">
        <v>0.24017149069711299</v>
      </c>
      <c r="T11" s="17">
        <v>0.16680178342636201</v>
      </c>
      <c r="U11" s="17">
        <v>0.12084134472126799</v>
      </c>
      <c r="V11" s="17">
        <v>0.22071378984061699</v>
      </c>
      <c r="W11" s="17">
        <v>0.106478907625231</v>
      </c>
      <c r="X11" s="17">
        <v>9.4306893642963199E-2</v>
      </c>
      <c r="Y11" s="17">
        <v>0.115083478157363</v>
      </c>
      <c r="Z11" s="17"/>
      <c r="AA11" s="17">
        <v>7.5360026609925204E-2</v>
      </c>
      <c r="AB11" s="17">
        <v>0.29284540013404597</v>
      </c>
      <c r="AC11" s="17"/>
      <c r="AD11" s="17">
        <v>7.9004035906524606E-2</v>
      </c>
      <c r="AE11" s="17">
        <v>4.1336834524908099E-2</v>
      </c>
      <c r="AF11" s="17">
        <v>8.3386106163135507E-2</v>
      </c>
      <c r="AG11" s="17"/>
      <c r="AH11" s="17">
        <v>4.5647924857959703E-2</v>
      </c>
      <c r="AI11" s="17">
        <v>0.17589145070821299</v>
      </c>
      <c r="AJ11" s="17"/>
      <c r="AK11" s="17">
        <v>0.18680383628431799</v>
      </c>
      <c r="AL11" s="17">
        <v>0.14752801660145801</v>
      </c>
      <c r="AM11" s="17"/>
      <c r="AN11" s="17">
        <v>0.21898413223843399</v>
      </c>
      <c r="AO11" s="17">
        <v>5.3885751269357997E-2</v>
      </c>
      <c r="AP11" s="17"/>
      <c r="AQ11" s="17">
        <v>7.3544038890177299E-2</v>
      </c>
      <c r="AR11" s="17">
        <v>0.202720046231951</v>
      </c>
      <c r="AS11" s="17"/>
      <c r="AT11" s="17">
        <v>0.40155129721541999</v>
      </c>
      <c r="AU11" s="17">
        <v>0.183696887990276</v>
      </c>
      <c r="AV11" s="17">
        <v>6.3267473613375397E-2</v>
      </c>
      <c r="AW11" s="17">
        <v>1.9414685498575199E-2</v>
      </c>
      <c r="AX11" s="17"/>
      <c r="AY11" s="17">
        <v>7.3728471514569904E-2</v>
      </c>
      <c r="AZ11" s="17">
        <v>0.18104332745558699</v>
      </c>
      <c r="BA11" s="17"/>
      <c r="BB11" s="17">
        <v>0.175845343772109</v>
      </c>
      <c r="BC11" s="17">
        <v>0.15676731058415999</v>
      </c>
      <c r="BD11" s="17"/>
      <c r="BE11" s="17">
        <v>0.10998970571330299</v>
      </c>
      <c r="BF11" s="17">
        <v>0.16624652864116499</v>
      </c>
      <c r="BG11" s="17"/>
      <c r="BH11" s="17">
        <v>0.15811383163013801</v>
      </c>
      <c r="BI11" s="17">
        <v>0.159869420848401</v>
      </c>
      <c r="BJ11" s="17"/>
      <c r="BK11" s="17">
        <v>0.10006728871619799</v>
      </c>
      <c r="BL11" s="17">
        <v>0.170065765425084</v>
      </c>
      <c r="BM11" s="17"/>
      <c r="BN11" s="17">
        <v>0.12004628664782099</v>
      </c>
      <c r="BO11" s="17">
        <v>0.16153653008532901</v>
      </c>
      <c r="BP11" s="17"/>
      <c r="BQ11" s="17">
        <v>4.8152586560870902E-2</v>
      </c>
      <c r="BR11" s="17">
        <v>0.168505713143425</v>
      </c>
      <c r="BS11" s="17"/>
      <c r="BT11" s="17">
        <v>0.118764197624481</v>
      </c>
      <c r="BU11" s="17">
        <v>0.16246490545357201</v>
      </c>
      <c r="BV11" s="17"/>
      <c r="BW11" s="17">
        <v>0.104180586119937</v>
      </c>
      <c r="BX11" s="17">
        <v>0.18618405066889801</v>
      </c>
      <c r="BY11" s="17"/>
      <c r="BZ11" s="17">
        <v>6.4678574726860297E-2</v>
      </c>
      <c r="CA11" s="17">
        <v>0.16429562643336501</v>
      </c>
    </row>
    <row r="12" spans="2:79" x14ac:dyDescent="0.35">
      <c r="B12" s="18" t="s">
        <v>75</v>
      </c>
      <c r="C12" s="19">
        <v>3.5692855115328298E-2</v>
      </c>
      <c r="D12" s="19">
        <v>3.2178520965509001E-2</v>
      </c>
      <c r="E12" s="19">
        <v>4.9653189286176201E-2</v>
      </c>
      <c r="F12" s="19">
        <v>3.3633227053177998E-2</v>
      </c>
      <c r="G12" s="19">
        <v>2.5012800198437199E-2</v>
      </c>
      <c r="H12" s="19">
        <v>4.1524598749244301E-2</v>
      </c>
      <c r="I12" s="19">
        <v>1.96460557605641E-2</v>
      </c>
      <c r="J12" s="19">
        <v>4.0464732382283701E-2</v>
      </c>
      <c r="K12" s="19">
        <v>8.5005036483285196E-2</v>
      </c>
      <c r="L12" s="19">
        <v>2.5135654102910299E-2</v>
      </c>
      <c r="M12" s="19"/>
      <c r="N12" s="19">
        <v>3.2994989480652999E-2</v>
      </c>
      <c r="O12" s="19">
        <v>3.9797997461289501E-2</v>
      </c>
      <c r="P12" s="19">
        <v>3.6455236474751102E-2</v>
      </c>
      <c r="Q12" s="19">
        <v>3.5366913860890699E-2</v>
      </c>
      <c r="R12" s="19"/>
      <c r="S12" s="19">
        <v>4.4627907925108103E-2</v>
      </c>
      <c r="T12" s="19">
        <v>2.4920756665831899E-2</v>
      </c>
      <c r="U12" s="19">
        <v>1.7929992860573198E-2</v>
      </c>
      <c r="V12" s="19">
        <v>3.4165705480889999E-2</v>
      </c>
      <c r="W12" s="19">
        <v>2.5278659102556701E-2</v>
      </c>
      <c r="X12" s="19">
        <v>1.5045084782653199E-2</v>
      </c>
      <c r="Y12" s="19">
        <v>2.0916506571178699E-2</v>
      </c>
      <c r="Z12" s="19"/>
      <c r="AA12" s="19">
        <v>2.1091392609421999E-2</v>
      </c>
      <c r="AB12" s="19">
        <v>5.8731260438010503E-2</v>
      </c>
      <c r="AC12" s="19"/>
      <c r="AD12" s="19">
        <v>1.620253450106E-2</v>
      </c>
      <c r="AE12" s="19">
        <v>1.06410195050881E-2</v>
      </c>
      <c r="AF12" s="19">
        <v>2.1188635313966801E-2</v>
      </c>
      <c r="AG12" s="19"/>
      <c r="AH12" s="19">
        <v>9.3728857258472496E-3</v>
      </c>
      <c r="AI12" s="19">
        <v>3.94219673916619E-2</v>
      </c>
      <c r="AJ12" s="19"/>
      <c r="AK12" s="19">
        <v>4.5436215528089997E-2</v>
      </c>
      <c r="AL12" s="19">
        <v>3.13025651351935E-2</v>
      </c>
      <c r="AM12" s="19"/>
      <c r="AN12" s="19">
        <v>3.58753337437741E-2</v>
      </c>
      <c r="AO12" s="19">
        <v>3.5366913860890699E-2</v>
      </c>
      <c r="AP12" s="19"/>
      <c r="AQ12" s="19">
        <v>2.5602520302657899E-2</v>
      </c>
      <c r="AR12" s="19">
        <v>4.0726298252389201E-2</v>
      </c>
      <c r="AS12" s="19"/>
      <c r="AT12" s="19">
        <v>8.2682987429375299E-2</v>
      </c>
      <c r="AU12" s="19">
        <v>4.13818666828678E-2</v>
      </c>
      <c r="AV12" s="19">
        <v>1.47756290621443E-2</v>
      </c>
      <c r="AW12" s="19">
        <v>1.2833058777545699E-2</v>
      </c>
      <c r="AX12" s="19"/>
      <c r="AY12" s="19">
        <v>2.1124281671251501E-2</v>
      </c>
      <c r="AZ12" s="19">
        <v>3.9303705394726503E-2</v>
      </c>
      <c r="BA12" s="19"/>
      <c r="BB12" s="19">
        <v>3.9752928236429397E-2</v>
      </c>
      <c r="BC12" s="19">
        <v>3.4946995593355498E-2</v>
      </c>
      <c r="BD12" s="19"/>
      <c r="BE12" s="19">
        <v>2.4267306225701699E-2</v>
      </c>
      <c r="BF12" s="19">
        <v>3.7190212378088998E-2</v>
      </c>
      <c r="BG12" s="19"/>
      <c r="BH12" s="19">
        <v>6.2846052105497902E-2</v>
      </c>
      <c r="BI12" s="19">
        <v>3.3316411454816099E-2</v>
      </c>
      <c r="BJ12" s="19"/>
      <c r="BK12" s="19">
        <v>3.07288193747874E-2</v>
      </c>
      <c r="BL12" s="19">
        <v>3.6552989658775202E-2</v>
      </c>
      <c r="BM12" s="19"/>
      <c r="BN12" s="19">
        <v>1.9910579102908801E-2</v>
      </c>
      <c r="BO12" s="19">
        <v>3.64120896574293E-2</v>
      </c>
      <c r="BP12" s="19"/>
      <c r="BQ12" s="19">
        <v>2.2042893454805802E-2</v>
      </c>
      <c r="BR12" s="19">
        <v>3.6766688729945901E-2</v>
      </c>
      <c r="BS12" s="19"/>
      <c r="BT12" s="19">
        <v>1.6512431294535002E-2</v>
      </c>
      <c r="BU12" s="19">
        <v>3.6974284049477703E-2</v>
      </c>
      <c r="BV12" s="19"/>
      <c r="BW12" s="19">
        <v>2.25508159492122E-2</v>
      </c>
      <c r="BX12" s="19">
        <v>4.1952080707159903E-2</v>
      </c>
      <c r="BY12" s="19"/>
      <c r="BZ12" s="19">
        <v>7.2814912362934598E-3</v>
      </c>
      <c r="CA12" s="19">
        <v>3.7058128124236499E-2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0.161467881769674</v>
      </c>
      <c r="D9" s="17">
        <v>0.171159132821469</v>
      </c>
      <c r="E9" s="17">
        <v>0.201303133681979</v>
      </c>
      <c r="F9" s="17">
        <v>0.17665911243242999</v>
      </c>
      <c r="G9" s="17">
        <v>0.188798803600599</v>
      </c>
      <c r="H9" s="17">
        <v>0.12087430266596701</v>
      </c>
      <c r="I9" s="17">
        <v>0.141618149596652</v>
      </c>
      <c r="J9" s="17">
        <v>0.154027967836947</v>
      </c>
      <c r="K9" s="17">
        <v>0.15802664927476201</v>
      </c>
      <c r="L9" s="17">
        <v>6.9268708657851702E-2</v>
      </c>
      <c r="M9" s="17"/>
      <c r="N9" s="17">
        <v>0.161689835418203</v>
      </c>
      <c r="O9" s="17">
        <v>0.16291534825957099</v>
      </c>
      <c r="P9" s="17">
        <v>0.16511065526430899</v>
      </c>
      <c r="Q9" s="17">
        <v>0.15892274059480599</v>
      </c>
      <c r="R9" s="17"/>
      <c r="S9" s="17">
        <v>0.18208090275682301</v>
      </c>
      <c r="T9" s="17">
        <v>0.199709697598976</v>
      </c>
      <c r="U9" s="17">
        <v>0.20272166885688001</v>
      </c>
      <c r="V9" s="17">
        <v>0.15972243573299799</v>
      </c>
      <c r="W9" s="17">
        <v>0.158714850608876</v>
      </c>
      <c r="X9" s="17">
        <v>0.15109662595546799</v>
      </c>
      <c r="Y9" s="17">
        <v>0.12950583630409701</v>
      </c>
      <c r="Z9" s="17"/>
      <c r="AA9" s="17">
        <v>0.15338453915678399</v>
      </c>
      <c r="AB9" s="17">
        <v>0.174221900307375</v>
      </c>
      <c r="AC9" s="17"/>
      <c r="AD9" s="17">
        <v>0.17614323557941999</v>
      </c>
      <c r="AE9" s="17">
        <v>0.16535194375454401</v>
      </c>
      <c r="AF9" s="17">
        <v>0.12856273116449901</v>
      </c>
      <c r="AG9" s="17"/>
      <c r="AH9" s="17">
        <v>0.19740993476173799</v>
      </c>
      <c r="AI9" s="17">
        <v>0.15637547649115999</v>
      </c>
      <c r="AJ9" s="17"/>
      <c r="AK9" s="17">
        <v>0.145505145656595</v>
      </c>
      <c r="AL9" s="17">
        <v>0.16866057889304001</v>
      </c>
      <c r="AM9" s="17"/>
      <c r="AN9" s="17">
        <v>0.162892782313769</v>
      </c>
      <c r="AO9" s="17">
        <v>0.15892274059480599</v>
      </c>
      <c r="AP9" s="17"/>
      <c r="AQ9" s="17">
        <v>0.149345503832123</v>
      </c>
      <c r="AR9" s="17">
        <v>0.167514985375989</v>
      </c>
      <c r="AS9" s="17"/>
      <c r="AT9" s="17">
        <v>0.21035322295324399</v>
      </c>
      <c r="AU9" s="17">
        <v>0.17477882020982299</v>
      </c>
      <c r="AV9" s="17">
        <v>0.14028346733432001</v>
      </c>
      <c r="AW9" s="17">
        <v>0.114994167497438</v>
      </c>
      <c r="AX9" s="17"/>
      <c r="AY9" s="17">
        <v>0.15495545028934099</v>
      </c>
      <c r="AZ9" s="17">
        <v>0.16308200103266099</v>
      </c>
      <c r="BA9" s="17"/>
      <c r="BB9" s="17">
        <v>0.18043518410834999</v>
      </c>
      <c r="BC9" s="17">
        <v>0.15798347579138899</v>
      </c>
      <c r="BD9" s="17"/>
      <c r="BE9" s="17">
        <v>0.18173703814276501</v>
      </c>
      <c r="BF9" s="17">
        <v>0.15881153949689</v>
      </c>
      <c r="BG9" s="17"/>
      <c r="BH9" s="17">
        <v>0.16331253899946599</v>
      </c>
      <c r="BI9" s="17">
        <v>0.16130643765017899</v>
      </c>
      <c r="BJ9" s="17"/>
      <c r="BK9" s="17">
        <v>0.176313742871919</v>
      </c>
      <c r="BL9" s="17">
        <v>0.15889549135415601</v>
      </c>
      <c r="BM9" s="17"/>
      <c r="BN9" s="17">
        <v>0.212159981348812</v>
      </c>
      <c r="BO9" s="17">
        <v>0.159157726440985</v>
      </c>
      <c r="BP9" s="17"/>
      <c r="BQ9" s="17">
        <v>0.18875961369504601</v>
      </c>
      <c r="BR9" s="17">
        <v>0.15932085895221401</v>
      </c>
      <c r="BS9" s="17"/>
      <c r="BT9" s="17">
        <v>0.183057933770501</v>
      </c>
      <c r="BU9" s="17">
        <v>0.16002546748403901</v>
      </c>
      <c r="BV9" s="17"/>
      <c r="BW9" s="17">
        <v>0.14696300838790999</v>
      </c>
      <c r="BX9" s="17">
        <v>0.16837619131964801</v>
      </c>
      <c r="BY9" s="17"/>
      <c r="BZ9" s="17">
        <v>0.21791187501523601</v>
      </c>
      <c r="CA9" s="17">
        <v>0.15875553537119599</v>
      </c>
    </row>
    <row r="10" spans="2:79" ht="29" x14ac:dyDescent="0.35">
      <c r="B10" s="18" t="s">
        <v>316</v>
      </c>
      <c r="C10" s="17">
        <v>0.65785658912574496</v>
      </c>
      <c r="D10" s="17">
        <v>0.61719858045292098</v>
      </c>
      <c r="E10" s="17">
        <v>0.59684614549919301</v>
      </c>
      <c r="F10" s="17">
        <v>0.65278086600057805</v>
      </c>
      <c r="G10" s="17">
        <v>0.64074305167557999</v>
      </c>
      <c r="H10" s="17">
        <v>0.67646395123285497</v>
      </c>
      <c r="I10" s="17">
        <v>0.68223736804186597</v>
      </c>
      <c r="J10" s="17">
        <v>0.72094260477352501</v>
      </c>
      <c r="K10" s="17">
        <v>0.67535547060748402</v>
      </c>
      <c r="L10" s="17">
        <v>0.80953082033394297</v>
      </c>
      <c r="M10" s="17"/>
      <c r="N10" s="17">
        <v>0.51650608819881505</v>
      </c>
      <c r="O10" s="17">
        <v>0.66027459935389698</v>
      </c>
      <c r="P10" s="17">
        <v>0.71333399624355498</v>
      </c>
      <c r="Q10" s="17">
        <v>0.74757828046540897</v>
      </c>
      <c r="R10" s="17"/>
      <c r="S10" s="17">
        <v>0.57318473012174398</v>
      </c>
      <c r="T10" s="17">
        <v>0.64853614370620905</v>
      </c>
      <c r="U10" s="17">
        <v>0.65753573426749801</v>
      </c>
      <c r="V10" s="17">
        <v>0.608514351876978</v>
      </c>
      <c r="W10" s="17">
        <v>0.71643798442897999</v>
      </c>
      <c r="X10" s="17">
        <v>0.73594771072628495</v>
      </c>
      <c r="Y10" s="17">
        <v>0.74940694667076901</v>
      </c>
      <c r="Z10" s="17"/>
      <c r="AA10" s="17">
        <v>0.75608190771073902</v>
      </c>
      <c r="AB10" s="17">
        <v>0.502875216431377</v>
      </c>
      <c r="AC10" s="17"/>
      <c r="AD10" s="17">
        <v>0.72915092755465905</v>
      </c>
      <c r="AE10" s="17">
        <v>0.78340057719642398</v>
      </c>
      <c r="AF10" s="17">
        <v>0.77576587830154298</v>
      </c>
      <c r="AG10" s="17"/>
      <c r="AH10" s="17">
        <v>0.75220097421828003</v>
      </c>
      <c r="AI10" s="17">
        <v>0.644489521731193</v>
      </c>
      <c r="AJ10" s="17"/>
      <c r="AK10" s="17">
        <v>0.63831064481702005</v>
      </c>
      <c r="AL10" s="17">
        <v>0.66666385477286905</v>
      </c>
      <c r="AM10" s="17"/>
      <c r="AN10" s="17">
        <v>0.60762578540085399</v>
      </c>
      <c r="AO10" s="17">
        <v>0.74757828046540897</v>
      </c>
      <c r="AP10" s="17"/>
      <c r="AQ10" s="17">
        <v>0.74943291558213498</v>
      </c>
      <c r="AR10" s="17">
        <v>0.61217483123795202</v>
      </c>
      <c r="AS10" s="17"/>
      <c r="AT10" s="17">
        <v>0.35874179275520701</v>
      </c>
      <c r="AU10" s="17">
        <v>0.621159448227391</v>
      </c>
      <c r="AV10" s="17">
        <v>0.772039440234631</v>
      </c>
      <c r="AW10" s="17">
        <v>0.86469072147165205</v>
      </c>
      <c r="AX10" s="17"/>
      <c r="AY10" s="17">
        <v>0.768621914189758</v>
      </c>
      <c r="AZ10" s="17">
        <v>0.63040318014989005</v>
      </c>
      <c r="BA10" s="17"/>
      <c r="BB10" s="17">
        <v>0.60055215903357695</v>
      </c>
      <c r="BC10" s="17">
        <v>0.66838375293797603</v>
      </c>
      <c r="BD10" s="17"/>
      <c r="BE10" s="17">
        <v>0.69751281767432405</v>
      </c>
      <c r="BF10" s="17">
        <v>0.65265950473141598</v>
      </c>
      <c r="BG10" s="17"/>
      <c r="BH10" s="17">
        <v>0.62991990103918105</v>
      </c>
      <c r="BI10" s="17">
        <v>0.66030160380755398</v>
      </c>
      <c r="BJ10" s="17"/>
      <c r="BK10" s="17">
        <v>0.711528588001206</v>
      </c>
      <c r="BL10" s="17">
        <v>0.64855666812163104</v>
      </c>
      <c r="BM10" s="17"/>
      <c r="BN10" s="17">
        <v>0.70231561667129705</v>
      </c>
      <c r="BO10" s="17">
        <v>0.65583048919606302</v>
      </c>
      <c r="BP10" s="17"/>
      <c r="BQ10" s="17">
        <v>0.75444560602751498</v>
      </c>
      <c r="BR10" s="17">
        <v>0.65025799392587902</v>
      </c>
      <c r="BS10" s="17"/>
      <c r="BT10" s="17">
        <v>0.71453142685753701</v>
      </c>
      <c r="BU10" s="17">
        <v>0.65407018807505402</v>
      </c>
      <c r="BV10" s="17"/>
      <c r="BW10" s="17">
        <v>0.74063875015171399</v>
      </c>
      <c r="BX10" s="17">
        <v>0.61842950978962297</v>
      </c>
      <c r="BY10" s="17"/>
      <c r="BZ10" s="17">
        <v>0.72102601556739798</v>
      </c>
      <c r="CA10" s="17">
        <v>0.65482106033957999</v>
      </c>
    </row>
    <row r="11" spans="2:79" x14ac:dyDescent="0.35">
      <c r="B11" s="18" t="s">
        <v>317</v>
      </c>
      <c r="C11" s="17">
        <v>0.148925508025744</v>
      </c>
      <c r="D11" s="17">
        <v>0.17479966621509899</v>
      </c>
      <c r="E11" s="17">
        <v>0.16814785083214501</v>
      </c>
      <c r="F11" s="17">
        <v>0.1444234094313</v>
      </c>
      <c r="G11" s="17">
        <v>0.145823147387489</v>
      </c>
      <c r="H11" s="17">
        <v>0.17000556251437501</v>
      </c>
      <c r="I11" s="17">
        <v>0.15668369671952601</v>
      </c>
      <c r="J11" s="17">
        <v>7.2007458871640007E-2</v>
      </c>
      <c r="K11" s="17">
        <v>0.105036626605854</v>
      </c>
      <c r="L11" s="17">
        <v>9.4817801876186505E-2</v>
      </c>
      <c r="M11" s="17"/>
      <c r="N11" s="17">
        <v>0.29965534023749202</v>
      </c>
      <c r="O11" s="17">
        <v>0.14080452041521299</v>
      </c>
      <c r="P11" s="17">
        <v>9.0392807249362994E-2</v>
      </c>
      <c r="Q11" s="17">
        <v>5.5937186046175001E-2</v>
      </c>
      <c r="R11" s="17"/>
      <c r="S11" s="17">
        <v>0.21915280112850799</v>
      </c>
      <c r="T11" s="17">
        <v>0.13867752254163901</v>
      </c>
      <c r="U11" s="17">
        <v>0.117966233594626</v>
      </c>
      <c r="V11" s="17">
        <v>0.203730662929694</v>
      </c>
      <c r="W11" s="17">
        <v>0.100135265886451</v>
      </c>
      <c r="X11" s="17">
        <v>9.47137859074213E-2</v>
      </c>
      <c r="Y11" s="17">
        <v>0.102229857086666</v>
      </c>
      <c r="Z11" s="17"/>
      <c r="AA11" s="17">
        <v>7.1175592337021407E-2</v>
      </c>
      <c r="AB11" s="17">
        <v>0.27160048463966902</v>
      </c>
      <c r="AC11" s="17"/>
      <c r="AD11" s="17">
        <v>7.3689465103303695E-2</v>
      </c>
      <c r="AE11" s="17">
        <v>4.67819457051055E-2</v>
      </c>
      <c r="AF11" s="17">
        <v>7.6207853051349098E-2</v>
      </c>
      <c r="AG11" s="17"/>
      <c r="AH11" s="17">
        <v>3.8772569771820399E-2</v>
      </c>
      <c r="AI11" s="17">
        <v>0.16453239070247999</v>
      </c>
      <c r="AJ11" s="17"/>
      <c r="AK11" s="17">
        <v>0.180230403762591</v>
      </c>
      <c r="AL11" s="17">
        <v>0.13481974119989301</v>
      </c>
      <c r="AM11" s="17"/>
      <c r="AN11" s="17">
        <v>0.20098513909511201</v>
      </c>
      <c r="AO11" s="17">
        <v>5.5937186046175001E-2</v>
      </c>
      <c r="AP11" s="17"/>
      <c r="AQ11" s="17">
        <v>7.7644411013463602E-2</v>
      </c>
      <c r="AR11" s="17">
        <v>0.18448323284059401</v>
      </c>
      <c r="AS11" s="17"/>
      <c r="AT11" s="17">
        <v>0.36148421064972702</v>
      </c>
      <c r="AU11" s="17">
        <v>0.16583595651510699</v>
      </c>
      <c r="AV11" s="17">
        <v>7.1434612007580806E-2</v>
      </c>
      <c r="AW11" s="17">
        <v>1.51371658361592E-2</v>
      </c>
      <c r="AX11" s="17"/>
      <c r="AY11" s="17">
        <v>5.4809935052898398E-2</v>
      </c>
      <c r="AZ11" s="17">
        <v>0.172252242401572</v>
      </c>
      <c r="BA11" s="17"/>
      <c r="BB11" s="17">
        <v>0.188787957619895</v>
      </c>
      <c r="BC11" s="17">
        <v>0.14160253951947899</v>
      </c>
      <c r="BD11" s="17"/>
      <c r="BE11" s="17">
        <v>9.9809304433563104E-2</v>
      </c>
      <c r="BF11" s="17">
        <v>0.15536235450711999</v>
      </c>
      <c r="BG11" s="17"/>
      <c r="BH11" s="17">
        <v>0.157270881135434</v>
      </c>
      <c r="BI11" s="17">
        <v>0.14819512224360901</v>
      </c>
      <c r="BJ11" s="17"/>
      <c r="BK11" s="17">
        <v>8.1865129329487807E-2</v>
      </c>
      <c r="BL11" s="17">
        <v>0.160545276945255</v>
      </c>
      <c r="BM11" s="17"/>
      <c r="BN11" s="17">
        <v>7.03610265098112E-2</v>
      </c>
      <c r="BO11" s="17">
        <v>0.15250587177328201</v>
      </c>
      <c r="BP11" s="17"/>
      <c r="BQ11" s="17">
        <v>4.5566052065206697E-2</v>
      </c>
      <c r="BR11" s="17">
        <v>0.157056729267194</v>
      </c>
      <c r="BS11" s="17"/>
      <c r="BT11" s="17">
        <v>9.3775650344228897E-2</v>
      </c>
      <c r="BU11" s="17">
        <v>0.152610026366298</v>
      </c>
      <c r="BV11" s="17"/>
      <c r="BW11" s="17">
        <v>9.5750741768534903E-2</v>
      </c>
      <c r="BX11" s="17">
        <v>0.174251323417843</v>
      </c>
      <c r="BY11" s="17"/>
      <c r="BZ11" s="17">
        <v>5.5613332506158901E-2</v>
      </c>
      <c r="CA11" s="17">
        <v>0.15340950939863801</v>
      </c>
    </row>
    <row r="12" spans="2:79" x14ac:dyDescent="0.35">
      <c r="B12" s="18" t="s">
        <v>75</v>
      </c>
      <c r="C12" s="19">
        <v>3.1750021078837301E-2</v>
      </c>
      <c r="D12" s="19">
        <v>3.6842620510511001E-2</v>
      </c>
      <c r="E12" s="19">
        <v>3.37028699866826E-2</v>
      </c>
      <c r="F12" s="19">
        <v>2.6136612135691E-2</v>
      </c>
      <c r="G12" s="19">
        <v>2.4634997336331899E-2</v>
      </c>
      <c r="H12" s="19">
        <v>3.2656183586802903E-2</v>
      </c>
      <c r="I12" s="19">
        <v>1.9460785641956399E-2</v>
      </c>
      <c r="J12" s="19">
        <v>5.3021968517888499E-2</v>
      </c>
      <c r="K12" s="19">
        <v>6.1581253511900698E-2</v>
      </c>
      <c r="L12" s="19">
        <v>2.6382669132019101E-2</v>
      </c>
      <c r="M12" s="19"/>
      <c r="N12" s="19">
        <v>2.21487361454905E-2</v>
      </c>
      <c r="O12" s="19">
        <v>3.6005531971318998E-2</v>
      </c>
      <c r="P12" s="19">
        <v>3.1162541242773002E-2</v>
      </c>
      <c r="Q12" s="19">
        <v>3.7561792893610398E-2</v>
      </c>
      <c r="R12" s="19"/>
      <c r="S12" s="19">
        <v>2.5581565992925201E-2</v>
      </c>
      <c r="T12" s="19">
        <v>1.30766361531759E-2</v>
      </c>
      <c r="U12" s="19">
        <v>2.1776363280996101E-2</v>
      </c>
      <c r="V12" s="19">
        <v>2.8032549460330802E-2</v>
      </c>
      <c r="W12" s="19">
        <v>2.47118990756931E-2</v>
      </c>
      <c r="X12" s="19">
        <v>1.8241877410825402E-2</v>
      </c>
      <c r="Y12" s="19">
        <v>1.8857359938467599E-2</v>
      </c>
      <c r="Z12" s="19"/>
      <c r="AA12" s="19">
        <v>1.9357960795455601E-2</v>
      </c>
      <c r="AB12" s="19">
        <v>5.1302398621578399E-2</v>
      </c>
      <c r="AC12" s="19"/>
      <c r="AD12" s="19">
        <v>2.1016371762616899E-2</v>
      </c>
      <c r="AE12" s="19">
        <v>4.4655333439269397E-3</v>
      </c>
      <c r="AF12" s="19">
        <v>1.94635374826089E-2</v>
      </c>
      <c r="AG12" s="19"/>
      <c r="AH12" s="19">
        <v>1.16165212481618E-2</v>
      </c>
      <c r="AI12" s="19">
        <v>3.4602611075166698E-2</v>
      </c>
      <c r="AJ12" s="19"/>
      <c r="AK12" s="19">
        <v>3.5953805763793902E-2</v>
      </c>
      <c r="AL12" s="19">
        <v>2.9855825134198301E-2</v>
      </c>
      <c r="AM12" s="19"/>
      <c r="AN12" s="19">
        <v>2.8496293190265198E-2</v>
      </c>
      <c r="AO12" s="19">
        <v>3.7561792893610398E-2</v>
      </c>
      <c r="AP12" s="19"/>
      <c r="AQ12" s="19">
        <v>2.35771695722783E-2</v>
      </c>
      <c r="AR12" s="19">
        <v>3.5826950545464198E-2</v>
      </c>
      <c r="AS12" s="19"/>
      <c r="AT12" s="19">
        <v>6.9420773641822295E-2</v>
      </c>
      <c r="AU12" s="19">
        <v>3.8225775047679801E-2</v>
      </c>
      <c r="AV12" s="19">
        <v>1.6242480423468299E-2</v>
      </c>
      <c r="AW12" s="19">
        <v>5.1779451947515202E-3</v>
      </c>
      <c r="AX12" s="19"/>
      <c r="AY12" s="19">
        <v>2.16127004680025E-2</v>
      </c>
      <c r="AZ12" s="19">
        <v>3.4262576415877703E-2</v>
      </c>
      <c r="BA12" s="19"/>
      <c r="BB12" s="19">
        <v>3.02246992381787E-2</v>
      </c>
      <c r="BC12" s="19">
        <v>3.2030231751156303E-2</v>
      </c>
      <c r="BD12" s="19"/>
      <c r="BE12" s="19">
        <v>2.0940839749347101E-2</v>
      </c>
      <c r="BF12" s="19">
        <v>3.3166601264573797E-2</v>
      </c>
      <c r="BG12" s="19"/>
      <c r="BH12" s="19">
        <v>4.9496678825918503E-2</v>
      </c>
      <c r="BI12" s="19">
        <v>3.0196836298658401E-2</v>
      </c>
      <c r="BJ12" s="19"/>
      <c r="BK12" s="19">
        <v>3.0292539797387601E-2</v>
      </c>
      <c r="BL12" s="19">
        <v>3.2002563578957401E-2</v>
      </c>
      <c r="BM12" s="19"/>
      <c r="BN12" s="19">
        <v>1.51633754700799E-2</v>
      </c>
      <c r="BO12" s="19">
        <v>3.2505912589669901E-2</v>
      </c>
      <c r="BP12" s="19"/>
      <c r="BQ12" s="19">
        <v>1.1228728212231601E-2</v>
      </c>
      <c r="BR12" s="19">
        <v>3.3364417854713002E-2</v>
      </c>
      <c r="BS12" s="19"/>
      <c r="BT12" s="19">
        <v>8.6349890277334206E-3</v>
      </c>
      <c r="BU12" s="19">
        <v>3.3294318074608802E-2</v>
      </c>
      <c r="BV12" s="19"/>
      <c r="BW12" s="19">
        <v>1.6647499691841001E-2</v>
      </c>
      <c r="BX12" s="19">
        <v>3.8942975472885701E-2</v>
      </c>
      <c r="BY12" s="19"/>
      <c r="BZ12" s="19">
        <v>5.4487769112066698E-3</v>
      </c>
      <c r="CA12" s="19">
        <v>3.3013894890585802E-2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0.26242076581479401</v>
      </c>
      <c r="D9" s="17">
        <v>0.242928796797937</v>
      </c>
      <c r="E9" s="17">
        <v>0.32515425406672399</v>
      </c>
      <c r="F9" s="17">
        <v>0.306382245575964</v>
      </c>
      <c r="G9" s="17">
        <v>0.29753428669777698</v>
      </c>
      <c r="H9" s="17">
        <v>0.20686658195254701</v>
      </c>
      <c r="I9" s="17">
        <v>0.22495240150462001</v>
      </c>
      <c r="J9" s="17">
        <v>0.235876669807491</v>
      </c>
      <c r="K9" s="17">
        <v>0.22238465360187301</v>
      </c>
      <c r="L9" s="17">
        <v>0.24652308260588801</v>
      </c>
      <c r="M9" s="17"/>
      <c r="N9" s="17">
        <v>0.270333327543957</v>
      </c>
      <c r="O9" s="17">
        <v>0.28872099646944099</v>
      </c>
      <c r="P9" s="17">
        <v>0.26209648385331602</v>
      </c>
      <c r="Q9" s="17">
        <v>0.24206431746107801</v>
      </c>
      <c r="R9" s="17"/>
      <c r="S9" s="17">
        <v>0.29218591685998402</v>
      </c>
      <c r="T9" s="17">
        <v>0.30462147188379102</v>
      </c>
      <c r="U9" s="17">
        <v>0.28686159681165502</v>
      </c>
      <c r="V9" s="17">
        <v>0.239201527753898</v>
      </c>
      <c r="W9" s="17">
        <v>0.27852030993461402</v>
      </c>
      <c r="X9" s="17">
        <v>0.246717304595092</v>
      </c>
      <c r="Y9" s="17">
        <v>0.26908267630850502</v>
      </c>
      <c r="Z9" s="17"/>
      <c r="AA9" s="17">
        <v>0.23027687707648201</v>
      </c>
      <c r="AB9" s="17">
        <v>0.31313787289231299</v>
      </c>
      <c r="AC9" s="17"/>
      <c r="AD9" s="17">
        <v>0.26470350725448699</v>
      </c>
      <c r="AE9" s="17">
        <v>0.23699098280872599</v>
      </c>
      <c r="AF9" s="17">
        <v>0.20793954239870999</v>
      </c>
      <c r="AG9" s="17"/>
      <c r="AH9" s="17">
        <v>0.23158211210385099</v>
      </c>
      <c r="AI9" s="17">
        <v>0.266790102284655</v>
      </c>
      <c r="AJ9" s="17"/>
      <c r="AK9" s="17">
        <v>0.23230520569264301</v>
      </c>
      <c r="AL9" s="17">
        <v>0.27599062634025001</v>
      </c>
      <c r="AM9" s="17"/>
      <c r="AN9" s="17">
        <v>0.27381734947838499</v>
      </c>
      <c r="AO9" s="17">
        <v>0.24206431746107801</v>
      </c>
      <c r="AP9" s="17"/>
      <c r="AQ9" s="17">
        <v>0.22403154999602801</v>
      </c>
      <c r="AR9" s="17">
        <v>0.28157076811773801</v>
      </c>
      <c r="AS9" s="17"/>
      <c r="AT9" s="17">
        <v>0.31220662979673702</v>
      </c>
      <c r="AU9" s="17">
        <v>0.29765201584980899</v>
      </c>
      <c r="AV9" s="17">
        <v>0.24825732016149299</v>
      </c>
      <c r="AW9" s="17">
        <v>0.14518483851598299</v>
      </c>
      <c r="AX9" s="17"/>
      <c r="AY9" s="17">
        <v>0.25572496101386899</v>
      </c>
      <c r="AZ9" s="17">
        <v>0.26408033452473101</v>
      </c>
      <c r="BA9" s="17"/>
      <c r="BB9" s="17">
        <v>0.27501268541021101</v>
      </c>
      <c r="BC9" s="17">
        <v>0.26010755547349601</v>
      </c>
      <c r="BD9" s="17"/>
      <c r="BE9" s="17">
        <v>0.23166134180075301</v>
      </c>
      <c r="BF9" s="17">
        <v>0.266451893543596</v>
      </c>
      <c r="BG9" s="17"/>
      <c r="BH9" s="17">
        <v>0.23809750941368199</v>
      </c>
      <c r="BI9" s="17">
        <v>0.26454953350643501</v>
      </c>
      <c r="BJ9" s="17"/>
      <c r="BK9" s="17">
        <v>0.304143245763283</v>
      </c>
      <c r="BL9" s="17">
        <v>0.25519137664080399</v>
      </c>
      <c r="BM9" s="17"/>
      <c r="BN9" s="17">
        <v>0.23005449988248799</v>
      </c>
      <c r="BO9" s="17">
        <v>0.26389577084188998</v>
      </c>
      <c r="BP9" s="17"/>
      <c r="BQ9" s="17">
        <v>0.22390622609799099</v>
      </c>
      <c r="BR9" s="17">
        <v>0.26545067962906099</v>
      </c>
      <c r="BS9" s="17"/>
      <c r="BT9" s="17">
        <v>0.243375895655735</v>
      </c>
      <c r="BU9" s="17">
        <v>0.26369313851609399</v>
      </c>
      <c r="BV9" s="17"/>
      <c r="BW9" s="17">
        <v>0.22624249665045201</v>
      </c>
      <c r="BX9" s="17">
        <v>0.27965157340555702</v>
      </c>
      <c r="BY9" s="17"/>
      <c r="BZ9" s="17">
        <v>0.20977273221315301</v>
      </c>
      <c r="CA9" s="17">
        <v>0.26495070205982801</v>
      </c>
    </row>
    <row r="10" spans="2:79" ht="29" x14ac:dyDescent="0.35">
      <c r="B10" s="18" t="s">
        <v>316</v>
      </c>
      <c r="C10" s="17">
        <v>0.447720625148114</v>
      </c>
      <c r="D10" s="17">
        <v>0.47896518432153301</v>
      </c>
      <c r="E10" s="17">
        <v>0.42336843327007401</v>
      </c>
      <c r="F10" s="17">
        <v>0.41152549393892601</v>
      </c>
      <c r="G10" s="17">
        <v>0.391512517318923</v>
      </c>
      <c r="H10" s="17">
        <v>0.50784998589698205</v>
      </c>
      <c r="I10" s="17">
        <v>0.50072499765024603</v>
      </c>
      <c r="J10" s="17">
        <v>0.42695606840084999</v>
      </c>
      <c r="K10" s="17">
        <v>0.34052420152888202</v>
      </c>
      <c r="L10" s="17">
        <v>0.488183657035619</v>
      </c>
      <c r="M10" s="17"/>
      <c r="N10" s="17">
        <v>0.23169554765984801</v>
      </c>
      <c r="O10" s="17">
        <v>0.40691493649121002</v>
      </c>
      <c r="P10" s="17">
        <v>0.54231312330007397</v>
      </c>
      <c r="Q10" s="17">
        <v>0.60432627780302905</v>
      </c>
      <c r="R10" s="17"/>
      <c r="S10" s="17">
        <v>0.34684109405572999</v>
      </c>
      <c r="T10" s="17">
        <v>0.48112779179021098</v>
      </c>
      <c r="U10" s="17">
        <v>0.52044305828040904</v>
      </c>
      <c r="V10" s="17">
        <v>0.39122854276785801</v>
      </c>
      <c r="W10" s="17">
        <v>0.52001459025028296</v>
      </c>
      <c r="X10" s="17">
        <v>0.55079040050329997</v>
      </c>
      <c r="Y10" s="17">
        <v>0.49417181066766402</v>
      </c>
      <c r="Z10" s="17"/>
      <c r="AA10" s="17">
        <v>0.57868587836847896</v>
      </c>
      <c r="AB10" s="17">
        <v>0.24108169526982301</v>
      </c>
      <c r="AC10" s="17"/>
      <c r="AD10" s="17">
        <v>0.56228314138221702</v>
      </c>
      <c r="AE10" s="17">
        <v>0.63930665960729605</v>
      </c>
      <c r="AF10" s="17">
        <v>0.56999860167025296</v>
      </c>
      <c r="AG10" s="17"/>
      <c r="AH10" s="17">
        <v>0.65861373987545602</v>
      </c>
      <c r="AI10" s="17">
        <v>0.41784049529362199</v>
      </c>
      <c r="AJ10" s="17"/>
      <c r="AK10" s="17">
        <v>0.440637829752062</v>
      </c>
      <c r="AL10" s="17">
        <v>0.45091208316068099</v>
      </c>
      <c r="AM10" s="17"/>
      <c r="AN10" s="17">
        <v>0.36004475008087999</v>
      </c>
      <c r="AO10" s="17">
        <v>0.60432627780302905</v>
      </c>
      <c r="AP10" s="17"/>
      <c r="AQ10" s="17">
        <v>0.59112330588624595</v>
      </c>
      <c r="AR10" s="17">
        <v>0.37618590874890001</v>
      </c>
      <c r="AS10" s="17"/>
      <c r="AT10" s="17">
        <v>0.123364176048029</v>
      </c>
      <c r="AU10" s="17">
        <v>0.32362614106856102</v>
      </c>
      <c r="AV10" s="17">
        <v>0.58983300402720695</v>
      </c>
      <c r="AW10" s="17">
        <v>0.81922429051025902</v>
      </c>
      <c r="AX10" s="17"/>
      <c r="AY10" s="17">
        <v>0.57399004260360198</v>
      </c>
      <c r="AZ10" s="17">
        <v>0.41642449563695999</v>
      </c>
      <c r="BA10" s="17"/>
      <c r="BB10" s="17">
        <v>0.54724001863035898</v>
      </c>
      <c r="BC10" s="17">
        <v>0.429438322087139</v>
      </c>
      <c r="BD10" s="17"/>
      <c r="BE10" s="17">
        <v>0.52468729231380196</v>
      </c>
      <c r="BF10" s="17">
        <v>0.43763388015368698</v>
      </c>
      <c r="BG10" s="17"/>
      <c r="BH10" s="17">
        <v>0.47392078510902702</v>
      </c>
      <c r="BI10" s="17">
        <v>0.44542759114309199</v>
      </c>
      <c r="BJ10" s="17"/>
      <c r="BK10" s="17">
        <v>0.55246792465217298</v>
      </c>
      <c r="BL10" s="17">
        <v>0.42957072145173097</v>
      </c>
      <c r="BM10" s="17"/>
      <c r="BN10" s="17">
        <v>0.65334135616848898</v>
      </c>
      <c r="BO10" s="17">
        <v>0.43835001648523603</v>
      </c>
      <c r="BP10" s="17"/>
      <c r="BQ10" s="17">
        <v>0.62781117968337796</v>
      </c>
      <c r="BR10" s="17">
        <v>0.43355301823868198</v>
      </c>
      <c r="BS10" s="17"/>
      <c r="BT10" s="17">
        <v>0.49844626003949899</v>
      </c>
      <c r="BU10" s="17">
        <v>0.44433168563039299</v>
      </c>
      <c r="BV10" s="17"/>
      <c r="BW10" s="17">
        <v>0.51631801658092202</v>
      </c>
      <c r="BX10" s="17">
        <v>0.41504939790842199</v>
      </c>
      <c r="BY10" s="17"/>
      <c r="BZ10" s="17">
        <v>0.628728984519769</v>
      </c>
      <c r="CA10" s="17">
        <v>0.43902249194729198</v>
      </c>
    </row>
    <row r="11" spans="2:79" x14ac:dyDescent="0.35">
      <c r="B11" s="18" t="s">
        <v>317</v>
      </c>
      <c r="C11" s="17">
        <v>0.24069437507828401</v>
      </c>
      <c r="D11" s="17">
        <v>0.231176816152733</v>
      </c>
      <c r="E11" s="17">
        <v>0.20786662783729901</v>
      </c>
      <c r="F11" s="17">
        <v>0.24810632641292801</v>
      </c>
      <c r="G11" s="17">
        <v>0.26328600376141997</v>
      </c>
      <c r="H11" s="17">
        <v>0.232962438773896</v>
      </c>
      <c r="I11" s="17">
        <v>0.23912777261569901</v>
      </c>
      <c r="J11" s="17">
        <v>0.237580346891892</v>
      </c>
      <c r="K11" s="17">
        <v>0.33866286635841197</v>
      </c>
      <c r="L11" s="17">
        <v>0.227254228667332</v>
      </c>
      <c r="M11" s="17"/>
      <c r="N11" s="17">
        <v>0.46575993899844698</v>
      </c>
      <c r="O11" s="17">
        <v>0.24521411189693901</v>
      </c>
      <c r="P11" s="17">
        <v>0.15011609827436101</v>
      </c>
      <c r="Q11" s="17">
        <v>9.4344826383135696E-2</v>
      </c>
      <c r="R11" s="17"/>
      <c r="S11" s="17">
        <v>0.31827239212437203</v>
      </c>
      <c r="T11" s="17">
        <v>0.19893627099298</v>
      </c>
      <c r="U11" s="17">
        <v>0.15778605804554499</v>
      </c>
      <c r="V11" s="17">
        <v>0.32786012463929298</v>
      </c>
      <c r="W11" s="17">
        <v>0.16771652715740701</v>
      </c>
      <c r="X11" s="17">
        <v>0.176230244560621</v>
      </c>
      <c r="Y11" s="17">
        <v>0.20921011660090899</v>
      </c>
      <c r="Z11" s="17"/>
      <c r="AA11" s="17">
        <v>0.15987565130300399</v>
      </c>
      <c r="AB11" s="17">
        <v>0.36821136286246198</v>
      </c>
      <c r="AC11" s="17"/>
      <c r="AD11" s="17">
        <v>0.14683425243025799</v>
      </c>
      <c r="AE11" s="17">
        <v>0.10351815997293901</v>
      </c>
      <c r="AF11" s="17">
        <v>0.190870078952217</v>
      </c>
      <c r="AG11" s="17"/>
      <c r="AH11" s="17">
        <v>9.6693224580870193E-2</v>
      </c>
      <c r="AI11" s="17">
        <v>0.26109699979944601</v>
      </c>
      <c r="AJ11" s="17"/>
      <c r="AK11" s="17">
        <v>0.26724438380649801</v>
      </c>
      <c r="AL11" s="17">
        <v>0.22873112704536699</v>
      </c>
      <c r="AM11" s="17"/>
      <c r="AN11" s="17">
        <v>0.32262835721758898</v>
      </c>
      <c r="AO11" s="17">
        <v>9.4344826383135696E-2</v>
      </c>
      <c r="AP11" s="17"/>
      <c r="AQ11" s="17">
        <v>0.14794337682130199</v>
      </c>
      <c r="AR11" s="17">
        <v>0.28696210397920502</v>
      </c>
      <c r="AS11" s="17"/>
      <c r="AT11" s="17">
        <v>0.46792737533033102</v>
      </c>
      <c r="AU11" s="17">
        <v>0.31694509327251702</v>
      </c>
      <c r="AV11" s="17">
        <v>0.13481508988301799</v>
      </c>
      <c r="AW11" s="17">
        <v>2.4206698285000199E-2</v>
      </c>
      <c r="AX11" s="17"/>
      <c r="AY11" s="17">
        <v>0.13970987661735701</v>
      </c>
      <c r="AZ11" s="17">
        <v>0.26572358647514699</v>
      </c>
      <c r="BA11" s="17"/>
      <c r="BB11" s="17">
        <v>0.14211868670557101</v>
      </c>
      <c r="BC11" s="17">
        <v>0.25880331391135403</v>
      </c>
      <c r="BD11" s="17"/>
      <c r="BE11" s="17">
        <v>0.205319026373287</v>
      </c>
      <c r="BF11" s="17">
        <v>0.24533043552647901</v>
      </c>
      <c r="BG11" s="17"/>
      <c r="BH11" s="17">
        <v>0.211567590542767</v>
      </c>
      <c r="BI11" s="17">
        <v>0.24324354681985</v>
      </c>
      <c r="BJ11" s="17"/>
      <c r="BK11" s="17">
        <v>9.9194957221007393E-2</v>
      </c>
      <c r="BL11" s="17">
        <v>0.265212437303881</v>
      </c>
      <c r="BM11" s="17"/>
      <c r="BN11" s="17">
        <v>8.6855679626003393E-2</v>
      </c>
      <c r="BO11" s="17">
        <v>0.24770515752778399</v>
      </c>
      <c r="BP11" s="17"/>
      <c r="BQ11" s="17">
        <v>0.11430899226809001</v>
      </c>
      <c r="BR11" s="17">
        <v>0.25063703102364199</v>
      </c>
      <c r="BS11" s="17"/>
      <c r="BT11" s="17">
        <v>0.24200514944855001</v>
      </c>
      <c r="BU11" s="17">
        <v>0.24060680328008499</v>
      </c>
      <c r="BV11" s="17"/>
      <c r="BW11" s="17">
        <v>0.23226885418151899</v>
      </c>
      <c r="BX11" s="17">
        <v>0.244707240612691</v>
      </c>
      <c r="BY11" s="17"/>
      <c r="BZ11" s="17">
        <v>0.15432792867769701</v>
      </c>
      <c r="CA11" s="17">
        <v>0.24484460801493799</v>
      </c>
    </row>
    <row r="12" spans="2:79" x14ac:dyDescent="0.35">
      <c r="B12" s="18" t="s">
        <v>75</v>
      </c>
      <c r="C12" s="19">
        <v>4.9164233958808097E-2</v>
      </c>
      <c r="D12" s="19">
        <v>4.6929202727796798E-2</v>
      </c>
      <c r="E12" s="19">
        <v>4.3610684825903502E-2</v>
      </c>
      <c r="F12" s="19">
        <v>3.3985934072182103E-2</v>
      </c>
      <c r="G12" s="19">
        <v>4.7667192221880303E-2</v>
      </c>
      <c r="H12" s="19">
        <v>5.2320993376575503E-2</v>
      </c>
      <c r="I12" s="19">
        <v>3.5194828229434302E-2</v>
      </c>
      <c r="J12" s="19">
        <v>9.9586914899766898E-2</v>
      </c>
      <c r="K12" s="19">
        <v>9.8428278510833106E-2</v>
      </c>
      <c r="L12" s="19">
        <v>3.8039031691160498E-2</v>
      </c>
      <c r="M12" s="19"/>
      <c r="N12" s="19">
        <v>3.22111857977493E-2</v>
      </c>
      <c r="O12" s="19">
        <v>5.9149955142408998E-2</v>
      </c>
      <c r="P12" s="19">
        <v>4.5474294572248899E-2</v>
      </c>
      <c r="Q12" s="19">
        <v>5.9264578352757599E-2</v>
      </c>
      <c r="R12" s="19"/>
      <c r="S12" s="19">
        <v>4.2700596959913302E-2</v>
      </c>
      <c r="T12" s="19">
        <v>1.5314465333017901E-2</v>
      </c>
      <c r="U12" s="19">
        <v>3.4909286862390899E-2</v>
      </c>
      <c r="V12" s="19">
        <v>4.17098048389506E-2</v>
      </c>
      <c r="W12" s="19">
        <v>3.3748572657696201E-2</v>
      </c>
      <c r="X12" s="19">
        <v>2.62620503409874E-2</v>
      </c>
      <c r="Y12" s="19">
        <v>2.7535396422921701E-2</v>
      </c>
      <c r="Z12" s="19"/>
      <c r="AA12" s="19">
        <v>3.11615932520353E-2</v>
      </c>
      <c r="AB12" s="19">
        <v>7.7569068975402E-2</v>
      </c>
      <c r="AC12" s="19"/>
      <c r="AD12" s="19">
        <v>2.6179098933037499E-2</v>
      </c>
      <c r="AE12" s="19">
        <v>2.0184197611038599E-2</v>
      </c>
      <c r="AF12" s="19">
        <v>3.1191776978820699E-2</v>
      </c>
      <c r="AG12" s="19"/>
      <c r="AH12" s="19">
        <v>1.31109234398222E-2</v>
      </c>
      <c r="AI12" s="19">
        <v>5.4272402622277303E-2</v>
      </c>
      <c r="AJ12" s="19"/>
      <c r="AK12" s="19">
        <v>5.9812580748797299E-2</v>
      </c>
      <c r="AL12" s="19">
        <v>4.4366163453701903E-2</v>
      </c>
      <c r="AM12" s="19"/>
      <c r="AN12" s="19">
        <v>4.3509543223146603E-2</v>
      </c>
      <c r="AO12" s="19">
        <v>5.9264578352757599E-2</v>
      </c>
      <c r="AP12" s="19"/>
      <c r="AQ12" s="19">
        <v>3.69017672964232E-2</v>
      </c>
      <c r="AR12" s="19">
        <v>5.52812191541572E-2</v>
      </c>
      <c r="AS12" s="19"/>
      <c r="AT12" s="19">
        <v>9.6501818824902899E-2</v>
      </c>
      <c r="AU12" s="19">
        <v>6.1776749809113199E-2</v>
      </c>
      <c r="AV12" s="19">
        <v>2.7094585928281401E-2</v>
      </c>
      <c r="AW12" s="19">
        <v>1.1384172688758401E-2</v>
      </c>
      <c r="AX12" s="19"/>
      <c r="AY12" s="19">
        <v>3.0575119765171899E-2</v>
      </c>
      <c r="AZ12" s="19">
        <v>5.3771583363162102E-2</v>
      </c>
      <c r="BA12" s="19"/>
      <c r="BB12" s="19">
        <v>3.5628609253859002E-2</v>
      </c>
      <c r="BC12" s="19">
        <v>5.1650808528011502E-2</v>
      </c>
      <c r="BD12" s="19"/>
      <c r="BE12" s="19">
        <v>3.8332339512157802E-2</v>
      </c>
      <c r="BF12" s="19">
        <v>5.0583790776238098E-2</v>
      </c>
      <c r="BG12" s="19"/>
      <c r="BH12" s="19">
        <v>7.64141149345232E-2</v>
      </c>
      <c r="BI12" s="19">
        <v>4.6779328530622499E-2</v>
      </c>
      <c r="BJ12" s="19"/>
      <c r="BK12" s="19">
        <v>4.41938723635363E-2</v>
      </c>
      <c r="BL12" s="19">
        <v>5.0025464603583703E-2</v>
      </c>
      <c r="BM12" s="19"/>
      <c r="BN12" s="19">
        <v>2.9748464323019301E-2</v>
      </c>
      <c r="BO12" s="19">
        <v>5.0049055145089803E-2</v>
      </c>
      <c r="BP12" s="19"/>
      <c r="BQ12" s="19">
        <v>3.3973601950540701E-2</v>
      </c>
      <c r="BR12" s="19">
        <v>5.0359271108615003E-2</v>
      </c>
      <c r="BS12" s="19"/>
      <c r="BT12" s="19">
        <v>1.6172694856216599E-2</v>
      </c>
      <c r="BU12" s="19">
        <v>5.1368372573427801E-2</v>
      </c>
      <c r="BV12" s="19"/>
      <c r="BW12" s="19">
        <v>2.5170632587107E-2</v>
      </c>
      <c r="BX12" s="19">
        <v>6.0591788073330002E-2</v>
      </c>
      <c r="BY12" s="19"/>
      <c r="BZ12" s="19">
        <v>7.1703545893811596E-3</v>
      </c>
      <c r="CA12" s="19">
        <v>5.1182197977942497E-2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0.220910343495727</v>
      </c>
      <c r="D9" s="17">
        <v>0.22884954502751501</v>
      </c>
      <c r="E9" s="17">
        <v>0.29769914323424401</v>
      </c>
      <c r="F9" s="17">
        <v>0.21453941319652201</v>
      </c>
      <c r="G9" s="17">
        <v>0.24645192095791699</v>
      </c>
      <c r="H9" s="17">
        <v>0.19182253841324101</v>
      </c>
      <c r="I9" s="17">
        <v>0.17292103710680801</v>
      </c>
      <c r="J9" s="17">
        <v>0.22397268875583101</v>
      </c>
      <c r="K9" s="17">
        <v>0.227158042732997</v>
      </c>
      <c r="L9" s="17">
        <v>0.120420548869988</v>
      </c>
      <c r="M9" s="17"/>
      <c r="N9" s="17">
        <v>0.24883642788215499</v>
      </c>
      <c r="O9" s="17">
        <v>0.23534145064689899</v>
      </c>
      <c r="P9" s="17">
        <v>0.21104141109857399</v>
      </c>
      <c r="Q9" s="17">
        <v>0.194744841245581</v>
      </c>
      <c r="R9" s="17"/>
      <c r="S9" s="17">
        <v>0.26345538183653899</v>
      </c>
      <c r="T9" s="17">
        <v>0.281240350979443</v>
      </c>
      <c r="U9" s="17">
        <v>0.26435945719523202</v>
      </c>
      <c r="V9" s="17">
        <v>0.22207898675901599</v>
      </c>
      <c r="W9" s="17">
        <v>0.199565844778374</v>
      </c>
      <c r="X9" s="17">
        <v>0.19188893150651701</v>
      </c>
      <c r="Y9" s="17">
        <v>0.197767487272834</v>
      </c>
      <c r="Z9" s="17"/>
      <c r="AA9" s="17">
        <v>0.18611843645106099</v>
      </c>
      <c r="AB9" s="17">
        <v>0.27580553335221297</v>
      </c>
      <c r="AC9" s="17"/>
      <c r="AD9" s="17">
        <v>0.19767596637482601</v>
      </c>
      <c r="AE9" s="17">
        <v>0.199166192854319</v>
      </c>
      <c r="AF9" s="17">
        <v>0.170465178549636</v>
      </c>
      <c r="AG9" s="17"/>
      <c r="AH9" s="17">
        <v>0.192877958304708</v>
      </c>
      <c r="AI9" s="17">
        <v>0.224882077284768</v>
      </c>
      <c r="AJ9" s="17"/>
      <c r="AK9" s="17">
        <v>0.21236220347160001</v>
      </c>
      <c r="AL9" s="17">
        <v>0.224762075537534</v>
      </c>
      <c r="AM9" s="17"/>
      <c r="AN9" s="17">
        <v>0.235559133417827</v>
      </c>
      <c r="AO9" s="17">
        <v>0.194744841245581</v>
      </c>
      <c r="AP9" s="17"/>
      <c r="AQ9" s="17">
        <v>0.180051530767459</v>
      </c>
      <c r="AR9" s="17">
        <v>0.24129227475308301</v>
      </c>
      <c r="AS9" s="17"/>
      <c r="AT9" s="17">
        <v>0.29153248966631601</v>
      </c>
      <c r="AU9" s="17">
        <v>0.27387315393335798</v>
      </c>
      <c r="AV9" s="17">
        <v>0.17852502463908801</v>
      </c>
      <c r="AW9" s="17">
        <v>0.109560897794408</v>
      </c>
      <c r="AX9" s="17"/>
      <c r="AY9" s="17">
        <v>0.215757424738174</v>
      </c>
      <c r="AZ9" s="17">
        <v>0.22218750479136401</v>
      </c>
      <c r="BA9" s="17"/>
      <c r="BB9" s="17">
        <v>0.207499458251242</v>
      </c>
      <c r="BC9" s="17">
        <v>0.223374002685926</v>
      </c>
      <c r="BD9" s="17"/>
      <c r="BE9" s="17">
        <v>0.20219170913029699</v>
      </c>
      <c r="BF9" s="17">
        <v>0.223363484555889</v>
      </c>
      <c r="BG9" s="17"/>
      <c r="BH9" s="17">
        <v>0.21886300348201099</v>
      </c>
      <c r="BI9" s="17">
        <v>0.22108952638156801</v>
      </c>
      <c r="BJ9" s="17"/>
      <c r="BK9" s="17">
        <v>0.24729360343529</v>
      </c>
      <c r="BL9" s="17">
        <v>0.216338830632227</v>
      </c>
      <c r="BM9" s="17"/>
      <c r="BN9" s="17">
        <v>0.23243626898198899</v>
      </c>
      <c r="BO9" s="17">
        <v>0.22038508061647699</v>
      </c>
      <c r="BP9" s="17"/>
      <c r="BQ9" s="17">
        <v>0.21053619598590501</v>
      </c>
      <c r="BR9" s="17">
        <v>0.22172647093960601</v>
      </c>
      <c r="BS9" s="17"/>
      <c r="BT9" s="17">
        <v>0.21924364218793399</v>
      </c>
      <c r="BU9" s="17">
        <v>0.221021694490905</v>
      </c>
      <c r="BV9" s="17"/>
      <c r="BW9" s="17">
        <v>0.18665379031103799</v>
      </c>
      <c r="BX9" s="17">
        <v>0.237225885678433</v>
      </c>
      <c r="BY9" s="17"/>
      <c r="BZ9" s="17">
        <v>0.19527506440786099</v>
      </c>
      <c r="CA9" s="17">
        <v>0.2221422151779</v>
      </c>
    </row>
    <row r="10" spans="2:79" ht="29" x14ac:dyDescent="0.35">
      <c r="B10" s="18" t="s">
        <v>316</v>
      </c>
      <c r="C10" s="17">
        <v>0.53388508584174799</v>
      </c>
      <c r="D10" s="17">
        <v>0.50955263711204302</v>
      </c>
      <c r="E10" s="17">
        <v>0.47950506073437699</v>
      </c>
      <c r="F10" s="17">
        <v>0.55685640500272404</v>
      </c>
      <c r="G10" s="17">
        <v>0.49180641570999001</v>
      </c>
      <c r="H10" s="17">
        <v>0.57398138506369101</v>
      </c>
      <c r="I10" s="17">
        <v>0.58079729908520406</v>
      </c>
      <c r="J10" s="17">
        <v>0.51453303852962695</v>
      </c>
      <c r="K10" s="17">
        <v>0.479221599236614</v>
      </c>
      <c r="L10" s="17">
        <v>0.65371466793700195</v>
      </c>
      <c r="M10" s="17"/>
      <c r="N10" s="17">
        <v>0.31307868206246797</v>
      </c>
      <c r="O10" s="17">
        <v>0.52485029605012301</v>
      </c>
      <c r="P10" s="17">
        <v>0.61755559285534301</v>
      </c>
      <c r="Q10" s="17">
        <v>0.68219075221255998</v>
      </c>
      <c r="R10" s="17"/>
      <c r="S10" s="17">
        <v>0.42781333029600199</v>
      </c>
      <c r="T10" s="17">
        <v>0.51499383860251702</v>
      </c>
      <c r="U10" s="17">
        <v>0.57830169972093703</v>
      </c>
      <c r="V10" s="17">
        <v>0.45840070891172902</v>
      </c>
      <c r="W10" s="17">
        <v>0.65132665005586998</v>
      </c>
      <c r="X10" s="17">
        <v>0.65278463988087398</v>
      </c>
      <c r="Y10" s="17">
        <v>0.61742267090658698</v>
      </c>
      <c r="Z10" s="17"/>
      <c r="AA10" s="17">
        <v>0.68371986034121102</v>
      </c>
      <c r="AB10" s="17">
        <v>0.29747354385031999</v>
      </c>
      <c r="AC10" s="17"/>
      <c r="AD10" s="17">
        <v>0.684520241323338</v>
      </c>
      <c r="AE10" s="17">
        <v>0.73312019523523797</v>
      </c>
      <c r="AF10" s="17">
        <v>0.668356765691281</v>
      </c>
      <c r="AG10" s="17"/>
      <c r="AH10" s="17">
        <v>0.74460642076741501</v>
      </c>
      <c r="AI10" s="17">
        <v>0.50402929439577604</v>
      </c>
      <c r="AJ10" s="17"/>
      <c r="AK10" s="17">
        <v>0.49987868878672298</v>
      </c>
      <c r="AL10" s="17">
        <v>0.54920813024597803</v>
      </c>
      <c r="AM10" s="17"/>
      <c r="AN10" s="17">
        <v>0.45085596871822697</v>
      </c>
      <c r="AO10" s="17">
        <v>0.68219075221255998</v>
      </c>
      <c r="AP10" s="17"/>
      <c r="AQ10" s="17">
        <v>0.68794255869893095</v>
      </c>
      <c r="AR10" s="17">
        <v>0.457035353512526</v>
      </c>
      <c r="AS10" s="17"/>
      <c r="AT10" s="17">
        <v>0.135906938876244</v>
      </c>
      <c r="AU10" s="17">
        <v>0.42239807888346498</v>
      </c>
      <c r="AV10" s="17">
        <v>0.71772467530741402</v>
      </c>
      <c r="AW10" s="17">
        <v>0.86602226035051</v>
      </c>
      <c r="AX10" s="17"/>
      <c r="AY10" s="17">
        <v>0.66684875141094102</v>
      </c>
      <c r="AZ10" s="17">
        <v>0.50092977344872003</v>
      </c>
      <c r="BA10" s="17"/>
      <c r="BB10" s="17">
        <v>0.569872730519417</v>
      </c>
      <c r="BC10" s="17">
        <v>0.527273941989015</v>
      </c>
      <c r="BD10" s="17"/>
      <c r="BE10" s="17">
        <v>0.63702580557661903</v>
      </c>
      <c r="BF10" s="17">
        <v>0.52036814173050305</v>
      </c>
      <c r="BG10" s="17"/>
      <c r="BH10" s="17">
        <v>0.50359053314847901</v>
      </c>
      <c r="BI10" s="17">
        <v>0.53653646047443004</v>
      </c>
      <c r="BJ10" s="17"/>
      <c r="BK10" s="17">
        <v>0.60584328636755502</v>
      </c>
      <c r="BL10" s="17">
        <v>0.52141665547750904</v>
      </c>
      <c r="BM10" s="17"/>
      <c r="BN10" s="17">
        <v>0.62445235021652301</v>
      </c>
      <c r="BO10" s="17">
        <v>0.52975772772998597</v>
      </c>
      <c r="BP10" s="17"/>
      <c r="BQ10" s="17">
        <v>0.70117867403550704</v>
      </c>
      <c r="BR10" s="17">
        <v>0.52072420795942997</v>
      </c>
      <c r="BS10" s="17"/>
      <c r="BT10" s="17">
        <v>0.58503115442660603</v>
      </c>
      <c r="BU10" s="17">
        <v>0.53046805748173997</v>
      </c>
      <c r="BV10" s="17"/>
      <c r="BW10" s="17">
        <v>0.633637797139049</v>
      </c>
      <c r="BX10" s="17">
        <v>0.48637535652847103</v>
      </c>
      <c r="BY10" s="17"/>
      <c r="BZ10" s="17">
        <v>0.70860416497521905</v>
      </c>
      <c r="CA10" s="17">
        <v>0.52548917623678004</v>
      </c>
    </row>
    <row r="11" spans="2:79" x14ac:dyDescent="0.35">
      <c r="B11" s="18" t="s">
        <v>317</v>
      </c>
      <c r="C11" s="17">
        <v>0.19239696569506901</v>
      </c>
      <c r="D11" s="17">
        <v>0.19939470326136999</v>
      </c>
      <c r="E11" s="17">
        <v>0.17519768580443801</v>
      </c>
      <c r="F11" s="17">
        <v>0.192463196788622</v>
      </c>
      <c r="G11" s="17">
        <v>0.216507365612497</v>
      </c>
      <c r="H11" s="17">
        <v>0.174687442810673</v>
      </c>
      <c r="I11" s="17">
        <v>0.209966858878843</v>
      </c>
      <c r="J11" s="17">
        <v>0.16412778064808101</v>
      </c>
      <c r="K11" s="17">
        <v>0.208324457062118</v>
      </c>
      <c r="L11" s="17">
        <v>0.17673428069677499</v>
      </c>
      <c r="M11" s="17"/>
      <c r="N11" s="17">
        <v>0.400679076750243</v>
      </c>
      <c r="O11" s="17">
        <v>0.18747777180186001</v>
      </c>
      <c r="P11" s="17">
        <v>0.11044443986116199</v>
      </c>
      <c r="Q11" s="17">
        <v>6.10048994802046E-2</v>
      </c>
      <c r="R11" s="17"/>
      <c r="S11" s="17">
        <v>0.25709242550302802</v>
      </c>
      <c r="T11" s="17">
        <v>0.174105051489062</v>
      </c>
      <c r="U11" s="17">
        <v>0.12830027449602599</v>
      </c>
      <c r="V11" s="17">
        <v>0.27542638379523698</v>
      </c>
      <c r="W11" s="17">
        <v>0.11531599685978999</v>
      </c>
      <c r="X11" s="17">
        <v>0.124552943885042</v>
      </c>
      <c r="Y11" s="17">
        <v>0.14531309575191501</v>
      </c>
      <c r="Z11" s="17"/>
      <c r="AA11" s="17">
        <v>9.7530064320678997E-2</v>
      </c>
      <c r="AB11" s="17">
        <v>0.34207937762374002</v>
      </c>
      <c r="AC11" s="17"/>
      <c r="AD11" s="17">
        <v>8.7632232805608196E-2</v>
      </c>
      <c r="AE11" s="17">
        <v>5.4040334381735201E-2</v>
      </c>
      <c r="AF11" s="17">
        <v>0.126125174715811</v>
      </c>
      <c r="AG11" s="17"/>
      <c r="AH11" s="17">
        <v>4.7027055118389102E-2</v>
      </c>
      <c r="AI11" s="17">
        <v>0.212993521493408</v>
      </c>
      <c r="AJ11" s="17"/>
      <c r="AK11" s="17">
        <v>0.22948797973856999</v>
      </c>
      <c r="AL11" s="17">
        <v>0.17568401447395501</v>
      </c>
      <c r="AM11" s="17"/>
      <c r="AN11" s="17">
        <v>0.26595698212477398</v>
      </c>
      <c r="AO11" s="17">
        <v>6.10048994802046E-2</v>
      </c>
      <c r="AP11" s="17"/>
      <c r="AQ11" s="17">
        <v>9.5579560970499494E-2</v>
      </c>
      <c r="AR11" s="17">
        <v>0.24069317294747899</v>
      </c>
      <c r="AS11" s="17"/>
      <c r="AT11" s="17">
        <v>0.473236621166295</v>
      </c>
      <c r="AU11" s="17">
        <v>0.231307581676234</v>
      </c>
      <c r="AV11" s="17">
        <v>7.6780760592314201E-2</v>
      </c>
      <c r="AW11" s="17">
        <v>1.42394195014247E-2</v>
      </c>
      <c r="AX11" s="17"/>
      <c r="AY11" s="17">
        <v>8.8196864440375305E-2</v>
      </c>
      <c r="AZ11" s="17">
        <v>0.21822317072283701</v>
      </c>
      <c r="BA11" s="17"/>
      <c r="BB11" s="17">
        <v>0.17183040459549601</v>
      </c>
      <c r="BC11" s="17">
        <v>0.196175164996611</v>
      </c>
      <c r="BD11" s="17"/>
      <c r="BE11" s="17">
        <v>0.122282349896406</v>
      </c>
      <c r="BF11" s="17">
        <v>0.20158572592059501</v>
      </c>
      <c r="BG11" s="17"/>
      <c r="BH11" s="17">
        <v>0.211938795073051</v>
      </c>
      <c r="BI11" s="17">
        <v>0.19068666776746501</v>
      </c>
      <c r="BJ11" s="17"/>
      <c r="BK11" s="17">
        <v>8.9107343874844203E-2</v>
      </c>
      <c r="BL11" s="17">
        <v>0.21029429286005499</v>
      </c>
      <c r="BM11" s="17"/>
      <c r="BN11" s="17">
        <v>0.11917346904746599</v>
      </c>
      <c r="BO11" s="17">
        <v>0.19573392850328</v>
      </c>
      <c r="BP11" s="17"/>
      <c r="BQ11" s="17">
        <v>6.5876170431954803E-2</v>
      </c>
      <c r="BR11" s="17">
        <v>0.202350274450113</v>
      </c>
      <c r="BS11" s="17"/>
      <c r="BT11" s="17">
        <v>0.17400817136524799</v>
      </c>
      <c r="BU11" s="17">
        <v>0.193625506489502</v>
      </c>
      <c r="BV11" s="17"/>
      <c r="BW11" s="17">
        <v>0.146779989669826</v>
      </c>
      <c r="BX11" s="17">
        <v>0.214123194033769</v>
      </c>
      <c r="BY11" s="17"/>
      <c r="BZ11" s="17">
        <v>7.5590556468407996E-2</v>
      </c>
      <c r="CA11" s="17">
        <v>0.198009953458121</v>
      </c>
    </row>
    <row r="12" spans="2:79" x14ac:dyDescent="0.35">
      <c r="B12" s="18" t="s">
        <v>75</v>
      </c>
      <c r="C12" s="19">
        <v>5.2807604967456498E-2</v>
      </c>
      <c r="D12" s="19">
        <v>6.2203114599071498E-2</v>
      </c>
      <c r="E12" s="19">
        <v>4.7598110226941603E-2</v>
      </c>
      <c r="F12" s="19">
        <v>3.6140985012130797E-2</v>
      </c>
      <c r="G12" s="19">
        <v>4.5234297719596098E-2</v>
      </c>
      <c r="H12" s="19">
        <v>5.9508633712395599E-2</v>
      </c>
      <c r="I12" s="19">
        <v>3.6314804929144899E-2</v>
      </c>
      <c r="J12" s="19">
        <v>9.7366492066461405E-2</v>
      </c>
      <c r="K12" s="19">
        <v>8.5295900968271499E-2</v>
      </c>
      <c r="L12" s="19">
        <v>4.9130502496235198E-2</v>
      </c>
      <c r="M12" s="19"/>
      <c r="N12" s="19">
        <v>3.7405813305133401E-2</v>
      </c>
      <c r="O12" s="19">
        <v>5.2330481501117299E-2</v>
      </c>
      <c r="P12" s="19">
        <v>6.0958556184920902E-2</v>
      </c>
      <c r="Q12" s="19">
        <v>6.2059507061654098E-2</v>
      </c>
      <c r="R12" s="19"/>
      <c r="S12" s="19">
        <v>5.1638862364431E-2</v>
      </c>
      <c r="T12" s="19">
        <v>2.9660758928978001E-2</v>
      </c>
      <c r="U12" s="19">
        <v>2.9038568587804899E-2</v>
      </c>
      <c r="V12" s="19">
        <v>4.4093920534018102E-2</v>
      </c>
      <c r="W12" s="19">
        <v>3.3791508305965702E-2</v>
      </c>
      <c r="X12" s="19">
        <v>3.0773484727567101E-2</v>
      </c>
      <c r="Y12" s="19">
        <v>3.9496746068664601E-2</v>
      </c>
      <c r="Z12" s="19"/>
      <c r="AA12" s="19">
        <v>3.2631638887049001E-2</v>
      </c>
      <c r="AB12" s="19">
        <v>8.4641545173726601E-2</v>
      </c>
      <c r="AC12" s="19"/>
      <c r="AD12" s="19">
        <v>3.0171559496227102E-2</v>
      </c>
      <c r="AE12" s="19">
        <v>1.36732775287083E-2</v>
      </c>
      <c r="AF12" s="19">
        <v>3.5052881043272199E-2</v>
      </c>
      <c r="AG12" s="19"/>
      <c r="AH12" s="19">
        <v>1.5488565809487599E-2</v>
      </c>
      <c r="AI12" s="19">
        <v>5.8095106826048099E-2</v>
      </c>
      <c r="AJ12" s="19"/>
      <c r="AK12" s="19">
        <v>5.8271128003106999E-2</v>
      </c>
      <c r="AL12" s="19">
        <v>5.0345779742533597E-2</v>
      </c>
      <c r="AM12" s="19"/>
      <c r="AN12" s="19">
        <v>4.76279157391718E-2</v>
      </c>
      <c r="AO12" s="19">
        <v>6.2059507061654098E-2</v>
      </c>
      <c r="AP12" s="19"/>
      <c r="AQ12" s="19">
        <v>3.6426349563110902E-2</v>
      </c>
      <c r="AR12" s="19">
        <v>6.0979198786911298E-2</v>
      </c>
      <c r="AS12" s="19"/>
      <c r="AT12" s="19">
        <v>9.9323950291145005E-2</v>
      </c>
      <c r="AU12" s="19">
        <v>7.2421185506942598E-2</v>
      </c>
      <c r="AV12" s="19">
        <v>2.6969539461183498E-2</v>
      </c>
      <c r="AW12" s="19">
        <v>1.01774223536574E-2</v>
      </c>
      <c r="AX12" s="19"/>
      <c r="AY12" s="19">
        <v>2.9196959410509499E-2</v>
      </c>
      <c r="AZ12" s="19">
        <v>5.8659551037079101E-2</v>
      </c>
      <c r="BA12" s="19"/>
      <c r="BB12" s="19">
        <v>5.0797406633845299E-2</v>
      </c>
      <c r="BC12" s="19">
        <v>5.3176890328448002E-2</v>
      </c>
      <c r="BD12" s="19"/>
      <c r="BE12" s="19">
        <v>3.8500135396677598E-2</v>
      </c>
      <c r="BF12" s="19">
        <v>5.4682647793012497E-2</v>
      </c>
      <c r="BG12" s="19"/>
      <c r="BH12" s="19">
        <v>6.5607668296459004E-2</v>
      </c>
      <c r="BI12" s="19">
        <v>5.1687345376537103E-2</v>
      </c>
      <c r="BJ12" s="19"/>
      <c r="BK12" s="19">
        <v>5.7755766322310102E-2</v>
      </c>
      <c r="BL12" s="19">
        <v>5.1950221030209701E-2</v>
      </c>
      <c r="BM12" s="19"/>
      <c r="BN12" s="19">
        <v>2.3937911754022202E-2</v>
      </c>
      <c r="BO12" s="19">
        <v>5.4123263150257298E-2</v>
      </c>
      <c r="BP12" s="19"/>
      <c r="BQ12" s="19">
        <v>2.24089595466322E-2</v>
      </c>
      <c r="BR12" s="19">
        <v>5.5199046650851999E-2</v>
      </c>
      <c r="BS12" s="19"/>
      <c r="BT12" s="19">
        <v>2.1717032020211701E-2</v>
      </c>
      <c r="BU12" s="19">
        <v>5.4884741537853401E-2</v>
      </c>
      <c r="BV12" s="19"/>
      <c r="BW12" s="19">
        <v>3.2928422880086801E-2</v>
      </c>
      <c r="BX12" s="19">
        <v>6.2275563759327801E-2</v>
      </c>
      <c r="BY12" s="19"/>
      <c r="BZ12" s="19">
        <v>2.0530214148511999E-2</v>
      </c>
      <c r="CA12" s="19">
        <v>5.4358655127199298E-2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0.25991290846131299</v>
      </c>
      <c r="D9" s="17">
        <v>0.23401972013033001</v>
      </c>
      <c r="E9" s="17">
        <v>0.32470311301490101</v>
      </c>
      <c r="F9" s="17">
        <v>0.30286151886560397</v>
      </c>
      <c r="G9" s="17">
        <v>0.28209649075085602</v>
      </c>
      <c r="H9" s="17">
        <v>0.240531469614919</v>
      </c>
      <c r="I9" s="17">
        <v>0.21271039057723801</v>
      </c>
      <c r="J9" s="17">
        <v>0.20592568715548701</v>
      </c>
      <c r="K9" s="17">
        <v>0.24547385578522299</v>
      </c>
      <c r="L9" s="17">
        <v>0.24040762909068999</v>
      </c>
      <c r="M9" s="17"/>
      <c r="N9" s="17">
        <v>0.25437757887746199</v>
      </c>
      <c r="O9" s="17">
        <v>0.266727068680225</v>
      </c>
      <c r="P9" s="17">
        <v>0.26748738228531699</v>
      </c>
      <c r="Q9" s="17">
        <v>0.25747811446373298</v>
      </c>
      <c r="R9" s="17"/>
      <c r="S9" s="17">
        <v>0.270799421588378</v>
      </c>
      <c r="T9" s="17">
        <v>0.30492667151498098</v>
      </c>
      <c r="U9" s="17">
        <v>0.30043083227192002</v>
      </c>
      <c r="V9" s="17">
        <v>0.25000381642382802</v>
      </c>
      <c r="W9" s="17">
        <v>0.27227369637749299</v>
      </c>
      <c r="X9" s="17">
        <v>0.241742957456235</v>
      </c>
      <c r="Y9" s="17">
        <v>0.25991634544350001</v>
      </c>
      <c r="Z9" s="17"/>
      <c r="AA9" s="17">
        <v>0.24209050105680099</v>
      </c>
      <c r="AB9" s="17">
        <v>0.28803336868541801</v>
      </c>
      <c r="AC9" s="17"/>
      <c r="AD9" s="17">
        <v>0.27478929720769901</v>
      </c>
      <c r="AE9" s="17">
        <v>0.242089580602772</v>
      </c>
      <c r="AF9" s="17">
        <v>0.22110661860385999</v>
      </c>
      <c r="AG9" s="17"/>
      <c r="AH9" s="17">
        <v>0.26733614554510599</v>
      </c>
      <c r="AI9" s="17">
        <v>0.258861156305766</v>
      </c>
      <c r="AJ9" s="17"/>
      <c r="AK9" s="17">
        <v>0.22393210128642899</v>
      </c>
      <c r="AL9" s="17">
        <v>0.27612560824096499</v>
      </c>
      <c r="AM9" s="17"/>
      <c r="AN9" s="17">
        <v>0.26127603099697599</v>
      </c>
      <c r="AO9" s="17">
        <v>0.25747811446373298</v>
      </c>
      <c r="AP9" s="17"/>
      <c r="AQ9" s="17">
        <v>0.23943626079965499</v>
      </c>
      <c r="AR9" s="17">
        <v>0.27012743984764098</v>
      </c>
      <c r="AS9" s="17"/>
      <c r="AT9" s="17">
        <v>0.29063108801695398</v>
      </c>
      <c r="AU9" s="17">
        <v>0.26782191743724498</v>
      </c>
      <c r="AV9" s="17">
        <v>0.26866087588294202</v>
      </c>
      <c r="AW9" s="17">
        <v>0.17243302537500199</v>
      </c>
      <c r="AX9" s="17"/>
      <c r="AY9" s="17">
        <v>0.26833977862938402</v>
      </c>
      <c r="AZ9" s="17">
        <v>0.257824291712553</v>
      </c>
      <c r="BA9" s="17"/>
      <c r="BB9" s="17">
        <v>0.269535605315325</v>
      </c>
      <c r="BC9" s="17">
        <v>0.25814516195489601</v>
      </c>
      <c r="BD9" s="17"/>
      <c r="BE9" s="17">
        <v>0.23952800512462299</v>
      </c>
      <c r="BF9" s="17">
        <v>0.26258441976958602</v>
      </c>
      <c r="BG9" s="17"/>
      <c r="BH9" s="17">
        <v>0.24767102209614</v>
      </c>
      <c r="BI9" s="17">
        <v>0.26098431648946302</v>
      </c>
      <c r="BJ9" s="17"/>
      <c r="BK9" s="17">
        <v>0.31371703920622301</v>
      </c>
      <c r="BL9" s="17">
        <v>0.25059009254041298</v>
      </c>
      <c r="BM9" s="17"/>
      <c r="BN9" s="17">
        <v>0.29445909507163898</v>
      </c>
      <c r="BO9" s="17">
        <v>0.25833855944546302</v>
      </c>
      <c r="BP9" s="17"/>
      <c r="BQ9" s="17">
        <v>0.23626364090879001</v>
      </c>
      <c r="BR9" s="17">
        <v>0.261773380973293</v>
      </c>
      <c r="BS9" s="17"/>
      <c r="BT9" s="17">
        <v>0.25733422608155099</v>
      </c>
      <c r="BU9" s="17">
        <v>0.26008518819007598</v>
      </c>
      <c r="BV9" s="17"/>
      <c r="BW9" s="17">
        <v>0.23210596476012199</v>
      </c>
      <c r="BX9" s="17">
        <v>0.27315666245147402</v>
      </c>
      <c r="BY9" s="17"/>
      <c r="BZ9" s="17">
        <v>0.24762855012471799</v>
      </c>
      <c r="CA9" s="17">
        <v>0.26050321813247501</v>
      </c>
    </row>
    <row r="10" spans="2:79" ht="29" x14ac:dyDescent="0.35">
      <c r="B10" s="18" t="s">
        <v>316</v>
      </c>
      <c r="C10" s="17">
        <v>0.40086719994912401</v>
      </c>
      <c r="D10" s="17">
        <v>0.38161164482276499</v>
      </c>
      <c r="E10" s="17">
        <v>0.39902440058905198</v>
      </c>
      <c r="F10" s="17">
        <v>0.324471972209954</v>
      </c>
      <c r="G10" s="17">
        <v>0.405202330941277</v>
      </c>
      <c r="H10" s="17">
        <v>0.39817025786391502</v>
      </c>
      <c r="I10" s="17">
        <v>0.446576893969657</v>
      </c>
      <c r="J10" s="17">
        <v>0.41014541210137601</v>
      </c>
      <c r="K10" s="17">
        <v>0.41803285548156999</v>
      </c>
      <c r="L10" s="17">
        <v>0.53952411123351096</v>
      </c>
      <c r="M10" s="17"/>
      <c r="N10" s="17">
        <v>0.19221991397285801</v>
      </c>
      <c r="O10" s="17">
        <v>0.376513211593974</v>
      </c>
      <c r="P10" s="17">
        <v>0.49196477557595097</v>
      </c>
      <c r="Q10" s="17">
        <v>0.54419735839204997</v>
      </c>
      <c r="R10" s="17"/>
      <c r="S10" s="17">
        <v>0.28774790709938097</v>
      </c>
      <c r="T10" s="17">
        <v>0.38277559260897798</v>
      </c>
      <c r="U10" s="17">
        <v>0.44976596825790399</v>
      </c>
      <c r="V10" s="17">
        <v>0.33252593864344299</v>
      </c>
      <c r="W10" s="17">
        <v>0.46889409154234302</v>
      </c>
      <c r="X10" s="17">
        <v>0.52405396561418804</v>
      </c>
      <c r="Y10" s="17">
        <v>0.47322409005511301</v>
      </c>
      <c r="Z10" s="17"/>
      <c r="AA10" s="17">
        <v>0.52727140791531701</v>
      </c>
      <c r="AB10" s="17">
        <v>0.20142475530086901</v>
      </c>
      <c r="AC10" s="17"/>
      <c r="AD10" s="17">
        <v>0.49916566594746697</v>
      </c>
      <c r="AE10" s="17">
        <v>0.60584704421283198</v>
      </c>
      <c r="AF10" s="17">
        <v>0.52515151768024004</v>
      </c>
      <c r="AG10" s="17"/>
      <c r="AH10" s="17">
        <v>0.61476514683058603</v>
      </c>
      <c r="AI10" s="17">
        <v>0.37056133417114201</v>
      </c>
      <c r="AJ10" s="17"/>
      <c r="AK10" s="17">
        <v>0.38767836827376201</v>
      </c>
      <c r="AL10" s="17">
        <v>0.406809995155404</v>
      </c>
      <c r="AM10" s="17"/>
      <c r="AN10" s="17">
        <v>0.32062362730682697</v>
      </c>
      <c r="AO10" s="17">
        <v>0.54419735839204997</v>
      </c>
      <c r="AP10" s="17"/>
      <c r="AQ10" s="17">
        <v>0.544124456094501</v>
      </c>
      <c r="AR10" s="17">
        <v>0.329405026872995</v>
      </c>
      <c r="AS10" s="17"/>
      <c r="AT10" s="17">
        <v>0.113066922832672</v>
      </c>
      <c r="AU10" s="17">
        <v>0.29301722517966799</v>
      </c>
      <c r="AV10" s="17">
        <v>0.51081591535718096</v>
      </c>
      <c r="AW10" s="17">
        <v>0.76839655373608695</v>
      </c>
      <c r="AX10" s="17"/>
      <c r="AY10" s="17">
        <v>0.54212500179601697</v>
      </c>
      <c r="AZ10" s="17">
        <v>0.36585616916948299</v>
      </c>
      <c r="BA10" s="17"/>
      <c r="BB10" s="17">
        <v>0.40907247690541598</v>
      </c>
      <c r="BC10" s="17">
        <v>0.39935984188789397</v>
      </c>
      <c r="BD10" s="17"/>
      <c r="BE10" s="17">
        <v>0.52116897957588604</v>
      </c>
      <c r="BF10" s="17">
        <v>0.385101240240114</v>
      </c>
      <c r="BG10" s="17"/>
      <c r="BH10" s="17">
        <v>0.41937451435721401</v>
      </c>
      <c r="BI10" s="17">
        <v>0.39924744261395101</v>
      </c>
      <c r="BJ10" s="17"/>
      <c r="BK10" s="17">
        <v>0.43825843633492501</v>
      </c>
      <c r="BL10" s="17">
        <v>0.39438829936930803</v>
      </c>
      <c r="BM10" s="17"/>
      <c r="BN10" s="17">
        <v>0.526463594734774</v>
      </c>
      <c r="BO10" s="17">
        <v>0.39514348396404603</v>
      </c>
      <c r="BP10" s="17"/>
      <c r="BQ10" s="17">
        <v>0.62165832998128301</v>
      </c>
      <c r="BR10" s="17">
        <v>0.38349770521100601</v>
      </c>
      <c r="BS10" s="17"/>
      <c r="BT10" s="17">
        <v>0.50901385379851505</v>
      </c>
      <c r="BU10" s="17">
        <v>0.39364200760359203</v>
      </c>
      <c r="BV10" s="17"/>
      <c r="BW10" s="17">
        <v>0.46942988539401198</v>
      </c>
      <c r="BX10" s="17">
        <v>0.36821250230617197</v>
      </c>
      <c r="BY10" s="17"/>
      <c r="BZ10" s="17">
        <v>0.58827883645404599</v>
      </c>
      <c r="CA10" s="17">
        <v>0.39186136517241599</v>
      </c>
    </row>
    <row r="11" spans="2:79" x14ac:dyDescent="0.35">
      <c r="B11" s="18" t="s">
        <v>317</v>
      </c>
      <c r="C11" s="17">
        <v>0.27443162958793599</v>
      </c>
      <c r="D11" s="17">
        <v>0.28445085300560702</v>
      </c>
      <c r="E11" s="17">
        <v>0.228420852476414</v>
      </c>
      <c r="F11" s="17">
        <v>0.33007989282938499</v>
      </c>
      <c r="G11" s="17">
        <v>0.27800152026415098</v>
      </c>
      <c r="H11" s="17">
        <v>0.28286151694367601</v>
      </c>
      <c r="I11" s="17">
        <v>0.28927534737600302</v>
      </c>
      <c r="J11" s="17">
        <v>0.25782553263399999</v>
      </c>
      <c r="K11" s="17">
        <v>0.23586424750253199</v>
      </c>
      <c r="L11" s="17">
        <v>0.17760780589348299</v>
      </c>
      <c r="M11" s="17"/>
      <c r="N11" s="17">
        <v>0.51484771403307505</v>
      </c>
      <c r="O11" s="17">
        <v>0.27501202442229999</v>
      </c>
      <c r="P11" s="17">
        <v>0.17618270367629399</v>
      </c>
      <c r="Q11" s="17">
        <v>0.12102101812095099</v>
      </c>
      <c r="R11" s="17"/>
      <c r="S11" s="17">
        <v>0.39269484344585998</v>
      </c>
      <c r="T11" s="17">
        <v>0.26456490523468101</v>
      </c>
      <c r="U11" s="17">
        <v>0.20032805498630399</v>
      </c>
      <c r="V11" s="17">
        <v>0.36026497676765301</v>
      </c>
      <c r="W11" s="17">
        <v>0.205977484572229</v>
      </c>
      <c r="X11" s="17">
        <v>0.196490116394544</v>
      </c>
      <c r="Y11" s="17">
        <v>0.20828374150596801</v>
      </c>
      <c r="Z11" s="17"/>
      <c r="AA11" s="17">
        <v>0.182894455608234</v>
      </c>
      <c r="AB11" s="17">
        <v>0.41886034797037403</v>
      </c>
      <c r="AC11" s="17"/>
      <c r="AD11" s="17">
        <v>0.174396535448235</v>
      </c>
      <c r="AE11" s="17">
        <v>0.125200436256512</v>
      </c>
      <c r="AF11" s="17">
        <v>0.211394657184059</v>
      </c>
      <c r="AG11" s="17"/>
      <c r="AH11" s="17">
        <v>8.9945236447712296E-2</v>
      </c>
      <c r="AI11" s="17">
        <v>0.30057035578837998</v>
      </c>
      <c r="AJ11" s="17"/>
      <c r="AK11" s="17">
        <v>0.31458327360009702</v>
      </c>
      <c r="AL11" s="17">
        <v>0.25633957993311202</v>
      </c>
      <c r="AM11" s="17"/>
      <c r="AN11" s="17">
        <v>0.36031875675700298</v>
      </c>
      <c r="AO11" s="17">
        <v>0.12102101812095099</v>
      </c>
      <c r="AP11" s="17"/>
      <c r="AQ11" s="17">
        <v>0.164412581537034</v>
      </c>
      <c r="AR11" s="17">
        <v>0.329313319109519</v>
      </c>
      <c r="AS11" s="17"/>
      <c r="AT11" s="17">
        <v>0.48441938024347497</v>
      </c>
      <c r="AU11" s="17">
        <v>0.36031646218470997</v>
      </c>
      <c r="AV11" s="17">
        <v>0.174678324438854</v>
      </c>
      <c r="AW11" s="17">
        <v>4.3002398311499802E-2</v>
      </c>
      <c r="AX11" s="17"/>
      <c r="AY11" s="17">
        <v>0.149044865621421</v>
      </c>
      <c r="AZ11" s="17">
        <v>0.30550899165356799</v>
      </c>
      <c r="BA11" s="17"/>
      <c r="BB11" s="17">
        <v>0.26432623392330401</v>
      </c>
      <c r="BC11" s="17">
        <v>0.27628805072986001</v>
      </c>
      <c r="BD11" s="17"/>
      <c r="BE11" s="17">
        <v>0.184133281784606</v>
      </c>
      <c r="BF11" s="17">
        <v>0.28626553693057299</v>
      </c>
      <c r="BG11" s="17"/>
      <c r="BH11" s="17">
        <v>0.241844903197245</v>
      </c>
      <c r="BI11" s="17">
        <v>0.27728361491312797</v>
      </c>
      <c r="BJ11" s="17"/>
      <c r="BK11" s="17">
        <v>0.17874833247093999</v>
      </c>
      <c r="BL11" s="17">
        <v>0.29101098424670302</v>
      </c>
      <c r="BM11" s="17"/>
      <c r="BN11" s="17">
        <v>0.150074167482764</v>
      </c>
      <c r="BO11" s="17">
        <v>0.28009888456710802</v>
      </c>
      <c r="BP11" s="17"/>
      <c r="BQ11" s="17">
        <v>0.10755835873306401</v>
      </c>
      <c r="BR11" s="17">
        <v>0.28755944137831002</v>
      </c>
      <c r="BS11" s="17"/>
      <c r="BT11" s="17">
        <v>0.21525272917355501</v>
      </c>
      <c r="BU11" s="17">
        <v>0.27838532508448299</v>
      </c>
      <c r="BV11" s="17"/>
      <c r="BW11" s="17">
        <v>0.25161866441531799</v>
      </c>
      <c r="BX11" s="17">
        <v>0.28529687611696603</v>
      </c>
      <c r="BY11" s="17"/>
      <c r="BZ11" s="17">
        <v>0.13132832595710101</v>
      </c>
      <c r="CA11" s="17">
        <v>0.28130828214022502</v>
      </c>
    </row>
    <row r="12" spans="2:79" x14ac:dyDescent="0.35">
      <c r="B12" s="18" t="s">
        <v>75</v>
      </c>
      <c r="C12" s="19">
        <v>6.4788262001627905E-2</v>
      </c>
      <c r="D12" s="19">
        <v>9.99177820412981E-2</v>
      </c>
      <c r="E12" s="19">
        <v>4.7851633919632701E-2</v>
      </c>
      <c r="F12" s="19">
        <v>4.2586616095056401E-2</v>
      </c>
      <c r="G12" s="19">
        <v>3.46996580437159E-2</v>
      </c>
      <c r="H12" s="19">
        <v>7.8436755577489303E-2</v>
      </c>
      <c r="I12" s="19">
        <v>5.1437368077102898E-2</v>
      </c>
      <c r="J12" s="19">
        <v>0.126103368109137</v>
      </c>
      <c r="K12" s="19">
        <v>0.100629041230675</v>
      </c>
      <c r="L12" s="19">
        <v>4.2460453782316103E-2</v>
      </c>
      <c r="M12" s="19"/>
      <c r="N12" s="19">
        <v>3.85547931166043E-2</v>
      </c>
      <c r="O12" s="19">
        <v>8.1747695303500595E-2</v>
      </c>
      <c r="P12" s="19">
        <v>6.4365138462437799E-2</v>
      </c>
      <c r="Q12" s="19">
        <v>7.7303509023266506E-2</v>
      </c>
      <c r="R12" s="19"/>
      <c r="S12" s="19">
        <v>4.8757827866380998E-2</v>
      </c>
      <c r="T12" s="19">
        <v>4.7732830641360899E-2</v>
      </c>
      <c r="U12" s="19">
        <v>4.94751444838719E-2</v>
      </c>
      <c r="V12" s="19">
        <v>5.7205268165076102E-2</v>
      </c>
      <c r="W12" s="19">
        <v>5.2854727507935503E-2</v>
      </c>
      <c r="X12" s="19">
        <v>3.7712960535033098E-2</v>
      </c>
      <c r="Y12" s="19">
        <v>5.8575822995418997E-2</v>
      </c>
      <c r="Z12" s="19"/>
      <c r="AA12" s="19">
        <v>4.7743635419648302E-2</v>
      </c>
      <c r="AB12" s="19">
        <v>9.1681528043339205E-2</v>
      </c>
      <c r="AC12" s="19"/>
      <c r="AD12" s="19">
        <v>5.1648501396599301E-2</v>
      </c>
      <c r="AE12" s="19">
        <v>2.6862938927884099E-2</v>
      </c>
      <c r="AF12" s="19">
        <v>4.2347206531840001E-2</v>
      </c>
      <c r="AG12" s="19"/>
      <c r="AH12" s="19">
        <v>2.79534711765957E-2</v>
      </c>
      <c r="AI12" s="19">
        <v>7.0007153734712696E-2</v>
      </c>
      <c r="AJ12" s="19"/>
      <c r="AK12" s="19">
        <v>7.3806256839711898E-2</v>
      </c>
      <c r="AL12" s="19">
        <v>6.0724816670519002E-2</v>
      </c>
      <c r="AM12" s="19"/>
      <c r="AN12" s="19">
        <v>5.7781584939193401E-2</v>
      </c>
      <c r="AO12" s="19">
        <v>7.7303509023266506E-2</v>
      </c>
      <c r="AP12" s="19"/>
      <c r="AQ12" s="19">
        <v>5.20267015688105E-2</v>
      </c>
      <c r="AR12" s="19">
        <v>7.1154214169844798E-2</v>
      </c>
      <c r="AS12" s="19"/>
      <c r="AT12" s="19">
        <v>0.111882608906898</v>
      </c>
      <c r="AU12" s="19">
        <v>7.8844395198377507E-2</v>
      </c>
      <c r="AV12" s="19">
        <v>4.5844884321023301E-2</v>
      </c>
      <c r="AW12" s="19">
        <v>1.61680225774108E-2</v>
      </c>
      <c r="AX12" s="19"/>
      <c r="AY12" s="19">
        <v>4.0490353953178501E-2</v>
      </c>
      <c r="AZ12" s="19">
        <v>7.0810547464396106E-2</v>
      </c>
      <c r="BA12" s="19"/>
      <c r="BB12" s="19">
        <v>5.7065683855955E-2</v>
      </c>
      <c r="BC12" s="19">
        <v>6.6206945427350797E-2</v>
      </c>
      <c r="BD12" s="19"/>
      <c r="BE12" s="19">
        <v>5.5169733514886E-2</v>
      </c>
      <c r="BF12" s="19">
        <v>6.6048803059727004E-2</v>
      </c>
      <c r="BG12" s="19"/>
      <c r="BH12" s="19">
        <v>9.11095603494015E-2</v>
      </c>
      <c r="BI12" s="19">
        <v>6.2484625983458102E-2</v>
      </c>
      <c r="BJ12" s="19"/>
      <c r="BK12" s="19">
        <v>6.9276191987912406E-2</v>
      </c>
      <c r="BL12" s="19">
        <v>6.4010623843576697E-2</v>
      </c>
      <c r="BM12" s="19"/>
      <c r="BN12" s="19">
        <v>2.9003142710823101E-2</v>
      </c>
      <c r="BO12" s="19">
        <v>6.64190720233825E-2</v>
      </c>
      <c r="BP12" s="19"/>
      <c r="BQ12" s="19">
        <v>3.4519670376862703E-2</v>
      </c>
      <c r="BR12" s="19">
        <v>6.7169472437391298E-2</v>
      </c>
      <c r="BS12" s="19"/>
      <c r="BT12" s="19">
        <v>1.8399190946379401E-2</v>
      </c>
      <c r="BU12" s="19">
        <v>6.7887479121849406E-2</v>
      </c>
      <c r="BV12" s="19"/>
      <c r="BW12" s="19">
        <v>4.6845485430548103E-2</v>
      </c>
      <c r="BX12" s="19">
        <v>7.3333959125387899E-2</v>
      </c>
      <c r="BY12" s="19"/>
      <c r="BZ12" s="19">
        <v>3.2764287464134699E-2</v>
      </c>
      <c r="CA12" s="19">
        <v>6.6327134554883496E-2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0.28689498462637503</v>
      </c>
      <c r="D9" s="17">
        <v>0.28467113904130298</v>
      </c>
      <c r="E9" s="17">
        <v>0.38155423590201898</v>
      </c>
      <c r="F9" s="17">
        <v>0.29799980097555201</v>
      </c>
      <c r="G9" s="17">
        <v>0.307086218013844</v>
      </c>
      <c r="H9" s="17">
        <v>0.28137951846961301</v>
      </c>
      <c r="I9" s="17">
        <v>0.237302172636638</v>
      </c>
      <c r="J9" s="17">
        <v>0.235178658493993</v>
      </c>
      <c r="K9" s="17">
        <v>0.22392803214582699</v>
      </c>
      <c r="L9" s="17">
        <v>0.20308861068105</v>
      </c>
      <c r="M9" s="17"/>
      <c r="N9" s="17">
        <v>0.33104356823777797</v>
      </c>
      <c r="O9" s="17">
        <v>0.29282392281842701</v>
      </c>
      <c r="P9" s="17">
        <v>0.280002910957311</v>
      </c>
      <c r="Q9" s="17">
        <v>0.250743860137633</v>
      </c>
      <c r="R9" s="17"/>
      <c r="S9" s="17">
        <v>0.33056019880181398</v>
      </c>
      <c r="T9" s="17">
        <v>0.32525535220770901</v>
      </c>
      <c r="U9" s="17">
        <v>0.312497632176925</v>
      </c>
      <c r="V9" s="17">
        <v>0.28887425593342397</v>
      </c>
      <c r="W9" s="17">
        <v>0.29369203208420203</v>
      </c>
      <c r="X9" s="17">
        <v>0.24206828326555499</v>
      </c>
      <c r="Y9" s="17">
        <v>0.29148877822846098</v>
      </c>
      <c r="Z9" s="17"/>
      <c r="AA9" s="17">
        <v>0.25200239638080701</v>
      </c>
      <c r="AB9" s="17">
        <v>0.34194903078330602</v>
      </c>
      <c r="AC9" s="17"/>
      <c r="AD9" s="17">
        <v>0.281227586981253</v>
      </c>
      <c r="AE9" s="17">
        <v>0.26029952466156497</v>
      </c>
      <c r="AF9" s="17">
        <v>0.23196536266283399</v>
      </c>
      <c r="AG9" s="17"/>
      <c r="AH9" s="17">
        <v>0.26022815550287098</v>
      </c>
      <c r="AI9" s="17">
        <v>0.29067324129467897</v>
      </c>
      <c r="AJ9" s="17"/>
      <c r="AK9" s="17">
        <v>0.25070597197466299</v>
      </c>
      <c r="AL9" s="17">
        <v>0.30320150033605697</v>
      </c>
      <c r="AM9" s="17"/>
      <c r="AN9" s="17">
        <v>0.30713423793863798</v>
      </c>
      <c r="AO9" s="17">
        <v>0.250743860137633</v>
      </c>
      <c r="AP9" s="17"/>
      <c r="AQ9" s="17">
        <v>0.24422118895765299</v>
      </c>
      <c r="AR9" s="17">
        <v>0.308182298469654</v>
      </c>
      <c r="AS9" s="17"/>
      <c r="AT9" s="17">
        <v>0.33908410511590098</v>
      </c>
      <c r="AU9" s="17">
        <v>0.337909451510643</v>
      </c>
      <c r="AV9" s="17">
        <v>0.26509058110976702</v>
      </c>
      <c r="AW9" s="17">
        <v>0.15043253855695399</v>
      </c>
      <c r="AX9" s="17"/>
      <c r="AY9" s="17">
        <v>0.27268739655510799</v>
      </c>
      <c r="AZ9" s="17">
        <v>0.29041636395384601</v>
      </c>
      <c r="BA9" s="17"/>
      <c r="BB9" s="17">
        <v>0.31443582148841898</v>
      </c>
      <c r="BC9" s="17">
        <v>0.28183556948680699</v>
      </c>
      <c r="BD9" s="17"/>
      <c r="BE9" s="17">
        <v>0.245117936303659</v>
      </c>
      <c r="BF9" s="17">
        <v>0.29237000970631</v>
      </c>
      <c r="BG9" s="17"/>
      <c r="BH9" s="17">
        <v>0.27781342888355798</v>
      </c>
      <c r="BI9" s="17">
        <v>0.28768980100031499</v>
      </c>
      <c r="BJ9" s="17"/>
      <c r="BK9" s="17">
        <v>0.31933697212231199</v>
      </c>
      <c r="BL9" s="17">
        <v>0.28127365642451801</v>
      </c>
      <c r="BM9" s="17"/>
      <c r="BN9" s="17">
        <v>0.287456527472572</v>
      </c>
      <c r="BO9" s="17">
        <v>0.28686939382999499</v>
      </c>
      <c r="BP9" s="17"/>
      <c r="BQ9" s="17">
        <v>0.25952174009059997</v>
      </c>
      <c r="BR9" s="17">
        <v>0.28904841998793201</v>
      </c>
      <c r="BS9" s="17"/>
      <c r="BT9" s="17">
        <v>0.282404114793045</v>
      </c>
      <c r="BU9" s="17">
        <v>0.28719501608541398</v>
      </c>
      <c r="BV9" s="17"/>
      <c r="BW9" s="17">
        <v>0.25813635990314299</v>
      </c>
      <c r="BX9" s="17">
        <v>0.30059200055961399</v>
      </c>
      <c r="BY9" s="17"/>
      <c r="BZ9" s="17">
        <v>0.25022654964836599</v>
      </c>
      <c r="CA9" s="17">
        <v>0.28865704099112899</v>
      </c>
    </row>
    <row r="10" spans="2:79" ht="29" x14ac:dyDescent="0.35">
      <c r="B10" s="18" t="s">
        <v>316</v>
      </c>
      <c r="C10" s="17">
        <v>0.499321040478654</v>
      </c>
      <c r="D10" s="17">
        <v>0.49385054583134103</v>
      </c>
      <c r="E10" s="17">
        <v>0.41872294558603002</v>
      </c>
      <c r="F10" s="17">
        <v>0.482641159762975</v>
      </c>
      <c r="G10" s="17">
        <v>0.43931905428126999</v>
      </c>
      <c r="H10" s="17">
        <v>0.51743712280683196</v>
      </c>
      <c r="I10" s="17">
        <v>0.56689557381671596</v>
      </c>
      <c r="J10" s="17">
        <v>0.54068961203357502</v>
      </c>
      <c r="K10" s="17">
        <v>0.59128932760184905</v>
      </c>
      <c r="L10" s="17">
        <v>0.60226153586822095</v>
      </c>
      <c r="M10" s="17"/>
      <c r="N10" s="17">
        <v>0.29994865743566601</v>
      </c>
      <c r="O10" s="17">
        <v>0.49016821362021001</v>
      </c>
      <c r="P10" s="17">
        <v>0.569741194596742</v>
      </c>
      <c r="Q10" s="17">
        <v>0.63600185542438203</v>
      </c>
      <c r="R10" s="17"/>
      <c r="S10" s="17">
        <v>0.40615355876899401</v>
      </c>
      <c r="T10" s="17">
        <v>0.48108542762265599</v>
      </c>
      <c r="U10" s="17">
        <v>0.54622954072126095</v>
      </c>
      <c r="V10" s="17">
        <v>0.45696677023114501</v>
      </c>
      <c r="W10" s="17">
        <v>0.55282261743437999</v>
      </c>
      <c r="X10" s="17">
        <v>0.61566920917013201</v>
      </c>
      <c r="Y10" s="17">
        <v>0.55180577577371404</v>
      </c>
      <c r="Z10" s="17"/>
      <c r="AA10" s="17">
        <v>0.62690064401243994</v>
      </c>
      <c r="AB10" s="17">
        <v>0.298024039172823</v>
      </c>
      <c r="AC10" s="17"/>
      <c r="AD10" s="17">
        <v>0.60142975111895702</v>
      </c>
      <c r="AE10" s="17">
        <v>0.67610672341316702</v>
      </c>
      <c r="AF10" s="17">
        <v>0.62848058306356602</v>
      </c>
      <c r="AG10" s="17"/>
      <c r="AH10" s="17">
        <v>0.67667963509922002</v>
      </c>
      <c r="AI10" s="17">
        <v>0.47419220758657898</v>
      </c>
      <c r="AJ10" s="17"/>
      <c r="AK10" s="17">
        <v>0.49862417087702099</v>
      </c>
      <c r="AL10" s="17">
        <v>0.49963504504175199</v>
      </c>
      <c r="AM10" s="17"/>
      <c r="AN10" s="17">
        <v>0.42280011130328299</v>
      </c>
      <c r="AO10" s="17">
        <v>0.63600185542438203</v>
      </c>
      <c r="AP10" s="17"/>
      <c r="AQ10" s="17">
        <v>0.642307758306225</v>
      </c>
      <c r="AR10" s="17">
        <v>0.42799382221466598</v>
      </c>
      <c r="AS10" s="17"/>
      <c r="AT10" s="17">
        <v>0.15954832830021201</v>
      </c>
      <c r="AU10" s="17">
        <v>0.40451882107071702</v>
      </c>
      <c r="AV10" s="17">
        <v>0.64332641774936306</v>
      </c>
      <c r="AW10" s="17">
        <v>0.81762069548541805</v>
      </c>
      <c r="AX10" s="17"/>
      <c r="AY10" s="17">
        <v>0.60476212646667404</v>
      </c>
      <c r="AZ10" s="17">
        <v>0.47318725488452101</v>
      </c>
      <c r="BA10" s="17"/>
      <c r="BB10" s="17">
        <v>0.497642335575882</v>
      </c>
      <c r="BC10" s="17">
        <v>0.499629428529551</v>
      </c>
      <c r="BD10" s="17"/>
      <c r="BE10" s="17">
        <v>0.58350264024184695</v>
      </c>
      <c r="BF10" s="17">
        <v>0.48828875388884602</v>
      </c>
      <c r="BG10" s="17"/>
      <c r="BH10" s="17">
        <v>0.49611260176034999</v>
      </c>
      <c r="BI10" s="17">
        <v>0.49960184254608703</v>
      </c>
      <c r="BJ10" s="17"/>
      <c r="BK10" s="17">
        <v>0.53311538377226397</v>
      </c>
      <c r="BL10" s="17">
        <v>0.49346538520958699</v>
      </c>
      <c r="BM10" s="17"/>
      <c r="BN10" s="17">
        <v>0.62013909611504003</v>
      </c>
      <c r="BO10" s="17">
        <v>0.49381508437607502</v>
      </c>
      <c r="BP10" s="17"/>
      <c r="BQ10" s="17">
        <v>0.64724387496327196</v>
      </c>
      <c r="BR10" s="17">
        <v>0.48768404720427</v>
      </c>
      <c r="BS10" s="17"/>
      <c r="BT10" s="17">
        <v>0.56486082324718401</v>
      </c>
      <c r="BU10" s="17">
        <v>0.49494237946666902</v>
      </c>
      <c r="BV10" s="17"/>
      <c r="BW10" s="17">
        <v>0.58027062258279705</v>
      </c>
      <c r="BX10" s="17">
        <v>0.46076677279235101</v>
      </c>
      <c r="BY10" s="17"/>
      <c r="BZ10" s="17">
        <v>0.63645863925326795</v>
      </c>
      <c r="CA10" s="17">
        <v>0.49273106250679</v>
      </c>
    </row>
    <row r="11" spans="2:79" x14ac:dyDescent="0.35">
      <c r="B11" s="18" t="s">
        <v>317</v>
      </c>
      <c r="C11" s="17">
        <v>0.15651285081756799</v>
      </c>
      <c r="D11" s="17">
        <v>0.16391288450885599</v>
      </c>
      <c r="E11" s="17">
        <v>0.147882623187055</v>
      </c>
      <c r="F11" s="17">
        <v>0.18083287739544501</v>
      </c>
      <c r="G11" s="17">
        <v>0.19937259749793801</v>
      </c>
      <c r="H11" s="17">
        <v>0.13791730914648101</v>
      </c>
      <c r="I11" s="17">
        <v>0.15417225256231001</v>
      </c>
      <c r="J11" s="17">
        <v>0.12707005974663901</v>
      </c>
      <c r="K11" s="17">
        <v>9.2987408172991198E-2</v>
      </c>
      <c r="L11" s="17">
        <v>0.11160651487194199</v>
      </c>
      <c r="M11" s="17"/>
      <c r="N11" s="17">
        <v>0.335256206573326</v>
      </c>
      <c r="O11" s="17">
        <v>0.135872556329206</v>
      </c>
      <c r="P11" s="17">
        <v>9.1389718968044695E-2</v>
      </c>
      <c r="Q11" s="17">
        <v>5.0249905108782099E-2</v>
      </c>
      <c r="R11" s="17"/>
      <c r="S11" s="17">
        <v>0.22325805810836799</v>
      </c>
      <c r="T11" s="17">
        <v>0.14754692755051799</v>
      </c>
      <c r="U11" s="17">
        <v>0.11848029104461499</v>
      </c>
      <c r="V11" s="17">
        <v>0.214473426604986</v>
      </c>
      <c r="W11" s="17">
        <v>0.106201968953058</v>
      </c>
      <c r="X11" s="17">
        <v>0.102834610342214</v>
      </c>
      <c r="Y11" s="17">
        <v>0.105091613578171</v>
      </c>
      <c r="Z11" s="17"/>
      <c r="AA11" s="17">
        <v>8.2246048050192894E-2</v>
      </c>
      <c r="AB11" s="17">
        <v>0.27369211991355002</v>
      </c>
      <c r="AC11" s="17"/>
      <c r="AD11" s="17">
        <v>7.7353644482483205E-2</v>
      </c>
      <c r="AE11" s="17">
        <v>4.7144757756423503E-2</v>
      </c>
      <c r="AF11" s="17">
        <v>9.9619618396827606E-2</v>
      </c>
      <c r="AG11" s="17"/>
      <c r="AH11" s="17">
        <v>4.3131273852436099E-2</v>
      </c>
      <c r="AI11" s="17">
        <v>0.17257717917274101</v>
      </c>
      <c r="AJ11" s="17"/>
      <c r="AK11" s="17">
        <v>0.18989502105282899</v>
      </c>
      <c r="AL11" s="17">
        <v>0.141471078647562</v>
      </c>
      <c r="AM11" s="17"/>
      <c r="AN11" s="17">
        <v>0.21600429697098</v>
      </c>
      <c r="AO11" s="17">
        <v>5.0249905108782099E-2</v>
      </c>
      <c r="AP11" s="17"/>
      <c r="AQ11" s="17">
        <v>7.2893541991475602E-2</v>
      </c>
      <c r="AR11" s="17">
        <v>0.19822534539286801</v>
      </c>
      <c r="AS11" s="17"/>
      <c r="AT11" s="17">
        <v>0.401869688883156</v>
      </c>
      <c r="AU11" s="17">
        <v>0.18186331322658</v>
      </c>
      <c r="AV11" s="17">
        <v>5.5398998673997002E-2</v>
      </c>
      <c r="AW11" s="17">
        <v>2.17165680933517E-2</v>
      </c>
      <c r="AX11" s="17"/>
      <c r="AY11" s="17">
        <v>8.35093101438798E-2</v>
      </c>
      <c r="AZ11" s="17">
        <v>0.17460692545366899</v>
      </c>
      <c r="BA11" s="17"/>
      <c r="BB11" s="17">
        <v>0.128687998757434</v>
      </c>
      <c r="BC11" s="17">
        <v>0.16162444123417299</v>
      </c>
      <c r="BD11" s="17"/>
      <c r="BE11" s="17">
        <v>0.11951534934515</v>
      </c>
      <c r="BF11" s="17">
        <v>0.161361499934463</v>
      </c>
      <c r="BG11" s="17"/>
      <c r="BH11" s="17">
        <v>0.153574747296744</v>
      </c>
      <c r="BI11" s="17">
        <v>0.156769993189736</v>
      </c>
      <c r="BJ11" s="17"/>
      <c r="BK11" s="17">
        <v>8.9240316252461302E-2</v>
      </c>
      <c r="BL11" s="17">
        <v>0.16816938067131301</v>
      </c>
      <c r="BM11" s="17"/>
      <c r="BN11" s="17">
        <v>5.7445915068136101E-2</v>
      </c>
      <c r="BO11" s="17">
        <v>0.16102755846271499</v>
      </c>
      <c r="BP11" s="17"/>
      <c r="BQ11" s="17">
        <v>6.0421588418656497E-2</v>
      </c>
      <c r="BR11" s="17">
        <v>0.164072287994115</v>
      </c>
      <c r="BS11" s="17"/>
      <c r="BT11" s="17">
        <v>0.13098411989831599</v>
      </c>
      <c r="BU11" s="17">
        <v>0.15821840512427601</v>
      </c>
      <c r="BV11" s="17"/>
      <c r="BW11" s="17">
        <v>0.120834734037445</v>
      </c>
      <c r="BX11" s="17">
        <v>0.173505448297743</v>
      </c>
      <c r="BY11" s="17"/>
      <c r="BZ11" s="17">
        <v>8.1416555766503598E-2</v>
      </c>
      <c r="CA11" s="17">
        <v>0.160121510547483</v>
      </c>
    </row>
    <row r="12" spans="2:79" x14ac:dyDescent="0.35">
      <c r="B12" s="18" t="s">
        <v>75</v>
      </c>
      <c r="C12" s="19">
        <v>5.7271124077402397E-2</v>
      </c>
      <c r="D12" s="19">
        <v>5.7565430618500599E-2</v>
      </c>
      <c r="E12" s="19">
        <v>5.1840195324895998E-2</v>
      </c>
      <c r="F12" s="19">
        <v>3.8526161866028502E-2</v>
      </c>
      <c r="G12" s="19">
        <v>5.4222130206948299E-2</v>
      </c>
      <c r="H12" s="19">
        <v>6.3266049577073893E-2</v>
      </c>
      <c r="I12" s="19">
        <v>4.1630000984336502E-2</v>
      </c>
      <c r="J12" s="19">
        <v>9.7061669725793304E-2</v>
      </c>
      <c r="K12" s="19">
        <v>9.1795232079333294E-2</v>
      </c>
      <c r="L12" s="19">
        <v>8.3043338578786305E-2</v>
      </c>
      <c r="M12" s="19"/>
      <c r="N12" s="19">
        <v>3.3751567753229697E-2</v>
      </c>
      <c r="O12" s="19">
        <v>8.1135307232157602E-2</v>
      </c>
      <c r="P12" s="19">
        <v>5.8866175477901697E-2</v>
      </c>
      <c r="Q12" s="19">
        <v>6.3004379329202803E-2</v>
      </c>
      <c r="R12" s="19"/>
      <c r="S12" s="19">
        <v>4.0028184320825E-2</v>
      </c>
      <c r="T12" s="19">
        <v>4.6112292619116597E-2</v>
      </c>
      <c r="U12" s="19">
        <v>2.2792536057198502E-2</v>
      </c>
      <c r="V12" s="19">
        <v>3.9685547230443999E-2</v>
      </c>
      <c r="W12" s="19">
        <v>4.7283381528359703E-2</v>
      </c>
      <c r="X12" s="19">
        <v>3.9427897222097899E-2</v>
      </c>
      <c r="Y12" s="19">
        <v>5.16138324196539E-2</v>
      </c>
      <c r="Z12" s="19"/>
      <c r="AA12" s="19">
        <v>3.8850911556559599E-2</v>
      </c>
      <c r="AB12" s="19">
        <v>8.6334810130320905E-2</v>
      </c>
      <c r="AC12" s="19"/>
      <c r="AD12" s="19">
        <v>3.9989017417306899E-2</v>
      </c>
      <c r="AE12" s="19">
        <v>1.64489941688441E-2</v>
      </c>
      <c r="AF12" s="19">
        <v>3.9934435876771798E-2</v>
      </c>
      <c r="AG12" s="19"/>
      <c r="AH12" s="19">
        <v>1.99609355454731E-2</v>
      </c>
      <c r="AI12" s="19">
        <v>6.25573719460015E-2</v>
      </c>
      <c r="AJ12" s="19"/>
      <c r="AK12" s="19">
        <v>6.0774836095487499E-2</v>
      </c>
      <c r="AL12" s="19">
        <v>5.5692375974629803E-2</v>
      </c>
      <c r="AM12" s="19"/>
      <c r="AN12" s="19">
        <v>5.4061353787098303E-2</v>
      </c>
      <c r="AO12" s="19">
        <v>6.3004379329202803E-2</v>
      </c>
      <c r="AP12" s="19"/>
      <c r="AQ12" s="19">
        <v>4.0577510744646203E-2</v>
      </c>
      <c r="AR12" s="19">
        <v>6.5598533922811994E-2</v>
      </c>
      <c r="AS12" s="19"/>
      <c r="AT12" s="19">
        <v>9.9497877700730999E-2</v>
      </c>
      <c r="AU12" s="19">
        <v>7.57084141920598E-2</v>
      </c>
      <c r="AV12" s="19">
        <v>3.6184002466872797E-2</v>
      </c>
      <c r="AW12" s="19">
        <v>1.02301978642763E-2</v>
      </c>
      <c r="AX12" s="19"/>
      <c r="AY12" s="19">
        <v>3.9041166834338802E-2</v>
      </c>
      <c r="AZ12" s="19">
        <v>6.1789455707964E-2</v>
      </c>
      <c r="BA12" s="19"/>
      <c r="BB12" s="19">
        <v>5.9233844178265598E-2</v>
      </c>
      <c r="BC12" s="19">
        <v>5.6910560749469201E-2</v>
      </c>
      <c r="BD12" s="19"/>
      <c r="BE12" s="19">
        <v>5.1864074109344099E-2</v>
      </c>
      <c r="BF12" s="19">
        <v>5.79797364703818E-2</v>
      </c>
      <c r="BG12" s="19"/>
      <c r="BH12" s="19">
        <v>7.2499222059348001E-2</v>
      </c>
      <c r="BI12" s="19">
        <v>5.5938363263861597E-2</v>
      </c>
      <c r="BJ12" s="19"/>
      <c r="BK12" s="19">
        <v>5.8307327852962901E-2</v>
      </c>
      <c r="BL12" s="19">
        <v>5.7091577694581098E-2</v>
      </c>
      <c r="BM12" s="19"/>
      <c r="BN12" s="19">
        <v>3.4958461344251499E-2</v>
      </c>
      <c r="BO12" s="19">
        <v>5.8287963331214901E-2</v>
      </c>
      <c r="BP12" s="19"/>
      <c r="BQ12" s="19">
        <v>3.2812796527471502E-2</v>
      </c>
      <c r="BR12" s="19">
        <v>5.9195244813682803E-2</v>
      </c>
      <c r="BS12" s="19"/>
      <c r="BT12" s="19">
        <v>2.1750942061454601E-2</v>
      </c>
      <c r="BU12" s="19">
        <v>5.9644199323640901E-2</v>
      </c>
      <c r="BV12" s="19"/>
      <c r="BW12" s="19">
        <v>4.0758283476614997E-2</v>
      </c>
      <c r="BX12" s="19">
        <v>6.5135778350292606E-2</v>
      </c>
      <c r="BY12" s="19"/>
      <c r="BZ12" s="19">
        <v>3.1898255331861698E-2</v>
      </c>
      <c r="CA12" s="19">
        <v>5.84903859545986E-2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0.25000207427566901</v>
      </c>
      <c r="D9" s="17">
        <v>0.236728052004958</v>
      </c>
      <c r="E9" s="17">
        <v>0.30940917725915801</v>
      </c>
      <c r="F9" s="17">
        <v>0.32340810123080999</v>
      </c>
      <c r="G9" s="17">
        <v>0.21770373600134801</v>
      </c>
      <c r="H9" s="17">
        <v>0.22432660224183401</v>
      </c>
      <c r="I9" s="17">
        <v>0.21839482818526099</v>
      </c>
      <c r="J9" s="17">
        <v>0.240824676930607</v>
      </c>
      <c r="K9" s="17">
        <v>0.24877933320467699</v>
      </c>
      <c r="L9" s="17">
        <v>0.16533685526154299</v>
      </c>
      <c r="M9" s="17"/>
      <c r="N9" s="17">
        <v>0.2697075844754</v>
      </c>
      <c r="O9" s="17">
        <v>0.26245203088539898</v>
      </c>
      <c r="P9" s="17">
        <v>0.25644572479137601</v>
      </c>
      <c r="Q9" s="17">
        <v>0.224472008269227</v>
      </c>
      <c r="R9" s="17"/>
      <c r="S9" s="17">
        <v>0.28974862046457101</v>
      </c>
      <c r="T9" s="17">
        <v>0.27631722302864098</v>
      </c>
      <c r="U9" s="17">
        <v>0.30655450024270697</v>
      </c>
      <c r="V9" s="17">
        <v>0.24272522271383101</v>
      </c>
      <c r="W9" s="17">
        <v>0.25887337432288998</v>
      </c>
      <c r="X9" s="17">
        <v>0.22200659021550401</v>
      </c>
      <c r="Y9" s="17">
        <v>0.24266763229173299</v>
      </c>
      <c r="Z9" s="17"/>
      <c r="AA9" s="17">
        <v>0.223031079748647</v>
      </c>
      <c r="AB9" s="17">
        <v>0.29255731171288202</v>
      </c>
      <c r="AC9" s="17"/>
      <c r="AD9" s="17">
        <v>0.245990355417188</v>
      </c>
      <c r="AE9" s="17">
        <v>0.21349689017543799</v>
      </c>
      <c r="AF9" s="17">
        <v>0.21225608651422401</v>
      </c>
      <c r="AG9" s="17"/>
      <c r="AH9" s="17">
        <v>0.216908636851636</v>
      </c>
      <c r="AI9" s="17">
        <v>0.254690876984283</v>
      </c>
      <c r="AJ9" s="17"/>
      <c r="AK9" s="17">
        <v>0.23368411800163399</v>
      </c>
      <c r="AL9" s="17">
        <v>0.25735483111635299</v>
      </c>
      <c r="AM9" s="17"/>
      <c r="AN9" s="17">
        <v>0.26429511440348302</v>
      </c>
      <c r="AO9" s="17">
        <v>0.224472008269227</v>
      </c>
      <c r="AP9" s="17"/>
      <c r="AQ9" s="17">
        <v>0.21789599553977301</v>
      </c>
      <c r="AR9" s="17">
        <v>0.26601780860672503</v>
      </c>
      <c r="AS9" s="17"/>
      <c r="AT9" s="17">
        <v>0.27154655549783402</v>
      </c>
      <c r="AU9" s="17">
        <v>0.29422703063994998</v>
      </c>
      <c r="AV9" s="17">
        <v>0.248404078752653</v>
      </c>
      <c r="AW9" s="17">
        <v>0.116786281147172</v>
      </c>
      <c r="AX9" s="17"/>
      <c r="AY9" s="17">
        <v>0.23486185958292299</v>
      </c>
      <c r="AZ9" s="17">
        <v>0.253754606990235</v>
      </c>
      <c r="BA9" s="17"/>
      <c r="BB9" s="17">
        <v>0.25508703509847802</v>
      </c>
      <c r="BC9" s="17">
        <v>0.24906793680192801</v>
      </c>
      <c r="BD9" s="17"/>
      <c r="BE9" s="17">
        <v>0.21275819141896801</v>
      </c>
      <c r="BF9" s="17">
        <v>0.25488301251571499</v>
      </c>
      <c r="BG9" s="17"/>
      <c r="BH9" s="17">
        <v>0.24349196478089499</v>
      </c>
      <c r="BI9" s="17">
        <v>0.25057183806605099</v>
      </c>
      <c r="BJ9" s="17"/>
      <c r="BK9" s="17">
        <v>0.287132933497242</v>
      </c>
      <c r="BL9" s="17">
        <v>0.24356829009004999</v>
      </c>
      <c r="BM9" s="17"/>
      <c r="BN9" s="17">
        <v>0.22579123363061501</v>
      </c>
      <c r="BO9" s="17">
        <v>0.25110541785371399</v>
      </c>
      <c r="BP9" s="17"/>
      <c r="BQ9" s="17">
        <v>0.22938810340773899</v>
      </c>
      <c r="BR9" s="17">
        <v>0.251623761969691</v>
      </c>
      <c r="BS9" s="17"/>
      <c r="BT9" s="17">
        <v>0.25359375201934198</v>
      </c>
      <c r="BU9" s="17">
        <v>0.24976211712842999</v>
      </c>
      <c r="BV9" s="17"/>
      <c r="BW9" s="17">
        <v>0.23354894896168399</v>
      </c>
      <c r="BX9" s="17">
        <v>0.25783828764630301</v>
      </c>
      <c r="BY9" s="17"/>
      <c r="BZ9" s="17">
        <v>0.21987481926921301</v>
      </c>
      <c r="CA9" s="17">
        <v>0.251449802313927</v>
      </c>
    </row>
    <row r="10" spans="2:79" ht="29" x14ac:dyDescent="0.35">
      <c r="B10" s="18" t="s">
        <v>316</v>
      </c>
      <c r="C10" s="17">
        <v>0.416593783569354</v>
      </c>
      <c r="D10" s="17">
        <v>0.43550397713852101</v>
      </c>
      <c r="E10" s="17">
        <v>0.388275260038486</v>
      </c>
      <c r="F10" s="17">
        <v>0.41301380803475701</v>
      </c>
      <c r="G10" s="17">
        <v>0.38142915190148702</v>
      </c>
      <c r="H10" s="17">
        <v>0.42730859210403299</v>
      </c>
      <c r="I10" s="17">
        <v>0.44235021125136398</v>
      </c>
      <c r="J10" s="17">
        <v>0.37998443990020903</v>
      </c>
      <c r="K10" s="17">
        <v>0.43441964078059803</v>
      </c>
      <c r="L10" s="17">
        <v>0.50143464787099701</v>
      </c>
      <c r="M10" s="17"/>
      <c r="N10" s="17">
        <v>0.16368152247241699</v>
      </c>
      <c r="O10" s="17">
        <v>0.37567553659764302</v>
      </c>
      <c r="P10" s="17">
        <v>0.51722590464726204</v>
      </c>
      <c r="Q10" s="17">
        <v>0.60069608208198899</v>
      </c>
      <c r="R10" s="17"/>
      <c r="S10" s="17">
        <v>0.27860169693818998</v>
      </c>
      <c r="T10" s="17">
        <v>0.42214998170845502</v>
      </c>
      <c r="U10" s="17">
        <v>0.479707506925585</v>
      </c>
      <c r="V10" s="17">
        <v>0.35213883337524299</v>
      </c>
      <c r="W10" s="17">
        <v>0.50189488853967101</v>
      </c>
      <c r="X10" s="17">
        <v>0.56059406267559797</v>
      </c>
      <c r="Y10" s="17">
        <v>0.497109339149994</v>
      </c>
      <c r="Z10" s="17"/>
      <c r="AA10" s="17">
        <v>0.57183222693523506</v>
      </c>
      <c r="AB10" s="17">
        <v>0.171656252244754</v>
      </c>
      <c r="AC10" s="17"/>
      <c r="AD10" s="17">
        <v>0.56790524247001295</v>
      </c>
      <c r="AE10" s="17">
        <v>0.66602504694998999</v>
      </c>
      <c r="AF10" s="17">
        <v>0.54359043419553499</v>
      </c>
      <c r="AG10" s="17"/>
      <c r="AH10" s="17">
        <v>0.69518695923520202</v>
      </c>
      <c r="AI10" s="17">
        <v>0.37712165439987799</v>
      </c>
      <c r="AJ10" s="17"/>
      <c r="AK10" s="17">
        <v>0.38310092606061802</v>
      </c>
      <c r="AL10" s="17">
        <v>0.43168543064977</v>
      </c>
      <c r="AM10" s="17"/>
      <c r="AN10" s="17">
        <v>0.31352387612768401</v>
      </c>
      <c r="AO10" s="17">
        <v>0.60069608208198899</v>
      </c>
      <c r="AP10" s="17"/>
      <c r="AQ10" s="17">
        <v>0.584739656732431</v>
      </c>
      <c r="AR10" s="17">
        <v>0.33271622083129199</v>
      </c>
      <c r="AS10" s="17"/>
      <c r="AT10" s="17">
        <v>7.8630113292463999E-2</v>
      </c>
      <c r="AU10" s="17">
        <v>0.26392523957478298</v>
      </c>
      <c r="AV10" s="17">
        <v>0.572748529577643</v>
      </c>
      <c r="AW10" s="17">
        <v>0.83648274262493805</v>
      </c>
      <c r="AX10" s="17"/>
      <c r="AY10" s="17">
        <v>0.58507380050403701</v>
      </c>
      <c r="AZ10" s="17">
        <v>0.37483567193564798</v>
      </c>
      <c r="BA10" s="17"/>
      <c r="BB10" s="17">
        <v>0.428334784309787</v>
      </c>
      <c r="BC10" s="17">
        <v>0.41443689207047302</v>
      </c>
      <c r="BD10" s="17"/>
      <c r="BE10" s="17">
        <v>0.53143591109102695</v>
      </c>
      <c r="BF10" s="17">
        <v>0.40154332994330699</v>
      </c>
      <c r="BG10" s="17"/>
      <c r="BH10" s="17">
        <v>0.41274684709204601</v>
      </c>
      <c r="BI10" s="17">
        <v>0.41693046686330298</v>
      </c>
      <c r="BJ10" s="17"/>
      <c r="BK10" s="17">
        <v>0.52371889319107401</v>
      </c>
      <c r="BL10" s="17">
        <v>0.39803186901590698</v>
      </c>
      <c r="BM10" s="17"/>
      <c r="BN10" s="17">
        <v>0.56114867407958702</v>
      </c>
      <c r="BO10" s="17">
        <v>0.41000608541968497</v>
      </c>
      <c r="BP10" s="17"/>
      <c r="BQ10" s="17">
        <v>0.60839730664720904</v>
      </c>
      <c r="BR10" s="17">
        <v>0.40150472503530998</v>
      </c>
      <c r="BS10" s="17"/>
      <c r="BT10" s="17">
        <v>0.46043791736012102</v>
      </c>
      <c r="BU10" s="17">
        <v>0.41366459169345299</v>
      </c>
      <c r="BV10" s="17"/>
      <c r="BW10" s="17">
        <v>0.49123558312464199</v>
      </c>
      <c r="BX10" s="17">
        <v>0.38104375544271502</v>
      </c>
      <c r="BY10" s="17"/>
      <c r="BZ10" s="17">
        <v>0.63441941748017405</v>
      </c>
      <c r="CA10" s="17">
        <v>0.40612644170245399</v>
      </c>
    </row>
    <row r="11" spans="2:79" x14ac:dyDescent="0.35">
      <c r="B11" s="18" t="s">
        <v>317</v>
      </c>
      <c r="C11" s="17">
        <v>0.249973118523247</v>
      </c>
      <c r="D11" s="17">
        <v>0.24541808775421201</v>
      </c>
      <c r="E11" s="17">
        <v>0.22476018597910399</v>
      </c>
      <c r="F11" s="17">
        <v>0.22309158607389501</v>
      </c>
      <c r="G11" s="17">
        <v>0.30360253021252398</v>
      </c>
      <c r="H11" s="17">
        <v>0.25715212008098598</v>
      </c>
      <c r="I11" s="17">
        <v>0.27373102019134599</v>
      </c>
      <c r="J11" s="17">
        <v>0.22764483848834999</v>
      </c>
      <c r="K11" s="17">
        <v>0.20020680029743401</v>
      </c>
      <c r="L11" s="17">
        <v>0.238075554803028</v>
      </c>
      <c r="M11" s="17"/>
      <c r="N11" s="17">
        <v>0.51413014683108804</v>
      </c>
      <c r="O11" s="17">
        <v>0.26241843135298898</v>
      </c>
      <c r="P11" s="17">
        <v>0.133395172427512</v>
      </c>
      <c r="Q11" s="17">
        <v>7.8874989673335102E-2</v>
      </c>
      <c r="R11" s="17"/>
      <c r="S11" s="17">
        <v>0.35963415806493898</v>
      </c>
      <c r="T11" s="17">
        <v>0.24623496966977201</v>
      </c>
      <c r="U11" s="17">
        <v>0.18199662003790101</v>
      </c>
      <c r="V11" s="17">
        <v>0.33088794167535601</v>
      </c>
      <c r="W11" s="17">
        <v>0.17098799722458799</v>
      </c>
      <c r="X11" s="17">
        <v>0.162658186733216</v>
      </c>
      <c r="Y11" s="17">
        <v>0.19604612176612499</v>
      </c>
      <c r="Z11" s="17"/>
      <c r="AA11" s="17">
        <v>0.14438726526404899</v>
      </c>
      <c r="AB11" s="17">
        <v>0.41656805260897301</v>
      </c>
      <c r="AC11" s="17"/>
      <c r="AD11" s="17">
        <v>0.129584217388066</v>
      </c>
      <c r="AE11" s="17">
        <v>8.5586946166586006E-2</v>
      </c>
      <c r="AF11" s="17">
        <v>0.18032476670537001</v>
      </c>
      <c r="AG11" s="17"/>
      <c r="AH11" s="17">
        <v>7.1621776160032999E-2</v>
      </c>
      <c r="AI11" s="17">
        <v>0.27524260765012498</v>
      </c>
      <c r="AJ11" s="17"/>
      <c r="AK11" s="17">
        <v>0.28910117587857498</v>
      </c>
      <c r="AL11" s="17">
        <v>0.23234228984895999</v>
      </c>
      <c r="AM11" s="17"/>
      <c r="AN11" s="17">
        <v>0.34576262493613602</v>
      </c>
      <c r="AO11" s="17">
        <v>7.8874989673335102E-2</v>
      </c>
      <c r="AP11" s="17"/>
      <c r="AQ11" s="17">
        <v>0.127076630015864</v>
      </c>
      <c r="AR11" s="17">
        <v>0.31127856558032801</v>
      </c>
      <c r="AS11" s="17"/>
      <c r="AT11" s="17">
        <v>0.52830818094340004</v>
      </c>
      <c r="AU11" s="17">
        <v>0.33147001288953098</v>
      </c>
      <c r="AV11" s="17">
        <v>0.116058766383481</v>
      </c>
      <c r="AW11" s="17">
        <v>2.5755946050290201E-2</v>
      </c>
      <c r="AX11" s="17"/>
      <c r="AY11" s="17">
        <v>0.13272887825622301</v>
      </c>
      <c r="AZ11" s="17">
        <v>0.27903233968523</v>
      </c>
      <c r="BA11" s="17"/>
      <c r="BB11" s="17">
        <v>0.236084216460031</v>
      </c>
      <c r="BC11" s="17">
        <v>0.25252459223926499</v>
      </c>
      <c r="BD11" s="17"/>
      <c r="BE11" s="17">
        <v>0.17675582218390601</v>
      </c>
      <c r="BF11" s="17">
        <v>0.259568495646262</v>
      </c>
      <c r="BG11" s="17"/>
      <c r="BH11" s="17">
        <v>0.23848677540528099</v>
      </c>
      <c r="BI11" s="17">
        <v>0.250978401521601</v>
      </c>
      <c r="BJ11" s="17"/>
      <c r="BK11" s="17">
        <v>0.113835826294596</v>
      </c>
      <c r="BL11" s="17">
        <v>0.27356206788170401</v>
      </c>
      <c r="BM11" s="17"/>
      <c r="BN11" s="17">
        <v>0.136378760460271</v>
      </c>
      <c r="BO11" s="17">
        <v>0.255149874147239</v>
      </c>
      <c r="BP11" s="17"/>
      <c r="BQ11" s="17">
        <v>0.11161547800303399</v>
      </c>
      <c r="BR11" s="17">
        <v>0.26085762420354403</v>
      </c>
      <c r="BS11" s="17"/>
      <c r="BT11" s="17">
        <v>0.249644150129856</v>
      </c>
      <c r="BU11" s="17">
        <v>0.24999509664123101</v>
      </c>
      <c r="BV11" s="17"/>
      <c r="BW11" s="17">
        <v>0.21689802489180399</v>
      </c>
      <c r="BX11" s="17">
        <v>0.26572596097740198</v>
      </c>
      <c r="BY11" s="17"/>
      <c r="BZ11" s="17">
        <v>0.123863336343544</v>
      </c>
      <c r="CA11" s="17">
        <v>0.256033168385771</v>
      </c>
    </row>
    <row r="12" spans="2:79" x14ac:dyDescent="0.35">
      <c r="B12" s="18" t="s">
        <v>75</v>
      </c>
      <c r="C12" s="19">
        <v>8.3431023631728995E-2</v>
      </c>
      <c r="D12" s="19">
        <v>8.2349883102309396E-2</v>
      </c>
      <c r="E12" s="19">
        <v>7.7555376723251801E-2</v>
      </c>
      <c r="F12" s="19">
        <v>4.0486504660537097E-2</v>
      </c>
      <c r="G12" s="19">
        <v>9.7264581884641099E-2</v>
      </c>
      <c r="H12" s="19">
        <v>9.1212685573147004E-2</v>
      </c>
      <c r="I12" s="19">
        <v>6.55239403720283E-2</v>
      </c>
      <c r="J12" s="19">
        <v>0.15154604468083499</v>
      </c>
      <c r="K12" s="19">
        <v>0.116594225717292</v>
      </c>
      <c r="L12" s="19">
        <v>9.5152942064432602E-2</v>
      </c>
      <c r="M12" s="19"/>
      <c r="N12" s="19">
        <v>5.2480746221094297E-2</v>
      </c>
      <c r="O12" s="19">
        <v>9.9454001163969796E-2</v>
      </c>
      <c r="P12" s="19">
        <v>9.2933198133849898E-2</v>
      </c>
      <c r="Q12" s="19">
        <v>9.5956919975449806E-2</v>
      </c>
      <c r="R12" s="19"/>
      <c r="S12" s="19">
        <v>7.2015524532300201E-2</v>
      </c>
      <c r="T12" s="19">
        <v>5.5297825593131997E-2</v>
      </c>
      <c r="U12" s="19">
        <v>3.1741372793807399E-2</v>
      </c>
      <c r="V12" s="19">
        <v>7.4248002235570099E-2</v>
      </c>
      <c r="W12" s="19">
        <v>6.8243739912851306E-2</v>
      </c>
      <c r="X12" s="19">
        <v>5.4741160375681802E-2</v>
      </c>
      <c r="Y12" s="19">
        <v>6.4176906792147007E-2</v>
      </c>
      <c r="Z12" s="19"/>
      <c r="AA12" s="19">
        <v>6.0749428052069503E-2</v>
      </c>
      <c r="AB12" s="19">
        <v>0.119218383433391</v>
      </c>
      <c r="AC12" s="19"/>
      <c r="AD12" s="19">
        <v>5.6520184724733399E-2</v>
      </c>
      <c r="AE12" s="19">
        <v>3.48911167079861E-2</v>
      </c>
      <c r="AF12" s="19">
        <v>6.38287125848718E-2</v>
      </c>
      <c r="AG12" s="19"/>
      <c r="AH12" s="19">
        <v>1.6282627753129001E-2</v>
      </c>
      <c r="AI12" s="19">
        <v>9.2944860965714193E-2</v>
      </c>
      <c r="AJ12" s="19"/>
      <c r="AK12" s="19">
        <v>9.4113780059173105E-2</v>
      </c>
      <c r="AL12" s="19">
        <v>7.8617448384917896E-2</v>
      </c>
      <c r="AM12" s="19"/>
      <c r="AN12" s="19">
        <v>7.6418384532697503E-2</v>
      </c>
      <c r="AO12" s="19">
        <v>9.5956919975449806E-2</v>
      </c>
      <c r="AP12" s="19"/>
      <c r="AQ12" s="19">
        <v>7.0287717711932499E-2</v>
      </c>
      <c r="AR12" s="19">
        <v>8.9987404981654098E-2</v>
      </c>
      <c r="AS12" s="19"/>
      <c r="AT12" s="19">
        <v>0.121515150266302</v>
      </c>
      <c r="AU12" s="19">
        <v>0.110377716895736</v>
      </c>
      <c r="AV12" s="19">
        <v>6.2788625286223504E-2</v>
      </c>
      <c r="AW12" s="19">
        <v>2.0975030177599899E-2</v>
      </c>
      <c r="AX12" s="19"/>
      <c r="AY12" s="19">
        <v>4.7335461656817297E-2</v>
      </c>
      <c r="AZ12" s="19">
        <v>9.2377381388887E-2</v>
      </c>
      <c r="BA12" s="19"/>
      <c r="BB12" s="19">
        <v>8.0493964131704399E-2</v>
      </c>
      <c r="BC12" s="19">
        <v>8.3970578888334799E-2</v>
      </c>
      <c r="BD12" s="19"/>
      <c r="BE12" s="19">
        <v>7.9050075306099102E-2</v>
      </c>
      <c r="BF12" s="19">
        <v>8.4005161894715796E-2</v>
      </c>
      <c r="BG12" s="19"/>
      <c r="BH12" s="19">
        <v>0.105274412721779</v>
      </c>
      <c r="BI12" s="19">
        <v>8.1519293549045094E-2</v>
      </c>
      <c r="BJ12" s="19"/>
      <c r="BK12" s="19">
        <v>7.5312347017088499E-2</v>
      </c>
      <c r="BL12" s="19">
        <v>8.4837773012337997E-2</v>
      </c>
      <c r="BM12" s="19"/>
      <c r="BN12" s="19">
        <v>7.6681331829527397E-2</v>
      </c>
      <c r="BO12" s="19">
        <v>8.3738622579362307E-2</v>
      </c>
      <c r="BP12" s="19"/>
      <c r="BQ12" s="19">
        <v>5.0599111942018E-2</v>
      </c>
      <c r="BR12" s="19">
        <v>8.6013888791455703E-2</v>
      </c>
      <c r="BS12" s="19"/>
      <c r="BT12" s="19">
        <v>3.6324180490681597E-2</v>
      </c>
      <c r="BU12" s="19">
        <v>8.65781945368857E-2</v>
      </c>
      <c r="BV12" s="19"/>
      <c r="BW12" s="19">
        <v>5.83174430218701E-2</v>
      </c>
      <c r="BX12" s="19">
        <v>9.5391995933579998E-2</v>
      </c>
      <c r="BY12" s="19"/>
      <c r="BZ12" s="19">
        <v>2.1842426907069199E-2</v>
      </c>
      <c r="CA12" s="19">
        <v>8.6390587597848803E-2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0.257134429258777</v>
      </c>
      <c r="D9" s="17">
        <v>0.25219190848149198</v>
      </c>
      <c r="E9" s="17">
        <v>0.31179554338589599</v>
      </c>
      <c r="F9" s="17">
        <v>0.29324425103597801</v>
      </c>
      <c r="G9" s="17">
        <v>0.26415028017125802</v>
      </c>
      <c r="H9" s="17">
        <v>0.21790801859776401</v>
      </c>
      <c r="I9" s="17">
        <v>0.208952849607656</v>
      </c>
      <c r="J9" s="17">
        <v>0.28389195647942</v>
      </c>
      <c r="K9" s="17">
        <v>0.232002947219168</v>
      </c>
      <c r="L9" s="17">
        <v>0.21832009295349</v>
      </c>
      <c r="M9" s="17"/>
      <c r="N9" s="17">
        <v>0.28511301072180201</v>
      </c>
      <c r="O9" s="17">
        <v>0.26249252761276098</v>
      </c>
      <c r="P9" s="17">
        <v>0.251633938277247</v>
      </c>
      <c r="Q9" s="17">
        <v>0.23386394947528799</v>
      </c>
      <c r="R9" s="17"/>
      <c r="S9" s="17">
        <v>0.28464332911008</v>
      </c>
      <c r="T9" s="17">
        <v>0.27334983741122798</v>
      </c>
      <c r="U9" s="17">
        <v>0.281189466486578</v>
      </c>
      <c r="V9" s="17">
        <v>0.26854484978889098</v>
      </c>
      <c r="W9" s="17">
        <v>0.250967147587696</v>
      </c>
      <c r="X9" s="17">
        <v>0.232452089393718</v>
      </c>
      <c r="Y9" s="17">
        <v>0.24582110556497</v>
      </c>
      <c r="Z9" s="17"/>
      <c r="AA9" s="17">
        <v>0.22608032838953299</v>
      </c>
      <c r="AB9" s="17">
        <v>0.306132052782291</v>
      </c>
      <c r="AC9" s="17"/>
      <c r="AD9" s="17">
        <v>0.25710314823967401</v>
      </c>
      <c r="AE9" s="17">
        <v>0.234300126419865</v>
      </c>
      <c r="AF9" s="17">
        <v>0.203751712613292</v>
      </c>
      <c r="AG9" s="17"/>
      <c r="AH9" s="17">
        <v>0.23268137352849699</v>
      </c>
      <c r="AI9" s="17">
        <v>0.26059903018472202</v>
      </c>
      <c r="AJ9" s="17"/>
      <c r="AK9" s="17">
        <v>0.21618903646948101</v>
      </c>
      <c r="AL9" s="17">
        <v>0.27558413655484298</v>
      </c>
      <c r="AM9" s="17"/>
      <c r="AN9" s="17">
        <v>0.27016243714778698</v>
      </c>
      <c r="AO9" s="17">
        <v>0.23386394947528799</v>
      </c>
      <c r="AP9" s="17"/>
      <c r="AQ9" s="17">
        <v>0.216611474925897</v>
      </c>
      <c r="AR9" s="17">
        <v>0.27734882156260199</v>
      </c>
      <c r="AS9" s="17"/>
      <c r="AT9" s="17">
        <v>0.30250798916501098</v>
      </c>
      <c r="AU9" s="17">
        <v>0.30104783219005699</v>
      </c>
      <c r="AV9" s="17">
        <v>0.23831876980886399</v>
      </c>
      <c r="AW9" s="17">
        <v>0.139012155607248</v>
      </c>
      <c r="AX9" s="17"/>
      <c r="AY9" s="17">
        <v>0.25681451183371801</v>
      </c>
      <c r="AZ9" s="17">
        <v>0.25721372143711502</v>
      </c>
      <c r="BA9" s="17"/>
      <c r="BB9" s="17">
        <v>0.24853894176097499</v>
      </c>
      <c r="BC9" s="17">
        <v>0.25871347131171801</v>
      </c>
      <c r="BD9" s="17"/>
      <c r="BE9" s="17">
        <v>0.20858360972843801</v>
      </c>
      <c r="BF9" s="17">
        <v>0.26349718022496799</v>
      </c>
      <c r="BG9" s="17"/>
      <c r="BH9" s="17">
        <v>0.22129332924105199</v>
      </c>
      <c r="BI9" s="17">
        <v>0.26027123686761</v>
      </c>
      <c r="BJ9" s="17"/>
      <c r="BK9" s="17">
        <v>0.30025381178628502</v>
      </c>
      <c r="BL9" s="17">
        <v>0.249662994252556</v>
      </c>
      <c r="BM9" s="17"/>
      <c r="BN9" s="17">
        <v>0.25154824758747901</v>
      </c>
      <c r="BO9" s="17">
        <v>0.25738900437920198</v>
      </c>
      <c r="BP9" s="17"/>
      <c r="BQ9" s="17">
        <v>0.23496656552284501</v>
      </c>
      <c r="BR9" s="17">
        <v>0.25887836069506498</v>
      </c>
      <c r="BS9" s="17"/>
      <c r="BT9" s="17">
        <v>0.248010737843224</v>
      </c>
      <c r="BU9" s="17">
        <v>0.25774397586084202</v>
      </c>
      <c r="BV9" s="17"/>
      <c r="BW9" s="17">
        <v>0.22260550515827099</v>
      </c>
      <c r="BX9" s="17">
        <v>0.27357969491781697</v>
      </c>
      <c r="BY9" s="17"/>
      <c r="BZ9" s="17">
        <v>0.236037094887875</v>
      </c>
      <c r="CA9" s="17">
        <v>0.25814823561102201</v>
      </c>
    </row>
    <row r="10" spans="2:79" ht="29" x14ac:dyDescent="0.35">
      <c r="B10" s="18" t="s">
        <v>316</v>
      </c>
      <c r="C10" s="17">
        <v>0.48722154118389399</v>
      </c>
      <c r="D10" s="17">
        <v>0.497587011167273</v>
      </c>
      <c r="E10" s="17">
        <v>0.474706226125296</v>
      </c>
      <c r="F10" s="17">
        <v>0.40130252186597398</v>
      </c>
      <c r="G10" s="17">
        <v>0.45237993915813601</v>
      </c>
      <c r="H10" s="17">
        <v>0.524791823739437</v>
      </c>
      <c r="I10" s="17">
        <v>0.52971054604852597</v>
      </c>
      <c r="J10" s="17">
        <v>0.49343393445399297</v>
      </c>
      <c r="K10" s="17">
        <v>0.52904147992116002</v>
      </c>
      <c r="L10" s="17">
        <v>0.583620497360407</v>
      </c>
      <c r="M10" s="17"/>
      <c r="N10" s="17">
        <v>0.24533800473543199</v>
      </c>
      <c r="O10" s="17">
        <v>0.46707907016955802</v>
      </c>
      <c r="P10" s="17">
        <v>0.58826183301558899</v>
      </c>
      <c r="Q10" s="17">
        <v>0.65105742774775899</v>
      </c>
      <c r="R10" s="17"/>
      <c r="S10" s="17">
        <v>0.359092309286766</v>
      </c>
      <c r="T10" s="17">
        <v>0.50174444063321799</v>
      </c>
      <c r="U10" s="17">
        <v>0.55290616624785804</v>
      </c>
      <c r="V10" s="17">
        <v>0.423845246350671</v>
      </c>
      <c r="W10" s="17">
        <v>0.56778351720331399</v>
      </c>
      <c r="X10" s="17">
        <v>0.597680464012459</v>
      </c>
      <c r="Y10" s="17">
        <v>0.55963429548183496</v>
      </c>
      <c r="Z10" s="17"/>
      <c r="AA10" s="17">
        <v>0.63919229432881997</v>
      </c>
      <c r="AB10" s="17">
        <v>0.247439820227526</v>
      </c>
      <c r="AC10" s="17"/>
      <c r="AD10" s="17">
        <v>0.611443270927859</v>
      </c>
      <c r="AE10" s="17">
        <v>0.69979164128903504</v>
      </c>
      <c r="AF10" s="17">
        <v>0.64403980118641602</v>
      </c>
      <c r="AG10" s="17"/>
      <c r="AH10" s="17">
        <v>0.70219223773486295</v>
      </c>
      <c r="AI10" s="17">
        <v>0.45676368419715302</v>
      </c>
      <c r="AJ10" s="17"/>
      <c r="AK10" s="17">
        <v>0.48656833454234899</v>
      </c>
      <c r="AL10" s="17">
        <v>0.48751587152289799</v>
      </c>
      <c r="AM10" s="17"/>
      <c r="AN10" s="17">
        <v>0.39549781040927301</v>
      </c>
      <c r="AO10" s="17">
        <v>0.65105742774775899</v>
      </c>
      <c r="AP10" s="17"/>
      <c r="AQ10" s="17">
        <v>0.64541678917331002</v>
      </c>
      <c r="AR10" s="17">
        <v>0.40830772909629898</v>
      </c>
      <c r="AS10" s="17"/>
      <c r="AT10" s="17">
        <v>0.124401023205593</v>
      </c>
      <c r="AU10" s="17">
        <v>0.369230226720488</v>
      </c>
      <c r="AV10" s="17">
        <v>0.65169185653504502</v>
      </c>
      <c r="AW10" s="17">
        <v>0.83779383906648397</v>
      </c>
      <c r="AX10" s="17"/>
      <c r="AY10" s="17">
        <v>0.62417555152414095</v>
      </c>
      <c r="AZ10" s="17">
        <v>0.45327721380001801</v>
      </c>
      <c r="BA10" s="17"/>
      <c r="BB10" s="17">
        <v>0.477817230082002</v>
      </c>
      <c r="BC10" s="17">
        <v>0.48894916893189799</v>
      </c>
      <c r="BD10" s="17"/>
      <c r="BE10" s="17">
        <v>0.62437459849534405</v>
      </c>
      <c r="BF10" s="17">
        <v>0.46924716389497501</v>
      </c>
      <c r="BG10" s="17"/>
      <c r="BH10" s="17">
        <v>0.50637007579899296</v>
      </c>
      <c r="BI10" s="17">
        <v>0.48554566435397101</v>
      </c>
      <c r="BJ10" s="17"/>
      <c r="BK10" s="17">
        <v>0.53673438408620899</v>
      </c>
      <c r="BL10" s="17">
        <v>0.47864229060019398</v>
      </c>
      <c r="BM10" s="17"/>
      <c r="BN10" s="17">
        <v>0.61153106748765196</v>
      </c>
      <c r="BO10" s="17">
        <v>0.48155647074921698</v>
      </c>
      <c r="BP10" s="17"/>
      <c r="BQ10" s="17">
        <v>0.66919358421845598</v>
      </c>
      <c r="BR10" s="17">
        <v>0.47290591879673999</v>
      </c>
      <c r="BS10" s="17"/>
      <c r="BT10" s="17">
        <v>0.56804689935642405</v>
      </c>
      <c r="BU10" s="17">
        <v>0.48182166297771001</v>
      </c>
      <c r="BV10" s="17"/>
      <c r="BW10" s="17">
        <v>0.58750624220824899</v>
      </c>
      <c r="BX10" s="17">
        <v>0.439458438427418</v>
      </c>
      <c r="BY10" s="17"/>
      <c r="BZ10" s="17">
        <v>0.63783641693167703</v>
      </c>
      <c r="CA10" s="17">
        <v>0.47998392930880002</v>
      </c>
    </row>
    <row r="11" spans="2:79" x14ac:dyDescent="0.35">
      <c r="B11" s="18" t="s">
        <v>317</v>
      </c>
      <c r="C11" s="17">
        <v>0.20151034753587899</v>
      </c>
      <c r="D11" s="17">
        <v>0.196903548970911</v>
      </c>
      <c r="E11" s="17">
        <v>0.157998980621154</v>
      </c>
      <c r="F11" s="17">
        <v>0.24931285234641701</v>
      </c>
      <c r="G11" s="17">
        <v>0.238594411965703</v>
      </c>
      <c r="H11" s="17">
        <v>0.19591542899648501</v>
      </c>
      <c r="I11" s="17">
        <v>0.219636275295816</v>
      </c>
      <c r="J11" s="17">
        <v>0.149895533325308</v>
      </c>
      <c r="K11" s="17">
        <v>0.169295473973086</v>
      </c>
      <c r="L11" s="17">
        <v>0.14896954537410401</v>
      </c>
      <c r="M11" s="17"/>
      <c r="N11" s="17">
        <v>0.42665118829724002</v>
      </c>
      <c r="O11" s="17">
        <v>0.20969844065572299</v>
      </c>
      <c r="P11" s="17">
        <v>0.106445227930315</v>
      </c>
      <c r="Q11" s="17">
        <v>5.5099928596693097E-2</v>
      </c>
      <c r="R11" s="17"/>
      <c r="S11" s="17">
        <v>0.29860478717671501</v>
      </c>
      <c r="T11" s="17">
        <v>0.19028219051991799</v>
      </c>
      <c r="U11" s="17">
        <v>0.13989987855681801</v>
      </c>
      <c r="V11" s="17">
        <v>0.26621218201427499</v>
      </c>
      <c r="W11" s="17">
        <v>0.136546855887892</v>
      </c>
      <c r="X11" s="17">
        <v>0.13570732536598901</v>
      </c>
      <c r="Y11" s="17">
        <v>0.15305277694533001</v>
      </c>
      <c r="Z11" s="17"/>
      <c r="AA11" s="17">
        <v>0.10382229816527801</v>
      </c>
      <c r="AB11" s="17">
        <v>0.35564400885040498</v>
      </c>
      <c r="AC11" s="17"/>
      <c r="AD11" s="17">
        <v>0.10476696285220399</v>
      </c>
      <c r="AE11" s="17">
        <v>5.0800578304665001E-2</v>
      </c>
      <c r="AF11" s="17">
        <v>0.121188149125245</v>
      </c>
      <c r="AG11" s="17"/>
      <c r="AH11" s="17">
        <v>5.1388996009674198E-2</v>
      </c>
      <c r="AI11" s="17">
        <v>0.22278010536241799</v>
      </c>
      <c r="AJ11" s="17"/>
      <c r="AK11" s="17">
        <v>0.23182885368602099</v>
      </c>
      <c r="AL11" s="17">
        <v>0.18784904095121499</v>
      </c>
      <c r="AM11" s="17"/>
      <c r="AN11" s="17">
        <v>0.28347840795921297</v>
      </c>
      <c r="AO11" s="17">
        <v>5.5099928596693097E-2</v>
      </c>
      <c r="AP11" s="17"/>
      <c r="AQ11" s="17">
        <v>0.100520637890119</v>
      </c>
      <c r="AR11" s="17">
        <v>0.25188785931992203</v>
      </c>
      <c r="AS11" s="17"/>
      <c r="AT11" s="17">
        <v>0.460981566542913</v>
      </c>
      <c r="AU11" s="17">
        <v>0.25599904079868302</v>
      </c>
      <c r="AV11" s="17">
        <v>8.5493953424555694E-2</v>
      </c>
      <c r="AW11" s="17">
        <v>1.65879863972857E-2</v>
      </c>
      <c r="AX11" s="17"/>
      <c r="AY11" s="17">
        <v>8.8297993520627102E-2</v>
      </c>
      <c r="AZ11" s="17">
        <v>0.22957025756732499</v>
      </c>
      <c r="BA11" s="17"/>
      <c r="BB11" s="17">
        <v>0.21510649860831199</v>
      </c>
      <c r="BC11" s="17">
        <v>0.19901265391384801</v>
      </c>
      <c r="BD11" s="17"/>
      <c r="BE11" s="17">
        <v>0.12375607946762</v>
      </c>
      <c r="BF11" s="17">
        <v>0.21170031032255601</v>
      </c>
      <c r="BG11" s="17"/>
      <c r="BH11" s="17">
        <v>0.20398136262091299</v>
      </c>
      <c r="BI11" s="17">
        <v>0.20129408467239501</v>
      </c>
      <c r="BJ11" s="17"/>
      <c r="BK11" s="17">
        <v>0.11230912460288101</v>
      </c>
      <c r="BL11" s="17">
        <v>0.216966532215569</v>
      </c>
      <c r="BM11" s="17"/>
      <c r="BN11" s="17">
        <v>0.11146514723905999</v>
      </c>
      <c r="BO11" s="17">
        <v>0.20561391398934301</v>
      </c>
      <c r="BP11" s="17"/>
      <c r="BQ11" s="17">
        <v>6.2288847042903203E-2</v>
      </c>
      <c r="BR11" s="17">
        <v>0.21246281251893101</v>
      </c>
      <c r="BS11" s="17"/>
      <c r="BT11" s="17">
        <v>0.165240617483838</v>
      </c>
      <c r="BU11" s="17">
        <v>0.20393349949314199</v>
      </c>
      <c r="BV11" s="17"/>
      <c r="BW11" s="17">
        <v>0.16147782764063501</v>
      </c>
      <c r="BX11" s="17">
        <v>0.22057683865392999</v>
      </c>
      <c r="BY11" s="17"/>
      <c r="BZ11" s="17">
        <v>0.103433584751203</v>
      </c>
      <c r="CA11" s="17">
        <v>0.20622330526649399</v>
      </c>
    </row>
    <row r="12" spans="2:79" x14ac:dyDescent="0.35">
      <c r="B12" s="18" t="s">
        <v>75</v>
      </c>
      <c r="C12" s="19">
        <v>5.4133682021449997E-2</v>
      </c>
      <c r="D12" s="19">
        <v>5.3317531380323697E-2</v>
      </c>
      <c r="E12" s="19">
        <v>5.54992498676532E-2</v>
      </c>
      <c r="F12" s="19">
        <v>5.6140374751631097E-2</v>
      </c>
      <c r="G12" s="19">
        <v>4.48753687049031E-2</v>
      </c>
      <c r="H12" s="19">
        <v>6.1384728666313899E-2</v>
      </c>
      <c r="I12" s="19">
        <v>4.1700329048001701E-2</v>
      </c>
      <c r="J12" s="19">
        <v>7.2778575741279897E-2</v>
      </c>
      <c r="K12" s="19">
        <v>6.9660098886586294E-2</v>
      </c>
      <c r="L12" s="19">
        <v>4.9089864311999298E-2</v>
      </c>
      <c r="M12" s="19"/>
      <c r="N12" s="19">
        <v>4.2897796245525102E-2</v>
      </c>
      <c r="O12" s="19">
        <v>6.0729961561958298E-2</v>
      </c>
      <c r="P12" s="19">
        <v>5.3659000776849E-2</v>
      </c>
      <c r="Q12" s="19">
        <v>5.99786941802593E-2</v>
      </c>
      <c r="R12" s="19"/>
      <c r="S12" s="19">
        <v>5.76595744264395E-2</v>
      </c>
      <c r="T12" s="19">
        <v>3.4623531435636401E-2</v>
      </c>
      <c r="U12" s="19">
        <v>2.6004488708745901E-2</v>
      </c>
      <c r="V12" s="19">
        <v>4.1397721846163499E-2</v>
      </c>
      <c r="W12" s="19">
        <v>4.4702479321098297E-2</v>
      </c>
      <c r="X12" s="19">
        <v>3.4160121227834399E-2</v>
      </c>
      <c r="Y12" s="19">
        <v>4.14918220078647E-2</v>
      </c>
      <c r="Z12" s="19"/>
      <c r="AA12" s="19">
        <v>3.0905079116369499E-2</v>
      </c>
      <c r="AB12" s="19">
        <v>9.0784118139777895E-2</v>
      </c>
      <c r="AC12" s="19"/>
      <c r="AD12" s="19">
        <v>2.6686617980263699E-2</v>
      </c>
      <c r="AE12" s="19">
        <v>1.51076539864355E-2</v>
      </c>
      <c r="AF12" s="19">
        <v>3.10203370750472E-2</v>
      </c>
      <c r="AG12" s="19"/>
      <c r="AH12" s="19">
        <v>1.37373927269656E-2</v>
      </c>
      <c r="AI12" s="19">
        <v>5.9857180255706598E-2</v>
      </c>
      <c r="AJ12" s="19"/>
      <c r="AK12" s="19">
        <v>6.5413775302149105E-2</v>
      </c>
      <c r="AL12" s="19">
        <v>4.9050950971043998E-2</v>
      </c>
      <c r="AM12" s="19"/>
      <c r="AN12" s="19">
        <v>5.0861344483727297E-2</v>
      </c>
      <c r="AO12" s="19">
        <v>5.99786941802593E-2</v>
      </c>
      <c r="AP12" s="19"/>
      <c r="AQ12" s="19">
        <v>3.7451098010673402E-2</v>
      </c>
      <c r="AR12" s="19">
        <v>6.24555900211771E-2</v>
      </c>
      <c r="AS12" s="19"/>
      <c r="AT12" s="19">
        <v>0.112109421086483</v>
      </c>
      <c r="AU12" s="19">
        <v>7.3722900290772303E-2</v>
      </c>
      <c r="AV12" s="19">
        <v>2.4495420231535201E-2</v>
      </c>
      <c r="AW12" s="19">
        <v>6.6060189289823398E-3</v>
      </c>
      <c r="AX12" s="19"/>
      <c r="AY12" s="19">
        <v>3.0711943121514301E-2</v>
      </c>
      <c r="AZ12" s="19">
        <v>5.9938807195542301E-2</v>
      </c>
      <c r="BA12" s="19"/>
      <c r="BB12" s="19">
        <v>5.8537329548711103E-2</v>
      </c>
      <c r="BC12" s="19">
        <v>5.3324705842535999E-2</v>
      </c>
      <c r="BD12" s="19"/>
      <c r="BE12" s="19">
        <v>4.3285712308598102E-2</v>
      </c>
      <c r="BF12" s="19">
        <v>5.5555345557500697E-2</v>
      </c>
      <c r="BG12" s="19"/>
      <c r="BH12" s="19">
        <v>6.8355232339041699E-2</v>
      </c>
      <c r="BI12" s="19">
        <v>5.2889014106024403E-2</v>
      </c>
      <c r="BJ12" s="19"/>
      <c r="BK12" s="19">
        <v>5.0702679524625899E-2</v>
      </c>
      <c r="BL12" s="19">
        <v>5.4728182931681003E-2</v>
      </c>
      <c r="BM12" s="19"/>
      <c r="BN12" s="19">
        <v>2.5455537685808698E-2</v>
      </c>
      <c r="BO12" s="19">
        <v>5.5440610882237798E-2</v>
      </c>
      <c r="BP12" s="19"/>
      <c r="BQ12" s="19">
        <v>3.3551003215795801E-2</v>
      </c>
      <c r="BR12" s="19">
        <v>5.5752907989264397E-2</v>
      </c>
      <c r="BS12" s="19"/>
      <c r="BT12" s="19">
        <v>1.8701745316514602E-2</v>
      </c>
      <c r="BU12" s="19">
        <v>5.6500861668306E-2</v>
      </c>
      <c r="BV12" s="19"/>
      <c r="BW12" s="19">
        <v>2.8410424992844699E-2</v>
      </c>
      <c r="BX12" s="19">
        <v>6.6385028000834401E-2</v>
      </c>
      <c r="BY12" s="19"/>
      <c r="BZ12" s="19">
        <v>2.2692903429244599E-2</v>
      </c>
      <c r="CA12" s="19">
        <v>5.5644529813684E-2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0.28805683945281702</v>
      </c>
      <c r="D9" s="17">
        <v>0.27293809167204103</v>
      </c>
      <c r="E9" s="17">
        <v>0.39376402725609</v>
      </c>
      <c r="F9" s="17">
        <v>0.28560528518551798</v>
      </c>
      <c r="G9" s="17">
        <v>0.30507292049246398</v>
      </c>
      <c r="H9" s="17">
        <v>0.28474360539779903</v>
      </c>
      <c r="I9" s="17">
        <v>0.246429007923336</v>
      </c>
      <c r="J9" s="17">
        <v>0.24908947927709801</v>
      </c>
      <c r="K9" s="17">
        <v>0.217183615645024</v>
      </c>
      <c r="L9" s="17">
        <v>0.218712905255597</v>
      </c>
      <c r="M9" s="17"/>
      <c r="N9" s="17">
        <v>0.34593847717668902</v>
      </c>
      <c r="O9" s="17">
        <v>0.26544973820043199</v>
      </c>
      <c r="P9" s="17">
        <v>0.28913904363538101</v>
      </c>
      <c r="Q9" s="17">
        <v>0.25246703354631</v>
      </c>
      <c r="R9" s="17"/>
      <c r="S9" s="17">
        <v>0.307178993339429</v>
      </c>
      <c r="T9" s="17">
        <v>0.30349389698746798</v>
      </c>
      <c r="U9" s="17">
        <v>0.31056691360114702</v>
      </c>
      <c r="V9" s="17">
        <v>0.31022218527166101</v>
      </c>
      <c r="W9" s="17">
        <v>0.27544670865291199</v>
      </c>
      <c r="X9" s="17">
        <v>0.26404816437470602</v>
      </c>
      <c r="Y9" s="17">
        <v>0.27153171051599501</v>
      </c>
      <c r="Z9" s="17"/>
      <c r="AA9" s="17">
        <v>0.234679531085109</v>
      </c>
      <c r="AB9" s="17">
        <v>0.37227635271812498</v>
      </c>
      <c r="AC9" s="17"/>
      <c r="AD9" s="17">
        <v>0.258666059415466</v>
      </c>
      <c r="AE9" s="17">
        <v>0.24707139368182199</v>
      </c>
      <c r="AF9" s="17">
        <v>0.21201341269410801</v>
      </c>
      <c r="AG9" s="17"/>
      <c r="AH9" s="17">
        <v>0.24870596674095899</v>
      </c>
      <c r="AI9" s="17">
        <v>0.29363221913289</v>
      </c>
      <c r="AJ9" s="17"/>
      <c r="AK9" s="17">
        <v>0.25491526849894303</v>
      </c>
      <c r="AL9" s="17">
        <v>0.30299019927127901</v>
      </c>
      <c r="AM9" s="17"/>
      <c r="AN9" s="17">
        <v>0.30798183783842398</v>
      </c>
      <c r="AO9" s="17">
        <v>0.25246703354631</v>
      </c>
      <c r="AP9" s="17"/>
      <c r="AQ9" s="17">
        <v>0.24862946155766499</v>
      </c>
      <c r="AR9" s="17">
        <v>0.30772471652162098</v>
      </c>
      <c r="AS9" s="17"/>
      <c r="AT9" s="17">
        <v>0.40723829109639897</v>
      </c>
      <c r="AU9" s="17">
        <v>0.30855295988761799</v>
      </c>
      <c r="AV9" s="17">
        <v>0.25723808319407498</v>
      </c>
      <c r="AW9" s="17">
        <v>0.150780504298199</v>
      </c>
      <c r="AX9" s="17"/>
      <c r="AY9" s="17">
        <v>0.28228564855183202</v>
      </c>
      <c r="AZ9" s="17">
        <v>0.289487240744837</v>
      </c>
      <c r="BA9" s="17"/>
      <c r="BB9" s="17">
        <v>0.28980513229207799</v>
      </c>
      <c r="BC9" s="17">
        <v>0.287735667685102</v>
      </c>
      <c r="BD9" s="17"/>
      <c r="BE9" s="17">
        <v>0.280881601067765</v>
      </c>
      <c r="BF9" s="17">
        <v>0.28899717898588401</v>
      </c>
      <c r="BG9" s="17"/>
      <c r="BH9" s="17">
        <v>0.24992511322269101</v>
      </c>
      <c r="BI9" s="17">
        <v>0.29139412231850598</v>
      </c>
      <c r="BJ9" s="17"/>
      <c r="BK9" s="17">
        <v>0.30785541507331698</v>
      </c>
      <c r="BL9" s="17">
        <v>0.28462627615869002</v>
      </c>
      <c r="BM9" s="17"/>
      <c r="BN9" s="17">
        <v>0.25952397480084199</v>
      </c>
      <c r="BO9" s="17">
        <v>0.289357147584968</v>
      </c>
      <c r="BP9" s="17"/>
      <c r="BQ9" s="17">
        <v>0.24458551787465799</v>
      </c>
      <c r="BR9" s="17">
        <v>0.291476700075393</v>
      </c>
      <c r="BS9" s="17"/>
      <c r="BT9" s="17">
        <v>0.30417594421133898</v>
      </c>
      <c r="BU9" s="17">
        <v>0.28697993482218198</v>
      </c>
      <c r="BV9" s="17"/>
      <c r="BW9" s="17">
        <v>0.22196138730595</v>
      </c>
      <c r="BX9" s="17">
        <v>0.31953645539004699</v>
      </c>
      <c r="BY9" s="17"/>
      <c r="BZ9" s="17">
        <v>0.26158467788460399</v>
      </c>
      <c r="CA9" s="17">
        <v>0.289328926489203</v>
      </c>
    </row>
    <row r="10" spans="2:79" ht="29" x14ac:dyDescent="0.35">
      <c r="B10" s="18" t="s">
        <v>316</v>
      </c>
      <c r="C10" s="17">
        <v>0.560688917064605</v>
      </c>
      <c r="D10" s="17">
        <v>0.56264581930071</v>
      </c>
      <c r="E10" s="17">
        <v>0.482046292300018</v>
      </c>
      <c r="F10" s="17">
        <v>0.55072443029418305</v>
      </c>
      <c r="G10" s="17">
        <v>0.57476855191211995</v>
      </c>
      <c r="H10" s="17">
        <v>0.54941149954555801</v>
      </c>
      <c r="I10" s="17">
        <v>0.58797927439384201</v>
      </c>
      <c r="J10" s="17">
        <v>0.57450331447334402</v>
      </c>
      <c r="K10" s="17">
        <v>0.63605583156710999</v>
      </c>
      <c r="L10" s="17">
        <v>0.65748191852403304</v>
      </c>
      <c r="M10" s="17"/>
      <c r="N10" s="17">
        <v>0.42430528849927601</v>
      </c>
      <c r="O10" s="17">
        <v>0.592605454043729</v>
      </c>
      <c r="P10" s="17">
        <v>0.60022698609135094</v>
      </c>
      <c r="Q10" s="17">
        <v>0.63756795781398201</v>
      </c>
      <c r="R10" s="17"/>
      <c r="S10" s="17">
        <v>0.49674247948162997</v>
      </c>
      <c r="T10" s="17">
        <v>0.59025063239858699</v>
      </c>
      <c r="U10" s="17">
        <v>0.58784691737884798</v>
      </c>
      <c r="V10" s="17">
        <v>0.51341320758331399</v>
      </c>
      <c r="W10" s="17">
        <v>0.62295461554729403</v>
      </c>
      <c r="X10" s="17">
        <v>0.64212230686496496</v>
      </c>
      <c r="Y10" s="17">
        <v>0.61754757954209505</v>
      </c>
      <c r="Z10" s="17"/>
      <c r="AA10" s="17">
        <v>0.67386562326046795</v>
      </c>
      <c r="AB10" s="17">
        <v>0.382117021997812</v>
      </c>
      <c r="AC10" s="17"/>
      <c r="AD10" s="17">
        <v>0.65293360411794898</v>
      </c>
      <c r="AE10" s="17">
        <v>0.69508396187985599</v>
      </c>
      <c r="AF10" s="17">
        <v>0.68495207671775904</v>
      </c>
      <c r="AG10" s="17"/>
      <c r="AH10" s="17">
        <v>0.69463568606282999</v>
      </c>
      <c r="AI10" s="17">
        <v>0.54171083493787897</v>
      </c>
      <c r="AJ10" s="17"/>
      <c r="AK10" s="17">
        <v>0.56510559405115701</v>
      </c>
      <c r="AL10" s="17">
        <v>0.558698793339514</v>
      </c>
      <c r="AM10" s="17"/>
      <c r="AN10" s="17">
        <v>0.517648087709078</v>
      </c>
      <c r="AO10" s="17">
        <v>0.63756795781398201</v>
      </c>
      <c r="AP10" s="17"/>
      <c r="AQ10" s="17">
        <v>0.65962935943615897</v>
      </c>
      <c r="AR10" s="17">
        <v>0.51133365781121298</v>
      </c>
      <c r="AS10" s="17"/>
      <c r="AT10" s="17">
        <v>0.242379394921517</v>
      </c>
      <c r="AU10" s="17">
        <v>0.511583075090283</v>
      </c>
      <c r="AV10" s="17">
        <v>0.676250242422618</v>
      </c>
      <c r="AW10" s="17">
        <v>0.82013928494118504</v>
      </c>
      <c r="AX10" s="17"/>
      <c r="AY10" s="17">
        <v>0.625215190536898</v>
      </c>
      <c r="AZ10" s="17">
        <v>0.54469595018350803</v>
      </c>
      <c r="BA10" s="17"/>
      <c r="BB10" s="17">
        <v>0.56292657768402099</v>
      </c>
      <c r="BC10" s="17">
        <v>0.56027784553211002</v>
      </c>
      <c r="BD10" s="17"/>
      <c r="BE10" s="17">
        <v>0.61632359569976003</v>
      </c>
      <c r="BF10" s="17">
        <v>0.55339780213258305</v>
      </c>
      <c r="BG10" s="17"/>
      <c r="BH10" s="17">
        <v>0.58071495386223304</v>
      </c>
      <c r="BI10" s="17">
        <v>0.55893624137746101</v>
      </c>
      <c r="BJ10" s="17"/>
      <c r="BK10" s="17">
        <v>0.587338623000775</v>
      </c>
      <c r="BL10" s="17">
        <v>0.556071236240675</v>
      </c>
      <c r="BM10" s="17"/>
      <c r="BN10" s="17">
        <v>0.66578303144061701</v>
      </c>
      <c r="BO10" s="17">
        <v>0.55589953705558404</v>
      </c>
      <c r="BP10" s="17"/>
      <c r="BQ10" s="17">
        <v>0.65747071942616697</v>
      </c>
      <c r="BR10" s="17">
        <v>0.553075155557883</v>
      </c>
      <c r="BS10" s="17"/>
      <c r="BT10" s="17">
        <v>0.57323421428027099</v>
      </c>
      <c r="BU10" s="17">
        <v>0.55985077568723796</v>
      </c>
      <c r="BV10" s="17"/>
      <c r="BW10" s="17">
        <v>0.66933396955415303</v>
      </c>
      <c r="BX10" s="17">
        <v>0.50894398734914803</v>
      </c>
      <c r="BY10" s="17"/>
      <c r="BZ10" s="17">
        <v>0.66412460770659698</v>
      </c>
      <c r="CA10" s="17">
        <v>0.55571844267300097</v>
      </c>
    </row>
    <row r="11" spans="2:79" x14ac:dyDescent="0.35">
      <c r="B11" s="18" t="s">
        <v>317</v>
      </c>
      <c r="C11" s="17">
        <v>9.8475394651033901E-2</v>
      </c>
      <c r="D11" s="17">
        <v>0.110159831274893</v>
      </c>
      <c r="E11" s="17">
        <v>7.6238312984674303E-2</v>
      </c>
      <c r="F11" s="17">
        <v>0.12789642594811801</v>
      </c>
      <c r="G11" s="17">
        <v>6.9792043269375104E-2</v>
      </c>
      <c r="H11" s="17">
        <v>0.109849028154901</v>
      </c>
      <c r="I11" s="17">
        <v>0.12657343268757501</v>
      </c>
      <c r="J11" s="17">
        <v>7.3751603777695102E-2</v>
      </c>
      <c r="K11" s="17">
        <v>6.6903769330046395E-2</v>
      </c>
      <c r="L11" s="17">
        <v>6.69953555618608E-2</v>
      </c>
      <c r="M11" s="17"/>
      <c r="N11" s="17">
        <v>0.196780517890008</v>
      </c>
      <c r="O11" s="17">
        <v>7.7558596777229302E-2</v>
      </c>
      <c r="P11" s="17">
        <v>5.6783513850920203E-2</v>
      </c>
      <c r="Q11" s="17">
        <v>4.7707975466639803E-2</v>
      </c>
      <c r="R11" s="17"/>
      <c r="S11" s="17">
        <v>0.15493896283164099</v>
      </c>
      <c r="T11" s="17">
        <v>8.1266433465075893E-2</v>
      </c>
      <c r="U11" s="17">
        <v>8.04041661663073E-2</v>
      </c>
      <c r="V11" s="17">
        <v>0.12713466495669701</v>
      </c>
      <c r="W11" s="17">
        <v>6.8161089787846296E-2</v>
      </c>
      <c r="X11" s="17">
        <v>5.4055299363883903E-2</v>
      </c>
      <c r="Y11" s="17">
        <v>7.2859596836703899E-2</v>
      </c>
      <c r="Z11" s="17"/>
      <c r="AA11" s="17">
        <v>5.8343651258540602E-2</v>
      </c>
      <c r="AB11" s="17">
        <v>0.16179585794080001</v>
      </c>
      <c r="AC11" s="17"/>
      <c r="AD11" s="17">
        <v>5.7812119208226799E-2</v>
      </c>
      <c r="AE11" s="17">
        <v>3.7573978363733697E-2</v>
      </c>
      <c r="AF11" s="17">
        <v>6.8983746282136105E-2</v>
      </c>
      <c r="AG11" s="17"/>
      <c r="AH11" s="17">
        <v>4.1874770032649E-2</v>
      </c>
      <c r="AI11" s="17">
        <v>0.106494784073155</v>
      </c>
      <c r="AJ11" s="17"/>
      <c r="AK11" s="17">
        <v>0.122922603624139</v>
      </c>
      <c r="AL11" s="17">
        <v>8.7459653464214193E-2</v>
      </c>
      <c r="AM11" s="17"/>
      <c r="AN11" s="17">
        <v>0.12689759925500799</v>
      </c>
      <c r="AO11" s="17">
        <v>4.7707975466639803E-2</v>
      </c>
      <c r="AP11" s="17"/>
      <c r="AQ11" s="17">
        <v>5.48531544759783E-2</v>
      </c>
      <c r="AR11" s="17">
        <v>0.120235828720738</v>
      </c>
      <c r="AS11" s="17"/>
      <c r="AT11" s="17">
        <v>0.24985644549407801</v>
      </c>
      <c r="AU11" s="17">
        <v>0.10609603282749699</v>
      </c>
      <c r="AV11" s="17">
        <v>4.1147840080063197E-2</v>
      </c>
      <c r="AW11" s="17">
        <v>2.15678419450323E-2</v>
      </c>
      <c r="AX11" s="17"/>
      <c r="AY11" s="17">
        <v>5.4355780745482897E-2</v>
      </c>
      <c r="AZ11" s="17">
        <v>0.109410529845247</v>
      </c>
      <c r="BA11" s="17"/>
      <c r="BB11" s="17">
        <v>0.10157238479761301</v>
      </c>
      <c r="BC11" s="17">
        <v>9.79064591857398E-2</v>
      </c>
      <c r="BD11" s="17"/>
      <c r="BE11" s="17">
        <v>6.9215737036226396E-2</v>
      </c>
      <c r="BF11" s="17">
        <v>0.10230997286330699</v>
      </c>
      <c r="BG11" s="17"/>
      <c r="BH11" s="17">
        <v>9.2698433311618603E-2</v>
      </c>
      <c r="BI11" s="17">
        <v>9.8980993426642003E-2</v>
      </c>
      <c r="BJ11" s="17"/>
      <c r="BK11" s="17">
        <v>5.1690401327421802E-2</v>
      </c>
      <c r="BL11" s="17">
        <v>0.106581981907029</v>
      </c>
      <c r="BM11" s="17"/>
      <c r="BN11" s="17">
        <v>5.4136351847311401E-2</v>
      </c>
      <c r="BO11" s="17">
        <v>0.100496026600636</v>
      </c>
      <c r="BP11" s="17"/>
      <c r="BQ11" s="17">
        <v>6.5866144993545206E-2</v>
      </c>
      <c r="BR11" s="17">
        <v>0.101040743133363</v>
      </c>
      <c r="BS11" s="17"/>
      <c r="BT11" s="17">
        <v>0.102651770579729</v>
      </c>
      <c r="BU11" s="17">
        <v>9.8196374280842005E-2</v>
      </c>
      <c r="BV11" s="17"/>
      <c r="BW11" s="17">
        <v>7.6084618587363206E-2</v>
      </c>
      <c r="BX11" s="17">
        <v>0.109139563033673</v>
      </c>
      <c r="BY11" s="17"/>
      <c r="BZ11" s="17">
        <v>6.0623049410764497E-2</v>
      </c>
      <c r="CA11" s="17">
        <v>0.10029434236155001</v>
      </c>
    </row>
    <row r="12" spans="2:79" x14ac:dyDescent="0.35">
      <c r="B12" s="18" t="s">
        <v>75</v>
      </c>
      <c r="C12" s="19">
        <v>5.2778848831543303E-2</v>
      </c>
      <c r="D12" s="19">
        <v>5.42562577523562E-2</v>
      </c>
      <c r="E12" s="19">
        <v>4.7951367459217499E-2</v>
      </c>
      <c r="F12" s="19">
        <v>3.5773858572180503E-2</v>
      </c>
      <c r="G12" s="19">
        <v>5.0366484326040302E-2</v>
      </c>
      <c r="H12" s="19">
        <v>5.5995866901742103E-2</v>
      </c>
      <c r="I12" s="19">
        <v>3.90182849952471E-2</v>
      </c>
      <c r="J12" s="19">
        <v>0.10265560247186301</v>
      </c>
      <c r="K12" s="19">
        <v>7.9856783457819006E-2</v>
      </c>
      <c r="L12" s="19">
        <v>5.6809820658508703E-2</v>
      </c>
      <c r="M12" s="19"/>
      <c r="N12" s="19">
        <v>3.2975716434026699E-2</v>
      </c>
      <c r="O12" s="19">
        <v>6.4386210978610206E-2</v>
      </c>
      <c r="P12" s="19">
        <v>5.3850456422348002E-2</v>
      </c>
      <c r="Q12" s="19">
        <v>6.2257033173068799E-2</v>
      </c>
      <c r="R12" s="19"/>
      <c r="S12" s="19">
        <v>4.1139564347299901E-2</v>
      </c>
      <c r="T12" s="19">
        <v>2.4989037148869599E-2</v>
      </c>
      <c r="U12" s="19">
        <v>2.1182002853698399E-2</v>
      </c>
      <c r="V12" s="19">
        <v>4.92299421883284E-2</v>
      </c>
      <c r="W12" s="19">
        <v>3.3437586011947497E-2</v>
      </c>
      <c r="X12" s="19">
        <v>3.9774229396444802E-2</v>
      </c>
      <c r="Y12" s="19">
        <v>3.8061113105205699E-2</v>
      </c>
      <c r="Z12" s="19"/>
      <c r="AA12" s="19">
        <v>3.3111194395881803E-2</v>
      </c>
      <c r="AB12" s="19">
        <v>8.3810767343263301E-2</v>
      </c>
      <c r="AC12" s="19"/>
      <c r="AD12" s="19">
        <v>3.05882172583587E-2</v>
      </c>
      <c r="AE12" s="19">
        <v>2.02706660745877E-2</v>
      </c>
      <c r="AF12" s="19">
        <v>3.40507643059971E-2</v>
      </c>
      <c r="AG12" s="19"/>
      <c r="AH12" s="19">
        <v>1.47835771635617E-2</v>
      </c>
      <c r="AI12" s="19">
        <v>5.81621618560762E-2</v>
      </c>
      <c r="AJ12" s="19"/>
      <c r="AK12" s="19">
        <v>5.7056533825761001E-2</v>
      </c>
      <c r="AL12" s="19">
        <v>5.0851353924992501E-2</v>
      </c>
      <c r="AM12" s="19"/>
      <c r="AN12" s="19">
        <v>4.7472475197489601E-2</v>
      </c>
      <c r="AO12" s="19">
        <v>6.2257033173068799E-2</v>
      </c>
      <c r="AP12" s="19"/>
      <c r="AQ12" s="19">
        <v>3.68880245301983E-2</v>
      </c>
      <c r="AR12" s="19">
        <v>6.0705796946427401E-2</v>
      </c>
      <c r="AS12" s="19"/>
      <c r="AT12" s="19">
        <v>0.100525868488006</v>
      </c>
      <c r="AU12" s="19">
        <v>7.3767932194602606E-2</v>
      </c>
      <c r="AV12" s="19">
        <v>2.53638343032444E-2</v>
      </c>
      <c r="AW12" s="19">
        <v>7.5123688155833597E-3</v>
      </c>
      <c r="AX12" s="19"/>
      <c r="AY12" s="19">
        <v>3.8143380165787E-2</v>
      </c>
      <c r="AZ12" s="19">
        <v>5.6406279226408403E-2</v>
      </c>
      <c r="BA12" s="19"/>
      <c r="BB12" s="19">
        <v>4.5695905226288198E-2</v>
      </c>
      <c r="BC12" s="19">
        <v>5.4080027597048698E-2</v>
      </c>
      <c r="BD12" s="19"/>
      <c r="BE12" s="19">
        <v>3.3579066196248897E-2</v>
      </c>
      <c r="BF12" s="19">
        <v>5.5295046018225998E-2</v>
      </c>
      <c r="BG12" s="19"/>
      <c r="BH12" s="19">
        <v>7.6661499603457806E-2</v>
      </c>
      <c r="BI12" s="19">
        <v>5.0688642877390298E-2</v>
      </c>
      <c r="BJ12" s="19"/>
      <c r="BK12" s="19">
        <v>5.3115560598486197E-2</v>
      </c>
      <c r="BL12" s="19">
        <v>5.2720505693606701E-2</v>
      </c>
      <c r="BM12" s="19"/>
      <c r="BN12" s="19">
        <v>2.0556641911229599E-2</v>
      </c>
      <c r="BO12" s="19">
        <v>5.4247288758812198E-2</v>
      </c>
      <c r="BP12" s="19"/>
      <c r="BQ12" s="19">
        <v>3.2077617705629703E-2</v>
      </c>
      <c r="BR12" s="19">
        <v>5.44074012333619E-2</v>
      </c>
      <c r="BS12" s="19"/>
      <c r="BT12" s="19">
        <v>1.9938070928661102E-2</v>
      </c>
      <c r="BU12" s="19">
        <v>5.4972915209738002E-2</v>
      </c>
      <c r="BV12" s="19"/>
      <c r="BW12" s="19">
        <v>3.2620024552534099E-2</v>
      </c>
      <c r="BX12" s="19">
        <v>6.2379994227132703E-2</v>
      </c>
      <c r="BY12" s="19"/>
      <c r="BZ12" s="19">
        <v>1.3667664998034099E-2</v>
      </c>
      <c r="CA12" s="19">
        <v>5.4658288476246202E-2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0.27993071520893897</v>
      </c>
      <c r="D9" s="17">
        <v>0.29485621145763602</v>
      </c>
      <c r="E9" s="17">
        <v>0.38855331374289598</v>
      </c>
      <c r="F9" s="17">
        <v>0.23161850748816401</v>
      </c>
      <c r="G9" s="17">
        <v>0.338830789571475</v>
      </c>
      <c r="H9" s="17">
        <v>0.265347276788508</v>
      </c>
      <c r="I9" s="17">
        <v>0.24385790109816499</v>
      </c>
      <c r="J9" s="17">
        <v>0.22050266581485001</v>
      </c>
      <c r="K9" s="17">
        <v>0.22120421394178499</v>
      </c>
      <c r="L9" s="17">
        <v>0.153905558479496</v>
      </c>
      <c r="M9" s="17"/>
      <c r="N9" s="17">
        <v>0.33120763790956897</v>
      </c>
      <c r="O9" s="17">
        <v>0.25157783171903902</v>
      </c>
      <c r="P9" s="17">
        <v>0.26089437595843601</v>
      </c>
      <c r="Q9" s="17">
        <v>0.26158199561757001</v>
      </c>
      <c r="R9" s="17"/>
      <c r="S9" s="17">
        <v>0.30759083032332502</v>
      </c>
      <c r="T9" s="17">
        <v>0.298744104269005</v>
      </c>
      <c r="U9" s="17">
        <v>0.27993160059068001</v>
      </c>
      <c r="V9" s="17">
        <v>0.293093626949675</v>
      </c>
      <c r="W9" s="17">
        <v>0.26436710688889398</v>
      </c>
      <c r="X9" s="17">
        <v>0.272535864719263</v>
      </c>
      <c r="Y9" s="17">
        <v>0.26606817623159001</v>
      </c>
      <c r="Z9" s="17"/>
      <c r="AA9" s="17">
        <v>0.22823509005835699</v>
      </c>
      <c r="AB9" s="17">
        <v>0.361496843611954</v>
      </c>
      <c r="AC9" s="17"/>
      <c r="AD9" s="17">
        <v>0.26788920498542501</v>
      </c>
      <c r="AE9" s="17">
        <v>0.24545466683049</v>
      </c>
      <c r="AF9" s="17">
        <v>0.19505564511356999</v>
      </c>
      <c r="AG9" s="17"/>
      <c r="AH9" s="17">
        <v>0.248792001057238</v>
      </c>
      <c r="AI9" s="17">
        <v>0.28434256537084601</v>
      </c>
      <c r="AJ9" s="17"/>
      <c r="AK9" s="17">
        <v>0.243975379783295</v>
      </c>
      <c r="AL9" s="17">
        <v>0.29613193759673401</v>
      </c>
      <c r="AM9" s="17"/>
      <c r="AN9" s="17">
        <v>0.29020326935538199</v>
      </c>
      <c r="AO9" s="17">
        <v>0.26158199561757001</v>
      </c>
      <c r="AP9" s="17"/>
      <c r="AQ9" s="17">
        <v>0.242184986541992</v>
      </c>
      <c r="AR9" s="17">
        <v>0.29875972162341802</v>
      </c>
      <c r="AS9" s="17"/>
      <c r="AT9" s="17">
        <v>0.39363640155132001</v>
      </c>
      <c r="AU9" s="17">
        <v>0.31063537756571602</v>
      </c>
      <c r="AV9" s="17">
        <v>0.23433172882588499</v>
      </c>
      <c r="AW9" s="17">
        <v>0.17075765111117799</v>
      </c>
      <c r="AX9" s="17"/>
      <c r="AY9" s="17">
        <v>0.28035225096239402</v>
      </c>
      <c r="AZ9" s="17">
        <v>0.27982623672317802</v>
      </c>
      <c r="BA9" s="17"/>
      <c r="BB9" s="17">
        <v>0.27731119875541099</v>
      </c>
      <c r="BC9" s="17">
        <v>0.28041193592382602</v>
      </c>
      <c r="BD9" s="17"/>
      <c r="BE9" s="17">
        <v>0.263432924065444</v>
      </c>
      <c r="BF9" s="17">
        <v>0.28209280716853402</v>
      </c>
      <c r="BG9" s="17"/>
      <c r="BH9" s="17">
        <v>0.23237029709071499</v>
      </c>
      <c r="BI9" s="17">
        <v>0.284093195751075</v>
      </c>
      <c r="BJ9" s="17"/>
      <c r="BK9" s="17">
        <v>0.30236470687081601</v>
      </c>
      <c r="BL9" s="17">
        <v>0.27604350484536599</v>
      </c>
      <c r="BM9" s="17"/>
      <c r="BN9" s="17">
        <v>0.27011093319449297</v>
      </c>
      <c r="BO9" s="17">
        <v>0.280378225214159</v>
      </c>
      <c r="BP9" s="17"/>
      <c r="BQ9" s="17">
        <v>0.26576094801306499</v>
      </c>
      <c r="BR9" s="17">
        <v>0.28104544158727401</v>
      </c>
      <c r="BS9" s="17"/>
      <c r="BT9" s="17">
        <v>0.26733347151375503</v>
      </c>
      <c r="BU9" s="17">
        <v>0.28077232708948802</v>
      </c>
      <c r="BV9" s="17"/>
      <c r="BW9" s="17">
        <v>0.206454948161891</v>
      </c>
      <c r="BX9" s="17">
        <v>0.31492539112392998</v>
      </c>
      <c r="BY9" s="17"/>
      <c r="BZ9" s="17">
        <v>0.19867597757809899</v>
      </c>
      <c r="CA9" s="17">
        <v>0.28383531129259199</v>
      </c>
    </row>
    <row r="10" spans="2:79" ht="29" x14ac:dyDescent="0.35">
      <c r="B10" s="18" t="s">
        <v>316</v>
      </c>
      <c r="C10" s="17">
        <v>0.574271194717626</v>
      </c>
      <c r="D10" s="17">
        <v>0.54023131623605802</v>
      </c>
      <c r="E10" s="17">
        <v>0.47600635664083102</v>
      </c>
      <c r="F10" s="17">
        <v>0.63261391405938106</v>
      </c>
      <c r="G10" s="17">
        <v>0.53439132246418797</v>
      </c>
      <c r="H10" s="17">
        <v>0.58330021514252695</v>
      </c>
      <c r="I10" s="17">
        <v>0.58916764175125502</v>
      </c>
      <c r="J10" s="17">
        <v>0.62121948686193795</v>
      </c>
      <c r="K10" s="17">
        <v>0.622488115312268</v>
      </c>
      <c r="L10" s="17">
        <v>0.75501220446464401</v>
      </c>
      <c r="M10" s="17"/>
      <c r="N10" s="17">
        <v>0.45441366917595299</v>
      </c>
      <c r="O10" s="17">
        <v>0.60868377683578001</v>
      </c>
      <c r="P10" s="17">
        <v>0.62276915374423603</v>
      </c>
      <c r="Q10" s="17">
        <v>0.63242969143398398</v>
      </c>
      <c r="R10" s="17"/>
      <c r="S10" s="17">
        <v>0.52310848295741996</v>
      </c>
      <c r="T10" s="17">
        <v>0.57231258531430296</v>
      </c>
      <c r="U10" s="17">
        <v>0.620893670026058</v>
      </c>
      <c r="V10" s="17">
        <v>0.53014012160454005</v>
      </c>
      <c r="W10" s="17">
        <v>0.62404330858676305</v>
      </c>
      <c r="X10" s="17">
        <v>0.63838494053092998</v>
      </c>
      <c r="Y10" s="17">
        <v>0.63974105874774401</v>
      </c>
      <c r="Z10" s="17"/>
      <c r="AA10" s="17">
        <v>0.68515566149349005</v>
      </c>
      <c r="AB10" s="17">
        <v>0.39931602919646703</v>
      </c>
      <c r="AC10" s="17"/>
      <c r="AD10" s="17">
        <v>0.65184614661089602</v>
      </c>
      <c r="AE10" s="17">
        <v>0.70041151541393099</v>
      </c>
      <c r="AF10" s="17">
        <v>0.70753732108715195</v>
      </c>
      <c r="AG10" s="17"/>
      <c r="AH10" s="17">
        <v>0.68500204323487801</v>
      </c>
      <c r="AI10" s="17">
        <v>0.55858243154073794</v>
      </c>
      <c r="AJ10" s="17"/>
      <c r="AK10" s="17">
        <v>0.58550341790048199</v>
      </c>
      <c r="AL10" s="17">
        <v>0.56921003359812805</v>
      </c>
      <c r="AM10" s="17"/>
      <c r="AN10" s="17">
        <v>0.54171108589807104</v>
      </c>
      <c r="AO10" s="17">
        <v>0.63242969143398398</v>
      </c>
      <c r="AP10" s="17"/>
      <c r="AQ10" s="17">
        <v>0.67522565376629895</v>
      </c>
      <c r="AR10" s="17">
        <v>0.523911267273379</v>
      </c>
      <c r="AS10" s="17"/>
      <c r="AT10" s="17">
        <v>0.25914298982991901</v>
      </c>
      <c r="AU10" s="17">
        <v>0.52919459602521302</v>
      </c>
      <c r="AV10" s="17">
        <v>0.69578575809782806</v>
      </c>
      <c r="AW10" s="17">
        <v>0.79909007011248101</v>
      </c>
      <c r="AX10" s="17"/>
      <c r="AY10" s="17">
        <v>0.62222970286861001</v>
      </c>
      <c r="AZ10" s="17">
        <v>0.56238458185046802</v>
      </c>
      <c r="BA10" s="17"/>
      <c r="BB10" s="17">
        <v>0.588170575161585</v>
      </c>
      <c r="BC10" s="17">
        <v>0.57171779606089501</v>
      </c>
      <c r="BD10" s="17"/>
      <c r="BE10" s="17">
        <v>0.62222156092222303</v>
      </c>
      <c r="BF10" s="17">
        <v>0.567987135213608</v>
      </c>
      <c r="BG10" s="17"/>
      <c r="BH10" s="17">
        <v>0.603134163523244</v>
      </c>
      <c r="BI10" s="17">
        <v>0.57174511208851597</v>
      </c>
      <c r="BJ10" s="17"/>
      <c r="BK10" s="17">
        <v>0.60467438443848398</v>
      </c>
      <c r="BL10" s="17">
        <v>0.56900313560670801</v>
      </c>
      <c r="BM10" s="17"/>
      <c r="BN10" s="17">
        <v>0.64098059405047403</v>
      </c>
      <c r="BO10" s="17">
        <v>0.571231094275508</v>
      </c>
      <c r="BP10" s="17"/>
      <c r="BQ10" s="17">
        <v>0.657503887653894</v>
      </c>
      <c r="BR10" s="17">
        <v>0.56772333284570597</v>
      </c>
      <c r="BS10" s="17"/>
      <c r="BT10" s="17">
        <v>0.62486533965670898</v>
      </c>
      <c r="BU10" s="17">
        <v>0.57089103993954404</v>
      </c>
      <c r="BV10" s="17"/>
      <c r="BW10" s="17">
        <v>0.69478511944254795</v>
      </c>
      <c r="BX10" s="17">
        <v>0.51687341707630197</v>
      </c>
      <c r="BY10" s="17"/>
      <c r="BZ10" s="17">
        <v>0.72313140038878598</v>
      </c>
      <c r="CA10" s="17">
        <v>0.56711790134640105</v>
      </c>
    </row>
    <row r="11" spans="2:79" x14ac:dyDescent="0.35">
      <c r="B11" s="18" t="s">
        <v>317</v>
      </c>
      <c r="C11" s="17">
        <v>9.9311134301864001E-2</v>
      </c>
      <c r="D11" s="17">
        <v>0.121317596551495</v>
      </c>
      <c r="E11" s="17">
        <v>0.100426049023459</v>
      </c>
      <c r="F11" s="17">
        <v>9.7544015840395196E-2</v>
      </c>
      <c r="G11" s="17">
        <v>8.6081608865912707E-2</v>
      </c>
      <c r="H11" s="17">
        <v>9.9584282553465395E-2</v>
      </c>
      <c r="I11" s="17">
        <v>0.13034361814689599</v>
      </c>
      <c r="J11" s="17">
        <v>6.2358243645176302E-2</v>
      </c>
      <c r="K11" s="17">
        <v>8.1517995370659097E-2</v>
      </c>
      <c r="L11" s="17">
        <v>4.23573388123848E-2</v>
      </c>
      <c r="M11" s="17"/>
      <c r="N11" s="17">
        <v>0.186227493101945</v>
      </c>
      <c r="O11" s="17">
        <v>8.9783063742487304E-2</v>
      </c>
      <c r="P11" s="17">
        <v>6.4403202357585496E-2</v>
      </c>
      <c r="Q11" s="17">
        <v>4.8783309468333702E-2</v>
      </c>
      <c r="R11" s="17"/>
      <c r="S11" s="17">
        <v>0.13519245459257001</v>
      </c>
      <c r="T11" s="17">
        <v>9.1161339629999602E-2</v>
      </c>
      <c r="U11" s="17">
        <v>8.0982836584549495E-2</v>
      </c>
      <c r="V11" s="17">
        <v>0.13514396352664099</v>
      </c>
      <c r="W11" s="17">
        <v>7.4777493967837505E-2</v>
      </c>
      <c r="X11" s="17">
        <v>6.3989016454930298E-2</v>
      </c>
      <c r="Y11" s="17">
        <v>6.1316745426562298E-2</v>
      </c>
      <c r="Z11" s="17"/>
      <c r="AA11" s="17">
        <v>5.59702977353599E-2</v>
      </c>
      <c r="AB11" s="17">
        <v>0.16769495266522</v>
      </c>
      <c r="AC11" s="17"/>
      <c r="AD11" s="17">
        <v>5.1608040773884901E-2</v>
      </c>
      <c r="AE11" s="17">
        <v>3.8921878130555199E-2</v>
      </c>
      <c r="AF11" s="17">
        <v>6.6022191032402394E-2</v>
      </c>
      <c r="AG11" s="17"/>
      <c r="AH11" s="17">
        <v>4.85904562178665E-2</v>
      </c>
      <c r="AI11" s="17">
        <v>0.10649743077919201</v>
      </c>
      <c r="AJ11" s="17"/>
      <c r="AK11" s="17">
        <v>0.117522007576338</v>
      </c>
      <c r="AL11" s="17">
        <v>9.1105442314763904E-2</v>
      </c>
      <c r="AM11" s="17"/>
      <c r="AN11" s="17">
        <v>0.127599201701867</v>
      </c>
      <c r="AO11" s="17">
        <v>4.8783309468333702E-2</v>
      </c>
      <c r="AP11" s="17"/>
      <c r="AQ11" s="17">
        <v>4.6931308271361598E-2</v>
      </c>
      <c r="AR11" s="17">
        <v>0.125440185591878</v>
      </c>
      <c r="AS11" s="17"/>
      <c r="AT11" s="17">
        <v>0.25348133673218098</v>
      </c>
      <c r="AU11" s="17">
        <v>0.102610045685444</v>
      </c>
      <c r="AV11" s="17">
        <v>4.47058305185766E-2</v>
      </c>
      <c r="AW11" s="17">
        <v>1.9631069700515001E-2</v>
      </c>
      <c r="AX11" s="17"/>
      <c r="AY11" s="17">
        <v>5.7493683863354898E-2</v>
      </c>
      <c r="AZ11" s="17">
        <v>0.109675673642605</v>
      </c>
      <c r="BA11" s="17"/>
      <c r="BB11" s="17">
        <v>9.5826574093531305E-2</v>
      </c>
      <c r="BC11" s="17">
        <v>9.9951268687071299E-2</v>
      </c>
      <c r="BD11" s="17"/>
      <c r="BE11" s="17">
        <v>7.1790176422409396E-2</v>
      </c>
      <c r="BF11" s="17">
        <v>0.10291784996664501</v>
      </c>
      <c r="BG11" s="17"/>
      <c r="BH11" s="17">
        <v>9.5979142474998794E-2</v>
      </c>
      <c r="BI11" s="17">
        <v>9.9602749718520095E-2</v>
      </c>
      <c r="BJ11" s="17"/>
      <c r="BK11" s="17">
        <v>4.8279818917476597E-2</v>
      </c>
      <c r="BL11" s="17">
        <v>0.10815349552847001</v>
      </c>
      <c r="BM11" s="17"/>
      <c r="BN11" s="17">
        <v>8.1697290468142003E-2</v>
      </c>
      <c r="BO11" s="17">
        <v>0.100113837593482</v>
      </c>
      <c r="BP11" s="17"/>
      <c r="BQ11" s="17">
        <v>5.0886479446176497E-2</v>
      </c>
      <c r="BR11" s="17">
        <v>0.103120670434898</v>
      </c>
      <c r="BS11" s="17"/>
      <c r="BT11" s="17">
        <v>9.2620792121666407E-2</v>
      </c>
      <c r="BU11" s="17">
        <v>9.9758110767512898E-2</v>
      </c>
      <c r="BV11" s="17"/>
      <c r="BW11" s="17">
        <v>7.3952466443375706E-2</v>
      </c>
      <c r="BX11" s="17">
        <v>0.111388835549616</v>
      </c>
      <c r="BY11" s="17"/>
      <c r="BZ11" s="17">
        <v>6.50076505535684E-2</v>
      </c>
      <c r="CA11" s="17">
        <v>0.10095954585551099</v>
      </c>
    </row>
    <row r="12" spans="2:79" x14ac:dyDescent="0.35">
      <c r="B12" s="18" t="s">
        <v>75</v>
      </c>
      <c r="C12" s="19">
        <v>4.6486955771570498E-2</v>
      </c>
      <c r="D12" s="19">
        <v>4.35948757548104E-2</v>
      </c>
      <c r="E12" s="19">
        <v>3.50142805928138E-2</v>
      </c>
      <c r="F12" s="19">
        <v>3.82235626120596E-2</v>
      </c>
      <c r="G12" s="19">
        <v>4.0696279098423702E-2</v>
      </c>
      <c r="H12" s="19">
        <v>5.1768225515499401E-2</v>
      </c>
      <c r="I12" s="19">
        <v>3.6630839003684398E-2</v>
      </c>
      <c r="J12" s="19">
        <v>9.59196036780358E-2</v>
      </c>
      <c r="K12" s="19">
        <v>7.4789675375288203E-2</v>
      </c>
      <c r="L12" s="19">
        <v>4.8724898243474597E-2</v>
      </c>
      <c r="M12" s="19"/>
      <c r="N12" s="19">
        <v>2.8151199812532599E-2</v>
      </c>
      <c r="O12" s="19">
        <v>4.9955327702694202E-2</v>
      </c>
      <c r="P12" s="19">
        <v>5.1933267939742997E-2</v>
      </c>
      <c r="Q12" s="19">
        <v>5.7205003480112503E-2</v>
      </c>
      <c r="R12" s="19"/>
      <c r="S12" s="19">
        <v>3.4108232126685699E-2</v>
      </c>
      <c r="T12" s="19">
        <v>3.7781970786691897E-2</v>
      </c>
      <c r="U12" s="19">
        <v>1.8191892798712601E-2</v>
      </c>
      <c r="V12" s="19">
        <v>4.16222879191449E-2</v>
      </c>
      <c r="W12" s="19">
        <v>3.6812090556505403E-2</v>
      </c>
      <c r="X12" s="19">
        <v>2.5090178294876999E-2</v>
      </c>
      <c r="Y12" s="19">
        <v>3.2874019594104201E-2</v>
      </c>
      <c r="Z12" s="19"/>
      <c r="AA12" s="19">
        <v>3.0638950712792799E-2</v>
      </c>
      <c r="AB12" s="19">
        <v>7.14921745263596E-2</v>
      </c>
      <c r="AC12" s="19"/>
      <c r="AD12" s="19">
        <v>2.86566076297942E-2</v>
      </c>
      <c r="AE12" s="19">
        <v>1.52119396250239E-2</v>
      </c>
      <c r="AF12" s="19">
        <v>3.13848427668754E-2</v>
      </c>
      <c r="AG12" s="19"/>
      <c r="AH12" s="19">
        <v>1.7615499490017301E-2</v>
      </c>
      <c r="AI12" s="19">
        <v>5.05775723092248E-2</v>
      </c>
      <c r="AJ12" s="19"/>
      <c r="AK12" s="19">
        <v>5.2999194739885298E-2</v>
      </c>
      <c r="AL12" s="19">
        <v>4.3552586490373697E-2</v>
      </c>
      <c r="AM12" s="19"/>
      <c r="AN12" s="19">
        <v>4.0486443044680097E-2</v>
      </c>
      <c r="AO12" s="19">
        <v>5.7205003480112503E-2</v>
      </c>
      <c r="AP12" s="19"/>
      <c r="AQ12" s="19">
        <v>3.5658051420347898E-2</v>
      </c>
      <c r="AR12" s="19">
        <v>5.1888825511324503E-2</v>
      </c>
      <c r="AS12" s="19"/>
      <c r="AT12" s="19">
        <v>9.3739271886580697E-2</v>
      </c>
      <c r="AU12" s="19">
        <v>5.7559980723627398E-2</v>
      </c>
      <c r="AV12" s="19">
        <v>2.5176682557710502E-2</v>
      </c>
      <c r="AW12" s="19">
        <v>1.0521209075825801E-2</v>
      </c>
      <c r="AX12" s="19"/>
      <c r="AY12" s="19">
        <v>3.9924362305640601E-2</v>
      </c>
      <c r="AZ12" s="19">
        <v>4.8113507783748698E-2</v>
      </c>
      <c r="BA12" s="19"/>
      <c r="BB12" s="19">
        <v>3.8691651989472498E-2</v>
      </c>
      <c r="BC12" s="19">
        <v>4.7918999328207597E-2</v>
      </c>
      <c r="BD12" s="19"/>
      <c r="BE12" s="19">
        <v>4.2555338589923698E-2</v>
      </c>
      <c r="BF12" s="19">
        <v>4.7002207651213497E-2</v>
      </c>
      <c r="BG12" s="19"/>
      <c r="BH12" s="19">
        <v>6.8516396911042499E-2</v>
      </c>
      <c r="BI12" s="19">
        <v>4.4558942441888599E-2</v>
      </c>
      <c r="BJ12" s="19"/>
      <c r="BK12" s="19">
        <v>4.4681089773223902E-2</v>
      </c>
      <c r="BL12" s="19">
        <v>4.67998640194561E-2</v>
      </c>
      <c r="BM12" s="19"/>
      <c r="BN12" s="19">
        <v>7.2111822868905599E-3</v>
      </c>
      <c r="BO12" s="19">
        <v>4.8276842916851997E-2</v>
      </c>
      <c r="BP12" s="19"/>
      <c r="BQ12" s="19">
        <v>2.5848684886863899E-2</v>
      </c>
      <c r="BR12" s="19">
        <v>4.8110555132122403E-2</v>
      </c>
      <c r="BS12" s="19"/>
      <c r="BT12" s="19">
        <v>1.51803967078702E-2</v>
      </c>
      <c r="BU12" s="19">
        <v>4.8578522203454599E-2</v>
      </c>
      <c r="BV12" s="19"/>
      <c r="BW12" s="19">
        <v>2.48074659521852E-2</v>
      </c>
      <c r="BX12" s="19">
        <v>5.6812356250151803E-2</v>
      </c>
      <c r="BY12" s="19"/>
      <c r="BZ12" s="19">
        <v>1.31849714795471E-2</v>
      </c>
      <c r="CA12" s="19">
        <v>4.8087241505495898E-2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0.23043727630641</v>
      </c>
      <c r="D9" s="17">
        <v>0.24422873381583601</v>
      </c>
      <c r="E9" s="17">
        <v>0.2558012207184</v>
      </c>
      <c r="F9" s="17">
        <v>0.26119958795575698</v>
      </c>
      <c r="G9" s="17">
        <v>0.24139383495119501</v>
      </c>
      <c r="H9" s="17">
        <v>0.209652895165791</v>
      </c>
      <c r="I9" s="17">
        <v>0.21151928413896001</v>
      </c>
      <c r="J9" s="17">
        <v>0.20269204620755499</v>
      </c>
      <c r="K9" s="17">
        <v>0.195097196469662</v>
      </c>
      <c r="L9" s="17">
        <v>0.170483353358795</v>
      </c>
      <c r="M9" s="17"/>
      <c r="N9" s="17">
        <v>0.26373669194328198</v>
      </c>
      <c r="O9" s="17">
        <v>0.24125910652653701</v>
      </c>
      <c r="P9" s="17">
        <v>0.24322919664900899</v>
      </c>
      <c r="Q9" s="17">
        <v>0.191920732924618</v>
      </c>
      <c r="R9" s="17"/>
      <c r="S9" s="17">
        <v>0.263919061872042</v>
      </c>
      <c r="T9" s="17">
        <v>0.26343150775421897</v>
      </c>
      <c r="U9" s="17">
        <v>0.251936337497489</v>
      </c>
      <c r="V9" s="17">
        <v>0.21932764016822201</v>
      </c>
      <c r="W9" s="17">
        <v>0.234853225012459</v>
      </c>
      <c r="X9" s="17">
        <v>0.21195169812912101</v>
      </c>
      <c r="Y9" s="17">
        <v>0.21775746987371999</v>
      </c>
      <c r="Z9" s="17"/>
      <c r="AA9" s="17">
        <v>0.19859269428659099</v>
      </c>
      <c r="AB9" s="17">
        <v>0.28068213277933202</v>
      </c>
      <c r="AC9" s="17"/>
      <c r="AD9" s="17">
        <v>0.22949101136571401</v>
      </c>
      <c r="AE9" s="17">
        <v>0.19864291434280801</v>
      </c>
      <c r="AF9" s="17">
        <v>0.175809470000866</v>
      </c>
      <c r="AG9" s="17"/>
      <c r="AH9" s="17">
        <v>0.207368941677535</v>
      </c>
      <c r="AI9" s="17">
        <v>0.23370568473751899</v>
      </c>
      <c r="AJ9" s="17"/>
      <c r="AK9" s="17">
        <v>0.20761943837521399</v>
      </c>
      <c r="AL9" s="17">
        <v>0.240718834310409</v>
      </c>
      <c r="AM9" s="17"/>
      <c r="AN9" s="17">
        <v>0.25200081241327799</v>
      </c>
      <c r="AO9" s="17">
        <v>0.191920732924618</v>
      </c>
      <c r="AP9" s="17"/>
      <c r="AQ9" s="17">
        <v>0.194836841927991</v>
      </c>
      <c r="AR9" s="17">
        <v>0.248196128259809</v>
      </c>
      <c r="AS9" s="17"/>
      <c r="AT9" s="17">
        <v>0.28192551092421397</v>
      </c>
      <c r="AU9" s="17">
        <v>0.280303476620059</v>
      </c>
      <c r="AV9" s="17">
        <v>0.20717235821072599</v>
      </c>
      <c r="AW9" s="17">
        <v>0.100318441464086</v>
      </c>
      <c r="AX9" s="17"/>
      <c r="AY9" s="17">
        <v>0.210563637302882</v>
      </c>
      <c r="AZ9" s="17">
        <v>0.23536299777282599</v>
      </c>
      <c r="BA9" s="17"/>
      <c r="BB9" s="17">
        <v>0.25074442266680502</v>
      </c>
      <c r="BC9" s="17">
        <v>0.22670673303164099</v>
      </c>
      <c r="BD9" s="17"/>
      <c r="BE9" s="17">
        <v>0.20511473686807599</v>
      </c>
      <c r="BF9" s="17">
        <v>0.23375588171485201</v>
      </c>
      <c r="BG9" s="17"/>
      <c r="BH9" s="17">
        <v>0.221217213950055</v>
      </c>
      <c r="BI9" s="17">
        <v>0.23124421475804899</v>
      </c>
      <c r="BJ9" s="17"/>
      <c r="BK9" s="17">
        <v>0.258864258123779</v>
      </c>
      <c r="BL9" s="17">
        <v>0.22551164113675101</v>
      </c>
      <c r="BM9" s="17"/>
      <c r="BN9" s="17">
        <v>0.21374042870313101</v>
      </c>
      <c r="BO9" s="17">
        <v>0.23119818997507399</v>
      </c>
      <c r="BP9" s="17"/>
      <c r="BQ9" s="17">
        <v>0.23167250911835</v>
      </c>
      <c r="BR9" s="17">
        <v>0.230340101343701</v>
      </c>
      <c r="BS9" s="17"/>
      <c r="BT9" s="17">
        <v>0.23381690769876501</v>
      </c>
      <c r="BU9" s="17">
        <v>0.230211485808067</v>
      </c>
      <c r="BV9" s="17"/>
      <c r="BW9" s="17">
        <v>0.21335997674152701</v>
      </c>
      <c r="BX9" s="17">
        <v>0.23857076831056501</v>
      </c>
      <c r="BY9" s="17"/>
      <c r="BZ9" s="17">
        <v>0.214323205731143</v>
      </c>
      <c r="CA9" s="17">
        <v>0.23121161807028101</v>
      </c>
    </row>
    <row r="10" spans="2:79" ht="29" x14ac:dyDescent="0.35">
      <c r="B10" s="18" t="s">
        <v>316</v>
      </c>
      <c r="C10" s="17">
        <v>0.50572052349919305</v>
      </c>
      <c r="D10" s="17">
        <v>0.53519033581057496</v>
      </c>
      <c r="E10" s="17">
        <v>0.47008273892915903</v>
      </c>
      <c r="F10" s="17">
        <v>0.460216890891675</v>
      </c>
      <c r="G10" s="17">
        <v>0.49147130675292</v>
      </c>
      <c r="H10" s="17">
        <v>0.57003912174670801</v>
      </c>
      <c r="I10" s="17">
        <v>0.52244556105990403</v>
      </c>
      <c r="J10" s="17">
        <v>0.47295026480933899</v>
      </c>
      <c r="K10" s="17">
        <v>0.46229176256239801</v>
      </c>
      <c r="L10" s="17">
        <v>0.55142167484589</v>
      </c>
      <c r="M10" s="17"/>
      <c r="N10" s="17">
        <v>0.26633564401070198</v>
      </c>
      <c r="O10" s="17">
        <v>0.47310165073500599</v>
      </c>
      <c r="P10" s="17">
        <v>0.56985201067385305</v>
      </c>
      <c r="Q10" s="17">
        <v>0.69030388211724603</v>
      </c>
      <c r="R10" s="17"/>
      <c r="S10" s="17">
        <v>0.36531772238079602</v>
      </c>
      <c r="T10" s="17">
        <v>0.51167130465168398</v>
      </c>
      <c r="U10" s="17">
        <v>0.55935414697302499</v>
      </c>
      <c r="V10" s="17">
        <v>0.43748240565346103</v>
      </c>
      <c r="W10" s="17">
        <v>0.59522934361912705</v>
      </c>
      <c r="X10" s="17">
        <v>0.63755393101308999</v>
      </c>
      <c r="Y10" s="17">
        <v>0.59721944880063405</v>
      </c>
      <c r="Z10" s="17"/>
      <c r="AA10" s="17">
        <v>0.66343193450085503</v>
      </c>
      <c r="AB10" s="17">
        <v>0.25688110695453598</v>
      </c>
      <c r="AC10" s="17"/>
      <c r="AD10" s="17">
        <v>0.64426338496459101</v>
      </c>
      <c r="AE10" s="17">
        <v>0.73477499151200198</v>
      </c>
      <c r="AF10" s="17">
        <v>0.65454799688994003</v>
      </c>
      <c r="AG10" s="17"/>
      <c r="AH10" s="17">
        <v>0.72989456474672698</v>
      </c>
      <c r="AI10" s="17">
        <v>0.47395870201373302</v>
      </c>
      <c r="AJ10" s="17"/>
      <c r="AK10" s="17">
        <v>0.48707933404425302</v>
      </c>
      <c r="AL10" s="17">
        <v>0.51412011294418902</v>
      </c>
      <c r="AM10" s="17"/>
      <c r="AN10" s="17">
        <v>0.40238129394182998</v>
      </c>
      <c r="AO10" s="17">
        <v>0.69030388211724603</v>
      </c>
      <c r="AP10" s="17"/>
      <c r="AQ10" s="17">
        <v>0.67369026196236403</v>
      </c>
      <c r="AR10" s="17">
        <v>0.421930823454778</v>
      </c>
      <c r="AS10" s="17"/>
      <c r="AT10" s="17">
        <v>0.12817100916483801</v>
      </c>
      <c r="AU10" s="17">
        <v>0.36380113539678099</v>
      </c>
      <c r="AV10" s="17">
        <v>0.69132729705900697</v>
      </c>
      <c r="AW10" s="17">
        <v>0.87556679721138098</v>
      </c>
      <c r="AX10" s="17"/>
      <c r="AY10" s="17">
        <v>0.65166980607954506</v>
      </c>
      <c r="AZ10" s="17">
        <v>0.46954669976784602</v>
      </c>
      <c r="BA10" s="17"/>
      <c r="BB10" s="17">
        <v>0.52352705740419003</v>
      </c>
      <c r="BC10" s="17">
        <v>0.50244935756936104</v>
      </c>
      <c r="BD10" s="17"/>
      <c r="BE10" s="17">
        <v>0.63447695603397902</v>
      </c>
      <c r="BF10" s="17">
        <v>0.48884655260768101</v>
      </c>
      <c r="BG10" s="17"/>
      <c r="BH10" s="17">
        <v>0.50988012800551696</v>
      </c>
      <c r="BI10" s="17">
        <v>0.50535647554701801</v>
      </c>
      <c r="BJ10" s="17"/>
      <c r="BK10" s="17">
        <v>0.57899299735336596</v>
      </c>
      <c r="BL10" s="17">
        <v>0.49302436474049</v>
      </c>
      <c r="BM10" s="17"/>
      <c r="BN10" s="17">
        <v>0.63112316567145299</v>
      </c>
      <c r="BO10" s="17">
        <v>0.50000563726541802</v>
      </c>
      <c r="BP10" s="17"/>
      <c r="BQ10" s="17">
        <v>0.65708956686140296</v>
      </c>
      <c r="BR10" s="17">
        <v>0.493812419211622</v>
      </c>
      <c r="BS10" s="17"/>
      <c r="BT10" s="17">
        <v>0.56030889501257497</v>
      </c>
      <c r="BU10" s="17">
        <v>0.50207351760511598</v>
      </c>
      <c r="BV10" s="17"/>
      <c r="BW10" s="17">
        <v>0.58640388201147697</v>
      </c>
      <c r="BX10" s="17">
        <v>0.46729305147209099</v>
      </c>
      <c r="BY10" s="17"/>
      <c r="BZ10" s="17">
        <v>0.67190437110824697</v>
      </c>
      <c r="CA10" s="17">
        <v>0.49773476390584298</v>
      </c>
    </row>
    <row r="11" spans="2:79" x14ac:dyDescent="0.35">
      <c r="B11" s="18" t="s">
        <v>317</v>
      </c>
      <c r="C11" s="17">
        <v>0.20421211732203101</v>
      </c>
      <c r="D11" s="17">
        <v>0.17048914786444</v>
      </c>
      <c r="E11" s="17">
        <v>0.21735407158518399</v>
      </c>
      <c r="F11" s="17">
        <v>0.23262037073868699</v>
      </c>
      <c r="G11" s="17">
        <v>0.22342290575193099</v>
      </c>
      <c r="H11" s="17">
        <v>0.15880050551826599</v>
      </c>
      <c r="I11" s="17">
        <v>0.222810887003911</v>
      </c>
      <c r="J11" s="17">
        <v>0.20305427991213501</v>
      </c>
      <c r="K11" s="17">
        <v>0.21442906921389701</v>
      </c>
      <c r="L11" s="17">
        <v>0.19388878766022299</v>
      </c>
      <c r="M11" s="17"/>
      <c r="N11" s="17">
        <v>0.430329069769812</v>
      </c>
      <c r="O11" s="17">
        <v>0.202643927115706</v>
      </c>
      <c r="P11" s="17">
        <v>0.12760577574106999</v>
      </c>
      <c r="Q11" s="17">
        <v>5.4154242561217897E-2</v>
      </c>
      <c r="R11" s="17"/>
      <c r="S11" s="17">
        <v>0.31338180220242901</v>
      </c>
      <c r="T11" s="17">
        <v>0.195596007660921</v>
      </c>
      <c r="U11" s="17">
        <v>0.15127145135446299</v>
      </c>
      <c r="V11" s="17">
        <v>0.28860617206556699</v>
      </c>
      <c r="W11" s="17">
        <v>0.127697330874258</v>
      </c>
      <c r="X11" s="17">
        <v>0.120544564791355</v>
      </c>
      <c r="Y11" s="17">
        <v>0.139860785294697</v>
      </c>
      <c r="Z11" s="17"/>
      <c r="AA11" s="17">
        <v>9.96322745593098E-2</v>
      </c>
      <c r="AB11" s="17">
        <v>0.36921975304176602</v>
      </c>
      <c r="AC11" s="17"/>
      <c r="AD11" s="17">
        <v>9.1784853913303904E-2</v>
      </c>
      <c r="AE11" s="17">
        <v>5.0822221618886297E-2</v>
      </c>
      <c r="AF11" s="17">
        <v>0.12789634689846299</v>
      </c>
      <c r="AG11" s="17"/>
      <c r="AH11" s="17">
        <v>5.24823902664747E-2</v>
      </c>
      <c r="AI11" s="17">
        <v>0.225709755844124</v>
      </c>
      <c r="AJ11" s="17"/>
      <c r="AK11" s="17">
        <v>0.238497320040889</v>
      </c>
      <c r="AL11" s="17">
        <v>0.18876344503784201</v>
      </c>
      <c r="AM11" s="17"/>
      <c r="AN11" s="17">
        <v>0.28822221055522002</v>
      </c>
      <c r="AO11" s="17">
        <v>5.4154242561217897E-2</v>
      </c>
      <c r="AP11" s="17"/>
      <c r="AQ11" s="17">
        <v>9.1783097037561698E-2</v>
      </c>
      <c r="AR11" s="17">
        <v>0.26029599273979698</v>
      </c>
      <c r="AS11" s="17"/>
      <c r="AT11" s="17">
        <v>0.48126686300597898</v>
      </c>
      <c r="AU11" s="17">
        <v>0.26955980581590699</v>
      </c>
      <c r="AV11" s="17">
        <v>7.2184897643802107E-2</v>
      </c>
      <c r="AW11" s="17">
        <v>1.5024261519143701E-2</v>
      </c>
      <c r="AX11" s="17"/>
      <c r="AY11" s="17">
        <v>9.8602807189283395E-2</v>
      </c>
      <c r="AZ11" s="17">
        <v>0.23038759760935601</v>
      </c>
      <c r="BA11" s="17"/>
      <c r="BB11" s="17">
        <v>0.175652072022081</v>
      </c>
      <c r="BC11" s="17">
        <v>0.20945876709891101</v>
      </c>
      <c r="BD11" s="17"/>
      <c r="BE11" s="17">
        <v>0.11036806818518199</v>
      </c>
      <c r="BF11" s="17">
        <v>0.21651070095239899</v>
      </c>
      <c r="BG11" s="17"/>
      <c r="BH11" s="17">
        <v>0.201573716843714</v>
      </c>
      <c r="BI11" s="17">
        <v>0.20444302972961501</v>
      </c>
      <c r="BJ11" s="17"/>
      <c r="BK11" s="17">
        <v>0.10927972558990499</v>
      </c>
      <c r="BL11" s="17">
        <v>0.220661360173763</v>
      </c>
      <c r="BM11" s="17"/>
      <c r="BN11" s="17">
        <v>0.11112646066606501</v>
      </c>
      <c r="BO11" s="17">
        <v>0.20845424435037799</v>
      </c>
      <c r="BP11" s="17"/>
      <c r="BQ11" s="17">
        <v>7.3894812455237102E-2</v>
      </c>
      <c r="BR11" s="17">
        <v>0.21446409502077199</v>
      </c>
      <c r="BS11" s="17"/>
      <c r="BT11" s="17">
        <v>0.17565151035031501</v>
      </c>
      <c r="BU11" s="17">
        <v>0.20612022886807299</v>
      </c>
      <c r="BV11" s="17"/>
      <c r="BW11" s="17">
        <v>0.15936293748163699</v>
      </c>
      <c r="BX11" s="17">
        <v>0.22557266348091301</v>
      </c>
      <c r="BY11" s="17"/>
      <c r="BZ11" s="17">
        <v>9.7611244753307694E-2</v>
      </c>
      <c r="CA11" s="17">
        <v>0.209334690622764</v>
      </c>
    </row>
    <row r="12" spans="2:79" x14ac:dyDescent="0.35">
      <c r="B12" s="18" t="s">
        <v>75</v>
      </c>
      <c r="C12" s="19">
        <v>5.9630082872365202E-2</v>
      </c>
      <c r="D12" s="19">
        <v>5.0091782509149398E-2</v>
      </c>
      <c r="E12" s="19">
        <v>5.67619687672564E-2</v>
      </c>
      <c r="F12" s="19">
        <v>4.5963150413882103E-2</v>
      </c>
      <c r="G12" s="19">
        <v>4.3711952543954602E-2</v>
      </c>
      <c r="H12" s="19">
        <v>6.1507477569235899E-2</v>
      </c>
      <c r="I12" s="19">
        <v>4.3224267797224401E-2</v>
      </c>
      <c r="J12" s="19">
        <v>0.12130340907097099</v>
      </c>
      <c r="K12" s="19">
        <v>0.128181971754043</v>
      </c>
      <c r="L12" s="19">
        <v>8.4206184135091997E-2</v>
      </c>
      <c r="M12" s="19"/>
      <c r="N12" s="19">
        <v>3.9598594276204303E-2</v>
      </c>
      <c r="O12" s="19">
        <v>8.2995315622751697E-2</v>
      </c>
      <c r="P12" s="19">
        <v>5.9313016936067803E-2</v>
      </c>
      <c r="Q12" s="19">
        <v>6.3621142396918004E-2</v>
      </c>
      <c r="R12" s="19"/>
      <c r="S12" s="19">
        <v>5.7381413544733299E-2</v>
      </c>
      <c r="T12" s="19">
        <v>2.9301179933175901E-2</v>
      </c>
      <c r="U12" s="19">
        <v>3.7438064175023697E-2</v>
      </c>
      <c r="V12" s="19">
        <v>5.4583782112749002E-2</v>
      </c>
      <c r="W12" s="19">
        <v>4.2220100494155297E-2</v>
      </c>
      <c r="X12" s="19">
        <v>2.9949806066434E-2</v>
      </c>
      <c r="Y12" s="19">
        <v>4.5162296030948297E-2</v>
      </c>
      <c r="Z12" s="19"/>
      <c r="AA12" s="19">
        <v>3.83430966532445E-2</v>
      </c>
      <c r="AB12" s="19">
        <v>9.3217007224366294E-2</v>
      </c>
      <c r="AC12" s="19"/>
      <c r="AD12" s="19">
        <v>3.4460749756391698E-2</v>
      </c>
      <c r="AE12" s="19">
        <v>1.5759872526303498E-2</v>
      </c>
      <c r="AF12" s="19">
        <v>4.1746186210731298E-2</v>
      </c>
      <c r="AG12" s="19"/>
      <c r="AH12" s="19">
        <v>1.0254103309264099E-2</v>
      </c>
      <c r="AI12" s="19">
        <v>6.6625857404623803E-2</v>
      </c>
      <c r="AJ12" s="19"/>
      <c r="AK12" s="19">
        <v>6.6803907539643506E-2</v>
      </c>
      <c r="AL12" s="19">
        <v>5.63976077075602E-2</v>
      </c>
      <c r="AM12" s="19"/>
      <c r="AN12" s="19">
        <v>5.7395683089672501E-2</v>
      </c>
      <c r="AO12" s="19">
        <v>6.3621142396918004E-2</v>
      </c>
      <c r="AP12" s="19"/>
      <c r="AQ12" s="19">
        <v>3.9689799072083101E-2</v>
      </c>
      <c r="AR12" s="19">
        <v>6.9577055545615496E-2</v>
      </c>
      <c r="AS12" s="19"/>
      <c r="AT12" s="19">
        <v>0.10863661690496899</v>
      </c>
      <c r="AU12" s="19">
        <v>8.63355821672529E-2</v>
      </c>
      <c r="AV12" s="19">
        <v>2.9315447086465201E-2</v>
      </c>
      <c r="AW12" s="19">
        <v>9.0904998053886708E-3</v>
      </c>
      <c r="AX12" s="19"/>
      <c r="AY12" s="19">
        <v>3.9163749428289998E-2</v>
      </c>
      <c r="AZ12" s="19">
        <v>6.4702704849971496E-2</v>
      </c>
      <c r="BA12" s="19"/>
      <c r="BB12" s="19">
        <v>5.0076447906923303E-2</v>
      </c>
      <c r="BC12" s="19">
        <v>6.1385142300086702E-2</v>
      </c>
      <c r="BD12" s="19"/>
      <c r="BE12" s="19">
        <v>5.0040238912762797E-2</v>
      </c>
      <c r="BF12" s="19">
        <v>6.0886864725068102E-2</v>
      </c>
      <c r="BG12" s="19"/>
      <c r="BH12" s="19">
        <v>6.7328941200714101E-2</v>
      </c>
      <c r="BI12" s="19">
        <v>5.8956279965318603E-2</v>
      </c>
      <c r="BJ12" s="19"/>
      <c r="BK12" s="19">
        <v>5.2863018932950201E-2</v>
      </c>
      <c r="BL12" s="19">
        <v>6.0802633948996002E-2</v>
      </c>
      <c r="BM12" s="19"/>
      <c r="BN12" s="19">
        <v>4.40099449593504E-2</v>
      </c>
      <c r="BO12" s="19">
        <v>6.03419284091294E-2</v>
      </c>
      <c r="BP12" s="19"/>
      <c r="BQ12" s="19">
        <v>3.7343111565009898E-2</v>
      </c>
      <c r="BR12" s="19">
        <v>6.1383384423905299E-2</v>
      </c>
      <c r="BS12" s="19"/>
      <c r="BT12" s="19">
        <v>3.02226869383449E-2</v>
      </c>
      <c r="BU12" s="19">
        <v>6.1594767718744302E-2</v>
      </c>
      <c r="BV12" s="19"/>
      <c r="BW12" s="19">
        <v>4.0873203765359599E-2</v>
      </c>
      <c r="BX12" s="19">
        <v>6.8563516736431102E-2</v>
      </c>
      <c r="BY12" s="19"/>
      <c r="BZ12" s="19">
        <v>1.6161178407301701E-2</v>
      </c>
      <c r="CA12" s="19">
        <v>6.1718927401112199E-2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0.233825695675314</v>
      </c>
      <c r="D9" s="17">
        <v>0.236249965923751</v>
      </c>
      <c r="E9" s="17">
        <v>0.23622493612814599</v>
      </c>
      <c r="F9" s="17">
        <v>0.284589037483856</v>
      </c>
      <c r="G9" s="17">
        <v>0.21634984364595999</v>
      </c>
      <c r="H9" s="17">
        <v>0.21126187695818899</v>
      </c>
      <c r="I9" s="17">
        <v>0.25500421858480099</v>
      </c>
      <c r="J9" s="17">
        <v>0.215260054732862</v>
      </c>
      <c r="K9" s="17">
        <v>0.20643538967774899</v>
      </c>
      <c r="L9" s="17">
        <v>0.16329127431340801</v>
      </c>
      <c r="M9" s="17"/>
      <c r="N9" s="17">
        <v>0.22339607740844</v>
      </c>
      <c r="O9" s="17">
        <v>0.22406653121100201</v>
      </c>
      <c r="P9" s="17">
        <v>0.25482206778724198</v>
      </c>
      <c r="Q9" s="17">
        <v>0.23837062174233001</v>
      </c>
      <c r="R9" s="17"/>
      <c r="S9" s="17">
        <v>0.24737771926633301</v>
      </c>
      <c r="T9" s="17">
        <v>0.28787219005537501</v>
      </c>
      <c r="U9" s="17">
        <v>0.28868924246558603</v>
      </c>
      <c r="V9" s="17">
        <v>0.20840020771822201</v>
      </c>
      <c r="W9" s="17">
        <v>0.22474025531289399</v>
      </c>
      <c r="X9" s="17">
        <v>0.25465961988587099</v>
      </c>
      <c r="Y9" s="17">
        <v>0.24106744364134899</v>
      </c>
      <c r="Z9" s="17"/>
      <c r="AA9" s="17">
        <v>0.23540096045206799</v>
      </c>
      <c r="AB9" s="17">
        <v>0.231340219415472</v>
      </c>
      <c r="AC9" s="17"/>
      <c r="AD9" s="17">
        <v>0.25716748717667098</v>
      </c>
      <c r="AE9" s="17">
        <v>0.21517296761582799</v>
      </c>
      <c r="AF9" s="17">
        <v>0.23330609202709501</v>
      </c>
      <c r="AG9" s="17"/>
      <c r="AH9" s="17">
        <v>0.26387748488705398</v>
      </c>
      <c r="AI9" s="17">
        <v>0.22956784512781001</v>
      </c>
      <c r="AJ9" s="17"/>
      <c r="AK9" s="17">
        <v>0.20736555294485301</v>
      </c>
      <c r="AL9" s="17">
        <v>0.24574845071887499</v>
      </c>
      <c r="AM9" s="17"/>
      <c r="AN9" s="17">
        <v>0.23128121299996901</v>
      </c>
      <c r="AO9" s="17">
        <v>0.23837062174233001</v>
      </c>
      <c r="AP9" s="17"/>
      <c r="AQ9" s="17">
        <v>0.23745835242518801</v>
      </c>
      <c r="AR9" s="17">
        <v>0.23201358819559101</v>
      </c>
      <c r="AS9" s="17"/>
      <c r="AT9" s="17">
        <v>0.23281405358968399</v>
      </c>
      <c r="AU9" s="17">
        <v>0.22489669127727899</v>
      </c>
      <c r="AV9" s="17">
        <v>0.24745075252846599</v>
      </c>
      <c r="AW9" s="17">
        <v>0.21999843077971201</v>
      </c>
      <c r="AX9" s="17"/>
      <c r="AY9" s="17">
        <v>0.26515489424116601</v>
      </c>
      <c r="AZ9" s="17">
        <v>0.22606069069187701</v>
      </c>
      <c r="BA9" s="17"/>
      <c r="BB9" s="17">
        <v>0.22946654488709101</v>
      </c>
      <c r="BC9" s="17">
        <v>0.23462649753925399</v>
      </c>
      <c r="BD9" s="17"/>
      <c r="BE9" s="17">
        <v>0.230809408117811</v>
      </c>
      <c r="BF9" s="17">
        <v>0.23422099047685299</v>
      </c>
      <c r="BG9" s="17"/>
      <c r="BH9" s="17">
        <v>0.22382582779225699</v>
      </c>
      <c r="BI9" s="17">
        <v>0.23470088258775201</v>
      </c>
      <c r="BJ9" s="17"/>
      <c r="BK9" s="17">
        <v>0.27619919863773701</v>
      </c>
      <c r="BL9" s="17">
        <v>0.22648350163606301</v>
      </c>
      <c r="BM9" s="17"/>
      <c r="BN9" s="17">
        <v>0.310779403976021</v>
      </c>
      <c r="BO9" s="17">
        <v>0.23031873856031501</v>
      </c>
      <c r="BP9" s="17"/>
      <c r="BQ9" s="17">
        <v>0.26571622704131898</v>
      </c>
      <c r="BR9" s="17">
        <v>0.231316888293981</v>
      </c>
      <c r="BS9" s="17"/>
      <c r="BT9" s="17">
        <v>0.22851539835674201</v>
      </c>
      <c r="BU9" s="17">
        <v>0.23418047243606399</v>
      </c>
      <c r="BV9" s="17"/>
      <c r="BW9" s="17">
        <v>0.22584658525585699</v>
      </c>
      <c r="BX9" s="17">
        <v>0.23762594702947901</v>
      </c>
      <c r="BY9" s="17"/>
      <c r="BZ9" s="17">
        <v>0.25024322197583199</v>
      </c>
      <c r="CA9" s="17">
        <v>0.23303677172127299</v>
      </c>
    </row>
    <row r="10" spans="2:79" ht="29" x14ac:dyDescent="0.35">
      <c r="B10" s="18" t="s">
        <v>316</v>
      </c>
      <c r="C10" s="17">
        <v>0.208748699730996</v>
      </c>
      <c r="D10" s="17">
        <v>0.20582636262508699</v>
      </c>
      <c r="E10" s="17">
        <v>0.199702305005407</v>
      </c>
      <c r="F10" s="17">
        <v>0.20843544994191901</v>
      </c>
      <c r="G10" s="17">
        <v>0.20901656270906899</v>
      </c>
      <c r="H10" s="17">
        <v>0.21041716459624599</v>
      </c>
      <c r="I10" s="17">
        <v>0.18207214045611</v>
      </c>
      <c r="J10" s="17">
        <v>0.23491573894213599</v>
      </c>
      <c r="K10" s="17">
        <v>0.24258584855512499</v>
      </c>
      <c r="L10" s="17">
        <v>0.26044799642935301</v>
      </c>
      <c r="M10" s="17"/>
      <c r="N10" s="17">
        <v>8.3752803237012299E-2</v>
      </c>
      <c r="O10" s="17">
        <v>0.151077984776917</v>
      </c>
      <c r="P10" s="17">
        <v>0.25799947499414999</v>
      </c>
      <c r="Q10" s="17">
        <v>0.31994922419962701</v>
      </c>
      <c r="R10" s="17"/>
      <c r="S10" s="17">
        <v>0.15217580488273599</v>
      </c>
      <c r="T10" s="17">
        <v>0.23277910525215501</v>
      </c>
      <c r="U10" s="17">
        <v>0.24363194107004801</v>
      </c>
      <c r="V10" s="17">
        <v>0.16164979319141001</v>
      </c>
      <c r="W10" s="17">
        <v>0.26419994930830898</v>
      </c>
      <c r="X10" s="17">
        <v>0.28143443938951801</v>
      </c>
      <c r="Y10" s="17">
        <v>0.234540531582273</v>
      </c>
      <c r="Z10" s="17"/>
      <c r="AA10" s="17">
        <v>0.29113098255405501</v>
      </c>
      <c r="AB10" s="17">
        <v>7.8764705160742896E-2</v>
      </c>
      <c r="AC10" s="17"/>
      <c r="AD10" s="17">
        <v>0.29932659162678599</v>
      </c>
      <c r="AE10" s="17">
        <v>0.367045518170177</v>
      </c>
      <c r="AF10" s="17">
        <v>0.25190656678389101</v>
      </c>
      <c r="AG10" s="17"/>
      <c r="AH10" s="17">
        <v>0.40373936042604602</v>
      </c>
      <c r="AI10" s="17">
        <v>0.18112168938732501</v>
      </c>
      <c r="AJ10" s="17"/>
      <c r="AK10" s="17">
        <v>0.215354729069755</v>
      </c>
      <c r="AL10" s="17">
        <v>0.20577206916558599</v>
      </c>
      <c r="AM10" s="17"/>
      <c r="AN10" s="17">
        <v>0.14649294378962999</v>
      </c>
      <c r="AO10" s="17">
        <v>0.31994922419962701</v>
      </c>
      <c r="AP10" s="17"/>
      <c r="AQ10" s="17">
        <v>0.315974459765411</v>
      </c>
      <c r="AR10" s="17">
        <v>0.15526040861069901</v>
      </c>
      <c r="AS10" s="17"/>
      <c r="AT10" s="17">
        <v>4.0197351619362401E-2</v>
      </c>
      <c r="AU10" s="17">
        <v>0.102689780241315</v>
      </c>
      <c r="AV10" s="17">
        <v>0.24131503618011699</v>
      </c>
      <c r="AW10" s="17">
        <v>0.61807932442439695</v>
      </c>
      <c r="AX10" s="17"/>
      <c r="AY10" s="17">
        <v>0.34524832170632602</v>
      </c>
      <c r="AZ10" s="17">
        <v>0.17491699341882</v>
      </c>
      <c r="BA10" s="17"/>
      <c r="BB10" s="17">
        <v>0.21730983948848001</v>
      </c>
      <c r="BC10" s="17">
        <v>0.207175967561747</v>
      </c>
      <c r="BD10" s="17"/>
      <c r="BE10" s="17">
        <v>0.30831005549601398</v>
      </c>
      <c r="BF10" s="17">
        <v>0.195700843511117</v>
      </c>
      <c r="BG10" s="17"/>
      <c r="BH10" s="17">
        <v>0.220779722471518</v>
      </c>
      <c r="BI10" s="17">
        <v>0.20769574645512401</v>
      </c>
      <c r="BJ10" s="17"/>
      <c r="BK10" s="17">
        <v>0.29727009963717699</v>
      </c>
      <c r="BL10" s="17">
        <v>0.193410310188037</v>
      </c>
      <c r="BM10" s="17"/>
      <c r="BN10" s="17">
        <v>0.38339532728721798</v>
      </c>
      <c r="BO10" s="17">
        <v>0.20078965205618399</v>
      </c>
      <c r="BP10" s="17"/>
      <c r="BQ10" s="17">
        <v>0.414639508196395</v>
      </c>
      <c r="BR10" s="17">
        <v>0.19255140360888501</v>
      </c>
      <c r="BS10" s="17"/>
      <c r="BT10" s="17">
        <v>0.33589297068061402</v>
      </c>
      <c r="BU10" s="17">
        <v>0.20025429162362399</v>
      </c>
      <c r="BV10" s="17"/>
      <c r="BW10" s="17">
        <v>0.23072412071774101</v>
      </c>
      <c r="BX10" s="17">
        <v>0.198282354615684</v>
      </c>
      <c r="BY10" s="17"/>
      <c r="BZ10" s="17">
        <v>0.33102792712937501</v>
      </c>
      <c r="CA10" s="17">
        <v>0.202872722448527</v>
      </c>
    </row>
    <row r="11" spans="2:79" x14ac:dyDescent="0.35">
      <c r="B11" s="18" t="s">
        <v>317</v>
      </c>
      <c r="C11" s="17">
        <v>0.49999375048088002</v>
      </c>
      <c r="D11" s="17">
        <v>0.49804939559938199</v>
      </c>
      <c r="E11" s="17">
        <v>0.50728466881468004</v>
      </c>
      <c r="F11" s="17">
        <v>0.47535073314320803</v>
      </c>
      <c r="G11" s="17">
        <v>0.53020708261566196</v>
      </c>
      <c r="H11" s="17">
        <v>0.49702825653039001</v>
      </c>
      <c r="I11" s="17">
        <v>0.51563235369452298</v>
      </c>
      <c r="J11" s="17">
        <v>0.46102258744375102</v>
      </c>
      <c r="K11" s="17">
        <v>0.46790195354026798</v>
      </c>
      <c r="L11" s="17">
        <v>0.51564080923307198</v>
      </c>
      <c r="M11" s="17"/>
      <c r="N11" s="17">
        <v>0.65858707206654099</v>
      </c>
      <c r="O11" s="17">
        <v>0.56783426693005801</v>
      </c>
      <c r="P11" s="17">
        <v>0.43626456986456502</v>
      </c>
      <c r="Q11" s="17">
        <v>0.362293098955841</v>
      </c>
      <c r="R11" s="17"/>
      <c r="S11" s="17">
        <v>0.55201298052229697</v>
      </c>
      <c r="T11" s="17">
        <v>0.43046858040365799</v>
      </c>
      <c r="U11" s="17">
        <v>0.42519078663021898</v>
      </c>
      <c r="V11" s="17">
        <v>0.58454317564073899</v>
      </c>
      <c r="W11" s="17">
        <v>0.46518144086247498</v>
      </c>
      <c r="X11" s="17">
        <v>0.42088461238020902</v>
      </c>
      <c r="Y11" s="17">
        <v>0.48043911370380799</v>
      </c>
      <c r="Z11" s="17"/>
      <c r="AA11" s="17">
        <v>0.42850722500372201</v>
      </c>
      <c r="AB11" s="17">
        <v>0.612786256600514</v>
      </c>
      <c r="AC11" s="17"/>
      <c r="AD11" s="17">
        <v>0.40300570200349101</v>
      </c>
      <c r="AE11" s="17">
        <v>0.38797758220602702</v>
      </c>
      <c r="AF11" s="17">
        <v>0.46806591904985101</v>
      </c>
      <c r="AG11" s="17"/>
      <c r="AH11" s="17">
        <v>0.30462215274266202</v>
      </c>
      <c r="AI11" s="17">
        <v>0.52767473341787696</v>
      </c>
      <c r="AJ11" s="17"/>
      <c r="AK11" s="17">
        <v>0.51335645249242901</v>
      </c>
      <c r="AL11" s="17">
        <v>0.49397261051853297</v>
      </c>
      <c r="AM11" s="17"/>
      <c r="AN11" s="17">
        <v>0.57708563647039401</v>
      </c>
      <c r="AO11" s="17">
        <v>0.362293098955841</v>
      </c>
      <c r="AP11" s="17"/>
      <c r="AQ11" s="17">
        <v>0.39130239269543998</v>
      </c>
      <c r="AR11" s="17">
        <v>0.55421313755374402</v>
      </c>
      <c r="AS11" s="17"/>
      <c r="AT11" s="17">
        <v>0.652661350508278</v>
      </c>
      <c r="AU11" s="17">
        <v>0.60001395700847804</v>
      </c>
      <c r="AV11" s="17">
        <v>0.46284435161606802</v>
      </c>
      <c r="AW11" s="17">
        <v>0.14017837440994499</v>
      </c>
      <c r="AX11" s="17"/>
      <c r="AY11" s="17">
        <v>0.35537786532308302</v>
      </c>
      <c r="AZ11" s="17">
        <v>0.53583708897465399</v>
      </c>
      <c r="BA11" s="17"/>
      <c r="BB11" s="17">
        <v>0.49891178524290403</v>
      </c>
      <c r="BC11" s="17">
        <v>0.50019251391471997</v>
      </c>
      <c r="BD11" s="17"/>
      <c r="BE11" s="17">
        <v>0.40737521240581298</v>
      </c>
      <c r="BF11" s="17">
        <v>0.51213172669477502</v>
      </c>
      <c r="BG11" s="17"/>
      <c r="BH11" s="17">
        <v>0.47170899337455902</v>
      </c>
      <c r="BI11" s="17">
        <v>0.50246922811022798</v>
      </c>
      <c r="BJ11" s="17"/>
      <c r="BK11" s="17">
        <v>0.35970121944876299</v>
      </c>
      <c r="BL11" s="17">
        <v>0.52430269151907904</v>
      </c>
      <c r="BM11" s="17"/>
      <c r="BN11" s="17">
        <v>0.249142388258043</v>
      </c>
      <c r="BO11" s="17">
        <v>0.511425622823106</v>
      </c>
      <c r="BP11" s="17"/>
      <c r="BQ11" s="17">
        <v>0.28776711424940798</v>
      </c>
      <c r="BR11" s="17">
        <v>0.51668948205657295</v>
      </c>
      <c r="BS11" s="17"/>
      <c r="BT11" s="17">
        <v>0.411222188015757</v>
      </c>
      <c r="BU11" s="17">
        <v>0.50592450830642599</v>
      </c>
      <c r="BV11" s="17"/>
      <c r="BW11" s="17">
        <v>0.50915635702797402</v>
      </c>
      <c r="BX11" s="17">
        <v>0.49562982942855799</v>
      </c>
      <c r="BY11" s="17"/>
      <c r="BZ11" s="17">
        <v>0.40026722376692497</v>
      </c>
      <c r="CA11" s="17">
        <v>0.50478598557999099</v>
      </c>
    </row>
    <row r="12" spans="2:79" x14ac:dyDescent="0.35">
      <c r="B12" s="18" t="s">
        <v>75</v>
      </c>
      <c r="C12" s="19">
        <v>5.7431854112809801E-2</v>
      </c>
      <c r="D12" s="19">
        <v>5.9874275851779998E-2</v>
      </c>
      <c r="E12" s="19">
        <v>5.6788090051767402E-2</v>
      </c>
      <c r="F12" s="19">
        <v>3.1624779431015798E-2</v>
      </c>
      <c r="G12" s="19">
        <v>4.4426511029308703E-2</v>
      </c>
      <c r="H12" s="19">
        <v>8.1292701915175E-2</v>
      </c>
      <c r="I12" s="19">
        <v>4.72912872645656E-2</v>
      </c>
      <c r="J12" s="19">
        <v>8.8801618881250502E-2</v>
      </c>
      <c r="K12" s="19">
        <v>8.3076808226857604E-2</v>
      </c>
      <c r="L12" s="19">
        <v>6.0619920024167398E-2</v>
      </c>
      <c r="M12" s="19"/>
      <c r="N12" s="19">
        <v>3.4264047288006E-2</v>
      </c>
      <c r="O12" s="19">
        <v>5.7021217082022797E-2</v>
      </c>
      <c r="P12" s="19">
        <v>5.0913887354042099E-2</v>
      </c>
      <c r="Q12" s="19">
        <v>7.9387055102201606E-2</v>
      </c>
      <c r="R12" s="19"/>
      <c r="S12" s="19">
        <v>4.8433495328634599E-2</v>
      </c>
      <c r="T12" s="19">
        <v>4.8880124288812797E-2</v>
      </c>
      <c r="U12" s="19">
        <v>4.2488029834147498E-2</v>
      </c>
      <c r="V12" s="19">
        <v>4.54068234496285E-2</v>
      </c>
      <c r="W12" s="19">
        <v>4.5878354516321503E-2</v>
      </c>
      <c r="X12" s="19">
        <v>4.3021328344402698E-2</v>
      </c>
      <c r="Y12" s="19">
        <v>4.3952911072569899E-2</v>
      </c>
      <c r="Z12" s="19"/>
      <c r="AA12" s="19">
        <v>4.4960831990155201E-2</v>
      </c>
      <c r="AB12" s="19">
        <v>7.7108818823271905E-2</v>
      </c>
      <c r="AC12" s="19"/>
      <c r="AD12" s="19">
        <v>4.0500219193051301E-2</v>
      </c>
      <c r="AE12" s="19">
        <v>2.98039320079675E-2</v>
      </c>
      <c r="AF12" s="19">
        <v>4.6721422139163298E-2</v>
      </c>
      <c r="AG12" s="19"/>
      <c r="AH12" s="19">
        <v>2.7761001944238702E-2</v>
      </c>
      <c r="AI12" s="19">
        <v>6.1635732066988497E-2</v>
      </c>
      <c r="AJ12" s="19"/>
      <c r="AK12" s="19">
        <v>6.3923265492963594E-2</v>
      </c>
      <c r="AL12" s="19">
        <v>5.4506869597006097E-2</v>
      </c>
      <c r="AM12" s="19"/>
      <c r="AN12" s="19">
        <v>4.5140206740006399E-2</v>
      </c>
      <c r="AO12" s="19">
        <v>7.9387055102201606E-2</v>
      </c>
      <c r="AP12" s="19"/>
      <c r="AQ12" s="19">
        <v>5.5264795113960201E-2</v>
      </c>
      <c r="AR12" s="19">
        <v>5.8512865639966397E-2</v>
      </c>
      <c r="AS12" s="19"/>
      <c r="AT12" s="19">
        <v>7.4327244282675203E-2</v>
      </c>
      <c r="AU12" s="19">
        <v>7.2399571472927596E-2</v>
      </c>
      <c r="AV12" s="19">
        <v>4.8389859675349402E-2</v>
      </c>
      <c r="AW12" s="19">
        <v>2.17438703859467E-2</v>
      </c>
      <c r="AX12" s="19"/>
      <c r="AY12" s="19">
        <v>3.4218918729425001E-2</v>
      </c>
      <c r="AZ12" s="19">
        <v>6.3185226914648895E-2</v>
      </c>
      <c r="BA12" s="19"/>
      <c r="BB12" s="19">
        <v>5.4311830381524498E-2</v>
      </c>
      <c r="BC12" s="19">
        <v>5.80050209842796E-2</v>
      </c>
      <c r="BD12" s="19"/>
      <c r="BE12" s="19">
        <v>5.3505323980362902E-2</v>
      </c>
      <c r="BF12" s="19">
        <v>5.79464393172551E-2</v>
      </c>
      <c r="BG12" s="19"/>
      <c r="BH12" s="19">
        <v>8.36854563616653E-2</v>
      </c>
      <c r="BI12" s="19">
        <v>5.5134142846895599E-2</v>
      </c>
      <c r="BJ12" s="19"/>
      <c r="BK12" s="19">
        <v>6.6829482276322405E-2</v>
      </c>
      <c r="BL12" s="19">
        <v>5.5803496656820599E-2</v>
      </c>
      <c r="BM12" s="19"/>
      <c r="BN12" s="19">
        <v>5.6682880478718903E-2</v>
      </c>
      <c r="BO12" s="19">
        <v>5.7465986560394498E-2</v>
      </c>
      <c r="BP12" s="19"/>
      <c r="BQ12" s="19">
        <v>3.1877150512877699E-2</v>
      </c>
      <c r="BR12" s="19">
        <v>5.9442226040561201E-2</v>
      </c>
      <c r="BS12" s="19"/>
      <c r="BT12" s="19">
        <v>2.4369442946887199E-2</v>
      </c>
      <c r="BU12" s="19">
        <v>5.96407276338854E-2</v>
      </c>
      <c r="BV12" s="19"/>
      <c r="BW12" s="19">
        <v>3.4272936998427997E-2</v>
      </c>
      <c r="BX12" s="19">
        <v>6.8461868926278494E-2</v>
      </c>
      <c r="BY12" s="19"/>
      <c r="BZ12" s="19">
        <v>1.8461627127868498E-2</v>
      </c>
      <c r="CA12" s="19">
        <v>5.9304520250208E-2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0.18814330187898101</v>
      </c>
      <c r="D9" s="17">
        <v>0.19130013029763901</v>
      </c>
      <c r="E9" s="17">
        <v>0.20407252040521101</v>
      </c>
      <c r="F9" s="17">
        <v>0.231347081978658</v>
      </c>
      <c r="G9" s="17">
        <v>0.19144739220492599</v>
      </c>
      <c r="H9" s="17">
        <v>0.15965721994103299</v>
      </c>
      <c r="I9" s="17">
        <v>0.173774004054017</v>
      </c>
      <c r="J9" s="17">
        <v>0.17766386829455899</v>
      </c>
      <c r="K9" s="17">
        <v>0.165622663013864</v>
      </c>
      <c r="L9" s="17">
        <v>0.14919643710866101</v>
      </c>
      <c r="M9" s="17"/>
      <c r="N9" s="17">
        <v>0.20477820863790699</v>
      </c>
      <c r="O9" s="17">
        <v>0.21628510242106799</v>
      </c>
      <c r="P9" s="17">
        <v>0.18555702030009799</v>
      </c>
      <c r="Q9" s="17">
        <v>0.160679850576744</v>
      </c>
      <c r="R9" s="17"/>
      <c r="S9" s="17">
        <v>0.22840970796943399</v>
      </c>
      <c r="T9" s="17">
        <v>0.20425823020244599</v>
      </c>
      <c r="U9" s="17">
        <v>0.218875231849775</v>
      </c>
      <c r="V9" s="17">
        <v>0.17219938464755799</v>
      </c>
      <c r="W9" s="17">
        <v>0.199485965268622</v>
      </c>
      <c r="X9" s="17">
        <v>0.16799975527364699</v>
      </c>
      <c r="Y9" s="17">
        <v>0.187249506434153</v>
      </c>
      <c r="Z9" s="17"/>
      <c r="AA9" s="17">
        <v>0.16920125407524</v>
      </c>
      <c r="AB9" s="17">
        <v>0.218030347424432</v>
      </c>
      <c r="AC9" s="17"/>
      <c r="AD9" s="17">
        <v>0.183437586940039</v>
      </c>
      <c r="AE9" s="17">
        <v>0.14929869516529801</v>
      </c>
      <c r="AF9" s="17">
        <v>0.17155003292108101</v>
      </c>
      <c r="AG9" s="17"/>
      <c r="AH9" s="17">
        <v>0.161752501684503</v>
      </c>
      <c r="AI9" s="17">
        <v>0.191882449730225</v>
      </c>
      <c r="AJ9" s="17"/>
      <c r="AK9" s="17">
        <v>0.17233820237970501</v>
      </c>
      <c r="AL9" s="17">
        <v>0.19526496904792001</v>
      </c>
      <c r="AM9" s="17"/>
      <c r="AN9" s="17">
        <v>0.203518750239047</v>
      </c>
      <c r="AO9" s="17">
        <v>0.160679850576744</v>
      </c>
      <c r="AP9" s="17"/>
      <c r="AQ9" s="17">
        <v>0.15755834294240001</v>
      </c>
      <c r="AR9" s="17">
        <v>0.203400243746095</v>
      </c>
      <c r="AS9" s="17"/>
      <c r="AT9" s="17">
        <v>0.21777145245958299</v>
      </c>
      <c r="AU9" s="17">
        <v>0.22037848995727299</v>
      </c>
      <c r="AV9" s="17">
        <v>0.176080012164648</v>
      </c>
      <c r="AW9" s="17">
        <v>0.102278621744278</v>
      </c>
      <c r="AX9" s="17"/>
      <c r="AY9" s="17">
        <v>0.19648839039968699</v>
      </c>
      <c r="AZ9" s="17">
        <v>0.186074954876286</v>
      </c>
      <c r="BA9" s="17"/>
      <c r="BB9" s="17">
        <v>0.19171391947493099</v>
      </c>
      <c r="BC9" s="17">
        <v>0.18748735824106399</v>
      </c>
      <c r="BD9" s="17"/>
      <c r="BE9" s="17">
        <v>0.18859198732000701</v>
      </c>
      <c r="BF9" s="17">
        <v>0.188084500117218</v>
      </c>
      <c r="BG9" s="17"/>
      <c r="BH9" s="17">
        <v>0.18572031217537099</v>
      </c>
      <c r="BI9" s="17">
        <v>0.18835536156840599</v>
      </c>
      <c r="BJ9" s="17"/>
      <c r="BK9" s="17">
        <v>0.22578710747716499</v>
      </c>
      <c r="BL9" s="17">
        <v>0.18162063781406201</v>
      </c>
      <c r="BM9" s="17"/>
      <c r="BN9" s="17">
        <v>0.18089636785190799</v>
      </c>
      <c r="BO9" s="17">
        <v>0.18847356129609499</v>
      </c>
      <c r="BP9" s="17"/>
      <c r="BQ9" s="17">
        <v>0.18010707598692299</v>
      </c>
      <c r="BR9" s="17">
        <v>0.18877550654828101</v>
      </c>
      <c r="BS9" s="17"/>
      <c r="BT9" s="17">
        <v>0.196135040668699</v>
      </c>
      <c r="BU9" s="17">
        <v>0.187609380135906</v>
      </c>
      <c r="BV9" s="17"/>
      <c r="BW9" s="17">
        <v>0.18403948064152301</v>
      </c>
      <c r="BX9" s="17">
        <v>0.19009784961614101</v>
      </c>
      <c r="BY9" s="17"/>
      <c r="BZ9" s="17">
        <v>0.184670095873297</v>
      </c>
      <c r="CA9" s="17">
        <v>0.18831020250487601</v>
      </c>
    </row>
    <row r="10" spans="2:79" ht="29" x14ac:dyDescent="0.35">
      <c r="B10" s="18" t="s">
        <v>316</v>
      </c>
      <c r="C10" s="17">
        <v>0.37606221449924898</v>
      </c>
      <c r="D10" s="17">
        <v>0.33563138470113701</v>
      </c>
      <c r="E10" s="17">
        <v>0.38520577866945599</v>
      </c>
      <c r="F10" s="17">
        <v>0.38015782422218802</v>
      </c>
      <c r="G10" s="17">
        <v>0.34764641951293801</v>
      </c>
      <c r="H10" s="17">
        <v>0.37160372193457097</v>
      </c>
      <c r="I10" s="17">
        <v>0.44434459127909798</v>
      </c>
      <c r="J10" s="17">
        <v>0.372804118712741</v>
      </c>
      <c r="K10" s="17">
        <v>0.35279886856790199</v>
      </c>
      <c r="L10" s="17">
        <v>0.37206290008863901</v>
      </c>
      <c r="M10" s="17"/>
      <c r="N10" s="17">
        <v>0.17269349691636099</v>
      </c>
      <c r="O10" s="17">
        <v>0.308393094861594</v>
      </c>
      <c r="P10" s="17">
        <v>0.455806373224032</v>
      </c>
      <c r="Q10" s="17">
        <v>0.54318215823221505</v>
      </c>
      <c r="R10" s="17"/>
      <c r="S10" s="17">
        <v>0.26414798397685202</v>
      </c>
      <c r="T10" s="17">
        <v>0.40499155829601702</v>
      </c>
      <c r="U10" s="17">
        <v>0.46029172219708098</v>
      </c>
      <c r="V10" s="17">
        <v>0.292612780968802</v>
      </c>
      <c r="W10" s="17">
        <v>0.463945138388628</v>
      </c>
      <c r="X10" s="17">
        <v>0.51772028301720097</v>
      </c>
      <c r="Y10" s="17">
        <v>0.43224505223598703</v>
      </c>
      <c r="Z10" s="17"/>
      <c r="AA10" s="17">
        <v>0.51944267644728004</v>
      </c>
      <c r="AB10" s="17">
        <v>0.149834383117565</v>
      </c>
      <c r="AC10" s="17"/>
      <c r="AD10" s="17">
        <v>0.53101317371863699</v>
      </c>
      <c r="AE10" s="17">
        <v>0.61191714426239296</v>
      </c>
      <c r="AF10" s="17">
        <v>0.47548245481031198</v>
      </c>
      <c r="AG10" s="17"/>
      <c r="AH10" s="17">
        <v>0.66671196565781898</v>
      </c>
      <c r="AI10" s="17">
        <v>0.334881864358269</v>
      </c>
      <c r="AJ10" s="17"/>
      <c r="AK10" s="17">
        <v>0.35409428406996601</v>
      </c>
      <c r="AL10" s="17">
        <v>0.38596081013383798</v>
      </c>
      <c r="AM10" s="17"/>
      <c r="AN10" s="17">
        <v>0.28249990011547799</v>
      </c>
      <c r="AO10" s="17">
        <v>0.54318215823221505</v>
      </c>
      <c r="AP10" s="17"/>
      <c r="AQ10" s="17">
        <v>0.55459585960830804</v>
      </c>
      <c r="AR10" s="17">
        <v>0.28700283565879098</v>
      </c>
      <c r="AS10" s="17"/>
      <c r="AT10" s="17">
        <v>8.5440061325600905E-2</v>
      </c>
      <c r="AU10" s="17">
        <v>0.21726446280394299</v>
      </c>
      <c r="AV10" s="17">
        <v>0.50833827398605302</v>
      </c>
      <c r="AW10" s="17">
        <v>0.809831849137996</v>
      </c>
      <c r="AX10" s="17"/>
      <c r="AY10" s="17">
        <v>0.54887468499888503</v>
      </c>
      <c r="AZ10" s="17">
        <v>0.33323029552088201</v>
      </c>
      <c r="BA10" s="17"/>
      <c r="BB10" s="17">
        <v>0.41235660087943199</v>
      </c>
      <c r="BC10" s="17">
        <v>0.36939472037577498</v>
      </c>
      <c r="BD10" s="17"/>
      <c r="BE10" s="17">
        <v>0.50044606465253205</v>
      </c>
      <c r="BF10" s="17">
        <v>0.35976128548512998</v>
      </c>
      <c r="BG10" s="17"/>
      <c r="BH10" s="17">
        <v>0.38138579405859802</v>
      </c>
      <c r="BI10" s="17">
        <v>0.37559629562790497</v>
      </c>
      <c r="BJ10" s="17"/>
      <c r="BK10" s="17">
        <v>0.44531046500973598</v>
      </c>
      <c r="BL10" s="17">
        <v>0.36406334594742001</v>
      </c>
      <c r="BM10" s="17"/>
      <c r="BN10" s="17">
        <v>0.538247986978584</v>
      </c>
      <c r="BO10" s="17">
        <v>0.36867103659102701</v>
      </c>
      <c r="BP10" s="17"/>
      <c r="BQ10" s="17">
        <v>0.59090256287614995</v>
      </c>
      <c r="BR10" s="17">
        <v>0.35916086388736401</v>
      </c>
      <c r="BS10" s="17"/>
      <c r="BT10" s="17">
        <v>0.45665510483848099</v>
      </c>
      <c r="BU10" s="17">
        <v>0.37067786728501001</v>
      </c>
      <c r="BV10" s="17"/>
      <c r="BW10" s="17">
        <v>0.43254870755825497</v>
      </c>
      <c r="BX10" s="17">
        <v>0.349159106200856</v>
      </c>
      <c r="BY10" s="17"/>
      <c r="BZ10" s="17">
        <v>0.57536550049046598</v>
      </c>
      <c r="CA10" s="17">
        <v>0.36648494119026498</v>
      </c>
    </row>
    <row r="11" spans="2:79" x14ac:dyDescent="0.35">
      <c r="B11" s="18" t="s">
        <v>317</v>
      </c>
      <c r="C11" s="17">
        <v>0.32014572350949499</v>
      </c>
      <c r="D11" s="17">
        <v>0.35654797707057301</v>
      </c>
      <c r="E11" s="17">
        <v>0.32405396462773201</v>
      </c>
      <c r="F11" s="17">
        <v>0.30108552922669501</v>
      </c>
      <c r="G11" s="17">
        <v>0.34750384642276</v>
      </c>
      <c r="H11" s="17">
        <v>0.301582681814761</v>
      </c>
      <c r="I11" s="17">
        <v>0.30743865926045899</v>
      </c>
      <c r="J11" s="17">
        <v>0.26314118591608299</v>
      </c>
      <c r="K11" s="17">
        <v>0.30817180393292198</v>
      </c>
      <c r="L11" s="17">
        <v>0.370197324282103</v>
      </c>
      <c r="M11" s="17"/>
      <c r="N11" s="17">
        <v>0.52629047726327705</v>
      </c>
      <c r="O11" s="17">
        <v>0.35469705325152001</v>
      </c>
      <c r="P11" s="17">
        <v>0.23750202770569501</v>
      </c>
      <c r="Q11" s="17">
        <v>0.16971704249309399</v>
      </c>
      <c r="R11" s="17"/>
      <c r="S11" s="17">
        <v>0.40908215480307097</v>
      </c>
      <c r="T11" s="17">
        <v>0.29407693176310201</v>
      </c>
      <c r="U11" s="17">
        <v>0.247774242411608</v>
      </c>
      <c r="V11" s="17">
        <v>0.42567733733649799</v>
      </c>
      <c r="W11" s="17">
        <v>0.25408379066794401</v>
      </c>
      <c r="X11" s="17">
        <v>0.224997316198251</v>
      </c>
      <c r="Y11" s="17">
        <v>0.29058605589287101</v>
      </c>
      <c r="Z11" s="17"/>
      <c r="AA11" s="17">
        <v>0.230797996616494</v>
      </c>
      <c r="AB11" s="17">
        <v>0.46111989962292399</v>
      </c>
      <c r="AC11" s="17"/>
      <c r="AD11" s="17">
        <v>0.215836921691795</v>
      </c>
      <c r="AE11" s="17">
        <v>0.194038316056479</v>
      </c>
      <c r="AF11" s="17">
        <v>0.26005931078147898</v>
      </c>
      <c r="AG11" s="17"/>
      <c r="AH11" s="17">
        <v>0.14701294515971799</v>
      </c>
      <c r="AI11" s="17">
        <v>0.34467582685520498</v>
      </c>
      <c r="AJ11" s="17"/>
      <c r="AK11" s="17">
        <v>0.33690735051244602</v>
      </c>
      <c r="AL11" s="17">
        <v>0.31259305174489299</v>
      </c>
      <c r="AM11" s="17"/>
      <c r="AN11" s="17">
        <v>0.40436341309944401</v>
      </c>
      <c r="AO11" s="17">
        <v>0.16971704249309399</v>
      </c>
      <c r="AP11" s="17"/>
      <c r="AQ11" s="17">
        <v>0.200596211487471</v>
      </c>
      <c r="AR11" s="17">
        <v>0.37978157127845502</v>
      </c>
      <c r="AS11" s="17"/>
      <c r="AT11" s="17">
        <v>0.55155145864525201</v>
      </c>
      <c r="AU11" s="17">
        <v>0.40005524380847601</v>
      </c>
      <c r="AV11" s="17">
        <v>0.22812463334306399</v>
      </c>
      <c r="AW11" s="17">
        <v>5.0610268861795697E-2</v>
      </c>
      <c r="AX11" s="17"/>
      <c r="AY11" s="17">
        <v>0.196037285878045</v>
      </c>
      <c r="AZ11" s="17">
        <v>0.35090624981753898</v>
      </c>
      <c r="BA11" s="17"/>
      <c r="BB11" s="17">
        <v>0.28339790155376499</v>
      </c>
      <c r="BC11" s="17">
        <v>0.32689651643856699</v>
      </c>
      <c r="BD11" s="17"/>
      <c r="BE11" s="17">
        <v>0.24201201371250999</v>
      </c>
      <c r="BF11" s="17">
        <v>0.33038541343259098</v>
      </c>
      <c r="BG11" s="17"/>
      <c r="BH11" s="17">
        <v>0.312555756321647</v>
      </c>
      <c r="BI11" s="17">
        <v>0.32080999628052798</v>
      </c>
      <c r="BJ11" s="17"/>
      <c r="BK11" s="17">
        <v>0.207411693368733</v>
      </c>
      <c r="BL11" s="17">
        <v>0.339679513879725</v>
      </c>
      <c r="BM11" s="17"/>
      <c r="BN11" s="17">
        <v>0.171936894372857</v>
      </c>
      <c r="BO11" s="17">
        <v>0.32689994002905998</v>
      </c>
      <c r="BP11" s="17"/>
      <c r="BQ11" s="17">
        <v>0.166930018270013</v>
      </c>
      <c r="BR11" s="17">
        <v>0.332199103487063</v>
      </c>
      <c r="BS11" s="17"/>
      <c r="BT11" s="17">
        <v>0.27305734269402498</v>
      </c>
      <c r="BU11" s="17">
        <v>0.32329166096129303</v>
      </c>
      <c r="BV11" s="17"/>
      <c r="BW11" s="17">
        <v>0.29978032475653699</v>
      </c>
      <c r="BX11" s="17">
        <v>0.329845255176623</v>
      </c>
      <c r="BY11" s="17"/>
      <c r="BZ11" s="17">
        <v>0.21763812202831401</v>
      </c>
      <c r="CA11" s="17">
        <v>0.32507159972247901</v>
      </c>
    </row>
    <row r="12" spans="2:79" x14ac:dyDescent="0.35">
      <c r="B12" s="18" t="s">
        <v>75</v>
      </c>
      <c r="C12" s="19">
        <v>0.115648760112274</v>
      </c>
      <c r="D12" s="19">
        <v>0.11652050793065</v>
      </c>
      <c r="E12" s="19">
        <v>8.6667736297600495E-2</v>
      </c>
      <c r="F12" s="19">
        <v>8.7409564572458007E-2</v>
      </c>
      <c r="G12" s="19">
        <v>0.113402341859376</v>
      </c>
      <c r="H12" s="19">
        <v>0.16715637630963501</v>
      </c>
      <c r="I12" s="19">
        <v>7.4442745406425398E-2</v>
      </c>
      <c r="J12" s="19">
        <v>0.186390827076618</v>
      </c>
      <c r="K12" s="19">
        <v>0.173406664485311</v>
      </c>
      <c r="L12" s="19">
        <v>0.108543338520596</v>
      </c>
      <c r="M12" s="19"/>
      <c r="N12" s="19">
        <v>9.6237817182454902E-2</v>
      </c>
      <c r="O12" s="19">
        <v>0.120624749465818</v>
      </c>
      <c r="P12" s="19">
        <v>0.121134578770176</v>
      </c>
      <c r="Q12" s="19">
        <v>0.12642094869794701</v>
      </c>
      <c r="R12" s="19"/>
      <c r="S12" s="19">
        <v>9.8360153250642804E-2</v>
      </c>
      <c r="T12" s="19">
        <v>9.6673279738435994E-2</v>
      </c>
      <c r="U12" s="19">
        <v>7.3058803541536599E-2</v>
      </c>
      <c r="V12" s="19">
        <v>0.109510497047142</v>
      </c>
      <c r="W12" s="19">
        <v>8.2485105674805506E-2</v>
      </c>
      <c r="X12" s="19">
        <v>8.9282645510900996E-2</v>
      </c>
      <c r="Y12" s="19">
        <v>8.9919385436988894E-2</v>
      </c>
      <c r="Z12" s="19"/>
      <c r="AA12" s="19">
        <v>8.0558072860985305E-2</v>
      </c>
      <c r="AB12" s="19">
        <v>0.17101536983507901</v>
      </c>
      <c r="AC12" s="19"/>
      <c r="AD12" s="19">
        <v>6.9712317649529398E-2</v>
      </c>
      <c r="AE12" s="19">
        <v>4.4745844515830198E-2</v>
      </c>
      <c r="AF12" s="19">
        <v>9.2908201487127903E-2</v>
      </c>
      <c r="AG12" s="19"/>
      <c r="AH12" s="19">
        <v>2.4522587497960199E-2</v>
      </c>
      <c r="AI12" s="19">
        <v>0.12855985905630099</v>
      </c>
      <c r="AJ12" s="19"/>
      <c r="AK12" s="19">
        <v>0.136660163037883</v>
      </c>
      <c r="AL12" s="19">
        <v>0.10618116907335</v>
      </c>
      <c r="AM12" s="19"/>
      <c r="AN12" s="19">
        <v>0.109617936546031</v>
      </c>
      <c r="AO12" s="19">
        <v>0.12642094869794701</v>
      </c>
      <c r="AP12" s="19"/>
      <c r="AQ12" s="19">
        <v>8.7249585961819795E-2</v>
      </c>
      <c r="AR12" s="19">
        <v>0.129815349316659</v>
      </c>
      <c r="AS12" s="19"/>
      <c r="AT12" s="19">
        <v>0.145237027569564</v>
      </c>
      <c r="AU12" s="19">
        <v>0.16230180343030701</v>
      </c>
      <c r="AV12" s="19">
        <v>8.7457080506234894E-2</v>
      </c>
      <c r="AW12" s="19">
        <v>3.7279260255930098E-2</v>
      </c>
      <c r="AX12" s="19"/>
      <c r="AY12" s="19">
        <v>5.8599638723382502E-2</v>
      </c>
      <c r="AZ12" s="19">
        <v>0.129788499785293</v>
      </c>
      <c r="BA12" s="19"/>
      <c r="BB12" s="19">
        <v>0.112531578091872</v>
      </c>
      <c r="BC12" s="19">
        <v>0.116221404944594</v>
      </c>
      <c r="BD12" s="19"/>
      <c r="BE12" s="19">
        <v>6.8949934314951306E-2</v>
      </c>
      <c r="BF12" s="19">
        <v>0.12176880096506</v>
      </c>
      <c r="BG12" s="19"/>
      <c r="BH12" s="19">
        <v>0.120338137444385</v>
      </c>
      <c r="BI12" s="19">
        <v>0.11523834652316101</v>
      </c>
      <c r="BJ12" s="19"/>
      <c r="BK12" s="19">
        <v>0.12149073414436599</v>
      </c>
      <c r="BL12" s="19">
        <v>0.114636502358793</v>
      </c>
      <c r="BM12" s="19"/>
      <c r="BN12" s="19">
        <v>0.108918750796652</v>
      </c>
      <c r="BO12" s="19">
        <v>0.115955462083818</v>
      </c>
      <c r="BP12" s="19"/>
      <c r="BQ12" s="19">
        <v>6.20603428669146E-2</v>
      </c>
      <c r="BR12" s="19">
        <v>0.11986452607729201</v>
      </c>
      <c r="BS12" s="19"/>
      <c r="BT12" s="19">
        <v>7.4152511798794798E-2</v>
      </c>
      <c r="BU12" s="19">
        <v>0.11842109161779101</v>
      </c>
      <c r="BV12" s="19"/>
      <c r="BW12" s="19">
        <v>8.3631487043684796E-2</v>
      </c>
      <c r="BX12" s="19">
        <v>0.13089778900638099</v>
      </c>
      <c r="BY12" s="19"/>
      <c r="BZ12" s="19">
        <v>2.2326281607923298E-2</v>
      </c>
      <c r="CA12" s="19">
        <v>0.12013325658238</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0.15484288508528801</v>
      </c>
      <c r="D9" s="17">
        <v>0.15187663005656801</v>
      </c>
      <c r="E9" s="17">
        <v>0.180600035638599</v>
      </c>
      <c r="F9" s="17">
        <v>0.19559519464110001</v>
      </c>
      <c r="G9" s="17">
        <v>0.172434543118545</v>
      </c>
      <c r="H9" s="17">
        <v>0.13467445775568301</v>
      </c>
      <c r="I9" s="17">
        <v>0.12882191838554199</v>
      </c>
      <c r="J9" s="17">
        <v>0.13167251032892799</v>
      </c>
      <c r="K9" s="17">
        <v>0.17028723844808</v>
      </c>
      <c r="L9" s="17">
        <v>6.0796654902997301E-2</v>
      </c>
      <c r="M9" s="17"/>
      <c r="N9" s="17">
        <v>0.19450554408676901</v>
      </c>
      <c r="O9" s="17">
        <v>0.1521093479077</v>
      </c>
      <c r="P9" s="17">
        <v>0.16086283360756001</v>
      </c>
      <c r="Q9" s="17">
        <v>0.121336074704137</v>
      </c>
      <c r="R9" s="17"/>
      <c r="S9" s="17">
        <v>0.17945643090489299</v>
      </c>
      <c r="T9" s="17">
        <v>0.182172079915526</v>
      </c>
      <c r="U9" s="17">
        <v>0.17808257422304499</v>
      </c>
      <c r="V9" s="17">
        <v>0.149989476768463</v>
      </c>
      <c r="W9" s="17">
        <v>0.15110868189301199</v>
      </c>
      <c r="X9" s="17">
        <v>0.149779473153863</v>
      </c>
      <c r="Y9" s="17">
        <v>0.14271198568049201</v>
      </c>
      <c r="Z9" s="17"/>
      <c r="AA9" s="17">
        <v>0.119408092001074</v>
      </c>
      <c r="AB9" s="17">
        <v>0.21075243012361999</v>
      </c>
      <c r="AC9" s="17"/>
      <c r="AD9" s="17">
        <v>0.121820425565441</v>
      </c>
      <c r="AE9" s="17">
        <v>0.118088655979327</v>
      </c>
      <c r="AF9" s="17">
        <v>0.116712296336415</v>
      </c>
      <c r="AG9" s="17"/>
      <c r="AH9" s="17">
        <v>0.13749128726898699</v>
      </c>
      <c r="AI9" s="17">
        <v>0.15730132473896899</v>
      </c>
      <c r="AJ9" s="17"/>
      <c r="AK9" s="17">
        <v>0.14412693734851101</v>
      </c>
      <c r="AL9" s="17">
        <v>0.15967141610368299</v>
      </c>
      <c r="AM9" s="17"/>
      <c r="AN9" s="17">
        <v>0.17360171576014599</v>
      </c>
      <c r="AO9" s="17">
        <v>0.121336074704137</v>
      </c>
      <c r="AP9" s="17"/>
      <c r="AQ9" s="17">
        <v>0.129833748311077</v>
      </c>
      <c r="AR9" s="17">
        <v>0.16731839458987799</v>
      </c>
      <c r="AS9" s="17"/>
      <c r="AT9" s="17">
        <v>0.21284468741866</v>
      </c>
      <c r="AU9" s="17">
        <v>0.19003823657924501</v>
      </c>
      <c r="AV9" s="17">
        <v>0.12314750420932399</v>
      </c>
      <c r="AW9" s="17">
        <v>7.2823686064415097E-2</v>
      </c>
      <c r="AX9" s="17"/>
      <c r="AY9" s="17">
        <v>0.14931273586601701</v>
      </c>
      <c r="AZ9" s="17">
        <v>0.15621354371086801</v>
      </c>
      <c r="BA9" s="17"/>
      <c r="BB9" s="17">
        <v>0.15618117647811899</v>
      </c>
      <c r="BC9" s="17">
        <v>0.15459703301594199</v>
      </c>
      <c r="BD9" s="17"/>
      <c r="BE9" s="17">
        <v>0.15116394194480601</v>
      </c>
      <c r="BF9" s="17">
        <v>0.15532502316757099</v>
      </c>
      <c r="BG9" s="17"/>
      <c r="BH9" s="17">
        <v>0.166347434333661</v>
      </c>
      <c r="BI9" s="17">
        <v>0.15383600868917699</v>
      </c>
      <c r="BJ9" s="17"/>
      <c r="BK9" s="17">
        <v>0.17144800608263899</v>
      </c>
      <c r="BL9" s="17">
        <v>0.15196566201227599</v>
      </c>
      <c r="BM9" s="17"/>
      <c r="BN9" s="17">
        <v>0.20213755880133499</v>
      </c>
      <c r="BO9" s="17">
        <v>0.152687558251109</v>
      </c>
      <c r="BP9" s="17"/>
      <c r="BQ9" s="17">
        <v>0.13766627854972999</v>
      </c>
      <c r="BR9" s="17">
        <v>0.156194157560747</v>
      </c>
      <c r="BS9" s="17"/>
      <c r="BT9" s="17">
        <v>0.17170388820829799</v>
      </c>
      <c r="BU9" s="17">
        <v>0.15371641481213399</v>
      </c>
      <c r="BV9" s="17"/>
      <c r="BW9" s="17">
        <v>0.12662764342015501</v>
      </c>
      <c r="BX9" s="17">
        <v>0.16828110121581399</v>
      </c>
      <c r="BY9" s="17"/>
      <c r="BZ9" s="17">
        <v>0.15916891509266801</v>
      </c>
      <c r="CA9" s="17">
        <v>0.15463500305505701</v>
      </c>
    </row>
    <row r="10" spans="2:79" ht="29" x14ac:dyDescent="0.35">
      <c r="B10" s="18" t="s">
        <v>316</v>
      </c>
      <c r="C10" s="17">
        <v>0.565290598307717</v>
      </c>
      <c r="D10" s="17">
        <v>0.57702811889794403</v>
      </c>
      <c r="E10" s="17">
        <v>0.51961362425586199</v>
      </c>
      <c r="F10" s="17">
        <v>0.50615510727582103</v>
      </c>
      <c r="G10" s="17">
        <v>0.53929301317076905</v>
      </c>
      <c r="H10" s="17">
        <v>0.51095290214102995</v>
      </c>
      <c r="I10" s="17">
        <v>0.603522084712388</v>
      </c>
      <c r="J10" s="17">
        <v>0.70879312807872097</v>
      </c>
      <c r="K10" s="17">
        <v>0.52710257212537204</v>
      </c>
      <c r="L10" s="17">
        <v>0.81620953331092705</v>
      </c>
      <c r="M10" s="17"/>
      <c r="N10" s="17">
        <v>0.32434044190220501</v>
      </c>
      <c r="O10" s="17">
        <v>0.54802268081566496</v>
      </c>
      <c r="P10" s="17">
        <v>0.64261184987623698</v>
      </c>
      <c r="Q10" s="17">
        <v>0.73719020605930397</v>
      </c>
      <c r="R10" s="17"/>
      <c r="S10" s="17">
        <v>0.44575519339113101</v>
      </c>
      <c r="T10" s="17">
        <v>0.57563599656666298</v>
      </c>
      <c r="U10" s="17">
        <v>0.62324988205918597</v>
      </c>
      <c r="V10" s="17">
        <v>0.49546941693319901</v>
      </c>
      <c r="W10" s="17">
        <v>0.67002255431405999</v>
      </c>
      <c r="X10" s="17">
        <v>0.671865410849944</v>
      </c>
      <c r="Y10" s="17">
        <v>0.64920733315307499</v>
      </c>
      <c r="Z10" s="17"/>
      <c r="AA10" s="17">
        <v>0.77565566745820003</v>
      </c>
      <c r="AB10" s="17">
        <v>0.233373454606357</v>
      </c>
      <c r="AC10" s="17"/>
      <c r="AD10" s="17">
        <v>0.77311917684961995</v>
      </c>
      <c r="AE10" s="17">
        <v>0.82899075850300197</v>
      </c>
      <c r="AF10" s="17">
        <v>0.768220359056628</v>
      </c>
      <c r="AG10" s="17"/>
      <c r="AH10" s="17">
        <v>0.81271310885442205</v>
      </c>
      <c r="AI10" s="17">
        <v>0.53023484623341</v>
      </c>
      <c r="AJ10" s="17"/>
      <c r="AK10" s="17">
        <v>0.52101034871432605</v>
      </c>
      <c r="AL10" s="17">
        <v>0.58524296872943504</v>
      </c>
      <c r="AM10" s="17"/>
      <c r="AN10" s="17">
        <v>0.46905238290597001</v>
      </c>
      <c r="AO10" s="17">
        <v>0.73719020605930397</v>
      </c>
      <c r="AP10" s="17"/>
      <c r="AQ10" s="17">
        <v>0.726465971766179</v>
      </c>
      <c r="AR10" s="17">
        <v>0.48489018618471802</v>
      </c>
      <c r="AS10" s="17"/>
      <c r="AT10" s="17">
        <v>0.18547362524928901</v>
      </c>
      <c r="AU10" s="17">
        <v>0.44050299817349298</v>
      </c>
      <c r="AV10" s="17">
        <v>0.75157494166990402</v>
      </c>
      <c r="AW10" s="17">
        <v>0.89578843149805298</v>
      </c>
      <c r="AX10" s="17"/>
      <c r="AY10" s="17">
        <v>0.73426772344915403</v>
      </c>
      <c r="AZ10" s="17">
        <v>0.52340927740344301</v>
      </c>
      <c r="BA10" s="17"/>
      <c r="BB10" s="17">
        <v>0.56354657802610497</v>
      </c>
      <c r="BC10" s="17">
        <v>0.56561098518124198</v>
      </c>
      <c r="BD10" s="17"/>
      <c r="BE10" s="17">
        <v>0.70238513522105295</v>
      </c>
      <c r="BF10" s="17">
        <v>0.54732389031713802</v>
      </c>
      <c r="BG10" s="17"/>
      <c r="BH10" s="17">
        <v>0.53771250111230096</v>
      </c>
      <c r="BI10" s="17">
        <v>0.56770422916940699</v>
      </c>
      <c r="BJ10" s="17"/>
      <c r="BK10" s="17">
        <v>0.63254390008876804</v>
      </c>
      <c r="BL10" s="17">
        <v>0.553637400980729</v>
      </c>
      <c r="BM10" s="17"/>
      <c r="BN10" s="17">
        <v>0.63084674520058703</v>
      </c>
      <c r="BO10" s="17">
        <v>0.56230305422628701</v>
      </c>
      <c r="BP10" s="17"/>
      <c r="BQ10" s="17">
        <v>0.752255587111191</v>
      </c>
      <c r="BR10" s="17">
        <v>0.55058218412114501</v>
      </c>
      <c r="BS10" s="17"/>
      <c r="BT10" s="17">
        <v>0.62290785878913701</v>
      </c>
      <c r="BU10" s="17">
        <v>0.56144123473905205</v>
      </c>
      <c r="BV10" s="17"/>
      <c r="BW10" s="17">
        <v>0.73701456156310596</v>
      </c>
      <c r="BX10" s="17">
        <v>0.48350275610510202</v>
      </c>
      <c r="BY10" s="17"/>
      <c r="BZ10" s="17">
        <v>0.76754811033147796</v>
      </c>
      <c r="CA10" s="17">
        <v>0.55557136331461099</v>
      </c>
    </row>
    <row r="11" spans="2:79" x14ac:dyDescent="0.35">
      <c r="B11" s="18" t="s">
        <v>317</v>
      </c>
      <c r="C11" s="17">
        <v>0.20800927938694699</v>
      </c>
      <c r="D11" s="17">
        <v>0.19694836255699499</v>
      </c>
      <c r="E11" s="17">
        <v>0.224771721411273</v>
      </c>
      <c r="F11" s="17">
        <v>0.226314025510921</v>
      </c>
      <c r="G11" s="17">
        <v>0.22657415656568999</v>
      </c>
      <c r="H11" s="17">
        <v>0.27094382360844899</v>
      </c>
      <c r="I11" s="17">
        <v>0.211862909026166</v>
      </c>
      <c r="J11" s="17">
        <v>9.2768337544864299E-2</v>
      </c>
      <c r="K11" s="17">
        <v>0.16979909127981099</v>
      </c>
      <c r="L11" s="17">
        <v>6.7449857087964707E-2</v>
      </c>
      <c r="M11" s="17"/>
      <c r="N11" s="17">
        <v>0.42208689314935499</v>
      </c>
      <c r="O11" s="17">
        <v>0.21754461454243301</v>
      </c>
      <c r="P11" s="17">
        <v>0.12181018131610701</v>
      </c>
      <c r="Q11" s="17">
        <v>6.6026766257766697E-2</v>
      </c>
      <c r="R11" s="17"/>
      <c r="S11" s="17">
        <v>0.295463448810243</v>
      </c>
      <c r="T11" s="17">
        <v>0.19788822303913001</v>
      </c>
      <c r="U11" s="17">
        <v>0.14927932189225901</v>
      </c>
      <c r="V11" s="17">
        <v>0.298030426516953</v>
      </c>
      <c r="W11" s="17">
        <v>0.122918640850914</v>
      </c>
      <c r="X11" s="17">
        <v>0.13411464406842299</v>
      </c>
      <c r="Y11" s="17">
        <v>0.15550899543576199</v>
      </c>
      <c r="Z11" s="17"/>
      <c r="AA11" s="17">
        <v>6.8334634303407499E-2</v>
      </c>
      <c r="AB11" s="17">
        <v>0.42839001764756601</v>
      </c>
      <c r="AC11" s="17"/>
      <c r="AD11" s="17">
        <v>7.2626848991922996E-2</v>
      </c>
      <c r="AE11" s="17">
        <v>3.4810027751363597E-2</v>
      </c>
      <c r="AF11" s="17">
        <v>7.8421118206858806E-2</v>
      </c>
      <c r="AG11" s="17"/>
      <c r="AH11" s="17">
        <v>3.6879048970253799E-2</v>
      </c>
      <c r="AI11" s="17">
        <v>0.23225565420810201</v>
      </c>
      <c r="AJ11" s="17"/>
      <c r="AK11" s="17">
        <v>0.25009022957450799</v>
      </c>
      <c r="AL11" s="17">
        <v>0.18904789787826101</v>
      </c>
      <c r="AM11" s="17"/>
      <c r="AN11" s="17">
        <v>0.28749837107558901</v>
      </c>
      <c r="AO11" s="17">
        <v>6.6026766257766697E-2</v>
      </c>
      <c r="AP11" s="17"/>
      <c r="AQ11" s="17">
        <v>9.3707547856617404E-2</v>
      </c>
      <c r="AR11" s="17">
        <v>0.26502733446705101</v>
      </c>
      <c r="AS11" s="17"/>
      <c r="AT11" s="17">
        <v>0.47750649176575599</v>
      </c>
      <c r="AU11" s="17">
        <v>0.272831510884466</v>
      </c>
      <c r="AV11" s="17">
        <v>8.0794064549085998E-2</v>
      </c>
      <c r="AW11" s="17">
        <v>1.7507126121800599E-2</v>
      </c>
      <c r="AX11" s="17"/>
      <c r="AY11" s="17">
        <v>8.5850372462429395E-2</v>
      </c>
      <c r="AZ11" s="17">
        <v>0.238286610581561</v>
      </c>
      <c r="BA11" s="17"/>
      <c r="BB11" s="17">
        <v>0.21524889743831299</v>
      </c>
      <c r="BC11" s="17">
        <v>0.20667931859609501</v>
      </c>
      <c r="BD11" s="17"/>
      <c r="BE11" s="17">
        <v>0.101187825701492</v>
      </c>
      <c r="BF11" s="17">
        <v>0.22200859627226499</v>
      </c>
      <c r="BG11" s="17"/>
      <c r="BH11" s="17">
        <v>0.19926018749955399</v>
      </c>
      <c r="BI11" s="17">
        <v>0.20877499857495199</v>
      </c>
      <c r="BJ11" s="17"/>
      <c r="BK11" s="17">
        <v>0.125585434166233</v>
      </c>
      <c r="BL11" s="17">
        <v>0.222291125889191</v>
      </c>
      <c r="BM11" s="17"/>
      <c r="BN11" s="17">
        <v>0.119073110736041</v>
      </c>
      <c r="BO11" s="17">
        <v>0.21206230472280599</v>
      </c>
      <c r="BP11" s="17"/>
      <c r="BQ11" s="17">
        <v>7.8576032999080794E-2</v>
      </c>
      <c r="BR11" s="17">
        <v>0.218191708779577</v>
      </c>
      <c r="BS11" s="17"/>
      <c r="BT11" s="17">
        <v>0.18444960608810801</v>
      </c>
      <c r="BU11" s="17">
        <v>0.20958328251254599</v>
      </c>
      <c r="BV11" s="17"/>
      <c r="BW11" s="17">
        <v>9.9503535643139698E-2</v>
      </c>
      <c r="BX11" s="17">
        <v>0.259687859820115</v>
      </c>
      <c r="BY11" s="17"/>
      <c r="BZ11" s="17">
        <v>6.1736706952026002E-2</v>
      </c>
      <c r="CA11" s="17">
        <v>0.21503822723821001</v>
      </c>
    </row>
    <row r="12" spans="2:79" x14ac:dyDescent="0.35">
      <c r="B12" s="18" t="s">
        <v>75</v>
      </c>
      <c r="C12" s="19">
        <v>7.1857237220048401E-2</v>
      </c>
      <c r="D12" s="19">
        <v>7.4146888488493407E-2</v>
      </c>
      <c r="E12" s="19">
        <v>7.5014618694266497E-2</v>
      </c>
      <c r="F12" s="19">
        <v>7.1935672572158105E-2</v>
      </c>
      <c r="G12" s="19">
        <v>6.16982871449962E-2</v>
      </c>
      <c r="H12" s="19">
        <v>8.3428816494837896E-2</v>
      </c>
      <c r="I12" s="19">
        <v>5.5793087875903501E-2</v>
      </c>
      <c r="J12" s="19">
        <v>6.6766024047486203E-2</v>
      </c>
      <c r="K12" s="19">
        <v>0.132811098146737</v>
      </c>
      <c r="L12" s="19">
        <v>5.5543954698111103E-2</v>
      </c>
      <c r="M12" s="19"/>
      <c r="N12" s="19">
        <v>5.9067120861670798E-2</v>
      </c>
      <c r="O12" s="19">
        <v>8.2323356734202602E-2</v>
      </c>
      <c r="P12" s="19">
        <v>7.4715135200095803E-2</v>
      </c>
      <c r="Q12" s="19">
        <v>7.5446952978791698E-2</v>
      </c>
      <c r="R12" s="19"/>
      <c r="S12" s="19">
        <v>7.9324926893733494E-2</v>
      </c>
      <c r="T12" s="19">
        <v>4.4303700478681297E-2</v>
      </c>
      <c r="U12" s="19">
        <v>4.9388221825509601E-2</v>
      </c>
      <c r="V12" s="19">
        <v>5.6510679781384701E-2</v>
      </c>
      <c r="W12" s="19">
        <v>5.5950122942013999E-2</v>
      </c>
      <c r="X12" s="19">
        <v>4.4240471927770503E-2</v>
      </c>
      <c r="Y12" s="19">
        <v>5.2571685730670802E-2</v>
      </c>
      <c r="Z12" s="19"/>
      <c r="AA12" s="19">
        <v>3.6601606237317903E-2</v>
      </c>
      <c r="AB12" s="19">
        <v>0.12748409762245699</v>
      </c>
      <c r="AC12" s="19"/>
      <c r="AD12" s="19">
        <v>3.2433548593016101E-2</v>
      </c>
      <c r="AE12" s="19">
        <v>1.81105577663071E-2</v>
      </c>
      <c r="AF12" s="19">
        <v>3.6646226400097702E-2</v>
      </c>
      <c r="AG12" s="19"/>
      <c r="AH12" s="19">
        <v>1.2916554906336201E-2</v>
      </c>
      <c r="AI12" s="19">
        <v>8.0208174819519307E-2</v>
      </c>
      <c r="AJ12" s="19"/>
      <c r="AK12" s="19">
        <v>8.4772484362655096E-2</v>
      </c>
      <c r="AL12" s="19">
        <v>6.6037717288620498E-2</v>
      </c>
      <c r="AM12" s="19"/>
      <c r="AN12" s="19">
        <v>6.9847530258295307E-2</v>
      </c>
      <c r="AO12" s="19">
        <v>7.5446952978791698E-2</v>
      </c>
      <c r="AP12" s="19"/>
      <c r="AQ12" s="19">
        <v>4.9992732066126602E-2</v>
      </c>
      <c r="AR12" s="19">
        <v>8.2764084758352799E-2</v>
      </c>
      <c r="AS12" s="19"/>
      <c r="AT12" s="19">
        <v>0.124175195566295</v>
      </c>
      <c r="AU12" s="19">
        <v>9.6627254362795706E-2</v>
      </c>
      <c r="AV12" s="19">
        <v>4.4483489571685998E-2</v>
      </c>
      <c r="AW12" s="19">
        <v>1.38807563157314E-2</v>
      </c>
      <c r="AX12" s="19"/>
      <c r="AY12" s="19">
        <v>3.0569168222399402E-2</v>
      </c>
      <c r="AZ12" s="19">
        <v>8.2090568304128197E-2</v>
      </c>
      <c r="BA12" s="19"/>
      <c r="BB12" s="19">
        <v>6.5023348057462904E-2</v>
      </c>
      <c r="BC12" s="19">
        <v>7.3112663206720899E-2</v>
      </c>
      <c r="BD12" s="19"/>
      <c r="BE12" s="19">
        <v>4.5263097132649199E-2</v>
      </c>
      <c r="BF12" s="19">
        <v>7.5342490243025306E-2</v>
      </c>
      <c r="BG12" s="19"/>
      <c r="BH12" s="19">
        <v>9.6679877054484401E-2</v>
      </c>
      <c r="BI12" s="19">
        <v>6.9684763566464303E-2</v>
      </c>
      <c r="BJ12" s="19"/>
      <c r="BK12" s="19">
        <v>7.0422659662360096E-2</v>
      </c>
      <c r="BL12" s="19">
        <v>7.2105811117803398E-2</v>
      </c>
      <c r="BM12" s="19"/>
      <c r="BN12" s="19">
        <v>4.7942585262037297E-2</v>
      </c>
      <c r="BO12" s="19">
        <v>7.2947082799798002E-2</v>
      </c>
      <c r="BP12" s="19"/>
      <c r="BQ12" s="19">
        <v>3.1502101339998402E-2</v>
      </c>
      <c r="BR12" s="19">
        <v>7.5031949538529805E-2</v>
      </c>
      <c r="BS12" s="19"/>
      <c r="BT12" s="19">
        <v>2.0938646914457699E-2</v>
      </c>
      <c r="BU12" s="19">
        <v>7.5259067936267895E-2</v>
      </c>
      <c r="BV12" s="19"/>
      <c r="BW12" s="19">
        <v>3.6854259373599201E-2</v>
      </c>
      <c r="BX12" s="19">
        <v>8.8528282858969506E-2</v>
      </c>
      <c r="BY12" s="19"/>
      <c r="BZ12" s="19">
        <v>1.1546267623828099E-2</v>
      </c>
      <c r="CA12" s="19">
        <v>7.4755406392122706E-2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0.20327880304351501</v>
      </c>
      <c r="D9" s="17">
        <v>0.20084949781160999</v>
      </c>
      <c r="E9" s="17">
        <v>0.19532374987506301</v>
      </c>
      <c r="F9" s="17">
        <v>0.25553933893268499</v>
      </c>
      <c r="G9" s="17">
        <v>0.203732791737194</v>
      </c>
      <c r="H9" s="17">
        <v>0.17287600828789601</v>
      </c>
      <c r="I9" s="17">
        <v>0.20803245390535199</v>
      </c>
      <c r="J9" s="17">
        <v>0.19819621779663901</v>
      </c>
      <c r="K9" s="17">
        <v>0.201667111199031</v>
      </c>
      <c r="L9" s="17">
        <v>0.154660854996367</v>
      </c>
      <c r="M9" s="17"/>
      <c r="N9" s="17">
        <v>0.219366612038705</v>
      </c>
      <c r="O9" s="17">
        <v>0.211538442660308</v>
      </c>
      <c r="P9" s="17">
        <v>0.19902191411373399</v>
      </c>
      <c r="Q9" s="17">
        <v>0.18761011045395401</v>
      </c>
      <c r="R9" s="17"/>
      <c r="S9" s="17">
        <v>0.23907520647511701</v>
      </c>
      <c r="T9" s="17">
        <v>0.210469627676245</v>
      </c>
      <c r="U9" s="17">
        <v>0.238848062879321</v>
      </c>
      <c r="V9" s="17">
        <v>0.17591287070893</v>
      </c>
      <c r="W9" s="17">
        <v>0.218522339068463</v>
      </c>
      <c r="X9" s="17">
        <v>0.19946307530098401</v>
      </c>
      <c r="Y9" s="17">
        <v>0.207610336869227</v>
      </c>
      <c r="Z9" s="17"/>
      <c r="AA9" s="17">
        <v>0.18493273675453001</v>
      </c>
      <c r="AB9" s="17">
        <v>0.232225500065917</v>
      </c>
      <c r="AC9" s="17"/>
      <c r="AD9" s="17">
        <v>0.20413925736034499</v>
      </c>
      <c r="AE9" s="17">
        <v>0.17522122240057</v>
      </c>
      <c r="AF9" s="17">
        <v>0.179619839386184</v>
      </c>
      <c r="AG9" s="17"/>
      <c r="AH9" s="17">
        <v>0.16828533271872601</v>
      </c>
      <c r="AI9" s="17">
        <v>0.20823680956125201</v>
      </c>
      <c r="AJ9" s="17"/>
      <c r="AK9" s="17">
        <v>0.192435658945317</v>
      </c>
      <c r="AL9" s="17">
        <v>0.20816464785175301</v>
      </c>
      <c r="AM9" s="17"/>
      <c r="AN9" s="17">
        <v>0.21205094064302099</v>
      </c>
      <c r="AO9" s="17">
        <v>0.18761011045395401</v>
      </c>
      <c r="AP9" s="17"/>
      <c r="AQ9" s="17">
        <v>0.179910401739305</v>
      </c>
      <c r="AR9" s="17">
        <v>0.21493585123393499</v>
      </c>
      <c r="AS9" s="17"/>
      <c r="AT9" s="17">
        <v>0.22506577508050599</v>
      </c>
      <c r="AU9" s="17">
        <v>0.22987156561137601</v>
      </c>
      <c r="AV9" s="17">
        <v>0.19875733964411499</v>
      </c>
      <c r="AW9" s="17">
        <v>0.117369152671253</v>
      </c>
      <c r="AX9" s="17"/>
      <c r="AY9" s="17">
        <v>0.20922190091844101</v>
      </c>
      <c r="AZ9" s="17">
        <v>0.20180579426166401</v>
      </c>
      <c r="BA9" s="17"/>
      <c r="BB9" s="17">
        <v>0.22344194966366601</v>
      </c>
      <c r="BC9" s="17">
        <v>0.19957471337542201</v>
      </c>
      <c r="BD9" s="17"/>
      <c r="BE9" s="17">
        <v>0.18820842498264501</v>
      </c>
      <c r="BF9" s="17">
        <v>0.20525382763620501</v>
      </c>
      <c r="BG9" s="17"/>
      <c r="BH9" s="17">
        <v>0.19871888952172401</v>
      </c>
      <c r="BI9" s="17">
        <v>0.203677885979689</v>
      </c>
      <c r="BJ9" s="17"/>
      <c r="BK9" s="17">
        <v>0.23221178324883299</v>
      </c>
      <c r="BL9" s="17">
        <v>0.198265491895045</v>
      </c>
      <c r="BM9" s="17"/>
      <c r="BN9" s="17">
        <v>0.23488397102914199</v>
      </c>
      <c r="BO9" s="17">
        <v>0.201838482996757</v>
      </c>
      <c r="BP9" s="17"/>
      <c r="BQ9" s="17">
        <v>0.21633147033625699</v>
      </c>
      <c r="BR9" s="17">
        <v>0.202251958188712</v>
      </c>
      <c r="BS9" s="17"/>
      <c r="BT9" s="17">
        <v>0.21717692680731199</v>
      </c>
      <c r="BU9" s="17">
        <v>0.20235028039523001</v>
      </c>
      <c r="BV9" s="17"/>
      <c r="BW9" s="17">
        <v>0.18992529061152799</v>
      </c>
      <c r="BX9" s="17">
        <v>0.20963874807933899</v>
      </c>
      <c r="BY9" s="17"/>
      <c r="BZ9" s="17">
        <v>0.20348767773154899</v>
      </c>
      <c r="CA9" s="17">
        <v>0.2032687658283</v>
      </c>
    </row>
    <row r="10" spans="2:79" ht="29" x14ac:dyDescent="0.35">
      <c r="B10" s="18" t="s">
        <v>316</v>
      </c>
      <c r="C10" s="17">
        <v>0.32259831501819097</v>
      </c>
      <c r="D10" s="17">
        <v>0.35744110005340302</v>
      </c>
      <c r="E10" s="17">
        <v>0.33014789460170402</v>
      </c>
      <c r="F10" s="17">
        <v>0.29997039029848299</v>
      </c>
      <c r="G10" s="17">
        <v>0.28406659524769801</v>
      </c>
      <c r="H10" s="17">
        <v>0.31097293124938902</v>
      </c>
      <c r="I10" s="17">
        <v>0.32733224862572802</v>
      </c>
      <c r="J10" s="17">
        <v>0.32742922279368603</v>
      </c>
      <c r="K10" s="17">
        <v>0.347437370878726</v>
      </c>
      <c r="L10" s="17">
        <v>0.37880457349293101</v>
      </c>
      <c r="M10" s="17"/>
      <c r="N10" s="17">
        <v>0.11059832975535901</v>
      </c>
      <c r="O10" s="17">
        <v>0.24954249498009701</v>
      </c>
      <c r="P10" s="17">
        <v>0.36940695795112</v>
      </c>
      <c r="Q10" s="17">
        <v>0.51401803078989705</v>
      </c>
      <c r="R10" s="17"/>
      <c r="S10" s="17">
        <v>0.206276647981639</v>
      </c>
      <c r="T10" s="17">
        <v>0.35797436292550999</v>
      </c>
      <c r="U10" s="17">
        <v>0.37579646490132701</v>
      </c>
      <c r="V10" s="17">
        <v>0.26132962064315401</v>
      </c>
      <c r="W10" s="17">
        <v>0.40853510656937603</v>
      </c>
      <c r="X10" s="17">
        <v>0.442973306988307</v>
      </c>
      <c r="Y10" s="17">
        <v>0.36619710820710899</v>
      </c>
      <c r="Z10" s="17"/>
      <c r="AA10" s="17">
        <v>0.46118588925703202</v>
      </c>
      <c r="AB10" s="17">
        <v>0.10393277335000201</v>
      </c>
      <c r="AC10" s="17"/>
      <c r="AD10" s="17">
        <v>0.47725475803157502</v>
      </c>
      <c r="AE10" s="17">
        <v>0.55328046583454904</v>
      </c>
      <c r="AF10" s="17">
        <v>0.41221534751219402</v>
      </c>
      <c r="AG10" s="17"/>
      <c r="AH10" s="17">
        <v>0.64256948910185097</v>
      </c>
      <c r="AI10" s="17">
        <v>0.27726359537276701</v>
      </c>
      <c r="AJ10" s="17"/>
      <c r="AK10" s="17">
        <v>0.29978215708493</v>
      </c>
      <c r="AL10" s="17">
        <v>0.33287911602688203</v>
      </c>
      <c r="AM10" s="17"/>
      <c r="AN10" s="17">
        <v>0.215431742158989</v>
      </c>
      <c r="AO10" s="17">
        <v>0.51401803078989705</v>
      </c>
      <c r="AP10" s="17"/>
      <c r="AQ10" s="17">
        <v>0.49620746541405503</v>
      </c>
      <c r="AR10" s="17">
        <v>0.23599546161299301</v>
      </c>
      <c r="AS10" s="17"/>
      <c r="AT10" s="17">
        <v>6.4058223908851505E-2</v>
      </c>
      <c r="AU10" s="17">
        <v>0.15830838656561999</v>
      </c>
      <c r="AV10" s="17">
        <v>0.43549768903166097</v>
      </c>
      <c r="AW10" s="17">
        <v>0.778985032499665</v>
      </c>
      <c r="AX10" s="17"/>
      <c r="AY10" s="17">
        <v>0.50779938021590698</v>
      </c>
      <c r="AZ10" s="17">
        <v>0.27669585788461998</v>
      </c>
      <c r="BA10" s="17"/>
      <c r="BB10" s="17">
        <v>0.30612126052134198</v>
      </c>
      <c r="BC10" s="17">
        <v>0.32562524769254703</v>
      </c>
      <c r="BD10" s="17"/>
      <c r="BE10" s="17">
        <v>0.47084013467386499</v>
      </c>
      <c r="BF10" s="17">
        <v>0.30317071749525498</v>
      </c>
      <c r="BG10" s="17"/>
      <c r="BH10" s="17">
        <v>0.34774632122206101</v>
      </c>
      <c r="BI10" s="17">
        <v>0.32039736534956198</v>
      </c>
      <c r="BJ10" s="17"/>
      <c r="BK10" s="17">
        <v>0.384099179274281</v>
      </c>
      <c r="BL10" s="17">
        <v>0.31194186116422601</v>
      </c>
      <c r="BM10" s="17"/>
      <c r="BN10" s="17">
        <v>0.47527078579918203</v>
      </c>
      <c r="BO10" s="17">
        <v>0.31564068010373503</v>
      </c>
      <c r="BP10" s="17"/>
      <c r="BQ10" s="17">
        <v>0.51125884381805098</v>
      </c>
      <c r="BR10" s="17">
        <v>0.30775651380180002</v>
      </c>
      <c r="BS10" s="17"/>
      <c r="BT10" s="17">
        <v>0.39218969423246702</v>
      </c>
      <c r="BU10" s="17">
        <v>0.31794897005450601</v>
      </c>
      <c r="BV10" s="17"/>
      <c r="BW10" s="17">
        <v>0.35575557791650703</v>
      </c>
      <c r="BX10" s="17">
        <v>0.30680633739090402</v>
      </c>
      <c r="BY10" s="17"/>
      <c r="BZ10" s="17">
        <v>0.51690983763695197</v>
      </c>
      <c r="CA10" s="17">
        <v>0.313260914734249</v>
      </c>
    </row>
    <row r="11" spans="2:79" x14ac:dyDescent="0.35">
      <c r="B11" s="18" t="s">
        <v>317</v>
      </c>
      <c r="C11" s="17">
        <v>0.39924478647441702</v>
      </c>
      <c r="D11" s="17">
        <v>0.37028989802705498</v>
      </c>
      <c r="E11" s="17">
        <v>0.40725111360549898</v>
      </c>
      <c r="F11" s="17">
        <v>0.38560196245603301</v>
      </c>
      <c r="G11" s="17">
        <v>0.43819137755467003</v>
      </c>
      <c r="H11" s="17">
        <v>0.41321395118912102</v>
      </c>
      <c r="I11" s="17">
        <v>0.41413418255944001</v>
      </c>
      <c r="J11" s="17">
        <v>0.35858715407868302</v>
      </c>
      <c r="K11" s="17">
        <v>0.36465841895649298</v>
      </c>
      <c r="L11" s="17">
        <v>0.38747937077393302</v>
      </c>
      <c r="M11" s="17"/>
      <c r="N11" s="17">
        <v>0.62892070422358404</v>
      </c>
      <c r="O11" s="17">
        <v>0.45428785883190798</v>
      </c>
      <c r="P11" s="17">
        <v>0.35388703459818399</v>
      </c>
      <c r="Q11" s="17">
        <v>0.202400539158786</v>
      </c>
      <c r="R11" s="17"/>
      <c r="S11" s="17">
        <v>0.47763637847648199</v>
      </c>
      <c r="T11" s="17">
        <v>0.38159231927222098</v>
      </c>
      <c r="U11" s="17">
        <v>0.33282583356433099</v>
      </c>
      <c r="V11" s="17">
        <v>0.49884534600161901</v>
      </c>
      <c r="W11" s="17">
        <v>0.32022542487581301</v>
      </c>
      <c r="X11" s="17">
        <v>0.30239113076038099</v>
      </c>
      <c r="Y11" s="17">
        <v>0.36632837702780202</v>
      </c>
      <c r="Z11" s="17"/>
      <c r="AA11" s="17">
        <v>0.297770955985804</v>
      </c>
      <c r="AB11" s="17">
        <v>0.55935170970187797</v>
      </c>
      <c r="AC11" s="17"/>
      <c r="AD11" s="17">
        <v>0.26530762693368398</v>
      </c>
      <c r="AE11" s="17">
        <v>0.23311137415414701</v>
      </c>
      <c r="AF11" s="17">
        <v>0.35328175241112802</v>
      </c>
      <c r="AG11" s="17"/>
      <c r="AH11" s="17">
        <v>0.16611421854033301</v>
      </c>
      <c r="AI11" s="17">
        <v>0.43227560235443302</v>
      </c>
      <c r="AJ11" s="17"/>
      <c r="AK11" s="17">
        <v>0.42309818318051801</v>
      </c>
      <c r="AL11" s="17">
        <v>0.38849661293730597</v>
      </c>
      <c r="AM11" s="17"/>
      <c r="AN11" s="17">
        <v>0.50944829026095395</v>
      </c>
      <c r="AO11" s="17">
        <v>0.202400539158786</v>
      </c>
      <c r="AP11" s="17"/>
      <c r="AQ11" s="17">
        <v>0.25580043814794801</v>
      </c>
      <c r="AR11" s="17">
        <v>0.470800288252952</v>
      </c>
      <c r="AS11" s="17"/>
      <c r="AT11" s="17">
        <v>0.61728395893538401</v>
      </c>
      <c r="AU11" s="17">
        <v>0.51019458116588401</v>
      </c>
      <c r="AV11" s="17">
        <v>0.30883326944172801</v>
      </c>
      <c r="AW11" s="17">
        <v>6.9762391571193905E-2</v>
      </c>
      <c r="AX11" s="17"/>
      <c r="AY11" s="17">
        <v>0.23836999221109301</v>
      </c>
      <c r="AZ11" s="17">
        <v>0.43911792834679497</v>
      </c>
      <c r="BA11" s="17"/>
      <c r="BB11" s="17">
        <v>0.396272762768693</v>
      </c>
      <c r="BC11" s="17">
        <v>0.39979076486306198</v>
      </c>
      <c r="BD11" s="17"/>
      <c r="BE11" s="17">
        <v>0.27158136980456099</v>
      </c>
      <c r="BF11" s="17">
        <v>0.41597551389819998</v>
      </c>
      <c r="BG11" s="17"/>
      <c r="BH11" s="17">
        <v>0.36531525105892798</v>
      </c>
      <c r="BI11" s="17">
        <v>0.40221429424071897</v>
      </c>
      <c r="BJ11" s="17"/>
      <c r="BK11" s="17">
        <v>0.289253044179199</v>
      </c>
      <c r="BL11" s="17">
        <v>0.41830341175170299</v>
      </c>
      <c r="BM11" s="17"/>
      <c r="BN11" s="17">
        <v>0.224846705964178</v>
      </c>
      <c r="BO11" s="17">
        <v>0.407192507289866</v>
      </c>
      <c r="BP11" s="17"/>
      <c r="BQ11" s="17">
        <v>0.214250643477959</v>
      </c>
      <c r="BR11" s="17">
        <v>0.413798155501929</v>
      </c>
      <c r="BS11" s="17"/>
      <c r="BT11" s="17">
        <v>0.35307441525018901</v>
      </c>
      <c r="BU11" s="17">
        <v>0.40232939243202898</v>
      </c>
      <c r="BV11" s="17"/>
      <c r="BW11" s="17">
        <v>0.40421108749433199</v>
      </c>
      <c r="BX11" s="17">
        <v>0.39687946112059003</v>
      </c>
      <c r="BY11" s="17"/>
      <c r="BZ11" s="17">
        <v>0.25373806882976901</v>
      </c>
      <c r="CA11" s="17">
        <v>0.40623693211940798</v>
      </c>
    </row>
    <row r="12" spans="2:79" x14ac:dyDescent="0.35">
      <c r="B12" s="18" t="s">
        <v>75</v>
      </c>
      <c r="C12" s="19">
        <v>7.4878095463877498E-2</v>
      </c>
      <c r="D12" s="19">
        <v>7.1419504107931894E-2</v>
      </c>
      <c r="E12" s="19">
        <v>6.7277241917734307E-2</v>
      </c>
      <c r="F12" s="19">
        <v>5.8888308312799002E-2</v>
      </c>
      <c r="G12" s="19">
        <v>7.4009235460438597E-2</v>
      </c>
      <c r="H12" s="19">
        <v>0.10293710927359399</v>
      </c>
      <c r="I12" s="19">
        <v>5.0501114909479498E-2</v>
      </c>
      <c r="J12" s="19">
        <v>0.11578740533099199</v>
      </c>
      <c r="K12" s="19">
        <v>8.6237098965750006E-2</v>
      </c>
      <c r="L12" s="19">
        <v>7.9055200736768999E-2</v>
      </c>
      <c r="M12" s="19"/>
      <c r="N12" s="19">
        <v>4.1114353982351803E-2</v>
      </c>
      <c r="O12" s="19">
        <v>8.46312035276863E-2</v>
      </c>
      <c r="P12" s="19">
        <v>7.7684093336961801E-2</v>
      </c>
      <c r="Q12" s="19">
        <v>9.5971319597362603E-2</v>
      </c>
      <c r="R12" s="19"/>
      <c r="S12" s="19">
        <v>7.7011767066761994E-2</v>
      </c>
      <c r="T12" s="19">
        <v>4.9963690126023703E-2</v>
      </c>
      <c r="U12" s="19">
        <v>5.25296386550205E-2</v>
      </c>
      <c r="V12" s="19">
        <v>6.3912162646298398E-2</v>
      </c>
      <c r="W12" s="19">
        <v>5.2717129486347998E-2</v>
      </c>
      <c r="X12" s="19">
        <v>5.5172486950327997E-2</v>
      </c>
      <c r="Y12" s="19">
        <v>5.9864177895861001E-2</v>
      </c>
      <c r="Z12" s="19"/>
      <c r="AA12" s="19">
        <v>5.6110418002633201E-2</v>
      </c>
      <c r="AB12" s="19">
        <v>0.104490016882202</v>
      </c>
      <c r="AC12" s="19"/>
      <c r="AD12" s="19">
        <v>5.32983576743963E-2</v>
      </c>
      <c r="AE12" s="19">
        <v>3.8386937610733501E-2</v>
      </c>
      <c r="AF12" s="19">
        <v>5.4883060690493701E-2</v>
      </c>
      <c r="AG12" s="19"/>
      <c r="AH12" s="19">
        <v>2.30309596390906E-2</v>
      </c>
      <c r="AI12" s="19">
        <v>8.2223992711547497E-2</v>
      </c>
      <c r="AJ12" s="19"/>
      <c r="AK12" s="19">
        <v>8.4684000789234298E-2</v>
      </c>
      <c r="AL12" s="19">
        <v>7.0459623184059406E-2</v>
      </c>
      <c r="AM12" s="19"/>
      <c r="AN12" s="19">
        <v>6.3069026937036005E-2</v>
      </c>
      <c r="AO12" s="19">
        <v>9.5971319597362603E-2</v>
      </c>
      <c r="AP12" s="19"/>
      <c r="AQ12" s="19">
        <v>6.8081694698692602E-2</v>
      </c>
      <c r="AR12" s="19">
        <v>7.8268398900120204E-2</v>
      </c>
      <c r="AS12" s="19"/>
      <c r="AT12" s="19">
        <v>9.3592042075258605E-2</v>
      </c>
      <c r="AU12" s="19">
        <v>0.10162546665712099</v>
      </c>
      <c r="AV12" s="19">
        <v>5.6911701882495801E-2</v>
      </c>
      <c r="AW12" s="19">
        <v>3.38834232578882E-2</v>
      </c>
      <c r="AX12" s="19"/>
      <c r="AY12" s="19">
        <v>4.4608726654558201E-2</v>
      </c>
      <c r="AZ12" s="19">
        <v>8.2380419506920599E-2</v>
      </c>
      <c r="BA12" s="19"/>
      <c r="BB12" s="19">
        <v>7.4164027046298805E-2</v>
      </c>
      <c r="BC12" s="19">
        <v>7.5009274068967902E-2</v>
      </c>
      <c r="BD12" s="19"/>
      <c r="BE12" s="19">
        <v>6.9370070538929005E-2</v>
      </c>
      <c r="BF12" s="19">
        <v>7.5599940970339494E-2</v>
      </c>
      <c r="BG12" s="19"/>
      <c r="BH12" s="19">
        <v>8.8219538197287298E-2</v>
      </c>
      <c r="BI12" s="19">
        <v>7.3710454430028799E-2</v>
      </c>
      <c r="BJ12" s="19"/>
      <c r="BK12" s="19">
        <v>9.4435993297686996E-2</v>
      </c>
      <c r="BL12" s="19">
        <v>7.1489235189025405E-2</v>
      </c>
      <c r="BM12" s="19"/>
      <c r="BN12" s="19">
        <v>6.49985372074985E-2</v>
      </c>
      <c r="BO12" s="19">
        <v>7.5328329609643002E-2</v>
      </c>
      <c r="BP12" s="19"/>
      <c r="BQ12" s="19">
        <v>5.8159042367732998E-2</v>
      </c>
      <c r="BR12" s="19">
        <v>7.6193372507558907E-2</v>
      </c>
      <c r="BS12" s="19"/>
      <c r="BT12" s="19">
        <v>3.7558963710031798E-2</v>
      </c>
      <c r="BU12" s="19">
        <v>7.7371357118235104E-2</v>
      </c>
      <c r="BV12" s="19"/>
      <c r="BW12" s="19">
        <v>5.0108043977632702E-2</v>
      </c>
      <c r="BX12" s="19">
        <v>8.6675453409167394E-2</v>
      </c>
      <c r="BY12" s="19"/>
      <c r="BZ12" s="19">
        <v>2.5864415801729899E-2</v>
      </c>
      <c r="CA12" s="19">
        <v>7.7233387318042301E-2</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315</v>
      </c>
      <c r="C9" s="17">
        <v>0.19209379272222399</v>
      </c>
      <c r="D9" s="17">
        <v>0.19401083559219001</v>
      </c>
      <c r="E9" s="17">
        <v>0.19816961050349099</v>
      </c>
      <c r="F9" s="17">
        <v>0.27846350319382102</v>
      </c>
      <c r="G9" s="17">
        <v>0.17224426418844499</v>
      </c>
      <c r="H9" s="17">
        <v>0.14457401372166701</v>
      </c>
      <c r="I9" s="17">
        <v>0.19829241680265</v>
      </c>
      <c r="J9" s="17">
        <v>0.17039770569082399</v>
      </c>
      <c r="K9" s="17">
        <v>0.18151210077900401</v>
      </c>
      <c r="L9" s="17">
        <v>0.12321600019127001</v>
      </c>
      <c r="M9" s="17"/>
      <c r="N9" s="17">
        <v>0.20731530045212501</v>
      </c>
      <c r="O9" s="17">
        <v>0.18299836407887801</v>
      </c>
      <c r="P9" s="17">
        <v>0.18900497705951799</v>
      </c>
      <c r="Q9" s="17">
        <v>0.18589051496911699</v>
      </c>
      <c r="R9" s="17"/>
      <c r="S9" s="17">
        <v>0.223205911276705</v>
      </c>
      <c r="T9" s="17">
        <v>0.238308587340751</v>
      </c>
      <c r="U9" s="17">
        <v>0.20987155964849799</v>
      </c>
      <c r="V9" s="17">
        <v>0.17746745750704199</v>
      </c>
      <c r="W9" s="17">
        <v>0.198758281096931</v>
      </c>
      <c r="X9" s="17">
        <v>0.19214172204251101</v>
      </c>
      <c r="Y9" s="17">
        <v>0.16992629358740499</v>
      </c>
      <c r="Z9" s="17"/>
      <c r="AA9" s="17">
        <v>0.180190566182512</v>
      </c>
      <c r="AB9" s="17">
        <v>0.21087488109324601</v>
      </c>
      <c r="AC9" s="17"/>
      <c r="AD9" s="17">
        <v>0.19846601587509</v>
      </c>
      <c r="AE9" s="17">
        <v>0.16455362912507801</v>
      </c>
      <c r="AF9" s="17">
        <v>0.17720852422748301</v>
      </c>
      <c r="AG9" s="17"/>
      <c r="AH9" s="17">
        <v>0.17720205868496899</v>
      </c>
      <c r="AI9" s="17">
        <v>0.19420370962191499</v>
      </c>
      <c r="AJ9" s="17"/>
      <c r="AK9" s="17">
        <v>0.18260349130356299</v>
      </c>
      <c r="AL9" s="17">
        <v>0.19637005609150601</v>
      </c>
      <c r="AM9" s="17"/>
      <c r="AN9" s="17">
        <v>0.195566705711433</v>
      </c>
      <c r="AO9" s="17">
        <v>0.18589051496911699</v>
      </c>
      <c r="AP9" s="17"/>
      <c r="AQ9" s="17">
        <v>0.17518932525279601</v>
      </c>
      <c r="AR9" s="17">
        <v>0.200526384638086</v>
      </c>
      <c r="AS9" s="17"/>
      <c r="AT9" s="17">
        <v>0.21774880084322101</v>
      </c>
      <c r="AU9" s="17">
        <v>0.206256791078716</v>
      </c>
      <c r="AV9" s="17">
        <v>0.18898744736381001</v>
      </c>
      <c r="AW9" s="17">
        <v>0.12809173782703201</v>
      </c>
      <c r="AX9" s="17"/>
      <c r="AY9" s="17">
        <v>0.18385799384176901</v>
      </c>
      <c r="AZ9" s="17">
        <v>0.19413505206739701</v>
      </c>
      <c r="BA9" s="17"/>
      <c r="BB9" s="17">
        <v>0.18118482374684999</v>
      </c>
      <c r="BC9" s="17">
        <v>0.194097835049172</v>
      </c>
      <c r="BD9" s="17"/>
      <c r="BE9" s="17">
        <v>0.191819337011677</v>
      </c>
      <c r="BF9" s="17">
        <v>0.192129761081859</v>
      </c>
      <c r="BG9" s="17"/>
      <c r="BH9" s="17">
        <v>0.190742647437882</v>
      </c>
      <c r="BI9" s="17">
        <v>0.1922120447515</v>
      </c>
      <c r="BJ9" s="17"/>
      <c r="BK9" s="17">
        <v>0.218077296588674</v>
      </c>
      <c r="BL9" s="17">
        <v>0.187591546887692</v>
      </c>
      <c r="BM9" s="17"/>
      <c r="BN9" s="17">
        <v>0.19350937968979801</v>
      </c>
      <c r="BO9" s="17">
        <v>0.19202928117499099</v>
      </c>
      <c r="BP9" s="17"/>
      <c r="BQ9" s="17">
        <v>0.21142179459236399</v>
      </c>
      <c r="BR9" s="17">
        <v>0.19057327137368599</v>
      </c>
      <c r="BS9" s="17"/>
      <c r="BT9" s="17">
        <v>0.193752563371031</v>
      </c>
      <c r="BU9" s="17">
        <v>0.19198297156809499</v>
      </c>
      <c r="BV9" s="17"/>
      <c r="BW9" s="17">
        <v>0.179046656328573</v>
      </c>
      <c r="BX9" s="17">
        <v>0.19830781848968701</v>
      </c>
      <c r="BY9" s="17"/>
      <c r="BZ9" s="17">
        <v>0.171539688711732</v>
      </c>
      <c r="CA9" s="17">
        <v>0.193081494810279</v>
      </c>
    </row>
    <row r="10" spans="2:79" ht="29" x14ac:dyDescent="0.35">
      <c r="B10" s="18" t="s">
        <v>316</v>
      </c>
      <c r="C10" s="17">
        <v>0.272454656168646</v>
      </c>
      <c r="D10" s="17">
        <v>0.29491076125730697</v>
      </c>
      <c r="E10" s="17">
        <v>0.29298776003357302</v>
      </c>
      <c r="F10" s="17">
        <v>0.21850665505344199</v>
      </c>
      <c r="G10" s="17">
        <v>0.27967017425944901</v>
      </c>
      <c r="H10" s="17">
        <v>0.26944469115837499</v>
      </c>
      <c r="I10" s="17">
        <v>0.28833536718622399</v>
      </c>
      <c r="J10" s="17">
        <v>0.25770177795173799</v>
      </c>
      <c r="K10" s="17">
        <v>0.30067436808145998</v>
      </c>
      <c r="L10" s="17">
        <v>0.23949355792852101</v>
      </c>
      <c r="M10" s="17"/>
      <c r="N10" s="17">
        <v>9.8168911139568604E-2</v>
      </c>
      <c r="O10" s="17">
        <v>0.21855235874488199</v>
      </c>
      <c r="P10" s="17">
        <v>0.343310009216934</v>
      </c>
      <c r="Q10" s="17">
        <v>0.41239256735380803</v>
      </c>
      <c r="R10" s="17"/>
      <c r="S10" s="17">
        <v>0.18073016190837601</v>
      </c>
      <c r="T10" s="17">
        <v>0.28966661537020499</v>
      </c>
      <c r="U10" s="17">
        <v>0.36264476084969299</v>
      </c>
      <c r="V10" s="17">
        <v>0.21017483785461899</v>
      </c>
      <c r="W10" s="17">
        <v>0.33594453978229399</v>
      </c>
      <c r="X10" s="17">
        <v>0.38460168383759202</v>
      </c>
      <c r="Y10" s="17">
        <v>0.33439165734093601</v>
      </c>
      <c r="Z10" s="17"/>
      <c r="AA10" s="17">
        <v>0.39351031302108902</v>
      </c>
      <c r="AB10" s="17">
        <v>8.1451235241324194E-2</v>
      </c>
      <c r="AC10" s="17"/>
      <c r="AD10" s="17">
        <v>0.41475281229062899</v>
      </c>
      <c r="AE10" s="17">
        <v>0.49590078890115002</v>
      </c>
      <c r="AF10" s="17">
        <v>0.33219393188754598</v>
      </c>
      <c r="AG10" s="17"/>
      <c r="AH10" s="17">
        <v>0.56064693000614196</v>
      </c>
      <c r="AI10" s="17">
        <v>0.23162249065931201</v>
      </c>
      <c r="AJ10" s="17"/>
      <c r="AK10" s="17">
        <v>0.25271482410355001</v>
      </c>
      <c r="AL10" s="17">
        <v>0.28134928628121197</v>
      </c>
      <c r="AM10" s="17"/>
      <c r="AN10" s="17">
        <v>0.19411023749510301</v>
      </c>
      <c r="AO10" s="17">
        <v>0.41239256735380803</v>
      </c>
      <c r="AP10" s="17"/>
      <c r="AQ10" s="17">
        <v>0.42793907163386902</v>
      </c>
      <c r="AR10" s="17">
        <v>0.19489311054375399</v>
      </c>
      <c r="AS10" s="17"/>
      <c r="AT10" s="17">
        <v>5.2120154746589098E-2</v>
      </c>
      <c r="AU10" s="17">
        <v>0.130489339664557</v>
      </c>
      <c r="AV10" s="17">
        <v>0.35455515391138298</v>
      </c>
      <c r="AW10" s="17">
        <v>0.70425446800344704</v>
      </c>
      <c r="AX10" s="17"/>
      <c r="AY10" s="17">
        <v>0.450470769189729</v>
      </c>
      <c r="AZ10" s="17">
        <v>0.228333003907566</v>
      </c>
      <c r="BA10" s="17"/>
      <c r="BB10" s="17">
        <v>0.307805312421017</v>
      </c>
      <c r="BC10" s="17">
        <v>0.265960530869083</v>
      </c>
      <c r="BD10" s="17"/>
      <c r="BE10" s="17">
        <v>0.41256018514060699</v>
      </c>
      <c r="BF10" s="17">
        <v>0.25409334736976902</v>
      </c>
      <c r="BG10" s="17"/>
      <c r="BH10" s="17">
        <v>0.26257690023896801</v>
      </c>
      <c r="BI10" s="17">
        <v>0.27331915586154298</v>
      </c>
      <c r="BJ10" s="17"/>
      <c r="BK10" s="17">
        <v>0.33407013659326701</v>
      </c>
      <c r="BL10" s="17">
        <v>0.26177834240009901</v>
      </c>
      <c r="BM10" s="17"/>
      <c r="BN10" s="17">
        <v>0.42507062495028902</v>
      </c>
      <c r="BO10" s="17">
        <v>0.26549959617998597</v>
      </c>
      <c r="BP10" s="17"/>
      <c r="BQ10" s="17">
        <v>0.49216752319537999</v>
      </c>
      <c r="BR10" s="17">
        <v>0.25516998768055199</v>
      </c>
      <c r="BS10" s="17"/>
      <c r="BT10" s="17">
        <v>0.38687902576720001</v>
      </c>
      <c r="BU10" s="17">
        <v>0.264810054602728</v>
      </c>
      <c r="BV10" s="17"/>
      <c r="BW10" s="17">
        <v>0.32112676806014301</v>
      </c>
      <c r="BX10" s="17">
        <v>0.24927334278881499</v>
      </c>
      <c r="BY10" s="17"/>
      <c r="BZ10" s="17">
        <v>0.48293734073620698</v>
      </c>
      <c r="CA10" s="17">
        <v>0.26234017066537502</v>
      </c>
    </row>
    <row r="11" spans="2:79" x14ac:dyDescent="0.35">
      <c r="B11" s="18" t="s">
        <v>317</v>
      </c>
      <c r="C11" s="17">
        <v>0.40762081492518898</v>
      </c>
      <c r="D11" s="17">
        <v>0.38251708591983402</v>
      </c>
      <c r="E11" s="17">
        <v>0.40640576452235799</v>
      </c>
      <c r="F11" s="17">
        <v>0.39400566475793097</v>
      </c>
      <c r="G11" s="17">
        <v>0.45010023429015</v>
      </c>
      <c r="H11" s="17">
        <v>0.41520846376869303</v>
      </c>
      <c r="I11" s="17">
        <v>0.41122676094779298</v>
      </c>
      <c r="J11" s="17">
        <v>0.374878365839804</v>
      </c>
      <c r="K11" s="17">
        <v>0.35797640727111202</v>
      </c>
      <c r="L11" s="17">
        <v>0.46379141489005798</v>
      </c>
      <c r="M11" s="17"/>
      <c r="N11" s="17">
        <v>0.60774743461348801</v>
      </c>
      <c r="O11" s="17">
        <v>0.44627348609126799</v>
      </c>
      <c r="P11" s="17">
        <v>0.34907130927132302</v>
      </c>
      <c r="Q11" s="17">
        <v>0.24938439998437001</v>
      </c>
      <c r="R11" s="17"/>
      <c r="S11" s="17">
        <v>0.476314079428592</v>
      </c>
      <c r="T11" s="17">
        <v>0.38699209673965501</v>
      </c>
      <c r="U11" s="17">
        <v>0.33556404277771201</v>
      </c>
      <c r="V11" s="17">
        <v>0.495289531015359</v>
      </c>
      <c r="W11" s="17">
        <v>0.36602428326208403</v>
      </c>
      <c r="X11" s="17">
        <v>0.32684697524761402</v>
      </c>
      <c r="Y11" s="17">
        <v>0.38456713187374603</v>
      </c>
      <c r="Z11" s="17"/>
      <c r="AA11" s="17">
        <v>0.32561693395117403</v>
      </c>
      <c r="AB11" s="17">
        <v>0.53700776141415496</v>
      </c>
      <c r="AC11" s="17"/>
      <c r="AD11" s="17">
        <v>0.29138403827806098</v>
      </c>
      <c r="AE11" s="17">
        <v>0.279197164790976</v>
      </c>
      <c r="AF11" s="17">
        <v>0.37825072174646202</v>
      </c>
      <c r="AG11" s="17"/>
      <c r="AH11" s="17">
        <v>0.220042715975069</v>
      </c>
      <c r="AI11" s="17">
        <v>0.434197585635483</v>
      </c>
      <c r="AJ11" s="17"/>
      <c r="AK11" s="17">
        <v>0.418300548790486</v>
      </c>
      <c r="AL11" s="17">
        <v>0.40280860162371701</v>
      </c>
      <c r="AM11" s="17"/>
      <c r="AN11" s="17">
        <v>0.49620967434528301</v>
      </c>
      <c r="AO11" s="17">
        <v>0.24938439998437001</v>
      </c>
      <c r="AP11" s="17"/>
      <c r="AQ11" s="17">
        <v>0.29836231223965698</v>
      </c>
      <c r="AR11" s="17">
        <v>0.46212311546505602</v>
      </c>
      <c r="AS11" s="17"/>
      <c r="AT11" s="17">
        <v>0.58268127005126702</v>
      </c>
      <c r="AU11" s="17">
        <v>0.49296345189499202</v>
      </c>
      <c r="AV11" s="17">
        <v>0.34805735182862901</v>
      </c>
      <c r="AW11" s="17">
        <v>0.11534765417913299</v>
      </c>
      <c r="AX11" s="17"/>
      <c r="AY11" s="17">
        <v>0.29464675920264599</v>
      </c>
      <c r="AZ11" s="17">
        <v>0.43562166224468701</v>
      </c>
      <c r="BA11" s="17"/>
      <c r="BB11" s="17">
        <v>0.38206663000145302</v>
      </c>
      <c r="BC11" s="17">
        <v>0.412315270316291</v>
      </c>
      <c r="BD11" s="17"/>
      <c r="BE11" s="17">
        <v>0.308736080057187</v>
      </c>
      <c r="BF11" s="17">
        <v>0.42057999766215098</v>
      </c>
      <c r="BG11" s="17"/>
      <c r="BH11" s="17">
        <v>0.38399662343624402</v>
      </c>
      <c r="BI11" s="17">
        <v>0.40968840056230399</v>
      </c>
      <c r="BJ11" s="17"/>
      <c r="BK11" s="17">
        <v>0.31059521592320899</v>
      </c>
      <c r="BL11" s="17">
        <v>0.424432754577166</v>
      </c>
      <c r="BM11" s="17"/>
      <c r="BN11" s="17">
        <v>0.26508026956875502</v>
      </c>
      <c r="BO11" s="17">
        <v>0.41411671474278</v>
      </c>
      <c r="BP11" s="17"/>
      <c r="BQ11" s="17">
        <v>0.202438881954047</v>
      </c>
      <c r="BR11" s="17">
        <v>0.42376234427276599</v>
      </c>
      <c r="BS11" s="17"/>
      <c r="BT11" s="17">
        <v>0.36566387819706397</v>
      </c>
      <c r="BU11" s="17">
        <v>0.41042392465905198</v>
      </c>
      <c r="BV11" s="17"/>
      <c r="BW11" s="17">
        <v>0.40419575847974798</v>
      </c>
      <c r="BX11" s="17">
        <v>0.40925208391516799</v>
      </c>
      <c r="BY11" s="17"/>
      <c r="BZ11" s="17">
        <v>0.28798699905992098</v>
      </c>
      <c r="CA11" s="17">
        <v>0.41336967022298299</v>
      </c>
    </row>
    <row r="12" spans="2:79" x14ac:dyDescent="0.35">
      <c r="B12" s="18" t="s">
        <v>75</v>
      </c>
      <c r="C12" s="19">
        <v>0.127830736183942</v>
      </c>
      <c r="D12" s="19">
        <v>0.12856131723066899</v>
      </c>
      <c r="E12" s="19">
        <v>0.10243686494057699</v>
      </c>
      <c r="F12" s="19">
        <v>0.109024176994806</v>
      </c>
      <c r="G12" s="19">
        <v>9.7985327261955205E-2</v>
      </c>
      <c r="H12" s="19">
        <v>0.170772831351265</v>
      </c>
      <c r="I12" s="19">
        <v>0.102145455063332</v>
      </c>
      <c r="J12" s="19">
        <v>0.197022150517633</v>
      </c>
      <c r="K12" s="19">
        <v>0.159837123868423</v>
      </c>
      <c r="L12" s="19">
        <v>0.17349902699015099</v>
      </c>
      <c r="M12" s="19"/>
      <c r="N12" s="19">
        <v>8.6768353794817898E-2</v>
      </c>
      <c r="O12" s="19">
        <v>0.15217579108497101</v>
      </c>
      <c r="P12" s="19">
        <v>0.11861370445222599</v>
      </c>
      <c r="Q12" s="19">
        <v>0.152332517692706</v>
      </c>
      <c r="R12" s="19"/>
      <c r="S12" s="19">
        <v>0.119749847386327</v>
      </c>
      <c r="T12" s="19">
        <v>8.5032700549388607E-2</v>
      </c>
      <c r="U12" s="19">
        <v>9.1919636724097295E-2</v>
      </c>
      <c r="V12" s="19">
        <v>0.11706817362298</v>
      </c>
      <c r="W12" s="19">
        <v>9.9272895858691104E-2</v>
      </c>
      <c r="X12" s="19">
        <v>9.6409618872283401E-2</v>
      </c>
      <c r="Y12" s="19">
        <v>0.111114917197913</v>
      </c>
      <c r="Z12" s="19"/>
      <c r="AA12" s="19">
        <v>0.10068218684522499</v>
      </c>
      <c r="AB12" s="19">
        <v>0.170666122251275</v>
      </c>
      <c r="AC12" s="19"/>
      <c r="AD12" s="19">
        <v>9.5397133556220107E-2</v>
      </c>
      <c r="AE12" s="19">
        <v>6.0348417182795398E-2</v>
      </c>
      <c r="AF12" s="19">
        <v>0.11234682213850899</v>
      </c>
      <c r="AG12" s="19"/>
      <c r="AH12" s="19">
        <v>4.2108295333819899E-2</v>
      </c>
      <c r="AI12" s="19">
        <v>0.13997621408329</v>
      </c>
      <c r="AJ12" s="19"/>
      <c r="AK12" s="19">
        <v>0.146381135802401</v>
      </c>
      <c r="AL12" s="19">
        <v>0.119472056003564</v>
      </c>
      <c r="AM12" s="19"/>
      <c r="AN12" s="19">
        <v>0.11411338244818101</v>
      </c>
      <c r="AO12" s="19">
        <v>0.152332517692706</v>
      </c>
      <c r="AP12" s="19"/>
      <c r="AQ12" s="19">
        <v>9.8509290873677699E-2</v>
      </c>
      <c r="AR12" s="19">
        <v>0.14245738935310401</v>
      </c>
      <c r="AS12" s="19"/>
      <c r="AT12" s="19">
        <v>0.14744977435892401</v>
      </c>
      <c r="AU12" s="19">
        <v>0.170290417361735</v>
      </c>
      <c r="AV12" s="19">
        <v>0.10840004689617801</v>
      </c>
      <c r="AW12" s="19">
        <v>5.2306139990388301E-2</v>
      </c>
      <c r="AX12" s="19"/>
      <c r="AY12" s="19">
        <v>7.1024477765856395E-2</v>
      </c>
      <c r="AZ12" s="19">
        <v>0.14191028178035001</v>
      </c>
      <c r="BA12" s="19"/>
      <c r="BB12" s="19">
        <v>0.12894323383067999</v>
      </c>
      <c r="BC12" s="19">
        <v>0.127626363765455</v>
      </c>
      <c r="BD12" s="19"/>
      <c r="BE12" s="19">
        <v>8.6884397790528201E-2</v>
      </c>
      <c r="BF12" s="19">
        <v>0.13319689388622</v>
      </c>
      <c r="BG12" s="19"/>
      <c r="BH12" s="19">
        <v>0.162683828886906</v>
      </c>
      <c r="BI12" s="19">
        <v>0.124780398824654</v>
      </c>
      <c r="BJ12" s="19"/>
      <c r="BK12" s="19">
        <v>0.13725735089485</v>
      </c>
      <c r="BL12" s="19">
        <v>0.12619735613504299</v>
      </c>
      <c r="BM12" s="19"/>
      <c r="BN12" s="19">
        <v>0.11633972579115801</v>
      </c>
      <c r="BO12" s="19">
        <v>0.12835440790224301</v>
      </c>
      <c r="BP12" s="19"/>
      <c r="BQ12" s="19">
        <v>9.3971800258208796E-2</v>
      </c>
      <c r="BR12" s="19">
        <v>0.130494396672996</v>
      </c>
      <c r="BS12" s="19"/>
      <c r="BT12" s="19">
        <v>5.3704532664704402E-2</v>
      </c>
      <c r="BU12" s="19">
        <v>0.13278304917012401</v>
      </c>
      <c r="BV12" s="19"/>
      <c r="BW12" s="19">
        <v>9.5630817131536594E-2</v>
      </c>
      <c r="BX12" s="19">
        <v>0.14316675480633001</v>
      </c>
      <c r="BY12" s="19"/>
      <c r="BZ12" s="19">
        <v>5.7535971492140597E-2</v>
      </c>
      <c r="CA12" s="19">
        <v>0.13120866430136299</v>
      </c>
    </row>
    <row r="13" spans="2:79" x14ac:dyDescent="0.35">
      <c r="B13" s="16"/>
    </row>
    <row r="14" spans="2:79" x14ac:dyDescent="0.35">
      <c r="B14" t="s">
        <v>78</v>
      </c>
    </row>
    <row r="15" spans="2:79" x14ac:dyDescent="0.35">
      <c r="B15" t="s">
        <v>79</v>
      </c>
    </row>
    <row r="17" spans="2:2" x14ac:dyDescent="0.3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4492</v>
      </c>
      <c r="D7" s="10">
        <v>632</v>
      </c>
      <c r="E7" s="10">
        <v>530</v>
      </c>
      <c r="F7" s="10">
        <v>577</v>
      </c>
      <c r="G7" s="10">
        <v>620</v>
      </c>
      <c r="H7" s="10">
        <v>676</v>
      </c>
      <c r="I7" s="10">
        <v>707</v>
      </c>
      <c r="J7" s="10">
        <v>343</v>
      </c>
      <c r="K7" s="10">
        <v>169</v>
      </c>
      <c r="L7" s="10">
        <v>238</v>
      </c>
      <c r="M7" s="10"/>
      <c r="N7" s="10">
        <v>967</v>
      </c>
      <c r="O7" s="10">
        <v>662</v>
      </c>
      <c r="P7" s="10">
        <v>803</v>
      </c>
      <c r="Q7" s="10">
        <v>2060</v>
      </c>
      <c r="R7" s="10"/>
      <c r="S7" s="10">
        <v>490</v>
      </c>
      <c r="T7" s="10">
        <v>321</v>
      </c>
      <c r="U7" s="10">
        <v>382</v>
      </c>
      <c r="V7" s="10">
        <v>947</v>
      </c>
      <c r="W7" s="10">
        <v>717</v>
      </c>
      <c r="X7" s="10">
        <v>807</v>
      </c>
      <c r="Y7" s="10">
        <v>536</v>
      </c>
      <c r="Z7" s="10"/>
      <c r="AA7" s="10">
        <v>3365</v>
      </c>
      <c r="AB7" s="10">
        <v>1127</v>
      </c>
      <c r="AC7" s="10"/>
      <c r="AD7" s="10">
        <v>1019</v>
      </c>
      <c r="AE7" s="10">
        <v>847</v>
      </c>
      <c r="AF7" s="10">
        <v>1481</v>
      </c>
      <c r="AG7" s="10"/>
      <c r="AH7" s="10">
        <v>708</v>
      </c>
      <c r="AI7" s="10">
        <v>3784</v>
      </c>
      <c r="AJ7" s="10"/>
      <c r="AK7" s="10">
        <v>1342</v>
      </c>
      <c r="AL7" s="10">
        <v>3150</v>
      </c>
      <c r="AM7" s="10"/>
      <c r="AN7" s="10">
        <v>2432</v>
      </c>
      <c r="AO7" s="10">
        <v>2060</v>
      </c>
      <c r="AP7" s="10"/>
      <c r="AQ7" s="10">
        <v>1795</v>
      </c>
      <c r="AR7" s="10">
        <v>2697</v>
      </c>
      <c r="AS7" s="10"/>
      <c r="AT7" s="10">
        <v>365</v>
      </c>
      <c r="AU7" s="10">
        <v>1256</v>
      </c>
      <c r="AV7" s="10">
        <v>2040</v>
      </c>
      <c r="AW7" s="10">
        <v>823</v>
      </c>
      <c r="AX7" s="10"/>
      <c r="AY7" s="10">
        <v>1064</v>
      </c>
      <c r="AZ7" s="10">
        <v>3428</v>
      </c>
      <c r="BA7" s="10"/>
      <c r="BB7" s="10">
        <v>696</v>
      </c>
      <c r="BC7" s="10">
        <v>3796</v>
      </c>
      <c r="BD7" s="10"/>
      <c r="BE7" s="10">
        <v>581</v>
      </c>
      <c r="BF7" s="10">
        <v>3911</v>
      </c>
      <c r="BG7" s="10"/>
      <c r="BH7" s="10">
        <v>354</v>
      </c>
      <c r="BI7" s="10">
        <v>4138</v>
      </c>
      <c r="BJ7" s="10"/>
      <c r="BK7" s="10">
        <v>752</v>
      </c>
      <c r="BL7" s="10">
        <v>3740</v>
      </c>
      <c r="BM7" s="10"/>
      <c r="BN7" s="10">
        <v>234</v>
      </c>
      <c r="BO7" s="10">
        <v>4258</v>
      </c>
      <c r="BP7" s="10"/>
      <c r="BQ7" s="10">
        <v>400</v>
      </c>
      <c r="BR7" s="10">
        <v>4092</v>
      </c>
      <c r="BS7" s="10"/>
      <c r="BT7" s="10">
        <v>302</v>
      </c>
      <c r="BU7" s="10">
        <v>4190</v>
      </c>
      <c r="BV7" s="10"/>
      <c r="BW7" s="10">
        <v>1601</v>
      </c>
      <c r="BX7" s="10">
        <v>2891</v>
      </c>
      <c r="BY7" s="10"/>
      <c r="BZ7" s="10">
        <v>228</v>
      </c>
      <c r="CA7" s="10">
        <v>4264</v>
      </c>
    </row>
    <row r="8" spans="2:79" ht="30" customHeight="1" x14ac:dyDescent="0.35">
      <c r="B8" s="11" t="s">
        <v>27</v>
      </c>
      <c r="C8" s="11">
        <v>4467</v>
      </c>
      <c r="D8" s="11">
        <v>624</v>
      </c>
      <c r="E8" s="11">
        <v>534</v>
      </c>
      <c r="F8" s="11">
        <v>568</v>
      </c>
      <c r="G8" s="11">
        <v>616</v>
      </c>
      <c r="H8" s="11">
        <v>671</v>
      </c>
      <c r="I8" s="11">
        <v>698</v>
      </c>
      <c r="J8" s="11">
        <v>349</v>
      </c>
      <c r="K8" s="11">
        <v>167</v>
      </c>
      <c r="L8" s="11">
        <v>240</v>
      </c>
      <c r="M8" s="11"/>
      <c r="N8" s="11">
        <v>981</v>
      </c>
      <c r="O8" s="11">
        <v>850</v>
      </c>
      <c r="P8" s="11">
        <v>745</v>
      </c>
      <c r="Q8" s="11">
        <v>1891</v>
      </c>
      <c r="R8" s="11"/>
      <c r="S8" s="11">
        <v>519</v>
      </c>
      <c r="T8" s="11">
        <v>317</v>
      </c>
      <c r="U8" s="11">
        <v>378</v>
      </c>
      <c r="V8" s="11">
        <v>944</v>
      </c>
      <c r="W8" s="11">
        <v>692</v>
      </c>
      <c r="X8" s="11">
        <v>789</v>
      </c>
      <c r="Y8" s="11">
        <v>531</v>
      </c>
      <c r="Z8" s="11"/>
      <c r="AA8" s="11">
        <v>3290</v>
      </c>
      <c r="AB8" s="11">
        <v>1176</v>
      </c>
      <c r="AC8" s="11"/>
      <c r="AD8" s="11">
        <v>994</v>
      </c>
      <c r="AE8" s="11">
        <v>802</v>
      </c>
      <c r="AF8" s="11">
        <v>1474</v>
      </c>
      <c r="AG8" s="11"/>
      <c r="AH8" s="11">
        <v>669</v>
      </c>
      <c r="AI8" s="11">
        <v>3797</v>
      </c>
      <c r="AJ8" s="11"/>
      <c r="AK8" s="11">
        <v>1366</v>
      </c>
      <c r="AL8" s="11">
        <v>3101</v>
      </c>
      <c r="AM8" s="11"/>
      <c r="AN8" s="11">
        <v>2575</v>
      </c>
      <c r="AO8" s="11">
        <v>1891</v>
      </c>
      <c r="AP8" s="11"/>
      <c r="AQ8" s="11">
        <v>1746</v>
      </c>
      <c r="AR8" s="11">
        <v>2721</v>
      </c>
      <c r="AS8" s="11"/>
      <c r="AT8" s="11">
        <v>378</v>
      </c>
      <c r="AU8" s="11">
        <v>1302</v>
      </c>
      <c r="AV8" s="11">
        <v>1995</v>
      </c>
      <c r="AW8" s="11">
        <v>782</v>
      </c>
      <c r="AX8" s="11"/>
      <c r="AY8" s="11">
        <v>1026</v>
      </c>
      <c r="AZ8" s="11">
        <v>3441</v>
      </c>
      <c r="BA8" s="11"/>
      <c r="BB8" s="11">
        <v>686</v>
      </c>
      <c r="BC8" s="11">
        <v>3781</v>
      </c>
      <c r="BD8" s="11"/>
      <c r="BE8" s="11">
        <v>562</v>
      </c>
      <c r="BF8" s="11">
        <v>3905</v>
      </c>
      <c r="BG8" s="11"/>
      <c r="BH8" s="11">
        <v>362</v>
      </c>
      <c r="BI8" s="11">
        <v>4105</v>
      </c>
      <c r="BJ8" s="11"/>
      <c r="BK8" s="11">
        <v>727</v>
      </c>
      <c r="BL8" s="11">
        <v>3739</v>
      </c>
      <c r="BM8" s="11"/>
      <c r="BN8" s="11">
        <v>222</v>
      </c>
      <c r="BO8" s="11">
        <v>4244</v>
      </c>
      <c r="BP8" s="11"/>
      <c r="BQ8" s="11">
        <v>381</v>
      </c>
      <c r="BR8" s="11">
        <v>4086</v>
      </c>
      <c r="BS8" s="11"/>
      <c r="BT8" s="11">
        <v>298</v>
      </c>
      <c r="BU8" s="11">
        <v>4169</v>
      </c>
      <c r="BV8" s="11"/>
      <c r="BW8" s="11">
        <v>1680</v>
      </c>
      <c r="BX8" s="11">
        <v>2787</v>
      </c>
      <c r="BY8" s="11"/>
      <c r="BZ8" s="11">
        <v>241</v>
      </c>
      <c r="CA8" s="11">
        <v>4226</v>
      </c>
    </row>
    <row r="9" spans="2:79" ht="29" x14ac:dyDescent="0.35">
      <c r="B9" s="18" t="s">
        <v>337</v>
      </c>
      <c r="C9" s="17">
        <v>0.53985434742388505</v>
      </c>
      <c r="D9" s="17">
        <v>0.48522025418112003</v>
      </c>
      <c r="E9" s="17">
        <v>0.58485167129212801</v>
      </c>
      <c r="F9" s="17">
        <v>0.53410399381642204</v>
      </c>
      <c r="G9" s="17">
        <v>0.53252670778008904</v>
      </c>
      <c r="H9" s="17">
        <v>0.51097850362609698</v>
      </c>
      <c r="I9" s="17">
        <v>0.51904907737564299</v>
      </c>
      <c r="J9" s="17">
        <v>0.603283730466326</v>
      </c>
      <c r="K9" s="17">
        <v>0.55400428190927797</v>
      </c>
      <c r="L9" s="17">
        <v>0.65319288293002398</v>
      </c>
      <c r="M9" s="17"/>
      <c r="N9" s="17">
        <v>0.465783618992409</v>
      </c>
      <c r="O9" s="17">
        <v>0.53664983922943899</v>
      </c>
      <c r="P9" s="17">
        <v>0.55271788660023202</v>
      </c>
      <c r="Q9" s="17">
        <v>0.57463200764053901</v>
      </c>
      <c r="R9" s="17"/>
      <c r="S9" s="17">
        <v>0.47532181458253198</v>
      </c>
      <c r="T9" s="17">
        <v>0.46047591620564499</v>
      </c>
      <c r="U9" s="17">
        <v>0.55786714845436103</v>
      </c>
      <c r="V9" s="17">
        <v>0.51562766686125205</v>
      </c>
      <c r="W9" s="17">
        <v>0.55986017144172795</v>
      </c>
      <c r="X9" s="17">
        <v>0.54999774233273702</v>
      </c>
      <c r="Y9" s="17">
        <v>0.619669487408401</v>
      </c>
      <c r="Z9" s="17"/>
      <c r="AA9" s="17">
        <v>0.56287013904444505</v>
      </c>
      <c r="AB9" s="17">
        <v>0.47548896720502698</v>
      </c>
      <c r="AC9" s="17"/>
      <c r="AD9" s="17">
        <v>0.55687585831063702</v>
      </c>
      <c r="AE9" s="17">
        <v>0.59989533461592104</v>
      </c>
      <c r="AF9" s="17">
        <v>0.55388493031561703</v>
      </c>
      <c r="AG9" s="17"/>
      <c r="AH9" s="17">
        <v>0.58264130126696101</v>
      </c>
      <c r="AI9" s="17">
        <v>0.53231168319164301</v>
      </c>
      <c r="AJ9" s="17"/>
      <c r="AK9" s="17">
        <v>0.54848140857266803</v>
      </c>
      <c r="AL9" s="17">
        <v>0.53605334776920999</v>
      </c>
      <c r="AM9" s="17"/>
      <c r="AN9" s="17">
        <v>0.51431715706335202</v>
      </c>
      <c r="AO9" s="17">
        <v>0.57463200764053901</v>
      </c>
      <c r="AP9" s="17"/>
      <c r="AQ9" s="17">
        <v>0.59406501704193804</v>
      </c>
      <c r="AR9" s="17">
        <v>0.50507917948439696</v>
      </c>
      <c r="AS9" s="17"/>
      <c r="AT9" s="17">
        <v>0.42760123253316901</v>
      </c>
      <c r="AU9" s="17">
        <v>0.50160262373534303</v>
      </c>
      <c r="AV9" s="17">
        <v>0.55063965006541604</v>
      </c>
      <c r="AW9" s="17">
        <v>0.63059803905737999</v>
      </c>
      <c r="AX9" s="17"/>
      <c r="AY9" s="17">
        <v>0.54539109285865905</v>
      </c>
      <c r="AZ9" s="17">
        <v>0.53820401837228504</v>
      </c>
      <c r="BA9" s="17"/>
      <c r="BB9" s="17">
        <v>0.51213335214970201</v>
      </c>
      <c r="BC9" s="17">
        <v>0.54488130260064604</v>
      </c>
      <c r="BD9" s="17"/>
      <c r="BE9" s="17">
        <v>0.59413852894598396</v>
      </c>
      <c r="BF9" s="17">
        <v>0.53203863459066203</v>
      </c>
      <c r="BG9" s="17"/>
      <c r="BH9" s="17">
        <v>0.52067047592160498</v>
      </c>
      <c r="BI9" s="17">
        <v>0.54154572695382297</v>
      </c>
      <c r="BJ9" s="17"/>
      <c r="BK9" s="17">
        <v>0.56403669323752703</v>
      </c>
      <c r="BL9" s="17">
        <v>0.535149833233318</v>
      </c>
      <c r="BM9" s="17"/>
      <c r="BN9" s="17">
        <v>0.529335054337149</v>
      </c>
      <c r="BO9" s="17">
        <v>0.54040518494607503</v>
      </c>
      <c r="BP9" s="17"/>
      <c r="BQ9" s="17">
        <v>0.54630625913261899</v>
      </c>
      <c r="BR9" s="17">
        <v>0.53925271205680503</v>
      </c>
      <c r="BS9" s="17"/>
      <c r="BT9" s="17">
        <v>0.57600771167442899</v>
      </c>
      <c r="BU9" s="17">
        <v>0.53727180069012004</v>
      </c>
      <c r="BV9" s="17"/>
      <c r="BW9" s="17">
        <v>0.547650702509065</v>
      </c>
      <c r="BX9" s="17">
        <v>0.53515346641853001</v>
      </c>
      <c r="BY9" s="17"/>
      <c r="BZ9" s="17">
        <v>0.53882720058828304</v>
      </c>
      <c r="CA9" s="17">
        <v>0.53991282741847102</v>
      </c>
    </row>
    <row r="10" spans="2:79" ht="29" x14ac:dyDescent="0.35">
      <c r="B10" s="18" t="s">
        <v>338</v>
      </c>
      <c r="C10" s="17">
        <v>0.38937355246767902</v>
      </c>
      <c r="D10" s="17">
        <v>0.41055739873469499</v>
      </c>
      <c r="E10" s="17">
        <v>0.33123642518118201</v>
      </c>
      <c r="F10" s="17">
        <v>0.406256771898589</v>
      </c>
      <c r="G10" s="17">
        <v>0.40117183674075602</v>
      </c>
      <c r="H10" s="17">
        <v>0.41600653358096301</v>
      </c>
      <c r="I10" s="17">
        <v>0.443147321236396</v>
      </c>
      <c r="J10" s="17">
        <v>0.310685744234169</v>
      </c>
      <c r="K10" s="17">
        <v>0.36880559018719999</v>
      </c>
      <c r="L10" s="17">
        <v>0.29148410885385601</v>
      </c>
      <c r="M10" s="17"/>
      <c r="N10" s="17">
        <v>0.43803711992368599</v>
      </c>
      <c r="O10" s="17">
        <v>0.40438208330353598</v>
      </c>
      <c r="P10" s="17">
        <v>0.36246811381774802</v>
      </c>
      <c r="Q10" s="17">
        <v>0.36799566398664502</v>
      </c>
      <c r="R10" s="17"/>
      <c r="S10" s="17">
        <v>0.41926195017773898</v>
      </c>
      <c r="T10" s="17">
        <v>0.43498149256726099</v>
      </c>
      <c r="U10" s="17">
        <v>0.37939747157082898</v>
      </c>
      <c r="V10" s="17">
        <v>0.40921357076530701</v>
      </c>
      <c r="W10" s="17">
        <v>0.37182039758795299</v>
      </c>
      <c r="X10" s="17">
        <v>0.403708002328519</v>
      </c>
      <c r="Y10" s="17">
        <v>0.33714786245291201</v>
      </c>
      <c r="Z10" s="17"/>
      <c r="AA10" s="17">
        <v>0.37877333356279702</v>
      </c>
      <c r="AB10" s="17">
        <v>0.419017856320619</v>
      </c>
      <c r="AC10" s="17"/>
      <c r="AD10" s="17">
        <v>0.38641027575890002</v>
      </c>
      <c r="AE10" s="17">
        <v>0.35903186815946803</v>
      </c>
      <c r="AF10" s="17">
        <v>0.38142131945385199</v>
      </c>
      <c r="AG10" s="17"/>
      <c r="AH10" s="17">
        <v>0.37443854990620001</v>
      </c>
      <c r="AI10" s="17">
        <v>0.39200635755219199</v>
      </c>
      <c r="AJ10" s="17"/>
      <c r="AK10" s="17">
        <v>0.38541069887925999</v>
      </c>
      <c r="AL10" s="17">
        <v>0.39111954740863603</v>
      </c>
      <c r="AM10" s="17"/>
      <c r="AN10" s="17">
        <v>0.40507130798790097</v>
      </c>
      <c r="AO10" s="17">
        <v>0.36799566398664502</v>
      </c>
      <c r="AP10" s="17"/>
      <c r="AQ10" s="17">
        <v>0.34869188598356798</v>
      </c>
      <c r="AR10" s="17">
        <v>0.41547010862554701</v>
      </c>
      <c r="AS10" s="17"/>
      <c r="AT10" s="17">
        <v>0.44586533886527502</v>
      </c>
      <c r="AU10" s="17">
        <v>0.40458943976489298</v>
      </c>
      <c r="AV10" s="17">
        <v>0.38682033509582298</v>
      </c>
      <c r="AW10" s="17">
        <v>0.34323483010748101</v>
      </c>
      <c r="AX10" s="17"/>
      <c r="AY10" s="17">
        <v>0.39059350515132402</v>
      </c>
      <c r="AZ10" s="17">
        <v>0.38900992307941901</v>
      </c>
      <c r="BA10" s="17"/>
      <c r="BB10" s="17">
        <v>0.41319561077241701</v>
      </c>
      <c r="BC10" s="17">
        <v>0.38505363472548798</v>
      </c>
      <c r="BD10" s="17"/>
      <c r="BE10" s="17">
        <v>0.334434399710826</v>
      </c>
      <c r="BF10" s="17">
        <v>0.39728356656770297</v>
      </c>
      <c r="BG10" s="17"/>
      <c r="BH10" s="17">
        <v>0.40622113198849003</v>
      </c>
      <c r="BI10" s="17">
        <v>0.387888156199927</v>
      </c>
      <c r="BJ10" s="17"/>
      <c r="BK10" s="17">
        <v>0.38867489120196902</v>
      </c>
      <c r="BL10" s="17">
        <v>0.389509472359995</v>
      </c>
      <c r="BM10" s="17"/>
      <c r="BN10" s="17">
        <v>0.37318541910758102</v>
      </c>
      <c r="BO10" s="17">
        <v>0.39022123597601299</v>
      </c>
      <c r="BP10" s="17"/>
      <c r="BQ10" s="17">
        <v>0.38517888291354002</v>
      </c>
      <c r="BR10" s="17">
        <v>0.38976470189298301</v>
      </c>
      <c r="BS10" s="17"/>
      <c r="BT10" s="17">
        <v>0.32194604567062102</v>
      </c>
      <c r="BU10" s="17">
        <v>0.39419010802355697</v>
      </c>
      <c r="BV10" s="17"/>
      <c r="BW10" s="17">
        <v>0.39156698225030001</v>
      </c>
      <c r="BX10" s="17">
        <v>0.38805100465026299</v>
      </c>
      <c r="BY10" s="17"/>
      <c r="BZ10" s="17">
        <v>0.42123273509800002</v>
      </c>
      <c r="CA10" s="17">
        <v>0.38755966884055398</v>
      </c>
    </row>
    <row r="11" spans="2:79" x14ac:dyDescent="0.35">
      <c r="B11" s="18" t="s">
        <v>339</v>
      </c>
      <c r="C11" s="17">
        <v>5.5653704106813098E-2</v>
      </c>
      <c r="D11" s="17">
        <v>8.2778815884364004E-2</v>
      </c>
      <c r="E11" s="17">
        <v>6.4594130442768904E-2</v>
      </c>
      <c r="F11" s="17">
        <v>4.8533482576190702E-2</v>
      </c>
      <c r="G11" s="17">
        <v>4.9560150588248003E-2</v>
      </c>
      <c r="H11" s="17">
        <v>5.6365320164193197E-2</v>
      </c>
      <c r="I11" s="17">
        <v>3.39886011498505E-2</v>
      </c>
      <c r="J11" s="17">
        <v>6.4939330052905697E-2</v>
      </c>
      <c r="K11" s="17">
        <v>6.4511400439649105E-2</v>
      </c>
      <c r="L11" s="17">
        <v>3.9073492971324099E-2</v>
      </c>
      <c r="M11" s="17"/>
      <c r="N11" s="17">
        <v>6.7484617443440198E-2</v>
      </c>
      <c r="O11" s="17">
        <v>5.1613669564870401E-2</v>
      </c>
      <c r="P11" s="17">
        <v>6.8138159586537503E-2</v>
      </c>
      <c r="Q11" s="17">
        <v>4.6417231369591E-2</v>
      </c>
      <c r="R11" s="17"/>
      <c r="S11" s="17">
        <v>7.9217231982681102E-2</v>
      </c>
      <c r="T11" s="17">
        <v>8.5131167751668804E-2</v>
      </c>
      <c r="U11" s="17">
        <v>5.2572298163190499E-2</v>
      </c>
      <c r="V11" s="17">
        <v>6.3337929622087494E-2</v>
      </c>
      <c r="W11" s="17">
        <v>5.7911358512097999E-2</v>
      </c>
      <c r="X11" s="17">
        <v>3.90126057229069E-2</v>
      </c>
      <c r="Y11" s="17">
        <v>3.0967727125004101E-2</v>
      </c>
      <c r="Z11" s="17"/>
      <c r="AA11" s="17">
        <v>4.7799248164726103E-2</v>
      </c>
      <c r="AB11" s="17">
        <v>7.7619276764894996E-2</v>
      </c>
      <c r="AC11" s="17"/>
      <c r="AD11" s="17">
        <v>4.6230508966181499E-2</v>
      </c>
      <c r="AE11" s="17">
        <v>3.6971572177671601E-2</v>
      </c>
      <c r="AF11" s="17">
        <v>5.10945929048984E-2</v>
      </c>
      <c r="AG11" s="17"/>
      <c r="AH11" s="17">
        <v>3.3430906872633399E-2</v>
      </c>
      <c r="AI11" s="17">
        <v>5.9571232296675602E-2</v>
      </c>
      <c r="AJ11" s="17"/>
      <c r="AK11" s="17">
        <v>5.2277969646464001E-2</v>
      </c>
      <c r="AL11" s="17">
        <v>5.7141020041726803E-2</v>
      </c>
      <c r="AM11" s="17"/>
      <c r="AN11" s="17">
        <v>6.2436033943866098E-2</v>
      </c>
      <c r="AO11" s="17">
        <v>4.6417231369591E-2</v>
      </c>
      <c r="AP11" s="17"/>
      <c r="AQ11" s="17">
        <v>4.2974743264941398E-2</v>
      </c>
      <c r="AR11" s="17">
        <v>6.3787029071820503E-2</v>
      </c>
      <c r="AS11" s="17"/>
      <c r="AT11" s="17">
        <v>8.3580840221898406E-2</v>
      </c>
      <c r="AU11" s="17">
        <v>6.9855445556414195E-2</v>
      </c>
      <c r="AV11" s="17">
        <v>5.3343687371166702E-2</v>
      </c>
      <c r="AW11" s="17">
        <v>2.5032390812746101E-2</v>
      </c>
      <c r="AX11" s="17"/>
      <c r="AY11" s="17">
        <v>5.0521168814451803E-2</v>
      </c>
      <c r="AZ11" s="17">
        <v>5.7183550873497399E-2</v>
      </c>
      <c r="BA11" s="17"/>
      <c r="BB11" s="17">
        <v>5.49282190389059E-2</v>
      </c>
      <c r="BC11" s="17">
        <v>5.5785264351375298E-2</v>
      </c>
      <c r="BD11" s="17"/>
      <c r="BE11" s="17">
        <v>5.2868822616854397E-2</v>
      </c>
      <c r="BF11" s="17">
        <v>5.6054665001677398E-2</v>
      </c>
      <c r="BG11" s="17"/>
      <c r="BH11" s="17">
        <v>5.18287803799201E-2</v>
      </c>
      <c r="BI11" s="17">
        <v>5.5990935186289101E-2</v>
      </c>
      <c r="BJ11" s="17"/>
      <c r="BK11" s="17">
        <v>3.4978484789962599E-2</v>
      </c>
      <c r="BL11" s="17">
        <v>5.96759302141881E-2</v>
      </c>
      <c r="BM11" s="17"/>
      <c r="BN11" s="17">
        <v>7.3819188719307496E-2</v>
      </c>
      <c r="BO11" s="17">
        <v>5.47024775889451E-2</v>
      </c>
      <c r="BP11" s="17"/>
      <c r="BQ11" s="17">
        <v>5.5519355897519801E-2</v>
      </c>
      <c r="BR11" s="17">
        <v>5.5666231964890497E-2</v>
      </c>
      <c r="BS11" s="17"/>
      <c r="BT11" s="17">
        <v>8.1168851498583897E-2</v>
      </c>
      <c r="BU11" s="17">
        <v>5.3831078137581298E-2</v>
      </c>
      <c r="BV11" s="17"/>
      <c r="BW11" s="17">
        <v>4.9526230501874498E-2</v>
      </c>
      <c r="BX11" s="17">
        <v>5.93483183163456E-2</v>
      </c>
      <c r="BY11" s="17"/>
      <c r="BZ11" s="17">
        <v>3.21379682808186E-2</v>
      </c>
      <c r="CA11" s="17">
        <v>5.69925585491729E-2</v>
      </c>
    </row>
    <row r="12" spans="2:79" x14ac:dyDescent="0.35">
      <c r="B12" s="18" t="s">
        <v>340</v>
      </c>
      <c r="C12" s="17">
        <v>9.9375670727248205E-3</v>
      </c>
      <c r="D12" s="17">
        <v>1.12983773357098E-2</v>
      </c>
      <c r="E12" s="17">
        <v>1.2275037973550401E-2</v>
      </c>
      <c r="F12" s="17">
        <v>1.1105751708798401E-2</v>
      </c>
      <c r="G12" s="17">
        <v>1.2144657449391499E-2</v>
      </c>
      <c r="H12" s="17">
        <v>1.35383214873546E-2</v>
      </c>
      <c r="I12" s="17">
        <v>0</v>
      </c>
      <c r="J12" s="17">
        <v>1.38282262509939E-2</v>
      </c>
      <c r="K12" s="17">
        <v>0</v>
      </c>
      <c r="L12" s="17">
        <v>1.28421835662376E-2</v>
      </c>
      <c r="M12" s="17"/>
      <c r="N12" s="17">
        <v>2.1950148615486401E-2</v>
      </c>
      <c r="O12" s="17">
        <v>7.3544079021551304E-3</v>
      </c>
      <c r="P12" s="17">
        <v>8.1484698217526401E-3</v>
      </c>
      <c r="Q12" s="17">
        <v>5.5749053094900497E-3</v>
      </c>
      <c r="R12" s="17"/>
      <c r="S12" s="17">
        <v>2.1749814992473599E-2</v>
      </c>
      <c r="T12" s="17">
        <v>1.29323507134091E-2</v>
      </c>
      <c r="U12" s="17">
        <v>1.01630818116193E-2</v>
      </c>
      <c r="V12" s="17">
        <v>1.0105409043655899E-2</v>
      </c>
      <c r="W12" s="17">
        <v>6.5949937589775002E-3</v>
      </c>
      <c r="X12" s="17">
        <v>2.6954647948755602E-3</v>
      </c>
      <c r="Y12" s="17">
        <v>4.7497280464454499E-3</v>
      </c>
      <c r="Z12" s="17"/>
      <c r="AA12" s="17">
        <v>6.4323114445734497E-3</v>
      </c>
      <c r="AB12" s="17">
        <v>1.9740276229541501E-2</v>
      </c>
      <c r="AC12" s="17"/>
      <c r="AD12" s="17">
        <v>8.7364632573871791E-3</v>
      </c>
      <c r="AE12" s="17">
        <v>4.1012250469390698E-3</v>
      </c>
      <c r="AF12" s="17">
        <v>6.34088081245965E-3</v>
      </c>
      <c r="AG12" s="17"/>
      <c r="AH12" s="17">
        <v>7.8851385049793395E-3</v>
      </c>
      <c r="AI12" s="17">
        <v>1.02993778154092E-2</v>
      </c>
      <c r="AJ12" s="17"/>
      <c r="AK12" s="17">
        <v>8.2479424937323305E-3</v>
      </c>
      <c r="AL12" s="17">
        <v>1.06819993110643E-2</v>
      </c>
      <c r="AM12" s="17"/>
      <c r="AN12" s="17">
        <v>1.3141063893163199E-2</v>
      </c>
      <c r="AO12" s="17">
        <v>5.5749053094900497E-3</v>
      </c>
      <c r="AP12" s="17"/>
      <c r="AQ12" s="17">
        <v>9.6966916178171901E-3</v>
      </c>
      <c r="AR12" s="17">
        <v>1.00920843376088E-2</v>
      </c>
      <c r="AS12" s="17"/>
      <c r="AT12" s="17">
        <v>2.2143873373775502E-2</v>
      </c>
      <c r="AU12" s="17">
        <v>1.7300303221430401E-2</v>
      </c>
      <c r="AV12" s="17">
        <v>6.3132831462200702E-3</v>
      </c>
      <c r="AW12" s="17">
        <v>1.13474002239366E-3</v>
      </c>
      <c r="AX12" s="17"/>
      <c r="AY12" s="17">
        <v>9.9560498722395408E-3</v>
      </c>
      <c r="AZ12" s="17">
        <v>9.9320579335828094E-3</v>
      </c>
      <c r="BA12" s="17"/>
      <c r="BB12" s="17">
        <v>1.3168833033857101E-2</v>
      </c>
      <c r="BC12" s="17">
        <v>9.3516058188034493E-3</v>
      </c>
      <c r="BD12" s="17"/>
      <c r="BE12" s="17">
        <v>1.35351424259561E-2</v>
      </c>
      <c r="BF12" s="17">
        <v>9.41959636618875E-3</v>
      </c>
      <c r="BG12" s="17"/>
      <c r="BH12" s="17">
        <v>8.2508325402747204E-3</v>
      </c>
      <c r="BI12" s="17">
        <v>1.00862809681597E-2</v>
      </c>
      <c r="BJ12" s="17"/>
      <c r="BK12" s="17">
        <v>8.3163023142993706E-3</v>
      </c>
      <c r="BL12" s="17">
        <v>1.02529733249328E-2</v>
      </c>
      <c r="BM12" s="17"/>
      <c r="BN12" s="17">
        <v>1.52936978981979E-2</v>
      </c>
      <c r="BO12" s="17">
        <v>9.6570959604454203E-3</v>
      </c>
      <c r="BP12" s="17"/>
      <c r="BQ12" s="17">
        <v>1.29955020563218E-2</v>
      </c>
      <c r="BR12" s="17">
        <v>9.65241719476349E-3</v>
      </c>
      <c r="BS12" s="17"/>
      <c r="BT12" s="17">
        <v>1.72716122160258E-2</v>
      </c>
      <c r="BU12" s="17">
        <v>9.4136735230442008E-3</v>
      </c>
      <c r="BV12" s="17"/>
      <c r="BW12" s="17">
        <v>7.23529578330309E-3</v>
      </c>
      <c r="BX12" s="17">
        <v>1.15669253609209E-2</v>
      </c>
      <c r="BY12" s="17"/>
      <c r="BZ12" s="17">
        <v>3.3393028885177999E-3</v>
      </c>
      <c r="CA12" s="17">
        <v>1.0313235322285799E-2</v>
      </c>
    </row>
    <row r="13" spans="2:79" x14ac:dyDescent="0.35">
      <c r="B13" s="18" t="s">
        <v>103</v>
      </c>
      <c r="C13" s="19">
        <v>5.1808289288986604E-3</v>
      </c>
      <c r="D13" s="19">
        <v>1.01451538641106E-2</v>
      </c>
      <c r="E13" s="19">
        <v>7.0427351103715102E-3</v>
      </c>
      <c r="F13" s="19">
        <v>0</v>
      </c>
      <c r="G13" s="19">
        <v>4.5966474415157499E-3</v>
      </c>
      <c r="H13" s="19">
        <v>3.1113211413922202E-3</v>
      </c>
      <c r="I13" s="19">
        <v>3.8150002381103598E-3</v>
      </c>
      <c r="J13" s="19">
        <v>7.2629689956057201E-3</v>
      </c>
      <c r="K13" s="19">
        <v>1.26787274638731E-2</v>
      </c>
      <c r="L13" s="19">
        <v>3.4073316785582799E-3</v>
      </c>
      <c r="M13" s="19"/>
      <c r="N13" s="19">
        <v>6.7444950249785397E-3</v>
      </c>
      <c r="O13" s="19">
        <v>0</v>
      </c>
      <c r="P13" s="19">
        <v>8.5273701737301304E-3</v>
      </c>
      <c r="Q13" s="19">
        <v>5.3801916937347496E-3</v>
      </c>
      <c r="R13" s="19"/>
      <c r="S13" s="19">
        <v>4.4491882645745799E-3</v>
      </c>
      <c r="T13" s="19">
        <v>6.4790727620152797E-3</v>
      </c>
      <c r="U13" s="19">
        <v>0</v>
      </c>
      <c r="V13" s="19">
        <v>1.71542370769766E-3</v>
      </c>
      <c r="W13" s="19">
        <v>3.8130786992440998E-3</v>
      </c>
      <c r="X13" s="19">
        <v>4.5861848209618403E-3</v>
      </c>
      <c r="Y13" s="19">
        <v>7.46519496723795E-3</v>
      </c>
      <c r="Z13" s="19"/>
      <c r="AA13" s="19">
        <v>4.1249677834584901E-3</v>
      </c>
      <c r="AB13" s="19">
        <v>8.1336234799174404E-3</v>
      </c>
      <c r="AC13" s="19"/>
      <c r="AD13" s="19">
        <v>1.7468937068941201E-3</v>
      </c>
      <c r="AE13" s="19">
        <v>0</v>
      </c>
      <c r="AF13" s="19">
        <v>7.2582765131728498E-3</v>
      </c>
      <c r="AG13" s="19"/>
      <c r="AH13" s="19">
        <v>1.6041034492267701E-3</v>
      </c>
      <c r="AI13" s="19">
        <v>5.8113491440794501E-3</v>
      </c>
      <c r="AJ13" s="19"/>
      <c r="AK13" s="19">
        <v>5.5819804078762201E-3</v>
      </c>
      <c r="AL13" s="19">
        <v>5.0040854693625099E-3</v>
      </c>
      <c r="AM13" s="19"/>
      <c r="AN13" s="19">
        <v>5.0344371117176101E-3</v>
      </c>
      <c r="AO13" s="19">
        <v>5.3801916937347496E-3</v>
      </c>
      <c r="AP13" s="19"/>
      <c r="AQ13" s="19">
        <v>4.5716620917347897E-3</v>
      </c>
      <c r="AR13" s="19">
        <v>5.5715984806270101E-3</v>
      </c>
      <c r="AS13" s="19"/>
      <c r="AT13" s="19">
        <v>2.08087150058829E-2</v>
      </c>
      <c r="AU13" s="19">
        <v>6.6521877219200597E-3</v>
      </c>
      <c r="AV13" s="19">
        <v>2.8830443213743E-3</v>
      </c>
      <c r="AW13" s="19">
        <v>0</v>
      </c>
      <c r="AX13" s="19"/>
      <c r="AY13" s="19">
        <v>3.5381833033253001E-3</v>
      </c>
      <c r="AZ13" s="19">
        <v>5.6704497412156203E-3</v>
      </c>
      <c r="BA13" s="19"/>
      <c r="BB13" s="19">
        <v>6.5739850051176399E-3</v>
      </c>
      <c r="BC13" s="19">
        <v>4.9281925036867404E-3</v>
      </c>
      <c r="BD13" s="19"/>
      <c r="BE13" s="19">
        <v>5.0231063003791298E-3</v>
      </c>
      <c r="BF13" s="19">
        <v>5.2035374737683599E-3</v>
      </c>
      <c r="BG13" s="19"/>
      <c r="BH13" s="19">
        <v>1.30287791697094E-2</v>
      </c>
      <c r="BI13" s="19">
        <v>4.4889006918008801E-3</v>
      </c>
      <c r="BJ13" s="19"/>
      <c r="BK13" s="19">
        <v>3.9936284562420502E-3</v>
      </c>
      <c r="BL13" s="19">
        <v>5.4117908675667299E-3</v>
      </c>
      <c r="BM13" s="19"/>
      <c r="BN13" s="19">
        <v>8.3666399377647395E-3</v>
      </c>
      <c r="BO13" s="19">
        <v>5.0140055285218203E-3</v>
      </c>
      <c r="BP13" s="19"/>
      <c r="BQ13" s="19">
        <v>0</v>
      </c>
      <c r="BR13" s="19">
        <v>5.6639368905585397E-3</v>
      </c>
      <c r="BS13" s="19"/>
      <c r="BT13" s="19">
        <v>3.6057789403407302E-3</v>
      </c>
      <c r="BU13" s="19">
        <v>5.2933396256979199E-3</v>
      </c>
      <c r="BV13" s="19"/>
      <c r="BW13" s="19">
        <v>4.0207889554574701E-3</v>
      </c>
      <c r="BX13" s="19">
        <v>5.8802852539405403E-3</v>
      </c>
      <c r="BY13" s="19"/>
      <c r="BZ13" s="19">
        <v>4.4627931443808697E-3</v>
      </c>
      <c r="CA13" s="19">
        <v>5.2217098695159702E-3</v>
      </c>
    </row>
    <row r="14" spans="2:79" x14ac:dyDescent="0.35">
      <c r="B14" s="16" t="s">
        <v>685</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4237</v>
      </c>
      <c r="D7" s="10">
        <v>637</v>
      </c>
      <c r="E7" s="10">
        <v>550</v>
      </c>
      <c r="F7" s="10">
        <v>484</v>
      </c>
      <c r="G7" s="10">
        <v>595</v>
      </c>
      <c r="H7" s="10">
        <v>575</v>
      </c>
      <c r="I7" s="10">
        <v>714</v>
      </c>
      <c r="J7" s="10">
        <v>290</v>
      </c>
      <c r="K7" s="10">
        <v>166</v>
      </c>
      <c r="L7" s="10">
        <v>226</v>
      </c>
      <c r="M7" s="10"/>
      <c r="N7" s="10">
        <v>904</v>
      </c>
      <c r="O7" s="10">
        <v>612</v>
      </c>
      <c r="P7" s="10">
        <v>766</v>
      </c>
      <c r="Q7" s="10">
        <v>1955</v>
      </c>
      <c r="R7" s="10"/>
      <c r="S7" s="10">
        <v>452</v>
      </c>
      <c r="T7" s="10">
        <v>314</v>
      </c>
      <c r="U7" s="10">
        <v>342</v>
      </c>
      <c r="V7" s="10">
        <v>837</v>
      </c>
      <c r="W7" s="10">
        <v>720</v>
      </c>
      <c r="X7" s="10">
        <v>807</v>
      </c>
      <c r="Y7" s="10">
        <v>535</v>
      </c>
      <c r="Z7" s="10"/>
      <c r="AA7" s="10">
        <v>3285</v>
      </c>
      <c r="AB7" s="10">
        <v>952</v>
      </c>
      <c r="AC7" s="10"/>
      <c r="AD7" s="10">
        <v>1023</v>
      </c>
      <c r="AE7" s="10">
        <v>862</v>
      </c>
      <c r="AF7" s="10">
        <v>1389</v>
      </c>
      <c r="AG7" s="10"/>
      <c r="AH7" s="10">
        <v>740</v>
      </c>
      <c r="AI7" s="10">
        <v>3497</v>
      </c>
      <c r="AJ7" s="10"/>
      <c r="AK7" s="10">
        <v>1171</v>
      </c>
      <c r="AL7" s="10">
        <v>3066</v>
      </c>
      <c r="AM7" s="10"/>
      <c r="AN7" s="10">
        <v>2282</v>
      </c>
      <c r="AO7" s="10">
        <v>1955</v>
      </c>
      <c r="AP7" s="10"/>
      <c r="AQ7" s="10">
        <v>1779</v>
      </c>
      <c r="AR7" s="10">
        <v>2458</v>
      </c>
      <c r="AS7" s="10"/>
      <c r="AT7" s="10">
        <v>332</v>
      </c>
      <c r="AU7" s="10">
        <v>1067</v>
      </c>
      <c r="AV7" s="10">
        <v>1990</v>
      </c>
      <c r="AW7" s="10">
        <v>843</v>
      </c>
      <c r="AX7" s="10"/>
      <c r="AY7" s="10">
        <v>1085</v>
      </c>
      <c r="AZ7" s="10">
        <v>3152</v>
      </c>
      <c r="BA7" s="10"/>
      <c r="BB7" s="10">
        <v>686</v>
      </c>
      <c r="BC7" s="10">
        <v>3551</v>
      </c>
      <c r="BD7" s="10"/>
      <c r="BE7" s="10">
        <v>531</v>
      </c>
      <c r="BF7" s="10">
        <v>3706</v>
      </c>
      <c r="BG7" s="10"/>
      <c r="BH7" s="10">
        <v>321</v>
      </c>
      <c r="BI7" s="10">
        <v>3916</v>
      </c>
      <c r="BJ7" s="10"/>
      <c r="BK7" s="10">
        <v>694</v>
      </c>
      <c r="BL7" s="10">
        <v>3543</v>
      </c>
      <c r="BM7" s="10"/>
      <c r="BN7" s="10">
        <v>226</v>
      </c>
      <c r="BO7" s="10">
        <v>4011</v>
      </c>
      <c r="BP7" s="10"/>
      <c r="BQ7" s="10">
        <v>396</v>
      </c>
      <c r="BR7" s="10">
        <v>3841</v>
      </c>
      <c r="BS7" s="10"/>
      <c r="BT7" s="10">
        <v>316</v>
      </c>
      <c r="BU7" s="10">
        <v>3921</v>
      </c>
      <c r="BV7" s="10"/>
      <c r="BW7" s="10">
        <v>1555</v>
      </c>
      <c r="BX7" s="10">
        <v>2682</v>
      </c>
      <c r="BY7" s="10"/>
      <c r="BZ7" s="10">
        <v>242</v>
      </c>
      <c r="CA7" s="10">
        <v>3995</v>
      </c>
    </row>
    <row r="8" spans="2:79" ht="30" customHeight="1" x14ac:dyDescent="0.35">
      <c r="B8" s="11" t="s">
        <v>27</v>
      </c>
      <c r="C8" s="11">
        <v>4175</v>
      </c>
      <c r="D8" s="11">
        <v>620</v>
      </c>
      <c r="E8" s="11">
        <v>539</v>
      </c>
      <c r="F8" s="11">
        <v>477</v>
      </c>
      <c r="G8" s="11">
        <v>592</v>
      </c>
      <c r="H8" s="11">
        <v>562</v>
      </c>
      <c r="I8" s="11">
        <v>705</v>
      </c>
      <c r="J8" s="11">
        <v>286</v>
      </c>
      <c r="K8" s="11">
        <v>165</v>
      </c>
      <c r="L8" s="11">
        <v>229</v>
      </c>
      <c r="M8" s="11"/>
      <c r="N8" s="11">
        <v>913</v>
      </c>
      <c r="O8" s="11">
        <v>777</v>
      </c>
      <c r="P8" s="11">
        <v>704</v>
      </c>
      <c r="Q8" s="11">
        <v>1781</v>
      </c>
      <c r="R8" s="11"/>
      <c r="S8" s="11">
        <v>472</v>
      </c>
      <c r="T8" s="11">
        <v>306</v>
      </c>
      <c r="U8" s="11">
        <v>336</v>
      </c>
      <c r="V8" s="11">
        <v>832</v>
      </c>
      <c r="W8" s="11">
        <v>693</v>
      </c>
      <c r="X8" s="11">
        <v>784</v>
      </c>
      <c r="Y8" s="11">
        <v>525</v>
      </c>
      <c r="Z8" s="11"/>
      <c r="AA8" s="11">
        <v>3192</v>
      </c>
      <c r="AB8" s="11">
        <v>983</v>
      </c>
      <c r="AC8" s="11"/>
      <c r="AD8" s="11">
        <v>988</v>
      </c>
      <c r="AE8" s="11">
        <v>818</v>
      </c>
      <c r="AF8" s="11">
        <v>1376</v>
      </c>
      <c r="AG8" s="11"/>
      <c r="AH8" s="11">
        <v>700</v>
      </c>
      <c r="AI8" s="11">
        <v>3475</v>
      </c>
      <c r="AJ8" s="11"/>
      <c r="AK8" s="11">
        <v>1172</v>
      </c>
      <c r="AL8" s="11">
        <v>3003</v>
      </c>
      <c r="AM8" s="11"/>
      <c r="AN8" s="11">
        <v>2394</v>
      </c>
      <c r="AO8" s="11">
        <v>1781</v>
      </c>
      <c r="AP8" s="11"/>
      <c r="AQ8" s="11">
        <v>1722</v>
      </c>
      <c r="AR8" s="11">
        <v>2453</v>
      </c>
      <c r="AS8" s="11"/>
      <c r="AT8" s="11">
        <v>340</v>
      </c>
      <c r="AU8" s="11">
        <v>1090</v>
      </c>
      <c r="AV8" s="11">
        <v>1942</v>
      </c>
      <c r="AW8" s="11">
        <v>798</v>
      </c>
      <c r="AX8" s="11"/>
      <c r="AY8" s="11">
        <v>1044</v>
      </c>
      <c r="AZ8" s="11">
        <v>3131</v>
      </c>
      <c r="BA8" s="11"/>
      <c r="BB8" s="11">
        <v>676</v>
      </c>
      <c r="BC8" s="11">
        <v>3499</v>
      </c>
      <c r="BD8" s="11"/>
      <c r="BE8" s="11">
        <v>512</v>
      </c>
      <c r="BF8" s="11">
        <v>3663</v>
      </c>
      <c r="BG8" s="11"/>
      <c r="BH8" s="11">
        <v>323</v>
      </c>
      <c r="BI8" s="11">
        <v>3852</v>
      </c>
      <c r="BJ8" s="11"/>
      <c r="BK8" s="11">
        <v>659</v>
      </c>
      <c r="BL8" s="11">
        <v>3516</v>
      </c>
      <c r="BM8" s="11"/>
      <c r="BN8" s="11">
        <v>214</v>
      </c>
      <c r="BO8" s="11">
        <v>3961</v>
      </c>
      <c r="BP8" s="11"/>
      <c r="BQ8" s="11">
        <v>374</v>
      </c>
      <c r="BR8" s="11">
        <v>3801</v>
      </c>
      <c r="BS8" s="11"/>
      <c r="BT8" s="11">
        <v>314</v>
      </c>
      <c r="BU8" s="11">
        <v>3861</v>
      </c>
      <c r="BV8" s="11"/>
      <c r="BW8" s="11">
        <v>1620</v>
      </c>
      <c r="BX8" s="11">
        <v>2556</v>
      </c>
      <c r="BY8" s="11"/>
      <c r="BZ8" s="11">
        <v>254</v>
      </c>
      <c r="CA8" s="11">
        <v>3921</v>
      </c>
    </row>
    <row r="9" spans="2:79" ht="29" x14ac:dyDescent="0.35">
      <c r="B9" s="18" t="s">
        <v>337</v>
      </c>
      <c r="C9" s="17">
        <v>0.47484616299351701</v>
      </c>
      <c r="D9" s="17">
        <v>0.48715711111437798</v>
      </c>
      <c r="E9" s="17">
        <v>0.46832860535536203</v>
      </c>
      <c r="F9" s="17">
        <v>0.47516316485326399</v>
      </c>
      <c r="G9" s="17">
        <v>0.45512486757388498</v>
      </c>
      <c r="H9" s="17">
        <v>0.40824612924415998</v>
      </c>
      <c r="I9" s="17">
        <v>0.513155476477683</v>
      </c>
      <c r="J9" s="17">
        <v>0.485855446132339</v>
      </c>
      <c r="K9" s="17">
        <v>0.40486797523266099</v>
      </c>
      <c r="L9" s="17">
        <v>0.58910715256508395</v>
      </c>
      <c r="M9" s="17"/>
      <c r="N9" s="17">
        <v>0.458959335370067</v>
      </c>
      <c r="O9" s="17">
        <v>0.461379247663949</v>
      </c>
      <c r="P9" s="17">
        <v>0.44624989507186003</v>
      </c>
      <c r="Q9" s="17">
        <v>0.500174538982748</v>
      </c>
      <c r="R9" s="17"/>
      <c r="S9" s="17">
        <v>0.458351878380796</v>
      </c>
      <c r="T9" s="17">
        <v>0.43829707509336202</v>
      </c>
      <c r="U9" s="17">
        <v>0.469958616370937</v>
      </c>
      <c r="V9" s="17">
        <v>0.42475844965515902</v>
      </c>
      <c r="W9" s="17">
        <v>0.48354544807778499</v>
      </c>
      <c r="X9" s="17">
        <v>0.512368469907996</v>
      </c>
      <c r="Y9" s="17">
        <v>0.56551060063560399</v>
      </c>
      <c r="Z9" s="17"/>
      <c r="AA9" s="17">
        <v>0.50810941286514699</v>
      </c>
      <c r="AB9" s="17">
        <v>0.36686368288705601</v>
      </c>
      <c r="AC9" s="17"/>
      <c r="AD9" s="17">
        <v>0.48667162056814001</v>
      </c>
      <c r="AE9" s="17">
        <v>0.57917359830094906</v>
      </c>
      <c r="AF9" s="17">
        <v>0.48783934317651201</v>
      </c>
      <c r="AG9" s="17"/>
      <c r="AH9" s="17">
        <v>0.56578254222130997</v>
      </c>
      <c r="AI9" s="17">
        <v>0.45651912629815899</v>
      </c>
      <c r="AJ9" s="17"/>
      <c r="AK9" s="17">
        <v>0.485438069046426</v>
      </c>
      <c r="AL9" s="17">
        <v>0.47071400323946599</v>
      </c>
      <c r="AM9" s="17"/>
      <c r="AN9" s="17">
        <v>0.45600535317421298</v>
      </c>
      <c r="AO9" s="17">
        <v>0.500174538982748</v>
      </c>
      <c r="AP9" s="17"/>
      <c r="AQ9" s="17">
        <v>0.56099849861626805</v>
      </c>
      <c r="AR9" s="17">
        <v>0.41436408536143399</v>
      </c>
      <c r="AS9" s="17"/>
      <c r="AT9" s="17">
        <v>0.25485065142114299</v>
      </c>
      <c r="AU9" s="17">
        <v>0.38545718725371098</v>
      </c>
      <c r="AV9" s="17">
        <v>0.494917092480886</v>
      </c>
      <c r="AW9" s="17">
        <v>0.63929849839879105</v>
      </c>
      <c r="AX9" s="17"/>
      <c r="AY9" s="17">
        <v>0.54670966496034701</v>
      </c>
      <c r="AZ9" s="17">
        <v>0.45088472428217002</v>
      </c>
      <c r="BA9" s="17"/>
      <c r="BB9" s="17">
        <v>0.53319343336979297</v>
      </c>
      <c r="BC9" s="17">
        <v>0.46356678209055502</v>
      </c>
      <c r="BD9" s="17"/>
      <c r="BE9" s="17">
        <v>0.53210749475433805</v>
      </c>
      <c r="BF9" s="17">
        <v>0.46683402327329299</v>
      </c>
      <c r="BG9" s="17"/>
      <c r="BH9" s="17">
        <v>0.42487994760659797</v>
      </c>
      <c r="BI9" s="17">
        <v>0.47903460372357098</v>
      </c>
      <c r="BJ9" s="17"/>
      <c r="BK9" s="17">
        <v>0.41009795853292302</v>
      </c>
      <c r="BL9" s="17">
        <v>0.48697472965361799</v>
      </c>
      <c r="BM9" s="17"/>
      <c r="BN9" s="17">
        <v>0.50996218969935903</v>
      </c>
      <c r="BO9" s="17">
        <v>0.47295076555068399</v>
      </c>
      <c r="BP9" s="17"/>
      <c r="BQ9" s="17">
        <v>0.54267839715493504</v>
      </c>
      <c r="BR9" s="17">
        <v>0.46817917553910998</v>
      </c>
      <c r="BS9" s="17"/>
      <c r="BT9" s="17">
        <v>0.58911263882253495</v>
      </c>
      <c r="BU9" s="17">
        <v>0.465554604129855</v>
      </c>
      <c r="BV9" s="17"/>
      <c r="BW9" s="17">
        <v>0.49207413500658298</v>
      </c>
      <c r="BX9" s="17">
        <v>0.46392837550955002</v>
      </c>
      <c r="BY9" s="17"/>
      <c r="BZ9" s="17">
        <v>0.51146925684512501</v>
      </c>
      <c r="CA9" s="17">
        <v>0.47247294595311701</v>
      </c>
    </row>
    <row r="10" spans="2:79" ht="29" x14ac:dyDescent="0.35">
      <c r="B10" s="18" t="s">
        <v>338</v>
      </c>
      <c r="C10" s="17">
        <v>0.41871530948385799</v>
      </c>
      <c r="D10" s="17">
        <v>0.41023204030802302</v>
      </c>
      <c r="E10" s="17">
        <v>0.403283727221599</v>
      </c>
      <c r="F10" s="17">
        <v>0.42612847214000799</v>
      </c>
      <c r="G10" s="17">
        <v>0.42974255044920001</v>
      </c>
      <c r="H10" s="17">
        <v>0.44895901728753701</v>
      </c>
      <c r="I10" s="17">
        <v>0.41609479213599998</v>
      </c>
      <c r="J10" s="17">
        <v>0.40926831177914103</v>
      </c>
      <c r="K10" s="17">
        <v>0.44663983945063701</v>
      </c>
      <c r="L10" s="17">
        <v>0.35964750193061201</v>
      </c>
      <c r="M10" s="17"/>
      <c r="N10" s="17">
        <v>0.40045048136540501</v>
      </c>
      <c r="O10" s="17">
        <v>0.43133272266474199</v>
      </c>
      <c r="P10" s="17">
        <v>0.46248444617496498</v>
      </c>
      <c r="Q10" s="17">
        <v>0.40527091664550602</v>
      </c>
      <c r="R10" s="17"/>
      <c r="S10" s="17">
        <v>0.413650551818949</v>
      </c>
      <c r="T10" s="17">
        <v>0.44125925099421998</v>
      </c>
      <c r="U10" s="17">
        <v>0.41864223454875898</v>
      </c>
      <c r="V10" s="17">
        <v>0.45776499079560001</v>
      </c>
      <c r="W10" s="17">
        <v>0.41872665912409501</v>
      </c>
      <c r="X10" s="17">
        <v>0.39157363118113298</v>
      </c>
      <c r="Y10" s="17">
        <v>0.36665382936716601</v>
      </c>
      <c r="Z10" s="17"/>
      <c r="AA10" s="17">
        <v>0.40900901361380398</v>
      </c>
      <c r="AB10" s="17">
        <v>0.45022485544645502</v>
      </c>
      <c r="AC10" s="17"/>
      <c r="AD10" s="17">
        <v>0.43031281901059898</v>
      </c>
      <c r="AE10" s="17">
        <v>0.35623961636990997</v>
      </c>
      <c r="AF10" s="17">
        <v>0.42318711465706998</v>
      </c>
      <c r="AG10" s="17"/>
      <c r="AH10" s="17">
        <v>0.36732377843310299</v>
      </c>
      <c r="AI10" s="17">
        <v>0.42907259974981898</v>
      </c>
      <c r="AJ10" s="17"/>
      <c r="AK10" s="17">
        <v>0.41080135763036002</v>
      </c>
      <c r="AL10" s="17">
        <v>0.42180273427606801</v>
      </c>
      <c r="AM10" s="17"/>
      <c r="AN10" s="17">
        <v>0.428716078925652</v>
      </c>
      <c r="AO10" s="17">
        <v>0.40527091664550602</v>
      </c>
      <c r="AP10" s="17"/>
      <c r="AQ10" s="17">
        <v>0.36560638628606801</v>
      </c>
      <c r="AR10" s="17">
        <v>0.45599970801567002</v>
      </c>
      <c r="AS10" s="17"/>
      <c r="AT10" s="17">
        <v>0.495106222537188</v>
      </c>
      <c r="AU10" s="17">
        <v>0.470013654648471</v>
      </c>
      <c r="AV10" s="17">
        <v>0.41597481193515401</v>
      </c>
      <c r="AW10" s="17">
        <v>0.32450090168421503</v>
      </c>
      <c r="AX10" s="17"/>
      <c r="AY10" s="17">
        <v>0.37225683052726499</v>
      </c>
      <c r="AZ10" s="17">
        <v>0.43420595446598798</v>
      </c>
      <c r="BA10" s="17"/>
      <c r="BB10" s="17">
        <v>0.37296040500764099</v>
      </c>
      <c r="BC10" s="17">
        <v>0.427560401849579</v>
      </c>
      <c r="BD10" s="17"/>
      <c r="BE10" s="17">
        <v>0.38166331592564001</v>
      </c>
      <c r="BF10" s="17">
        <v>0.42389971124631198</v>
      </c>
      <c r="BG10" s="17"/>
      <c r="BH10" s="17">
        <v>0.44546828456308901</v>
      </c>
      <c r="BI10" s="17">
        <v>0.41647272918026101</v>
      </c>
      <c r="BJ10" s="17"/>
      <c r="BK10" s="17">
        <v>0.495188576084029</v>
      </c>
      <c r="BL10" s="17">
        <v>0.40439041631650602</v>
      </c>
      <c r="BM10" s="17"/>
      <c r="BN10" s="17">
        <v>0.369832186354626</v>
      </c>
      <c r="BO10" s="17">
        <v>0.42135378983794203</v>
      </c>
      <c r="BP10" s="17"/>
      <c r="BQ10" s="17">
        <v>0.36847523562630302</v>
      </c>
      <c r="BR10" s="17">
        <v>0.42365322648242998</v>
      </c>
      <c r="BS10" s="17"/>
      <c r="BT10" s="17">
        <v>0.30453623886897202</v>
      </c>
      <c r="BU10" s="17">
        <v>0.427999761007539</v>
      </c>
      <c r="BV10" s="17"/>
      <c r="BW10" s="17">
        <v>0.42230162316415698</v>
      </c>
      <c r="BX10" s="17">
        <v>0.41644257473697899</v>
      </c>
      <c r="BY10" s="17"/>
      <c r="BZ10" s="17">
        <v>0.41522200942587101</v>
      </c>
      <c r="CA10" s="17">
        <v>0.41894167919632502</v>
      </c>
    </row>
    <row r="11" spans="2:79" x14ac:dyDescent="0.35">
      <c r="B11" s="18" t="s">
        <v>339</v>
      </c>
      <c r="C11" s="17">
        <v>7.9774823438390097E-2</v>
      </c>
      <c r="D11" s="17">
        <v>7.3284589249437496E-2</v>
      </c>
      <c r="E11" s="17">
        <v>9.9374236978395702E-2</v>
      </c>
      <c r="F11" s="17">
        <v>6.8186248263770094E-2</v>
      </c>
      <c r="G11" s="17">
        <v>8.6761570445327396E-2</v>
      </c>
      <c r="H11" s="17">
        <v>0.110547876350428</v>
      </c>
      <c r="I11" s="17">
        <v>6.1564449499713597E-2</v>
      </c>
      <c r="J11" s="17">
        <v>6.3834718548341607E-2</v>
      </c>
      <c r="K11" s="17">
        <v>0.102775484397717</v>
      </c>
      <c r="L11" s="17">
        <v>4.1296435994366998E-2</v>
      </c>
      <c r="M11" s="17"/>
      <c r="N11" s="17">
        <v>0.107651813385355</v>
      </c>
      <c r="O11" s="17">
        <v>7.4924554456819795E-2</v>
      </c>
      <c r="P11" s="17">
        <v>7.3664154840586596E-2</v>
      </c>
      <c r="Q11" s="17">
        <v>7.0010054535959695E-2</v>
      </c>
      <c r="R11" s="17"/>
      <c r="S11" s="17">
        <v>8.1697281372260205E-2</v>
      </c>
      <c r="T11" s="17">
        <v>0.103492860501079</v>
      </c>
      <c r="U11" s="17">
        <v>9.2192039097734907E-2</v>
      </c>
      <c r="V11" s="17">
        <v>9.3035529799261996E-2</v>
      </c>
      <c r="W11" s="17">
        <v>7.0452316920445193E-2</v>
      </c>
      <c r="X11" s="17">
        <v>7.5137725343995806E-2</v>
      </c>
      <c r="Y11" s="17">
        <v>5.0855613954498599E-2</v>
      </c>
      <c r="Z11" s="17"/>
      <c r="AA11" s="17">
        <v>6.7720984329844802E-2</v>
      </c>
      <c r="AB11" s="17">
        <v>0.11890519845490601</v>
      </c>
      <c r="AC11" s="17"/>
      <c r="AD11" s="17">
        <v>7.2113633932445395E-2</v>
      </c>
      <c r="AE11" s="17">
        <v>5.3989726411408499E-2</v>
      </c>
      <c r="AF11" s="17">
        <v>6.8706920029197802E-2</v>
      </c>
      <c r="AG11" s="17"/>
      <c r="AH11" s="17">
        <v>5.2587912242272702E-2</v>
      </c>
      <c r="AI11" s="17">
        <v>8.5253989459246907E-2</v>
      </c>
      <c r="AJ11" s="17"/>
      <c r="AK11" s="17">
        <v>7.3679113008922797E-2</v>
      </c>
      <c r="AL11" s="17">
        <v>8.2152908098806293E-2</v>
      </c>
      <c r="AM11" s="17"/>
      <c r="AN11" s="17">
        <v>8.7038461418905005E-2</v>
      </c>
      <c r="AO11" s="17">
        <v>7.0010054535959695E-2</v>
      </c>
      <c r="AP11" s="17"/>
      <c r="AQ11" s="17">
        <v>4.97290580578129E-2</v>
      </c>
      <c r="AR11" s="17">
        <v>0.100868045126782</v>
      </c>
      <c r="AS11" s="17"/>
      <c r="AT11" s="17">
        <v>0.17645814849637401</v>
      </c>
      <c r="AU11" s="17">
        <v>0.100260551420409</v>
      </c>
      <c r="AV11" s="17">
        <v>7.1613325205517206E-2</v>
      </c>
      <c r="AW11" s="17">
        <v>3.1049330516818598E-2</v>
      </c>
      <c r="AX11" s="17"/>
      <c r="AY11" s="17">
        <v>6.6716790248687693E-2</v>
      </c>
      <c r="AZ11" s="17">
        <v>8.4128761855004106E-2</v>
      </c>
      <c r="BA11" s="17"/>
      <c r="BB11" s="17">
        <v>6.6869019099389804E-2</v>
      </c>
      <c r="BC11" s="17">
        <v>8.2269704211045305E-2</v>
      </c>
      <c r="BD11" s="17"/>
      <c r="BE11" s="17">
        <v>7.0427354820066498E-2</v>
      </c>
      <c r="BF11" s="17">
        <v>8.1082743151351805E-2</v>
      </c>
      <c r="BG11" s="17"/>
      <c r="BH11" s="17">
        <v>9.5591136912850205E-2</v>
      </c>
      <c r="BI11" s="17">
        <v>7.8449013767940806E-2</v>
      </c>
      <c r="BJ11" s="17"/>
      <c r="BK11" s="17">
        <v>6.8052011832213904E-2</v>
      </c>
      <c r="BL11" s="17">
        <v>8.1970728378052901E-2</v>
      </c>
      <c r="BM11" s="17"/>
      <c r="BN11" s="17">
        <v>9.9557806775351199E-2</v>
      </c>
      <c r="BO11" s="17">
        <v>7.8707031334727895E-2</v>
      </c>
      <c r="BP11" s="17"/>
      <c r="BQ11" s="17">
        <v>7.3511340035519193E-2</v>
      </c>
      <c r="BR11" s="17">
        <v>8.0390438798610298E-2</v>
      </c>
      <c r="BS11" s="17"/>
      <c r="BT11" s="17">
        <v>9.5865376500408495E-2</v>
      </c>
      <c r="BU11" s="17">
        <v>7.8466422878733996E-2</v>
      </c>
      <c r="BV11" s="17"/>
      <c r="BW11" s="17">
        <v>7.2263759578812606E-2</v>
      </c>
      <c r="BX11" s="17">
        <v>8.4534768424089801E-2</v>
      </c>
      <c r="BY11" s="17"/>
      <c r="BZ11" s="17">
        <v>6.9307199959741897E-2</v>
      </c>
      <c r="CA11" s="17">
        <v>8.0453137032339098E-2</v>
      </c>
    </row>
    <row r="12" spans="2:79" x14ac:dyDescent="0.35">
      <c r="B12" s="18" t="s">
        <v>340</v>
      </c>
      <c r="C12" s="17">
        <v>1.43774410353135E-2</v>
      </c>
      <c r="D12" s="17">
        <v>1.7782934250520702E-2</v>
      </c>
      <c r="E12" s="17">
        <v>1.9128928841853202E-2</v>
      </c>
      <c r="F12" s="17">
        <v>1.1224877855117599E-2</v>
      </c>
      <c r="G12" s="17">
        <v>1.5528289208458199E-2</v>
      </c>
      <c r="H12" s="17">
        <v>1.91120189745809E-2</v>
      </c>
      <c r="I12" s="17">
        <v>3.8974813729595E-3</v>
      </c>
      <c r="J12" s="17">
        <v>1.7964269150312E-2</v>
      </c>
      <c r="K12" s="17">
        <v>1.9672210895650799E-2</v>
      </c>
      <c r="L12" s="17">
        <v>9.9489095099376292E-3</v>
      </c>
      <c r="M12" s="17"/>
      <c r="N12" s="17">
        <v>2.2380745284057701E-2</v>
      </c>
      <c r="O12" s="17">
        <v>2.1419310541537201E-2</v>
      </c>
      <c r="P12" s="17">
        <v>4.8583631589968297E-3</v>
      </c>
      <c r="Q12" s="17">
        <v>1.0967218651570101E-2</v>
      </c>
      <c r="R12" s="17"/>
      <c r="S12" s="17">
        <v>2.5656709152620999E-2</v>
      </c>
      <c r="T12" s="17">
        <v>8.54808784277971E-3</v>
      </c>
      <c r="U12" s="17">
        <v>1.2718941791224601E-2</v>
      </c>
      <c r="V12" s="17">
        <v>1.4157221237393E-2</v>
      </c>
      <c r="W12" s="17">
        <v>1.5696378046332098E-2</v>
      </c>
      <c r="X12" s="17">
        <v>1.43695801981042E-2</v>
      </c>
      <c r="Y12" s="17">
        <v>1.0055333383600601E-2</v>
      </c>
      <c r="Z12" s="17"/>
      <c r="AA12" s="17">
        <v>9.3743446904396305E-3</v>
      </c>
      <c r="AB12" s="17">
        <v>3.0618991503652201E-2</v>
      </c>
      <c r="AC12" s="17"/>
      <c r="AD12" s="17">
        <v>6.6154976021703697E-3</v>
      </c>
      <c r="AE12" s="17">
        <v>8.2849533024292807E-3</v>
      </c>
      <c r="AF12" s="17">
        <v>1.31355482293054E-2</v>
      </c>
      <c r="AG12" s="17"/>
      <c r="AH12" s="17">
        <v>1.1605307780002599E-2</v>
      </c>
      <c r="AI12" s="17">
        <v>1.49361282001855E-2</v>
      </c>
      <c r="AJ12" s="17"/>
      <c r="AK12" s="17">
        <v>1.6058545523695601E-2</v>
      </c>
      <c r="AL12" s="17">
        <v>1.37216013522057E-2</v>
      </c>
      <c r="AM12" s="17"/>
      <c r="AN12" s="17">
        <v>1.6914174989395601E-2</v>
      </c>
      <c r="AO12" s="17">
        <v>1.0967218651570101E-2</v>
      </c>
      <c r="AP12" s="17"/>
      <c r="AQ12" s="17">
        <v>1.42205019769389E-2</v>
      </c>
      <c r="AR12" s="17">
        <v>1.4487617970662999E-2</v>
      </c>
      <c r="AS12" s="17"/>
      <c r="AT12" s="17">
        <v>4.4120117720739697E-2</v>
      </c>
      <c r="AU12" s="17">
        <v>2.4035789568671799E-2</v>
      </c>
      <c r="AV12" s="17">
        <v>8.8932151774252302E-3</v>
      </c>
      <c r="AW12" s="17">
        <v>1.9762105234392702E-3</v>
      </c>
      <c r="AX12" s="17"/>
      <c r="AY12" s="17">
        <v>8.4512921192746206E-3</v>
      </c>
      <c r="AZ12" s="17">
        <v>1.6353396146873801E-2</v>
      </c>
      <c r="BA12" s="17"/>
      <c r="BB12" s="17">
        <v>1.47233651374729E-2</v>
      </c>
      <c r="BC12" s="17">
        <v>1.4310568845978699E-2</v>
      </c>
      <c r="BD12" s="17"/>
      <c r="BE12" s="17">
        <v>9.8912559145994308E-3</v>
      </c>
      <c r="BF12" s="17">
        <v>1.5005158569863499E-2</v>
      </c>
      <c r="BG12" s="17"/>
      <c r="BH12" s="17">
        <v>1.3984887316478199E-2</v>
      </c>
      <c r="BI12" s="17">
        <v>1.4410347029333101E-2</v>
      </c>
      <c r="BJ12" s="17"/>
      <c r="BK12" s="17">
        <v>1.1721886813823801E-2</v>
      </c>
      <c r="BL12" s="17">
        <v>1.48748767041968E-2</v>
      </c>
      <c r="BM12" s="17"/>
      <c r="BN12" s="17">
        <v>8.1024934649862705E-3</v>
      </c>
      <c r="BO12" s="17">
        <v>1.47161330997187E-2</v>
      </c>
      <c r="BP12" s="17"/>
      <c r="BQ12" s="17">
        <v>1.1813871342995899E-2</v>
      </c>
      <c r="BR12" s="17">
        <v>1.46294051227193E-2</v>
      </c>
      <c r="BS12" s="17"/>
      <c r="BT12" s="17">
        <v>1.0485745808084999E-2</v>
      </c>
      <c r="BU12" s="17">
        <v>1.4693893564551599E-2</v>
      </c>
      <c r="BV12" s="17"/>
      <c r="BW12" s="17">
        <v>9.5088324864581308E-3</v>
      </c>
      <c r="BX12" s="17">
        <v>1.7462797421933501E-2</v>
      </c>
      <c r="BY12" s="17"/>
      <c r="BZ12" s="17">
        <v>4.0015337692623802E-3</v>
      </c>
      <c r="CA12" s="17">
        <v>1.5049811317113601E-2</v>
      </c>
    </row>
    <row r="13" spans="2:79" x14ac:dyDescent="0.35">
      <c r="B13" s="18" t="s">
        <v>103</v>
      </c>
      <c r="C13" s="19">
        <v>1.22862630489216E-2</v>
      </c>
      <c r="D13" s="19">
        <v>1.1543325077640901E-2</v>
      </c>
      <c r="E13" s="19">
        <v>9.8845016027900908E-3</v>
      </c>
      <c r="F13" s="19">
        <v>1.9297236887840699E-2</v>
      </c>
      <c r="G13" s="19">
        <v>1.28427223231296E-2</v>
      </c>
      <c r="H13" s="19">
        <v>1.31349581432936E-2</v>
      </c>
      <c r="I13" s="19">
        <v>5.2878005136436698E-3</v>
      </c>
      <c r="J13" s="19">
        <v>2.30772543898667E-2</v>
      </c>
      <c r="K13" s="19">
        <v>2.6044490023335101E-2</v>
      </c>
      <c r="L13" s="19">
        <v>0</v>
      </c>
      <c r="M13" s="19"/>
      <c r="N13" s="19">
        <v>1.05576245951158E-2</v>
      </c>
      <c r="O13" s="19">
        <v>1.09441646729519E-2</v>
      </c>
      <c r="P13" s="19">
        <v>1.2743140753591699E-2</v>
      </c>
      <c r="Q13" s="19">
        <v>1.3577271184215801E-2</v>
      </c>
      <c r="R13" s="19"/>
      <c r="S13" s="19">
        <v>2.06435792753746E-2</v>
      </c>
      <c r="T13" s="19">
        <v>8.4027255685597303E-3</v>
      </c>
      <c r="U13" s="19">
        <v>6.4881681913450803E-3</v>
      </c>
      <c r="V13" s="19">
        <v>1.0283808512586199E-2</v>
      </c>
      <c r="W13" s="19">
        <v>1.1579197831343299E-2</v>
      </c>
      <c r="X13" s="19">
        <v>6.5505933687708302E-3</v>
      </c>
      <c r="Y13" s="19">
        <v>6.9246226591308004E-3</v>
      </c>
      <c r="Z13" s="19"/>
      <c r="AA13" s="19">
        <v>5.7862445007640598E-3</v>
      </c>
      <c r="AB13" s="19">
        <v>3.3387271707930703E-2</v>
      </c>
      <c r="AC13" s="19"/>
      <c r="AD13" s="19">
        <v>4.2864288866446103E-3</v>
      </c>
      <c r="AE13" s="19">
        <v>2.3121056153030399E-3</v>
      </c>
      <c r="AF13" s="19">
        <v>7.1310739079142402E-3</v>
      </c>
      <c r="AG13" s="19"/>
      <c r="AH13" s="19">
        <v>2.70045932331172E-3</v>
      </c>
      <c r="AI13" s="19">
        <v>1.4218156292589001E-2</v>
      </c>
      <c r="AJ13" s="19"/>
      <c r="AK13" s="19">
        <v>1.40229147905952E-2</v>
      </c>
      <c r="AL13" s="19">
        <v>1.16087530334533E-2</v>
      </c>
      <c r="AM13" s="19"/>
      <c r="AN13" s="19">
        <v>1.13259314918335E-2</v>
      </c>
      <c r="AO13" s="19">
        <v>1.3577271184215801E-2</v>
      </c>
      <c r="AP13" s="19"/>
      <c r="AQ13" s="19">
        <v>9.4455550629121698E-3</v>
      </c>
      <c r="AR13" s="19">
        <v>1.42805435254515E-2</v>
      </c>
      <c r="AS13" s="19"/>
      <c r="AT13" s="19">
        <v>2.94648598245556E-2</v>
      </c>
      <c r="AU13" s="19">
        <v>2.0232817108737599E-2</v>
      </c>
      <c r="AV13" s="19">
        <v>8.6015552010176508E-3</v>
      </c>
      <c r="AW13" s="19">
        <v>3.1750588767360702E-3</v>
      </c>
      <c r="AX13" s="19"/>
      <c r="AY13" s="19">
        <v>5.8654221444249402E-3</v>
      </c>
      <c r="AZ13" s="19">
        <v>1.44271632499642E-2</v>
      </c>
      <c r="BA13" s="19"/>
      <c r="BB13" s="19">
        <v>1.2253777385702999E-2</v>
      </c>
      <c r="BC13" s="19">
        <v>1.2292543002841799E-2</v>
      </c>
      <c r="BD13" s="19"/>
      <c r="BE13" s="19">
        <v>5.9105785853554903E-3</v>
      </c>
      <c r="BF13" s="19">
        <v>1.3178363759179801E-2</v>
      </c>
      <c r="BG13" s="19"/>
      <c r="BH13" s="19">
        <v>2.0075743600984498E-2</v>
      </c>
      <c r="BI13" s="19">
        <v>1.1633306298893999E-2</v>
      </c>
      <c r="BJ13" s="19"/>
      <c r="BK13" s="19">
        <v>1.4939566737009901E-2</v>
      </c>
      <c r="BL13" s="19">
        <v>1.1789248947626301E-2</v>
      </c>
      <c r="BM13" s="19"/>
      <c r="BN13" s="19">
        <v>1.2545323705677101E-2</v>
      </c>
      <c r="BO13" s="19">
        <v>1.2272280176928E-2</v>
      </c>
      <c r="BP13" s="19"/>
      <c r="BQ13" s="19">
        <v>3.52115584024693E-3</v>
      </c>
      <c r="BR13" s="19">
        <v>1.31477540571303E-2</v>
      </c>
      <c r="BS13" s="19"/>
      <c r="BT13" s="19">
        <v>0</v>
      </c>
      <c r="BU13" s="19">
        <v>1.32853184193201E-2</v>
      </c>
      <c r="BV13" s="19"/>
      <c r="BW13" s="19">
        <v>3.85164976398937E-3</v>
      </c>
      <c r="BX13" s="19">
        <v>1.7631483907446999E-2</v>
      </c>
      <c r="BY13" s="19"/>
      <c r="BZ13" s="19">
        <v>0</v>
      </c>
      <c r="CA13" s="19">
        <v>1.30824265011051E-2</v>
      </c>
    </row>
    <row r="14" spans="2:79" x14ac:dyDescent="0.35">
      <c r="B14" s="16" t="s">
        <v>686</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4504</v>
      </c>
      <c r="D7" s="10">
        <v>679</v>
      </c>
      <c r="E7" s="10">
        <v>550</v>
      </c>
      <c r="F7" s="10">
        <v>574</v>
      </c>
      <c r="G7" s="10">
        <v>563</v>
      </c>
      <c r="H7" s="10">
        <v>665</v>
      </c>
      <c r="I7" s="10">
        <v>754</v>
      </c>
      <c r="J7" s="10">
        <v>338</v>
      </c>
      <c r="K7" s="10">
        <v>168</v>
      </c>
      <c r="L7" s="10">
        <v>213</v>
      </c>
      <c r="M7" s="10"/>
      <c r="N7" s="10">
        <v>904</v>
      </c>
      <c r="O7" s="10">
        <v>682</v>
      </c>
      <c r="P7" s="10">
        <v>831</v>
      </c>
      <c r="Q7" s="10">
        <v>2087</v>
      </c>
      <c r="R7" s="10"/>
      <c r="S7" s="10">
        <v>463</v>
      </c>
      <c r="T7" s="10">
        <v>316</v>
      </c>
      <c r="U7" s="10">
        <v>370</v>
      </c>
      <c r="V7" s="10">
        <v>935</v>
      </c>
      <c r="W7" s="10">
        <v>745</v>
      </c>
      <c r="X7" s="10">
        <v>820</v>
      </c>
      <c r="Y7" s="10">
        <v>545</v>
      </c>
      <c r="Z7" s="10"/>
      <c r="AA7" s="10">
        <v>3358</v>
      </c>
      <c r="AB7" s="10">
        <v>1146</v>
      </c>
      <c r="AC7" s="10"/>
      <c r="AD7" s="10">
        <v>1050</v>
      </c>
      <c r="AE7" s="10">
        <v>853</v>
      </c>
      <c r="AF7" s="10">
        <v>1434</v>
      </c>
      <c r="AG7" s="10"/>
      <c r="AH7" s="10">
        <v>713</v>
      </c>
      <c r="AI7" s="10">
        <v>3791</v>
      </c>
      <c r="AJ7" s="10"/>
      <c r="AK7" s="10">
        <v>1328</v>
      </c>
      <c r="AL7" s="10">
        <v>3176</v>
      </c>
      <c r="AM7" s="10"/>
      <c r="AN7" s="10">
        <v>2417</v>
      </c>
      <c r="AO7" s="10">
        <v>2087</v>
      </c>
      <c r="AP7" s="10"/>
      <c r="AQ7" s="10">
        <v>1823</v>
      </c>
      <c r="AR7" s="10">
        <v>2681</v>
      </c>
      <c r="AS7" s="10"/>
      <c r="AT7" s="10">
        <v>358</v>
      </c>
      <c r="AU7" s="10">
        <v>1239</v>
      </c>
      <c r="AV7" s="10">
        <v>2068</v>
      </c>
      <c r="AW7" s="10">
        <v>833</v>
      </c>
      <c r="AX7" s="10"/>
      <c r="AY7" s="10">
        <v>1071</v>
      </c>
      <c r="AZ7" s="10">
        <v>3433</v>
      </c>
      <c r="BA7" s="10"/>
      <c r="BB7" s="10">
        <v>675</v>
      </c>
      <c r="BC7" s="10">
        <v>3829</v>
      </c>
      <c r="BD7" s="10"/>
      <c r="BE7" s="10">
        <v>580</v>
      </c>
      <c r="BF7" s="10">
        <v>3924</v>
      </c>
      <c r="BG7" s="10"/>
      <c r="BH7" s="10">
        <v>341</v>
      </c>
      <c r="BI7" s="10">
        <v>4163</v>
      </c>
      <c r="BJ7" s="10"/>
      <c r="BK7" s="10">
        <v>734</v>
      </c>
      <c r="BL7" s="10">
        <v>3770</v>
      </c>
      <c r="BM7" s="10"/>
      <c r="BN7" s="10">
        <v>218</v>
      </c>
      <c r="BO7" s="10">
        <v>4286</v>
      </c>
      <c r="BP7" s="10"/>
      <c r="BQ7" s="10">
        <v>406</v>
      </c>
      <c r="BR7" s="10">
        <v>4098</v>
      </c>
      <c r="BS7" s="10"/>
      <c r="BT7" s="10">
        <v>302</v>
      </c>
      <c r="BU7" s="10">
        <v>4202</v>
      </c>
      <c r="BV7" s="10"/>
      <c r="BW7" s="10">
        <v>1593</v>
      </c>
      <c r="BX7" s="10">
        <v>2911</v>
      </c>
      <c r="BY7" s="10"/>
      <c r="BZ7" s="10">
        <v>237</v>
      </c>
      <c r="CA7" s="10">
        <v>4267</v>
      </c>
    </row>
    <row r="8" spans="2:79" ht="30" customHeight="1" x14ac:dyDescent="0.35">
      <c r="B8" s="11" t="s">
        <v>27</v>
      </c>
      <c r="C8" s="11">
        <v>4464</v>
      </c>
      <c r="D8" s="11">
        <v>662</v>
      </c>
      <c r="E8" s="11">
        <v>551</v>
      </c>
      <c r="F8" s="11">
        <v>571</v>
      </c>
      <c r="G8" s="11">
        <v>561</v>
      </c>
      <c r="H8" s="11">
        <v>658</v>
      </c>
      <c r="I8" s="11">
        <v>742</v>
      </c>
      <c r="J8" s="11">
        <v>340</v>
      </c>
      <c r="K8" s="11">
        <v>164</v>
      </c>
      <c r="L8" s="11">
        <v>217</v>
      </c>
      <c r="M8" s="11"/>
      <c r="N8" s="11">
        <v>917</v>
      </c>
      <c r="O8" s="11">
        <v>869</v>
      </c>
      <c r="P8" s="11">
        <v>765</v>
      </c>
      <c r="Q8" s="11">
        <v>1913</v>
      </c>
      <c r="R8" s="11"/>
      <c r="S8" s="11">
        <v>486</v>
      </c>
      <c r="T8" s="11">
        <v>307</v>
      </c>
      <c r="U8" s="11">
        <v>364</v>
      </c>
      <c r="V8" s="11">
        <v>934</v>
      </c>
      <c r="W8" s="11">
        <v>723</v>
      </c>
      <c r="X8" s="11">
        <v>797</v>
      </c>
      <c r="Y8" s="11">
        <v>538</v>
      </c>
      <c r="Z8" s="11"/>
      <c r="AA8" s="11">
        <v>3274</v>
      </c>
      <c r="AB8" s="11">
        <v>1190</v>
      </c>
      <c r="AC8" s="11"/>
      <c r="AD8" s="11">
        <v>1020</v>
      </c>
      <c r="AE8" s="11">
        <v>808</v>
      </c>
      <c r="AF8" s="11">
        <v>1422</v>
      </c>
      <c r="AG8" s="11"/>
      <c r="AH8" s="11">
        <v>677</v>
      </c>
      <c r="AI8" s="11">
        <v>3787</v>
      </c>
      <c r="AJ8" s="11"/>
      <c r="AK8" s="11">
        <v>1345</v>
      </c>
      <c r="AL8" s="11">
        <v>3119</v>
      </c>
      <c r="AM8" s="11"/>
      <c r="AN8" s="11">
        <v>2551</v>
      </c>
      <c r="AO8" s="11">
        <v>1913</v>
      </c>
      <c r="AP8" s="11"/>
      <c r="AQ8" s="11">
        <v>1775</v>
      </c>
      <c r="AR8" s="11">
        <v>2689</v>
      </c>
      <c r="AS8" s="11"/>
      <c r="AT8" s="11">
        <v>373</v>
      </c>
      <c r="AU8" s="11">
        <v>1270</v>
      </c>
      <c r="AV8" s="11">
        <v>2021</v>
      </c>
      <c r="AW8" s="11">
        <v>793</v>
      </c>
      <c r="AX8" s="11"/>
      <c r="AY8" s="11">
        <v>1034</v>
      </c>
      <c r="AZ8" s="11">
        <v>3430</v>
      </c>
      <c r="BA8" s="11"/>
      <c r="BB8" s="11">
        <v>664</v>
      </c>
      <c r="BC8" s="11">
        <v>3800</v>
      </c>
      <c r="BD8" s="11"/>
      <c r="BE8" s="11">
        <v>562</v>
      </c>
      <c r="BF8" s="11">
        <v>3902</v>
      </c>
      <c r="BG8" s="11"/>
      <c r="BH8" s="11">
        <v>346</v>
      </c>
      <c r="BI8" s="11">
        <v>4118</v>
      </c>
      <c r="BJ8" s="11"/>
      <c r="BK8" s="11">
        <v>711</v>
      </c>
      <c r="BL8" s="11">
        <v>3753</v>
      </c>
      <c r="BM8" s="11"/>
      <c r="BN8" s="11">
        <v>206</v>
      </c>
      <c r="BO8" s="11">
        <v>4258</v>
      </c>
      <c r="BP8" s="11"/>
      <c r="BQ8" s="11">
        <v>384</v>
      </c>
      <c r="BR8" s="11">
        <v>4080</v>
      </c>
      <c r="BS8" s="11"/>
      <c r="BT8" s="11">
        <v>296</v>
      </c>
      <c r="BU8" s="11">
        <v>4168</v>
      </c>
      <c r="BV8" s="11"/>
      <c r="BW8" s="11">
        <v>1664</v>
      </c>
      <c r="BX8" s="11">
        <v>2800</v>
      </c>
      <c r="BY8" s="11"/>
      <c r="BZ8" s="11">
        <v>249</v>
      </c>
      <c r="CA8" s="11">
        <v>4215</v>
      </c>
    </row>
    <row r="9" spans="2:79" ht="29" x14ac:dyDescent="0.35">
      <c r="B9" s="18" t="s">
        <v>337</v>
      </c>
      <c r="C9" s="17">
        <v>0.46326076908928998</v>
      </c>
      <c r="D9" s="17">
        <v>0.46870759973103698</v>
      </c>
      <c r="E9" s="17">
        <v>0.43923675569516801</v>
      </c>
      <c r="F9" s="17">
        <v>0.43217529681462002</v>
      </c>
      <c r="G9" s="17">
        <v>0.475158118378678</v>
      </c>
      <c r="H9" s="17">
        <v>0.44119609714879698</v>
      </c>
      <c r="I9" s="17">
        <v>0.476073187976014</v>
      </c>
      <c r="J9" s="17">
        <v>0.49432313634875402</v>
      </c>
      <c r="K9" s="17">
        <v>0.44077346987273602</v>
      </c>
      <c r="L9" s="17">
        <v>0.55010223997724905</v>
      </c>
      <c r="M9" s="17"/>
      <c r="N9" s="17">
        <v>0.40841774821428001</v>
      </c>
      <c r="O9" s="17">
        <v>0.44206911016648798</v>
      </c>
      <c r="P9" s="17">
        <v>0.453853195880903</v>
      </c>
      <c r="Q9" s="17">
        <v>0.50292977341548495</v>
      </c>
      <c r="R9" s="17"/>
      <c r="S9" s="17">
        <v>0.43152949423134901</v>
      </c>
      <c r="T9" s="17">
        <v>0.43421167280761502</v>
      </c>
      <c r="U9" s="17">
        <v>0.46658940558269901</v>
      </c>
      <c r="V9" s="17">
        <v>0.410425416699507</v>
      </c>
      <c r="W9" s="17">
        <v>0.49612236141386701</v>
      </c>
      <c r="X9" s="17">
        <v>0.49047739407046298</v>
      </c>
      <c r="Y9" s="17">
        <v>0.52496489880781705</v>
      </c>
      <c r="Z9" s="17"/>
      <c r="AA9" s="17">
        <v>0.49988790519356502</v>
      </c>
      <c r="AB9" s="17">
        <v>0.36245266121310699</v>
      </c>
      <c r="AC9" s="17"/>
      <c r="AD9" s="17">
        <v>0.489987682198334</v>
      </c>
      <c r="AE9" s="17">
        <v>0.57798133765882098</v>
      </c>
      <c r="AF9" s="17">
        <v>0.46720227104610501</v>
      </c>
      <c r="AG9" s="17"/>
      <c r="AH9" s="17">
        <v>0.58302202685247695</v>
      </c>
      <c r="AI9" s="17">
        <v>0.44186655914102202</v>
      </c>
      <c r="AJ9" s="17"/>
      <c r="AK9" s="17">
        <v>0.48949951760762</v>
      </c>
      <c r="AL9" s="17">
        <v>0.45194389085891001</v>
      </c>
      <c r="AM9" s="17"/>
      <c r="AN9" s="17">
        <v>0.43350907600303801</v>
      </c>
      <c r="AO9" s="17">
        <v>0.50292977341548495</v>
      </c>
      <c r="AP9" s="17"/>
      <c r="AQ9" s="17">
        <v>0.54951114992414496</v>
      </c>
      <c r="AR9" s="17">
        <v>0.40633567177368901</v>
      </c>
      <c r="AS9" s="17"/>
      <c r="AT9" s="17">
        <v>0.30075467899914599</v>
      </c>
      <c r="AU9" s="17">
        <v>0.382448751372093</v>
      </c>
      <c r="AV9" s="17">
        <v>0.47839814260556501</v>
      </c>
      <c r="AW9" s="17">
        <v>0.62623814698496105</v>
      </c>
      <c r="AX9" s="17"/>
      <c r="AY9" s="17">
        <v>0.52174540323130703</v>
      </c>
      <c r="AZ9" s="17">
        <v>0.44563335992956898</v>
      </c>
      <c r="BA9" s="17"/>
      <c r="BB9" s="17">
        <v>0.498307481962878</v>
      </c>
      <c r="BC9" s="17">
        <v>0.45714027631003101</v>
      </c>
      <c r="BD9" s="17"/>
      <c r="BE9" s="17">
        <v>0.54746465259053301</v>
      </c>
      <c r="BF9" s="17">
        <v>0.451128007411643</v>
      </c>
      <c r="BG9" s="17"/>
      <c r="BH9" s="17">
        <v>0.49337771566842697</v>
      </c>
      <c r="BI9" s="17">
        <v>0.460734211632565</v>
      </c>
      <c r="BJ9" s="17"/>
      <c r="BK9" s="17">
        <v>0.43144652419430002</v>
      </c>
      <c r="BL9" s="17">
        <v>0.46928300210998403</v>
      </c>
      <c r="BM9" s="17"/>
      <c r="BN9" s="17">
        <v>0.52321289303803697</v>
      </c>
      <c r="BO9" s="17">
        <v>0.46036639998718298</v>
      </c>
      <c r="BP9" s="17"/>
      <c r="BQ9" s="17">
        <v>0.54767378825309299</v>
      </c>
      <c r="BR9" s="17">
        <v>0.455325859063831</v>
      </c>
      <c r="BS9" s="17"/>
      <c r="BT9" s="17">
        <v>0.58646958149561801</v>
      </c>
      <c r="BU9" s="17">
        <v>0.45450275366339898</v>
      </c>
      <c r="BV9" s="17"/>
      <c r="BW9" s="17">
        <v>0.48202912530127201</v>
      </c>
      <c r="BX9" s="17">
        <v>0.45210395885989002</v>
      </c>
      <c r="BY9" s="17"/>
      <c r="BZ9" s="17">
        <v>0.58881175347863202</v>
      </c>
      <c r="CA9" s="17">
        <v>0.45583315335211</v>
      </c>
    </row>
    <row r="10" spans="2:79" ht="29" x14ac:dyDescent="0.35">
      <c r="B10" s="18" t="s">
        <v>338</v>
      </c>
      <c r="C10" s="17">
        <v>0.44015592726103803</v>
      </c>
      <c r="D10" s="17">
        <v>0.43902242548177001</v>
      </c>
      <c r="E10" s="17">
        <v>0.43164161545719398</v>
      </c>
      <c r="F10" s="17">
        <v>0.47405559925385699</v>
      </c>
      <c r="G10" s="17">
        <v>0.44494616437796802</v>
      </c>
      <c r="H10" s="17">
        <v>0.46518374054662498</v>
      </c>
      <c r="I10" s="17">
        <v>0.44072521107239698</v>
      </c>
      <c r="J10" s="17">
        <v>0.415855426868738</v>
      </c>
      <c r="K10" s="17">
        <v>0.37012245307904601</v>
      </c>
      <c r="L10" s="17">
        <v>0.37668042139218</v>
      </c>
      <c r="M10" s="17"/>
      <c r="N10" s="17">
        <v>0.45181755935241502</v>
      </c>
      <c r="O10" s="17">
        <v>0.45686226561200499</v>
      </c>
      <c r="P10" s="17">
        <v>0.44842782967095302</v>
      </c>
      <c r="Q10" s="17">
        <v>0.42367004402864</v>
      </c>
      <c r="R10" s="17"/>
      <c r="S10" s="17">
        <v>0.43406315699223502</v>
      </c>
      <c r="T10" s="17">
        <v>0.45405706640893501</v>
      </c>
      <c r="U10" s="17">
        <v>0.43483429747651098</v>
      </c>
      <c r="V10" s="17">
        <v>0.48307367244973998</v>
      </c>
      <c r="W10" s="17">
        <v>0.428944342215342</v>
      </c>
      <c r="X10" s="17">
        <v>0.41765827055157001</v>
      </c>
      <c r="Y10" s="17">
        <v>0.40479614636995798</v>
      </c>
      <c r="Z10" s="17"/>
      <c r="AA10" s="17">
        <v>0.42957739374971599</v>
      </c>
      <c r="AB10" s="17">
        <v>0.46927100588321402</v>
      </c>
      <c r="AC10" s="17"/>
      <c r="AD10" s="17">
        <v>0.43456670679925702</v>
      </c>
      <c r="AE10" s="17">
        <v>0.36403995402036698</v>
      </c>
      <c r="AF10" s="17">
        <v>0.46047764594655499</v>
      </c>
      <c r="AG10" s="17"/>
      <c r="AH10" s="17">
        <v>0.35452861987527201</v>
      </c>
      <c r="AI10" s="17">
        <v>0.45545243153739001</v>
      </c>
      <c r="AJ10" s="17"/>
      <c r="AK10" s="17">
        <v>0.41272010238760698</v>
      </c>
      <c r="AL10" s="17">
        <v>0.45198910935909897</v>
      </c>
      <c r="AM10" s="17"/>
      <c r="AN10" s="17">
        <v>0.452520314684348</v>
      </c>
      <c r="AO10" s="17">
        <v>0.42367004402864</v>
      </c>
      <c r="AP10" s="17"/>
      <c r="AQ10" s="17">
        <v>0.38188558765021502</v>
      </c>
      <c r="AR10" s="17">
        <v>0.47861424733860802</v>
      </c>
      <c r="AS10" s="17"/>
      <c r="AT10" s="17">
        <v>0.51052429968193502</v>
      </c>
      <c r="AU10" s="17">
        <v>0.47997638546357602</v>
      </c>
      <c r="AV10" s="17">
        <v>0.44303693845208098</v>
      </c>
      <c r="AW10" s="17">
        <v>0.33948047021531202</v>
      </c>
      <c r="AX10" s="17"/>
      <c r="AY10" s="17">
        <v>0.394518649980242</v>
      </c>
      <c r="AZ10" s="17">
        <v>0.45391111221458902</v>
      </c>
      <c r="BA10" s="17"/>
      <c r="BB10" s="17">
        <v>0.39099234190794102</v>
      </c>
      <c r="BC10" s="17">
        <v>0.44874176440477898</v>
      </c>
      <c r="BD10" s="17"/>
      <c r="BE10" s="17">
        <v>0.37328338074288703</v>
      </c>
      <c r="BF10" s="17">
        <v>0.44979145279674598</v>
      </c>
      <c r="BG10" s="17"/>
      <c r="BH10" s="17">
        <v>0.40628509634450599</v>
      </c>
      <c r="BI10" s="17">
        <v>0.44299740390916897</v>
      </c>
      <c r="BJ10" s="17"/>
      <c r="BK10" s="17">
        <v>0.47561511192790801</v>
      </c>
      <c r="BL10" s="17">
        <v>0.43344373046075002</v>
      </c>
      <c r="BM10" s="17"/>
      <c r="BN10" s="17">
        <v>0.35483580177188601</v>
      </c>
      <c r="BO10" s="17">
        <v>0.44427501293704702</v>
      </c>
      <c r="BP10" s="17"/>
      <c r="BQ10" s="17">
        <v>0.37183927221351898</v>
      </c>
      <c r="BR10" s="17">
        <v>0.44657776261786197</v>
      </c>
      <c r="BS10" s="17"/>
      <c r="BT10" s="17">
        <v>0.29575761419274599</v>
      </c>
      <c r="BU10" s="17">
        <v>0.450420149670341</v>
      </c>
      <c r="BV10" s="17"/>
      <c r="BW10" s="17">
        <v>0.44139240825779602</v>
      </c>
      <c r="BX10" s="17">
        <v>0.43942090370983899</v>
      </c>
      <c r="BY10" s="17"/>
      <c r="BZ10" s="17">
        <v>0.35307783814349902</v>
      </c>
      <c r="CA10" s="17">
        <v>0.445307480538289</v>
      </c>
    </row>
    <row r="11" spans="2:79" x14ac:dyDescent="0.35">
      <c r="B11" s="18" t="s">
        <v>339</v>
      </c>
      <c r="C11" s="17">
        <v>7.9094394430230502E-2</v>
      </c>
      <c r="D11" s="17">
        <v>6.9236518136803302E-2</v>
      </c>
      <c r="E11" s="17">
        <v>0.111604208936634</v>
      </c>
      <c r="F11" s="17">
        <v>8.1544073536176306E-2</v>
      </c>
      <c r="G11" s="17">
        <v>5.8354800874654701E-2</v>
      </c>
      <c r="H11" s="17">
        <v>7.8534771024729694E-2</v>
      </c>
      <c r="I11" s="17">
        <v>7.7171622216897398E-2</v>
      </c>
      <c r="J11" s="17">
        <v>6.7243055349110695E-2</v>
      </c>
      <c r="K11" s="17">
        <v>0.15454206014007499</v>
      </c>
      <c r="L11" s="17">
        <v>4.3698407702802103E-2</v>
      </c>
      <c r="M11" s="17"/>
      <c r="N11" s="17">
        <v>0.111979534703947</v>
      </c>
      <c r="O11" s="17">
        <v>9.0048165944561095E-2</v>
      </c>
      <c r="P11" s="17">
        <v>7.9260884563872605E-2</v>
      </c>
      <c r="Q11" s="17">
        <v>5.8293243497914302E-2</v>
      </c>
      <c r="R11" s="17"/>
      <c r="S11" s="17">
        <v>0.109429537478414</v>
      </c>
      <c r="T11" s="17">
        <v>0.100189214121229</v>
      </c>
      <c r="U11" s="17">
        <v>8.8310421101364306E-2</v>
      </c>
      <c r="V11" s="17">
        <v>8.8163785783876805E-2</v>
      </c>
      <c r="W11" s="17">
        <v>6.2891795313407398E-2</v>
      </c>
      <c r="X11" s="17">
        <v>7.5696882552127795E-2</v>
      </c>
      <c r="Y11" s="17">
        <v>5.8707081705817898E-2</v>
      </c>
      <c r="Z11" s="17"/>
      <c r="AA11" s="17">
        <v>6.0688022921462803E-2</v>
      </c>
      <c r="AB11" s="17">
        <v>0.12975386939934599</v>
      </c>
      <c r="AC11" s="17"/>
      <c r="AD11" s="17">
        <v>6.6046977249758096E-2</v>
      </c>
      <c r="AE11" s="17">
        <v>5.0125293048341998E-2</v>
      </c>
      <c r="AF11" s="17">
        <v>5.7579601069778302E-2</v>
      </c>
      <c r="AG11" s="17"/>
      <c r="AH11" s="17">
        <v>5.5702937214472198E-2</v>
      </c>
      <c r="AI11" s="17">
        <v>8.3273055843919197E-2</v>
      </c>
      <c r="AJ11" s="17"/>
      <c r="AK11" s="17">
        <v>7.8833825618981501E-2</v>
      </c>
      <c r="AL11" s="17">
        <v>7.9206778811119705E-2</v>
      </c>
      <c r="AM11" s="17"/>
      <c r="AN11" s="17">
        <v>9.4695226084339001E-2</v>
      </c>
      <c r="AO11" s="17">
        <v>5.8293243497914302E-2</v>
      </c>
      <c r="AP11" s="17"/>
      <c r="AQ11" s="17">
        <v>5.1205635173554302E-2</v>
      </c>
      <c r="AR11" s="17">
        <v>9.7500925732827301E-2</v>
      </c>
      <c r="AS11" s="17"/>
      <c r="AT11" s="17">
        <v>0.14204851309114999</v>
      </c>
      <c r="AU11" s="17">
        <v>0.10998313641516499</v>
      </c>
      <c r="AV11" s="17">
        <v>6.7218964942178702E-2</v>
      </c>
      <c r="AW11" s="17">
        <v>3.0906037035279402E-2</v>
      </c>
      <c r="AX11" s="17"/>
      <c r="AY11" s="17">
        <v>7.5823725664657796E-2</v>
      </c>
      <c r="AZ11" s="17">
        <v>8.0080181849481E-2</v>
      </c>
      <c r="BA11" s="17"/>
      <c r="BB11" s="17">
        <v>9.2686396980707297E-2</v>
      </c>
      <c r="BC11" s="17">
        <v>7.6720712374343705E-2</v>
      </c>
      <c r="BD11" s="17"/>
      <c r="BE11" s="17">
        <v>6.3567863815529299E-2</v>
      </c>
      <c r="BF11" s="17">
        <v>8.1331579792661896E-2</v>
      </c>
      <c r="BG11" s="17"/>
      <c r="BH11" s="17">
        <v>8.2437118823547595E-2</v>
      </c>
      <c r="BI11" s="17">
        <v>7.8813968085563804E-2</v>
      </c>
      <c r="BJ11" s="17"/>
      <c r="BK11" s="17">
        <v>7.4513890085841306E-2</v>
      </c>
      <c r="BL11" s="17">
        <v>7.9961454597940407E-2</v>
      </c>
      <c r="BM11" s="17"/>
      <c r="BN11" s="17">
        <v>9.1981803194505093E-2</v>
      </c>
      <c r="BO11" s="17">
        <v>7.8472216010573206E-2</v>
      </c>
      <c r="BP11" s="17"/>
      <c r="BQ11" s="17">
        <v>6.7824987959604399E-2</v>
      </c>
      <c r="BR11" s="17">
        <v>8.0153730149655697E-2</v>
      </c>
      <c r="BS11" s="17"/>
      <c r="BT11" s="17">
        <v>0.107299231184567</v>
      </c>
      <c r="BU11" s="17">
        <v>7.7089518394541007E-2</v>
      </c>
      <c r="BV11" s="17"/>
      <c r="BW11" s="17">
        <v>6.6951498862391101E-2</v>
      </c>
      <c r="BX11" s="17">
        <v>8.6312713389848097E-2</v>
      </c>
      <c r="BY11" s="17"/>
      <c r="BZ11" s="17">
        <v>5.1099228596254098E-2</v>
      </c>
      <c r="CA11" s="17">
        <v>8.0750592789206196E-2</v>
      </c>
    </row>
    <row r="12" spans="2:79" x14ac:dyDescent="0.35">
      <c r="B12" s="18" t="s">
        <v>340</v>
      </c>
      <c r="C12" s="17">
        <v>1.2011460602254999E-2</v>
      </c>
      <c r="D12" s="17">
        <v>1.01040697498509E-2</v>
      </c>
      <c r="E12" s="17">
        <v>1.2503738045024901E-2</v>
      </c>
      <c r="F12" s="17">
        <v>7.37005919999864E-3</v>
      </c>
      <c r="G12" s="17">
        <v>1.8857983176482001E-2</v>
      </c>
      <c r="H12" s="17">
        <v>1.36540896763162E-2</v>
      </c>
      <c r="I12" s="17">
        <v>6.0299787346913001E-3</v>
      </c>
      <c r="J12" s="17">
        <v>1.3845960376809499E-2</v>
      </c>
      <c r="K12" s="17">
        <v>1.07998298286319E-2</v>
      </c>
      <c r="L12" s="17">
        <v>2.4608113726714499E-2</v>
      </c>
      <c r="M12" s="17"/>
      <c r="N12" s="17">
        <v>1.9033274860482001E-2</v>
      </c>
      <c r="O12" s="17">
        <v>1.1020458276945901E-2</v>
      </c>
      <c r="P12" s="17">
        <v>1.0338061572332901E-2</v>
      </c>
      <c r="Q12" s="17">
        <v>9.7661462320440193E-3</v>
      </c>
      <c r="R12" s="17"/>
      <c r="S12" s="17">
        <v>1.8625882306681898E-2</v>
      </c>
      <c r="T12" s="17">
        <v>1.15420466622206E-2</v>
      </c>
      <c r="U12" s="17">
        <v>1.02658758394258E-2</v>
      </c>
      <c r="V12" s="17">
        <v>1.3642254354243001E-2</v>
      </c>
      <c r="W12" s="17">
        <v>1.10909471588258E-2</v>
      </c>
      <c r="X12" s="17">
        <v>1.36385906313981E-2</v>
      </c>
      <c r="Y12" s="17">
        <v>3.2362738889728502E-3</v>
      </c>
      <c r="Z12" s="17"/>
      <c r="AA12" s="17">
        <v>7.4256689881179597E-3</v>
      </c>
      <c r="AB12" s="17">
        <v>2.46328398555909E-2</v>
      </c>
      <c r="AC12" s="17"/>
      <c r="AD12" s="17">
        <v>5.6214108470649896E-3</v>
      </c>
      <c r="AE12" s="17">
        <v>6.8161933425265999E-3</v>
      </c>
      <c r="AF12" s="17">
        <v>1.1715854312934501E-2</v>
      </c>
      <c r="AG12" s="17"/>
      <c r="AH12" s="17">
        <v>5.1593352019409502E-3</v>
      </c>
      <c r="AI12" s="17">
        <v>1.32355276515177E-2</v>
      </c>
      <c r="AJ12" s="17"/>
      <c r="AK12" s="17">
        <v>1.0758048800281099E-2</v>
      </c>
      <c r="AL12" s="17">
        <v>1.25520621757465E-2</v>
      </c>
      <c r="AM12" s="17"/>
      <c r="AN12" s="17">
        <v>1.36954429748741E-2</v>
      </c>
      <c r="AO12" s="17">
        <v>9.7661462320440193E-3</v>
      </c>
      <c r="AP12" s="17"/>
      <c r="AQ12" s="17">
        <v>1.12540546079867E-2</v>
      </c>
      <c r="AR12" s="17">
        <v>1.2511347205813201E-2</v>
      </c>
      <c r="AS12" s="17"/>
      <c r="AT12" s="17">
        <v>2.8551388863213401E-2</v>
      </c>
      <c r="AU12" s="17">
        <v>1.93970924877283E-2</v>
      </c>
      <c r="AV12" s="17">
        <v>7.7433243684684201E-3</v>
      </c>
      <c r="AW12" s="17">
        <v>3.37534576444826E-3</v>
      </c>
      <c r="AX12" s="17"/>
      <c r="AY12" s="17">
        <v>7.1848467428237599E-3</v>
      </c>
      <c r="AZ12" s="17">
        <v>1.3466213608823699E-2</v>
      </c>
      <c r="BA12" s="17"/>
      <c r="BB12" s="17">
        <v>1.6594850776336701E-2</v>
      </c>
      <c r="BC12" s="17">
        <v>1.12110258634486E-2</v>
      </c>
      <c r="BD12" s="17"/>
      <c r="BE12" s="17">
        <v>1.2889664312962301E-2</v>
      </c>
      <c r="BF12" s="17">
        <v>1.18849220640855E-2</v>
      </c>
      <c r="BG12" s="17"/>
      <c r="BH12" s="17">
        <v>1.13240411905775E-2</v>
      </c>
      <c r="BI12" s="17">
        <v>1.20691292850979E-2</v>
      </c>
      <c r="BJ12" s="17"/>
      <c r="BK12" s="17">
        <v>1.34944247261738E-2</v>
      </c>
      <c r="BL12" s="17">
        <v>1.1730744981153601E-2</v>
      </c>
      <c r="BM12" s="17"/>
      <c r="BN12" s="17">
        <v>2.58905477392724E-2</v>
      </c>
      <c r="BO12" s="17">
        <v>1.1341405926474601E-2</v>
      </c>
      <c r="BP12" s="17"/>
      <c r="BQ12" s="17">
        <v>1.2661951573783E-2</v>
      </c>
      <c r="BR12" s="17">
        <v>1.1950313786484401E-2</v>
      </c>
      <c r="BS12" s="17"/>
      <c r="BT12" s="17">
        <v>3.29946527847216E-3</v>
      </c>
      <c r="BU12" s="17">
        <v>1.2630732778861601E-2</v>
      </c>
      <c r="BV12" s="17"/>
      <c r="BW12" s="17">
        <v>7.4483151261830402E-3</v>
      </c>
      <c r="BX12" s="17">
        <v>1.47240129190731E-2</v>
      </c>
      <c r="BY12" s="17"/>
      <c r="BZ12" s="17">
        <v>2.7046254557999299E-3</v>
      </c>
      <c r="CA12" s="17">
        <v>1.25620544150663E-2</v>
      </c>
    </row>
    <row r="13" spans="2:79" x14ac:dyDescent="0.35">
      <c r="B13" s="18" t="s">
        <v>103</v>
      </c>
      <c r="C13" s="19">
        <v>5.4774486171872104E-3</v>
      </c>
      <c r="D13" s="19">
        <v>1.29293869005389E-2</v>
      </c>
      <c r="E13" s="19">
        <v>5.0136818659793202E-3</v>
      </c>
      <c r="F13" s="19">
        <v>4.8549711953481496E-3</v>
      </c>
      <c r="G13" s="19">
        <v>2.68293319221697E-3</v>
      </c>
      <c r="H13" s="19">
        <v>1.43130160353192E-3</v>
      </c>
      <c r="I13" s="19">
        <v>0</v>
      </c>
      <c r="J13" s="19">
        <v>8.7324210565876605E-3</v>
      </c>
      <c r="K13" s="19">
        <v>2.3762187079511499E-2</v>
      </c>
      <c r="L13" s="19">
        <v>4.9108172010543299E-3</v>
      </c>
      <c r="M13" s="19"/>
      <c r="N13" s="19">
        <v>8.7518828688762599E-3</v>
      </c>
      <c r="O13" s="19">
        <v>0</v>
      </c>
      <c r="P13" s="19">
        <v>8.1200283119385406E-3</v>
      </c>
      <c r="Q13" s="19">
        <v>5.3407928259170297E-3</v>
      </c>
      <c r="R13" s="19"/>
      <c r="S13" s="19">
        <v>6.3519289913201299E-3</v>
      </c>
      <c r="T13" s="19">
        <v>0</v>
      </c>
      <c r="U13" s="19">
        <v>0</v>
      </c>
      <c r="V13" s="19">
        <v>4.6948707126331004E-3</v>
      </c>
      <c r="W13" s="19">
        <v>9.5055389855736602E-4</v>
      </c>
      <c r="X13" s="19">
        <v>2.52886219444151E-3</v>
      </c>
      <c r="Y13" s="19">
        <v>8.2955992274344904E-3</v>
      </c>
      <c r="Z13" s="19"/>
      <c r="AA13" s="19">
        <v>2.4210091471381198E-3</v>
      </c>
      <c r="AB13" s="19">
        <v>1.3889623648741601E-2</v>
      </c>
      <c r="AC13" s="19"/>
      <c r="AD13" s="19">
        <v>3.77722290558568E-3</v>
      </c>
      <c r="AE13" s="19">
        <v>1.0372219299438401E-3</v>
      </c>
      <c r="AF13" s="19">
        <v>3.0246276246269801E-3</v>
      </c>
      <c r="AG13" s="19"/>
      <c r="AH13" s="19">
        <v>1.5870808558376801E-3</v>
      </c>
      <c r="AI13" s="19">
        <v>6.1724258261512503E-3</v>
      </c>
      <c r="AJ13" s="19"/>
      <c r="AK13" s="19">
        <v>8.1885055855108E-3</v>
      </c>
      <c r="AL13" s="19">
        <v>4.3081587951247398E-3</v>
      </c>
      <c r="AM13" s="19"/>
      <c r="AN13" s="19">
        <v>5.5799402534001301E-3</v>
      </c>
      <c r="AO13" s="19">
        <v>5.3407928259170297E-3</v>
      </c>
      <c r="AP13" s="19"/>
      <c r="AQ13" s="19">
        <v>6.1435726440992097E-3</v>
      </c>
      <c r="AR13" s="19">
        <v>5.0378079490627399E-3</v>
      </c>
      <c r="AS13" s="19"/>
      <c r="AT13" s="19">
        <v>1.8121119364554902E-2</v>
      </c>
      <c r="AU13" s="19">
        <v>8.1946342614368905E-3</v>
      </c>
      <c r="AV13" s="19">
        <v>3.6026296317066501E-3</v>
      </c>
      <c r="AW13" s="19">
        <v>0</v>
      </c>
      <c r="AX13" s="19"/>
      <c r="AY13" s="19">
        <v>7.2737438096913496E-4</v>
      </c>
      <c r="AZ13" s="19">
        <v>6.9091323975378101E-3</v>
      </c>
      <c r="BA13" s="19"/>
      <c r="BB13" s="19">
        <v>1.41892837213749E-3</v>
      </c>
      <c r="BC13" s="19">
        <v>6.1862210473976401E-3</v>
      </c>
      <c r="BD13" s="19"/>
      <c r="BE13" s="19">
        <v>2.79443853808823E-3</v>
      </c>
      <c r="BF13" s="19">
        <v>5.8640379348634097E-3</v>
      </c>
      <c r="BG13" s="19"/>
      <c r="BH13" s="19">
        <v>6.5760279729419899E-3</v>
      </c>
      <c r="BI13" s="19">
        <v>5.3852870876047601E-3</v>
      </c>
      <c r="BJ13" s="19"/>
      <c r="BK13" s="19">
        <v>4.9300490657775203E-3</v>
      </c>
      <c r="BL13" s="19">
        <v>5.5810678501721101E-3</v>
      </c>
      <c r="BM13" s="19"/>
      <c r="BN13" s="19">
        <v>4.0789542562989899E-3</v>
      </c>
      <c r="BO13" s="19">
        <v>5.5449651387217101E-3</v>
      </c>
      <c r="BP13" s="19"/>
      <c r="BQ13" s="19">
        <v>0</v>
      </c>
      <c r="BR13" s="19">
        <v>5.9923343821675504E-3</v>
      </c>
      <c r="BS13" s="19"/>
      <c r="BT13" s="19">
        <v>7.1741078485965497E-3</v>
      </c>
      <c r="BU13" s="19">
        <v>5.3568454928574396E-3</v>
      </c>
      <c r="BV13" s="19"/>
      <c r="BW13" s="19">
        <v>2.1786524523572399E-3</v>
      </c>
      <c r="BX13" s="19">
        <v>7.4384111213506802E-3</v>
      </c>
      <c r="BY13" s="19"/>
      <c r="BZ13" s="19">
        <v>4.3065543258143397E-3</v>
      </c>
      <c r="CA13" s="19">
        <v>5.5467189053293202E-3</v>
      </c>
    </row>
    <row r="14" spans="2:79" x14ac:dyDescent="0.35">
      <c r="B14" s="16" t="s">
        <v>687</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4765</v>
      </c>
      <c r="D7" s="10">
        <v>645</v>
      </c>
      <c r="E7" s="10">
        <v>602</v>
      </c>
      <c r="F7" s="10">
        <v>668</v>
      </c>
      <c r="G7" s="10">
        <v>657</v>
      </c>
      <c r="H7" s="10">
        <v>689</v>
      </c>
      <c r="I7" s="10">
        <v>710</v>
      </c>
      <c r="J7" s="10">
        <v>370</v>
      </c>
      <c r="K7" s="10">
        <v>188</v>
      </c>
      <c r="L7" s="10">
        <v>236</v>
      </c>
      <c r="M7" s="10"/>
      <c r="N7" s="10">
        <v>1078</v>
      </c>
      <c r="O7" s="10">
        <v>713</v>
      </c>
      <c r="P7" s="10">
        <v>864</v>
      </c>
      <c r="Q7" s="10">
        <v>2110</v>
      </c>
      <c r="R7" s="10"/>
      <c r="S7" s="10">
        <v>528</v>
      </c>
      <c r="T7" s="10">
        <v>346</v>
      </c>
      <c r="U7" s="10">
        <v>373</v>
      </c>
      <c r="V7" s="10">
        <v>996</v>
      </c>
      <c r="W7" s="10">
        <v>775</v>
      </c>
      <c r="X7" s="10">
        <v>838</v>
      </c>
      <c r="Y7" s="10">
        <v>589</v>
      </c>
      <c r="Z7" s="10"/>
      <c r="AA7" s="10">
        <v>3417</v>
      </c>
      <c r="AB7" s="10">
        <v>1348</v>
      </c>
      <c r="AC7" s="10"/>
      <c r="AD7" s="10">
        <v>1058</v>
      </c>
      <c r="AE7" s="10">
        <v>843</v>
      </c>
      <c r="AF7" s="10">
        <v>1490</v>
      </c>
      <c r="AG7" s="10"/>
      <c r="AH7" s="10">
        <v>713</v>
      </c>
      <c r="AI7" s="10">
        <v>4052</v>
      </c>
      <c r="AJ7" s="10"/>
      <c r="AK7" s="10">
        <v>1407</v>
      </c>
      <c r="AL7" s="10">
        <v>3358</v>
      </c>
      <c r="AM7" s="10"/>
      <c r="AN7" s="10">
        <v>2655</v>
      </c>
      <c r="AO7" s="10">
        <v>2110</v>
      </c>
      <c r="AP7" s="10"/>
      <c r="AQ7" s="10">
        <v>1843</v>
      </c>
      <c r="AR7" s="10">
        <v>2922</v>
      </c>
      <c r="AS7" s="10"/>
      <c r="AT7" s="10">
        <v>477</v>
      </c>
      <c r="AU7" s="10">
        <v>1342</v>
      </c>
      <c r="AV7" s="10">
        <v>2106</v>
      </c>
      <c r="AW7" s="10">
        <v>834</v>
      </c>
      <c r="AX7" s="10"/>
      <c r="AY7" s="10">
        <v>1140</v>
      </c>
      <c r="AZ7" s="10">
        <v>3625</v>
      </c>
      <c r="BA7" s="10"/>
      <c r="BB7" s="10">
        <v>679</v>
      </c>
      <c r="BC7" s="10">
        <v>4086</v>
      </c>
      <c r="BD7" s="10"/>
      <c r="BE7" s="10">
        <v>600</v>
      </c>
      <c r="BF7" s="10">
        <v>4165</v>
      </c>
      <c r="BG7" s="10"/>
      <c r="BH7" s="10">
        <v>362</v>
      </c>
      <c r="BI7" s="10">
        <v>4403</v>
      </c>
      <c r="BJ7" s="10"/>
      <c r="BK7" s="10">
        <v>780</v>
      </c>
      <c r="BL7" s="10">
        <v>3985</v>
      </c>
      <c r="BM7" s="10"/>
      <c r="BN7" s="10">
        <v>233</v>
      </c>
      <c r="BO7" s="10">
        <v>4532</v>
      </c>
      <c r="BP7" s="10"/>
      <c r="BQ7" s="10">
        <v>417</v>
      </c>
      <c r="BR7" s="10">
        <v>4348</v>
      </c>
      <c r="BS7" s="10"/>
      <c r="BT7" s="10">
        <v>326</v>
      </c>
      <c r="BU7" s="10">
        <v>4439</v>
      </c>
      <c r="BV7" s="10"/>
      <c r="BW7" s="10">
        <v>1649</v>
      </c>
      <c r="BX7" s="10">
        <v>3116</v>
      </c>
      <c r="BY7" s="10"/>
      <c r="BZ7" s="10">
        <v>228</v>
      </c>
      <c r="CA7" s="10">
        <v>4537</v>
      </c>
    </row>
    <row r="8" spans="2:79" ht="30" customHeight="1" x14ac:dyDescent="0.35">
      <c r="B8" s="11" t="s">
        <v>27</v>
      </c>
      <c r="C8" s="11">
        <v>4726</v>
      </c>
      <c r="D8" s="11">
        <v>628</v>
      </c>
      <c r="E8" s="11">
        <v>603</v>
      </c>
      <c r="F8" s="11">
        <v>665</v>
      </c>
      <c r="G8" s="11">
        <v>651</v>
      </c>
      <c r="H8" s="11">
        <v>683</v>
      </c>
      <c r="I8" s="11">
        <v>703</v>
      </c>
      <c r="J8" s="11">
        <v>366</v>
      </c>
      <c r="K8" s="11">
        <v>188</v>
      </c>
      <c r="L8" s="11">
        <v>239</v>
      </c>
      <c r="M8" s="11"/>
      <c r="N8" s="11">
        <v>1086</v>
      </c>
      <c r="O8" s="11">
        <v>909</v>
      </c>
      <c r="P8" s="11">
        <v>803</v>
      </c>
      <c r="Q8" s="11">
        <v>1928</v>
      </c>
      <c r="R8" s="11"/>
      <c r="S8" s="11">
        <v>559</v>
      </c>
      <c r="T8" s="11">
        <v>337</v>
      </c>
      <c r="U8" s="11">
        <v>366</v>
      </c>
      <c r="V8" s="11">
        <v>990</v>
      </c>
      <c r="W8" s="11">
        <v>752</v>
      </c>
      <c r="X8" s="11">
        <v>817</v>
      </c>
      <c r="Y8" s="11">
        <v>579</v>
      </c>
      <c r="Z8" s="11"/>
      <c r="AA8" s="11">
        <v>3325</v>
      </c>
      <c r="AB8" s="11">
        <v>1401</v>
      </c>
      <c r="AC8" s="11"/>
      <c r="AD8" s="11">
        <v>1022</v>
      </c>
      <c r="AE8" s="11">
        <v>798</v>
      </c>
      <c r="AF8" s="11">
        <v>1480</v>
      </c>
      <c r="AG8" s="11"/>
      <c r="AH8" s="11">
        <v>671</v>
      </c>
      <c r="AI8" s="11">
        <v>4055</v>
      </c>
      <c r="AJ8" s="11"/>
      <c r="AK8" s="11">
        <v>1424</v>
      </c>
      <c r="AL8" s="11">
        <v>3302</v>
      </c>
      <c r="AM8" s="11"/>
      <c r="AN8" s="11">
        <v>2798</v>
      </c>
      <c r="AO8" s="11">
        <v>1928</v>
      </c>
      <c r="AP8" s="11"/>
      <c r="AQ8" s="11">
        <v>1792</v>
      </c>
      <c r="AR8" s="11">
        <v>2934</v>
      </c>
      <c r="AS8" s="11"/>
      <c r="AT8" s="11">
        <v>491</v>
      </c>
      <c r="AU8" s="11">
        <v>1386</v>
      </c>
      <c r="AV8" s="11">
        <v>2048</v>
      </c>
      <c r="AW8" s="11">
        <v>795</v>
      </c>
      <c r="AX8" s="11"/>
      <c r="AY8" s="11">
        <v>1097</v>
      </c>
      <c r="AZ8" s="11">
        <v>3629</v>
      </c>
      <c r="BA8" s="11"/>
      <c r="BB8" s="11">
        <v>670</v>
      </c>
      <c r="BC8" s="11">
        <v>4056</v>
      </c>
      <c r="BD8" s="11"/>
      <c r="BE8" s="11">
        <v>581</v>
      </c>
      <c r="BF8" s="11">
        <v>4145</v>
      </c>
      <c r="BG8" s="11"/>
      <c r="BH8" s="11">
        <v>364</v>
      </c>
      <c r="BI8" s="11">
        <v>4362</v>
      </c>
      <c r="BJ8" s="11"/>
      <c r="BK8" s="11">
        <v>755</v>
      </c>
      <c r="BL8" s="11">
        <v>3971</v>
      </c>
      <c r="BM8" s="11"/>
      <c r="BN8" s="11">
        <v>220</v>
      </c>
      <c r="BO8" s="11">
        <v>4506</v>
      </c>
      <c r="BP8" s="11"/>
      <c r="BQ8" s="11">
        <v>395</v>
      </c>
      <c r="BR8" s="11">
        <v>4331</v>
      </c>
      <c r="BS8" s="11"/>
      <c r="BT8" s="11">
        <v>321</v>
      </c>
      <c r="BU8" s="11">
        <v>4405</v>
      </c>
      <c r="BV8" s="11"/>
      <c r="BW8" s="11">
        <v>1717</v>
      </c>
      <c r="BX8" s="11">
        <v>3009</v>
      </c>
      <c r="BY8" s="11"/>
      <c r="BZ8" s="11">
        <v>237</v>
      </c>
      <c r="CA8" s="11">
        <v>4489</v>
      </c>
    </row>
    <row r="9" spans="2:79" ht="29" x14ac:dyDescent="0.35">
      <c r="B9" s="18" t="s">
        <v>337</v>
      </c>
      <c r="C9" s="17">
        <v>0.37239400365858999</v>
      </c>
      <c r="D9" s="17">
        <v>0.39609170822800199</v>
      </c>
      <c r="E9" s="17">
        <v>0.374208526404259</v>
      </c>
      <c r="F9" s="17">
        <v>0.34624015195111402</v>
      </c>
      <c r="G9" s="17">
        <v>0.33948948909231902</v>
      </c>
      <c r="H9" s="17">
        <v>0.30741979611452802</v>
      </c>
      <c r="I9" s="17">
        <v>0.438309530014797</v>
      </c>
      <c r="J9" s="17">
        <v>0.42910440528487698</v>
      </c>
      <c r="K9" s="17">
        <v>0.321464962958244</v>
      </c>
      <c r="L9" s="17">
        <v>0.41276836255248001</v>
      </c>
      <c r="M9" s="17"/>
      <c r="N9" s="17">
        <v>0.27909015721078101</v>
      </c>
      <c r="O9" s="17">
        <v>0.340381537856216</v>
      </c>
      <c r="P9" s="17">
        <v>0.36980601361641502</v>
      </c>
      <c r="Q9" s="17">
        <v>0.44113199758063698</v>
      </c>
      <c r="R9" s="17"/>
      <c r="S9" s="17">
        <v>0.32130000621194099</v>
      </c>
      <c r="T9" s="17">
        <v>0.32423742894773899</v>
      </c>
      <c r="U9" s="17">
        <v>0.42140695905685099</v>
      </c>
      <c r="V9" s="17">
        <v>0.343692736219817</v>
      </c>
      <c r="W9" s="17">
        <v>0.36897444897751203</v>
      </c>
      <c r="X9" s="17">
        <v>0.41412778789078802</v>
      </c>
      <c r="Y9" s="17">
        <v>0.434327642557782</v>
      </c>
      <c r="Z9" s="17"/>
      <c r="AA9" s="17">
        <v>0.42053504067382103</v>
      </c>
      <c r="AB9" s="17">
        <v>0.25819032014521898</v>
      </c>
      <c r="AC9" s="17"/>
      <c r="AD9" s="17">
        <v>0.39637769622303798</v>
      </c>
      <c r="AE9" s="17">
        <v>0.50040430058464802</v>
      </c>
      <c r="AF9" s="17">
        <v>0.39382800369259502</v>
      </c>
      <c r="AG9" s="17"/>
      <c r="AH9" s="17">
        <v>0.52107736517887504</v>
      </c>
      <c r="AI9" s="17">
        <v>0.347807290107983</v>
      </c>
      <c r="AJ9" s="17"/>
      <c r="AK9" s="17">
        <v>0.37514739094886701</v>
      </c>
      <c r="AL9" s="17">
        <v>0.37120611176109403</v>
      </c>
      <c r="AM9" s="17"/>
      <c r="AN9" s="17">
        <v>0.32504727162303199</v>
      </c>
      <c r="AO9" s="17">
        <v>0.44113199758063698</v>
      </c>
      <c r="AP9" s="17"/>
      <c r="AQ9" s="17">
        <v>0.47208959009017898</v>
      </c>
      <c r="AR9" s="17">
        <v>0.31151145626226101</v>
      </c>
      <c r="AS9" s="17"/>
      <c r="AT9" s="17">
        <v>0.216904726537894</v>
      </c>
      <c r="AU9" s="17">
        <v>0.29410051028815498</v>
      </c>
      <c r="AV9" s="17">
        <v>0.39126806777558198</v>
      </c>
      <c r="AW9" s="17">
        <v>0.55334852910293397</v>
      </c>
      <c r="AX9" s="17"/>
      <c r="AY9" s="17">
        <v>0.42594441451496501</v>
      </c>
      <c r="AZ9" s="17">
        <v>0.35621135415857702</v>
      </c>
      <c r="BA9" s="17"/>
      <c r="BB9" s="17">
        <v>0.36569110685678502</v>
      </c>
      <c r="BC9" s="17">
        <v>0.37350039957563802</v>
      </c>
      <c r="BD9" s="17"/>
      <c r="BE9" s="17">
        <v>0.43662334326185898</v>
      </c>
      <c r="BF9" s="17">
        <v>0.36339804724020203</v>
      </c>
      <c r="BG9" s="17"/>
      <c r="BH9" s="17">
        <v>0.37589413743727801</v>
      </c>
      <c r="BI9" s="17">
        <v>0.37210176735005501</v>
      </c>
      <c r="BJ9" s="17"/>
      <c r="BK9" s="17">
        <v>0.38535350138464303</v>
      </c>
      <c r="BL9" s="17">
        <v>0.36993043832223799</v>
      </c>
      <c r="BM9" s="17"/>
      <c r="BN9" s="17">
        <v>0.457330859776582</v>
      </c>
      <c r="BO9" s="17">
        <v>0.36824887698709602</v>
      </c>
      <c r="BP9" s="17"/>
      <c r="BQ9" s="17">
        <v>0.44151198233378902</v>
      </c>
      <c r="BR9" s="17">
        <v>0.36608531891162799</v>
      </c>
      <c r="BS9" s="17"/>
      <c r="BT9" s="17">
        <v>0.43796044575720799</v>
      </c>
      <c r="BU9" s="17">
        <v>0.36760864025025097</v>
      </c>
      <c r="BV9" s="17"/>
      <c r="BW9" s="17">
        <v>0.37892195564895598</v>
      </c>
      <c r="BX9" s="17">
        <v>0.368670506516458</v>
      </c>
      <c r="BY9" s="17"/>
      <c r="BZ9" s="17">
        <v>0.46408036213993198</v>
      </c>
      <c r="CA9" s="17">
        <v>0.36754267784882699</v>
      </c>
    </row>
    <row r="10" spans="2:79" ht="29" x14ac:dyDescent="0.35">
      <c r="B10" s="18" t="s">
        <v>338</v>
      </c>
      <c r="C10" s="17">
        <v>0.47208471584718298</v>
      </c>
      <c r="D10" s="17">
        <v>0.45885630621254903</v>
      </c>
      <c r="E10" s="17">
        <v>0.47345497338770298</v>
      </c>
      <c r="F10" s="17">
        <v>0.46627181649417199</v>
      </c>
      <c r="G10" s="17">
        <v>0.50319132328592397</v>
      </c>
      <c r="H10" s="17">
        <v>0.47545898720442498</v>
      </c>
      <c r="I10" s="17">
        <v>0.46268233155017902</v>
      </c>
      <c r="J10" s="17">
        <v>0.455793458913403</v>
      </c>
      <c r="K10" s="17">
        <v>0.50571326974276698</v>
      </c>
      <c r="L10" s="17">
        <v>0.451271597413061</v>
      </c>
      <c r="M10" s="17"/>
      <c r="N10" s="17">
        <v>0.47820669547525801</v>
      </c>
      <c r="O10" s="17">
        <v>0.48137598743925802</v>
      </c>
      <c r="P10" s="17">
        <v>0.50853547118995401</v>
      </c>
      <c r="Q10" s="17">
        <v>0.44906158653929601</v>
      </c>
      <c r="R10" s="17"/>
      <c r="S10" s="17">
        <v>0.475282539359136</v>
      </c>
      <c r="T10" s="17">
        <v>0.52903370338003497</v>
      </c>
      <c r="U10" s="17">
        <v>0.44191534268147797</v>
      </c>
      <c r="V10" s="17">
        <v>0.48009087264689498</v>
      </c>
      <c r="W10" s="17">
        <v>0.49013457365316399</v>
      </c>
      <c r="X10" s="17">
        <v>0.45056515876284597</v>
      </c>
      <c r="Y10" s="17">
        <v>0.43586463712537998</v>
      </c>
      <c r="Z10" s="17"/>
      <c r="AA10" s="17">
        <v>0.45905941519138899</v>
      </c>
      <c r="AB10" s="17">
        <v>0.50298428523722705</v>
      </c>
      <c r="AC10" s="17"/>
      <c r="AD10" s="17">
        <v>0.46897855281807999</v>
      </c>
      <c r="AE10" s="17">
        <v>0.41551738648339198</v>
      </c>
      <c r="AF10" s="17">
        <v>0.47585348087090601</v>
      </c>
      <c r="AG10" s="17"/>
      <c r="AH10" s="17">
        <v>0.40171451912432299</v>
      </c>
      <c r="AI10" s="17">
        <v>0.48372133645915899</v>
      </c>
      <c r="AJ10" s="17"/>
      <c r="AK10" s="17">
        <v>0.461511384577796</v>
      </c>
      <c r="AL10" s="17">
        <v>0.47664636054888998</v>
      </c>
      <c r="AM10" s="17"/>
      <c r="AN10" s="17">
        <v>0.48794304792473397</v>
      </c>
      <c r="AO10" s="17">
        <v>0.44906158653929601</v>
      </c>
      <c r="AP10" s="17"/>
      <c r="AQ10" s="17">
        <v>0.41814227022710598</v>
      </c>
      <c r="AR10" s="17">
        <v>0.50502653022120003</v>
      </c>
      <c r="AS10" s="17"/>
      <c r="AT10" s="17">
        <v>0.50436529808939901</v>
      </c>
      <c r="AU10" s="17">
        <v>0.49512663323668099</v>
      </c>
      <c r="AV10" s="17">
        <v>0.48405670059013201</v>
      </c>
      <c r="AW10" s="17">
        <v>0.382815691789259</v>
      </c>
      <c r="AX10" s="17"/>
      <c r="AY10" s="17">
        <v>0.43570614978045202</v>
      </c>
      <c r="AZ10" s="17">
        <v>0.48307812513305898</v>
      </c>
      <c r="BA10" s="17"/>
      <c r="BB10" s="17">
        <v>0.43975495684354299</v>
      </c>
      <c r="BC10" s="17">
        <v>0.47742114193555002</v>
      </c>
      <c r="BD10" s="17"/>
      <c r="BE10" s="17">
        <v>0.45855175759961098</v>
      </c>
      <c r="BF10" s="17">
        <v>0.47398014094977597</v>
      </c>
      <c r="BG10" s="17"/>
      <c r="BH10" s="17">
        <v>0.48925865138888502</v>
      </c>
      <c r="BI10" s="17">
        <v>0.47065081421854299</v>
      </c>
      <c r="BJ10" s="17"/>
      <c r="BK10" s="17">
        <v>0.47556960493012101</v>
      </c>
      <c r="BL10" s="17">
        <v>0.47142224789300502</v>
      </c>
      <c r="BM10" s="17"/>
      <c r="BN10" s="17">
        <v>0.40009327598830602</v>
      </c>
      <c r="BO10" s="17">
        <v>0.47559807448932201</v>
      </c>
      <c r="BP10" s="17"/>
      <c r="BQ10" s="17">
        <v>0.44858570266966802</v>
      </c>
      <c r="BR10" s="17">
        <v>0.47422956829864599</v>
      </c>
      <c r="BS10" s="17"/>
      <c r="BT10" s="17">
        <v>0.41873341532556502</v>
      </c>
      <c r="BU10" s="17">
        <v>0.47597855777503101</v>
      </c>
      <c r="BV10" s="17"/>
      <c r="BW10" s="17">
        <v>0.47398522501429502</v>
      </c>
      <c r="BX10" s="17">
        <v>0.47100067900641301</v>
      </c>
      <c r="BY10" s="17"/>
      <c r="BZ10" s="17">
        <v>0.42590581143103601</v>
      </c>
      <c r="CA10" s="17">
        <v>0.47452814270556598</v>
      </c>
    </row>
    <row r="11" spans="2:79" x14ac:dyDescent="0.35">
      <c r="B11" s="18" t="s">
        <v>339</v>
      </c>
      <c r="C11" s="17">
        <v>0.12848083829326601</v>
      </c>
      <c r="D11" s="17">
        <v>0.117148134715373</v>
      </c>
      <c r="E11" s="17">
        <v>0.114282400301847</v>
      </c>
      <c r="F11" s="17">
        <v>0.16012963019146201</v>
      </c>
      <c r="G11" s="17">
        <v>0.13023089236198701</v>
      </c>
      <c r="H11" s="17">
        <v>0.17011285851430899</v>
      </c>
      <c r="I11" s="17">
        <v>9.0242336871346293E-2</v>
      </c>
      <c r="J11" s="17">
        <v>0.10437939269357301</v>
      </c>
      <c r="K11" s="17">
        <v>0.16193535543795101</v>
      </c>
      <c r="L11" s="17">
        <v>0.10550764262845599</v>
      </c>
      <c r="M11" s="17"/>
      <c r="N11" s="17">
        <v>0.193811639709983</v>
      </c>
      <c r="O11" s="17">
        <v>0.14619947934761901</v>
      </c>
      <c r="P11" s="17">
        <v>0.100073513141304</v>
      </c>
      <c r="Q11" s="17">
        <v>9.5160889943265506E-2</v>
      </c>
      <c r="R11" s="17"/>
      <c r="S11" s="17">
        <v>0.162352911002972</v>
      </c>
      <c r="T11" s="17">
        <v>0.12868076091313799</v>
      </c>
      <c r="U11" s="17">
        <v>0.12086009713232999</v>
      </c>
      <c r="V11" s="17">
        <v>0.14951861598004801</v>
      </c>
      <c r="W11" s="17">
        <v>0.11988532116681</v>
      </c>
      <c r="X11" s="17">
        <v>0.10640896097991</v>
      </c>
      <c r="Y11" s="17">
        <v>0.10426194060868001</v>
      </c>
      <c r="Z11" s="17"/>
      <c r="AA11" s="17">
        <v>0.103977346185202</v>
      </c>
      <c r="AB11" s="17">
        <v>0.186609811642892</v>
      </c>
      <c r="AC11" s="17"/>
      <c r="AD11" s="17">
        <v>0.12001033229652699</v>
      </c>
      <c r="AE11" s="17">
        <v>6.9598334266289197E-2</v>
      </c>
      <c r="AF11" s="17">
        <v>0.111042573795971</v>
      </c>
      <c r="AG11" s="17"/>
      <c r="AH11" s="17">
        <v>6.9621937788840099E-2</v>
      </c>
      <c r="AI11" s="17">
        <v>0.13821391744757699</v>
      </c>
      <c r="AJ11" s="17"/>
      <c r="AK11" s="17">
        <v>0.13586348795352801</v>
      </c>
      <c r="AL11" s="17">
        <v>0.125295747062388</v>
      </c>
      <c r="AM11" s="17"/>
      <c r="AN11" s="17">
        <v>0.15143161959996501</v>
      </c>
      <c r="AO11" s="17">
        <v>9.5160889943265506E-2</v>
      </c>
      <c r="AP11" s="17"/>
      <c r="AQ11" s="17">
        <v>9.1201317354627498E-2</v>
      </c>
      <c r="AR11" s="17">
        <v>0.151246863166559</v>
      </c>
      <c r="AS11" s="17"/>
      <c r="AT11" s="17">
        <v>0.221212286082316</v>
      </c>
      <c r="AU11" s="17">
        <v>0.16760640721272399</v>
      </c>
      <c r="AV11" s="17">
        <v>0.106444412953803</v>
      </c>
      <c r="AW11" s="17">
        <v>6.08165753850844E-2</v>
      </c>
      <c r="AX11" s="17"/>
      <c r="AY11" s="17">
        <v>0.11858998814927001</v>
      </c>
      <c r="AZ11" s="17">
        <v>0.13146980062946001</v>
      </c>
      <c r="BA11" s="17"/>
      <c r="BB11" s="17">
        <v>0.161040520451564</v>
      </c>
      <c r="BC11" s="17">
        <v>0.12310646054801599</v>
      </c>
      <c r="BD11" s="17"/>
      <c r="BE11" s="17">
        <v>9.5650228572900398E-2</v>
      </c>
      <c r="BF11" s="17">
        <v>0.13307909099300999</v>
      </c>
      <c r="BG11" s="17"/>
      <c r="BH11" s="17">
        <v>0.110450886950551</v>
      </c>
      <c r="BI11" s="17">
        <v>0.12998621116087999</v>
      </c>
      <c r="BJ11" s="17"/>
      <c r="BK11" s="17">
        <v>0.110667714933272</v>
      </c>
      <c r="BL11" s="17">
        <v>0.13186706468640799</v>
      </c>
      <c r="BM11" s="17"/>
      <c r="BN11" s="17">
        <v>0.10909557178798</v>
      </c>
      <c r="BO11" s="17">
        <v>0.129426886792088</v>
      </c>
      <c r="BP11" s="17"/>
      <c r="BQ11" s="17">
        <v>9.2026870947324702E-2</v>
      </c>
      <c r="BR11" s="17">
        <v>0.13180814317355299</v>
      </c>
      <c r="BS11" s="17"/>
      <c r="BT11" s="17">
        <v>0.11284023475628099</v>
      </c>
      <c r="BU11" s="17">
        <v>0.129622366938936</v>
      </c>
      <c r="BV11" s="17"/>
      <c r="BW11" s="17">
        <v>0.126258629830482</v>
      </c>
      <c r="BX11" s="17">
        <v>0.12974837011222001</v>
      </c>
      <c r="BY11" s="17"/>
      <c r="BZ11" s="17">
        <v>9.7587785971014002E-2</v>
      </c>
      <c r="CA11" s="17">
        <v>0.13011545727645701</v>
      </c>
    </row>
    <row r="12" spans="2:79" x14ac:dyDescent="0.35">
      <c r="B12" s="18" t="s">
        <v>340</v>
      </c>
      <c r="C12" s="17">
        <v>2.1058864268596302E-2</v>
      </c>
      <c r="D12" s="17">
        <v>1.53404106066429E-2</v>
      </c>
      <c r="E12" s="17">
        <v>3.3239147700031703E-2</v>
      </c>
      <c r="F12" s="17">
        <v>2.2231845484256801E-2</v>
      </c>
      <c r="G12" s="17">
        <v>2.1036188847150299E-2</v>
      </c>
      <c r="H12" s="17">
        <v>3.7336688036337301E-2</v>
      </c>
      <c r="I12" s="17">
        <v>6.9414178031235903E-3</v>
      </c>
      <c r="J12" s="17">
        <v>7.4474021213179397E-3</v>
      </c>
      <c r="K12" s="17">
        <v>1.08864118610386E-2</v>
      </c>
      <c r="L12" s="17">
        <v>2.6068343707184499E-2</v>
      </c>
      <c r="M12" s="17"/>
      <c r="N12" s="17">
        <v>4.02169022336865E-2</v>
      </c>
      <c r="O12" s="17">
        <v>2.7407256087128001E-2</v>
      </c>
      <c r="P12" s="17">
        <v>1.48597083138566E-2</v>
      </c>
      <c r="Q12" s="17">
        <v>9.8560330875528505E-3</v>
      </c>
      <c r="R12" s="17"/>
      <c r="S12" s="17">
        <v>3.5347815109817299E-2</v>
      </c>
      <c r="T12" s="17">
        <v>1.20645713784797E-2</v>
      </c>
      <c r="U12" s="17">
        <v>1.3243932727898E-2</v>
      </c>
      <c r="V12" s="17">
        <v>2.2184246907179399E-2</v>
      </c>
      <c r="W12" s="17">
        <v>1.53325209812095E-2</v>
      </c>
      <c r="X12" s="17">
        <v>2.52032297357127E-2</v>
      </c>
      <c r="Y12" s="17">
        <v>1.7459073737215801E-2</v>
      </c>
      <c r="Z12" s="17"/>
      <c r="AA12" s="17">
        <v>1.2685764527459001E-2</v>
      </c>
      <c r="AB12" s="17">
        <v>4.0922142921280498E-2</v>
      </c>
      <c r="AC12" s="17"/>
      <c r="AD12" s="17">
        <v>1.12347720074523E-2</v>
      </c>
      <c r="AE12" s="17">
        <v>1.4479978665670599E-2</v>
      </c>
      <c r="AF12" s="17">
        <v>1.3922740591786701E-2</v>
      </c>
      <c r="AG12" s="17"/>
      <c r="AH12" s="17">
        <v>6.0249841784819997E-3</v>
      </c>
      <c r="AI12" s="17">
        <v>2.3544910451237699E-2</v>
      </c>
      <c r="AJ12" s="17"/>
      <c r="AK12" s="17">
        <v>2.1230821002846699E-2</v>
      </c>
      <c r="AL12" s="17">
        <v>2.0984677098466901E-2</v>
      </c>
      <c r="AM12" s="17"/>
      <c r="AN12" s="17">
        <v>2.8775374683054598E-2</v>
      </c>
      <c r="AO12" s="17">
        <v>9.8560330875528505E-3</v>
      </c>
      <c r="AP12" s="17"/>
      <c r="AQ12" s="17">
        <v>1.3704773648158201E-2</v>
      </c>
      <c r="AR12" s="17">
        <v>2.5549893277818699E-2</v>
      </c>
      <c r="AS12" s="17"/>
      <c r="AT12" s="17">
        <v>3.5707722169959301E-2</v>
      </c>
      <c r="AU12" s="17">
        <v>3.3084433147778397E-2</v>
      </c>
      <c r="AV12" s="17">
        <v>1.6476441930330401E-2</v>
      </c>
      <c r="AW12" s="17">
        <v>3.0192037227227101E-3</v>
      </c>
      <c r="AX12" s="17"/>
      <c r="AY12" s="17">
        <v>1.31134556744044E-2</v>
      </c>
      <c r="AZ12" s="17">
        <v>2.34599245099275E-2</v>
      </c>
      <c r="BA12" s="17"/>
      <c r="BB12" s="17">
        <v>2.8630258285288899E-2</v>
      </c>
      <c r="BC12" s="17">
        <v>1.98091121578109E-2</v>
      </c>
      <c r="BD12" s="17"/>
      <c r="BE12" s="17">
        <v>5.2287153402664002E-3</v>
      </c>
      <c r="BF12" s="17">
        <v>2.3276033723170601E-2</v>
      </c>
      <c r="BG12" s="17"/>
      <c r="BH12" s="17">
        <v>1.8798630618287699E-2</v>
      </c>
      <c r="BI12" s="17">
        <v>2.1247577723611601E-2</v>
      </c>
      <c r="BJ12" s="17"/>
      <c r="BK12" s="17">
        <v>1.6754411178301599E-2</v>
      </c>
      <c r="BL12" s="17">
        <v>2.1877129115688398E-2</v>
      </c>
      <c r="BM12" s="17"/>
      <c r="BN12" s="17">
        <v>3.3480292447132201E-2</v>
      </c>
      <c r="BO12" s="17">
        <v>2.0452668141330101E-2</v>
      </c>
      <c r="BP12" s="17"/>
      <c r="BQ12" s="17">
        <v>1.45838194553607E-2</v>
      </c>
      <c r="BR12" s="17">
        <v>2.16498684795428E-2</v>
      </c>
      <c r="BS12" s="17"/>
      <c r="BT12" s="17">
        <v>2.28990008582713E-2</v>
      </c>
      <c r="BU12" s="17">
        <v>2.0924561994128899E-2</v>
      </c>
      <c r="BV12" s="17"/>
      <c r="BW12" s="17">
        <v>1.5911585816246701E-2</v>
      </c>
      <c r="BX12" s="17">
        <v>2.3994835096102701E-2</v>
      </c>
      <c r="BY12" s="17"/>
      <c r="BZ12" s="17">
        <v>8.0177505204563106E-3</v>
      </c>
      <c r="CA12" s="17">
        <v>2.1748898127093099E-2</v>
      </c>
    </row>
    <row r="13" spans="2:79" x14ac:dyDescent="0.35">
      <c r="B13" s="18" t="s">
        <v>103</v>
      </c>
      <c r="C13" s="19">
        <v>5.9815779323650299E-3</v>
      </c>
      <c r="D13" s="19">
        <v>1.25634402374332E-2</v>
      </c>
      <c r="E13" s="19">
        <v>4.8149522061592103E-3</v>
      </c>
      <c r="F13" s="19">
        <v>5.1265558789953198E-3</v>
      </c>
      <c r="G13" s="19">
        <v>6.0521064126200499E-3</v>
      </c>
      <c r="H13" s="19">
        <v>9.6716701304009507E-3</v>
      </c>
      <c r="I13" s="19">
        <v>1.8243837605543399E-3</v>
      </c>
      <c r="J13" s="19">
        <v>3.2753409868294899E-3</v>
      </c>
      <c r="K13" s="19">
        <v>0</v>
      </c>
      <c r="L13" s="19">
        <v>4.3840536988190197E-3</v>
      </c>
      <c r="M13" s="19"/>
      <c r="N13" s="19">
        <v>8.6746053702926092E-3</v>
      </c>
      <c r="O13" s="19">
        <v>4.6357392697794998E-3</v>
      </c>
      <c r="P13" s="19">
        <v>6.7252937384699599E-3</v>
      </c>
      <c r="Q13" s="19">
        <v>4.7894928492487002E-3</v>
      </c>
      <c r="R13" s="19"/>
      <c r="S13" s="19">
        <v>5.7167283161329704E-3</v>
      </c>
      <c r="T13" s="19">
        <v>5.9835353806079704E-3</v>
      </c>
      <c r="U13" s="19">
        <v>2.57366840144206E-3</v>
      </c>
      <c r="V13" s="19">
        <v>4.51352824606077E-3</v>
      </c>
      <c r="W13" s="19">
        <v>5.6731352213032901E-3</v>
      </c>
      <c r="X13" s="19">
        <v>3.6948626307428301E-3</v>
      </c>
      <c r="Y13" s="19">
        <v>8.0867059709424701E-3</v>
      </c>
      <c r="Z13" s="19"/>
      <c r="AA13" s="19">
        <v>3.7424334221288998E-3</v>
      </c>
      <c r="AB13" s="19">
        <v>1.12934400533825E-2</v>
      </c>
      <c r="AC13" s="19"/>
      <c r="AD13" s="19">
        <v>3.3986466549030302E-3</v>
      </c>
      <c r="AE13" s="19">
        <v>0</v>
      </c>
      <c r="AF13" s="19">
        <v>5.3532010487413297E-3</v>
      </c>
      <c r="AG13" s="19"/>
      <c r="AH13" s="19">
        <v>1.56119372948012E-3</v>
      </c>
      <c r="AI13" s="19">
        <v>6.7125455340433697E-3</v>
      </c>
      <c r="AJ13" s="19"/>
      <c r="AK13" s="19">
        <v>6.2469155169627604E-3</v>
      </c>
      <c r="AL13" s="19">
        <v>5.8671035291607797E-3</v>
      </c>
      <c r="AM13" s="19"/>
      <c r="AN13" s="19">
        <v>6.8026861692143904E-3</v>
      </c>
      <c r="AO13" s="19">
        <v>4.7894928492487002E-3</v>
      </c>
      <c r="AP13" s="19"/>
      <c r="AQ13" s="19">
        <v>4.8620486799287703E-3</v>
      </c>
      <c r="AR13" s="19">
        <v>6.6652570721612197E-3</v>
      </c>
      <c r="AS13" s="19"/>
      <c r="AT13" s="19">
        <v>2.1809967120432101E-2</v>
      </c>
      <c r="AU13" s="19">
        <v>1.00820161146607E-2</v>
      </c>
      <c r="AV13" s="19">
        <v>1.7543767501524399E-3</v>
      </c>
      <c r="AW13" s="19">
        <v>0</v>
      </c>
      <c r="AX13" s="19"/>
      <c r="AY13" s="19">
        <v>6.6459918809091299E-3</v>
      </c>
      <c r="AZ13" s="19">
        <v>5.7807955689757797E-3</v>
      </c>
      <c r="BA13" s="19"/>
      <c r="BB13" s="19">
        <v>4.8831575628193596E-3</v>
      </c>
      <c r="BC13" s="19">
        <v>6.1628857829857803E-3</v>
      </c>
      <c r="BD13" s="19"/>
      <c r="BE13" s="19">
        <v>3.9459552253635804E-3</v>
      </c>
      <c r="BF13" s="19">
        <v>6.26668709384136E-3</v>
      </c>
      <c r="BG13" s="19"/>
      <c r="BH13" s="19">
        <v>5.5976936049986596E-3</v>
      </c>
      <c r="BI13" s="19">
        <v>6.0136295469110099E-3</v>
      </c>
      <c r="BJ13" s="19"/>
      <c r="BK13" s="19">
        <v>1.1654767573663001E-2</v>
      </c>
      <c r="BL13" s="19">
        <v>4.9031199826598502E-3</v>
      </c>
      <c r="BM13" s="19"/>
      <c r="BN13" s="19">
        <v>0</v>
      </c>
      <c r="BO13" s="19">
        <v>6.2734935901640303E-3</v>
      </c>
      <c r="BP13" s="19"/>
      <c r="BQ13" s="19">
        <v>3.29162459385817E-3</v>
      </c>
      <c r="BR13" s="19">
        <v>6.2271011366303603E-3</v>
      </c>
      <c r="BS13" s="19"/>
      <c r="BT13" s="19">
        <v>7.5669033026746603E-3</v>
      </c>
      <c r="BU13" s="19">
        <v>5.8658730416530896E-3</v>
      </c>
      <c r="BV13" s="19"/>
      <c r="BW13" s="19">
        <v>4.92260369001988E-3</v>
      </c>
      <c r="BX13" s="19">
        <v>6.5856092688059099E-3</v>
      </c>
      <c r="BY13" s="19"/>
      <c r="BZ13" s="19">
        <v>4.4082899375620203E-3</v>
      </c>
      <c r="CA13" s="19">
        <v>6.0648240420568102E-3</v>
      </c>
    </row>
    <row r="14" spans="2:79" x14ac:dyDescent="0.35">
      <c r="B14" s="16" t="s">
        <v>688</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3280</v>
      </c>
      <c r="D7" s="10">
        <v>497</v>
      </c>
      <c r="E7" s="10">
        <v>434</v>
      </c>
      <c r="F7" s="10">
        <v>429</v>
      </c>
      <c r="G7" s="10">
        <v>414</v>
      </c>
      <c r="H7" s="10">
        <v>522</v>
      </c>
      <c r="I7" s="10">
        <v>535</v>
      </c>
      <c r="J7" s="10">
        <v>212</v>
      </c>
      <c r="K7" s="10">
        <v>100</v>
      </c>
      <c r="L7" s="10">
        <v>137</v>
      </c>
      <c r="M7" s="10"/>
      <c r="N7" s="10">
        <v>479</v>
      </c>
      <c r="O7" s="10">
        <v>446</v>
      </c>
      <c r="P7" s="10">
        <v>659</v>
      </c>
      <c r="Q7" s="10">
        <v>1696</v>
      </c>
      <c r="R7" s="10"/>
      <c r="S7" s="10">
        <v>325</v>
      </c>
      <c r="T7" s="10">
        <v>256</v>
      </c>
      <c r="U7" s="10">
        <v>298</v>
      </c>
      <c r="V7" s="10">
        <v>637</v>
      </c>
      <c r="W7" s="10">
        <v>572</v>
      </c>
      <c r="X7" s="10">
        <v>635</v>
      </c>
      <c r="Y7" s="10">
        <v>398</v>
      </c>
      <c r="Z7" s="10"/>
      <c r="AA7" s="10">
        <v>2633</v>
      </c>
      <c r="AB7" s="10">
        <v>647</v>
      </c>
      <c r="AC7" s="10"/>
      <c r="AD7" s="10">
        <v>812</v>
      </c>
      <c r="AE7" s="10">
        <v>694</v>
      </c>
      <c r="AF7" s="10">
        <v>1109</v>
      </c>
      <c r="AG7" s="10"/>
      <c r="AH7" s="10">
        <v>622</v>
      </c>
      <c r="AI7" s="10">
        <v>2658</v>
      </c>
      <c r="AJ7" s="10"/>
      <c r="AK7" s="10">
        <v>975</v>
      </c>
      <c r="AL7" s="10">
        <v>2305</v>
      </c>
      <c r="AM7" s="10"/>
      <c r="AN7" s="10">
        <v>1584</v>
      </c>
      <c r="AO7" s="10">
        <v>1696</v>
      </c>
      <c r="AP7" s="10"/>
      <c r="AQ7" s="10">
        <v>1462</v>
      </c>
      <c r="AR7" s="10">
        <v>1818</v>
      </c>
      <c r="AS7" s="10"/>
      <c r="AT7" s="10">
        <v>160</v>
      </c>
      <c r="AU7" s="10">
        <v>709</v>
      </c>
      <c r="AV7" s="10">
        <v>1614</v>
      </c>
      <c r="AW7" s="10">
        <v>790</v>
      </c>
      <c r="AX7" s="10"/>
      <c r="AY7" s="10">
        <v>848</v>
      </c>
      <c r="AZ7" s="10">
        <v>2432</v>
      </c>
      <c r="BA7" s="10"/>
      <c r="BB7" s="10">
        <v>624</v>
      </c>
      <c r="BC7" s="10">
        <v>2656</v>
      </c>
      <c r="BD7" s="10"/>
      <c r="BE7" s="10">
        <v>458</v>
      </c>
      <c r="BF7" s="10">
        <v>2822</v>
      </c>
      <c r="BG7" s="10"/>
      <c r="BH7" s="10">
        <v>272</v>
      </c>
      <c r="BI7" s="10">
        <v>3008</v>
      </c>
      <c r="BJ7" s="10"/>
      <c r="BK7" s="10">
        <v>607</v>
      </c>
      <c r="BL7" s="10">
        <v>2673</v>
      </c>
      <c r="BM7" s="10"/>
      <c r="BN7" s="10">
        <v>214</v>
      </c>
      <c r="BO7" s="10">
        <v>3066</v>
      </c>
      <c r="BP7" s="10"/>
      <c r="BQ7" s="10">
        <v>347</v>
      </c>
      <c r="BR7" s="10">
        <v>2933</v>
      </c>
      <c r="BS7" s="10"/>
      <c r="BT7" s="10">
        <v>233</v>
      </c>
      <c r="BU7" s="10">
        <v>3047</v>
      </c>
      <c r="BV7" s="10"/>
      <c r="BW7" s="10">
        <v>1158</v>
      </c>
      <c r="BX7" s="10">
        <v>2122</v>
      </c>
      <c r="BY7" s="10"/>
      <c r="BZ7" s="10">
        <v>200</v>
      </c>
      <c r="CA7" s="10">
        <v>3080</v>
      </c>
    </row>
    <row r="8" spans="2:79" ht="30" customHeight="1" x14ac:dyDescent="0.35">
      <c r="B8" s="11" t="s">
        <v>27</v>
      </c>
      <c r="C8" s="11">
        <v>3216</v>
      </c>
      <c r="D8" s="11">
        <v>487</v>
      </c>
      <c r="E8" s="11">
        <v>428</v>
      </c>
      <c r="F8" s="11">
        <v>419</v>
      </c>
      <c r="G8" s="11">
        <v>398</v>
      </c>
      <c r="H8" s="11">
        <v>512</v>
      </c>
      <c r="I8" s="11">
        <v>516</v>
      </c>
      <c r="J8" s="11">
        <v>217</v>
      </c>
      <c r="K8" s="11">
        <v>95</v>
      </c>
      <c r="L8" s="11">
        <v>144</v>
      </c>
      <c r="M8" s="11"/>
      <c r="N8" s="11">
        <v>487</v>
      </c>
      <c r="O8" s="11">
        <v>560</v>
      </c>
      <c r="P8" s="11">
        <v>611</v>
      </c>
      <c r="Q8" s="11">
        <v>1558</v>
      </c>
      <c r="R8" s="11"/>
      <c r="S8" s="11">
        <v>338</v>
      </c>
      <c r="T8" s="11">
        <v>250</v>
      </c>
      <c r="U8" s="11">
        <v>290</v>
      </c>
      <c r="V8" s="11">
        <v>637</v>
      </c>
      <c r="W8" s="11">
        <v>546</v>
      </c>
      <c r="X8" s="11">
        <v>611</v>
      </c>
      <c r="Y8" s="11">
        <v>382</v>
      </c>
      <c r="Z8" s="11"/>
      <c r="AA8" s="11">
        <v>2545</v>
      </c>
      <c r="AB8" s="11">
        <v>672</v>
      </c>
      <c r="AC8" s="11"/>
      <c r="AD8" s="11">
        <v>788</v>
      </c>
      <c r="AE8" s="11">
        <v>651</v>
      </c>
      <c r="AF8" s="11">
        <v>1087</v>
      </c>
      <c r="AG8" s="11"/>
      <c r="AH8" s="11">
        <v>587</v>
      </c>
      <c r="AI8" s="11">
        <v>2629</v>
      </c>
      <c r="AJ8" s="11"/>
      <c r="AK8" s="11">
        <v>983</v>
      </c>
      <c r="AL8" s="11">
        <v>2233</v>
      </c>
      <c r="AM8" s="11"/>
      <c r="AN8" s="11">
        <v>1658</v>
      </c>
      <c r="AO8" s="11">
        <v>1558</v>
      </c>
      <c r="AP8" s="11"/>
      <c r="AQ8" s="11">
        <v>1413</v>
      </c>
      <c r="AR8" s="11">
        <v>1803</v>
      </c>
      <c r="AS8" s="11"/>
      <c r="AT8" s="11">
        <v>169</v>
      </c>
      <c r="AU8" s="11">
        <v>722</v>
      </c>
      <c r="AV8" s="11">
        <v>1565</v>
      </c>
      <c r="AW8" s="11">
        <v>753</v>
      </c>
      <c r="AX8" s="11"/>
      <c r="AY8" s="11">
        <v>819</v>
      </c>
      <c r="AZ8" s="11">
        <v>2397</v>
      </c>
      <c r="BA8" s="11"/>
      <c r="BB8" s="11">
        <v>610</v>
      </c>
      <c r="BC8" s="11">
        <v>2606</v>
      </c>
      <c r="BD8" s="11"/>
      <c r="BE8" s="11">
        <v>437</v>
      </c>
      <c r="BF8" s="11">
        <v>2780</v>
      </c>
      <c r="BG8" s="11"/>
      <c r="BH8" s="11">
        <v>274</v>
      </c>
      <c r="BI8" s="11">
        <v>2942</v>
      </c>
      <c r="BJ8" s="11"/>
      <c r="BK8" s="11">
        <v>586</v>
      </c>
      <c r="BL8" s="11">
        <v>2630</v>
      </c>
      <c r="BM8" s="11"/>
      <c r="BN8" s="11">
        <v>205</v>
      </c>
      <c r="BO8" s="11">
        <v>3012</v>
      </c>
      <c r="BP8" s="11"/>
      <c r="BQ8" s="11">
        <v>329</v>
      </c>
      <c r="BR8" s="11">
        <v>2887</v>
      </c>
      <c r="BS8" s="11"/>
      <c r="BT8" s="11">
        <v>224</v>
      </c>
      <c r="BU8" s="11">
        <v>2992</v>
      </c>
      <c r="BV8" s="11"/>
      <c r="BW8" s="11">
        <v>1197</v>
      </c>
      <c r="BX8" s="11">
        <v>2020</v>
      </c>
      <c r="BY8" s="11"/>
      <c r="BZ8" s="11">
        <v>207</v>
      </c>
      <c r="CA8" s="11">
        <v>3009</v>
      </c>
    </row>
    <row r="9" spans="2:79" ht="29" x14ac:dyDescent="0.35">
      <c r="B9" s="18" t="s">
        <v>337</v>
      </c>
      <c r="C9" s="17">
        <v>0.460868190379777</v>
      </c>
      <c r="D9" s="17">
        <v>0.44119372741867202</v>
      </c>
      <c r="E9" s="17">
        <v>0.44225812348336702</v>
      </c>
      <c r="F9" s="17">
        <v>0.47280623927147902</v>
      </c>
      <c r="G9" s="17">
        <v>0.49349474278697603</v>
      </c>
      <c r="H9" s="17">
        <v>0.458385489123252</v>
      </c>
      <c r="I9" s="17">
        <v>0.45085697263970598</v>
      </c>
      <c r="J9" s="17">
        <v>0.48152738884123503</v>
      </c>
      <c r="K9" s="17">
        <v>0.41507338169282199</v>
      </c>
      <c r="L9" s="17">
        <v>0.50169913484603501</v>
      </c>
      <c r="M9" s="17"/>
      <c r="N9" s="17">
        <v>0.345866994037627</v>
      </c>
      <c r="O9" s="17">
        <v>0.45163110733537798</v>
      </c>
      <c r="P9" s="17">
        <v>0.462935614804448</v>
      </c>
      <c r="Q9" s="17">
        <v>0.49932750276043503</v>
      </c>
      <c r="R9" s="17"/>
      <c r="S9" s="17">
        <v>0.42061492629681502</v>
      </c>
      <c r="T9" s="17">
        <v>0.44984781173377297</v>
      </c>
      <c r="U9" s="17">
        <v>0.49496140611213202</v>
      </c>
      <c r="V9" s="17">
        <v>0.38612193197422301</v>
      </c>
      <c r="W9" s="17">
        <v>0.48026805682147</v>
      </c>
      <c r="X9" s="17">
        <v>0.49498927466531101</v>
      </c>
      <c r="Y9" s="17">
        <v>0.55513600915400896</v>
      </c>
      <c r="Z9" s="17"/>
      <c r="AA9" s="17">
        <v>0.48194280032396702</v>
      </c>
      <c r="AB9" s="17">
        <v>0.38105140178042601</v>
      </c>
      <c r="AC9" s="17"/>
      <c r="AD9" s="17">
        <v>0.46558083982785903</v>
      </c>
      <c r="AE9" s="17">
        <v>0.52720067676712501</v>
      </c>
      <c r="AF9" s="17">
        <v>0.467555559289142</v>
      </c>
      <c r="AG9" s="17"/>
      <c r="AH9" s="17">
        <v>0.49614146637771001</v>
      </c>
      <c r="AI9" s="17">
        <v>0.45299073167793102</v>
      </c>
      <c r="AJ9" s="17"/>
      <c r="AK9" s="17">
        <v>0.47181514148225201</v>
      </c>
      <c r="AL9" s="17">
        <v>0.456047963022023</v>
      </c>
      <c r="AM9" s="17"/>
      <c r="AN9" s="17">
        <v>0.42472810395535798</v>
      </c>
      <c r="AO9" s="17">
        <v>0.49932750276043503</v>
      </c>
      <c r="AP9" s="17"/>
      <c r="AQ9" s="17">
        <v>0.52994125276817905</v>
      </c>
      <c r="AR9" s="17">
        <v>0.406724997927771</v>
      </c>
      <c r="AS9" s="17"/>
      <c r="AT9" s="17">
        <v>0.231665187227834</v>
      </c>
      <c r="AU9" s="17">
        <v>0.36559372625084302</v>
      </c>
      <c r="AV9" s="17">
        <v>0.459334876641246</v>
      </c>
      <c r="AW9" s="17">
        <v>0.60812243743955297</v>
      </c>
      <c r="AX9" s="17"/>
      <c r="AY9" s="17">
        <v>0.46111180316914202</v>
      </c>
      <c r="AZ9" s="17">
        <v>0.46078496407203101</v>
      </c>
      <c r="BA9" s="17"/>
      <c r="BB9" s="17">
        <v>0.53390937249972503</v>
      </c>
      <c r="BC9" s="17">
        <v>0.44376929605154503</v>
      </c>
      <c r="BD9" s="17"/>
      <c r="BE9" s="17">
        <v>0.50097493431068496</v>
      </c>
      <c r="BF9" s="17">
        <v>0.45456652446322998</v>
      </c>
      <c r="BG9" s="17"/>
      <c r="BH9" s="17">
        <v>0.41647809904587402</v>
      </c>
      <c r="BI9" s="17">
        <v>0.46500172169589998</v>
      </c>
      <c r="BJ9" s="17"/>
      <c r="BK9" s="17">
        <v>0.534492996175159</v>
      </c>
      <c r="BL9" s="17">
        <v>0.44446123309096902</v>
      </c>
      <c r="BM9" s="17"/>
      <c r="BN9" s="17">
        <v>0.62363125886819504</v>
      </c>
      <c r="BO9" s="17">
        <v>0.44981275390104702</v>
      </c>
      <c r="BP9" s="17"/>
      <c r="BQ9" s="17">
        <v>0.51850151964158497</v>
      </c>
      <c r="BR9" s="17">
        <v>0.45430271613265599</v>
      </c>
      <c r="BS9" s="17"/>
      <c r="BT9" s="17">
        <v>0.51786203411955101</v>
      </c>
      <c r="BU9" s="17">
        <v>0.45659674033601</v>
      </c>
      <c r="BV9" s="17"/>
      <c r="BW9" s="17">
        <v>0.44441370943776798</v>
      </c>
      <c r="BX9" s="17">
        <v>0.47061717815591297</v>
      </c>
      <c r="BY9" s="17"/>
      <c r="BZ9" s="17">
        <v>0.41561404860162598</v>
      </c>
      <c r="CA9" s="17">
        <v>0.46398250487031001</v>
      </c>
    </row>
    <row r="10" spans="2:79" ht="29" x14ac:dyDescent="0.35">
      <c r="B10" s="18" t="s">
        <v>338</v>
      </c>
      <c r="C10" s="17">
        <v>0.44549566915243999</v>
      </c>
      <c r="D10" s="17">
        <v>0.45412369405248398</v>
      </c>
      <c r="E10" s="17">
        <v>0.44742632656606701</v>
      </c>
      <c r="F10" s="17">
        <v>0.44930752834985499</v>
      </c>
      <c r="G10" s="17">
        <v>0.40380040168874298</v>
      </c>
      <c r="H10" s="17">
        <v>0.450677150165464</v>
      </c>
      <c r="I10" s="17">
        <v>0.46695563010014801</v>
      </c>
      <c r="J10" s="17">
        <v>0.44809810765711799</v>
      </c>
      <c r="K10" s="17">
        <v>0.440644216164297</v>
      </c>
      <c r="L10" s="17">
        <v>0.41856820724940902</v>
      </c>
      <c r="M10" s="17"/>
      <c r="N10" s="17">
        <v>0.52043692569217104</v>
      </c>
      <c r="O10" s="17">
        <v>0.44618068135051597</v>
      </c>
      <c r="P10" s="17">
        <v>0.46024250028108799</v>
      </c>
      <c r="Q10" s="17">
        <v>0.41604357437046302</v>
      </c>
      <c r="R10" s="17"/>
      <c r="S10" s="17">
        <v>0.468143330877551</v>
      </c>
      <c r="T10" s="17">
        <v>0.44985515149649002</v>
      </c>
      <c r="U10" s="17">
        <v>0.42946007076915799</v>
      </c>
      <c r="V10" s="17">
        <v>0.49434043693781099</v>
      </c>
      <c r="W10" s="17">
        <v>0.44281404764342303</v>
      </c>
      <c r="X10" s="17">
        <v>0.415195470667508</v>
      </c>
      <c r="Y10" s="17">
        <v>0.369896750360168</v>
      </c>
      <c r="Z10" s="17"/>
      <c r="AA10" s="17">
        <v>0.430897371517659</v>
      </c>
      <c r="AB10" s="17">
        <v>0.50078443792734795</v>
      </c>
      <c r="AC10" s="17"/>
      <c r="AD10" s="17">
        <v>0.43469829643490099</v>
      </c>
      <c r="AE10" s="17">
        <v>0.40754498853172899</v>
      </c>
      <c r="AF10" s="17">
        <v>0.44157851809749799</v>
      </c>
      <c r="AG10" s="17"/>
      <c r="AH10" s="17">
        <v>0.43152995739123301</v>
      </c>
      <c r="AI10" s="17">
        <v>0.44861458324613601</v>
      </c>
      <c r="AJ10" s="17"/>
      <c r="AK10" s="17">
        <v>0.45138884287903402</v>
      </c>
      <c r="AL10" s="17">
        <v>0.44290075144841401</v>
      </c>
      <c r="AM10" s="17"/>
      <c r="AN10" s="17">
        <v>0.47317170350962501</v>
      </c>
      <c r="AO10" s="17">
        <v>0.41604357437046302</v>
      </c>
      <c r="AP10" s="17"/>
      <c r="AQ10" s="17">
        <v>0.39116461160142502</v>
      </c>
      <c r="AR10" s="17">
        <v>0.48808328295425002</v>
      </c>
      <c r="AS10" s="17"/>
      <c r="AT10" s="17">
        <v>0.60560323374868896</v>
      </c>
      <c r="AU10" s="17">
        <v>0.47761868172340599</v>
      </c>
      <c r="AV10" s="17">
        <v>0.44934948944020803</v>
      </c>
      <c r="AW10" s="17">
        <v>0.37096136329968699</v>
      </c>
      <c r="AX10" s="17"/>
      <c r="AY10" s="17">
        <v>0.44134413893048002</v>
      </c>
      <c r="AZ10" s="17">
        <v>0.44691397125705201</v>
      </c>
      <c r="BA10" s="17"/>
      <c r="BB10" s="17">
        <v>0.41163666944416499</v>
      </c>
      <c r="BC10" s="17">
        <v>0.45342203947214099</v>
      </c>
      <c r="BD10" s="17"/>
      <c r="BE10" s="17">
        <v>0.40280316827658302</v>
      </c>
      <c r="BF10" s="17">
        <v>0.45220361528052699</v>
      </c>
      <c r="BG10" s="17"/>
      <c r="BH10" s="17">
        <v>0.47162111185251498</v>
      </c>
      <c r="BI10" s="17">
        <v>0.44306291147379401</v>
      </c>
      <c r="BJ10" s="17"/>
      <c r="BK10" s="17">
        <v>0.40554577923760599</v>
      </c>
      <c r="BL10" s="17">
        <v>0.45439832268672398</v>
      </c>
      <c r="BM10" s="17"/>
      <c r="BN10" s="17">
        <v>0.29519596277816401</v>
      </c>
      <c r="BO10" s="17">
        <v>0.45570455051615599</v>
      </c>
      <c r="BP10" s="17"/>
      <c r="BQ10" s="17">
        <v>0.39047449298472803</v>
      </c>
      <c r="BR10" s="17">
        <v>0.451763572114187</v>
      </c>
      <c r="BS10" s="17"/>
      <c r="BT10" s="17">
        <v>0.38495422570024002</v>
      </c>
      <c r="BU10" s="17">
        <v>0.450032996946374</v>
      </c>
      <c r="BV10" s="17"/>
      <c r="BW10" s="17">
        <v>0.459053107789615</v>
      </c>
      <c r="BX10" s="17">
        <v>0.43746312749917599</v>
      </c>
      <c r="BY10" s="17"/>
      <c r="BZ10" s="17">
        <v>0.49860555812059298</v>
      </c>
      <c r="CA10" s="17">
        <v>0.44184073525456702</v>
      </c>
    </row>
    <row r="11" spans="2:79" x14ac:dyDescent="0.35">
      <c r="B11" s="18" t="s">
        <v>339</v>
      </c>
      <c r="C11" s="17">
        <v>7.0044387564280303E-2</v>
      </c>
      <c r="D11" s="17">
        <v>7.1007874263607301E-2</v>
      </c>
      <c r="E11" s="17">
        <v>8.3984590728255704E-2</v>
      </c>
      <c r="F11" s="17">
        <v>6.3929794635297202E-2</v>
      </c>
      <c r="G11" s="17">
        <v>7.9685017984474804E-2</v>
      </c>
      <c r="H11" s="17">
        <v>7.0558724093845004E-2</v>
      </c>
      <c r="I11" s="17">
        <v>6.22768743284913E-2</v>
      </c>
      <c r="J11" s="17">
        <v>3.2376389000818899E-2</v>
      </c>
      <c r="K11" s="17">
        <v>0.108097367260266</v>
      </c>
      <c r="L11" s="17">
        <v>7.4153598188844899E-2</v>
      </c>
      <c r="M11" s="17"/>
      <c r="N11" s="17">
        <v>0.103468665545767</v>
      </c>
      <c r="O11" s="17">
        <v>6.5798367450577294E-2</v>
      </c>
      <c r="P11" s="17">
        <v>6.1111295843343502E-2</v>
      </c>
      <c r="Q11" s="17">
        <v>6.4624828927157305E-2</v>
      </c>
      <c r="R11" s="17"/>
      <c r="S11" s="17">
        <v>6.3786655161942193E-2</v>
      </c>
      <c r="T11" s="17">
        <v>8.1485424678003002E-2</v>
      </c>
      <c r="U11" s="17">
        <v>5.4743673224556803E-2</v>
      </c>
      <c r="V11" s="17">
        <v>9.7407607892496806E-2</v>
      </c>
      <c r="W11" s="17">
        <v>5.7028962749516902E-2</v>
      </c>
      <c r="X11" s="17">
        <v>7.9905332029829204E-2</v>
      </c>
      <c r="Y11" s="17">
        <v>5.4328116218126103E-2</v>
      </c>
      <c r="Z11" s="17"/>
      <c r="AA11" s="17">
        <v>6.7162572040357499E-2</v>
      </c>
      <c r="AB11" s="17">
        <v>8.0958813077464595E-2</v>
      </c>
      <c r="AC11" s="17"/>
      <c r="AD11" s="17">
        <v>7.4966342804930794E-2</v>
      </c>
      <c r="AE11" s="17">
        <v>5.8828189993187598E-2</v>
      </c>
      <c r="AF11" s="17">
        <v>6.8217025072703399E-2</v>
      </c>
      <c r="AG11" s="17"/>
      <c r="AH11" s="17">
        <v>5.8469948452860299E-2</v>
      </c>
      <c r="AI11" s="17">
        <v>7.2629267009631002E-2</v>
      </c>
      <c r="AJ11" s="17"/>
      <c r="AK11" s="17">
        <v>5.3481678638994702E-2</v>
      </c>
      <c r="AL11" s="17">
        <v>7.7337379186588895E-2</v>
      </c>
      <c r="AM11" s="17"/>
      <c r="AN11" s="17">
        <v>7.51371285781922E-2</v>
      </c>
      <c r="AO11" s="17">
        <v>6.4624828927157305E-2</v>
      </c>
      <c r="AP11" s="17"/>
      <c r="AQ11" s="17">
        <v>5.5470677385265302E-2</v>
      </c>
      <c r="AR11" s="17">
        <v>8.1468047782574701E-2</v>
      </c>
      <c r="AS11" s="17"/>
      <c r="AT11" s="17">
        <v>0.122554567882369</v>
      </c>
      <c r="AU11" s="17">
        <v>0.103306830770373</v>
      </c>
      <c r="AV11" s="17">
        <v>7.2318932273720604E-2</v>
      </c>
      <c r="AW11" s="17">
        <v>1.9915660497341801E-2</v>
      </c>
      <c r="AX11" s="17"/>
      <c r="AY11" s="17">
        <v>7.4974193190142202E-2</v>
      </c>
      <c r="AZ11" s="17">
        <v>6.8360200452381101E-2</v>
      </c>
      <c r="BA11" s="17"/>
      <c r="BB11" s="17">
        <v>3.5420102033426E-2</v>
      </c>
      <c r="BC11" s="17">
        <v>7.8149910808829604E-2</v>
      </c>
      <c r="BD11" s="17"/>
      <c r="BE11" s="17">
        <v>6.2828837737375506E-2</v>
      </c>
      <c r="BF11" s="17">
        <v>7.1178111720289594E-2</v>
      </c>
      <c r="BG11" s="17"/>
      <c r="BH11" s="17">
        <v>9.2504975206429502E-2</v>
      </c>
      <c r="BI11" s="17">
        <v>6.79528950800906E-2</v>
      </c>
      <c r="BJ11" s="17"/>
      <c r="BK11" s="17">
        <v>4.87204686758132E-2</v>
      </c>
      <c r="BL11" s="17">
        <v>7.4796327113097805E-2</v>
      </c>
      <c r="BM11" s="17"/>
      <c r="BN11" s="17">
        <v>5.84569065808885E-2</v>
      </c>
      <c r="BO11" s="17">
        <v>7.0831449771635399E-2</v>
      </c>
      <c r="BP11" s="17"/>
      <c r="BQ11" s="17">
        <v>7.3924832435609697E-2</v>
      </c>
      <c r="BR11" s="17">
        <v>6.9602335002049306E-2</v>
      </c>
      <c r="BS11" s="17"/>
      <c r="BT11" s="17">
        <v>8.0944239100675303E-2</v>
      </c>
      <c r="BU11" s="17">
        <v>6.9227489312343501E-2</v>
      </c>
      <c r="BV11" s="17"/>
      <c r="BW11" s="17">
        <v>7.3780465842321702E-2</v>
      </c>
      <c r="BX11" s="17">
        <v>6.7830827526034199E-2</v>
      </c>
      <c r="BY11" s="17"/>
      <c r="BZ11" s="17">
        <v>7.1486150213842095E-2</v>
      </c>
      <c r="CA11" s="17">
        <v>6.9945167865596194E-2</v>
      </c>
    </row>
    <row r="12" spans="2:79" x14ac:dyDescent="0.35">
      <c r="B12" s="18" t="s">
        <v>340</v>
      </c>
      <c r="C12" s="17">
        <v>1.5207448165634499E-2</v>
      </c>
      <c r="D12" s="17">
        <v>1.7401314685260301E-2</v>
      </c>
      <c r="E12" s="17">
        <v>1.6627416528998899E-2</v>
      </c>
      <c r="F12" s="17">
        <v>6.9982314460620004E-3</v>
      </c>
      <c r="G12" s="17">
        <v>1.48840264127652E-2</v>
      </c>
      <c r="H12" s="17">
        <v>2.0378636617438901E-2</v>
      </c>
      <c r="I12" s="17">
        <v>1.30476373497143E-2</v>
      </c>
      <c r="J12" s="17">
        <v>2.2465160786559701E-2</v>
      </c>
      <c r="K12" s="17">
        <v>1.69860152680569E-2</v>
      </c>
      <c r="L12" s="17">
        <v>5.5790597157113703E-3</v>
      </c>
      <c r="M12" s="17"/>
      <c r="N12" s="17">
        <v>2.0814505225956501E-2</v>
      </c>
      <c r="O12" s="17">
        <v>2.5165895834819402E-2</v>
      </c>
      <c r="P12" s="17">
        <v>1.1393735104685899E-2</v>
      </c>
      <c r="Q12" s="17">
        <v>1.1368252661084301E-2</v>
      </c>
      <c r="R12" s="17"/>
      <c r="S12" s="17">
        <v>3.3084783298312E-2</v>
      </c>
      <c r="T12" s="17">
        <v>1.19303927322026E-2</v>
      </c>
      <c r="U12" s="17">
        <v>1.5954991912470601E-2</v>
      </c>
      <c r="V12" s="17">
        <v>1.8305857259889601E-2</v>
      </c>
      <c r="W12" s="17">
        <v>1.6279516379579199E-2</v>
      </c>
      <c r="X12" s="17">
        <v>6.9672230755869298E-3</v>
      </c>
      <c r="Y12" s="17">
        <v>8.7085786405903098E-3</v>
      </c>
      <c r="Z12" s="17"/>
      <c r="AA12" s="17">
        <v>1.31656643782735E-2</v>
      </c>
      <c r="AB12" s="17">
        <v>2.29403848772959E-2</v>
      </c>
      <c r="AC12" s="17"/>
      <c r="AD12" s="17">
        <v>1.8104137077624899E-2</v>
      </c>
      <c r="AE12" s="17">
        <v>6.4261447079582701E-3</v>
      </c>
      <c r="AF12" s="17">
        <v>1.30248778022763E-2</v>
      </c>
      <c r="AG12" s="17"/>
      <c r="AH12" s="17">
        <v>9.7585411570450097E-3</v>
      </c>
      <c r="AI12" s="17">
        <v>1.6424333717542799E-2</v>
      </c>
      <c r="AJ12" s="17"/>
      <c r="AK12" s="17">
        <v>1.2034643835312E-2</v>
      </c>
      <c r="AL12" s="17">
        <v>1.6604516453476E-2</v>
      </c>
      <c r="AM12" s="17"/>
      <c r="AN12" s="17">
        <v>1.8815127261958199E-2</v>
      </c>
      <c r="AO12" s="17">
        <v>1.1368252661084301E-2</v>
      </c>
      <c r="AP12" s="17"/>
      <c r="AQ12" s="17">
        <v>1.6364821653456499E-2</v>
      </c>
      <c r="AR12" s="17">
        <v>1.43002363912726E-2</v>
      </c>
      <c r="AS12" s="17"/>
      <c r="AT12" s="17">
        <v>4.6081577270223597E-3</v>
      </c>
      <c r="AU12" s="17">
        <v>3.5058159473983497E-2</v>
      </c>
      <c r="AV12" s="17">
        <v>1.4100342032392899E-2</v>
      </c>
      <c r="AW12" s="17">
        <v>1.00053876341759E-3</v>
      </c>
      <c r="AX12" s="17"/>
      <c r="AY12" s="17">
        <v>1.79011183512232E-2</v>
      </c>
      <c r="AZ12" s="17">
        <v>1.42871999946972E-2</v>
      </c>
      <c r="BA12" s="17"/>
      <c r="BB12" s="17">
        <v>8.5012674768527603E-3</v>
      </c>
      <c r="BC12" s="17">
        <v>1.6777360804167599E-2</v>
      </c>
      <c r="BD12" s="17"/>
      <c r="BE12" s="17">
        <v>2.6901968369168201E-2</v>
      </c>
      <c r="BF12" s="17">
        <v>1.3369977651849401E-2</v>
      </c>
      <c r="BG12" s="17"/>
      <c r="BH12" s="17">
        <v>3.6279345705001499E-3</v>
      </c>
      <c r="BI12" s="17">
        <v>1.6285713171014401E-2</v>
      </c>
      <c r="BJ12" s="17"/>
      <c r="BK12" s="17">
        <v>8.2901890728259899E-3</v>
      </c>
      <c r="BL12" s="17">
        <v>1.6748928285891002E-2</v>
      </c>
      <c r="BM12" s="17"/>
      <c r="BN12" s="17">
        <v>1.28464305975028E-2</v>
      </c>
      <c r="BO12" s="17">
        <v>1.53678167307645E-2</v>
      </c>
      <c r="BP12" s="17"/>
      <c r="BQ12" s="17">
        <v>1.18371782068117E-2</v>
      </c>
      <c r="BR12" s="17">
        <v>1.55913826164794E-2</v>
      </c>
      <c r="BS12" s="17"/>
      <c r="BT12" s="17">
        <v>1.6239501079533199E-2</v>
      </c>
      <c r="BU12" s="17">
        <v>1.5130100119337299E-2</v>
      </c>
      <c r="BV12" s="17"/>
      <c r="BW12" s="17">
        <v>1.5868119078115601E-2</v>
      </c>
      <c r="BX12" s="17">
        <v>1.4816012381514299E-2</v>
      </c>
      <c r="BY12" s="17"/>
      <c r="BZ12" s="17">
        <v>7.4700725963965401E-3</v>
      </c>
      <c r="CA12" s="17">
        <v>1.5739921435641499E-2</v>
      </c>
    </row>
    <row r="13" spans="2:79" x14ac:dyDescent="0.35">
      <c r="B13" s="18" t="s">
        <v>103</v>
      </c>
      <c r="C13" s="19">
        <v>8.3843047378684091E-3</v>
      </c>
      <c r="D13" s="19">
        <v>1.62733895799765E-2</v>
      </c>
      <c r="E13" s="19">
        <v>9.7035426933119295E-3</v>
      </c>
      <c r="F13" s="19">
        <v>6.9582062973069904E-3</v>
      </c>
      <c r="G13" s="19">
        <v>8.1358111270412297E-3</v>
      </c>
      <c r="H13" s="19">
        <v>0</v>
      </c>
      <c r="I13" s="19">
        <v>6.8628855819401003E-3</v>
      </c>
      <c r="J13" s="19">
        <v>1.5532953714268801E-2</v>
      </c>
      <c r="K13" s="19">
        <v>1.9199019614557701E-2</v>
      </c>
      <c r="L13" s="19">
        <v>0</v>
      </c>
      <c r="M13" s="19"/>
      <c r="N13" s="19">
        <v>9.4129094984786305E-3</v>
      </c>
      <c r="O13" s="19">
        <v>1.12239480287091E-2</v>
      </c>
      <c r="P13" s="19">
        <v>4.3168539664340403E-3</v>
      </c>
      <c r="Q13" s="19">
        <v>8.6358412808595006E-3</v>
      </c>
      <c r="R13" s="19"/>
      <c r="S13" s="19">
        <v>1.43703043653802E-2</v>
      </c>
      <c r="T13" s="19">
        <v>6.8812193595314602E-3</v>
      </c>
      <c r="U13" s="19">
        <v>4.8798579816820902E-3</v>
      </c>
      <c r="V13" s="19">
        <v>3.82416593557993E-3</v>
      </c>
      <c r="W13" s="19">
        <v>3.60941640601143E-3</v>
      </c>
      <c r="X13" s="19">
        <v>2.9426995617649202E-3</v>
      </c>
      <c r="Y13" s="19">
        <v>1.1930545627106701E-2</v>
      </c>
      <c r="Z13" s="19"/>
      <c r="AA13" s="19">
        <v>6.8315917397427902E-3</v>
      </c>
      <c r="AB13" s="19">
        <v>1.42649623374659E-2</v>
      </c>
      <c r="AC13" s="19"/>
      <c r="AD13" s="19">
        <v>6.6503838546835801E-3</v>
      </c>
      <c r="AE13" s="19">
        <v>0</v>
      </c>
      <c r="AF13" s="19">
        <v>9.6240197383811905E-3</v>
      </c>
      <c r="AG13" s="19"/>
      <c r="AH13" s="19">
        <v>4.10008662115243E-3</v>
      </c>
      <c r="AI13" s="19">
        <v>9.3410843487587002E-3</v>
      </c>
      <c r="AJ13" s="19"/>
      <c r="AK13" s="19">
        <v>1.12796931644074E-2</v>
      </c>
      <c r="AL13" s="19">
        <v>7.1093898894983801E-3</v>
      </c>
      <c r="AM13" s="19"/>
      <c r="AN13" s="19">
        <v>8.1479366948669692E-3</v>
      </c>
      <c r="AO13" s="19">
        <v>8.6358412808595006E-3</v>
      </c>
      <c r="AP13" s="19"/>
      <c r="AQ13" s="19">
        <v>7.0586365916742401E-3</v>
      </c>
      <c r="AR13" s="19">
        <v>9.4234349441315E-3</v>
      </c>
      <c r="AS13" s="19"/>
      <c r="AT13" s="19">
        <v>3.5568853414084903E-2</v>
      </c>
      <c r="AU13" s="19">
        <v>1.8422601781394599E-2</v>
      </c>
      <c r="AV13" s="19">
        <v>4.8963596124327099E-3</v>
      </c>
      <c r="AW13" s="19">
        <v>0</v>
      </c>
      <c r="AX13" s="19"/>
      <c r="AY13" s="19">
        <v>4.6687463590130802E-3</v>
      </c>
      <c r="AZ13" s="19">
        <v>9.6536642238387194E-3</v>
      </c>
      <c r="BA13" s="19"/>
      <c r="BB13" s="19">
        <v>1.0532588545831899E-2</v>
      </c>
      <c r="BC13" s="19">
        <v>7.8813928633166708E-3</v>
      </c>
      <c r="BD13" s="19"/>
      <c r="BE13" s="19">
        <v>6.4910913061880498E-3</v>
      </c>
      <c r="BF13" s="19">
        <v>8.6817708841035908E-3</v>
      </c>
      <c r="BG13" s="19"/>
      <c r="BH13" s="19">
        <v>1.5767879324681499E-2</v>
      </c>
      <c r="BI13" s="19">
        <v>7.6967585792009196E-3</v>
      </c>
      <c r="BJ13" s="19"/>
      <c r="BK13" s="19">
        <v>2.9505668385956898E-3</v>
      </c>
      <c r="BL13" s="19">
        <v>9.5951888233179704E-3</v>
      </c>
      <c r="BM13" s="19"/>
      <c r="BN13" s="19">
        <v>9.8694411752500294E-3</v>
      </c>
      <c r="BO13" s="19">
        <v>8.2834290803977008E-3</v>
      </c>
      <c r="BP13" s="19"/>
      <c r="BQ13" s="19">
        <v>5.2619767312658298E-3</v>
      </c>
      <c r="BR13" s="19">
        <v>8.7399941346285905E-3</v>
      </c>
      <c r="BS13" s="19"/>
      <c r="BT13" s="19">
        <v>0</v>
      </c>
      <c r="BU13" s="19">
        <v>9.0126732859354408E-3</v>
      </c>
      <c r="BV13" s="19"/>
      <c r="BW13" s="19">
        <v>6.8845978521805103E-3</v>
      </c>
      <c r="BX13" s="19">
        <v>9.2728544373628496E-3</v>
      </c>
      <c r="BY13" s="19"/>
      <c r="BZ13" s="19">
        <v>6.82417046754164E-3</v>
      </c>
      <c r="CA13" s="19">
        <v>8.4916705738856992E-3</v>
      </c>
    </row>
    <row r="14" spans="2:79" x14ac:dyDescent="0.35">
      <c r="B14" s="16" t="s">
        <v>689</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3897</v>
      </c>
      <c r="D7" s="10">
        <v>538</v>
      </c>
      <c r="E7" s="10">
        <v>488</v>
      </c>
      <c r="F7" s="10">
        <v>574</v>
      </c>
      <c r="G7" s="10">
        <v>504</v>
      </c>
      <c r="H7" s="10">
        <v>586</v>
      </c>
      <c r="I7" s="10">
        <v>617</v>
      </c>
      <c r="J7" s="10">
        <v>261</v>
      </c>
      <c r="K7" s="10">
        <v>141</v>
      </c>
      <c r="L7" s="10">
        <v>188</v>
      </c>
      <c r="M7" s="10"/>
      <c r="N7" s="10">
        <v>646</v>
      </c>
      <c r="O7" s="10">
        <v>576</v>
      </c>
      <c r="P7" s="10">
        <v>746</v>
      </c>
      <c r="Q7" s="10">
        <v>1929</v>
      </c>
      <c r="R7" s="10"/>
      <c r="S7" s="10">
        <v>400</v>
      </c>
      <c r="T7" s="10">
        <v>282</v>
      </c>
      <c r="U7" s="10">
        <v>326</v>
      </c>
      <c r="V7" s="10">
        <v>744</v>
      </c>
      <c r="W7" s="10">
        <v>709</v>
      </c>
      <c r="X7" s="10">
        <v>749</v>
      </c>
      <c r="Y7" s="10">
        <v>489</v>
      </c>
      <c r="Z7" s="10"/>
      <c r="AA7" s="10">
        <v>3097</v>
      </c>
      <c r="AB7" s="10">
        <v>800</v>
      </c>
      <c r="AC7" s="10"/>
      <c r="AD7" s="10">
        <v>992</v>
      </c>
      <c r="AE7" s="10">
        <v>795</v>
      </c>
      <c r="AF7" s="10">
        <v>1283</v>
      </c>
      <c r="AG7" s="10"/>
      <c r="AH7" s="10">
        <v>705</v>
      </c>
      <c r="AI7" s="10">
        <v>3192</v>
      </c>
      <c r="AJ7" s="10"/>
      <c r="AK7" s="10">
        <v>1106</v>
      </c>
      <c r="AL7" s="10">
        <v>2791</v>
      </c>
      <c r="AM7" s="10"/>
      <c r="AN7" s="10">
        <v>1968</v>
      </c>
      <c r="AO7" s="10">
        <v>1929</v>
      </c>
      <c r="AP7" s="10"/>
      <c r="AQ7" s="10">
        <v>1701</v>
      </c>
      <c r="AR7" s="10">
        <v>2196</v>
      </c>
      <c r="AS7" s="10"/>
      <c r="AT7" s="10">
        <v>183</v>
      </c>
      <c r="AU7" s="10">
        <v>919</v>
      </c>
      <c r="AV7" s="10">
        <v>1953</v>
      </c>
      <c r="AW7" s="10">
        <v>836</v>
      </c>
      <c r="AX7" s="10"/>
      <c r="AY7" s="10">
        <v>992</v>
      </c>
      <c r="AZ7" s="10">
        <v>2905</v>
      </c>
      <c r="BA7" s="10"/>
      <c r="BB7" s="10">
        <v>655</v>
      </c>
      <c r="BC7" s="10">
        <v>3242</v>
      </c>
      <c r="BD7" s="10"/>
      <c r="BE7" s="10">
        <v>554</v>
      </c>
      <c r="BF7" s="10">
        <v>3343</v>
      </c>
      <c r="BG7" s="10"/>
      <c r="BH7" s="10">
        <v>291</v>
      </c>
      <c r="BI7" s="10">
        <v>3606</v>
      </c>
      <c r="BJ7" s="10"/>
      <c r="BK7" s="10">
        <v>672</v>
      </c>
      <c r="BL7" s="10">
        <v>3225</v>
      </c>
      <c r="BM7" s="10"/>
      <c r="BN7" s="10">
        <v>207</v>
      </c>
      <c r="BO7" s="10">
        <v>3690</v>
      </c>
      <c r="BP7" s="10"/>
      <c r="BQ7" s="10">
        <v>390</v>
      </c>
      <c r="BR7" s="10">
        <v>3507</v>
      </c>
      <c r="BS7" s="10"/>
      <c r="BT7" s="10">
        <v>267</v>
      </c>
      <c r="BU7" s="10">
        <v>3630</v>
      </c>
      <c r="BV7" s="10"/>
      <c r="BW7" s="10">
        <v>1406</v>
      </c>
      <c r="BX7" s="10">
        <v>2491</v>
      </c>
      <c r="BY7" s="10"/>
      <c r="BZ7" s="10">
        <v>223</v>
      </c>
      <c r="CA7" s="10">
        <v>3674</v>
      </c>
    </row>
    <row r="8" spans="2:79" ht="30" customHeight="1" x14ac:dyDescent="0.35">
      <c r="B8" s="11" t="s">
        <v>27</v>
      </c>
      <c r="C8" s="11">
        <v>3835</v>
      </c>
      <c r="D8" s="11">
        <v>518</v>
      </c>
      <c r="E8" s="11">
        <v>485</v>
      </c>
      <c r="F8" s="11">
        <v>567</v>
      </c>
      <c r="G8" s="11">
        <v>500</v>
      </c>
      <c r="H8" s="11">
        <v>579</v>
      </c>
      <c r="I8" s="11">
        <v>599</v>
      </c>
      <c r="J8" s="11">
        <v>261</v>
      </c>
      <c r="K8" s="11">
        <v>134</v>
      </c>
      <c r="L8" s="11">
        <v>193</v>
      </c>
      <c r="M8" s="11"/>
      <c r="N8" s="11">
        <v>658</v>
      </c>
      <c r="O8" s="11">
        <v>723</v>
      </c>
      <c r="P8" s="11">
        <v>695</v>
      </c>
      <c r="Q8" s="11">
        <v>1759</v>
      </c>
      <c r="R8" s="11"/>
      <c r="S8" s="11">
        <v>417</v>
      </c>
      <c r="T8" s="11">
        <v>268</v>
      </c>
      <c r="U8" s="11">
        <v>322</v>
      </c>
      <c r="V8" s="11">
        <v>746</v>
      </c>
      <c r="W8" s="11">
        <v>683</v>
      </c>
      <c r="X8" s="11">
        <v>725</v>
      </c>
      <c r="Y8" s="11">
        <v>477</v>
      </c>
      <c r="Z8" s="11"/>
      <c r="AA8" s="11">
        <v>3006</v>
      </c>
      <c r="AB8" s="11">
        <v>829</v>
      </c>
      <c r="AC8" s="11"/>
      <c r="AD8" s="11">
        <v>960</v>
      </c>
      <c r="AE8" s="11">
        <v>746</v>
      </c>
      <c r="AF8" s="11">
        <v>1275</v>
      </c>
      <c r="AG8" s="11"/>
      <c r="AH8" s="11">
        <v>664</v>
      </c>
      <c r="AI8" s="11">
        <v>3172</v>
      </c>
      <c r="AJ8" s="11"/>
      <c r="AK8" s="11">
        <v>1116</v>
      </c>
      <c r="AL8" s="11">
        <v>2720</v>
      </c>
      <c r="AM8" s="11"/>
      <c r="AN8" s="11">
        <v>2076</v>
      </c>
      <c r="AO8" s="11">
        <v>1759</v>
      </c>
      <c r="AP8" s="11"/>
      <c r="AQ8" s="11">
        <v>1645</v>
      </c>
      <c r="AR8" s="11">
        <v>2191</v>
      </c>
      <c r="AS8" s="11"/>
      <c r="AT8" s="11">
        <v>186</v>
      </c>
      <c r="AU8" s="11">
        <v>943</v>
      </c>
      <c r="AV8" s="11">
        <v>1904</v>
      </c>
      <c r="AW8" s="11">
        <v>796</v>
      </c>
      <c r="AX8" s="11"/>
      <c r="AY8" s="11">
        <v>952</v>
      </c>
      <c r="AZ8" s="11">
        <v>2884</v>
      </c>
      <c r="BA8" s="11"/>
      <c r="BB8" s="11">
        <v>635</v>
      </c>
      <c r="BC8" s="11">
        <v>3200</v>
      </c>
      <c r="BD8" s="11"/>
      <c r="BE8" s="11">
        <v>530</v>
      </c>
      <c r="BF8" s="11">
        <v>3305</v>
      </c>
      <c r="BG8" s="11"/>
      <c r="BH8" s="11">
        <v>291</v>
      </c>
      <c r="BI8" s="11">
        <v>3544</v>
      </c>
      <c r="BJ8" s="11"/>
      <c r="BK8" s="11">
        <v>643</v>
      </c>
      <c r="BL8" s="11">
        <v>3193</v>
      </c>
      <c r="BM8" s="11"/>
      <c r="BN8" s="11">
        <v>196</v>
      </c>
      <c r="BO8" s="11">
        <v>3640</v>
      </c>
      <c r="BP8" s="11"/>
      <c r="BQ8" s="11">
        <v>367</v>
      </c>
      <c r="BR8" s="11">
        <v>3468</v>
      </c>
      <c r="BS8" s="11"/>
      <c r="BT8" s="11">
        <v>263</v>
      </c>
      <c r="BU8" s="11">
        <v>3572</v>
      </c>
      <c r="BV8" s="11"/>
      <c r="BW8" s="11">
        <v>1469</v>
      </c>
      <c r="BX8" s="11">
        <v>2367</v>
      </c>
      <c r="BY8" s="11"/>
      <c r="BZ8" s="11">
        <v>233</v>
      </c>
      <c r="CA8" s="11">
        <v>3602</v>
      </c>
    </row>
    <row r="9" spans="2:79" ht="29" x14ac:dyDescent="0.35">
      <c r="B9" s="18" t="s">
        <v>337</v>
      </c>
      <c r="C9" s="17">
        <v>0.501951471854721</v>
      </c>
      <c r="D9" s="17">
        <v>0.46361460736660998</v>
      </c>
      <c r="E9" s="17">
        <v>0.54235705016079705</v>
      </c>
      <c r="F9" s="17">
        <v>0.52215137394725897</v>
      </c>
      <c r="G9" s="17">
        <v>0.51038349056050603</v>
      </c>
      <c r="H9" s="17">
        <v>0.45170252113956</v>
      </c>
      <c r="I9" s="17">
        <v>0.50656320940036204</v>
      </c>
      <c r="J9" s="17">
        <v>0.53864464293733405</v>
      </c>
      <c r="K9" s="17">
        <v>0.444747669945395</v>
      </c>
      <c r="L9" s="17">
        <v>0.54868372105334895</v>
      </c>
      <c r="M9" s="17"/>
      <c r="N9" s="17">
        <v>0.442104305283675</v>
      </c>
      <c r="O9" s="17">
        <v>0.46213383901559502</v>
      </c>
      <c r="P9" s="17">
        <v>0.47491907341032802</v>
      </c>
      <c r="Q9" s="17">
        <v>0.55139470662315704</v>
      </c>
      <c r="R9" s="17"/>
      <c r="S9" s="17">
        <v>0.44443494420530599</v>
      </c>
      <c r="T9" s="17">
        <v>0.53302145541742596</v>
      </c>
      <c r="U9" s="17">
        <v>0.54022205709466398</v>
      </c>
      <c r="V9" s="17">
        <v>0.45039099441895902</v>
      </c>
      <c r="W9" s="17">
        <v>0.52890499627438403</v>
      </c>
      <c r="X9" s="17">
        <v>0.52406248950350098</v>
      </c>
      <c r="Y9" s="17">
        <v>0.56774279593798904</v>
      </c>
      <c r="Z9" s="17"/>
      <c r="AA9" s="17">
        <v>0.52715670706045303</v>
      </c>
      <c r="AB9" s="17">
        <v>0.41054506033661797</v>
      </c>
      <c r="AC9" s="17"/>
      <c r="AD9" s="17">
        <v>0.52679108514735096</v>
      </c>
      <c r="AE9" s="17">
        <v>0.56694225786753205</v>
      </c>
      <c r="AF9" s="17">
        <v>0.50787573359583604</v>
      </c>
      <c r="AG9" s="17"/>
      <c r="AH9" s="17">
        <v>0.59176859991485897</v>
      </c>
      <c r="AI9" s="17">
        <v>0.48315180116175699</v>
      </c>
      <c r="AJ9" s="17"/>
      <c r="AK9" s="17">
        <v>0.49583745910251897</v>
      </c>
      <c r="AL9" s="17">
        <v>0.50445895742962499</v>
      </c>
      <c r="AM9" s="17"/>
      <c r="AN9" s="17">
        <v>0.46006752924069</v>
      </c>
      <c r="AO9" s="17">
        <v>0.55139470662315704</v>
      </c>
      <c r="AP9" s="17"/>
      <c r="AQ9" s="17">
        <v>0.57786741290565102</v>
      </c>
      <c r="AR9" s="17">
        <v>0.44494883431128102</v>
      </c>
      <c r="AS9" s="17"/>
      <c r="AT9" s="17">
        <v>0.38232404919726398</v>
      </c>
      <c r="AU9" s="17">
        <v>0.37294218812774599</v>
      </c>
      <c r="AV9" s="17">
        <v>0.52075984149346799</v>
      </c>
      <c r="AW9" s="17">
        <v>0.63669425791995504</v>
      </c>
      <c r="AX9" s="17"/>
      <c r="AY9" s="17">
        <v>0.52492213483526196</v>
      </c>
      <c r="AZ9" s="17">
        <v>0.49437239204219802</v>
      </c>
      <c r="BA9" s="17"/>
      <c r="BB9" s="17">
        <v>0.54289571582855001</v>
      </c>
      <c r="BC9" s="17">
        <v>0.49382208845339398</v>
      </c>
      <c r="BD9" s="17"/>
      <c r="BE9" s="17">
        <v>0.56169669342937201</v>
      </c>
      <c r="BF9" s="17">
        <v>0.49236634506025101</v>
      </c>
      <c r="BG9" s="17"/>
      <c r="BH9" s="17">
        <v>0.42220774430163599</v>
      </c>
      <c r="BI9" s="17">
        <v>0.50850207670386605</v>
      </c>
      <c r="BJ9" s="17"/>
      <c r="BK9" s="17">
        <v>0.50177321660515495</v>
      </c>
      <c r="BL9" s="17">
        <v>0.50198735985159204</v>
      </c>
      <c r="BM9" s="17"/>
      <c r="BN9" s="17">
        <v>0.52100065474443302</v>
      </c>
      <c r="BO9" s="17">
        <v>0.500928180611527</v>
      </c>
      <c r="BP9" s="17"/>
      <c r="BQ9" s="17">
        <v>0.55477470815191199</v>
      </c>
      <c r="BR9" s="17">
        <v>0.49635580952243502</v>
      </c>
      <c r="BS9" s="17"/>
      <c r="BT9" s="17">
        <v>0.556039233420211</v>
      </c>
      <c r="BU9" s="17">
        <v>0.49796622625074899</v>
      </c>
      <c r="BV9" s="17"/>
      <c r="BW9" s="17">
        <v>0.485336294435397</v>
      </c>
      <c r="BX9" s="17">
        <v>0.51226084700858898</v>
      </c>
      <c r="BY9" s="17"/>
      <c r="BZ9" s="17">
        <v>0.52109657628766404</v>
      </c>
      <c r="CA9" s="17">
        <v>0.50071089096380705</v>
      </c>
    </row>
    <row r="10" spans="2:79" ht="29" x14ac:dyDescent="0.35">
      <c r="B10" s="18" t="s">
        <v>338</v>
      </c>
      <c r="C10" s="17">
        <v>0.415589814036811</v>
      </c>
      <c r="D10" s="17">
        <v>0.45085211860510599</v>
      </c>
      <c r="E10" s="17">
        <v>0.37747803430600402</v>
      </c>
      <c r="F10" s="17">
        <v>0.43461191013108802</v>
      </c>
      <c r="G10" s="17">
        <v>0.40862411273787302</v>
      </c>
      <c r="H10" s="17">
        <v>0.436147027198035</v>
      </c>
      <c r="I10" s="17">
        <v>0.40505665044757</v>
      </c>
      <c r="J10" s="17">
        <v>0.37088554651945799</v>
      </c>
      <c r="K10" s="17">
        <v>0.45833470336328802</v>
      </c>
      <c r="L10" s="17">
        <v>0.38069740449704698</v>
      </c>
      <c r="M10" s="17"/>
      <c r="N10" s="17">
        <v>0.44753631572586</v>
      </c>
      <c r="O10" s="17">
        <v>0.44484476739204798</v>
      </c>
      <c r="P10" s="17">
        <v>0.445661431350793</v>
      </c>
      <c r="Q10" s="17">
        <v>0.37972486475119799</v>
      </c>
      <c r="R10" s="17"/>
      <c r="S10" s="17">
        <v>0.44630686905017303</v>
      </c>
      <c r="T10" s="17">
        <v>0.38168470293649598</v>
      </c>
      <c r="U10" s="17">
        <v>0.39361654260900802</v>
      </c>
      <c r="V10" s="17">
        <v>0.447853279718398</v>
      </c>
      <c r="W10" s="17">
        <v>0.41539154861864103</v>
      </c>
      <c r="X10" s="17">
        <v>0.40523235346076097</v>
      </c>
      <c r="Y10" s="17">
        <v>0.37008207571393498</v>
      </c>
      <c r="Z10" s="17"/>
      <c r="AA10" s="17">
        <v>0.40628885098213602</v>
      </c>
      <c r="AB10" s="17">
        <v>0.44931961856158698</v>
      </c>
      <c r="AC10" s="17"/>
      <c r="AD10" s="17">
        <v>0.408518957937408</v>
      </c>
      <c r="AE10" s="17">
        <v>0.38010438860831403</v>
      </c>
      <c r="AF10" s="17">
        <v>0.41824290927353902</v>
      </c>
      <c r="AG10" s="17"/>
      <c r="AH10" s="17">
        <v>0.347220910646096</v>
      </c>
      <c r="AI10" s="17">
        <v>0.42990014545292998</v>
      </c>
      <c r="AJ10" s="17"/>
      <c r="AK10" s="17">
        <v>0.41510511513433501</v>
      </c>
      <c r="AL10" s="17">
        <v>0.41578859927907202</v>
      </c>
      <c r="AM10" s="17"/>
      <c r="AN10" s="17">
        <v>0.445971432164529</v>
      </c>
      <c r="AO10" s="17">
        <v>0.37972486475119799</v>
      </c>
      <c r="AP10" s="17"/>
      <c r="AQ10" s="17">
        <v>0.359203497680326</v>
      </c>
      <c r="AR10" s="17">
        <v>0.45792833621257101</v>
      </c>
      <c r="AS10" s="17"/>
      <c r="AT10" s="17">
        <v>0.427811374223805</v>
      </c>
      <c r="AU10" s="17">
        <v>0.48850623032006202</v>
      </c>
      <c r="AV10" s="17">
        <v>0.41308847052889103</v>
      </c>
      <c r="AW10" s="17">
        <v>0.33262773048917799</v>
      </c>
      <c r="AX10" s="17"/>
      <c r="AY10" s="17">
        <v>0.396913194830808</v>
      </c>
      <c r="AZ10" s="17">
        <v>0.42175209101202499</v>
      </c>
      <c r="BA10" s="17"/>
      <c r="BB10" s="17">
        <v>0.38752081912344299</v>
      </c>
      <c r="BC10" s="17">
        <v>0.42116284700052897</v>
      </c>
      <c r="BD10" s="17"/>
      <c r="BE10" s="17">
        <v>0.37389027166560601</v>
      </c>
      <c r="BF10" s="17">
        <v>0.42227981183688601</v>
      </c>
      <c r="BG10" s="17"/>
      <c r="BH10" s="17">
        <v>0.47659468289016599</v>
      </c>
      <c r="BI10" s="17">
        <v>0.41057852597699201</v>
      </c>
      <c r="BJ10" s="17"/>
      <c r="BK10" s="17">
        <v>0.41834126561527901</v>
      </c>
      <c r="BL10" s="17">
        <v>0.41503586633608602</v>
      </c>
      <c r="BM10" s="17"/>
      <c r="BN10" s="17">
        <v>0.39496482052512599</v>
      </c>
      <c r="BO10" s="17">
        <v>0.416697755273642</v>
      </c>
      <c r="BP10" s="17"/>
      <c r="BQ10" s="17">
        <v>0.37525214509883298</v>
      </c>
      <c r="BR10" s="17">
        <v>0.41986285731228501</v>
      </c>
      <c r="BS10" s="17"/>
      <c r="BT10" s="17">
        <v>0.35164617213569499</v>
      </c>
      <c r="BU10" s="17">
        <v>0.42030125171536697</v>
      </c>
      <c r="BV10" s="17"/>
      <c r="BW10" s="17">
        <v>0.44051614664169497</v>
      </c>
      <c r="BX10" s="17">
        <v>0.400123538381219</v>
      </c>
      <c r="BY10" s="17"/>
      <c r="BZ10" s="17">
        <v>0.39695734525562998</v>
      </c>
      <c r="CA10" s="17">
        <v>0.416797176723259</v>
      </c>
    </row>
    <row r="11" spans="2:79" x14ac:dyDescent="0.35">
      <c r="B11" s="18" t="s">
        <v>339</v>
      </c>
      <c r="C11" s="17">
        <v>6.3225947939534205E-2</v>
      </c>
      <c r="D11" s="17">
        <v>6.9988914084385206E-2</v>
      </c>
      <c r="E11" s="17">
        <v>6.6002785500862401E-2</v>
      </c>
      <c r="F11" s="17">
        <v>4.20181396466206E-2</v>
      </c>
      <c r="G11" s="17">
        <v>6.0144510120635299E-2</v>
      </c>
      <c r="H11" s="17">
        <v>7.9190828311450398E-2</v>
      </c>
      <c r="I11" s="17">
        <v>7.2614258715999302E-2</v>
      </c>
      <c r="J11" s="17">
        <v>5.4713289332678501E-2</v>
      </c>
      <c r="K11" s="17">
        <v>5.5240934792333198E-2</v>
      </c>
      <c r="L11" s="17">
        <v>4.83752132174428E-2</v>
      </c>
      <c r="M11" s="17"/>
      <c r="N11" s="17">
        <v>9.3449365516131894E-2</v>
      </c>
      <c r="O11" s="17">
        <v>6.2589726847601307E-2</v>
      </c>
      <c r="P11" s="17">
        <v>6.6258981354800003E-2</v>
      </c>
      <c r="Q11" s="17">
        <v>5.0979383086878098E-2</v>
      </c>
      <c r="R11" s="17"/>
      <c r="S11" s="17">
        <v>8.6431764879748796E-2</v>
      </c>
      <c r="T11" s="17">
        <v>8.0786021986864007E-2</v>
      </c>
      <c r="U11" s="17">
        <v>3.53515220296097E-2</v>
      </c>
      <c r="V11" s="17">
        <v>7.7183171146439203E-2</v>
      </c>
      <c r="W11" s="17">
        <v>4.5293210056226399E-2</v>
      </c>
      <c r="X11" s="17">
        <v>6.2597424528936005E-2</v>
      </c>
      <c r="Y11" s="17">
        <v>4.9901010102534699E-2</v>
      </c>
      <c r="Z11" s="17"/>
      <c r="AA11" s="17">
        <v>5.3256543899193501E-2</v>
      </c>
      <c r="AB11" s="17">
        <v>9.9379843781553207E-2</v>
      </c>
      <c r="AC11" s="17"/>
      <c r="AD11" s="17">
        <v>5.2155308807603697E-2</v>
      </c>
      <c r="AE11" s="17">
        <v>4.6076194477078801E-2</v>
      </c>
      <c r="AF11" s="17">
        <v>5.6478419563501102E-2</v>
      </c>
      <c r="AG11" s="17"/>
      <c r="AH11" s="17">
        <v>5.2464225241065802E-2</v>
      </c>
      <c r="AI11" s="17">
        <v>6.5478489823135103E-2</v>
      </c>
      <c r="AJ11" s="17"/>
      <c r="AK11" s="17">
        <v>6.19142339303307E-2</v>
      </c>
      <c r="AL11" s="17">
        <v>6.3763909518906495E-2</v>
      </c>
      <c r="AM11" s="17"/>
      <c r="AN11" s="17">
        <v>7.3600156300090494E-2</v>
      </c>
      <c r="AO11" s="17">
        <v>5.0979383086878098E-2</v>
      </c>
      <c r="AP11" s="17"/>
      <c r="AQ11" s="17">
        <v>4.7141509214128498E-2</v>
      </c>
      <c r="AR11" s="17">
        <v>7.5303193088071402E-2</v>
      </c>
      <c r="AS11" s="17"/>
      <c r="AT11" s="17">
        <v>0.12744702040799799</v>
      </c>
      <c r="AU11" s="17">
        <v>0.107936552774096</v>
      </c>
      <c r="AV11" s="17">
        <v>5.0295852193851298E-2</v>
      </c>
      <c r="AW11" s="17">
        <v>2.6762560933679101E-2</v>
      </c>
      <c r="AX11" s="17"/>
      <c r="AY11" s="17">
        <v>6.4333747494702095E-2</v>
      </c>
      <c r="AZ11" s="17">
        <v>6.2860433837829494E-2</v>
      </c>
      <c r="BA11" s="17"/>
      <c r="BB11" s="17">
        <v>5.8877328525836201E-2</v>
      </c>
      <c r="BC11" s="17">
        <v>6.4089356102669498E-2</v>
      </c>
      <c r="BD11" s="17"/>
      <c r="BE11" s="17">
        <v>4.9727395931168997E-2</v>
      </c>
      <c r="BF11" s="17">
        <v>6.53915660280079E-2</v>
      </c>
      <c r="BG11" s="17"/>
      <c r="BH11" s="17">
        <v>5.8008580626206001E-2</v>
      </c>
      <c r="BI11" s="17">
        <v>6.3654532264234995E-2</v>
      </c>
      <c r="BJ11" s="17"/>
      <c r="BK11" s="17">
        <v>6.1388211704628298E-2</v>
      </c>
      <c r="BL11" s="17">
        <v>6.3595938009442202E-2</v>
      </c>
      <c r="BM11" s="17"/>
      <c r="BN11" s="17">
        <v>4.9345037821626303E-2</v>
      </c>
      <c r="BO11" s="17">
        <v>6.3971607942561903E-2</v>
      </c>
      <c r="BP11" s="17"/>
      <c r="BQ11" s="17">
        <v>5.8609221659178402E-2</v>
      </c>
      <c r="BR11" s="17">
        <v>6.3715006224417003E-2</v>
      </c>
      <c r="BS11" s="17"/>
      <c r="BT11" s="17">
        <v>8.2005494371199306E-2</v>
      </c>
      <c r="BU11" s="17">
        <v>6.1842250358136598E-2</v>
      </c>
      <c r="BV11" s="17"/>
      <c r="BW11" s="17">
        <v>5.90222074956726E-2</v>
      </c>
      <c r="BX11" s="17">
        <v>6.5834282246867895E-2</v>
      </c>
      <c r="BY11" s="17"/>
      <c r="BZ11" s="17">
        <v>6.3810479630904193E-2</v>
      </c>
      <c r="CA11" s="17">
        <v>6.31880709538543E-2</v>
      </c>
    </row>
    <row r="12" spans="2:79" x14ac:dyDescent="0.35">
      <c r="B12" s="18" t="s">
        <v>340</v>
      </c>
      <c r="C12" s="17">
        <v>1.22072105463849E-2</v>
      </c>
      <c r="D12" s="17">
        <v>8.62745171660677E-3</v>
      </c>
      <c r="E12" s="17">
        <v>1.17128128480848E-2</v>
      </c>
      <c r="F12" s="17">
        <v>1.21857627503178E-3</v>
      </c>
      <c r="G12" s="17">
        <v>1.49355341603985E-2</v>
      </c>
      <c r="H12" s="17">
        <v>2.3258278311242799E-2</v>
      </c>
      <c r="I12" s="17">
        <v>4.9261069705254902E-3</v>
      </c>
      <c r="J12" s="17">
        <v>2.3370003300296999E-2</v>
      </c>
      <c r="K12" s="17">
        <v>2.9569236018718401E-2</v>
      </c>
      <c r="L12" s="17">
        <v>1.05548462748876E-2</v>
      </c>
      <c r="M12" s="17"/>
      <c r="N12" s="17">
        <v>1.2047106402153999E-2</v>
      </c>
      <c r="O12" s="17">
        <v>2.3174144155571001E-2</v>
      </c>
      <c r="P12" s="17">
        <v>1.09551328331738E-2</v>
      </c>
      <c r="Q12" s="17">
        <v>8.2557246521466707E-3</v>
      </c>
      <c r="R12" s="17"/>
      <c r="S12" s="17">
        <v>1.7803589041331998E-2</v>
      </c>
      <c r="T12" s="17">
        <v>4.5078196592144701E-3</v>
      </c>
      <c r="U12" s="17">
        <v>2.7880820044537302E-2</v>
      </c>
      <c r="V12" s="17">
        <v>1.4133131923320601E-2</v>
      </c>
      <c r="W12" s="17">
        <v>7.8651679914668801E-3</v>
      </c>
      <c r="X12" s="17">
        <v>4.9689876390297703E-3</v>
      </c>
      <c r="Y12" s="17">
        <v>8.4290881782553492E-3</v>
      </c>
      <c r="Z12" s="17"/>
      <c r="AA12" s="17">
        <v>8.5362224377878004E-3</v>
      </c>
      <c r="AB12" s="17">
        <v>2.5519994457886601E-2</v>
      </c>
      <c r="AC12" s="17"/>
      <c r="AD12" s="17">
        <v>9.1929587685683194E-3</v>
      </c>
      <c r="AE12" s="17">
        <v>5.6716471824419801E-3</v>
      </c>
      <c r="AF12" s="17">
        <v>1.08568914471653E-2</v>
      </c>
      <c r="AG12" s="17"/>
      <c r="AH12" s="17">
        <v>8.5462641979798405E-3</v>
      </c>
      <c r="AI12" s="17">
        <v>1.29734851675077E-2</v>
      </c>
      <c r="AJ12" s="17"/>
      <c r="AK12" s="17">
        <v>1.74061653734334E-2</v>
      </c>
      <c r="AL12" s="17">
        <v>1.00750095252625E-2</v>
      </c>
      <c r="AM12" s="17"/>
      <c r="AN12" s="17">
        <v>1.5554560476249899E-2</v>
      </c>
      <c r="AO12" s="17">
        <v>8.2557246521466707E-3</v>
      </c>
      <c r="AP12" s="17"/>
      <c r="AQ12" s="17">
        <v>1.05852536246227E-2</v>
      </c>
      <c r="AR12" s="17">
        <v>1.34250815395174E-2</v>
      </c>
      <c r="AS12" s="17"/>
      <c r="AT12" s="17">
        <v>3.8779082175985601E-2</v>
      </c>
      <c r="AU12" s="17">
        <v>1.85281199197069E-2</v>
      </c>
      <c r="AV12" s="17">
        <v>1.0360310829872399E-2</v>
      </c>
      <c r="AW12" s="17">
        <v>3.0417117216891801E-3</v>
      </c>
      <c r="AX12" s="17"/>
      <c r="AY12" s="17">
        <v>7.3298418249687801E-3</v>
      </c>
      <c r="AZ12" s="17">
        <v>1.3816479153304501E-2</v>
      </c>
      <c r="BA12" s="17"/>
      <c r="BB12" s="17">
        <v>7.3834874037366797E-3</v>
      </c>
      <c r="BC12" s="17">
        <v>1.3164949438169199E-2</v>
      </c>
      <c r="BD12" s="17"/>
      <c r="BE12" s="17">
        <v>9.7381926790032491E-3</v>
      </c>
      <c r="BF12" s="17">
        <v>1.2603323385084301E-2</v>
      </c>
      <c r="BG12" s="17"/>
      <c r="BH12" s="17">
        <v>2.8083081966123701E-2</v>
      </c>
      <c r="BI12" s="17">
        <v>1.0903075870246E-2</v>
      </c>
      <c r="BJ12" s="17"/>
      <c r="BK12" s="17">
        <v>9.9693648468802808E-3</v>
      </c>
      <c r="BL12" s="17">
        <v>1.26577543573389E-2</v>
      </c>
      <c r="BM12" s="17"/>
      <c r="BN12" s="17">
        <v>2.6445741180062099E-2</v>
      </c>
      <c r="BO12" s="17">
        <v>1.1442339748632201E-2</v>
      </c>
      <c r="BP12" s="17"/>
      <c r="BQ12" s="17">
        <v>4.1227831279069998E-3</v>
      </c>
      <c r="BR12" s="17">
        <v>1.30636087747925E-2</v>
      </c>
      <c r="BS12" s="17"/>
      <c r="BT12" s="17">
        <v>1.0309100072894499E-2</v>
      </c>
      <c r="BU12" s="17">
        <v>1.23470654082129E-2</v>
      </c>
      <c r="BV12" s="17"/>
      <c r="BW12" s="17">
        <v>1.16434975715016E-2</v>
      </c>
      <c r="BX12" s="17">
        <v>1.2556982829310699E-2</v>
      </c>
      <c r="BY12" s="17"/>
      <c r="BZ12" s="17">
        <v>1.81355988258016E-2</v>
      </c>
      <c r="CA12" s="17">
        <v>1.18230577600096E-2</v>
      </c>
    </row>
    <row r="13" spans="2:79" x14ac:dyDescent="0.35">
      <c r="B13" s="18" t="s">
        <v>103</v>
      </c>
      <c r="C13" s="19">
        <v>7.02555562254897E-3</v>
      </c>
      <c r="D13" s="19">
        <v>6.9169082272913102E-3</v>
      </c>
      <c r="E13" s="19">
        <v>2.44931718425193E-3</v>
      </c>
      <c r="F13" s="19">
        <v>0</v>
      </c>
      <c r="G13" s="19">
        <v>5.9123524205872196E-3</v>
      </c>
      <c r="H13" s="19">
        <v>9.7013450397119595E-3</v>
      </c>
      <c r="I13" s="19">
        <v>1.08397744655425E-2</v>
      </c>
      <c r="J13" s="19">
        <v>1.2386517910232301E-2</v>
      </c>
      <c r="K13" s="19">
        <v>1.2107455880265299E-2</v>
      </c>
      <c r="L13" s="19">
        <v>1.1688814957273501E-2</v>
      </c>
      <c r="M13" s="19"/>
      <c r="N13" s="19">
        <v>4.8629070721787097E-3</v>
      </c>
      <c r="O13" s="19">
        <v>7.2575225891845299E-3</v>
      </c>
      <c r="P13" s="19">
        <v>2.2053810509047702E-3</v>
      </c>
      <c r="Q13" s="19">
        <v>9.6453208866199396E-3</v>
      </c>
      <c r="R13" s="19"/>
      <c r="S13" s="19">
        <v>5.0228328234407796E-3</v>
      </c>
      <c r="T13" s="19">
        <v>0</v>
      </c>
      <c r="U13" s="19">
        <v>2.92905822218177E-3</v>
      </c>
      <c r="V13" s="19">
        <v>1.0439422792883801E-2</v>
      </c>
      <c r="W13" s="19">
        <v>2.5450770592820898E-3</v>
      </c>
      <c r="X13" s="19">
        <v>3.13874486777277E-3</v>
      </c>
      <c r="Y13" s="19">
        <v>3.8450300672860302E-3</v>
      </c>
      <c r="Z13" s="19"/>
      <c r="AA13" s="19">
        <v>4.7616756204303997E-3</v>
      </c>
      <c r="AB13" s="19">
        <v>1.5235482862354899E-2</v>
      </c>
      <c r="AC13" s="19"/>
      <c r="AD13" s="19">
        <v>3.34168933906882E-3</v>
      </c>
      <c r="AE13" s="19">
        <v>1.2055118646333799E-3</v>
      </c>
      <c r="AF13" s="19">
        <v>6.5460461199586704E-3</v>
      </c>
      <c r="AG13" s="19"/>
      <c r="AH13" s="19">
        <v>0</v>
      </c>
      <c r="AI13" s="19">
        <v>8.4960783946709008E-3</v>
      </c>
      <c r="AJ13" s="19"/>
      <c r="AK13" s="19">
        <v>9.7370264593823995E-3</v>
      </c>
      <c r="AL13" s="19">
        <v>5.9135242471346503E-3</v>
      </c>
      <c r="AM13" s="19"/>
      <c r="AN13" s="19">
        <v>4.8063218184405902E-3</v>
      </c>
      <c r="AO13" s="19">
        <v>9.6453208866199396E-3</v>
      </c>
      <c r="AP13" s="19"/>
      <c r="AQ13" s="19">
        <v>5.2023265752720099E-3</v>
      </c>
      <c r="AR13" s="19">
        <v>8.3945548485597193E-3</v>
      </c>
      <c r="AS13" s="19"/>
      <c r="AT13" s="19">
        <v>2.36384739949475E-2</v>
      </c>
      <c r="AU13" s="19">
        <v>1.20869088583897E-2</v>
      </c>
      <c r="AV13" s="19">
        <v>5.4955249539173296E-3</v>
      </c>
      <c r="AW13" s="19">
        <v>8.7373893549853399E-4</v>
      </c>
      <c r="AX13" s="19"/>
      <c r="AY13" s="19">
        <v>6.5010810142594301E-3</v>
      </c>
      <c r="AZ13" s="19">
        <v>7.1986039546426302E-3</v>
      </c>
      <c r="BA13" s="19"/>
      <c r="BB13" s="19">
        <v>3.32264911843419E-3</v>
      </c>
      <c r="BC13" s="19">
        <v>7.7607590052383201E-3</v>
      </c>
      <c r="BD13" s="19"/>
      <c r="BE13" s="19">
        <v>4.94744629484941E-3</v>
      </c>
      <c r="BF13" s="19">
        <v>7.3589536897715104E-3</v>
      </c>
      <c r="BG13" s="19"/>
      <c r="BH13" s="19">
        <v>1.5105910215868301E-2</v>
      </c>
      <c r="BI13" s="19">
        <v>6.3617891846611003E-3</v>
      </c>
      <c r="BJ13" s="19"/>
      <c r="BK13" s="19">
        <v>8.5279412280570392E-3</v>
      </c>
      <c r="BL13" s="19">
        <v>6.7230814455411497E-3</v>
      </c>
      <c r="BM13" s="19"/>
      <c r="BN13" s="19">
        <v>8.2437457287523903E-3</v>
      </c>
      <c r="BO13" s="19">
        <v>6.9601164236373601E-3</v>
      </c>
      <c r="BP13" s="19"/>
      <c r="BQ13" s="19">
        <v>7.2411419621702597E-3</v>
      </c>
      <c r="BR13" s="19">
        <v>7.0027181660707802E-3</v>
      </c>
      <c r="BS13" s="19"/>
      <c r="BT13" s="19">
        <v>0</v>
      </c>
      <c r="BU13" s="19">
        <v>7.5432062675349397E-3</v>
      </c>
      <c r="BV13" s="19"/>
      <c r="BW13" s="19">
        <v>3.4818538557334099E-3</v>
      </c>
      <c r="BX13" s="19">
        <v>9.2243495340143394E-3</v>
      </c>
      <c r="BY13" s="19"/>
      <c r="BZ13" s="19">
        <v>0</v>
      </c>
      <c r="CA13" s="19">
        <v>7.4808035990702303E-3</v>
      </c>
    </row>
    <row r="14" spans="2:79" x14ac:dyDescent="0.35">
      <c r="B14" s="16" t="s">
        <v>690</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2927</v>
      </c>
      <c r="D7" s="10">
        <v>401</v>
      </c>
      <c r="E7" s="10">
        <v>398</v>
      </c>
      <c r="F7" s="10">
        <v>341</v>
      </c>
      <c r="G7" s="10">
        <v>423</v>
      </c>
      <c r="H7" s="10">
        <v>410</v>
      </c>
      <c r="I7" s="10">
        <v>477</v>
      </c>
      <c r="J7" s="10">
        <v>206</v>
      </c>
      <c r="K7" s="10">
        <v>120</v>
      </c>
      <c r="L7" s="10">
        <v>151</v>
      </c>
      <c r="M7" s="10"/>
      <c r="N7" s="10">
        <v>393</v>
      </c>
      <c r="O7" s="10">
        <v>402</v>
      </c>
      <c r="P7" s="10">
        <v>595</v>
      </c>
      <c r="Q7" s="10">
        <v>1537</v>
      </c>
      <c r="R7" s="10"/>
      <c r="S7" s="10">
        <v>268</v>
      </c>
      <c r="T7" s="10">
        <v>204</v>
      </c>
      <c r="U7" s="10">
        <v>258</v>
      </c>
      <c r="V7" s="10">
        <v>539</v>
      </c>
      <c r="W7" s="10">
        <v>511</v>
      </c>
      <c r="X7" s="10">
        <v>606</v>
      </c>
      <c r="Y7" s="10">
        <v>377</v>
      </c>
      <c r="Z7" s="10"/>
      <c r="AA7" s="10">
        <v>2394</v>
      </c>
      <c r="AB7" s="10">
        <v>533</v>
      </c>
      <c r="AC7" s="10"/>
      <c r="AD7" s="10">
        <v>726</v>
      </c>
      <c r="AE7" s="10">
        <v>655</v>
      </c>
      <c r="AF7" s="10">
        <v>1011</v>
      </c>
      <c r="AG7" s="10"/>
      <c r="AH7" s="10">
        <v>582</v>
      </c>
      <c r="AI7" s="10">
        <v>2345</v>
      </c>
      <c r="AJ7" s="10"/>
      <c r="AK7" s="10">
        <v>852</v>
      </c>
      <c r="AL7" s="10">
        <v>2075</v>
      </c>
      <c r="AM7" s="10"/>
      <c r="AN7" s="10">
        <v>1390</v>
      </c>
      <c r="AO7" s="10">
        <v>1537</v>
      </c>
      <c r="AP7" s="10"/>
      <c r="AQ7" s="10">
        <v>1348</v>
      </c>
      <c r="AR7" s="10">
        <v>1579</v>
      </c>
      <c r="AS7" s="10"/>
      <c r="AT7" s="10">
        <v>147</v>
      </c>
      <c r="AU7" s="10">
        <v>635</v>
      </c>
      <c r="AV7" s="10">
        <v>1397</v>
      </c>
      <c r="AW7" s="10">
        <v>739</v>
      </c>
      <c r="AX7" s="10"/>
      <c r="AY7" s="10">
        <v>805</v>
      </c>
      <c r="AZ7" s="10">
        <v>2122</v>
      </c>
      <c r="BA7" s="10"/>
      <c r="BB7" s="10">
        <v>474</v>
      </c>
      <c r="BC7" s="10">
        <v>2453</v>
      </c>
      <c r="BD7" s="10"/>
      <c r="BE7" s="10">
        <v>449</v>
      </c>
      <c r="BF7" s="10">
        <v>2478</v>
      </c>
      <c r="BG7" s="10"/>
      <c r="BH7" s="10">
        <v>236</v>
      </c>
      <c r="BI7" s="10">
        <v>2691</v>
      </c>
      <c r="BJ7" s="10"/>
      <c r="BK7" s="10">
        <v>483</v>
      </c>
      <c r="BL7" s="10">
        <v>2444</v>
      </c>
      <c r="BM7" s="10"/>
      <c r="BN7" s="10">
        <v>176</v>
      </c>
      <c r="BO7" s="10">
        <v>2751</v>
      </c>
      <c r="BP7" s="10"/>
      <c r="BQ7" s="10">
        <v>348</v>
      </c>
      <c r="BR7" s="10">
        <v>2579</v>
      </c>
      <c r="BS7" s="10"/>
      <c r="BT7" s="10">
        <v>231</v>
      </c>
      <c r="BU7" s="10">
        <v>2696</v>
      </c>
      <c r="BV7" s="10"/>
      <c r="BW7" s="10">
        <v>1039</v>
      </c>
      <c r="BX7" s="10">
        <v>1888</v>
      </c>
      <c r="BY7" s="10"/>
      <c r="BZ7" s="10">
        <v>186</v>
      </c>
      <c r="CA7" s="10">
        <v>2741</v>
      </c>
    </row>
    <row r="8" spans="2:79" ht="30" customHeight="1" x14ac:dyDescent="0.35">
      <c r="B8" s="11" t="s">
        <v>27</v>
      </c>
      <c r="C8" s="11">
        <v>2880</v>
      </c>
      <c r="D8" s="11">
        <v>388</v>
      </c>
      <c r="E8" s="11">
        <v>403</v>
      </c>
      <c r="F8" s="11">
        <v>330</v>
      </c>
      <c r="G8" s="11">
        <v>412</v>
      </c>
      <c r="H8" s="11">
        <v>402</v>
      </c>
      <c r="I8" s="11">
        <v>460</v>
      </c>
      <c r="J8" s="11">
        <v>208</v>
      </c>
      <c r="K8" s="11">
        <v>117</v>
      </c>
      <c r="L8" s="11">
        <v>159</v>
      </c>
      <c r="M8" s="11"/>
      <c r="N8" s="11">
        <v>404</v>
      </c>
      <c r="O8" s="11">
        <v>519</v>
      </c>
      <c r="P8" s="11">
        <v>554</v>
      </c>
      <c r="Q8" s="11">
        <v>1403</v>
      </c>
      <c r="R8" s="11"/>
      <c r="S8" s="11">
        <v>281</v>
      </c>
      <c r="T8" s="11">
        <v>199</v>
      </c>
      <c r="U8" s="11">
        <v>250</v>
      </c>
      <c r="V8" s="11">
        <v>541</v>
      </c>
      <c r="W8" s="11">
        <v>492</v>
      </c>
      <c r="X8" s="11">
        <v>582</v>
      </c>
      <c r="Y8" s="11">
        <v>366</v>
      </c>
      <c r="Z8" s="11"/>
      <c r="AA8" s="11">
        <v>2318</v>
      </c>
      <c r="AB8" s="11">
        <v>561</v>
      </c>
      <c r="AC8" s="11"/>
      <c r="AD8" s="11">
        <v>700</v>
      </c>
      <c r="AE8" s="11">
        <v>617</v>
      </c>
      <c r="AF8" s="11">
        <v>1002</v>
      </c>
      <c r="AG8" s="11"/>
      <c r="AH8" s="11">
        <v>548</v>
      </c>
      <c r="AI8" s="11">
        <v>2332</v>
      </c>
      <c r="AJ8" s="11"/>
      <c r="AK8" s="11">
        <v>865</v>
      </c>
      <c r="AL8" s="11">
        <v>2015</v>
      </c>
      <c r="AM8" s="11"/>
      <c r="AN8" s="11">
        <v>1477</v>
      </c>
      <c r="AO8" s="11">
        <v>1403</v>
      </c>
      <c r="AP8" s="11"/>
      <c r="AQ8" s="11">
        <v>1301</v>
      </c>
      <c r="AR8" s="11">
        <v>1579</v>
      </c>
      <c r="AS8" s="11"/>
      <c r="AT8" s="11">
        <v>155</v>
      </c>
      <c r="AU8" s="11">
        <v>654</v>
      </c>
      <c r="AV8" s="11">
        <v>1355</v>
      </c>
      <c r="AW8" s="11">
        <v>706</v>
      </c>
      <c r="AX8" s="11"/>
      <c r="AY8" s="11">
        <v>774</v>
      </c>
      <c r="AZ8" s="11">
        <v>2106</v>
      </c>
      <c r="BA8" s="11"/>
      <c r="BB8" s="11">
        <v>456</v>
      </c>
      <c r="BC8" s="11">
        <v>2424</v>
      </c>
      <c r="BD8" s="11"/>
      <c r="BE8" s="11">
        <v>434</v>
      </c>
      <c r="BF8" s="11">
        <v>2446</v>
      </c>
      <c r="BG8" s="11"/>
      <c r="BH8" s="11">
        <v>242</v>
      </c>
      <c r="BI8" s="11">
        <v>2637</v>
      </c>
      <c r="BJ8" s="11"/>
      <c r="BK8" s="11">
        <v>465</v>
      </c>
      <c r="BL8" s="11">
        <v>2415</v>
      </c>
      <c r="BM8" s="11"/>
      <c r="BN8" s="11">
        <v>165</v>
      </c>
      <c r="BO8" s="11">
        <v>2715</v>
      </c>
      <c r="BP8" s="11"/>
      <c r="BQ8" s="11">
        <v>326</v>
      </c>
      <c r="BR8" s="11">
        <v>2554</v>
      </c>
      <c r="BS8" s="11"/>
      <c r="BT8" s="11">
        <v>229</v>
      </c>
      <c r="BU8" s="11">
        <v>2651</v>
      </c>
      <c r="BV8" s="11"/>
      <c r="BW8" s="11">
        <v>1088</v>
      </c>
      <c r="BX8" s="11">
        <v>1792</v>
      </c>
      <c r="BY8" s="11"/>
      <c r="BZ8" s="11">
        <v>194</v>
      </c>
      <c r="CA8" s="11">
        <v>2686</v>
      </c>
    </row>
    <row r="9" spans="2:79" ht="29" x14ac:dyDescent="0.35">
      <c r="B9" s="18" t="s">
        <v>337</v>
      </c>
      <c r="C9" s="17">
        <v>0.37552174810512501</v>
      </c>
      <c r="D9" s="17">
        <v>0.37416545627669001</v>
      </c>
      <c r="E9" s="17">
        <v>0.40316911142072998</v>
      </c>
      <c r="F9" s="17">
        <v>0.43626335794500298</v>
      </c>
      <c r="G9" s="17">
        <v>0.37732478326799201</v>
      </c>
      <c r="H9" s="17">
        <v>0.243956802655448</v>
      </c>
      <c r="I9" s="17">
        <v>0.40781499853812703</v>
      </c>
      <c r="J9" s="17">
        <v>0.419388377668727</v>
      </c>
      <c r="K9" s="17">
        <v>0.39536830720546001</v>
      </c>
      <c r="L9" s="17">
        <v>0.34473994010528902</v>
      </c>
      <c r="M9" s="17"/>
      <c r="N9" s="17">
        <v>0.30446198066696101</v>
      </c>
      <c r="O9" s="17">
        <v>0.32951267650159999</v>
      </c>
      <c r="P9" s="17">
        <v>0.381170604350201</v>
      </c>
      <c r="Q9" s="17">
        <v>0.41075670426112099</v>
      </c>
      <c r="R9" s="17"/>
      <c r="S9" s="17">
        <v>0.35851318125234899</v>
      </c>
      <c r="T9" s="17">
        <v>0.285320116956924</v>
      </c>
      <c r="U9" s="17">
        <v>0.37163807144907601</v>
      </c>
      <c r="V9" s="17">
        <v>0.33114803467172899</v>
      </c>
      <c r="W9" s="17">
        <v>0.39077258188040798</v>
      </c>
      <c r="X9" s="17">
        <v>0.41426114994226698</v>
      </c>
      <c r="Y9" s="17">
        <v>0.44218962234042097</v>
      </c>
      <c r="Z9" s="17"/>
      <c r="AA9" s="17">
        <v>0.40022222452997003</v>
      </c>
      <c r="AB9" s="17">
        <v>0.273502348311356</v>
      </c>
      <c r="AC9" s="17"/>
      <c r="AD9" s="17">
        <v>0.39011880732816401</v>
      </c>
      <c r="AE9" s="17">
        <v>0.45761128153667202</v>
      </c>
      <c r="AF9" s="17">
        <v>0.37322415456931501</v>
      </c>
      <c r="AG9" s="17"/>
      <c r="AH9" s="17">
        <v>0.442934284446455</v>
      </c>
      <c r="AI9" s="17">
        <v>0.35967610451061299</v>
      </c>
      <c r="AJ9" s="17"/>
      <c r="AK9" s="17">
        <v>0.40901063838268398</v>
      </c>
      <c r="AL9" s="17">
        <v>0.361141540716026</v>
      </c>
      <c r="AM9" s="17"/>
      <c r="AN9" s="17">
        <v>0.34204006227165701</v>
      </c>
      <c r="AO9" s="17">
        <v>0.41075670426112099</v>
      </c>
      <c r="AP9" s="17"/>
      <c r="AQ9" s="17">
        <v>0.46256066083297798</v>
      </c>
      <c r="AR9" s="17">
        <v>0.30380161768974601</v>
      </c>
      <c r="AS9" s="17"/>
      <c r="AT9" s="17">
        <v>0.28773692369148302</v>
      </c>
      <c r="AU9" s="17">
        <v>0.28665206607450699</v>
      </c>
      <c r="AV9" s="17">
        <v>0.34734453764764001</v>
      </c>
      <c r="AW9" s="17">
        <v>0.52887147545470403</v>
      </c>
      <c r="AX9" s="17"/>
      <c r="AY9" s="17">
        <v>0.41883309855457901</v>
      </c>
      <c r="AZ9" s="17">
        <v>0.35961493301179098</v>
      </c>
      <c r="BA9" s="17"/>
      <c r="BB9" s="17">
        <v>0.41376008467033898</v>
      </c>
      <c r="BC9" s="17">
        <v>0.36832629671792599</v>
      </c>
      <c r="BD9" s="17"/>
      <c r="BE9" s="17">
        <v>0.40588291912444802</v>
      </c>
      <c r="BF9" s="17">
        <v>0.37013693642581602</v>
      </c>
      <c r="BG9" s="17"/>
      <c r="BH9" s="17">
        <v>0.38156854384241801</v>
      </c>
      <c r="BI9" s="17">
        <v>0.37496585441775598</v>
      </c>
      <c r="BJ9" s="17"/>
      <c r="BK9" s="17">
        <v>0.40491947336939399</v>
      </c>
      <c r="BL9" s="17">
        <v>0.36986129131281698</v>
      </c>
      <c r="BM9" s="17"/>
      <c r="BN9" s="17">
        <v>0.45253217986638999</v>
      </c>
      <c r="BO9" s="17">
        <v>0.37084586138967102</v>
      </c>
      <c r="BP9" s="17"/>
      <c r="BQ9" s="17">
        <v>0.422912687779325</v>
      </c>
      <c r="BR9" s="17">
        <v>0.36947822939372699</v>
      </c>
      <c r="BS9" s="17"/>
      <c r="BT9" s="17">
        <v>0.425681524636845</v>
      </c>
      <c r="BU9" s="17">
        <v>0.371188434861081</v>
      </c>
      <c r="BV9" s="17"/>
      <c r="BW9" s="17">
        <v>0.36615975123033501</v>
      </c>
      <c r="BX9" s="17">
        <v>0.38120633020721301</v>
      </c>
      <c r="BY9" s="17"/>
      <c r="BZ9" s="17">
        <v>0.39322336704898703</v>
      </c>
      <c r="CA9" s="17">
        <v>0.37424474725242601</v>
      </c>
    </row>
    <row r="10" spans="2:79" ht="29" x14ac:dyDescent="0.35">
      <c r="B10" s="18" t="s">
        <v>338</v>
      </c>
      <c r="C10" s="17">
        <v>0.48587826034286902</v>
      </c>
      <c r="D10" s="17">
        <v>0.48930799505591399</v>
      </c>
      <c r="E10" s="17">
        <v>0.45984451191968401</v>
      </c>
      <c r="F10" s="17">
        <v>0.45345696083746501</v>
      </c>
      <c r="G10" s="17">
        <v>0.50110954116033102</v>
      </c>
      <c r="H10" s="17">
        <v>0.54583085360213601</v>
      </c>
      <c r="I10" s="17">
        <v>0.48484442449439602</v>
      </c>
      <c r="J10" s="17">
        <v>0.42069199887471398</v>
      </c>
      <c r="K10" s="17">
        <v>0.473786546717823</v>
      </c>
      <c r="L10" s="17">
        <v>0.51724207477958795</v>
      </c>
      <c r="M10" s="17"/>
      <c r="N10" s="17">
        <v>0.49341214121513</v>
      </c>
      <c r="O10" s="17">
        <v>0.53117520517343098</v>
      </c>
      <c r="P10" s="17">
        <v>0.48239155314826399</v>
      </c>
      <c r="Q10" s="17">
        <v>0.468347014091341</v>
      </c>
      <c r="R10" s="17"/>
      <c r="S10" s="17">
        <v>0.44539673129785801</v>
      </c>
      <c r="T10" s="17">
        <v>0.57832094834508996</v>
      </c>
      <c r="U10" s="17">
        <v>0.501911628187936</v>
      </c>
      <c r="V10" s="17">
        <v>0.53586056262496495</v>
      </c>
      <c r="W10" s="17">
        <v>0.46716738233503702</v>
      </c>
      <c r="X10" s="17">
        <v>0.45081967857207</v>
      </c>
      <c r="Y10" s="17">
        <v>0.460588882272778</v>
      </c>
      <c r="Z10" s="17"/>
      <c r="AA10" s="17">
        <v>0.47576582757135</v>
      </c>
      <c r="AB10" s="17">
        <v>0.52764524103023303</v>
      </c>
      <c r="AC10" s="17"/>
      <c r="AD10" s="17">
        <v>0.490779793967759</v>
      </c>
      <c r="AE10" s="17">
        <v>0.43626950115854102</v>
      </c>
      <c r="AF10" s="17">
        <v>0.492612200374826</v>
      </c>
      <c r="AG10" s="17"/>
      <c r="AH10" s="17">
        <v>0.45400621688220599</v>
      </c>
      <c r="AI10" s="17">
        <v>0.493369938726683</v>
      </c>
      <c r="AJ10" s="17"/>
      <c r="AK10" s="17">
        <v>0.45157073024580302</v>
      </c>
      <c r="AL10" s="17">
        <v>0.50060999357483305</v>
      </c>
      <c r="AM10" s="17"/>
      <c r="AN10" s="17">
        <v>0.50253716227718803</v>
      </c>
      <c r="AO10" s="17">
        <v>0.468347014091341</v>
      </c>
      <c r="AP10" s="17"/>
      <c r="AQ10" s="17">
        <v>0.43399502461421802</v>
      </c>
      <c r="AR10" s="17">
        <v>0.52863008612067197</v>
      </c>
      <c r="AS10" s="17"/>
      <c r="AT10" s="17">
        <v>0.49023361656804298</v>
      </c>
      <c r="AU10" s="17">
        <v>0.51263366326507698</v>
      </c>
      <c r="AV10" s="17">
        <v>0.51547752867261198</v>
      </c>
      <c r="AW10" s="17">
        <v>0.40745608967480401</v>
      </c>
      <c r="AX10" s="17"/>
      <c r="AY10" s="17">
        <v>0.46098823030278102</v>
      </c>
      <c r="AZ10" s="17">
        <v>0.49501953858532899</v>
      </c>
      <c r="BA10" s="17"/>
      <c r="BB10" s="17">
        <v>0.459229493135135</v>
      </c>
      <c r="BC10" s="17">
        <v>0.49089285894197299</v>
      </c>
      <c r="BD10" s="17"/>
      <c r="BE10" s="17">
        <v>0.44918297428027398</v>
      </c>
      <c r="BF10" s="17">
        <v>0.492386481150283</v>
      </c>
      <c r="BG10" s="17"/>
      <c r="BH10" s="17">
        <v>0.46879770817695299</v>
      </c>
      <c r="BI10" s="17">
        <v>0.487448508708831</v>
      </c>
      <c r="BJ10" s="17"/>
      <c r="BK10" s="17">
        <v>0.48684775761125498</v>
      </c>
      <c r="BL10" s="17">
        <v>0.48569158612407698</v>
      </c>
      <c r="BM10" s="17"/>
      <c r="BN10" s="17">
        <v>0.43397273930629998</v>
      </c>
      <c r="BO10" s="17">
        <v>0.48902983774248598</v>
      </c>
      <c r="BP10" s="17"/>
      <c r="BQ10" s="17">
        <v>0.45941028956728203</v>
      </c>
      <c r="BR10" s="17">
        <v>0.48925358224478999</v>
      </c>
      <c r="BS10" s="17"/>
      <c r="BT10" s="17">
        <v>0.44174738980392197</v>
      </c>
      <c r="BU10" s="17">
        <v>0.48969073517829098</v>
      </c>
      <c r="BV10" s="17"/>
      <c r="BW10" s="17">
        <v>0.49611086142747302</v>
      </c>
      <c r="BX10" s="17">
        <v>0.47966504944765997</v>
      </c>
      <c r="BY10" s="17"/>
      <c r="BZ10" s="17">
        <v>0.45921326449500999</v>
      </c>
      <c r="CA10" s="17">
        <v>0.48780188227501498</v>
      </c>
    </row>
    <row r="11" spans="2:79" x14ac:dyDescent="0.35">
      <c r="B11" s="18" t="s">
        <v>339</v>
      </c>
      <c r="C11" s="17">
        <v>0.11053586856832601</v>
      </c>
      <c r="D11" s="17">
        <v>0.110987044448212</v>
      </c>
      <c r="E11" s="17">
        <v>0.10707311058876599</v>
      </c>
      <c r="F11" s="17">
        <v>8.9264436515441706E-2</v>
      </c>
      <c r="G11" s="17">
        <v>8.7065477861040796E-2</v>
      </c>
      <c r="H11" s="17">
        <v>0.17862183362343001</v>
      </c>
      <c r="I11" s="17">
        <v>9.1173564421296302E-2</v>
      </c>
      <c r="J11" s="17">
        <v>0.11246119258604501</v>
      </c>
      <c r="K11" s="17">
        <v>0.10614727628937</v>
      </c>
      <c r="L11" s="17">
        <v>0.107910666561293</v>
      </c>
      <c r="M11" s="17"/>
      <c r="N11" s="17">
        <v>0.15423123109227299</v>
      </c>
      <c r="O11" s="17">
        <v>0.10862701697240799</v>
      </c>
      <c r="P11" s="17">
        <v>0.10944363694454599</v>
      </c>
      <c r="Q11" s="17">
        <v>9.9089042931175098E-2</v>
      </c>
      <c r="R11" s="17"/>
      <c r="S11" s="17">
        <v>0.16253271965059801</v>
      </c>
      <c r="T11" s="17">
        <v>0.10115278798404</v>
      </c>
      <c r="U11" s="17">
        <v>9.8067147182687497E-2</v>
      </c>
      <c r="V11" s="17">
        <v>0.110378957104406</v>
      </c>
      <c r="W11" s="17">
        <v>0.118121127433904</v>
      </c>
      <c r="X11" s="17">
        <v>0.11143455909389</v>
      </c>
      <c r="Y11" s="17">
        <v>7.5428958116498301E-2</v>
      </c>
      <c r="Z11" s="17"/>
      <c r="AA11" s="17">
        <v>0.10041909082483599</v>
      </c>
      <c r="AB11" s="17">
        <v>0.15232079512138899</v>
      </c>
      <c r="AC11" s="17"/>
      <c r="AD11" s="17">
        <v>0.100814501853235</v>
      </c>
      <c r="AE11" s="17">
        <v>8.6214124944892806E-2</v>
      </c>
      <c r="AF11" s="17">
        <v>0.104816265212446</v>
      </c>
      <c r="AG11" s="17"/>
      <c r="AH11" s="17">
        <v>7.5149958771860703E-2</v>
      </c>
      <c r="AI11" s="17">
        <v>0.118853498275407</v>
      </c>
      <c r="AJ11" s="17"/>
      <c r="AK11" s="17">
        <v>0.113087473026545</v>
      </c>
      <c r="AL11" s="17">
        <v>0.109440203678268</v>
      </c>
      <c r="AM11" s="17"/>
      <c r="AN11" s="17">
        <v>0.12141310701518999</v>
      </c>
      <c r="AO11" s="17">
        <v>9.9089042931175098E-2</v>
      </c>
      <c r="AP11" s="17"/>
      <c r="AQ11" s="17">
        <v>8.1552347909157497E-2</v>
      </c>
      <c r="AR11" s="17">
        <v>0.134418311678248</v>
      </c>
      <c r="AS11" s="17"/>
      <c r="AT11" s="17">
        <v>0.169761154322802</v>
      </c>
      <c r="AU11" s="17">
        <v>0.146621881888683</v>
      </c>
      <c r="AV11" s="17">
        <v>0.110884461511667</v>
      </c>
      <c r="AW11" s="17">
        <v>6.1214303065347801E-2</v>
      </c>
      <c r="AX11" s="17"/>
      <c r="AY11" s="17">
        <v>9.5730772602400704E-2</v>
      </c>
      <c r="AZ11" s="17">
        <v>0.115973286739895</v>
      </c>
      <c r="BA11" s="17"/>
      <c r="BB11" s="17">
        <v>9.2881227612083006E-2</v>
      </c>
      <c r="BC11" s="17">
        <v>0.11385800865521099</v>
      </c>
      <c r="BD11" s="17"/>
      <c r="BE11" s="17">
        <v>0.10636820077065701</v>
      </c>
      <c r="BF11" s="17">
        <v>0.111275039867684</v>
      </c>
      <c r="BG11" s="17"/>
      <c r="BH11" s="17">
        <v>0.126166055316936</v>
      </c>
      <c r="BI11" s="17">
        <v>0.109098955114751</v>
      </c>
      <c r="BJ11" s="17"/>
      <c r="BK11" s="17">
        <v>8.8652321051150895E-2</v>
      </c>
      <c r="BL11" s="17">
        <v>0.114749489658729</v>
      </c>
      <c r="BM11" s="17"/>
      <c r="BN11" s="17">
        <v>8.6775433140343597E-2</v>
      </c>
      <c r="BO11" s="17">
        <v>0.111978544603639</v>
      </c>
      <c r="BP11" s="17"/>
      <c r="BQ11" s="17">
        <v>9.9357319047445894E-2</v>
      </c>
      <c r="BR11" s="17">
        <v>0.111961410531836</v>
      </c>
      <c r="BS11" s="17"/>
      <c r="BT11" s="17">
        <v>0.105138197354507</v>
      </c>
      <c r="BU11" s="17">
        <v>0.11100217447666801</v>
      </c>
      <c r="BV11" s="17"/>
      <c r="BW11" s="17">
        <v>0.10771774301536</v>
      </c>
      <c r="BX11" s="17">
        <v>0.112247027661208</v>
      </c>
      <c r="BY11" s="17"/>
      <c r="BZ11" s="17">
        <v>0.116706337138907</v>
      </c>
      <c r="CA11" s="17">
        <v>0.11009072885250901</v>
      </c>
    </row>
    <row r="12" spans="2:79" x14ac:dyDescent="0.35">
      <c r="B12" s="18" t="s">
        <v>340</v>
      </c>
      <c r="C12" s="17">
        <v>2.0489836414679399E-2</v>
      </c>
      <c r="D12" s="17">
        <v>9.7710806164326303E-3</v>
      </c>
      <c r="E12" s="17">
        <v>2.9913266070820298E-2</v>
      </c>
      <c r="F12" s="17">
        <v>1.34535969768474E-2</v>
      </c>
      <c r="G12" s="17">
        <v>2.6639256024097401E-2</v>
      </c>
      <c r="H12" s="17">
        <v>2.1294421456279199E-2</v>
      </c>
      <c r="I12" s="17">
        <v>6.1262953705518196E-3</v>
      </c>
      <c r="J12" s="17">
        <v>4.1701124332648901E-2</v>
      </c>
      <c r="K12" s="17">
        <v>2.4697869787346401E-2</v>
      </c>
      <c r="L12" s="17">
        <v>3.01073185538294E-2</v>
      </c>
      <c r="M12" s="17"/>
      <c r="N12" s="17">
        <v>4.55329724558464E-2</v>
      </c>
      <c r="O12" s="17">
        <v>2.2542357172368199E-2</v>
      </c>
      <c r="P12" s="17">
        <v>2.2220768339250799E-2</v>
      </c>
      <c r="Q12" s="17">
        <v>1.1835937313713E-2</v>
      </c>
      <c r="R12" s="17"/>
      <c r="S12" s="17">
        <v>2.5189910476293102E-2</v>
      </c>
      <c r="T12" s="17">
        <v>3.5206146713946097E-2</v>
      </c>
      <c r="U12" s="17">
        <v>1.31918674783992E-2</v>
      </c>
      <c r="V12" s="17">
        <v>1.57307308397381E-2</v>
      </c>
      <c r="W12" s="17">
        <v>1.8115102929215601E-2</v>
      </c>
      <c r="X12" s="17">
        <v>1.9508719202601801E-2</v>
      </c>
      <c r="Y12" s="17">
        <v>1.37853190374172E-2</v>
      </c>
      <c r="Z12" s="17"/>
      <c r="AA12" s="17">
        <v>1.7248297667386801E-2</v>
      </c>
      <c r="AB12" s="17">
        <v>3.3878235558041897E-2</v>
      </c>
      <c r="AC12" s="17"/>
      <c r="AD12" s="17">
        <v>1.40886286093672E-2</v>
      </c>
      <c r="AE12" s="17">
        <v>1.5178109080624801E-2</v>
      </c>
      <c r="AF12" s="17">
        <v>2.05059024513977E-2</v>
      </c>
      <c r="AG12" s="17"/>
      <c r="AH12" s="17">
        <v>2.6126117243502899E-2</v>
      </c>
      <c r="AI12" s="17">
        <v>1.9165001271852201E-2</v>
      </c>
      <c r="AJ12" s="17"/>
      <c r="AK12" s="17">
        <v>2.1283457385382901E-2</v>
      </c>
      <c r="AL12" s="17">
        <v>2.0149053723689501E-2</v>
      </c>
      <c r="AM12" s="17"/>
      <c r="AN12" s="17">
        <v>2.8713122677624599E-2</v>
      </c>
      <c r="AO12" s="17">
        <v>1.1835937313713E-2</v>
      </c>
      <c r="AP12" s="17"/>
      <c r="AQ12" s="17">
        <v>1.9095566310333999E-2</v>
      </c>
      <c r="AR12" s="17">
        <v>2.1638716043157601E-2</v>
      </c>
      <c r="AS12" s="17"/>
      <c r="AT12" s="17">
        <v>3.8178244263591697E-2</v>
      </c>
      <c r="AU12" s="17">
        <v>4.0930204378075402E-2</v>
      </c>
      <c r="AV12" s="17">
        <v>1.8711912470839899E-2</v>
      </c>
      <c r="AW12" s="17">
        <v>1.39140960993962E-3</v>
      </c>
      <c r="AX12" s="17"/>
      <c r="AY12" s="17">
        <v>2.09804812191993E-2</v>
      </c>
      <c r="AZ12" s="17">
        <v>2.0309638935242499E-2</v>
      </c>
      <c r="BA12" s="17"/>
      <c r="BB12" s="17">
        <v>2.0746313696693001E-2</v>
      </c>
      <c r="BC12" s="17">
        <v>2.0441574121378502E-2</v>
      </c>
      <c r="BD12" s="17"/>
      <c r="BE12" s="17">
        <v>2.78594335262464E-2</v>
      </c>
      <c r="BF12" s="17">
        <v>1.9182775742582502E-2</v>
      </c>
      <c r="BG12" s="17"/>
      <c r="BH12" s="17">
        <v>2.0102440810213201E-2</v>
      </c>
      <c r="BI12" s="17">
        <v>2.05254504457122E-2</v>
      </c>
      <c r="BJ12" s="17"/>
      <c r="BK12" s="17">
        <v>1.2449536410199E-2</v>
      </c>
      <c r="BL12" s="17">
        <v>2.2037975611281398E-2</v>
      </c>
      <c r="BM12" s="17"/>
      <c r="BN12" s="17">
        <v>2.2149433901699999E-2</v>
      </c>
      <c r="BO12" s="17">
        <v>2.0389069678731001E-2</v>
      </c>
      <c r="BP12" s="17"/>
      <c r="BQ12" s="17">
        <v>1.5672904382043201E-2</v>
      </c>
      <c r="BR12" s="17">
        <v>2.11041145672313E-2</v>
      </c>
      <c r="BS12" s="17"/>
      <c r="BT12" s="17">
        <v>2.7432888204725801E-2</v>
      </c>
      <c r="BU12" s="17">
        <v>1.9890024765660999E-2</v>
      </c>
      <c r="BV12" s="17"/>
      <c r="BW12" s="17">
        <v>2.4075581654313501E-2</v>
      </c>
      <c r="BX12" s="17">
        <v>1.8312580484722799E-2</v>
      </c>
      <c r="BY12" s="17"/>
      <c r="BZ12" s="17">
        <v>3.08570313170957E-2</v>
      </c>
      <c r="CA12" s="17">
        <v>1.9741943424074499E-2</v>
      </c>
    </row>
    <row r="13" spans="2:79" x14ac:dyDescent="0.35">
      <c r="B13" s="18" t="s">
        <v>103</v>
      </c>
      <c r="C13" s="19">
        <v>7.5742865690011296E-3</v>
      </c>
      <c r="D13" s="19">
        <v>1.5768423602751599E-2</v>
      </c>
      <c r="E13" s="19">
        <v>0</v>
      </c>
      <c r="F13" s="19">
        <v>7.5616477252427802E-3</v>
      </c>
      <c r="G13" s="19">
        <v>7.8609416865393997E-3</v>
      </c>
      <c r="H13" s="19">
        <v>1.0296088662705699E-2</v>
      </c>
      <c r="I13" s="19">
        <v>1.0040717175628801E-2</v>
      </c>
      <c r="J13" s="19">
        <v>5.7573065378643904E-3</v>
      </c>
      <c r="K13" s="19">
        <v>0</v>
      </c>
      <c r="L13" s="19">
        <v>0</v>
      </c>
      <c r="M13" s="19"/>
      <c r="N13" s="19">
        <v>2.3616745697895699E-3</v>
      </c>
      <c r="O13" s="19">
        <v>8.1427441801924395E-3</v>
      </c>
      <c r="P13" s="19">
        <v>4.7734372177387196E-3</v>
      </c>
      <c r="Q13" s="19">
        <v>9.9713014026498702E-3</v>
      </c>
      <c r="R13" s="19"/>
      <c r="S13" s="19">
        <v>8.3674573229016204E-3</v>
      </c>
      <c r="T13" s="19">
        <v>0</v>
      </c>
      <c r="U13" s="19">
        <v>1.5191285701900901E-2</v>
      </c>
      <c r="V13" s="19">
        <v>6.8817147591627098E-3</v>
      </c>
      <c r="W13" s="19">
        <v>5.8238054214346498E-3</v>
      </c>
      <c r="X13" s="19">
        <v>3.9758931891711296E-3</v>
      </c>
      <c r="Y13" s="19">
        <v>8.0072182328859293E-3</v>
      </c>
      <c r="Z13" s="19"/>
      <c r="AA13" s="19">
        <v>6.3445594064578496E-3</v>
      </c>
      <c r="AB13" s="19">
        <v>1.26533799789796E-2</v>
      </c>
      <c r="AC13" s="19"/>
      <c r="AD13" s="19">
        <v>4.1982682414743499E-3</v>
      </c>
      <c r="AE13" s="19">
        <v>4.7269832792697303E-3</v>
      </c>
      <c r="AF13" s="19">
        <v>8.8414773920155194E-3</v>
      </c>
      <c r="AG13" s="19"/>
      <c r="AH13" s="19">
        <v>1.7834226559749701E-3</v>
      </c>
      <c r="AI13" s="19">
        <v>8.9354572154446994E-3</v>
      </c>
      <c r="AJ13" s="19"/>
      <c r="AK13" s="19">
        <v>5.0477009595848998E-3</v>
      </c>
      <c r="AL13" s="19">
        <v>8.6592083071831694E-3</v>
      </c>
      <c r="AM13" s="19"/>
      <c r="AN13" s="19">
        <v>5.2965457583394803E-3</v>
      </c>
      <c r="AO13" s="19">
        <v>9.9713014026498702E-3</v>
      </c>
      <c r="AP13" s="19"/>
      <c r="AQ13" s="19">
        <v>2.7964003333120001E-3</v>
      </c>
      <c r="AR13" s="19">
        <v>1.1511268468176499E-2</v>
      </c>
      <c r="AS13" s="19"/>
      <c r="AT13" s="19">
        <v>1.40900611540804E-2</v>
      </c>
      <c r="AU13" s="19">
        <v>1.3162184393657799E-2</v>
      </c>
      <c r="AV13" s="19">
        <v>7.5815596972406002E-3</v>
      </c>
      <c r="AW13" s="19">
        <v>1.0667221952043099E-3</v>
      </c>
      <c r="AX13" s="19"/>
      <c r="AY13" s="19">
        <v>3.4674173210400899E-3</v>
      </c>
      <c r="AZ13" s="19">
        <v>9.0826027277423095E-3</v>
      </c>
      <c r="BA13" s="19"/>
      <c r="BB13" s="19">
        <v>1.3382880885749999E-2</v>
      </c>
      <c r="BC13" s="19">
        <v>6.4812615635110602E-3</v>
      </c>
      <c r="BD13" s="19"/>
      <c r="BE13" s="19">
        <v>1.0706472298373499E-2</v>
      </c>
      <c r="BF13" s="19">
        <v>7.0187668136348401E-3</v>
      </c>
      <c r="BG13" s="19"/>
      <c r="BH13" s="19">
        <v>3.3652518534797102E-3</v>
      </c>
      <c r="BI13" s="19">
        <v>7.9612313129488899E-3</v>
      </c>
      <c r="BJ13" s="19"/>
      <c r="BK13" s="19">
        <v>7.13091155800126E-3</v>
      </c>
      <c r="BL13" s="19">
        <v>7.6596572930960304E-3</v>
      </c>
      <c r="BM13" s="19"/>
      <c r="BN13" s="19">
        <v>4.5702137852659599E-3</v>
      </c>
      <c r="BO13" s="19">
        <v>7.7566865854725104E-3</v>
      </c>
      <c r="BP13" s="19"/>
      <c r="BQ13" s="19">
        <v>2.6467992239040598E-3</v>
      </c>
      <c r="BR13" s="19">
        <v>8.2026632624153592E-3</v>
      </c>
      <c r="BS13" s="19"/>
      <c r="BT13" s="19">
        <v>0</v>
      </c>
      <c r="BU13" s="19">
        <v>8.2286307182992107E-3</v>
      </c>
      <c r="BV13" s="19"/>
      <c r="BW13" s="19">
        <v>5.9360626725183897E-3</v>
      </c>
      <c r="BX13" s="19">
        <v>8.5690121991961292E-3</v>
      </c>
      <c r="BY13" s="19"/>
      <c r="BZ13" s="19">
        <v>0</v>
      </c>
      <c r="CA13" s="19">
        <v>8.1206981959754693E-3</v>
      </c>
    </row>
    <row r="14" spans="2:79" x14ac:dyDescent="0.35">
      <c r="B14" s="16" t="s">
        <v>691</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3645</v>
      </c>
      <c r="D7" s="10">
        <v>522</v>
      </c>
      <c r="E7" s="10">
        <v>420</v>
      </c>
      <c r="F7" s="10">
        <v>502</v>
      </c>
      <c r="G7" s="10">
        <v>457</v>
      </c>
      <c r="H7" s="10">
        <v>529</v>
      </c>
      <c r="I7" s="10">
        <v>602</v>
      </c>
      <c r="J7" s="10">
        <v>273</v>
      </c>
      <c r="K7" s="10">
        <v>167</v>
      </c>
      <c r="L7" s="10">
        <v>173</v>
      </c>
      <c r="M7" s="10"/>
      <c r="N7" s="10">
        <v>619</v>
      </c>
      <c r="O7" s="10">
        <v>534</v>
      </c>
      <c r="P7" s="10">
        <v>698</v>
      </c>
      <c r="Q7" s="10">
        <v>1794</v>
      </c>
      <c r="R7" s="10"/>
      <c r="S7" s="10">
        <v>378</v>
      </c>
      <c r="T7" s="10">
        <v>259</v>
      </c>
      <c r="U7" s="10">
        <v>312</v>
      </c>
      <c r="V7" s="10">
        <v>742</v>
      </c>
      <c r="W7" s="10">
        <v>605</v>
      </c>
      <c r="X7" s="10">
        <v>712</v>
      </c>
      <c r="Y7" s="10">
        <v>435</v>
      </c>
      <c r="Z7" s="10"/>
      <c r="AA7" s="10">
        <v>2858</v>
      </c>
      <c r="AB7" s="10">
        <v>787</v>
      </c>
      <c r="AC7" s="10"/>
      <c r="AD7" s="10">
        <v>880</v>
      </c>
      <c r="AE7" s="10">
        <v>729</v>
      </c>
      <c r="AF7" s="10">
        <v>1220</v>
      </c>
      <c r="AG7" s="10"/>
      <c r="AH7" s="10">
        <v>642</v>
      </c>
      <c r="AI7" s="10">
        <v>3003</v>
      </c>
      <c r="AJ7" s="10"/>
      <c r="AK7" s="10">
        <v>1101</v>
      </c>
      <c r="AL7" s="10">
        <v>2544</v>
      </c>
      <c r="AM7" s="10"/>
      <c r="AN7" s="10">
        <v>1851</v>
      </c>
      <c r="AO7" s="10">
        <v>1794</v>
      </c>
      <c r="AP7" s="10"/>
      <c r="AQ7" s="10">
        <v>1586</v>
      </c>
      <c r="AR7" s="10">
        <v>2059</v>
      </c>
      <c r="AS7" s="10"/>
      <c r="AT7" s="10">
        <v>203</v>
      </c>
      <c r="AU7" s="10">
        <v>883</v>
      </c>
      <c r="AV7" s="10">
        <v>1762</v>
      </c>
      <c r="AW7" s="10">
        <v>790</v>
      </c>
      <c r="AX7" s="10"/>
      <c r="AY7" s="10">
        <v>902</v>
      </c>
      <c r="AZ7" s="10">
        <v>2743</v>
      </c>
      <c r="BA7" s="10"/>
      <c r="BB7" s="10">
        <v>570</v>
      </c>
      <c r="BC7" s="10">
        <v>3075</v>
      </c>
      <c r="BD7" s="10"/>
      <c r="BE7" s="10">
        <v>509</v>
      </c>
      <c r="BF7" s="10">
        <v>3136</v>
      </c>
      <c r="BG7" s="10"/>
      <c r="BH7" s="10">
        <v>283</v>
      </c>
      <c r="BI7" s="10">
        <v>3362</v>
      </c>
      <c r="BJ7" s="10"/>
      <c r="BK7" s="10">
        <v>593</v>
      </c>
      <c r="BL7" s="10">
        <v>3052</v>
      </c>
      <c r="BM7" s="10"/>
      <c r="BN7" s="10">
        <v>207</v>
      </c>
      <c r="BO7" s="10">
        <v>3438</v>
      </c>
      <c r="BP7" s="10"/>
      <c r="BQ7" s="10">
        <v>364</v>
      </c>
      <c r="BR7" s="10">
        <v>3281</v>
      </c>
      <c r="BS7" s="10"/>
      <c r="BT7" s="10">
        <v>256</v>
      </c>
      <c r="BU7" s="10">
        <v>3389</v>
      </c>
      <c r="BV7" s="10"/>
      <c r="BW7" s="10">
        <v>1302</v>
      </c>
      <c r="BX7" s="10">
        <v>2343</v>
      </c>
      <c r="BY7" s="10"/>
      <c r="BZ7" s="10">
        <v>202</v>
      </c>
      <c r="CA7" s="10">
        <v>3443</v>
      </c>
    </row>
    <row r="8" spans="2:79" ht="30" customHeight="1" x14ac:dyDescent="0.35">
      <c r="B8" s="11" t="s">
        <v>27</v>
      </c>
      <c r="C8" s="11">
        <v>3587</v>
      </c>
      <c r="D8" s="11">
        <v>502</v>
      </c>
      <c r="E8" s="11">
        <v>423</v>
      </c>
      <c r="F8" s="11">
        <v>491</v>
      </c>
      <c r="G8" s="11">
        <v>446</v>
      </c>
      <c r="H8" s="11">
        <v>522</v>
      </c>
      <c r="I8" s="11">
        <v>584</v>
      </c>
      <c r="J8" s="11">
        <v>275</v>
      </c>
      <c r="K8" s="11">
        <v>165</v>
      </c>
      <c r="L8" s="11">
        <v>178</v>
      </c>
      <c r="M8" s="11"/>
      <c r="N8" s="11">
        <v>631</v>
      </c>
      <c r="O8" s="11">
        <v>675</v>
      </c>
      <c r="P8" s="11">
        <v>642</v>
      </c>
      <c r="Q8" s="11">
        <v>1640</v>
      </c>
      <c r="R8" s="11"/>
      <c r="S8" s="11">
        <v>396</v>
      </c>
      <c r="T8" s="11">
        <v>250</v>
      </c>
      <c r="U8" s="11">
        <v>304</v>
      </c>
      <c r="V8" s="11">
        <v>743</v>
      </c>
      <c r="W8" s="11">
        <v>580</v>
      </c>
      <c r="X8" s="11">
        <v>683</v>
      </c>
      <c r="Y8" s="11">
        <v>426</v>
      </c>
      <c r="Z8" s="11"/>
      <c r="AA8" s="11">
        <v>2757</v>
      </c>
      <c r="AB8" s="11">
        <v>831</v>
      </c>
      <c r="AC8" s="11"/>
      <c r="AD8" s="11">
        <v>843</v>
      </c>
      <c r="AE8" s="11">
        <v>688</v>
      </c>
      <c r="AF8" s="11">
        <v>1199</v>
      </c>
      <c r="AG8" s="11"/>
      <c r="AH8" s="11">
        <v>603</v>
      </c>
      <c r="AI8" s="11">
        <v>2984</v>
      </c>
      <c r="AJ8" s="11"/>
      <c r="AK8" s="11">
        <v>1113</v>
      </c>
      <c r="AL8" s="11">
        <v>2474</v>
      </c>
      <c r="AM8" s="11"/>
      <c r="AN8" s="11">
        <v>1947</v>
      </c>
      <c r="AO8" s="11">
        <v>1640</v>
      </c>
      <c r="AP8" s="11"/>
      <c r="AQ8" s="11">
        <v>1536</v>
      </c>
      <c r="AR8" s="11">
        <v>2051</v>
      </c>
      <c r="AS8" s="11"/>
      <c r="AT8" s="11">
        <v>218</v>
      </c>
      <c r="AU8" s="11">
        <v>903</v>
      </c>
      <c r="AV8" s="11">
        <v>1707</v>
      </c>
      <c r="AW8" s="11">
        <v>752</v>
      </c>
      <c r="AX8" s="11"/>
      <c r="AY8" s="11">
        <v>863</v>
      </c>
      <c r="AZ8" s="11">
        <v>2724</v>
      </c>
      <c r="BA8" s="11"/>
      <c r="BB8" s="11">
        <v>555</v>
      </c>
      <c r="BC8" s="11">
        <v>3032</v>
      </c>
      <c r="BD8" s="11"/>
      <c r="BE8" s="11">
        <v>486</v>
      </c>
      <c r="BF8" s="11">
        <v>3101</v>
      </c>
      <c r="BG8" s="11"/>
      <c r="BH8" s="11">
        <v>287</v>
      </c>
      <c r="BI8" s="11">
        <v>3300</v>
      </c>
      <c r="BJ8" s="11"/>
      <c r="BK8" s="11">
        <v>566</v>
      </c>
      <c r="BL8" s="11">
        <v>3022</v>
      </c>
      <c r="BM8" s="11"/>
      <c r="BN8" s="11">
        <v>194</v>
      </c>
      <c r="BO8" s="11">
        <v>3393</v>
      </c>
      <c r="BP8" s="11"/>
      <c r="BQ8" s="11">
        <v>339</v>
      </c>
      <c r="BR8" s="11">
        <v>3248</v>
      </c>
      <c r="BS8" s="11"/>
      <c r="BT8" s="11">
        <v>254</v>
      </c>
      <c r="BU8" s="11">
        <v>3333</v>
      </c>
      <c r="BV8" s="11"/>
      <c r="BW8" s="11">
        <v>1345</v>
      </c>
      <c r="BX8" s="11">
        <v>2242</v>
      </c>
      <c r="BY8" s="11"/>
      <c r="BZ8" s="11">
        <v>210</v>
      </c>
      <c r="CA8" s="11">
        <v>3377</v>
      </c>
    </row>
    <row r="9" spans="2:79" ht="29" x14ac:dyDescent="0.35">
      <c r="B9" s="18" t="s">
        <v>337</v>
      </c>
      <c r="C9" s="17">
        <v>0.46312752350979203</v>
      </c>
      <c r="D9" s="17">
        <v>0.421381674196183</v>
      </c>
      <c r="E9" s="17">
        <v>0.51527681165404904</v>
      </c>
      <c r="F9" s="17">
        <v>0.49070506315208301</v>
      </c>
      <c r="G9" s="17">
        <v>0.40815148804221002</v>
      </c>
      <c r="H9" s="17">
        <v>0.45568831193119702</v>
      </c>
      <c r="I9" s="17">
        <v>0.45223113809376397</v>
      </c>
      <c r="J9" s="17">
        <v>0.499311995920378</v>
      </c>
      <c r="K9" s="17">
        <v>0.44494172817155597</v>
      </c>
      <c r="L9" s="17">
        <v>0.53738478965575898</v>
      </c>
      <c r="M9" s="17"/>
      <c r="N9" s="17">
        <v>0.37231962555821901</v>
      </c>
      <c r="O9" s="17">
        <v>0.42458652943707498</v>
      </c>
      <c r="P9" s="17">
        <v>0.47520581802613499</v>
      </c>
      <c r="Q9" s="17">
        <v>0.50918310355756102</v>
      </c>
      <c r="R9" s="17"/>
      <c r="S9" s="17">
        <v>0.44383295403501499</v>
      </c>
      <c r="T9" s="17">
        <v>0.43171722062261297</v>
      </c>
      <c r="U9" s="17">
        <v>0.51812737805730602</v>
      </c>
      <c r="V9" s="17">
        <v>0.3857575662587</v>
      </c>
      <c r="W9" s="17">
        <v>0.49814104210895599</v>
      </c>
      <c r="X9" s="17">
        <v>0.50174960025119597</v>
      </c>
      <c r="Y9" s="17">
        <v>0.50185654830596904</v>
      </c>
      <c r="Z9" s="17"/>
      <c r="AA9" s="17">
        <v>0.49310322667525203</v>
      </c>
      <c r="AB9" s="17">
        <v>0.36363902967093498</v>
      </c>
      <c r="AC9" s="17"/>
      <c r="AD9" s="17">
        <v>0.48260065540619101</v>
      </c>
      <c r="AE9" s="17">
        <v>0.55111207833503395</v>
      </c>
      <c r="AF9" s="17">
        <v>0.47997440987877499</v>
      </c>
      <c r="AG9" s="17"/>
      <c r="AH9" s="17">
        <v>0.53502468311971696</v>
      </c>
      <c r="AI9" s="17">
        <v>0.448591001628871</v>
      </c>
      <c r="AJ9" s="17"/>
      <c r="AK9" s="17">
        <v>0.48305659716855898</v>
      </c>
      <c r="AL9" s="17">
        <v>0.45416579082137698</v>
      </c>
      <c r="AM9" s="17"/>
      <c r="AN9" s="17">
        <v>0.424341235195902</v>
      </c>
      <c r="AO9" s="17">
        <v>0.50918310355756102</v>
      </c>
      <c r="AP9" s="17"/>
      <c r="AQ9" s="17">
        <v>0.54948127138360703</v>
      </c>
      <c r="AR9" s="17">
        <v>0.39848081041053302</v>
      </c>
      <c r="AS9" s="17"/>
      <c r="AT9" s="17">
        <v>0.22918412634646401</v>
      </c>
      <c r="AU9" s="17">
        <v>0.36898788233026902</v>
      </c>
      <c r="AV9" s="17">
        <v>0.47844380101744399</v>
      </c>
      <c r="AW9" s="17">
        <v>0.60939564842663996</v>
      </c>
      <c r="AX9" s="17"/>
      <c r="AY9" s="17">
        <v>0.49690763224490297</v>
      </c>
      <c r="AZ9" s="17">
        <v>0.45242699955598897</v>
      </c>
      <c r="BA9" s="17"/>
      <c r="BB9" s="17">
        <v>0.508317725373026</v>
      </c>
      <c r="BC9" s="17">
        <v>0.45485883230264001</v>
      </c>
      <c r="BD9" s="17"/>
      <c r="BE9" s="17">
        <v>0.52803078718811303</v>
      </c>
      <c r="BF9" s="17">
        <v>0.452963141004321</v>
      </c>
      <c r="BG9" s="17"/>
      <c r="BH9" s="17">
        <v>0.45709665678580103</v>
      </c>
      <c r="BI9" s="17">
        <v>0.463651657724588</v>
      </c>
      <c r="BJ9" s="17"/>
      <c r="BK9" s="17">
        <v>0.48541998900454703</v>
      </c>
      <c r="BL9" s="17">
        <v>0.45895446845994398</v>
      </c>
      <c r="BM9" s="17"/>
      <c r="BN9" s="17">
        <v>0.51553958392835397</v>
      </c>
      <c r="BO9" s="17">
        <v>0.46012796805640499</v>
      </c>
      <c r="BP9" s="17"/>
      <c r="BQ9" s="17">
        <v>0.50671238569936705</v>
      </c>
      <c r="BR9" s="17">
        <v>0.45857690278777502</v>
      </c>
      <c r="BS9" s="17"/>
      <c r="BT9" s="17">
        <v>0.49903188196852</v>
      </c>
      <c r="BU9" s="17">
        <v>0.460389921503288</v>
      </c>
      <c r="BV9" s="17"/>
      <c r="BW9" s="17">
        <v>0.45217085052251399</v>
      </c>
      <c r="BX9" s="17">
        <v>0.46969934832461802</v>
      </c>
      <c r="BY9" s="17"/>
      <c r="BZ9" s="17">
        <v>0.46847022131287402</v>
      </c>
      <c r="CA9" s="17">
        <v>0.46279589773602697</v>
      </c>
    </row>
    <row r="10" spans="2:79" ht="29" x14ac:dyDescent="0.35">
      <c r="B10" s="18" t="s">
        <v>338</v>
      </c>
      <c r="C10" s="17">
        <v>0.445800590332595</v>
      </c>
      <c r="D10" s="17">
        <v>0.47964543419872002</v>
      </c>
      <c r="E10" s="17">
        <v>0.404218696541154</v>
      </c>
      <c r="F10" s="17">
        <v>0.43477403295234002</v>
      </c>
      <c r="G10" s="17">
        <v>0.48580301102585099</v>
      </c>
      <c r="H10" s="17">
        <v>0.455700093730253</v>
      </c>
      <c r="I10" s="17">
        <v>0.464322362615321</v>
      </c>
      <c r="J10" s="17">
        <v>0.36995595403958997</v>
      </c>
      <c r="K10" s="17">
        <v>0.46225866137500699</v>
      </c>
      <c r="L10" s="17">
        <v>0.39114977036818299</v>
      </c>
      <c r="M10" s="17"/>
      <c r="N10" s="17">
        <v>0.47188170508960098</v>
      </c>
      <c r="O10" s="17">
        <v>0.480305997506076</v>
      </c>
      <c r="P10" s="17">
        <v>0.450849148181932</v>
      </c>
      <c r="Q10" s="17">
        <v>0.419593197484602</v>
      </c>
      <c r="R10" s="17"/>
      <c r="S10" s="17">
        <v>0.42479516340840101</v>
      </c>
      <c r="T10" s="17">
        <v>0.47040023464470199</v>
      </c>
      <c r="U10" s="17">
        <v>0.40559962394914301</v>
      </c>
      <c r="V10" s="17">
        <v>0.51357042571761602</v>
      </c>
      <c r="W10" s="17">
        <v>0.43349378568340402</v>
      </c>
      <c r="X10" s="17">
        <v>0.42772808720842198</v>
      </c>
      <c r="Y10" s="17">
        <v>0.42882627127932099</v>
      </c>
      <c r="Z10" s="17"/>
      <c r="AA10" s="17">
        <v>0.43611620895875403</v>
      </c>
      <c r="AB10" s="17">
        <v>0.47794277266360802</v>
      </c>
      <c r="AC10" s="17"/>
      <c r="AD10" s="17">
        <v>0.44726058390421503</v>
      </c>
      <c r="AE10" s="17">
        <v>0.401188405484732</v>
      </c>
      <c r="AF10" s="17">
        <v>0.43886550381377398</v>
      </c>
      <c r="AG10" s="17"/>
      <c r="AH10" s="17">
        <v>0.403684218362095</v>
      </c>
      <c r="AI10" s="17">
        <v>0.45431588587439098</v>
      </c>
      <c r="AJ10" s="17"/>
      <c r="AK10" s="17">
        <v>0.42369405137542099</v>
      </c>
      <c r="AL10" s="17">
        <v>0.45574148854956098</v>
      </c>
      <c r="AM10" s="17"/>
      <c r="AN10" s="17">
        <v>0.46787147715897698</v>
      </c>
      <c r="AO10" s="17">
        <v>0.419593197484602</v>
      </c>
      <c r="AP10" s="17"/>
      <c r="AQ10" s="17">
        <v>0.388252520524696</v>
      </c>
      <c r="AR10" s="17">
        <v>0.48888260645682502</v>
      </c>
      <c r="AS10" s="17"/>
      <c r="AT10" s="17">
        <v>0.499336957734481</v>
      </c>
      <c r="AU10" s="17">
        <v>0.48859561060209</v>
      </c>
      <c r="AV10" s="17">
        <v>0.45377578785931999</v>
      </c>
      <c r="AW10" s="17">
        <v>0.36083543683671099</v>
      </c>
      <c r="AX10" s="17"/>
      <c r="AY10" s="17">
        <v>0.44260047435320299</v>
      </c>
      <c r="AZ10" s="17">
        <v>0.44681429096810699</v>
      </c>
      <c r="BA10" s="17"/>
      <c r="BB10" s="17">
        <v>0.40665646656216498</v>
      </c>
      <c r="BC10" s="17">
        <v>0.45296299852479099</v>
      </c>
      <c r="BD10" s="17"/>
      <c r="BE10" s="17">
        <v>0.38285824646220201</v>
      </c>
      <c r="BF10" s="17">
        <v>0.45565787674057101</v>
      </c>
      <c r="BG10" s="17"/>
      <c r="BH10" s="17">
        <v>0.44324690971091601</v>
      </c>
      <c r="BI10" s="17">
        <v>0.44602252715341101</v>
      </c>
      <c r="BJ10" s="17"/>
      <c r="BK10" s="17">
        <v>0.442239935547592</v>
      </c>
      <c r="BL10" s="17">
        <v>0.44646712981584902</v>
      </c>
      <c r="BM10" s="17"/>
      <c r="BN10" s="17">
        <v>0.38642180871709603</v>
      </c>
      <c r="BO10" s="17">
        <v>0.44919885299939</v>
      </c>
      <c r="BP10" s="17"/>
      <c r="BQ10" s="17">
        <v>0.41914452320544698</v>
      </c>
      <c r="BR10" s="17">
        <v>0.44858370459159402</v>
      </c>
      <c r="BS10" s="17"/>
      <c r="BT10" s="17">
        <v>0.43536191649848999</v>
      </c>
      <c r="BU10" s="17">
        <v>0.44659650859043998</v>
      </c>
      <c r="BV10" s="17"/>
      <c r="BW10" s="17">
        <v>0.466239215347104</v>
      </c>
      <c r="BX10" s="17">
        <v>0.43354147999798598</v>
      </c>
      <c r="BY10" s="17"/>
      <c r="BZ10" s="17">
        <v>0.43837064161461903</v>
      </c>
      <c r="CA10" s="17">
        <v>0.44626177353693203</v>
      </c>
    </row>
    <row r="11" spans="2:79" x14ac:dyDescent="0.35">
      <c r="B11" s="18" t="s">
        <v>339</v>
      </c>
      <c r="C11" s="17">
        <v>6.9892867346159002E-2</v>
      </c>
      <c r="D11" s="17">
        <v>8.0413059450264404E-2</v>
      </c>
      <c r="E11" s="17">
        <v>6.1873852529908499E-2</v>
      </c>
      <c r="F11" s="17">
        <v>5.8276526164379901E-2</v>
      </c>
      <c r="G11" s="17">
        <v>7.8437620151349405E-2</v>
      </c>
      <c r="H11" s="17">
        <v>5.8092350746159503E-2</v>
      </c>
      <c r="I11" s="17">
        <v>7.0511892316648797E-2</v>
      </c>
      <c r="J11" s="17">
        <v>9.1871586797192803E-2</v>
      </c>
      <c r="K11" s="17">
        <v>7.6526040837616605E-2</v>
      </c>
      <c r="L11" s="17">
        <v>6.2420845185823998E-2</v>
      </c>
      <c r="M11" s="17"/>
      <c r="N11" s="17">
        <v>0.122711082295643</v>
      </c>
      <c r="O11" s="17">
        <v>6.9203490937008699E-2</v>
      </c>
      <c r="P11" s="17">
        <v>5.4236791257291098E-2</v>
      </c>
      <c r="Q11" s="17">
        <v>5.59931469160398E-2</v>
      </c>
      <c r="R11" s="17"/>
      <c r="S11" s="17">
        <v>8.3502499249590495E-2</v>
      </c>
      <c r="T11" s="17">
        <v>8.2541314627838702E-2</v>
      </c>
      <c r="U11" s="17">
        <v>6.7221949234273104E-2</v>
      </c>
      <c r="V11" s="17">
        <v>7.8003253089132404E-2</v>
      </c>
      <c r="W11" s="17">
        <v>6.3874250687596903E-2</v>
      </c>
      <c r="X11" s="17">
        <v>6.4045671296616605E-2</v>
      </c>
      <c r="Y11" s="17">
        <v>5.1707918703434101E-2</v>
      </c>
      <c r="Z11" s="17"/>
      <c r="AA11" s="17">
        <v>5.7631395881448E-2</v>
      </c>
      <c r="AB11" s="17">
        <v>0.110588337325252</v>
      </c>
      <c r="AC11" s="17"/>
      <c r="AD11" s="17">
        <v>5.6951769127491399E-2</v>
      </c>
      <c r="AE11" s="17">
        <v>4.2453187437724103E-2</v>
      </c>
      <c r="AF11" s="17">
        <v>6.7484139864063403E-2</v>
      </c>
      <c r="AG11" s="17"/>
      <c r="AH11" s="17">
        <v>4.61810477642767E-2</v>
      </c>
      <c r="AI11" s="17">
        <v>7.4687039828890994E-2</v>
      </c>
      <c r="AJ11" s="17"/>
      <c r="AK11" s="17">
        <v>6.7233755497970504E-2</v>
      </c>
      <c r="AL11" s="17">
        <v>7.1088620344019901E-2</v>
      </c>
      <c r="AM11" s="17"/>
      <c r="AN11" s="17">
        <v>8.1598692428068595E-2</v>
      </c>
      <c r="AO11" s="17">
        <v>5.59931469160398E-2</v>
      </c>
      <c r="AP11" s="17"/>
      <c r="AQ11" s="17">
        <v>4.2758312984865099E-2</v>
      </c>
      <c r="AR11" s="17">
        <v>9.0206516655672406E-2</v>
      </c>
      <c r="AS11" s="17"/>
      <c r="AT11" s="17">
        <v>0.18595872191834401</v>
      </c>
      <c r="AU11" s="17">
        <v>0.108123945429073</v>
      </c>
      <c r="AV11" s="17">
        <v>5.3818116442903401E-2</v>
      </c>
      <c r="AW11" s="17">
        <v>2.6407689877187699E-2</v>
      </c>
      <c r="AX11" s="17"/>
      <c r="AY11" s="17">
        <v>5.20857912910975E-2</v>
      </c>
      <c r="AZ11" s="17">
        <v>7.5533614253415995E-2</v>
      </c>
      <c r="BA11" s="17"/>
      <c r="BB11" s="17">
        <v>6.3920547823395304E-2</v>
      </c>
      <c r="BC11" s="17">
        <v>7.0985654363876494E-2</v>
      </c>
      <c r="BD11" s="17"/>
      <c r="BE11" s="17">
        <v>7.2679062586634299E-2</v>
      </c>
      <c r="BF11" s="17">
        <v>6.9456526358755405E-2</v>
      </c>
      <c r="BG11" s="17"/>
      <c r="BH11" s="17">
        <v>7.3639267722388893E-2</v>
      </c>
      <c r="BI11" s="17">
        <v>6.9567272915147194E-2</v>
      </c>
      <c r="BJ11" s="17"/>
      <c r="BK11" s="17">
        <v>5.6983062306673798E-2</v>
      </c>
      <c r="BL11" s="17">
        <v>7.2309528128935596E-2</v>
      </c>
      <c r="BM11" s="17"/>
      <c r="BN11" s="17">
        <v>7.1692230622175904E-2</v>
      </c>
      <c r="BO11" s="17">
        <v>6.9789889331478894E-2</v>
      </c>
      <c r="BP11" s="17"/>
      <c r="BQ11" s="17">
        <v>6.4267614016069799E-2</v>
      </c>
      <c r="BR11" s="17">
        <v>7.0480190400185397E-2</v>
      </c>
      <c r="BS11" s="17"/>
      <c r="BT11" s="17">
        <v>4.9538708805582102E-2</v>
      </c>
      <c r="BU11" s="17">
        <v>7.1444812225648593E-2</v>
      </c>
      <c r="BV11" s="17"/>
      <c r="BW11" s="17">
        <v>6.3911043077154506E-2</v>
      </c>
      <c r="BX11" s="17">
        <v>7.3480772289075597E-2</v>
      </c>
      <c r="BY11" s="17"/>
      <c r="BZ11" s="17">
        <v>6.6611854129221396E-2</v>
      </c>
      <c r="CA11" s="17">
        <v>7.00965226130114E-2</v>
      </c>
    </row>
    <row r="12" spans="2:79" x14ac:dyDescent="0.35">
      <c r="B12" s="18" t="s">
        <v>340</v>
      </c>
      <c r="C12" s="17">
        <v>1.25922357063839E-2</v>
      </c>
      <c r="D12" s="17">
        <v>7.9121152266299604E-3</v>
      </c>
      <c r="E12" s="17">
        <v>7.8540217776707395E-3</v>
      </c>
      <c r="F12" s="17">
        <v>1.3424368398369101E-2</v>
      </c>
      <c r="G12" s="17">
        <v>1.8675768988762699E-2</v>
      </c>
      <c r="H12" s="17">
        <v>1.9971271340833301E-2</v>
      </c>
      <c r="I12" s="17">
        <v>8.0917083570323407E-3</v>
      </c>
      <c r="J12" s="17">
        <v>1.9470550747237299E-2</v>
      </c>
      <c r="K12" s="17">
        <v>5.0215735844422998E-3</v>
      </c>
      <c r="L12" s="17">
        <v>9.0445947902342005E-3</v>
      </c>
      <c r="M12" s="17"/>
      <c r="N12" s="17">
        <v>2.44500223928861E-2</v>
      </c>
      <c r="O12" s="17">
        <v>1.5375584151740901E-2</v>
      </c>
      <c r="P12" s="17">
        <v>1.2724582537689299E-2</v>
      </c>
      <c r="Q12" s="17">
        <v>6.8352606599304498E-3</v>
      </c>
      <c r="R12" s="17"/>
      <c r="S12" s="17">
        <v>3.85755075969565E-2</v>
      </c>
      <c r="T12" s="17">
        <v>1.5341230104845499E-2</v>
      </c>
      <c r="U12" s="17">
        <v>5.8352728015857802E-3</v>
      </c>
      <c r="V12" s="17">
        <v>1.4807363223179699E-2</v>
      </c>
      <c r="W12" s="17">
        <v>1.68502424449516E-3</v>
      </c>
      <c r="X12" s="17">
        <v>5.2152052264391102E-3</v>
      </c>
      <c r="Y12" s="17">
        <v>1.1396663993799201E-2</v>
      </c>
      <c r="Z12" s="17"/>
      <c r="AA12" s="17">
        <v>7.6888203151738296E-3</v>
      </c>
      <c r="AB12" s="17">
        <v>2.8866529898750201E-2</v>
      </c>
      <c r="AC12" s="17"/>
      <c r="AD12" s="17">
        <v>8.7990074444712994E-3</v>
      </c>
      <c r="AE12" s="17">
        <v>1.2666942697257301E-3</v>
      </c>
      <c r="AF12" s="17">
        <v>8.4908223420484905E-3</v>
      </c>
      <c r="AG12" s="17"/>
      <c r="AH12" s="17">
        <v>1.0280914044676299E-2</v>
      </c>
      <c r="AI12" s="17">
        <v>1.30595501050548E-2</v>
      </c>
      <c r="AJ12" s="17"/>
      <c r="AK12" s="17">
        <v>1.5927307998699701E-2</v>
      </c>
      <c r="AL12" s="17">
        <v>1.1092515905452601E-2</v>
      </c>
      <c r="AM12" s="17"/>
      <c r="AN12" s="17">
        <v>1.74405449391851E-2</v>
      </c>
      <c r="AO12" s="17">
        <v>6.8352606599304498E-3</v>
      </c>
      <c r="AP12" s="17"/>
      <c r="AQ12" s="17">
        <v>1.2414895139456599E-2</v>
      </c>
      <c r="AR12" s="17">
        <v>1.27249975729303E-2</v>
      </c>
      <c r="AS12" s="17"/>
      <c r="AT12" s="17">
        <v>4.9357428992162902E-2</v>
      </c>
      <c r="AU12" s="17">
        <v>2.1608887677562801E-2</v>
      </c>
      <c r="AV12" s="17">
        <v>7.6879547956777696E-3</v>
      </c>
      <c r="AW12" s="17">
        <v>2.35872374480753E-3</v>
      </c>
      <c r="AX12" s="17"/>
      <c r="AY12" s="17">
        <v>5.4709692108635601E-3</v>
      </c>
      <c r="AZ12" s="17">
        <v>1.48480390643384E-2</v>
      </c>
      <c r="BA12" s="17"/>
      <c r="BB12" s="17">
        <v>1.3984611958528501E-2</v>
      </c>
      <c r="BC12" s="17">
        <v>1.23374652296332E-2</v>
      </c>
      <c r="BD12" s="17"/>
      <c r="BE12" s="17">
        <v>1.0778313539378101E-2</v>
      </c>
      <c r="BF12" s="17">
        <v>1.28763107697271E-2</v>
      </c>
      <c r="BG12" s="17"/>
      <c r="BH12" s="17">
        <v>2.1509764519179599E-2</v>
      </c>
      <c r="BI12" s="17">
        <v>1.18172257159258E-2</v>
      </c>
      <c r="BJ12" s="17"/>
      <c r="BK12" s="17">
        <v>1.03301364420764E-2</v>
      </c>
      <c r="BL12" s="17">
        <v>1.3015691100332899E-2</v>
      </c>
      <c r="BM12" s="17"/>
      <c r="BN12" s="17">
        <v>1.7616842535611701E-2</v>
      </c>
      <c r="BO12" s="17">
        <v>1.23046761886818E-2</v>
      </c>
      <c r="BP12" s="17"/>
      <c r="BQ12" s="17">
        <v>7.3333058064693202E-3</v>
      </c>
      <c r="BR12" s="17">
        <v>1.3141311559236099E-2</v>
      </c>
      <c r="BS12" s="17"/>
      <c r="BT12" s="17">
        <v>6.3900512256000004E-3</v>
      </c>
      <c r="BU12" s="17">
        <v>1.3065134078842499E-2</v>
      </c>
      <c r="BV12" s="17"/>
      <c r="BW12" s="17">
        <v>1.23975686061688E-2</v>
      </c>
      <c r="BX12" s="17">
        <v>1.2708997252640601E-2</v>
      </c>
      <c r="BY12" s="17"/>
      <c r="BZ12" s="17">
        <v>2.1425315220407699E-2</v>
      </c>
      <c r="CA12" s="17">
        <v>1.20439589861714E-2</v>
      </c>
    </row>
    <row r="13" spans="2:79" x14ac:dyDescent="0.35">
      <c r="B13" s="18" t="s">
        <v>103</v>
      </c>
      <c r="C13" s="19">
        <v>8.5867831050701095E-3</v>
      </c>
      <c r="D13" s="19">
        <v>1.06477169282032E-2</v>
      </c>
      <c r="E13" s="19">
        <v>1.0776617497217899E-2</v>
      </c>
      <c r="F13" s="19">
        <v>2.82000933282836E-3</v>
      </c>
      <c r="G13" s="19">
        <v>8.9321117918266593E-3</v>
      </c>
      <c r="H13" s="19">
        <v>1.05479722515576E-2</v>
      </c>
      <c r="I13" s="19">
        <v>4.8428986172345204E-3</v>
      </c>
      <c r="J13" s="19">
        <v>1.93899124956021E-2</v>
      </c>
      <c r="K13" s="19">
        <v>1.12519960313781E-2</v>
      </c>
      <c r="L13" s="19">
        <v>0</v>
      </c>
      <c r="M13" s="19"/>
      <c r="N13" s="19">
        <v>8.6375646636504804E-3</v>
      </c>
      <c r="O13" s="19">
        <v>1.05283979680986E-2</v>
      </c>
      <c r="P13" s="19">
        <v>6.9836599969533E-3</v>
      </c>
      <c r="Q13" s="19">
        <v>8.3952913818674205E-3</v>
      </c>
      <c r="R13" s="19"/>
      <c r="S13" s="19">
        <v>9.2938757100376208E-3</v>
      </c>
      <c r="T13" s="19">
        <v>0</v>
      </c>
      <c r="U13" s="19">
        <v>3.2157759576918899E-3</v>
      </c>
      <c r="V13" s="19">
        <v>7.8613917113712507E-3</v>
      </c>
      <c r="W13" s="19">
        <v>2.80589727554787E-3</v>
      </c>
      <c r="X13" s="19">
        <v>1.26143601732587E-3</v>
      </c>
      <c r="Y13" s="19">
        <v>6.2125977174765203E-3</v>
      </c>
      <c r="Z13" s="19"/>
      <c r="AA13" s="19">
        <v>5.4603481693718701E-3</v>
      </c>
      <c r="AB13" s="19">
        <v>1.8963330441454099E-2</v>
      </c>
      <c r="AC13" s="19"/>
      <c r="AD13" s="19">
        <v>4.3879841176313701E-3</v>
      </c>
      <c r="AE13" s="19">
        <v>3.9796344727837602E-3</v>
      </c>
      <c r="AF13" s="19">
        <v>5.1851241013390996E-3</v>
      </c>
      <c r="AG13" s="19"/>
      <c r="AH13" s="19">
        <v>4.8291367092357998E-3</v>
      </c>
      <c r="AI13" s="19">
        <v>9.3465225627922897E-3</v>
      </c>
      <c r="AJ13" s="19"/>
      <c r="AK13" s="19">
        <v>1.00882879593491E-2</v>
      </c>
      <c r="AL13" s="19">
        <v>7.9115843795896697E-3</v>
      </c>
      <c r="AM13" s="19"/>
      <c r="AN13" s="19">
        <v>8.7480502778678297E-3</v>
      </c>
      <c r="AO13" s="19">
        <v>8.3952913818674205E-3</v>
      </c>
      <c r="AP13" s="19"/>
      <c r="AQ13" s="19">
        <v>7.0929999673753699E-3</v>
      </c>
      <c r="AR13" s="19">
        <v>9.7050689040393996E-3</v>
      </c>
      <c r="AS13" s="19"/>
      <c r="AT13" s="19">
        <v>3.61627650085488E-2</v>
      </c>
      <c r="AU13" s="19">
        <v>1.26836739610049E-2</v>
      </c>
      <c r="AV13" s="19">
        <v>6.2743398846545201E-3</v>
      </c>
      <c r="AW13" s="19">
        <v>1.0025011146545799E-3</v>
      </c>
      <c r="AX13" s="19"/>
      <c r="AY13" s="19">
        <v>2.9351328999331302E-3</v>
      </c>
      <c r="AZ13" s="19">
        <v>1.03770561581502E-2</v>
      </c>
      <c r="BA13" s="19"/>
      <c r="BB13" s="19">
        <v>7.1206482828855399E-3</v>
      </c>
      <c r="BC13" s="19">
        <v>8.8550495790590007E-3</v>
      </c>
      <c r="BD13" s="19"/>
      <c r="BE13" s="19">
        <v>5.6535902236721598E-3</v>
      </c>
      <c r="BF13" s="19">
        <v>9.0461451266260692E-3</v>
      </c>
      <c r="BG13" s="19"/>
      <c r="BH13" s="19">
        <v>4.5074012617145297E-3</v>
      </c>
      <c r="BI13" s="19">
        <v>8.9413164909288995E-3</v>
      </c>
      <c r="BJ13" s="19"/>
      <c r="BK13" s="19">
        <v>5.0268766991102103E-3</v>
      </c>
      <c r="BL13" s="19">
        <v>9.2531824949389097E-3</v>
      </c>
      <c r="BM13" s="19"/>
      <c r="BN13" s="19">
        <v>8.7295341967621298E-3</v>
      </c>
      <c r="BO13" s="19">
        <v>8.5786134240435994E-3</v>
      </c>
      <c r="BP13" s="19"/>
      <c r="BQ13" s="19">
        <v>2.5421712726463801E-3</v>
      </c>
      <c r="BR13" s="19">
        <v>9.2178906612104608E-3</v>
      </c>
      <c r="BS13" s="19"/>
      <c r="BT13" s="19">
        <v>9.6774415018072903E-3</v>
      </c>
      <c r="BU13" s="19">
        <v>8.5036236017816593E-3</v>
      </c>
      <c r="BV13" s="19"/>
      <c r="BW13" s="19">
        <v>5.2813224470590198E-3</v>
      </c>
      <c r="BX13" s="19">
        <v>1.0569402135680301E-2</v>
      </c>
      <c r="BY13" s="19"/>
      <c r="BZ13" s="19">
        <v>5.1219677228779899E-3</v>
      </c>
      <c r="CA13" s="19">
        <v>8.8018471278578803E-3</v>
      </c>
    </row>
    <row r="14" spans="2:79" x14ac:dyDescent="0.35">
      <c r="B14" s="16" t="s">
        <v>692</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3061</v>
      </c>
      <c r="D7" s="10">
        <v>459</v>
      </c>
      <c r="E7" s="10">
        <v>395</v>
      </c>
      <c r="F7" s="10">
        <v>432</v>
      </c>
      <c r="G7" s="10">
        <v>396</v>
      </c>
      <c r="H7" s="10">
        <v>444</v>
      </c>
      <c r="I7" s="10">
        <v>479</v>
      </c>
      <c r="J7" s="10">
        <v>191</v>
      </c>
      <c r="K7" s="10">
        <v>123</v>
      </c>
      <c r="L7" s="10">
        <v>142</v>
      </c>
      <c r="M7" s="10"/>
      <c r="N7" s="10">
        <v>335</v>
      </c>
      <c r="O7" s="10">
        <v>410</v>
      </c>
      <c r="P7" s="10">
        <v>621</v>
      </c>
      <c r="Q7" s="10">
        <v>1695</v>
      </c>
      <c r="R7" s="10"/>
      <c r="S7" s="10">
        <v>260</v>
      </c>
      <c r="T7" s="10">
        <v>228</v>
      </c>
      <c r="U7" s="10">
        <v>277</v>
      </c>
      <c r="V7" s="10">
        <v>575</v>
      </c>
      <c r="W7" s="10">
        <v>552</v>
      </c>
      <c r="X7" s="10">
        <v>647</v>
      </c>
      <c r="Y7" s="10">
        <v>395</v>
      </c>
      <c r="Z7" s="10"/>
      <c r="AA7" s="10">
        <v>2605</v>
      </c>
      <c r="AB7" s="10">
        <v>456</v>
      </c>
      <c r="AC7" s="10"/>
      <c r="AD7" s="10">
        <v>823</v>
      </c>
      <c r="AE7" s="10">
        <v>722</v>
      </c>
      <c r="AF7" s="10">
        <v>1054</v>
      </c>
      <c r="AG7" s="10"/>
      <c r="AH7" s="10">
        <v>658</v>
      </c>
      <c r="AI7" s="10">
        <v>2403</v>
      </c>
      <c r="AJ7" s="10"/>
      <c r="AK7" s="10">
        <v>852</v>
      </c>
      <c r="AL7" s="10">
        <v>2209</v>
      </c>
      <c r="AM7" s="10"/>
      <c r="AN7" s="10">
        <v>1366</v>
      </c>
      <c r="AO7" s="10">
        <v>1695</v>
      </c>
      <c r="AP7" s="10"/>
      <c r="AQ7" s="10">
        <v>1454</v>
      </c>
      <c r="AR7" s="10">
        <v>1607</v>
      </c>
      <c r="AS7" s="10"/>
      <c r="AT7" s="10">
        <v>106</v>
      </c>
      <c r="AU7" s="10">
        <v>586</v>
      </c>
      <c r="AV7" s="10">
        <v>1555</v>
      </c>
      <c r="AW7" s="10">
        <v>807</v>
      </c>
      <c r="AX7" s="10"/>
      <c r="AY7" s="10">
        <v>875</v>
      </c>
      <c r="AZ7" s="10">
        <v>2186</v>
      </c>
      <c r="BA7" s="10"/>
      <c r="BB7" s="10">
        <v>496</v>
      </c>
      <c r="BC7" s="10">
        <v>2565</v>
      </c>
      <c r="BD7" s="10"/>
      <c r="BE7" s="10">
        <v>462</v>
      </c>
      <c r="BF7" s="10">
        <v>2599</v>
      </c>
      <c r="BG7" s="10"/>
      <c r="BH7" s="10">
        <v>239</v>
      </c>
      <c r="BI7" s="10">
        <v>2822</v>
      </c>
      <c r="BJ7" s="10"/>
      <c r="BK7" s="10">
        <v>579</v>
      </c>
      <c r="BL7" s="10">
        <v>2482</v>
      </c>
      <c r="BM7" s="10"/>
      <c r="BN7" s="10">
        <v>186</v>
      </c>
      <c r="BO7" s="10">
        <v>2875</v>
      </c>
      <c r="BP7" s="10"/>
      <c r="BQ7" s="10">
        <v>341</v>
      </c>
      <c r="BR7" s="10">
        <v>2720</v>
      </c>
      <c r="BS7" s="10"/>
      <c r="BT7" s="10">
        <v>211</v>
      </c>
      <c r="BU7" s="10">
        <v>2850</v>
      </c>
      <c r="BV7" s="10"/>
      <c r="BW7" s="10">
        <v>1090</v>
      </c>
      <c r="BX7" s="10">
        <v>1971</v>
      </c>
      <c r="BY7" s="10"/>
      <c r="BZ7" s="10">
        <v>197</v>
      </c>
      <c r="CA7" s="10">
        <v>2864</v>
      </c>
    </row>
    <row r="8" spans="2:79" ht="30" customHeight="1" x14ac:dyDescent="0.35">
      <c r="B8" s="11" t="s">
        <v>27</v>
      </c>
      <c r="C8" s="11">
        <v>2993</v>
      </c>
      <c r="D8" s="11">
        <v>443</v>
      </c>
      <c r="E8" s="11">
        <v>393</v>
      </c>
      <c r="F8" s="11">
        <v>420</v>
      </c>
      <c r="G8" s="11">
        <v>388</v>
      </c>
      <c r="H8" s="11">
        <v>431</v>
      </c>
      <c r="I8" s="11">
        <v>456</v>
      </c>
      <c r="J8" s="11">
        <v>193</v>
      </c>
      <c r="K8" s="11">
        <v>121</v>
      </c>
      <c r="L8" s="11">
        <v>148</v>
      </c>
      <c r="M8" s="11"/>
      <c r="N8" s="11">
        <v>344</v>
      </c>
      <c r="O8" s="11">
        <v>517</v>
      </c>
      <c r="P8" s="11">
        <v>583</v>
      </c>
      <c r="Q8" s="11">
        <v>1549</v>
      </c>
      <c r="R8" s="11"/>
      <c r="S8" s="11">
        <v>272</v>
      </c>
      <c r="T8" s="11">
        <v>219</v>
      </c>
      <c r="U8" s="11">
        <v>267</v>
      </c>
      <c r="V8" s="11">
        <v>573</v>
      </c>
      <c r="W8" s="11">
        <v>527</v>
      </c>
      <c r="X8" s="11">
        <v>622</v>
      </c>
      <c r="Y8" s="11">
        <v>384</v>
      </c>
      <c r="Z8" s="11"/>
      <c r="AA8" s="11">
        <v>2514</v>
      </c>
      <c r="AB8" s="11">
        <v>478</v>
      </c>
      <c r="AC8" s="11"/>
      <c r="AD8" s="11">
        <v>796</v>
      </c>
      <c r="AE8" s="11">
        <v>678</v>
      </c>
      <c r="AF8" s="11">
        <v>1037</v>
      </c>
      <c r="AG8" s="11"/>
      <c r="AH8" s="11">
        <v>620</v>
      </c>
      <c r="AI8" s="11">
        <v>2373</v>
      </c>
      <c r="AJ8" s="11"/>
      <c r="AK8" s="11">
        <v>855</v>
      </c>
      <c r="AL8" s="11">
        <v>2138</v>
      </c>
      <c r="AM8" s="11"/>
      <c r="AN8" s="11">
        <v>1444</v>
      </c>
      <c r="AO8" s="11">
        <v>1549</v>
      </c>
      <c r="AP8" s="11"/>
      <c r="AQ8" s="11">
        <v>1398</v>
      </c>
      <c r="AR8" s="11">
        <v>1595</v>
      </c>
      <c r="AS8" s="11"/>
      <c r="AT8" s="11">
        <v>108</v>
      </c>
      <c r="AU8" s="11">
        <v>589</v>
      </c>
      <c r="AV8" s="11">
        <v>1519</v>
      </c>
      <c r="AW8" s="11">
        <v>769</v>
      </c>
      <c r="AX8" s="11"/>
      <c r="AY8" s="11">
        <v>835</v>
      </c>
      <c r="AZ8" s="11">
        <v>2158</v>
      </c>
      <c r="BA8" s="11"/>
      <c r="BB8" s="11">
        <v>478</v>
      </c>
      <c r="BC8" s="11">
        <v>2515</v>
      </c>
      <c r="BD8" s="11"/>
      <c r="BE8" s="11">
        <v>442</v>
      </c>
      <c r="BF8" s="11">
        <v>2550</v>
      </c>
      <c r="BG8" s="11"/>
      <c r="BH8" s="11">
        <v>239</v>
      </c>
      <c r="BI8" s="11">
        <v>2754</v>
      </c>
      <c r="BJ8" s="11"/>
      <c r="BK8" s="11">
        <v>556</v>
      </c>
      <c r="BL8" s="11">
        <v>2437</v>
      </c>
      <c r="BM8" s="11"/>
      <c r="BN8" s="11">
        <v>176</v>
      </c>
      <c r="BO8" s="11">
        <v>2817</v>
      </c>
      <c r="BP8" s="11"/>
      <c r="BQ8" s="11">
        <v>319</v>
      </c>
      <c r="BR8" s="11">
        <v>2674</v>
      </c>
      <c r="BS8" s="11"/>
      <c r="BT8" s="11">
        <v>207</v>
      </c>
      <c r="BU8" s="11">
        <v>2786</v>
      </c>
      <c r="BV8" s="11"/>
      <c r="BW8" s="11">
        <v>1139</v>
      </c>
      <c r="BX8" s="11">
        <v>1854</v>
      </c>
      <c r="BY8" s="11"/>
      <c r="BZ8" s="11">
        <v>209</v>
      </c>
      <c r="CA8" s="11">
        <v>2784</v>
      </c>
    </row>
    <row r="9" spans="2:79" ht="29" x14ac:dyDescent="0.35">
      <c r="B9" s="18" t="s">
        <v>337</v>
      </c>
      <c r="C9" s="17">
        <v>0.47007962116733798</v>
      </c>
      <c r="D9" s="17">
        <v>0.432559576275934</v>
      </c>
      <c r="E9" s="17">
        <v>0.51432177329044504</v>
      </c>
      <c r="F9" s="17">
        <v>0.52301388957221095</v>
      </c>
      <c r="G9" s="17">
        <v>0.41050183645496802</v>
      </c>
      <c r="H9" s="17">
        <v>0.43578880870383901</v>
      </c>
      <c r="I9" s="17">
        <v>0.48776002778955901</v>
      </c>
      <c r="J9" s="17">
        <v>0.451654863389921</v>
      </c>
      <c r="K9" s="17">
        <v>0.49387518468631803</v>
      </c>
      <c r="L9" s="17">
        <v>0.52062431834344403</v>
      </c>
      <c r="M9" s="17"/>
      <c r="N9" s="17">
        <v>0.32091135961719902</v>
      </c>
      <c r="O9" s="17">
        <v>0.41837865310583999</v>
      </c>
      <c r="P9" s="17">
        <v>0.46084503577407798</v>
      </c>
      <c r="Q9" s="17">
        <v>0.52396142362730203</v>
      </c>
      <c r="R9" s="17"/>
      <c r="S9" s="17">
        <v>0.40101530426909998</v>
      </c>
      <c r="T9" s="17">
        <v>0.465195691931994</v>
      </c>
      <c r="U9" s="17">
        <v>0.52561018931432202</v>
      </c>
      <c r="V9" s="17">
        <v>0.419514601275146</v>
      </c>
      <c r="W9" s="17">
        <v>0.49527898414736299</v>
      </c>
      <c r="X9" s="17">
        <v>0.47360033516686301</v>
      </c>
      <c r="Y9" s="17">
        <v>0.54948851960796496</v>
      </c>
      <c r="Z9" s="17"/>
      <c r="AA9" s="17">
        <v>0.49709611525382003</v>
      </c>
      <c r="AB9" s="17">
        <v>0.32807775615108897</v>
      </c>
      <c r="AC9" s="17"/>
      <c r="AD9" s="17">
        <v>0.49538524944953799</v>
      </c>
      <c r="AE9" s="17">
        <v>0.57101882827058303</v>
      </c>
      <c r="AF9" s="17">
        <v>0.455333612213419</v>
      </c>
      <c r="AG9" s="17"/>
      <c r="AH9" s="17">
        <v>0.56071605316597095</v>
      </c>
      <c r="AI9" s="17">
        <v>0.44640718105456101</v>
      </c>
      <c r="AJ9" s="17"/>
      <c r="AK9" s="17">
        <v>0.48941490261813902</v>
      </c>
      <c r="AL9" s="17">
        <v>0.462347818749831</v>
      </c>
      <c r="AM9" s="17"/>
      <c r="AN9" s="17">
        <v>0.41228346307583102</v>
      </c>
      <c r="AO9" s="17">
        <v>0.52396142362730203</v>
      </c>
      <c r="AP9" s="17"/>
      <c r="AQ9" s="17">
        <v>0.53992499451293297</v>
      </c>
      <c r="AR9" s="17">
        <v>0.40884658317829697</v>
      </c>
      <c r="AS9" s="17"/>
      <c r="AT9" s="17">
        <v>0.33674691619875502</v>
      </c>
      <c r="AU9" s="17">
        <v>0.329331043354961</v>
      </c>
      <c r="AV9" s="17">
        <v>0.460450077159337</v>
      </c>
      <c r="AW9" s="17">
        <v>0.61460329507021105</v>
      </c>
      <c r="AX9" s="17"/>
      <c r="AY9" s="17">
        <v>0.51256649873838001</v>
      </c>
      <c r="AZ9" s="17">
        <v>0.45364283122473797</v>
      </c>
      <c r="BA9" s="17"/>
      <c r="BB9" s="17">
        <v>0.46963181152581102</v>
      </c>
      <c r="BC9" s="17">
        <v>0.47016464517250001</v>
      </c>
      <c r="BD9" s="17"/>
      <c r="BE9" s="17">
        <v>0.49440333175113699</v>
      </c>
      <c r="BF9" s="17">
        <v>0.46586074605542699</v>
      </c>
      <c r="BG9" s="17"/>
      <c r="BH9" s="17">
        <v>0.398339499176395</v>
      </c>
      <c r="BI9" s="17">
        <v>0.47629530328478697</v>
      </c>
      <c r="BJ9" s="17"/>
      <c r="BK9" s="17">
        <v>0.49855803456154801</v>
      </c>
      <c r="BL9" s="17">
        <v>0.46358688620203298</v>
      </c>
      <c r="BM9" s="17"/>
      <c r="BN9" s="17">
        <v>0.51598243102667396</v>
      </c>
      <c r="BO9" s="17">
        <v>0.46721657855672399</v>
      </c>
      <c r="BP9" s="17"/>
      <c r="BQ9" s="17">
        <v>0.482897910512743</v>
      </c>
      <c r="BR9" s="17">
        <v>0.468551589847442</v>
      </c>
      <c r="BS9" s="17"/>
      <c r="BT9" s="17">
        <v>0.45267368077828402</v>
      </c>
      <c r="BU9" s="17">
        <v>0.47137398554149201</v>
      </c>
      <c r="BV9" s="17"/>
      <c r="BW9" s="17">
        <v>0.44681361647997397</v>
      </c>
      <c r="BX9" s="17">
        <v>0.48436509426263202</v>
      </c>
      <c r="BY9" s="17"/>
      <c r="BZ9" s="17">
        <v>0.45318711364827002</v>
      </c>
      <c r="CA9" s="17">
        <v>0.47134767223400698</v>
      </c>
    </row>
    <row r="10" spans="2:79" ht="29" x14ac:dyDescent="0.35">
      <c r="B10" s="18" t="s">
        <v>338</v>
      </c>
      <c r="C10" s="17">
        <v>0.43443813283463301</v>
      </c>
      <c r="D10" s="17">
        <v>0.46855946882171901</v>
      </c>
      <c r="E10" s="17">
        <v>0.39053586911257399</v>
      </c>
      <c r="F10" s="17">
        <v>0.39901848216930702</v>
      </c>
      <c r="G10" s="17">
        <v>0.46332291609791598</v>
      </c>
      <c r="H10" s="17">
        <v>0.46768364256657302</v>
      </c>
      <c r="I10" s="17">
        <v>0.44955295510593801</v>
      </c>
      <c r="J10" s="17">
        <v>0.43375444237757899</v>
      </c>
      <c r="K10" s="17">
        <v>0.41652433165417502</v>
      </c>
      <c r="L10" s="17">
        <v>0.34584718419247301</v>
      </c>
      <c r="M10" s="17"/>
      <c r="N10" s="17">
        <v>0.52041561029908401</v>
      </c>
      <c r="O10" s="17">
        <v>0.451390599444634</v>
      </c>
      <c r="P10" s="17">
        <v>0.46752570579820202</v>
      </c>
      <c r="Q10" s="17">
        <v>0.39723092656006498</v>
      </c>
      <c r="R10" s="17"/>
      <c r="S10" s="17">
        <v>0.46553924187033702</v>
      </c>
      <c r="T10" s="17">
        <v>0.44419909755814202</v>
      </c>
      <c r="U10" s="17">
        <v>0.37438618461843298</v>
      </c>
      <c r="V10" s="17">
        <v>0.46709647065003101</v>
      </c>
      <c r="W10" s="17">
        <v>0.42286185483732502</v>
      </c>
      <c r="X10" s="17">
        <v>0.46064958270303402</v>
      </c>
      <c r="Y10" s="17">
        <v>0.37835813896826598</v>
      </c>
      <c r="Z10" s="17"/>
      <c r="AA10" s="17">
        <v>0.42610403672259101</v>
      </c>
      <c r="AB10" s="17">
        <v>0.47824312053386497</v>
      </c>
      <c r="AC10" s="17"/>
      <c r="AD10" s="17">
        <v>0.41845290300479898</v>
      </c>
      <c r="AE10" s="17">
        <v>0.372223820277991</v>
      </c>
      <c r="AF10" s="17">
        <v>0.46009735493340298</v>
      </c>
      <c r="AG10" s="17"/>
      <c r="AH10" s="17">
        <v>0.36777684765403801</v>
      </c>
      <c r="AI10" s="17">
        <v>0.45184873965664801</v>
      </c>
      <c r="AJ10" s="17"/>
      <c r="AK10" s="17">
        <v>0.41397274135272899</v>
      </c>
      <c r="AL10" s="17">
        <v>0.442621844240007</v>
      </c>
      <c r="AM10" s="17"/>
      <c r="AN10" s="17">
        <v>0.47434833401222298</v>
      </c>
      <c r="AO10" s="17">
        <v>0.39723092656006498</v>
      </c>
      <c r="AP10" s="17"/>
      <c r="AQ10" s="17">
        <v>0.393929469874641</v>
      </c>
      <c r="AR10" s="17">
        <v>0.46995184518378402</v>
      </c>
      <c r="AS10" s="17"/>
      <c r="AT10" s="17">
        <v>0.44715291891355302</v>
      </c>
      <c r="AU10" s="17">
        <v>0.47696595269943298</v>
      </c>
      <c r="AV10" s="17">
        <v>0.45578594049031601</v>
      </c>
      <c r="AW10" s="17">
        <v>0.360279963047615</v>
      </c>
      <c r="AX10" s="17"/>
      <c r="AY10" s="17">
        <v>0.41447626082546601</v>
      </c>
      <c r="AZ10" s="17">
        <v>0.44216073133642098</v>
      </c>
      <c r="BA10" s="17"/>
      <c r="BB10" s="17">
        <v>0.44504588341965701</v>
      </c>
      <c r="BC10" s="17">
        <v>0.43242407740382199</v>
      </c>
      <c r="BD10" s="17"/>
      <c r="BE10" s="17">
        <v>0.42015442782378398</v>
      </c>
      <c r="BF10" s="17">
        <v>0.43691559890086301</v>
      </c>
      <c r="BG10" s="17"/>
      <c r="BH10" s="17">
        <v>0.46531028944656899</v>
      </c>
      <c r="BI10" s="17">
        <v>0.43176331842876797</v>
      </c>
      <c r="BJ10" s="17"/>
      <c r="BK10" s="17">
        <v>0.42883393600374398</v>
      </c>
      <c r="BL10" s="17">
        <v>0.43571582215716298</v>
      </c>
      <c r="BM10" s="17"/>
      <c r="BN10" s="17">
        <v>0.379633850630545</v>
      </c>
      <c r="BO10" s="17">
        <v>0.43785637663442001</v>
      </c>
      <c r="BP10" s="17"/>
      <c r="BQ10" s="17">
        <v>0.40406671710587899</v>
      </c>
      <c r="BR10" s="17">
        <v>0.43805862174798199</v>
      </c>
      <c r="BS10" s="17"/>
      <c r="BT10" s="17">
        <v>0.45577092933457403</v>
      </c>
      <c r="BU10" s="17">
        <v>0.432851754209095</v>
      </c>
      <c r="BV10" s="17"/>
      <c r="BW10" s="17">
        <v>0.46461252189660901</v>
      </c>
      <c r="BX10" s="17">
        <v>0.41591086831697899</v>
      </c>
      <c r="BY10" s="17"/>
      <c r="BZ10" s="17">
        <v>0.45233161120450099</v>
      </c>
      <c r="CA10" s="17">
        <v>0.43309494300282703</v>
      </c>
    </row>
    <row r="11" spans="2:79" x14ac:dyDescent="0.35">
      <c r="B11" s="18" t="s">
        <v>339</v>
      </c>
      <c r="C11" s="17">
        <v>7.0111838906957699E-2</v>
      </c>
      <c r="D11" s="17">
        <v>7.3910325567219395E-2</v>
      </c>
      <c r="E11" s="17">
        <v>7.8578264901380895E-2</v>
      </c>
      <c r="F11" s="17">
        <v>5.5374270564213103E-2</v>
      </c>
      <c r="G11" s="17">
        <v>0.100292919026507</v>
      </c>
      <c r="H11" s="17">
        <v>7.2032769901004601E-2</v>
      </c>
      <c r="I11" s="17">
        <v>5.1183270137578799E-2</v>
      </c>
      <c r="J11" s="17">
        <v>7.8778429761038105E-2</v>
      </c>
      <c r="K11" s="17">
        <v>5.4325110167254297E-2</v>
      </c>
      <c r="L11" s="17">
        <v>5.3476708174029497E-2</v>
      </c>
      <c r="M11" s="17"/>
      <c r="N11" s="17">
        <v>0.12007948510902799</v>
      </c>
      <c r="O11" s="17">
        <v>9.5505135822847295E-2</v>
      </c>
      <c r="P11" s="17">
        <v>5.0824967928406302E-2</v>
      </c>
      <c r="Q11" s="17">
        <v>5.7782522865207901E-2</v>
      </c>
      <c r="R11" s="17"/>
      <c r="S11" s="17">
        <v>9.6540217462100106E-2</v>
      </c>
      <c r="T11" s="17">
        <v>5.9993919636702198E-2</v>
      </c>
      <c r="U11" s="17">
        <v>7.4227934091022102E-2</v>
      </c>
      <c r="V11" s="17">
        <v>8.0575220604005696E-2</v>
      </c>
      <c r="W11" s="17">
        <v>6.8496555594592196E-2</v>
      </c>
      <c r="X11" s="17">
        <v>4.8774332116930198E-2</v>
      </c>
      <c r="Y11" s="17">
        <v>6.8163312357994194E-2</v>
      </c>
      <c r="Z11" s="17"/>
      <c r="AA11" s="17">
        <v>6.08138593653186E-2</v>
      </c>
      <c r="AB11" s="17">
        <v>0.118983111084955</v>
      </c>
      <c r="AC11" s="17"/>
      <c r="AD11" s="17">
        <v>6.9953142769755894E-2</v>
      </c>
      <c r="AE11" s="17">
        <v>4.5143927201660702E-2</v>
      </c>
      <c r="AF11" s="17">
        <v>6.5355128264033405E-2</v>
      </c>
      <c r="AG11" s="17"/>
      <c r="AH11" s="17">
        <v>5.30318397410754E-2</v>
      </c>
      <c r="AI11" s="17">
        <v>7.4572796255617996E-2</v>
      </c>
      <c r="AJ11" s="17"/>
      <c r="AK11" s="17">
        <v>6.41720116346816E-2</v>
      </c>
      <c r="AL11" s="17">
        <v>7.2487060130409897E-2</v>
      </c>
      <c r="AM11" s="17"/>
      <c r="AN11" s="17">
        <v>8.3336843761585899E-2</v>
      </c>
      <c r="AO11" s="17">
        <v>5.7782522865207901E-2</v>
      </c>
      <c r="AP11" s="17"/>
      <c r="AQ11" s="17">
        <v>5.0825441784500498E-2</v>
      </c>
      <c r="AR11" s="17">
        <v>8.70201125849831E-2</v>
      </c>
      <c r="AS11" s="17"/>
      <c r="AT11" s="17">
        <v>0.105689672645375</v>
      </c>
      <c r="AU11" s="17">
        <v>0.137234529891753</v>
      </c>
      <c r="AV11" s="17">
        <v>6.4042778735561606E-2</v>
      </c>
      <c r="AW11" s="17">
        <v>2.4033783955283699E-2</v>
      </c>
      <c r="AX11" s="17"/>
      <c r="AY11" s="17">
        <v>5.6747012561974203E-2</v>
      </c>
      <c r="AZ11" s="17">
        <v>7.5282255181594704E-2</v>
      </c>
      <c r="BA11" s="17"/>
      <c r="BB11" s="17">
        <v>6.7108772153854704E-2</v>
      </c>
      <c r="BC11" s="17">
        <v>7.0682020384613797E-2</v>
      </c>
      <c r="BD11" s="17"/>
      <c r="BE11" s="17">
        <v>6.2652363764582997E-2</v>
      </c>
      <c r="BF11" s="17">
        <v>7.1405662639881601E-2</v>
      </c>
      <c r="BG11" s="17"/>
      <c r="BH11" s="17">
        <v>7.8592951110230097E-2</v>
      </c>
      <c r="BI11" s="17">
        <v>6.9377021401843805E-2</v>
      </c>
      <c r="BJ11" s="17"/>
      <c r="BK11" s="17">
        <v>6.3158626214212699E-2</v>
      </c>
      <c r="BL11" s="17">
        <v>7.1697087584490199E-2</v>
      </c>
      <c r="BM11" s="17"/>
      <c r="BN11" s="17">
        <v>8.7361225970022993E-2</v>
      </c>
      <c r="BO11" s="17">
        <v>6.9035962935097103E-2</v>
      </c>
      <c r="BP11" s="17"/>
      <c r="BQ11" s="17">
        <v>8.6938946709735607E-2</v>
      </c>
      <c r="BR11" s="17">
        <v>6.8105927895506194E-2</v>
      </c>
      <c r="BS11" s="17"/>
      <c r="BT11" s="17">
        <v>7.6881053953816794E-2</v>
      </c>
      <c r="BU11" s="17">
        <v>6.9608457268172705E-2</v>
      </c>
      <c r="BV11" s="17"/>
      <c r="BW11" s="17">
        <v>6.8858329001144802E-2</v>
      </c>
      <c r="BX11" s="17">
        <v>7.0881501866920105E-2</v>
      </c>
      <c r="BY11" s="17"/>
      <c r="BZ11" s="17">
        <v>7.1011849177043701E-2</v>
      </c>
      <c r="CA11" s="17">
        <v>7.0044278837399804E-2</v>
      </c>
    </row>
    <row r="12" spans="2:79" x14ac:dyDescent="0.35">
      <c r="B12" s="18" t="s">
        <v>340</v>
      </c>
      <c r="C12" s="17">
        <v>8.8777466530462392E-3</v>
      </c>
      <c r="D12" s="17">
        <v>6.3443150250489097E-3</v>
      </c>
      <c r="E12" s="17">
        <v>6.5453161708097403E-3</v>
      </c>
      <c r="F12" s="17">
        <v>8.0290892009561802E-3</v>
      </c>
      <c r="G12" s="17">
        <v>1.3342853843834501E-2</v>
      </c>
      <c r="H12" s="17">
        <v>9.3891802483225106E-3</v>
      </c>
      <c r="I12" s="17">
        <v>2.06327661424125E-3</v>
      </c>
      <c r="J12" s="17">
        <v>7.55959887748187E-3</v>
      </c>
      <c r="K12" s="17">
        <v>0</v>
      </c>
      <c r="L12" s="17">
        <v>4.1880567931316497E-2</v>
      </c>
      <c r="M12" s="17"/>
      <c r="N12" s="17">
        <v>1.72409964296249E-2</v>
      </c>
      <c r="O12" s="17">
        <v>1.6361523248393101E-2</v>
      </c>
      <c r="P12" s="17">
        <v>7.3157552766715097E-3</v>
      </c>
      <c r="Q12" s="17">
        <v>5.10743526215552E-3</v>
      </c>
      <c r="R12" s="17"/>
      <c r="S12" s="17">
        <v>1.9669238768263798E-2</v>
      </c>
      <c r="T12" s="17">
        <v>9.6588719659479894E-3</v>
      </c>
      <c r="U12" s="17">
        <v>1.0185935980175901E-2</v>
      </c>
      <c r="V12" s="17">
        <v>1.51612179494412E-2</v>
      </c>
      <c r="W12" s="17">
        <v>1.8878159055928699E-3</v>
      </c>
      <c r="X12" s="17">
        <v>9.5650599912346992E-3</v>
      </c>
      <c r="Y12" s="17">
        <v>1.96209335397249E-3</v>
      </c>
      <c r="Z12" s="17"/>
      <c r="AA12" s="17">
        <v>5.6506666734621302E-3</v>
      </c>
      <c r="AB12" s="17">
        <v>2.5839657928086401E-2</v>
      </c>
      <c r="AC12" s="17"/>
      <c r="AD12" s="17">
        <v>8.4097837280390601E-3</v>
      </c>
      <c r="AE12" s="17">
        <v>5.2316344104654799E-3</v>
      </c>
      <c r="AF12" s="17">
        <v>5.1891000991448602E-3</v>
      </c>
      <c r="AG12" s="17"/>
      <c r="AH12" s="17">
        <v>7.5328670841924503E-3</v>
      </c>
      <c r="AI12" s="17">
        <v>9.2290025481709601E-3</v>
      </c>
      <c r="AJ12" s="17"/>
      <c r="AK12" s="17">
        <v>1.0537364027397E-2</v>
      </c>
      <c r="AL12" s="17">
        <v>8.2140979929636905E-3</v>
      </c>
      <c r="AM12" s="17"/>
      <c r="AN12" s="17">
        <v>1.2921960158413799E-2</v>
      </c>
      <c r="AO12" s="17">
        <v>5.10743526215552E-3</v>
      </c>
      <c r="AP12" s="17"/>
      <c r="AQ12" s="17">
        <v>4.71519365312883E-3</v>
      </c>
      <c r="AR12" s="17">
        <v>1.2527032980347699E-2</v>
      </c>
      <c r="AS12" s="17"/>
      <c r="AT12" s="17">
        <v>2.5950854045250001E-2</v>
      </c>
      <c r="AU12" s="17">
        <v>2.6856356125841498E-2</v>
      </c>
      <c r="AV12" s="17">
        <v>5.2392929526583103E-3</v>
      </c>
      <c r="AW12" s="17">
        <v>0</v>
      </c>
      <c r="AX12" s="17"/>
      <c r="AY12" s="17">
        <v>3.3912448458417099E-3</v>
      </c>
      <c r="AZ12" s="17">
        <v>1.1000295611225799E-2</v>
      </c>
      <c r="BA12" s="17"/>
      <c r="BB12" s="17">
        <v>4.2593931276899196E-3</v>
      </c>
      <c r="BC12" s="17">
        <v>9.7546168174223596E-3</v>
      </c>
      <c r="BD12" s="17"/>
      <c r="BE12" s="17">
        <v>5.2156166697199403E-3</v>
      </c>
      <c r="BF12" s="17">
        <v>9.5129321848759496E-3</v>
      </c>
      <c r="BG12" s="17"/>
      <c r="BH12" s="17">
        <v>1.0699879208481901E-2</v>
      </c>
      <c r="BI12" s="17">
        <v>8.7198740926696106E-3</v>
      </c>
      <c r="BJ12" s="17"/>
      <c r="BK12" s="17">
        <v>5.6899741192138103E-3</v>
      </c>
      <c r="BL12" s="17">
        <v>9.6045203642552805E-3</v>
      </c>
      <c r="BM12" s="17"/>
      <c r="BN12" s="17">
        <v>1.7022492372758002E-2</v>
      </c>
      <c r="BO12" s="17">
        <v>8.3697438941821092E-3</v>
      </c>
      <c r="BP12" s="17"/>
      <c r="BQ12" s="17">
        <v>9.4461362071157594E-3</v>
      </c>
      <c r="BR12" s="17">
        <v>8.80999057287697E-3</v>
      </c>
      <c r="BS12" s="17"/>
      <c r="BT12" s="17">
        <v>1.0459259248119499E-2</v>
      </c>
      <c r="BU12" s="17">
        <v>8.7601400477964105E-3</v>
      </c>
      <c r="BV12" s="17"/>
      <c r="BW12" s="17">
        <v>7.0884164770719802E-3</v>
      </c>
      <c r="BX12" s="17">
        <v>9.9764066262972503E-3</v>
      </c>
      <c r="BY12" s="17"/>
      <c r="BZ12" s="17">
        <v>1.04603874840204E-2</v>
      </c>
      <c r="CA12" s="17">
        <v>8.7589443146956405E-3</v>
      </c>
    </row>
    <row r="13" spans="2:79" x14ac:dyDescent="0.35">
      <c r="B13" s="18" t="s">
        <v>103</v>
      </c>
      <c r="C13" s="19">
        <v>1.64926604380243E-2</v>
      </c>
      <c r="D13" s="19">
        <v>1.86263143100787E-2</v>
      </c>
      <c r="E13" s="19">
        <v>1.00187765247898E-2</v>
      </c>
      <c r="F13" s="19">
        <v>1.45642684933131E-2</v>
      </c>
      <c r="G13" s="19">
        <v>1.2539474576774399E-2</v>
      </c>
      <c r="H13" s="19">
        <v>1.5105598580261E-2</v>
      </c>
      <c r="I13" s="19">
        <v>9.4404703526830107E-3</v>
      </c>
      <c r="J13" s="19">
        <v>2.8252665593979098E-2</v>
      </c>
      <c r="K13" s="19">
        <v>3.5275373492253001E-2</v>
      </c>
      <c r="L13" s="19">
        <v>3.8171221358736102E-2</v>
      </c>
      <c r="M13" s="19"/>
      <c r="N13" s="19">
        <v>2.1352548545064499E-2</v>
      </c>
      <c r="O13" s="19">
        <v>1.8364088378284599E-2</v>
      </c>
      <c r="P13" s="19">
        <v>1.3488535222642E-2</v>
      </c>
      <c r="Q13" s="19">
        <v>1.5917691685269499E-2</v>
      </c>
      <c r="R13" s="19"/>
      <c r="S13" s="19">
        <v>1.7235997630198899E-2</v>
      </c>
      <c r="T13" s="19">
        <v>2.0952418907213399E-2</v>
      </c>
      <c r="U13" s="19">
        <v>1.55897559960461E-2</v>
      </c>
      <c r="V13" s="19">
        <v>1.7652489521375499E-2</v>
      </c>
      <c r="W13" s="19">
        <v>1.14747895151272E-2</v>
      </c>
      <c r="X13" s="19">
        <v>7.4106900219384399E-3</v>
      </c>
      <c r="Y13" s="19">
        <v>2.02793571180286E-3</v>
      </c>
      <c r="Z13" s="19"/>
      <c r="AA13" s="19">
        <v>1.03353219848084E-2</v>
      </c>
      <c r="AB13" s="19">
        <v>4.8856354302005002E-2</v>
      </c>
      <c r="AC13" s="19"/>
      <c r="AD13" s="19">
        <v>7.7989210478676902E-3</v>
      </c>
      <c r="AE13" s="19">
        <v>6.3817898393003503E-3</v>
      </c>
      <c r="AF13" s="19">
        <v>1.40248044900002E-2</v>
      </c>
      <c r="AG13" s="19"/>
      <c r="AH13" s="19">
        <v>1.09423923547231E-2</v>
      </c>
      <c r="AI13" s="19">
        <v>1.7942280485002699E-2</v>
      </c>
      <c r="AJ13" s="19"/>
      <c r="AK13" s="19">
        <v>2.1902980367053501E-2</v>
      </c>
      <c r="AL13" s="19">
        <v>1.4329178886788699E-2</v>
      </c>
      <c r="AM13" s="19"/>
      <c r="AN13" s="19">
        <v>1.71093989919468E-2</v>
      </c>
      <c r="AO13" s="19">
        <v>1.5917691685269499E-2</v>
      </c>
      <c r="AP13" s="19"/>
      <c r="AQ13" s="19">
        <v>1.06049001747967E-2</v>
      </c>
      <c r="AR13" s="19">
        <v>2.1654426072588401E-2</v>
      </c>
      <c r="AS13" s="19"/>
      <c r="AT13" s="19">
        <v>8.4459638197066506E-2</v>
      </c>
      <c r="AU13" s="19">
        <v>2.9612117928011501E-2</v>
      </c>
      <c r="AV13" s="19">
        <v>1.4481910662126601E-2</v>
      </c>
      <c r="AW13" s="19">
        <v>1.08295792689014E-3</v>
      </c>
      <c r="AX13" s="19"/>
      <c r="AY13" s="19">
        <v>1.28189830283381E-2</v>
      </c>
      <c r="AZ13" s="19">
        <v>1.7913886646020501E-2</v>
      </c>
      <c r="BA13" s="19"/>
      <c r="BB13" s="19">
        <v>1.3954139772988001E-2</v>
      </c>
      <c r="BC13" s="19">
        <v>1.6974640221642301E-2</v>
      </c>
      <c r="BD13" s="19"/>
      <c r="BE13" s="19">
        <v>1.7574259990776601E-2</v>
      </c>
      <c r="BF13" s="19">
        <v>1.6305060218952502E-2</v>
      </c>
      <c r="BG13" s="19"/>
      <c r="BH13" s="19">
        <v>4.7057381058323501E-2</v>
      </c>
      <c r="BI13" s="19">
        <v>1.3844482791931401E-2</v>
      </c>
      <c r="BJ13" s="19"/>
      <c r="BK13" s="19">
        <v>3.75942910128115E-3</v>
      </c>
      <c r="BL13" s="19">
        <v>1.93956836920588E-2</v>
      </c>
      <c r="BM13" s="19"/>
      <c r="BN13" s="19">
        <v>0</v>
      </c>
      <c r="BO13" s="19">
        <v>1.7521337979577101E-2</v>
      </c>
      <c r="BP13" s="19"/>
      <c r="BQ13" s="19">
        <v>1.6650289464526399E-2</v>
      </c>
      <c r="BR13" s="19">
        <v>1.6473869936193E-2</v>
      </c>
      <c r="BS13" s="19"/>
      <c r="BT13" s="19">
        <v>4.2150766852055597E-3</v>
      </c>
      <c r="BU13" s="19">
        <v>1.7405662933444001E-2</v>
      </c>
      <c r="BV13" s="19"/>
      <c r="BW13" s="19">
        <v>1.2627116145200699E-2</v>
      </c>
      <c r="BX13" s="19">
        <v>1.8866128927170999E-2</v>
      </c>
      <c r="BY13" s="19"/>
      <c r="BZ13" s="19">
        <v>1.3009038486164999E-2</v>
      </c>
      <c r="CA13" s="19">
        <v>1.6754161611070399E-2</v>
      </c>
    </row>
    <row r="14" spans="2:79" x14ac:dyDescent="0.35">
      <c r="B14" s="16" t="s">
        <v>693</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3562</v>
      </c>
      <c r="D7" s="10">
        <v>526</v>
      </c>
      <c r="E7" s="10">
        <v>476</v>
      </c>
      <c r="F7" s="10">
        <v>419</v>
      </c>
      <c r="G7" s="10">
        <v>472</v>
      </c>
      <c r="H7" s="10">
        <v>535</v>
      </c>
      <c r="I7" s="10">
        <v>568</v>
      </c>
      <c r="J7" s="10">
        <v>249</v>
      </c>
      <c r="K7" s="10">
        <v>151</v>
      </c>
      <c r="L7" s="10">
        <v>166</v>
      </c>
      <c r="M7" s="10"/>
      <c r="N7" s="10">
        <v>508</v>
      </c>
      <c r="O7" s="10">
        <v>503</v>
      </c>
      <c r="P7" s="10">
        <v>712</v>
      </c>
      <c r="Q7" s="10">
        <v>1839</v>
      </c>
      <c r="R7" s="10"/>
      <c r="S7" s="10">
        <v>330</v>
      </c>
      <c r="T7" s="10">
        <v>269</v>
      </c>
      <c r="U7" s="10">
        <v>315</v>
      </c>
      <c r="V7" s="10">
        <v>691</v>
      </c>
      <c r="W7" s="10">
        <v>621</v>
      </c>
      <c r="X7" s="10">
        <v>685</v>
      </c>
      <c r="Y7" s="10">
        <v>448</v>
      </c>
      <c r="Z7" s="10"/>
      <c r="AA7" s="10">
        <v>2900</v>
      </c>
      <c r="AB7" s="10">
        <v>662</v>
      </c>
      <c r="AC7" s="10"/>
      <c r="AD7" s="10">
        <v>889</v>
      </c>
      <c r="AE7" s="10">
        <v>760</v>
      </c>
      <c r="AF7" s="10">
        <v>1238</v>
      </c>
      <c r="AG7" s="10"/>
      <c r="AH7" s="10">
        <v>670</v>
      </c>
      <c r="AI7" s="10">
        <v>2892</v>
      </c>
      <c r="AJ7" s="10"/>
      <c r="AK7" s="10">
        <v>1076</v>
      </c>
      <c r="AL7" s="10">
        <v>2486</v>
      </c>
      <c r="AM7" s="10"/>
      <c r="AN7" s="10">
        <v>1723</v>
      </c>
      <c r="AO7" s="10">
        <v>1839</v>
      </c>
      <c r="AP7" s="10"/>
      <c r="AQ7" s="10">
        <v>1606</v>
      </c>
      <c r="AR7" s="10">
        <v>1956</v>
      </c>
      <c r="AS7" s="10"/>
      <c r="AT7" s="10">
        <v>163</v>
      </c>
      <c r="AU7" s="10">
        <v>801</v>
      </c>
      <c r="AV7" s="10">
        <v>1782</v>
      </c>
      <c r="AW7" s="10">
        <v>809</v>
      </c>
      <c r="AX7" s="10"/>
      <c r="AY7" s="10">
        <v>929</v>
      </c>
      <c r="AZ7" s="10">
        <v>2633</v>
      </c>
      <c r="BA7" s="10"/>
      <c r="BB7" s="10">
        <v>548</v>
      </c>
      <c r="BC7" s="10">
        <v>3014</v>
      </c>
      <c r="BD7" s="10"/>
      <c r="BE7" s="10">
        <v>545</v>
      </c>
      <c r="BF7" s="10">
        <v>3017</v>
      </c>
      <c r="BG7" s="10"/>
      <c r="BH7" s="10">
        <v>287</v>
      </c>
      <c r="BI7" s="10">
        <v>3275</v>
      </c>
      <c r="BJ7" s="10"/>
      <c r="BK7" s="10">
        <v>601</v>
      </c>
      <c r="BL7" s="10">
        <v>2961</v>
      </c>
      <c r="BM7" s="10"/>
      <c r="BN7" s="10">
        <v>202</v>
      </c>
      <c r="BO7" s="10">
        <v>3360</v>
      </c>
      <c r="BP7" s="10"/>
      <c r="BQ7" s="10">
        <v>369</v>
      </c>
      <c r="BR7" s="10">
        <v>3193</v>
      </c>
      <c r="BS7" s="10"/>
      <c r="BT7" s="10">
        <v>261</v>
      </c>
      <c r="BU7" s="10">
        <v>3301</v>
      </c>
      <c r="BV7" s="10"/>
      <c r="BW7" s="10">
        <v>1304</v>
      </c>
      <c r="BX7" s="10">
        <v>2258</v>
      </c>
      <c r="BY7" s="10"/>
      <c r="BZ7" s="10">
        <v>206</v>
      </c>
      <c r="CA7" s="10">
        <v>3356</v>
      </c>
    </row>
    <row r="8" spans="2:79" ht="30" customHeight="1" x14ac:dyDescent="0.35">
      <c r="B8" s="11" t="s">
        <v>27</v>
      </c>
      <c r="C8" s="11">
        <v>3500</v>
      </c>
      <c r="D8" s="11">
        <v>506</v>
      </c>
      <c r="E8" s="11">
        <v>480</v>
      </c>
      <c r="F8" s="11">
        <v>409</v>
      </c>
      <c r="G8" s="11">
        <v>460</v>
      </c>
      <c r="H8" s="11">
        <v>530</v>
      </c>
      <c r="I8" s="11">
        <v>546</v>
      </c>
      <c r="J8" s="11">
        <v>251</v>
      </c>
      <c r="K8" s="11">
        <v>148</v>
      </c>
      <c r="L8" s="11">
        <v>172</v>
      </c>
      <c r="M8" s="11"/>
      <c r="N8" s="11">
        <v>516</v>
      </c>
      <c r="O8" s="11">
        <v>643</v>
      </c>
      <c r="P8" s="11">
        <v>663</v>
      </c>
      <c r="Q8" s="11">
        <v>1679</v>
      </c>
      <c r="R8" s="11"/>
      <c r="S8" s="11">
        <v>350</v>
      </c>
      <c r="T8" s="11">
        <v>261</v>
      </c>
      <c r="U8" s="11">
        <v>308</v>
      </c>
      <c r="V8" s="11">
        <v>690</v>
      </c>
      <c r="W8" s="11">
        <v>596</v>
      </c>
      <c r="X8" s="11">
        <v>663</v>
      </c>
      <c r="Y8" s="11">
        <v>432</v>
      </c>
      <c r="Z8" s="11"/>
      <c r="AA8" s="11">
        <v>2811</v>
      </c>
      <c r="AB8" s="11">
        <v>690</v>
      </c>
      <c r="AC8" s="11"/>
      <c r="AD8" s="11">
        <v>857</v>
      </c>
      <c r="AE8" s="11">
        <v>712</v>
      </c>
      <c r="AF8" s="11">
        <v>1228</v>
      </c>
      <c r="AG8" s="11"/>
      <c r="AH8" s="11">
        <v>626</v>
      </c>
      <c r="AI8" s="11">
        <v>2874</v>
      </c>
      <c r="AJ8" s="11"/>
      <c r="AK8" s="11">
        <v>1086</v>
      </c>
      <c r="AL8" s="11">
        <v>2414</v>
      </c>
      <c r="AM8" s="11"/>
      <c r="AN8" s="11">
        <v>1821</v>
      </c>
      <c r="AO8" s="11">
        <v>1679</v>
      </c>
      <c r="AP8" s="11"/>
      <c r="AQ8" s="11">
        <v>1543</v>
      </c>
      <c r="AR8" s="11">
        <v>1957</v>
      </c>
      <c r="AS8" s="11"/>
      <c r="AT8" s="11">
        <v>170</v>
      </c>
      <c r="AU8" s="11">
        <v>824</v>
      </c>
      <c r="AV8" s="11">
        <v>1729</v>
      </c>
      <c r="AW8" s="11">
        <v>770</v>
      </c>
      <c r="AX8" s="11"/>
      <c r="AY8" s="11">
        <v>891</v>
      </c>
      <c r="AZ8" s="11">
        <v>2610</v>
      </c>
      <c r="BA8" s="11"/>
      <c r="BB8" s="11">
        <v>533</v>
      </c>
      <c r="BC8" s="11">
        <v>2967</v>
      </c>
      <c r="BD8" s="11"/>
      <c r="BE8" s="11">
        <v>520</v>
      </c>
      <c r="BF8" s="11">
        <v>2980</v>
      </c>
      <c r="BG8" s="11"/>
      <c r="BH8" s="11">
        <v>293</v>
      </c>
      <c r="BI8" s="11">
        <v>3207</v>
      </c>
      <c r="BJ8" s="11"/>
      <c r="BK8" s="11">
        <v>569</v>
      </c>
      <c r="BL8" s="11">
        <v>2931</v>
      </c>
      <c r="BM8" s="11"/>
      <c r="BN8" s="11">
        <v>191</v>
      </c>
      <c r="BO8" s="11">
        <v>3309</v>
      </c>
      <c r="BP8" s="11"/>
      <c r="BQ8" s="11">
        <v>351</v>
      </c>
      <c r="BR8" s="11">
        <v>3150</v>
      </c>
      <c r="BS8" s="11"/>
      <c r="BT8" s="11">
        <v>256</v>
      </c>
      <c r="BU8" s="11">
        <v>3245</v>
      </c>
      <c r="BV8" s="11"/>
      <c r="BW8" s="11">
        <v>1362</v>
      </c>
      <c r="BX8" s="11">
        <v>2139</v>
      </c>
      <c r="BY8" s="11"/>
      <c r="BZ8" s="11">
        <v>210</v>
      </c>
      <c r="CA8" s="11">
        <v>3290</v>
      </c>
    </row>
    <row r="9" spans="2:79" ht="29" x14ac:dyDescent="0.35">
      <c r="B9" s="18" t="s">
        <v>337</v>
      </c>
      <c r="C9" s="17">
        <v>0.46365994061101901</v>
      </c>
      <c r="D9" s="17">
        <v>0.429556204916891</v>
      </c>
      <c r="E9" s="17">
        <v>0.49178137906268299</v>
      </c>
      <c r="F9" s="17">
        <v>0.47965263231655803</v>
      </c>
      <c r="G9" s="17">
        <v>0.497700888113629</v>
      </c>
      <c r="H9" s="17">
        <v>0.41208875565424602</v>
      </c>
      <c r="I9" s="17">
        <v>0.45771002710636699</v>
      </c>
      <c r="J9" s="17">
        <v>0.53127891320812703</v>
      </c>
      <c r="K9" s="17">
        <v>0.36765081378061298</v>
      </c>
      <c r="L9" s="17">
        <v>0.51803240999560096</v>
      </c>
      <c r="M9" s="17"/>
      <c r="N9" s="17">
        <v>0.34972176285161299</v>
      </c>
      <c r="O9" s="17">
        <v>0.42721694111869901</v>
      </c>
      <c r="P9" s="17">
        <v>0.45903273126031702</v>
      </c>
      <c r="Q9" s="17">
        <v>0.51445558670670799</v>
      </c>
      <c r="R9" s="17"/>
      <c r="S9" s="17">
        <v>0.36851593949987899</v>
      </c>
      <c r="T9" s="17">
        <v>0.43446276772806303</v>
      </c>
      <c r="U9" s="17">
        <v>0.51400473602344998</v>
      </c>
      <c r="V9" s="17">
        <v>0.38996149020663001</v>
      </c>
      <c r="W9" s="17">
        <v>0.51252746707007601</v>
      </c>
      <c r="X9" s="17">
        <v>0.52314422170424602</v>
      </c>
      <c r="Y9" s="17">
        <v>0.519585214232827</v>
      </c>
      <c r="Z9" s="17"/>
      <c r="AA9" s="17">
        <v>0.49198151021096698</v>
      </c>
      <c r="AB9" s="17">
        <v>0.34822552331887002</v>
      </c>
      <c r="AC9" s="17"/>
      <c r="AD9" s="17">
        <v>0.48805063480162902</v>
      </c>
      <c r="AE9" s="17">
        <v>0.58090345499154505</v>
      </c>
      <c r="AF9" s="17">
        <v>0.44758300961479702</v>
      </c>
      <c r="AG9" s="17"/>
      <c r="AH9" s="17">
        <v>0.56830527920698704</v>
      </c>
      <c r="AI9" s="17">
        <v>0.44086678664796197</v>
      </c>
      <c r="AJ9" s="17"/>
      <c r="AK9" s="17">
        <v>0.46049020395392398</v>
      </c>
      <c r="AL9" s="17">
        <v>0.46508542578290801</v>
      </c>
      <c r="AM9" s="17"/>
      <c r="AN9" s="17">
        <v>0.41684608852245902</v>
      </c>
      <c r="AO9" s="17">
        <v>0.51445558670670799</v>
      </c>
      <c r="AP9" s="17"/>
      <c r="AQ9" s="17">
        <v>0.56313472102615802</v>
      </c>
      <c r="AR9" s="17">
        <v>0.38522217093335598</v>
      </c>
      <c r="AS9" s="17"/>
      <c r="AT9" s="17">
        <v>0.28127185593941101</v>
      </c>
      <c r="AU9" s="17">
        <v>0.33359373859949198</v>
      </c>
      <c r="AV9" s="17">
        <v>0.45953512602063101</v>
      </c>
      <c r="AW9" s="17">
        <v>0.65061491869032795</v>
      </c>
      <c r="AX9" s="17"/>
      <c r="AY9" s="17">
        <v>0.52636311724453999</v>
      </c>
      <c r="AZ9" s="17">
        <v>0.44225939416457799</v>
      </c>
      <c r="BA9" s="17"/>
      <c r="BB9" s="17">
        <v>0.45313689444189997</v>
      </c>
      <c r="BC9" s="17">
        <v>0.46554907456232902</v>
      </c>
      <c r="BD9" s="17"/>
      <c r="BE9" s="17">
        <v>0.52144755809008003</v>
      </c>
      <c r="BF9" s="17">
        <v>0.453583045927826</v>
      </c>
      <c r="BG9" s="17"/>
      <c r="BH9" s="17">
        <v>0.450792314140191</v>
      </c>
      <c r="BI9" s="17">
        <v>0.46483441337592102</v>
      </c>
      <c r="BJ9" s="17"/>
      <c r="BK9" s="17">
        <v>0.48744345776375497</v>
      </c>
      <c r="BL9" s="17">
        <v>0.45903872833103199</v>
      </c>
      <c r="BM9" s="17"/>
      <c r="BN9" s="17">
        <v>0.52365213709579195</v>
      </c>
      <c r="BO9" s="17">
        <v>0.46018804253058498</v>
      </c>
      <c r="BP9" s="17"/>
      <c r="BQ9" s="17">
        <v>0.557435147711556</v>
      </c>
      <c r="BR9" s="17">
        <v>0.45322065898056602</v>
      </c>
      <c r="BS9" s="17"/>
      <c r="BT9" s="17">
        <v>0.48779645901672603</v>
      </c>
      <c r="BU9" s="17">
        <v>0.46175882370860299</v>
      </c>
      <c r="BV9" s="17"/>
      <c r="BW9" s="17">
        <v>0.44565449839718302</v>
      </c>
      <c r="BX9" s="17">
        <v>0.47512447223422899</v>
      </c>
      <c r="BY9" s="17"/>
      <c r="BZ9" s="17">
        <v>0.48574895395866502</v>
      </c>
      <c r="CA9" s="17">
        <v>0.462249397531933</v>
      </c>
    </row>
    <row r="10" spans="2:79" ht="29" x14ac:dyDescent="0.35">
      <c r="B10" s="18" t="s">
        <v>338</v>
      </c>
      <c r="C10" s="17">
        <v>0.45384292861893899</v>
      </c>
      <c r="D10" s="17">
        <v>0.459809593368328</v>
      </c>
      <c r="E10" s="17">
        <v>0.42688909357186799</v>
      </c>
      <c r="F10" s="17">
        <v>0.46072480084193601</v>
      </c>
      <c r="G10" s="17">
        <v>0.42184047278280301</v>
      </c>
      <c r="H10" s="17">
        <v>0.50745297041452997</v>
      </c>
      <c r="I10" s="17">
        <v>0.49345337267846301</v>
      </c>
      <c r="J10" s="17">
        <v>0.35101222254133102</v>
      </c>
      <c r="K10" s="17">
        <v>0.49269382361036401</v>
      </c>
      <c r="L10" s="17">
        <v>0.40642211695354602</v>
      </c>
      <c r="M10" s="17"/>
      <c r="N10" s="17">
        <v>0.51694578046003503</v>
      </c>
      <c r="O10" s="17">
        <v>0.480700185079113</v>
      </c>
      <c r="P10" s="17">
        <v>0.45445262937464098</v>
      </c>
      <c r="Q10" s="17">
        <v>0.42392409164492401</v>
      </c>
      <c r="R10" s="17"/>
      <c r="S10" s="17">
        <v>0.52280596739490204</v>
      </c>
      <c r="T10" s="17">
        <v>0.46437340030718699</v>
      </c>
      <c r="U10" s="17">
        <v>0.41441914445760297</v>
      </c>
      <c r="V10" s="17">
        <v>0.50980706433346501</v>
      </c>
      <c r="W10" s="17">
        <v>0.42365556648096098</v>
      </c>
      <c r="X10" s="17">
        <v>0.41052962136756099</v>
      </c>
      <c r="Y10" s="17">
        <v>0.42052550253448301</v>
      </c>
      <c r="Z10" s="17"/>
      <c r="AA10" s="17">
        <v>0.441063589304519</v>
      </c>
      <c r="AB10" s="17">
        <v>0.50592957522702198</v>
      </c>
      <c r="AC10" s="17"/>
      <c r="AD10" s="17">
        <v>0.44557120300990899</v>
      </c>
      <c r="AE10" s="17">
        <v>0.36614603135610302</v>
      </c>
      <c r="AF10" s="17">
        <v>0.47781393742877198</v>
      </c>
      <c r="AG10" s="17"/>
      <c r="AH10" s="17">
        <v>0.36578225145376198</v>
      </c>
      <c r="AI10" s="17">
        <v>0.47302372156822298</v>
      </c>
      <c r="AJ10" s="17"/>
      <c r="AK10" s="17">
        <v>0.44859948199457</v>
      </c>
      <c r="AL10" s="17">
        <v>0.45620099688177201</v>
      </c>
      <c r="AM10" s="17"/>
      <c r="AN10" s="17">
        <v>0.48141647313345898</v>
      </c>
      <c r="AO10" s="17">
        <v>0.42392409164492401</v>
      </c>
      <c r="AP10" s="17"/>
      <c r="AQ10" s="17">
        <v>0.39140787157969298</v>
      </c>
      <c r="AR10" s="17">
        <v>0.50307416696315399</v>
      </c>
      <c r="AS10" s="17"/>
      <c r="AT10" s="17">
        <v>0.53268351867056996</v>
      </c>
      <c r="AU10" s="17">
        <v>0.51951656993549</v>
      </c>
      <c r="AV10" s="17">
        <v>0.47644125820072197</v>
      </c>
      <c r="AW10" s="17">
        <v>0.31642048331064299</v>
      </c>
      <c r="AX10" s="17"/>
      <c r="AY10" s="17">
        <v>0.41680148046670101</v>
      </c>
      <c r="AZ10" s="17">
        <v>0.46648514667207702</v>
      </c>
      <c r="BA10" s="17"/>
      <c r="BB10" s="17">
        <v>0.462932808784775</v>
      </c>
      <c r="BC10" s="17">
        <v>0.452211081627237</v>
      </c>
      <c r="BD10" s="17"/>
      <c r="BE10" s="17">
        <v>0.38916542397612902</v>
      </c>
      <c r="BF10" s="17">
        <v>0.46512126870439902</v>
      </c>
      <c r="BG10" s="17"/>
      <c r="BH10" s="17">
        <v>0.41679951619055</v>
      </c>
      <c r="BI10" s="17">
        <v>0.457224008969292</v>
      </c>
      <c r="BJ10" s="17"/>
      <c r="BK10" s="17">
        <v>0.44384773826840002</v>
      </c>
      <c r="BL10" s="17">
        <v>0.45578502558012901</v>
      </c>
      <c r="BM10" s="17"/>
      <c r="BN10" s="17">
        <v>0.43075624743791002</v>
      </c>
      <c r="BO10" s="17">
        <v>0.45517901245604903</v>
      </c>
      <c r="BP10" s="17"/>
      <c r="BQ10" s="17">
        <v>0.386696429455615</v>
      </c>
      <c r="BR10" s="17">
        <v>0.46131783842653301</v>
      </c>
      <c r="BS10" s="17"/>
      <c r="BT10" s="17">
        <v>0.43977206084104598</v>
      </c>
      <c r="BU10" s="17">
        <v>0.45495122286894601</v>
      </c>
      <c r="BV10" s="17"/>
      <c r="BW10" s="17">
        <v>0.46929121423009801</v>
      </c>
      <c r="BX10" s="17">
        <v>0.444006604866923</v>
      </c>
      <c r="BY10" s="17"/>
      <c r="BZ10" s="17">
        <v>0.42365086275581998</v>
      </c>
      <c r="CA10" s="17">
        <v>0.45577091013971999</v>
      </c>
    </row>
    <row r="11" spans="2:79" x14ac:dyDescent="0.35">
      <c r="B11" s="18" t="s">
        <v>339</v>
      </c>
      <c r="C11" s="17">
        <v>6.6766092996345505E-2</v>
      </c>
      <c r="D11" s="17">
        <v>9.2442637148209494E-2</v>
      </c>
      <c r="E11" s="17">
        <v>5.9766018983727798E-2</v>
      </c>
      <c r="F11" s="17">
        <v>4.2435602698215003E-2</v>
      </c>
      <c r="G11" s="17">
        <v>6.5174249031944201E-2</v>
      </c>
      <c r="H11" s="17">
        <v>7.3217438880294597E-2</v>
      </c>
      <c r="I11" s="17">
        <v>4.3731107584230898E-2</v>
      </c>
      <c r="J11" s="17">
        <v>8.4376614911420705E-2</v>
      </c>
      <c r="K11" s="17">
        <v>0.11117539715192699</v>
      </c>
      <c r="L11" s="17">
        <v>6.2305835025114997E-2</v>
      </c>
      <c r="M11" s="17"/>
      <c r="N11" s="17">
        <v>0.115929932919243</v>
      </c>
      <c r="O11" s="17">
        <v>6.7274077729946494E-2</v>
      </c>
      <c r="P11" s="17">
        <v>7.0855333190812095E-2</v>
      </c>
      <c r="Q11" s="17">
        <v>4.98528384582409E-2</v>
      </c>
      <c r="R11" s="17"/>
      <c r="S11" s="17">
        <v>6.7970048357865506E-2</v>
      </c>
      <c r="T11" s="17">
        <v>7.0474580715563104E-2</v>
      </c>
      <c r="U11" s="17">
        <v>6.0325932293635698E-2</v>
      </c>
      <c r="V11" s="17">
        <v>8.7903747790483003E-2</v>
      </c>
      <c r="W11" s="17">
        <v>5.8889305398180603E-2</v>
      </c>
      <c r="X11" s="17">
        <v>5.8877172085742002E-2</v>
      </c>
      <c r="Y11" s="17">
        <v>4.75348182905342E-2</v>
      </c>
      <c r="Z11" s="17"/>
      <c r="AA11" s="17">
        <v>5.6664318448783599E-2</v>
      </c>
      <c r="AB11" s="17">
        <v>0.10793939218088699</v>
      </c>
      <c r="AC11" s="17"/>
      <c r="AD11" s="17">
        <v>5.7453645571116298E-2</v>
      </c>
      <c r="AE11" s="17">
        <v>4.5305550788382401E-2</v>
      </c>
      <c r="AF11" s="17">
        <v>6.1636889499337599E-2</v>
      </c>
      <c r="AG11" s="17"/>
      <c r="AH11" s="17">
        <v>5.2066484399308798E-2</v>
      </c>
      <c r="AI11" s="17">
        <v>6.9967864297813195E-2</v>
      </c>
      <c r="AJ11" s="17"/>
      <c r="AK11" s="17">
        <v>7.0139247841511307E-2</v>
      </c>
      <c r="AL11" s="17">
        <v>6.5249127161499901E-2</v>
      </c>
      <c r="AM11" s="17"/>
      <c r="AN11" s="17">
        <v>8.2353543046521802E-2</v>
      </c>
      <c r="AO11" s="17">
        <v>4.98528384582409E-2</v>
      </c>
      <c r="AP11" s="17"/>
      <c r="AQ11" s="17">
        <v>3.5612994798766499E-2</v>
      </c>
      <c r="AR11" s="17">
        <v>9.1330907625435304E-2</v>
      </c>
      <c r="AS11" s="17"/>
      <c r="AT11" s="17">
        <v>0.14620308207274299</v>
      </c>
      <c r="AU11" s="17">
        <v>0.11158213742862499</v>
      </c>
      <c r="AV11" s="17">
        <v>5.53572657690551E-2</v>
      </c>
      <c r="AW11" s="17">
        <v>2.7500537003153101E-2</v>
      </c>
      <c r="AX11" s="17"/>
      <c r="AY11" s="17">
        <v>4.7645398349741699E-2</v>
      </c>
      <c r="AZ11" s="17">
        <v>7.3291971521837904E-2</v>
      </c>
      <c r="BA11" s="17"/>
      <c r="BB11" s="17">
        <v>6.0765311292557703E-2</v>
      </c>
      <c r="BC11" s="17">
        <v>6.7843374257763503E-2</v>
      </c>
      <c r="BD11" s="17"/>
      <c r="BE11" s="17">
        <v>7.3314722709005006E-2</v>
      </c>
      <c r="BF11" s="17">
        <v>6.5624155418496602E-2</v>
      </c>
      <c r="BG11" s="17"/>
      <c r="BH11" s="17">
        <v>0.102721622358837</v>
      </c>
      <c r="BI11" s="17">
        <v>6.3484307495372205E-2</v>
      </c>
      <c r="BJ11" s="17"/>
      <c r="BK11" s="17">
        <v>5.5621806670389698E-2</v>
      </c>
      <c r="BL11" s="17">
        <v>6.8931462924202103E-2</v>
      </c>
      <c r="BM11" s="17"/>
      <c r="BN11" s="17">
        <v>3.0795028440482899E-2</v>
      </c>
      <c r="BO11" s="17">
        <v>6.8847828243601597E-2</v>
      </c>
      <c r="BP11" s="17"/>
      <c r="BQ11" s="17">
        <v>4.87910243068327E-2</v>
      </c>
      <c r="BR11" s="17">
        <v>6.8767120881843793E-2</v>
      </c>
      <c r="BS11" s="17"/>
      <c r="BT11" s="17">
        <v>5.4388345027234497E-2</v>
      </c>
      <c r="BU11" s="17">
        <v>6.77410283819046E-2</v>
      </c>
      <c r="BV11" s="17"/>
      <c r="BW11" s="17">
        <v>7.1238378390797205E-2</v>
      </c>
      <c r="BX11" s="17">
        <v>6.3918472997692294E-2</v>
      </c>
      <c r="BY11" s="17"/>
      <c r="BZ11" s="17">
        <v>6.6517897663991396E-2</v>
      </c>
      <c r="CA11" s="17">
        <v>6.6781942061344607E-2</v>
      </c>
    </row>
    <row r="12" spans="2:79" x14ac:dyDescent="0.35">
      <c r="B12" s="18" t="s">
        <v>340</v>
      </c>
      <c r="C12" s="17">
        <v>1.04284869021619E-2</v>
      </c>
      <c r="D12" s="17">
        <v>5.0938024173500596E-3</v>
      </c>
      <c r="E12" s="17">
        <v>1.76415292724986E-2</v>
      </c>
      <c r="F12" s="17">
        <v>1.0766792495466001E-2</v>
      </c>
      <c r="G12" s="17">
        <v>1.2009109557291E-2</v>
      </c>
      <c r="H12" s="17">
        <v>7.2408350509295004E-3</v>
      </c>
      <c r="I12" s="17">
        <v>5.1054926309395104E-3</v>
      </c>
      <c r="J12" s="17">
        <v>1.39929319490126E-2</v>
      </c>
      <c r="K12" s="17">
        <v>2.1205128262476301E-2</v>
      </c>
      <c r="L12" s="17">
        <v>1.3239638025738401E-2</v>
      </c>
      <c r="M12" s="17"/>
      <c r="N12" s="17">
        <v>1.21663483798758E-2</v>
      </c>
      <c r="O12" s="17">
        <v>1.75783959941626E-2</v>
      </c>
      <c r="P12" s="17">
        <v>1.1467767325157301E-2</v>
      </c>
      <c r="Q12" s="17">
        <v>6.7447708413984004E-3</v>
      </c>
      <c r="R12" s="17"/>
      <c r="S12" s="17">
        <v>3.5646200389519503E-2</v>
      </c>
      <c r="T12" s="17">
        <v>3.0689251249187002E-2</v>
      </c>
      <c r="U12" s="17">
        <v>3.11225003655958E-3</v>
      </c>
      <c r="V12" s="17">
        <v>7.12166033666872E-3</v>
      </c>
      <c r="W12" s="17">
        <v>3.1879545529153301E-3</v>
      </c>
      <c r="X12" s="17">
        <v>4.6949678761119802E-3</v>
      </c>
      <c r="Y12" s="17">
        <v>1.01338101153804E-2</v>
      </c>
      <c r="Z12" s="17"/>
      <c r="AA12" s="17">
        <v>7.0186860465597401E-3</v>
      </c>
      <c r="AB12" s="17">
        <v>2.43263174394012E-2</v>
      </c>
      <c r="AC12" s="17"/>
      <c r="AD12" s="17">
        <v>8.9245166173459196E-3</v>
      </c>
      <c r="AE12" s="17">
        <v>6.20098526144047E-3</v>
      </c>
      <c r="AF12" s="17">
        <v>8.0905143267098797E-3</v>
      </c>
      <c r="AG12" s="17"/>
      <c r="AH12" s="17">
        <v>1.3845984939943001E-2</v>
      </c>
      <c r="AI12" s="17">
        <v>9.6841101340352405E-3</v>
      </c>
      <c r="AJ12" s="17"/>
      <c r="AK12" s="17">
        <v>1.29549370832695E-2</v>
      </c>
      <c r="AL12" s="17">
        <v>9.2922987388250906E-3</v>
      </c>
      <c r="AM12" s="17"/>
      <c r="AN12" s="17">
        <v>1.38234420225274E-2</v>
      </c>
      <c r="AO12" s="17">
        <v>6.7447708413984004E-3</v>
      </c>
      <c r="AP12" s="17"/>
      <c r="AQ12" s="17">
        <v>5.86052127384247E-3</v>
      </c>
      <c r="AR12" s="17">
        <v>1.4030415294004501E-2</v>
      </c>
      <c r="AS12" s="17"/>
      <c r="AT12" s="17">
        <v>2.6580539034677501E-2</v>
      </c>
      <c r="AU12" s="17">
        <v>2.4699885717767201E-2</v>
      </c>
      <c r="AV12" s="17">
        <v>5.7000378536266301E-3</v>
      </c>
      <c r="AW12" s="17">
        <v>2.3019283011634401E-3</v>
      </c>
      <c r="AX12" s="17"/>
      <c r="AY12" s="17">
        <v>5.9468781943563904E-3</v>
      </c>
      <c r="AZ12" s="17">
        <v>1.19580565420977E-2</v>
      </c>
      <c r="BA12" s="17"/>
      <c r="BB12" s="17">
        <v>1.8730737478293801E-2</v>
      </c>
      <c r="BC12" s="17">
        <v>8.9380379215535394E-3</v>
      </c>
      <c r="BD12" s="17"/>
      <c r="BE12" s="17">
        <v>1.08658545991675E-2</v>
      </c>
      <c r="BF12" s="17">
        <v>1.03522195560968E-2</v>
      </c>
      <c r="BG12" s="17"/>
      <c r="BH12" s="17">
        <v>2.5389348733957599E-2</v>
      </c>
      <c r="BI12" s="17">
        <v>9.0629573073488495E-3</v>
      </c>
      <c r="BJ12" s="17"/>
      <c r="BK12" s="17">
        <v>6.5296413353021603E-3</v>
      </c>
      <c r="BL12" s="17">
        <v>1.1186044873745299E-2</v>
      </c>
      <c r="BM12" s="17"/>
      <c r="BN12" s="17">
        <v>1.4796587025815501E-2</v>
      </c>
      <c r="BO12" s="17">
        <v>1.0175694050373199E-2</v>
      </c>
      <c r="BP12" s="17"/>
      <c r="BQ12" s="17">
        <v>7.0773985259963102E-3</v>
      </c>
      <c r="BR12" s="17">
        <v>1.08015381212312E-2</v>
      </c>
      <c r="BS12" s="17"/>
      <c r="BT12" s="17">
        <v>1.8043135114993999E-2</v>
      </c>
      <c r="BU12" s="17">
        <v>9.8287178642238304E-3</v>
      </c>
      <c r="BV12" s="17"/>
      <c r="BW12" s="17">
        <v>8.9398843916321993E-3</v>
      </c>
      <c r="BX12" s="17">
        <v>1.1376318693999E-2</v>
      </c>
      <c r="BY12" s="17"/>
      <c r="BZ12" s="17">
        <v>2.4082285621523598E-2</v>
      </c>
      <c r="CA12" s="17">
        <v>9.5565932152996795E-3</v>
      </c>
    </row>
    <row r="13" spans="2:79" x14ac:dyDescent="0.35">
      <c r="B13" s="18" t="s">
        <v>103</v>
      </c>
      <c r="C13" s="19">
        <v>5.3025508715344701E-3</v>
      </c>
      <c r="D13" s="19">
        <v>1.3097762149221599E-2</v>
      </c>
      <c r="E13" s="19">
        <v>3.9219791092225996E-3</v>
      </c>
      <c r="F13" s="19">
        <v>6.4201716478250797E-3</v>
      </c>
      <c r="G13" s="19">
        <v>3.2752805143323499E-3</v>
      </c>
      <c r="H13" s="19">
        <v>0</v>
      </c>
      <c r="I13" s="19">
        <v>0</v>
      </c>
      <c r="J13" s="19">
        <v>1.9339317390108701E-2</v>
      </c>
      <c r="K13" s="19">
        <v>7.2748371946200797E-3</v>
      </c>
      <c r="L13" s="19">
        <v>0</v>
      </c>
      <c r="M13" s="19"/>
      <c r="N13" s="19">
        <v>5.2361753892326496E-3</v>
      </c>
      <c r="O13" s="19">
        <v>7.2304000780784097E-3</v>
      </c>
      <c r="P13" s="19">
        <v>4.1915388490725803E-3</v>
      </c>
      <c r="Q13" s="19">
        <v>5.0227123487289801E-3</v>
      </c>
      <c r="R13" s="19"/>
      <c r="S13" s="19">
        <v>5.0618443578336302E-3</v>
      </c>
      <c r="T13" s="19">
        <v>0</v>
      </c>
      <c r="U13" s="19">
        <v>8.1379371887513197E-3</v>
      </c>
      <c r="V13" s="19">
        <v>5.2060373327530302E-3</v>
      </c>
      <c r="W13" s="19">
        <v>1.73970649786688E-3</v>
      </c>
      <c r="X13" s="19">
        <v>2.75401696633982E-3</v>
      </c>
      <c r="Y13" s="19">
        <v>2.2206548267754899E-3</v>
      </c>
      <c r="Z13" s="19"/>
      <c r="AA13" s="19">
        <v>3.2718959891705301E-3</v>
      </c>
      <c r="AB13" s="19">
        <v>1.35791918338195E-2</v>
      </c>
      <c r="AC13" s="19"/>
      <c r="AD13" s="19">
        <v>0</v>
      </c>
      <c r="AE13" s="19">
        <v>1.4439776025288399E-3</v>
      </c>
      <c r="AF13" s="19">
        <v>4.8756491303830803E-3</v>
      </c>
      <c r="AG13" s="19"/>
      <c r="AH13" s="19">
        <v>0</v>
      </c>
      <c r="AI13" s="19">
        <v>6.4575173519667399E-3</v>
      </c>
      <c r="AJ13" s="19"/>
      <c r="AK13" s="19">
        <v>7.8161291267256992E-3</v>
      </c>
      <c r="AL13" s="19">
        <v>4.1721514349949704E-3</v>
      </c>
      <c r="AM13" s="19"/>
      <c r="AN13" s="19">
        <v>5.5604532750321801E-3</v>
      </c>
      <c r="AO13" s="19">
        <v>5.0227123487289801E-3</v>
      </c>
      <c r="AP13" s="19"/>
      <c r="AQ13" s="19">
        <v>3.9838913215398302E-3</v>
      </c>
      <c r="AR13" s="19">
        <v>6.3423391840502002E-3</v>
      </c>
      <c r="AS13" s="19"/>
      <c r="AT13" s="19">
        <v>1.3261004282598901E-2</v>
      </c>
      <c r="AU13" s="19">
        <v>1.06076683186255E-2</v>
      </c>
      <c r="AV13" s="19">
        <v>2.96631215596502E-3</v>
      </c>
      <c r="AW13" s="19">
        <v>3.1621326947132299E-3</v>
      </c>
      <c r="AX13" s="19"/>
      <c r="AY13" s="19">
        <v>3.24312574466128E-3</v>
      </c>
      <c r="AZ13" s="19">
        <v>6.0054310994088504E-3</v>
      </c>
      <c r="BA13" s="19"/>
      <c r="BB13" s="19">
        <v>4.4342480024736099E-3</v>
      </c>
      <c r="BC13" s="19">
        <v>5.4584316311168998E-3</v>
      </c>
      <c r="BD13" s="19"/>
      <c r="BE13" s="19">
        <v>5.2064406256179096E-3</v>
      </c>
      <c r="BF13" s="19">
        <v>5.3193103931816104E-3</v>
      </c>
      <c r="BG13" s="19"/>
      <c r="BH13" s="19">
        <v>4.2971985764640999E-3</v>
      </c>
      <c r="BI13" s="19">
        <v>5.3943128520651798E-3</v>
      </c>
      <c r="BJ13" s="19"/>
      <c r="BK13" s="19">
        <v>6.5573559621527897E-3</v>
      </c>
      <c r="BL13" s="19">
        <v>5.0587382908923303E-3</v>
      </c>
      <c r="BM13" s="19"/>
      <c r="BN13" s="19">
        <v>0</v>
      </c>
      <c r="BO13" s="19">
        <v>5.6094227193914901E-3</v>
      </c>
      <c r="BP13" s="19"/>
      <c r="BQ13" s="19">
        <v>0</v>
      </c>
      <c r="BR13" s="19">
        <v>5.89284358982624E-3</v>
      </c>
      <c r="BS13" s="19"/>
      <c r="BT13" s="19">
        <v>0</v>
      </c>
      <c r="BU13" s="19">
        <v>5.7202071763232699E-3</v>
      </c>
      <c r="BV13" s="19"/>
      <c r="BW13" s="19">
        <v>4.8760245902897299E-3</v>
      </c>
      <c r="BX13" s="19">
        <v>5.5741312071567297E-3</v>
      </c>
      <c r="BY13" s="19"/>
      <c r="BZ13" s="19">
        <v>0</v>
      </c>
      <c r="CA13" s="19">
        <v>5.6411570517032796E-3</v>
      </c>
    </row>
    <row r="14" spans="2:79" x14ac:dyDescent="0.35">
      <c r="B14" s="16" t="s">
        <v>694</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4047</v>
      </c>
      <c r="D7" s="10">
        <v>581</v>
      </c>
      <c r="E7" s="10">
        <v>475</v>
      </c>
      <c r="F7" s="10">
        <v>570</v>
      </c>
      <c r="G7" s="10">
        <v>583</v>
      </c>
      <c r="H7" s="10">
        <v>562</v>
      </c>
      <c r="I7" s="10">
        <v>621</v>
      </c>
      <c r="J7" s="10">
        <v>287</v>
      </c>
      <c r="K7" s="10">
        <v>176</v>
      </c>
      <c r="L7" s="10">
        <v>192</v>
      </c>
      <c r="M7" s="10"/>
      <c r="N7" s="10">
        <v>889</v>
      </c>
      <c r="O7" s="10">
        <v>636</v>
      </c>
      <c r="P7" s="10">
        <v>727</v>
      </c>
      <c r="Q7" s="10">
        <v>1795</v>
      </c>
      <c r="R7" s="10"/>
      <c r="S7" s="10">
        <v>457</v>
      </c>
      <c r="T7" s="10">
        <v>310</v>
      </c>
      <c r="U7" s="10">
        <v>334</v>
      </c>
      <c r="V7" s="10">
        <v>834</v>
      </c>
      <c r="W7" s="10">
        <v>671</v>
      </c>
      <c r="X7" s="10">
        <v>733</v>
      </c>
      <c r="Y7" s="10">
        <v>481</v>
      </c>
      <c r="Z7" s="10"/>
      <c r="AA7" s="10">
        <v>3034</v>
      </c>
      <c r="AB7" s="10">
        <v>1013</v>
      </c>
      <c r="AC7" s="10"/>
      <c r="AD7" s="10">
        <v>946</v>
      </c>
      <c r="AE7" s="10">
        <v>744</v>
      </c>
      <c r="AF7" s="10">
        <v>1313</v>
      </c>
      <c r="AG7" s="10"/>
      <c r="AH7" s="10">
        <v>656</v>
      </c>
      <c r="AI7" s="10">
        <v>3391</v>
      </c>
      <c r="AJ7" s="10"/>
      <c r="AK7" s="10">
        <v>1239</v>
      </c>
      <c r="AL7" s="10">
        <v>2808</v>
      </c>
      <c r="AM7" s="10"/>
      <c r="AN7" s="10">
        <v>2252</v>
      </c>
      <c r="AO7" s="10">
        <v>1795</v>
      </c>
      <c r="AP7" s="10"/>
      <c r="AQ7" s="10">
        <v>1626</v>
      </c>
      <c r="AR7" s="10">
        <v>2421</v>
      </c>
      <c r="AS7" s="10"/>
      <c r="AT7" s="10">
        <v>316</v>
      </c>
      <c r="AU7" s="10">
        <v>1101</v>
      </c>
      <c r="AV7" s="10">
        <v>1834</v>
      </c>
      <c r="AW7" s="10">
        <v>789</v>
      </c>
      <c r="AX7" s="10"/>
      <c r="AY7" s="10">
        <v>924</v>
      </c>
      <c r="AZ7" s="10">
        <v>3123</v>
      </c>
      <c r="BA7" s="10"/>
      <c r="BB7" s="10">
        <v>640</v>
      </c>
      <c r="BC7" s="10">
        <v>3407</v>
      </c>
      <c r="BD7" s="10"/>
      <c r="BE7" s="10">
        <v>531</v>
      </c>
      <c r="BF7" s="10">
        <v>3516</v>
      </c>
      <c r="BG7" s="10"/>
      <c r="BH7" s="10">
        <v>331</v>
      </c>
      <c r="BI7" s="10">
        <v>3716</v>
      </c>
      <c r="BJ7" s="10"/>
      <c r="BK7" s="10">
        <v>643</v>
      </c>
      <c r="BL7" s="10">
        <v>3404</v>
      </c>
      <c r="BM7" s="10"/>
      <c r="BN7" s="10">
        <v>218</v>
      </c>
      <c r="BO7" s="10">
        <v>3829</v>
      </c>
      <c r="BP7" s="10"/>
      <c r="BQ7" s="10">
        <v>367</v>
      </c>
      <c r="BR7" s="10">
        <v>3680</v>
      </c>
      <c r="BS7" s="10"/>
      <c r="BT7" s="10">
        <v>266</v>
      </c>
      <c r="BU7" s="10">
        <v>3781</v>
      </c>
      <c r="BV7" s="10"/>
      <c r="BW7" s="10">
        <v>1483</v>
      </c>
      <c r="BX7" s="10">
        <v>2564</v>
      </c>
      <c r="BY7" s="10"/>
      <c r="BZ7" s="10">
        <v>211</v>
      </c>
      <c r="CA7" s="10">
        <v>3836</v>
      </c>
    </row>
    <row r="8" spans="2:79" ht="30" customHeight="1" x14ac:dyDescent="0.35">
      <c r="B8" s="11" t="s">
        <v>27</v>
      </c>
      <c r="C8" s="11">
        <v>4028</v>
      </c>
      <c r="D8" s="11">
        <v>572</v>
      </c>
      <c r="E8" s="11">
        <v>487</v>
      </c>
      <c r="F8" s="11">
        <v>561</v>
      </c>
      <c r="G8" s="11">
        <v>584</v>
      </c>
      <c r="H8" s="11">
        <v>554</v>
      </c>
      <c r="I8" s="11">
        <v>606</v>
      </c>
      <c r="J8" s="11">
        <v>292</v>
      </c>
      <c r="K8" s="11">
        <v>177</v>
      </c>
      <c r="L8" s="11">
        <v>194</v>
      </c>
      <c r="M8" s="11"/>
      <c r="N8" s="11">
        <v>892</v>
      </c>
      <c r="O8" s="11">
        <v>816</v>
      </c>
      <c r="P8" s="11">
        <v>676</v>
      </c>
      <c r="Q8" s="11">
        <v>1644</v>
      </c>
      <c r="R8" s="11"/>
      <c r="S8" s="11">
        <v>485</v>
      </c>
      <c r="T8" s="11">
        <v>307</v>
      </c>
      <c r="U8" s="11">
        <v>327</v>
      </c>
      <c r="V8" s="11">
        <v>835</v>
      </c>
      <c r="W8" s="11">
        <v>654</v>
      </c>
      <c r="X8" s="11">
        <v>713</v>
      </c>
      <c r="Y8" s="11">
        <v>477</v>
      </c>
      <c r="Z8" s="11"/>
      <c r="AA8" s="11">
        <v>2963</v>
      </c>
      <c r="AB8" s="11">
        <v>1065</v>
      </c>
      <c r="AC8" s="11"/>
      <c r="AD8" s="11">
        <v>915</v>
      </c>
      <c r="AE8" s="11">
        <v>708</v>
      </c>
      <c r="AF8" s="11">
        <v>1307</v>
      </c>
      <c r="AG8" s="11"/>
      <c r="AH8" s="11">
        <v>619</v>
      </c>
      <c r="AI8" s="11">
        <v>3409</v>
      </c>
      <c r="AJ8" s="11"/>
      <c r="AK8" s="11">
        <v>1261</v>
      </c>
      <c r="AL8" s="11">
        <v>2767</v>
      </c>
      <c r="AM8" s="11"/>
      <c r="AN8" s="11">
        <v>2384</v>
      </c>
      <c r="AO8" s="11">
        <v>1644</v>
      </c>
      <c r="AP8" s="11"/>
      <c r="AQ8" s="11">
        <v>1577</v>
      </c>
      <c r="AR8" s="11">
        <v>2451</v>
      </c>
      <c r="AS8" s="11"/>
      <c r="AT8" s="11">
        <v>331</v>
      </c>
      <c r="AU8" s="11">
        <v>1142</v>
      </c>
      <c r="AV8" s="11">
        <v>1794</v>
      </c>
      <c r="AW8" s="11">
        <v>754</v>
      </c>
      <c r="AX8" s="11"/>
      <c r="AY8" s="11">
        <v>892</v>
      </c>
      <c r="AZ8" s="11">
        <v>3136</v>
      </c>
      <c r="BA8" s="11"/>
      <c r="BB8" s="11">
        <v>628</v>
      </c>
      <c r="BC8" s="11">
        <v>3400</v>
      </c>
      <c r="BD8" s="11"/>
      <c r="BE8" s="11">
        <v>513</v>
      </c>
      <c r="BF8" s="11">
        <v>3515</v>
      </c>
      <c r="BG8" s="11"/>
      <c r="BH8" s="11">
        <v>336</v>
      </c>
      <c r="BI8" s="11">
        <v>3692</v>
      </c>
      <c r="BJ8" s="11"/>
      <c r="BK8" s="11">
        <v>623</v>
      </c>
      <c r="BL8" s="11">
        <v>3405</v>
      </c>
      <c r="BM8" s="11"/>
      <c r="BN8" s="11">
        <v>208</v>
      </c>
      <c r="BO8" s="11">
        <v>3820</v>
      </c>
      <c r="BP8" s="11"/>
      <c r="BQ8" s="11">
        <v>344</v>
      </c>
      <c r="BR8" s="11">
        <v>3684</v>
      </c>
      <c r="BS8" s="11"/>
      <c r="BT8" s="11">
        <v>258</v>
      </c>
      <c r="BU8" s="11">
        <v>3770</v>
      </c>
      <c r="BV8" s="11"/>
      <c r="BW8" s="11">
        <v>1551</v>
      </c>
      <c r="BX8" s="11">
        <v>2477</v>
      </c>
      <c r="BY8" s="11"/>
      <c r="BZ8" s="11">
        <v>219</v>
      </c>
      <c r="CA8" s="11">
        <v>3809</v>
      </c>
    </row>
    <row r="9" spans="2:79" ht="29" x14ac:dyDescent="0.35">
      <c r="B9" s="18" t="s">
        <v>337</v>
      </c>
      <c r="C9" s="17">
        <v>0.52817750386955897</v>
      </c>
      <c r="D9" s="17">
        <v>0.41903538893662101</v>
      </c>
      <c r="E9" s="17">
        <v>0.54313862866116902</v>
      </c>
      <c r="F9" s="17">
        <v>0.61980187146082899</v>
      </c>
      <c r="G9" s="17">
        <v>0.58370291005515995</v>
      </c>
      <c r="H9" s="17">
        <v>0.44566076501537899</v>
      </c>
      <c r="I9" s="17">
        <v>0.49734039519425999</v>
      </c>
      <c r="J9" s="17">
        <v>0.59824058531047797</v>
      </c>
      <c r="K9" s="17">
        <v>0.50860722102299805</v>
      </c>
      <c r="L9" s="17">
        <v>0.62526380237281398</v>
      </c>
      <c r="M9" s="17"/>
      <c r="N9" s="17">
        <v>0.46182019304100402</v>
      </c>
      <c r="O9" s="17">
        <v>0.53370669058075004</v>
      </c>
      <c r="P9" s="17">
        <v>0.54425736914179401</v>
      </c>
      <c r="Q9" s="17">
        <v>0.55482570394485997</v>
      </c>
      <c r="R9" s="17"/>
      <c r="S9" s="17">
        <v>0.48226533105262698</v>
      </c>
      <c r="T9" s="17">
        <v>0.52989741813162405</v>
      </c>
      <c r="U9" s="17">
        <v>0.56176871406598505</v>
      </c>
      <c r="V9" s="17">
        <v>0.50027941180869395</v>
      </c>
      <c r="W9" s="17">
        <v>0.52093130309177704</v>
      </c>
      <c r="X9" s="17">
        <v>0.530848065885141</v>
      </c>
      <c r="Y9" s="17">
        <v>0.60447584311928204</v>
      </c>
      <c r="Z9" s="17"/>
      <c r="AA9" s="17">
        <v>0.54888900195904999</v>
      </c>
      <c r="AB9" s="17">
        <v>0.47054805218422002</v>
      </c>
      <c r="AC9" s="17"/>
      <c r="AD9" s="17">
        <v>0.56991740348322795</v>
      </c>
      <c r="AE9" s="17">
        <v>0.55596038639967305</v>
      </c>
      <c r="AF9" s="17">
        <v>0.53893920788462502</v>
      </c>
      <c r="AG9" s="17"/>
      <c r="AH9" s="17">
        <v>0.56233953800940295</v>
      </c>
      <c r="AI9" s="17">
        <v>0.52197090939302104</v>
      </c>
      <c r="AJ9" s="17"/>
      <c r="AK9" s="17">
        <v>0.54801331901833705</v>
      </c>
      <c r="AL9" s="17">
        <v>0.519137130562356</v>
      </c>
      <c r="AM9" s="17"/>
      <c r="AN9" s="17">
        <v>0.50980228907555403</v>
      </c>
      <c r="AO9" s="17">
        <v>0.55482570394485997</v>
      </c>
      <c r="AP9" s="17"/>
      <c r="AQ9" s="17">
        <v>0.57945501010645095</v>
      </c>
      <c r="AR9" s="17">
        <v>0.49517992445424702</v>
      </c>
      <c r="AS9" s="17"/>
      <c r="AT9" s="17">
        <v>0.39821742968921597</v>
      </c>
      <c r="AU9" s="17">
        <v>0.47870841599613101</v>
      </c>
      <c r="AV9" s="17">
        <v>0.53990379624276597</v>
      </c>
      <c r="AW9" s="17">
        <v>0.63237668859382801</v>
      </c>
      <c r="AX9" s="17"/>
      <c r="AY9" s="17">
        <v>0.54380905403225699</v>
      </c>
      <c r="AZ9" s="17">
        <v>0.52373047573446796</v>
      </c>
      <c r="BA9" s="17"/>
      <c r="BB9" s="17">
        <v>0.535161265974061</v>
      </c>
      <c r="BC9" s="17">
        <v>0.52688848010506295</v>
      </c>
      <c r="BD9" s="17"/>
      <c r="BE9" s="17">
        <v>0.57914587621716396</v>
      </c>
      <c r="BF9" s="17">
        <v>0.52073840227012802</v>
      </c>
      <c r="BG9" s="17"/>
      <c r="BH9" s="17">
        <v>0.51717443955475095</v>
      </c>
      <c r="BI9" s="17">
        <v>0.52917801273982901</v>
      </c>
      <c r="BJ9" s="17"/>
      <c r="BK9" s="17">
        <v>0.56083980532973299</v>
      </c>
      <c r="BL9" s="17">
        <v>0.52219977239332804</v>
      </c>
      <c r="BM9" s="17"/>
      <c r="BN9" s="17">
        <v>0.57318556194275605</v>
      </c>
      <c r="BO9" s="17">
        <v>0.52572094267346903</v>
      </c>
      <c r="BP9" s="17"/>
      <c r="BQ9" s="17">
        <v>0.55996630827946203</v>
      </c>
      <c r="BR9" s="17">
        <v>0.52520466053179704</v>
      </c>
      <c r="BS9" s="17"/>
      <c r="BT9" s="17">
        <v>0.50189851668755103</v>
      </c>
      <c r="BU9" s="17">
        <v>0.52997515233930703</v>
      </c>
      <c r="BV9" s="17"/>
      <c r="BW9" s="17">
        <v>0.53163123287246505</v>
      </c>
      <c r="BX9" s="17">
        <v>0.52601419274543404</v>
      </c>
      <c r="BY9" s="17"/>
      <c r="BZ9" s="17">
        <v>0.54742496395163798</v>
      </c>
      <c r="CA9" s="17">
        <v>0.52707216456824801</v>
      </c>
    </row>
    <row r="10" spans="2:79" ht="29" x14ac:dyDescent="0.35">
      <c r="B10" s="18" t="s">
        <v>338</v>
      </c>
      <c r="C10" s="17">
        <v>0.39740305405757398</v>
      </c>
      <c r="D10" s="17">
        <v>0.47331187878804898</v>
      </c>
      <c r="E10" s="17">
        <v>0.34509668346119499</v>
      </c>
      <c r="F10" s="17">
        <v>0.32695045350185198</v>
      </c>
      <c r="G10" s="17">
        <v>0.35556487109564999</v>
      </c>
      <c r="H10" s="17">
        <v>0.47782051701468398</v>
      </c>
      <c r="I10" s="17">
        <v>0.44171367194335698</v>
      </c>
      <c r="J10" s="17">
        <v>0.32530105079400201</v>
      </c>
      <c r="K10" s="17">
        <v>0.44751272058090802</v>
      </c>
      <c r="L10" s="17">
        <v>0.328805672706312</v>
      </c>
      <c r="M10" s="17"/>
      <c r="N10" s="17">
        <v>0.44555131042200802</v>
      </c>
      <c r="O10" s="17">
        <v>0.39214396389642597</v>
      </c>
      <c r="P10" s="17">
        <v>0.39330771389150498</v>
      </c>
      <c r="Q10" s="17">
        <v>0.37557287169940201</v>
      </c>
      <c r="R10" s="17"/>
      <c r="S10" s="17">
        <v>0.41108451971108301</v>
      </c>
      <c r="T10" s="17">
        <v>0.38274142659183302</v>
      </c>
      <c r="U10" s="17">
        <v>0.35255908713296003</v>
      </c>
      <c r="V10" s="17">
        <v>0.44171416116159801</v>
      </c>
      <c r="W10" s="17">
        <v>0.41479228666531198</v>
      </c>
      <c r="X10" s="17">
        <v>0.41270577888992299</v>
      </c>
      <c r="Y10" s="17">
        <v>0.31917869990972902</v>
      </c>
      <c r="Z10" s="17"/>
      <c r="AA10" s="17">
        <v>0.38943668677573001</v>
      </c>
      <c r="AB10" s="17">
        <v>0.41956935880255303</v>
      </c>
      <c r="AC10" s="17"/>
      <c r="AD10" s="17">
        <v>0.36408674264581198</v>
      </c>
      <c r="AE10" s="17">
        <v>0.38679341679250001</v>
      </c>
      <c r="AF10" s="17">
        <v>0.40080853982992798</v>
      </c>
      <c r="AG10" s="17"/>
      <c r="AH10" s="17">
        <v>0.36579093095095899</v>
      </c>
      <c r="AI10" s="17">
        <v>0.403146378001985</v>
      </c>
      <c r="AJ10" s="17"/>
      <c r="AK10" s="17">
        <v>0.374430792162466</v>
      </c>
      <c r="AL10" s="17">
        <v>0.407872894680957</v>
      </c>
      <c r="AM10" s="17"/>
      <c r="AN10" s="17">
        <v>0.41245601405825699</v>
      </c>
      <c r="AO10" s="17">
        <v>0.37557287169940201</v>
      </c>
      <c r="AP10" s="17"/>
      <c r="AQ10" s="17">
        <v>0.36355085670442799</v>
      </c>
      <c r="AR10" s="17">
        <v>0.41918727588347099</v>
      </c>
      <c r="AS10" s="17"/>
      <c r="AT10" s="17">
        <v>0.45622320646630199</v>
      </c>
      <c r="AU10" s="17">
        <v>0.42818042382306398</v>
      </c>
      <c r="AV10" s="17">
        <v>0.391433707878168</v>
      </c>
      <c r="AW10" s="17">
        <v>0.33952762387639701</v>
      </c>
      <c r="AX10" s="17"/>
      <c r="AY10" s="17">
        <v>0.38563710666119</v>
      </c>
      <c r="AZ10" s="17">
        <v>0.40075035477715198</v>
      </c>
      <c r="BA10" s="17"/>
      <c r="BB10" s="17">
        <v>0.38703872879749901</v>
      </c>
      <c r="BC10" s="17">
        <v>0.39931604326930398</v>
      </c>
      <c r="BD10" s="17"/>
      <c r="BE10" s="17">
        <v>0.34627066743554402</v>
      </c>
      <c r="BF10" s="17">
        <v>0.40486609440166099</v>
      </c>
      <c r="BG10" s="17"/>
      <c r="BH10" s="17">
        <v>0.38845944787747899</v>
      </c>
      <c r="BI10" s="17">
        <v>0.39821629635620798</v>
      </c>
      <c r="BJ10" s="17"/>
      <c r="BK10" s="17">
        <v>0.37431751441189198</v>
      </c>
      <c r="BL10" s="17">
        <v>0.40162808263230698</v>
      </c>
      <c r="BM10" s="17"/>
      <c r="BN10" s="17">
        <v>0.34572480243271903</v>
      </c>
      <c r="BO10" s="17">
        <v>0.40022367758718502</v>
      </c>
      <c r="BP10" s="17"/>
      <c r="BQ10" s="17">
        <v>0.35267280512455901</v>
      </c>
      <c r="BR10" s="17">
        <v>0.40158616270243802</v>
      </c>
      <c r="BS10" s="17"/>
      <c r="BT10" s="17">
        <v>0.41833434466910102</v>
      </c>
      <c r="BU10" s="17">
        <v>0.39597122176217098</v>
      </c>
      <c r="BV10" s="17"/>
      <c r="BW10" s="17">
        <v>0.40411862984047497</v>
      </c>
      <c r="BX10" s="17">
        <v>0.39319662101554098</v>
      </c>
      <c r="BY10" s="17"/>
      <c r="BZ10" s="17">
        <v>0.37963852085132799</v>
      </c>
      <c r="CA10" s="17">
        <v>0.398423232129827</v>
      </c>
    </row>
    <row r="11" spans="2:79" x14ac:dyDescent="0.35">
      <c r="B11" s="18" t="s">
        <v>339</v>
      </c>
      <c r="C11" s="17">
        <v>5.5359364729982402E-2</v>
      </c>
      <c r="D11" s="17">
        <v>7.6572623375335006E-2</v>
      </c>
      <c r="E11" s="17">
        <v>9.0454643605260301E-2</v>
      </c>
      <c r="F11" s="17">
        <v>4.3940961901272897E-2</v>
      </c>
      <c r="G11" s="17">
        <v>4.47966583109706E-2</v>
      </c>
      <c r="H11" s="17">
        <v>5.8701236954478597E-2</v>
      </c>
      <c r="I11" s="17">
        <v>4.1623543421780498E-2</v>
      </c>
      <c r="J11" s="17">
        <v>5.4692078708699403E-2</v>
      </c>
      <c r="K11" s="17">
        <v>3.7829189204084603E-2</v>
      </c>
      <c r="L11" s="17">
        <v>1.9823362699582001E-2</v>
      </c>
      <c r="M11" s="17"/>
      <c r="N11" s="17">
        <v>6.9540637364252395E-2</v>
      </c>
      <c r="O11" s="17">
        <v>5.63604308941855E-2</v>
      </c>
      <c r="P11" s="17">
        <v>3.96162575540377E-2</v>
      </c>
      <c r="Q11" s="17">
        <v>5.36412770910571E-2</v>
      </c>
      <c r="R11" s="17"/>
      <c r="S11" s="17">
        <v>7.3896002979671901E-2</v>
      </c>
      <c r="T11" s="17">
        <v>7.0584557567494002E-2</v>
      </c>
      <c r="U11" s="17">
        <v>7.4495884041240606E-2</v>
      </c>
      <c r="V11" s="17">
        <v>4.5426177545093802E-2</v>
      </c>
      <c r="W11" s="17">
        <v>5.0304735193128301E-2</v>
      </c>
      <c r="X11" s="17">
        <v>4.2827144386790097E-2</v>
      </c>
      <c r="Y11" s="17">
        <v>5.9096177254975298E-2</v>
      </c>
      <c r="Z11" s="17"/>
      <c r="AA11" s="17">
        <v>4.8919217371587401E-2</v>
      </c>
      <c r="AB11" s="17">
        <v>7.3278984036776795E-2</v>
      </c>
      <c r="AC11" s="17"/>
      <c r="AD11" s="17">
        <v>4.99973062094487E-2</v>
      </c>
      <c r="AE11" s="17">
        <v>5.0490213121297103E-2</v>
      </c>
      <c r="AF11" s="17">
        <v>4.7789371352090299E-2</v>
      </c>
      <c r="AG11" s="17"/>
      <c r="AH11" s="17">
        <v>5.8199901292723399E-2</v>
      </c>
      <c r="AI11" s="17">
        <v>5.48432930444223E-2</v>
      </c>
      <c r="AJ11" s="17"/>
      <c r="AK11" s="17">
        <v>5.6947605323787003E-2</v>
      </c>
      <c r="AL11" s="17">
        <v>5.4635508021198202E-2</v>
      </c>
      <c r="AM11" s="17"/>
      <c r="AN11" s="17">
        <v>5.6544068736668299E-2</v>
      </c>
      <c r="AO11" s="17">
        <v>5.36412770910571E-2</v>
      </c>
      <c r="AP11" s="17"/>
      <c r="AQ11" s="17">
        <v>4.3074167422362503E-2</v>
      </c>
      <c r="AR11" s="17">
        <v>6.3265009983442602E-2</v>
      </c>
      <c r="AS11" s="17"/>
      <c r="AT11" s="17">
        <v>7.7525176326317405E-2</v>
      </c>
      <c r="AU11" s="17">
        <v>7.1104005165796305E-2</v>
      </c>
      <c r="AV11" s="17">
        <v>5.3398586331411403E-2</v>
      </c>
      <c r="AW11" s="17">
        <v>2.69529936720093E-2</v>
      </c>
      <c r="AX11" s="17"/>
      <c r="AY11" s="17">
        <v>5.4202241648857501E-2</v>
      </c>
      <c r="AZ11" s="17">
        <v>5.5688555299309599E-2</v>
      </c>
      <c r="BA11" s="17"/>
      <c r="BB11" s="17">
        <v>5.9770259199238597E-2</v>
      </c>
      <c r="BC11" s="17">
        <v>5.4545226489235397E-2</v>
      </c>
      <c r="BD11" s="17"/>
      <c r="BE11" s="17">
        <v>5.4399936559250302E-2</v>
      </c>
      <c r="BF11" s="17">
        <v>5.5499398309841602E-2</v>
      </c>
      <c r="BG11" s="17"/>
      <c r="BH11" s="17">
        <v>5.3505213235544302E-2</v>
      </c>
      <c r="BI11" s="17">
        <v>5.5527962764487598E-2</v>
      </c>
      <c r="BJ11" s="17"/>
      <c r="BK11" s="17">
        <v>5.3317541310623398E-2</v>
      </c>
      <c r="BL11" s="17">
        <v>5.5733051567013497E-2</v>
      </c>
      <c r="BM11" s="17"/>
      <c r="BN11" s="17">
        <v>7.3082135144787105E-2</v>
      </c>
      <c r="BO11" s="17">
        <v>5.4392047499423203E-2</v>
      </c>
      <c r="BP11" s="17"/>
      <c r="BQ11" s="17">
        <v>6.13808540707882E-2</v>
      </c>
      <c r="BR11" s="17">
        <v>5.4796243694054399E-2</v>
      </c>
      <c r="BS11" s="17"/>
      <c r="BT11" s="17">
        <v>5.8518195181147599E-2</v>
      </c>
      <c r="BU11" s="17">
        <v>5.5143280803786797E-2</v>
      </c>
      <c r="BV11" s="17"/>
      <c r="BW11" s="17">
        <v>5.0389937459818603E-2</v>
      </c>
      <c r="BX11" s="17">
        <v>5.8472063290010499E-2</v>
      </c>
      <c r="BY11" s="17"/>
      <c r="BZ11" s="17">
        <v>5.4365930343918699E-2</v>
      </c>
      <c r="CA11" s="17">
        <v>5.5416415481900197E-2</v>
      </c>
    </row>
    <row r="12" spans="2:79" x14ac:dyDescent="0.35">
      <c r="B12" s="18" t="s">
        <v>340</v>
      </c>
      <c r="C12" s="17">
        <v>1.07601558545869E-2</v>
      </c>
      <c r="D12" s="17">
        <v>1.3647464210673E-2</v>
      </c>
      <c r="E12" s="17">
        <v>1.75186661107921E-2</v>
      </c>
      <c r="F12" s="17">
        <v>6.8353272666888502E-3</v>
      </c>
      <c r="G12" s="17">
        <v>1.1190532739677199E-2</v>
      </c>
      <c r="H12" s="17">
        <v>8.1912355640831099E-3</v>
      </c>
      <c r="I12" s="17">
        <v>1.3084607764619101E-2</v>
      </c>
      <c r="J12" s="17">
        <v>9.3896679455893108E-3</v>
      </c>
      <c r="K12" s="17">
        <v>0</v>
      </c>
      <c r="L12" s="17">
        <v>7.2936444273961898E-3</v>
      </c>
      <c r="M12" s="17"/>
      <c r="N12" s="17">
        <v>1.47487020714885E-2</v>
      </c>
      <c r="O12" s="17">
        <v>1.1598144768083201E-2</v>
      </c>
      <c r="P12" s="17">
        <v>1.54826944354751E-2</v>
      </c>
      <c r="Q12" s="17">
        <v>6.2380863232542102E-3</v>
      </c>
      <c r="R12" s="17"/>
      <c r="S12" s="17">
        <v>2.3587162314492802E-2</v>
      </c>
      <c r="T12" s="17">
        <v>7.9197117235422308E-3</v>
      </c>
      <c r="U12" s="17">
        <v>1.1176314759815099E-2</v>
      </c>
      <c r="V12" s="17">
        <v>9.9219787880136696E-3</v>
      </c>
      <c r="W12" s="17">
        <v>7.7917440731724999E-3</v>
      </c>
      <c r="X12" s="17">
        <v>7.1209798121127004E-3</v>
      </c>
      <c r="Y12" s="17">
        <v>8.5153282092190596E-3</v>
      </c>
      <c r="Z12" s="17"/>
      <c r="AA12" s="17">
        <v>7.6795400249219598E-3</v>
      </c>
      <c r="AB12" s="17">
        <v>1.9331926006106701E-2</v>
      </c>
      <c r="AC12" s="17"/>
      <c r="AD12" s="17">
        <v>1.04238560907712E-2</v>
      </c>
      <c r="AE12" s="17">
        <v>5.5377502608343404E-3</v>
      </c>
      <c r="AF12" s="17">
        <v>7.3670961493387801E-3</v>
      </c>
      <c r="AG12" s="17"/>
      <c r="AH12" s="17">
        <v>6.6539742409861199E-3</v>
      </c>
      <c r="AI12" s="17">
        <v>1.15061712709496E-2</v>
      </c>
      <c r="AJ12" s="17"/>
      <c r="AK12" s="17">
        <v>1.1016780445601299E-2</v>
      </c>
      <c r="AL12" s="17">
        <v>1.0643196602588501E-2</v>
      </c>
      <c r="AM12" s="17"/>
      <c r="AN12" s="17">
        <v>1.38783401490931E-2</v>
      </c>
      <c r="AO12" s="17">
        <v>6.2380863232542102E-3</v>
      </c>
      <c r="AP12" s="17"/>
      <c r="AQ12" s="17">
        <v>6.8807824224478998E-3</v>
      </c>
      <c r="AR12" s="17">
        <v>1.32565707995196E-2</v>
      </c>
      <c r="AS12" s="17"/>
      <c r="AT12" s="17">
        <v>3.5036865548463102E-2</v>
      </c>
      <c r="AU12" s="17">
        <v>1.1837511732213099E-2</v>
      </c>
      <c r="AV12" s="17">
        <v>9.6726581845292901E-3</v>
      </c>
      <c r="AW12" s="17">
        <v>1.1426938577661599E-3</v>
      </c>
      <c r="AX12" s="17"/>
      <c r="AY12" s="17">
        <v>9.2150895017432104E-3</v>
      </c>
      <c r="AZ12" s="17">
        <v>1.11997126144836E-2</v>
      </c>
      <c r="BA12" s="17"/>
      <c r="BB12" s="17">
        <v>7.4037332156051501E-3</v>
      </c>
      <c r="BC12" s="17">
        <v>1.1379665580233201E-2</v>
      </c>
      <c r="BD12" s="17"/>
      <c r="BE12" s="17">
        <v>1.6327565575084701E-2</v>
      </c>
      <c r="BF12" s="17">
        <v>9.9475631691862305E-3</v>
      </c>
      <c r="BG12" s="17"/>
      <c r="BH12" s="17">
        <v>2.0599766985267599E-2</v>
      </c>
      <c r="BI12" s="17">
        <v>9.8654398068936996E-3</v>
      </c>
      <c r="BJ12" s="17"/>
      <c r="BK12" s="17">
        <v>6.7343272078450398E-3</v>
      </c>
      <c r="BL12" s="17">
        <v>1.1496947860774299E-2</v>
      </c>
      <c r="BM12" s="17"/>
      <c r="BN12" s="17">
        <v>8.0075004797372108E-3</v>
      </c>
      <c r="BO12" s="17">
        <v>1.09103970929239E-2</v>
      </c>
      <c r="BP12" s="17"/>
      <c r="BQ12" s="17">
        <v>1.34065524949291E-2</v>
      </c>
      <c r="BR12" s="17">
        <v>1.05126686411683E-2</v>
      </c>
      <c r="BS12" s="17"/>
      <c r="BT12" s="17">
        <v>1.1712863030398601E-2</v>
      </c>
      <c r="BU12" s="17">
        <v>1.0694984674858601E-2</v>
      </c>
      <c r="BV12" s="17"/>
      <c r="BW12" s="17">
        <v>9.3491587208445106E-3</v>
      </c>
      <c r="BX12" s="17">
        <v>1.1643961675183801E-2</v>
      </c>
      <c r="BY12" s="17"/>
      <c r="BZ12" s="17">
        <v>7.1951686833147599E-3</v>
      </c>
      <c r="CA12" s="17">
        <v>1.0964885227307901E-2</v>
      </c>
    </row>
    <row r="13" spans="2:79" x14ac:dyDescent="0.35">
      <c r="B13" s="18" t="s">
        <v>103</v>
      </c>
      <c r="C13" s="19">
        <v>8.2999214882977807E-3</v>
      </c>
      <c r="D13" s="19">
        <v>1.7432644689322901E-2</v>
      </c>
      <c r="E13" s="19">
        <v>3.7913781615834799E-3</v>
      </c>
      <c r="F13" s="19">
        <v>2.4713858693569402E-3</v>
      </c>
      <c r="G13" s="19">
        <v>4.7450277985429702E-3</v>
      </c>
      <c r="H13" s="19">
        <v>9.6262454513752205E-3</v>
      </c>
      <c r="I13" s="19">
        <v>6.2377816759831397E-3</v>
      </c>
      <c r="J13" s="19">
        <v>1.23766172412318E-2</v>
      </c>
      <c r="K13" s="19">
        <v>6.0508691920093402E-3</v>
      </c>
      <c r="L13" s="19">
        <v>1.8813517793895899E-2</v>
      </c>
      <c r="M13" s="19"/>
      <c r="N13" s="19">
        <v>8.3391571012466099E-3</v>
      </c>
      <c r="O13" s="19">
        <v>6.1907698605551302E-3</v>
      </c>
      <c r="P13" s="19">
        <v>7.3359649771885804E-3</v>
      </c>
      <c r="Q13" s="19">
        <v>9.7220609414269497E-3</v>
      </c>
      <c r="R13" s="19"/>
      <c r="S13" s="19">
        <v>9.1669839421253205E-3</v>
      </c>
      <c r="T13" s="19">
        <v>8.8568859855059998E-3</v>
      </c>
      <c r="U13" s="19">
        <v>0</v>
      </c>
      <c r="V13" s="19">
        <v>2.65827069660111E-3</v>
      </c>
      <c r="W13" s="19">
        <v>6.1799309766098201E-3</v>
      </c>
      <c r="X13" s="19">
        <v>6.4980310260330503E-3</v>
      </c>
      <c r="Y13" s="19">
        <v>8.7339515067941902E-3</v>
      </c>
      <c r="Z13" s="19"/>
      <c r="AA13" s="19">
        <v>5.07555386871058E-3</v>
      </c>
      <c r="AB13" s="19">
        <v>1.7271678970343499E-2</v>
      </c>
      <c r="AC13" s="19"/>
      <c r="AD13" s="19">
        <v>5.5746915707402403E-3</v>
      </c>
      <c r="AE13" s="19">
        <v>1.2182334256949101E-3</v>
      </c>
      <c r="AF13" s="19">
        <v>5.0957847840177499E-3</v>
      </c>
      <c r="AG13" s="19"/>
      <c r="AH13" s="19">
        <v>7.01565550592817E-3</v>
      </c>
      <c r="AI13" s="19">
        <v>8.5332482896220505E-3</v>
      </c>
      <c r="AJ13" s="19"/>
      <c r="AK13" s="19">
        <v>9.5915030498085595E-3</v>
      </c>
      <c r="AL13" s="19">
        <v>7.7112701328995396E-3</v>
      </c>
      <c r="AM13" s="19"/>
      <c r="AN13" s="19">
        <v>7.3192879804272696E-3</v>
      </c>
      <c r="AO13" s="19">
        <v>9.7220609414269497E-3</v>
      </c>
      <c r="AP13" s="19"/>
      <c r="AQ13" s="19">
        <v>7.0391833443106096E-3</v>
      </c>
      <c r="AR13" s="19">
        <v>9.1112188793202493E-3</v>
      </c>
      <c r="AS13" s="19"/>
      <c r="AT13" s="19">
        <v>3.2997321969701503E-2</v>
      </c>
      <c r="AU13" s="19">
        <v>1.0169643282795101E-2</v>
      </c>
      <c r="AV13" s="19">
        <v>5.5912513631255897E-3</v>
      </c>
      <c r="AW13" s="19">
        <v>0</v>
      </c>
      <c r="AX13" s="19"/>
      <c r="AY13" s="19">
        <v>7.1365081559518597E-3</v>
      </c>
      <c r="AZ13" s="19">
        <v>8.6309015745868797E-3</v>
      </c>
      <c r="BA13" s="19"/>
      <c r="BB13" s="19">
        <v>1.06260128135962E-2</v>
      </c>
      <c r="BC13" s="19">
        <v>7.8705845561642205E-3</v>
      </c>
      <c r="BD13" s="19"/>
      <c r="BE13" s="19">
        <v>3.8559542129562802E-3</v>
      </c>
      <c r="BF13" s="19">
        <v>8.9485418491824908E-3</v>
      </c>
      <c r="BG13" s="19"/>
      <c r="BH13" s="19">
        <v>2.02611323469578E-2</v>
      </c>
      <c r="BI13" s="19">
        <v>7.2122883325813304E-3</v>
      </c>
      <c r="BJ13" s="19"/>
      <c r="BK13" s="19">
        <v>4.7908117399065404E-3</v>
      </c>
      <c r="BL13" s="19">
        <v>8.9421455465774208E-3</v>
      </c>
      <c r="BM13" s="19"/>
      <c r="BN13" s="19">
        <v>0</v>
      </c>
      <c r="BO13" s="19">
        <v>8.7529351469982399E-3</v>
      </c>
      <c r="BP13" s="19"/>
      <c r="BQ13" s="19">
        <v>1.25734800302615E-2</v>
      </c>
      <c r="BR13" s="19">
        <v>7.90026443054276E-3</v>
      </c>
      <c r="BS13" s="19"/>
      <c r="BT13" s="19">
        <v>9.5360804318017304E-3</v>
      </c>
      <c r="BU13" s="19">
        <v>8.2153604198758803E-3</v>
      </c>
      <c r="BV13" s="19"/>
      <c r="BW13" s="19">
        <v>4.5110411063967598E-3</v>
      </c>
      <c r="BX13" s="19">
        <v>1.06731612738301E-2</v>
      </c>
      <c r="BY13" s="19"/>
      <c r="BZ13" s="19">
        <v>1.13754161698003E-2</v>
      </c>
      <c r="CA13" s="19">
        <v>8.1233025927166993E-3</v>
      </c>
    </row>
    <row r="14" spans="2:79" x14ac:dyDescent="0.35">
      <c r="B14" s="16" t="s">
        <v>695</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4141</v>
      </c>
      <c r="D7" s="10">
        <v>556</v>
      </c>
      <c r="E7" s="10">
        <v>471</v>
      </c>
      <c r="F7" s="10">
        <v>648</v>
      </c>
      <c r="G7" s="10">
        <v>546</v>
      </c>
      <c r="H7" s="10">
        <v>596</v>
      </c>
      <c r="I7" s="10">
        <v>620</v>
      </c>
      <c r="J7" s="10">
        <v>310</v>
      </c>
      <c r="K7" s="10">
        <v>174</v>
      </c>
      <c r="L7" s="10">
        <v>220</v>
      </c>
      <c r="M7" s="10"/>
      <c r="N7" s="10">
        <v>948</v>
      </c>
      <c r="O7" s="10">
        <v>662</v>
      </c>
      <c r="P7" s="10">
        <v>750</v>
      </c>
      <c r="Q7" s="10">
        <v>1781</v>
      </c>
      <c r="R7" s="10"/>
      <c r="S7" s="10">
        <v>484</v>
      </c>
      <c r="T7" s="10">
        <v>304</v>
      </c>
      <c r="U7" s="10">
        <v>350</v>
      </c>
      <c r="V7" s="10">
        <v>858</v>
      </c>
      <c r="W7" s="10">
        <v>674</v>
      </c>
      <c r="X7" s="10">
        <v>726</v>
      </c>
      <c r="Y7" s="10">
        <v>500</v>
      </c>
      <c r="Z7" s="10"/>
      <c r="AA7" s="10">
        <v>3079</v>
      </c>
      <c r="AB7" s="10">
        <v>1062</v>
      </c>
      <c r="AC7" s="10"/>
      <c r="AD7" s="10">
        <v>940</v>
      </c>
      <c r="AE7" s="10">
        <v>751</v>
      </c>
      <c r="AF7" s="10">
        <v>1353</v>
      </c>
      <c r="AG7" s="10"/>
      <c r="AH7" s="10">
        <v>644</v>
      </c>
      <c r="AI7" s="10">
        <v>3497</v>
      </c>
      <c r="AJ7" s="10"/>
      <c r="AK7" s="10">
        <v>1282</v>
      </c>
      <c r="AL7" s="10">
        <v>2859</v>
      </c>
      <c r="AM7" s="10"/>
      <c r="AN7" s="10">
        <v>2360</v>
      </c>
      <c r="AO7" s="10">
        <v>1781</v>
      </c>
      <c r="AP7" s="10"/>
      <c r="AQ7" s="10">
        <v>1658</v>
      </c>
      <c r="AR7" s="10">
        <v>2483</v>
      </c>
      <c r="AS7" s="10"/>
      <c r="AT7" s="10">
        <v>337</v>
      </c>
      <c r="AU7" s="10">
        <v>1145</v>
      </c>
      <c r="AV7" s="10">
        <v>1881</v>
      </c>
      <c r="AW7" s="10">
        <v>769</v>
      </c>
      <c r="AX7" s="10"/>
      <c r="AY7" s="10">
        <v>920</v>
      </c>
      <c r="AZ7" s="10">
        <v>3221</v>
      </c>
      <c r="BA7" s="10"/>
      <c r="BB7" s="10">
        <v>668</v>
      </c>
      <c r="BC7" s="10">
        <v>3473</v>
      </c>
      <c r="BD7" s="10"/>
      <c r="BE7" s="10">
        <v>534</v>
      </c>
      <c r="BF7" s="10">
        <v>3607</v>
      </c>
      <c r="BG7" s="10"/>
      <c r="BH7" s="10">
        <v>340</v>
      </c>
      <c r="BI7" s="10">
        <v>3801</v>
      </c>
      <c r="BJ7" s="10"/>
      <c r="BK7" s="10">
        <v>662</v>
      </c>
      <c r="BL7" s="10">
        <v>3479</v>
      </c>
      <c r="BM7" s="10"/>
      <c r="BN7" s="10">
        <v>216</v>
      </c>
      <c r="BO7" s="10">
        <v>3925</v>
      </c>
      <c r="BP7" s="10"/>
      <c r="BQ7" s="10">
        <v>367</v>
      </c>
      <c r="BR7" s="10">
        <v>3774</v>
      </c>
      <c r="BS7" s="10"/>
      <c r="BT7" s="10">
        <v>286</v>
      </c>
      <c r="BU7" s="10">
        <v>3855</v>
      </c>
      <c r="BV7" s="10"/>
      <c r="BW7" s="10">
        <v>1539</v>
      </c>
      <c r="BX7" s="10">
        <v>2602</v>
      </c>
      <c r="BY7" s="10"/>
      <c r="BZ7" s="10">
        <v>227</v>
      </c>
      <c r="CA7" s="10">
        <v>3914</v>
      </c>
    </row>
    <row r="8" spans="2:79" ht="30" customHeight="1" x14ac:dyDescent="0.35">
      <c r="B8" s="11" t="s">
        <v>27</v>
      </c>
      <c r="C8" s="11">
        <v>4126</v>
      </c>
      <c r="D8" s="11">
        <v>549</v>
      </c>
      <c r="E8" s="11">
        <v>481</v>
      </c>
      <c r="F8" s="11">
        <v>644</v>
      </c>
      <c r="G8" s="11">
        <v>543</v>
      </c>
      <c r="H8" s="11">
        <v>589</v>
      </c>
      <c r="I8" s="11">
        <v>607</v>
      </c>
      <c r="J8" s="11">
        <v>316</v>
      </c>
      <c r="K8" s="11">
        <v>174</v>
      </c>
      <c r="L8" s="11">
        <v>223</v>
      </c>
      <c r="M8" s="11"/>
      <c r="N8" s="11">
        <v>955</v>
      </c>
      <c r="O8" s="11">
        <v>838</v>
      </c>
      <c r="P8" s="11">
        <v>701</v>
      </c>
      <c r="Q8" s="11">
        <v>1631</v>
      </c>
      <c r="R8" s="11"/>
      <c r="S8" s="11">
        <v>510</v>
      </c>
      <c r="T8" s="11">
        <v>297</v>
      </c>
      <c r="U8" s="11">
        <v>346</v>
      </c>
      <c r="V8" s="11">
        <v>863</v>
      </c>
      <c r="W8" s="11">
        <v>655</v>
      </c>
      <c r="X8" s="11">
        <v>709</v>
      </c>
      <c r="Y8" s="11">
        <v>494</v>
      </c>
      <c r="Z8" s="11"/>
      <c r="AA8" s="11">
        <v>3013</v>
      </c>
      <c r="AB8" s="11">
        <v>1113</v>
      </c>
      <c r="AC8" s="11"/>
      <c r="AD8" s="11">
        <v>914</v>
      </c>
      <c r="AE8" s="11">
        <v>713</v>
      </c>
      <c r="AF8" s="11">
        <v>1350</v>
      </c>
      <c r="AG8" s="11"/>
      <c r="AH8" s="11">
        <v>611</v>
      </c>
      <c r="AI8" s="11">
        <v>3515</v>
      </c>
      <c r="AJ8" s="11"/>
      <c r="AK8" s="11">
        <v>1307</v>
      </c>
      <c r="AL8" s="11">
        <v>2819</v>
      </c>
      <c r="AM8" s="11"/>
      <c r="AN8" s="11">
        <v>2495</v>
      </c>
      <c r="AO8" s="11">
        <v>1631</v>
      </c>
      <c r="AP8" s="11"/>
      <c r="AQ8" s="11">
        <v>1614</v>
      </c>
      <c r="AR8" s="11">
        <v>2511</v>
      </c>
      <c r="AS8" s="11"/>
      <c r="AT8" s="11">
        <v>354</v>
      </c>
      <c r="AU8" s="11">
        <v>1181</v>
      </c>
      <c r="AV8" s="11">
        <v>1846</v>
      </c>
      <c r="AW8" s="11">
        <v>734</v>
      </c>
      <c r="AX8" s="11"/>
      <c r="AY8" s="11">
        <v>888</v>
      </c>
      <c r="AZ8" s="11">
        <v>3238</v>
      </c>
      <c r="BA8" s="11"/>
      <c r="BB8" s="11">
        <v>656</v>
      </c>
      <c r="BC8" s="11">
        <v>3470</v>
      </c>
      <c r="BD8" s="11"/>
      <c r="BE8" s="11">
        <v>518</v>
      </c>
      <c r="BF8" s="11">
        <v>3608</v>
      </c>
      <c r="BG8" s="11"/>
      <c r="BH8" s="11">
        <v>349</v>
      </c>
      <c r="BI8" s="11">
        <v>3777</v>
      </c>
      <c r="BJ8" s="11"/>
      <c r="BK8" s="11">
        <v>642</v>
      </c>
      <c r="BL8" s="11">
        <v>3484</v>
      </c>
      <c r="BM8" s="11"/>
      <c r="BN8" s="11">
        <v>201</v>
      </c>
      <c r="BO8" s="11">
        <v>3925</v>
      </c>
      <c r="BP8" s="11"/>
      <c r="BQ8" s="11">
        <v>344</v>
      </c>
      <c r="BR8" s="11">
        <v>3781</v>
      </c>
      <c r="BS8" s="11"/>
      <c r="BT8" s="11">
        <v>281</v>
      </c>
      <c r="BU8" s="11">
        <v>3844</v>
      </c>
      <c r="BV8" s="11"/>
      <c r="BW8" s="11">
        <v>1610</v>
      </c>
      <c r="BX8" s="11">
        <v>2515</v>
      </c>
      <c r="BY8" s="11"/>
      <c r="BZ8" s="11">
        <v>238</v>
      </c>
      <c r="CA8" s="11">
        <v>3887</v>
      </c>
    </row>
    <row r="9" spans="2:79" ht="29" x14ac:dyDescent="0.35">
      <c r="B9" s="18" t="s">
        <v>337</v>
      </c>
      <c r="C9" s="17">
        <v>0.539583386380035</v>
      </c>
      <c r="D9" s="17">
        <v>0.44096348690316101</v>
      </c>
      <c r="E9" s="17">
        <v>0.50405461870052004</v>
      </c>
      <c r="F9" s="17">
        <v>0.61423548442481501</v>
      </c>
      <c r="G9" s="17">
        <v>0.59340617938220097</v>
      </c>
      <c r="H9" s="17">
        <v>0.467111177827847</v>
      </c>
      <c r="I9" s="17">
        <v>0.524302219562643</v>
      </c>
      <c r="J9" s="17">
        <v>0.59970157684865999</v>
      </c>
      <c r="K9" s="17">
        <v>0.51139301872697396</v>
      </c>
      <c r="L9" s="17">
        <v>0.68254761077262405</v>
      </c>
      <c r="M9" s="17"/>
      <c r="N9" s="17">
        <v>0.51418393942029506</v>
      </c>
      <c r="O9" s="17">
        <v>0.55950860417049597</v>
      </c>
      <c r="P9" s="17">
        <v>0.53745420251503795</v>
      </c>
      <c r="Q9" s="17">
        <v>0.54513616962977696</v>
      </c>
      <c r="R9" s="17"/>
      <c r="S9" s="17">
        <v>0.56588409303884302</v>
      </c>
      <c r="T9" s="17">
        <v>0.50314095676981097</v>
      </c>
      <c r="U9" s="17">
        <v>0.56015412155982602</v>
      </c>
      <c r="V9" s="17">
        <v>0.47446718526829301</v>
      </c>
      <c r="W9" s="17">
        <v>0.54659863227694305</v>
      </c>
      <c r="X9" s="17">
        <v>0.54701749490659801</v>
      </c>
      <c r="Y9" s="17">
        <v>0.61853059972395197</v>
      </c>
      <c r="Z9" s="17"/>
      <c r="AA9" s="17">
        <v>0.55466637620413595</v>
      </c>
      <c r="AB9" s="17">
        <v>0.49874994322617699</v>
      </c>
      <c r="AC9" s="17"/>
      <c r="AD9" s="17">
        <v>0.54167343869341</v>
      </c>
      <c r="AE9" s="17">
        <v>0.58870482627095799</v>
      </c>
      <c r="AF9" s="17">
        <v>0.55682597646267695</v>
      </c>
      <c r="AG9" s="17"/>
      <c r="AH9" s="17">
        <v>0.57322401456359295</v>
      </c>
      <c r="AI9" s="17">
        <v>0.53373832910504804</v>
      </c>
      <c r="AJ9" s="17"/>
      <c r="AK9" s="17">
        <v>0.55285884873065005</v>
      </c>
      <c r="AL9" s="17">
        <v>0.533430328761204</v>
      </c>
      <c r="AM9" s="17"/>
      <c r="AN9" s="17">
        <v>0.53595404413042202</v>
      </c>
      <c r="AO9" s="17">
        <v>0.54513616962977696</v>
      </c>
      <c r="AP9" s="17"/>
      <c r="AQ9" s="17">
        <v>0.58391921460806495</v>
      </c>
      <c r="AR9" s="17">
        <v>0.51107939939386904</v>
      </c>
      <c r="AS9" s="17"/>
      <c r="AT9" s="17">
        <v>0.39879166143943801</v>
      </c>
      <c r="AU9" s="17">
        <v>0.51550610588197698</v>
      </c>
      <c r="AV9" s="17">
        <v>0.557183026252147</v>
      </c>
      <c r="AW9" s="17">
        <v>0.60093654325121804</v>
      </c>
      <c r="AX9" s="17"/>
      <c r="AY9" s="17">
        <v>0.55216619069795703</v>
      </c>
      <c r="AZ9" s="17">
        <v>0.53613284508476899</v>
      </c>
      <c r="BA9" s="17"/>
      <c r="BB9" s="17">
        <v>0.56818047376679104</v>
      </c>
      <c r="BC9" s="17">
        <v>0.534178748897294</v>
      </c>
      <c r="BD9" s="17"/>
      <c r="BE9" s="17">
        <v>0.57411949011708496</v>
      </c>
      <c r="BF9" s="17">
        <v>0.53462513824216895</v>
      </c>
      <c r="BG9" s="17"/>
      <c r="BH9" s="17">
        <v>0.51282063244640297</v>
      </c>
      <c r="BI9" s="17">
        <v>0.54205425026725695</v>
      </c>
      <c r="BJ9" s="17"/>
      <c r="BK9" s="17">
        <v>0.57559958920707699</v>
      </c>
      <c r="BL9" s="17">
        <v>0.53295151148959596</v>
      </c>
      <c r="BM9" s="17"/>
      <c r="BN9" s="17">
        <v>0.60614900238384894</v>
      </c>
      <c r="BO9" s="17">
        <v>0.53617943068115304</v>
      </c>
      <c r="BP9" s="17"/>
      <c r="BQ9" s="17">
        <v>0.59956241117565601</v>
      </c>
      <c r="BR9" s="17">
        <v>0.534118683615734</v>
      </c>
      <c r="BS9" s="17"/>
      <c r="BT9" s="17">
        <v>0.61556037525262997</v>
      </c>
      <c r="BU9" s="17">
        <v>0.534027522293959</v>
      </c>
      <c r="BV9" s="17"/>
      <c r="BW9" s="17">
        <v>0.55711912965700205</v>
      </c>
      <c r="BX9" s="17">
        <v>0.52835678409379705</v>
      </c>
      <c r="BY9" s="17"/>
      <c r="BZ9" s="17">
        <v>0.56655030164548403</v>
      </c>
      <c r="CA9" s="17">
        <v>0.53793103443289703</v>
      </c>
    </row>
    <row r="10" spans="2:79" ht="29" x14ac:dyDescent="0.35">
      <c r="B10" s="18" t="s">
        <v>338</v>
      </c>
      <c r="C10" s="17">
        <v>0.39217675134935698</v>
      </c>
      <c r="D10" s="17">
        <v>0.459969247871095</v>
      </c>
      <c r="E10" s="17">
        <v>0.38975886575416102</v>
      </c>
      <c r="F10" s="17">
        <v>0.34150032442290001</v>
      </c>
      <c r="G10" s="17">
        <v>0.35591705851697902</v>
      </c>
      <c r="H10" s="17">
        <v>0.47196506773622798</v>
      </c>
      <c r="I10" s="17">
        <v>0.414338201756842</v>
      </c>
      <c r="J10" s="17">
        <v>0.325731863667369</v>
      </c>
      <c r="K10" s="17">
        <v>0.40227160201832501</v>
      </c>
      <c r="L10" s="17">
        <v>0.28008684719944499</v>
      </c>
      <c r="M10" s="17"/>
      <c r="N10" s="17">
        <v>0.40992176874486203</v>
      </c>
      <c r="O10" s="17">
        <v>0.39274014612629699</v>
      </c>
      <c r="P10" s="17">
        <v>0.39795202264451901</v>
      </c>
      <c r="Q10" s="17">
        <v>0.37900780892795499</v>
      </c>
      <c r="R10" s="17"/>
      <c r="S10" s="17">
        <v>0.38011431800754603</v>
      </c>
      <c r="T10" s="17">
        <v>0.43112341120429698</v>
      </c>
      <c r="U10" s="17">
        <v>0.38113525277620303</v>
      </c>
      <c r="V10" s="17">
        <v>0.441131015514862</v>
      </c>
      <c r="W10" s="17">
        <v>0.38106719453801802</v>
      </c>
      <c r="X10" s="17">
        <v>0.37853174012474899</v>
      </c>
      <c r="Y10" s="17">
        <v>0.34502935921297101</v>
      </c>
      <c r="Z10" s="17"/>
      <c r="AA10" s="17">
        <v>0.38591233130610397</v>
      </c>
      <c r="AB10" s="17">
        <v>0.409136110383024</v>
      </c>
      <c r="AC10" s="17"/>
      <c r="AD10" s="17">
        <v>0.39554273460863598</v>
      </c>
      <c r="AE10" s="17">
        <v>0.34962904054184002</v>
      </c>
      <c r="AF10" s="17">
        <v>0.38815558577590598</v>
      </c>
      <c r="AG10" s="17"/>
      <c r="AH10" s="17">
        <v>0.355432678461087</v>
      </c>
      <c r="AI10" s="17">
        <v>0.39856103196909898</v>
      </c>
      <c r="AJ10" s="17"/>
      <c r="AK10" s="17">
        <v>0.37965448236004601</v>
      </c>
      <c r="AL10" s="17">
        <v>0.397980710607029</v>
      </c>
      <c r="AM10" s="17"/>
      <c r="AN10" s="17">
        <v>0.40078407437334201</v>
      </c>
      <c r="AO10" s="17">
        <v>0.37900780892795499</v>
      </c>
      <c r="AP10" s="17"/>
      <c r="AQ10" s="17">
        <v>0.35977986947514801</v>
      </c>
      <c r="AR10" s="17">
        <v>0.41300505965534801</v>
      </c>
      <c r="AS10" s="17"/>
      <c r="AT10" s="17">
        <v>0.47152507147362599</v>
      </c>
      <c r="AU10" s="17">
        <v>0.40556287192261598</v>
      </c>
      <c r="AV10" s="17">
        <v>0.38293113264763701</v>
      </c>
      <c r="AW10" s="17">
        <v>0.35688493945528399</v>
      </c>
      <c r="AX10" s="17"/>
      <c r="AY10" s="17">
        <v>0.38151196231955298</v>
      </c>
      <c r="AZ10" s="17">
        <v>0.39510132158210098</v>
      </c>
      <c r="BA10" s="17"/>
      <c r="BB10" s="17">
        <v>0.37241202471484902</v>
      </c>
      <c r="BC10" s="17">
        <v>0.39591213813754</v>
      </c>
      <c r="BD10" s="17"/>
      <c r="BE10" s="17">
        <v>0.34158226315277002</v>
      </c>
      <c r="BF10" s="17">
        <v>0.399440455118519</v>
      </c>
      <c r="BG10" s="17"/>
      <c r="BH10" s="17">
        <v>0.39510647357671103</v>
      </c>
      <c r="BI10" s="17">
        <v>0.39190626555147901</v>
      </c>
      <c r="BJ10" s="17"/>
      <c r="BK10" s="17">
        <v>0.374324896340897</v>
      </c>
      <c r="BL10" s="17">
        <v>0.39546391822663501</v>
      </c>
      <c r="BM10" s="17"/>
      <c r="BN10" s="17">
        <v>0.31261377745061097</v>
      </c>
      <c r="BO10" s="17">
        <v>0.39624535094598901</v>
      </c>
      <c r="BP10" s="17"/>
      <c r="BQ10" s="17">
        <v>0.33975344668984703</v>
      </c>
      <c r="BR10" s="17">
        <v>0.39695305071172199</v>
      </c>
      <c r="BS10" s="17"/>
      <c r="BT10" s="17">
        <v>0.32470167085666102</v>
      </c>
      <c r="BU10" s="17">
        <v>0.39711090815100503</v>
      </c>
      <c r="BV10" s="17"/>
      <c r="BW10" s="17">
        <v>0.38868499428950698</v>
      </c>
      <c r="BX10" s="17">
        <v>0.39441221791453002</v>
      </c>
      <c r="BY10" s="17"/>
      <c r="BZ10" s="17">
        <v>0.35621668211611701</v>
      </c>
      <c r="CA10" s="17">
        <v>0.39438014353685302</v>
      </c>
    </row>
    <row r="11" spans="2:79" x14ac:dyDescent="0.35">
      <c r="B11" s="18" t="s">
        <v>339</v>
      </c>
      <c r="C11" s="17">
        <v>5.18123677447117E-2</v>
      </c>
      <c r="D11" s="17">
        <v>6.7469950514574106E-2</v>
      </c>
      <c r="E11" s="17">
        <v>8.1146893497312106E-2</v>
      </c>
      <c r="F11" s="17">
        <v>3.3837782170070899E-2</v>
      </c>
      <c r="G11" s="17">
        <v>3.9162310724864202E-2</v>
      </c>
      <c r="H11" s="17">
        <v>4.7061348883130301E-2</v>
      </c>
      <c r="I11" s="17">
        <v>4.93966110201495E-2</v>
      </c>
      <c r="J11" s="17">
        <v>6.0282578204677598E-2</v>
      </c>
      <c r="K11" s="17">
        <v>6.5017969088111596E-2</v>
      </c>
      <c r="L11" s="17">
        <v>2.9459970475969099E-2</v>
      </c>
      <c r="M11" s="17"/>
      <c r="N11" s="17">
        <v>5.4844860117497299E-2</v>
      </c>
      <c r="O11" s="17">
        <v>3.9797709176090101E-2</v>
      </c>
      <c r="P11" s="17">
        <v>4.3077452908560097E-2</v>
      </c>
      <c r="Q11" s="17">
        <v>5.9968901456796203E-2</v>
      </c>
      <c r="R11" s="17"/>
      <c r="S11" s="17">
        <v>3.5641012774596699E-2</v>
      </c>
      <c r="T11" s="17">
        <v>5.77871915105789E-2</v>
      </c>
      <c r="U11" s="17">
        <v>4.5997140824715302E-2</v>
      </c>
      <c r="V11" s="17">
        <v>6.8591702177896299E-2</v>
      </c>
      <c r="W11" s="17">
        <v>5.3440103948609603E-2</v>
      </c>
      <c r="X11" s="17">
        <v>6.0723716905578498E-2</v>
      </c>
      <c r="Y11" s="17">
        <v>2.7902798065494699E-2</v>
      </c>
      <c r="Z11" s="17"/>
      <c r="AA11" s="17">
        <v>5.04840639814539E-2</v>
      </c>
      <c r="AB11" s="17">
        <v>5.5408419776874197E-2</v>
      </c>
      <c r="AC11" s="17"/>
      <c r="AD11" s="17">
        <v>5.7784214937008999E-2</v>
      </c>
      <c r="AE11" s="17">
        <v>5.3099148896276399E-2</v>
      </c>
      <c r="AF11" s="17">
        <v>4.3660817234484797E-2</v>
      </c>
      <c r="AG11" s="17"/>
      <c r="AH11" s="17">
        <v>6.4220106256532405E-2</v>
      </c>
      <c r="AI11" s="17">
        <v>4.9656523868701702E-2</v>
      </c>
      <c r="AJ11" s="17"/>
      <c r="AK11" s="17">
        <v>4.6964495481295103E-2</v>
      </c>
      <c r="AL11" s="17">
        <v>5.4059313016952999E-2</v>
      </c>
      <c r="AM11" s="17"/>
      <c r="AN11" s="17">
        <v>4.6481193974688098E-2</v>
      </c>
      <c r="AO11" s="17">
        <v>5.9968901456796203E-2</v>
      </c>
      <c r="AP11" s="17"/>
      <c r="AQ11" s="17">
        <v>4.2834711329610697E-2</v>
      </c>
      <c r="AR11" s="17">
        <v>5.75842008613991E-2</v>
      </c>
      <c r="AS11" s="17"/>
      <c r="AT11" s="17">
        <v>7.3146506263949501E-2</v>
      </c>
      <c r="AU11" s="17">
        <v>5.4637244705559203E-2</v>
      </c>
      <c r="AV11" s="17">
        <v>5.2225346841865403E-2</v>
      </c>
      <c r="AW11" s="17">
        <v>3.5498945640057601E-2</v>
      </c>
      <c r="AX11" s="17"/>
      <c r="AY11" s="17">
        <v>5.1949409401564901E-2</v>
      </c>
      <c r="AZ11" s="17">
        <v>5.17747872591382E-2</v>
      </c>
      <c r="BA11" s="17"/>
      <c r="BB11" s="17">
        <v>4.5210587614074697E-2</v>
      </c>
      <c r="BC11" s="17">
        <v>5.3060055240445297E-2</v>
      </c>
      <c r="BD11" s="17"/>
      <c r="BE11" s="17">
        <v>7.5044685321163707E-2</v>
      </c>
      <c r="BF11" s="17">
        <v>4.8476971365352298E-2</v>
      </c>
      <c r="BG11" s="17"/>
      <c r="BH11" s="17">
        <v>6.6767438096488704E-2</v>
      </c>
      <c r="BI11" s="17">
        <v>5.0431644992684301E-2</v>
      </c>
      <c r="BJ11" s="17"/>
      <c r="BK11" s="17">
        <v>3.8977303880886702E-2</v>
      </c>
      <c r="BL11" s="17">
        <v>5.4175763413168203E-2</v>
      </c>
      <c r="BM11" s="17"/>
      <c r="BN11" s="17">
        <v>7.3306342024431301E-2</v>
      </c>
      <c r="BO11" s="17">
        <v>5.0713233677705E-2</v>
      </c>
      <c r="BP11" s="17"/>
      <c r="BQ11" s="17">
        <v>5.6718237336421999E-2</v>
      </c>
      <c r="BR11" s="17">
        <v>5.1365392836225397E-2</v>
      </c>
      <c r="BS11" s="17"/>
      <c r="BT11" s="17">
        <v>4.5928329673073198E-2</v>
      </c>
      <c r="BU11" s="17">
        <v>5.2242641651172199E-2</v>
      </c>
      <c r="BV11" s="17"/>
      <c r="BW11" s="17">
        <v>4.4818394206185601E-2</v>
      </c>
      <c r="BX11" s="17">
        <v>5.6289997125876103E-2</v>
      </c>
      <c r="BY11" s="17"/>
      <c r="BZ11" s="17">
        <v>7.2724955040324293E-2</v>
      </c>
      <c r="CA11" s="17">
        <v>5.0530984464590402E-2</v>
      </c>
    </row>
    <row r="12" spans="2:79" x14ac:dyDescent="0.35">
      <c r="B12" s="18" t="s">
        <v>340</v>
      </c>
      <c r="C12" s="17">
        <v>8.4294370249891407E-3</v>
      </c>
      <c r="D12" s="17">
        <v>1.35756541934313E-2</v>
      </c>
      <c r="E12" s="17">
        <v>1.36349330844852E-2</v>
      </c>
      <c r="F12" s="17">
        <v>5.37590712947886E-3</v>
      </c>
      <c r="G12" s="17">
        <v>7.7886749929133E-3</v>
      </c>
      <c r="H12" s="17">
        <v>9.148583437222E-3</v>
      </c>
      <c r="I12" s="17">
        <v>7.9584377389213708E-3</v>
      </c>
      <c r="J12" s="17">
        <v>6.2295383460715002E-3</v>
      </c>
      <c r="K12" s="17">
        <v>0</v>
      </c>
      <c r="L12" s="17">
        <v>3.9527857759812501E-3</v>
      </c>
      <c r="M12" s="17"/>
      <c r="N12" s="17">
        <v>1.4617851721210001E-2</v>
      </c>
      <c r="O12" s="17">
        <v>3.91184036001219E-3</v>
      </c>
      <c r="P12" s="17">
        <v>1.20538840911921E-2</v>
      </c>
      <c r="Q12" s="17">
        <v>5.5674936976868802E-3</v>
      </c>
      <c r="R12" s="17"/>
      <c r="S12" s="17">
        <v>1.35390973090066E-2</v>
      </c>
      <c r="T12" s="17">
        <v>7.9484405153136192E-3</v>
      </c>
      <c r="U12" s="17">
        <v>1.0335009536205199E-2</v>
      </c>
      <c r="V12" s="17">
        <v>1.4616180268338899E-2</v>
      </c>
      <c r="W12" s="17">
        <v>8.4673761005699105E-3</v>
      </c>
      <c r="X12" s="17">
        <v>2.79164838648641E-3</v>
      </c>
      <c r="Y12" s="17">
        <v>2.0120274320800601E-3</v>
      </c>
      <c r="Z12" s="17"/>
      <c r="AA12" s="17">
        <v>4.8829194941077203E-3</v>
      </c>
      <c r="AB12" s="17">
        <v>1.8030751066851401E-2</v>
      </c>
      <c r="AC12" s="17"/>
      <c r="AD12" s="17">
        <v>3.0546965458158001E-3</v>
      </c>
      <c r="AE12" s="17">
        <v>5.4258539602495401E-3</v>
      </c>
      <c r="AF12" s="17">
        <v>5.1887339787235398E-3</v>
      </c>
      <c r="AG12" s="17"/>
      <c r="AH12" s="17">
        <v>1.6972212469754701E-3</v>
      </c>
      <c r="AI12" s="17">
        <v>9.5991591418101603E-3</v>
      </c>
      <c r="AJ12" s="17"/>
      <c r="AK12" s="17">
        <v>1.20386483764353E-2</v>
      </c>
      <c r="AL12" s="17">
        <v>6.7565999653475903E-3</v>
      </c>
      <c r="AM12" s="17"/>
      <c r="AN12" s="17">
        <v>1.0300025406816401E-2</v>
      </c>
      <c r="AO12" s="17">
        <v>5.5674936976868802E-3</v>
      </c>
      <c r="AP12" s="17"/>
      <c r="AQ12" s="17">
        <v>7.03765418008989E-3</v>
      </c>
      <c r="AR12" s="17">
        <v>9.3242293788059708E-3</v>
      </c>
      <c r="AS12" s="17"/>
      <c r="AT12" s="17">
        <v>2.6591491328040499E-2</v>
      </c>
      <c r="AU12" s="17">
        <v>1.27754106391173E-2</v>
      </c>
      <c r="AV12" s="17">
        <v>3.52985586904269E-3</v>
      </c>
      <c r="AW12" s="17">
        <v>5.1046707236316402E-3</v>
      </c>
      <c r="AX12" s="17"/>
      <c r="AY12" s="17">
        <v>8.6630778953344003E-3</v>
      </c>
      <c r="AZ12" s="17">
        <v>8.3653664528798802E-3</v>
      </c>
      <c r="BA12" s="17"/>
      <c r="BB12" s="17">
        <v>7.6446866257929404E-3</v>
      </c>
      <c r="BC12" s="17">
        <v>8.5777490318984899E-3</v>
      </c>
      <c r="BD12" s="17"/>
      <c r="BE12" s="17">
        <v>4.3117212503892598E-3</v>
      </c>
      <c r="BF12" s="17">
        <v>9.0206055229504704E-3</v>
      </c>
      <c r="BG12" s="17"/>
      <c r="BH12" s="17">
        <v>8.0205358792461504E-3</v>
      </c>
      <c r="BI12" s="17">
        <v>8.4671887106701291E-3</v>
      </c>
      <c r="BJ12" s="17"/>
      <c r="BK12" s="17">
        <v>4.7820771752699999E-3</v>
      </c>
      <c r="BL12" s="17">
        <v>9.1010468090607297E-3</v>
      </c>
      <c r="BM12" s="17"/>
      <c r="BN12" s="17">
        <v>0</v>
      </c>
      <c r="BO12" s="17">
        <v>8.8604918536252398E-3</v>
      </c>
      <c r="BP12" s="17"/>
      <c r="BQ12" s="17">
        <v>3.9659047980752597E-3</v>
      </c>
      <c r="BR12" s="17">
        <v>8.8361104742837402E-3</v>
      </c>
      <c r="BS12" s="17"/>
      <c r="BT12" s="17">
        <v>9.9900506763038795E-3</v>
      </c>
      <c r="BU12" s="17">
        <v>8.3153161909545296E-3</v>
      </c>
      <c r="BV12" s="17"/>
      <c r="BW12" s="17">
        <v>5.1879104740524097E-3</v>
      </c>
      <c r="BX12" s="17">
        <v>1.0504702886998301E-2</v>
      </c>
      <c r="BY12" s="17"/>
      <c r="BZ12" s="17">
        <v>0</v>
      </c>
      <c r="CA12" s="17">
        <v>8.9459364667833496E-3</v>
      </c>
    </row>
    <row r="13" spans="2:79" x14ac:dyDescent="0.35">
      <c r="B13" s="18" t="s">
        <v>103</v>
      </c>
      <c r="C13" s="19">
        <v>7.9980575009070305E-3</v>
      </c>
      <c r="D13" s="19">
        <v>1.80216605177386E-2</v>
      </c>
      <c r="E13" s="19">
        <v>1.14046889635221E-2</v>
      </c>
      <c r="F13" s="19">
        <v>5.0505018527348799E-3</v>
      </c>
      <c r="G13" s="19">
        <v>3.7257763830423401E-3</v>
      </c>
      <c r="H13" s="19">
        <v>4.7138221155726004E-3</v>
      </c>
      <c r="I13" s="19">
        <v>4.0045299214439096E-3</v>
      </c>
      <c r="J13" s="19">
        <v>8.0544429332223503E-3</v>
      </c>
      <c r="K13" s="19">
        <v>2.1317410166589199E-2</v>
      </c>
      <c r="L13" s="19">
        <v>3.9527857759812501E-3</v>
      </c>
      <c r="M13" s="19"/>
      <c r="N13" s="19">
        <v>6.43157999613492E-3</v>
      </c>
      <c r="O13" s="19">
        <v>4.0417001671040299E-3</v>
      </c>
      <c r="P13" s="19">
        <v>9.4624378406902802E-3</v>
      </c>
      <c r="Q13" s="19">
        <v>1.03196262877846E-2</v>
      </c>
      <c r="R13" s="19"/>
      <c r="S13" s="19">
        <v>4.8214788700080297E-3</v>
      </c>
      <c r="T13" s="19">
        <v>0</v>
      </c>
      <c r="U13" s="19">
        <v>2.3784753030504902E-3</v>
      </c>
      <c r="V13" s="19">
        <v>1.1939167706102199E-3</v>
      </c>
      <c r="W13" s="19">
        <v>1.04266931358593E-2</v>
      </c>
      <c r="X13" s="19">
        <v>1.0935399676588501E-2</v>
      </c>
      <c r="Y13" s="19">
        <v>6.5252155655022804E-3</v>
      </c>
      <c r="Z13" s="19"/>
      <c r="AA13" s="19">
        <v>4.0543090141986499E-3</v>
      </c>
      <c r="AB13" s="19">
        <v>1.86747755470731E-2</v>
      </c>
      <c r="AC13" s="19"/>
      <c r="AD13" s="19">
        <v>1.9449152151286299E-3</v>
      </c>
      <c r="AE13" s="19">
        <v>3.14113033067543E-3</v>
      </c>
      <c r="AF13" s="19">
        <v>6.1688865482080503E-3</v>
      </c>
      <c r="AG13" s="19"/>
      <c r="AH13" s="19">
        <v>5.4259794718121502E-3</v>
      </c>
      <c r="AI13" s="19">
        <v>8.4449559153409997E-3</v>
      </c>
      <c r="AJ13" s="19"/>
      <c r="AK13" s="19">
        <v>8.4835250515726598E-3</v>
      </c>
      <c r="AL13" s="19">
        <v>7.77304764946636E-3</v>
      </c>
      <c r="AM13" s="19"/>
      <c r="AN13" s="19">
        <v>6.4806621147308801E-3</v>
      </c>
      <c r="AO13" s="19">
        <v>1.03196262877846E-2</v>
      </c>
      <c r="AP13" s="19"/>
      <c r="AQ13" s="19">
        <v>6.4285504070870402E-3</v>
      </c>
      <c r="AR13" s="19">
        <v>9.0071107105785808E-3</v>
      </c>
      <c r="AS13" s="19"/>
      <c r="AT13" s="19">
        <v>2.9945269494945699E-2</v>
      </c>
      <c r="AU13" s="19">
        <v>1.1518366850730001E-2</v>
      </c>
      <c r="AV13" s="19">
        <v>4.1306383893085904E-3</v>
      </c>
      <c r="AW13" s="19">
        <v>1.57490092980822E-3</v>
      </c>
      <c r="AX13" s="19"/>
      <c r="AY13" s="19">
        <v>5.7093596855905503E-3</v>
      </c>
      <c r="AZ13" s="19">
        <v>8.6256796211116194E-3</v>
      </c>
      <c r="BA13" s="19"/>
      <c r="BB13" s="19">
        <v>6.5522272784923402E-3</v>
      </c>
      <c r="BC13" s="19">
        <v>8.2713086928225092E-3</v>
      </c>
      <c r="BD13" s="19"/>
      <c r="BE13" s="19">
        <v>4.9418401585920998E-3</v>
      </c>
      <c r="BF13" s="19">
        <v>8.4368297510085399E-3</v>
      </c>
      <c r="BG13" s="19"/>
      <c r="BH13" s="19">
        <v>1.7284920001150901E-2</v>
      </c>
      <c r="BI13" s="19">
        <v>7.1406504779094196E-3</v>
      </c>
      <c r="BJ13" s="19"/>
      <c r="BK13" s="19">
        <v>6.3161333958684897E-3</v>
      </c>
      <c r="BL13" s="19">
        <v>8.3077600615404992E-3</v>
      </c>
      <c r="BM13" s="19"/>
      <c r="BN13" s="19">
        <v>7.9308781411086392E-3</v>
      </c>
      <c r="BO13" s="19">
        <v>8.0014928415282297E-3</v>
      </c>
      <c r="BP13" s="19"/>
      <c r="BQ13" s="19">
        <v>0</v>
      </c>
      <c r="BR13" s="19">
        <v>8.7267623620343009E-3</v>
      </c>
      <c r="BS13" s="19"/>
      <c r="BT13" s="19">
        <v>3.8195735413318198E-3</v>
      </c>
      <c r="BU13" s="19">
        <v>8.3036117129089895E-3</v>
      </c>
      <c r="BV13" s="19"/>
      <c r="BW13" s="19">
        <v>4.18957137325272E-3</v>
      </c>
      <c r="BX13" s="19">
        <v>1.0436297978799299E-2</v>
      </c>
      <c r="BY13" s="19"/>
      <c r="BZ13" s="19">
        <v>4.5080611980746702E-3</v>
      </c>
      <c r="CA13" s="19">
        <v>8.2119010988760295E-3</v>
      </c>
    </row>
    <row r="14" spans="2:79" x14ac:dyDescent="0.35">
      <c r="B14" s="16" t="s">
        <v>696</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3700</v>
      </c>
      <c r="D7" s="10">
        <v>561</v>
      </c>
      <c r="E7" s="10">
        <v>483</v>
      </c>
      <c r="F7" s="10">
        <v>480</v>
      </c>
      <c r="G7" s="10">
        <v>514</v>
      </c>
      <c r="H7" s="10">
        <v>578</v>
      </c>
      <c r="I7" s="10">
        <v>558</v>
      </c>
      <c r="J7" s="10">
        <v>237</v>
      </c>
      <c r="K7" s="10">
        <v>133</v>
      </c>
      <c r="L7" s="10">
        <v>156</v>
      </c>
      <c r="M7" s="10"/>
      <c r="N7" s="10">
        <v>550</v>
      </c>
      <c r="O7" s="10">
        <v>516</v>
      </c>
      <c r="P7" s="10">
        <v>685</v>
      </c>
      <c r="Q7" s="10">
        <v>1949</v>
      </c>
      <c r="R7" s="10"/>
      <c r="S7" s="10">
        <v>338</v>
      </c>
      <c r="T7" s="10">
        <v>277</v>
      </c>
      <c r="U7" s="10">
        <v>320</v>
      </c>
      <c r="V7" s="10">
        <v>717</v>
      </c>
      <c r="W7" s="10">
        <v>653</v>
      </c>
      <c r="X7" s="10">
        <v>732</v>
      </c>
      <c r="Y7" s="10">
        <v>471</v>
      </c>
      <c r="Z7" s="10"/>
      <c r="AA7" s="10">
        <v>3011</v>
      </c>
      <c r="AB7" s="10">
        <v>689</v>
      </c>
      <c r="AC7" s="10"/>
      <c r="AD7" s="10">
        <v>934</v>
      </c>
      <c r="AE7" s="10">
        <v>796</v>
      </c>
      <c r="AF7" s="10">
        <v>1261</v>
      </c>
      <c r="AG7" s="10"/>
      <c r="AH7" s="10">
        <v>691</v>
      </c>
      <c r="AI7" s="10">
        <v>3009</v>
      </c>
      <c r="AJ7" s="10"/>
      <c r="AK7" s="10">
        <v>1079</v>
      </c>
      <c r="AL7" s="10">
        <v>2621</v>
      </c>
      <c r="AM7" s="10"/>
      <c r="AN7" s="10">
        <v>1751</v>
      </c>
      <c r="AO7" s="10">
        <v>1949</v>
      </c>
      <c r="AP7" s="10"/>
      <c r="AQ7" s="10">
        <v>1660</v>
      </c>
      <c r="AR7" s="10">
        <v>2040</v>
      </c>
      <c r="AS7" s="10"/>
      <c r="AT7" s="10">
        <v>170</v>
      </c>
      <c r="AU7" s="10">
        <v>798</v>
      </c>
      <c r="AV7" s="10">
        <v>1882</v>
      </c>
      <c r="AW7" s="10">
        <v>844</v>
      </c>
      <c r="AX7" s="10"/>
      <c r="AY7" s="10">
        <v>967</v>
      </c>
      <c r="AZ7" s="10">
        <v>2733</v>
      </c>
      <c r="BA7" s="10"/>
      <c r="BB7" s="10">
        <v>594</v>
      </c>
      <c r="BC7" s="10">
        <v>3106</v>
      </c>
      <c r="BD7" s="10"/>
      <c r="BE7" s="10">
        <v>553</v>
      </c>
      <c r="BF7" s="10">
        <v>3147</v>
      </c>
      <c r="BG7" s="10"/>
      <c r="BH7" s="10">
        <v>296</v>
      </c>
      <c r="BI7" s="10">
        <v>3404</v>
      </c>
      <c r="BJ7" s="10"/>
      <c r="BK7" s="10">
        <v>647</v>
      </c>
      <c r="BL7" s="10">
        <v>3053</v>
      </c>
      <c r="BM7" s="10"/>
      <c r="BN7" s="10">
        <v>209</v>
      </c>
      <c r="BO7" s="10">
        <v>3491</v>
      </c>
      <c r="BP7" s="10"/>
      <c r="BQ7" s="10">
        <v>364</v>
      </c>
      <c r="BR7" s="10">
        <v>3336</v>
      </c>
      <c r="BS7" s="10"/>
      <c r="BT7" s="10">
        <v>255</v>
      </c>
      <c r="BU7" s="10">
        <v>3445</v>
      </c>
      <c r="BV7" s="10"/>
      <c r="BW7" s="10">
        <v>1298</v>
      </c>
      <c r="BX7" s="10">
        <v>2402</v>
      </c>
      <c r="BY7" s="10"/>
      <c r="BZ7" s="10">
        <v>212</v>
      </c>
      <c r="CA7" s="10">
        <v>3488</v>
      </c>
    </row>
    <row r="8" spans="2:79" ht="30" customHeight="1" x14ac:dyDescent="0.35">
      <c r="B8" s="11" t="s">
        <v>27</v>
      </c>
      <c r="C8" s="11">
        <v>3633</v>
      </c>
      <c r="D8" s="11">
        <v>544</v>
      </c>
      <c r="E8" s="11">
        <v>475</v>
      </c>
      <c r="F8" s="11">
        <v>469</v>
      </c>
      <c r="G8" s="11">
        <v>499</v>
      </c>
      <c r="H8" s="11">
        <v>575</v>
      </c>
      <c r="I8" s="11">
        <v>539</v>
      </c>
      <c r="J8" s="11">
        <v>240</v>
      </c>
      <c r="K8" s="11">
        <v>129</v>
      </c>
      <c r="L8" s="11">
        <v>163</v>
      </c>
      <c r="M8" s="11"/>
      <c r="N8" s="11">
        <v>560</v>
      </c>
      <c r="O8" s="11">
        <v>652</v>
      </c>
      <c r="P8" s="11">
        <v>642</v>
      </c>
      <c r="Q8" s="11">
        <v>1780</v>
      </c>
      <c r="R8" s="11"/>
      <c r="S8" s="11">
        <v>356</v>
      </c>
      <c r="T8" s="11">
        <v>266</v>
      </c>
      <c r="U8" s="11">
        <v>311</v>
      </c>
      <c r="V8" s="11">
        <v>712</v>
      </c>
      <c r="W8" s="11">
        <v>625</v>
      </c>
      <c r="X8" s="11">
        <v>708</v>
      </c>
      <c r="Y8" s="11">
        <v>461</v>
      </c>
      <c r="Z8" s="11"/>
      <c r="AA8" s="11">
        <v>2917</v>
      </c>
      <c r="AB8" s="11">
        <v>716</v>
      </c>
      <c r="AC8" s="11"/>
      <c r="AD8" s="11">
        <v>903</v>
      </c>
      <c r="AE8" s="11">
        <v>748</v>
      </c>
      <c r="AF8" s="11">
        <v>1249</v>
      </c>
      <c r="AG8" s="11"/>
      <c r="AH8" s="11">
        <v>651</v>
      </c>
      <c r="AI8" s="11">
        <v>2982</v>
      </c>
      <c r="AJ8" s="11"/>
      <c r="AK8" s="11">
        <v>1087</v>
      </c>
      <c r="AL8" s="11">
        <v>2546</v>
      </c>
      <c r="AM8" s="11"/>
      <c r="AN8" s="11">
        <v>1853</v>
      </c>
      <c r="AO8" s="11">
        <v>1780</v>
      </c>
      <c r="AP8" s="11"/>
      <c r="AQ8" s="11">
        <v>1611</v>
      </c>
      <c r="AR8" s="11">
        <v>2022</v>
      </c>
      <c r="AS8" s="11"/>
      <c r="AT8" s="11">
        <v>175</v>
      </c>
      <c r="AU8" s="11">
        <v>812</v>
      </c>
      <c r="AV8" s="11">
        <v>1834</v>
      </c>
      <c r="AW8" s="11">
        <v>805</v>
      </c>
      <c r="AX8" s="11"/>
      <c r="AY8" s="11">
        <v>930</v>
      </c>
      <c r="AZ8" s="11">
        <v>2703</v>
      </c>
      <c r="BA8" s="11"/>
      <c r="BB8" s="11">
        <v>584</v>
      </c>
      <c r="BC8" s="11">
        <v>3049</v>
      </c>
      <c r="BD8" s="11"/>
      <c r="BE8" s="11">
        <v>528</v>
      </c>
      <c r="BF8" s="11">
        <v>3105</v>
      </c>
      <c r="BG8" s="11"/>
      <c r="BH8" s="11">
        <v>295</v>
      </c>
      <c r="BI8" s="11">
        <v>3338</v>
      </c>
      <c r="BJ8" s="11"/>
      <c r="BK8" s="11">
        <v>614</v>
      </c>
      <c r="BL8" s="11">
        <v>3019</v>
      </c>
      <c r="BM8" s="11"/>
      <c r="BN8" s="11">
        <v>198</v>
      </c>
      <c r="BO8" s="11">
        <v>3435</v>
      </c>
      <c r="BP8" s="11"/>
      <c r="BQ8" s="11">
        <v>344</v>
      </c>
      <c r="BR8" s="11">
        <v>3289</v>
      </c>
      <c r="BS8" s="11"/>
      <c r="BT8" s="11">
        <v>252</v>
      </c>
      <c r="BU8" s="11">
        <v>3381</v>
      </c>
      <c r="BV8" s="11"/>
      <c r="BW8" s="11">
        <v>1359</v>
      </c>
      <c r="BX8" s="11">
        <v>2274</v>
      </c>
      <c r="BY8" s="11"/>
      <c r="BZ8" s="11">
        <v>221</v>
      </c>
      <c r="CA8" s="11">
        <v>3412</v>
      </c>
    </row>
    <row r="9" spans="2:79" ht="29" x14ac:dyDescent="0.35">
      <c r="B9" s="18" t="s">
        <v>337</v>
      </c>
      <c r="C9" s="17">
        <v>0.44979220599532099</v>
      </c>
      <c r="D9" s="17">
        <v>0.41406116993384201</v>
      </c>
      <c r="E9" s="17">
        <v>0.40892314890081199</v>
      </c>
      <c r="F9" s="17">
        <v>0.51679914804656402</v>
      </c>
      <c r="G9" s="17">
        <v>0.45021952013795502</v>
      </c>
      <c r="H9" s="17">
        <v>0.41967802434665302</v>
      </c>
      <c r="I9" s="17">
        <v>0.491098079488761</v>
      </c>
      <c r="J9" s="17">
        <v>0.49636836519875299</v>
      </c>
      <c r="K9" s="17">
        <v>0.39865546266409702</v>
      </c>
      <c r="L9" s="17">
        <v>0.43591096976159999</v>
      </c>
      <c r="M9" s="17"/>
      <c r="N9" s="17">
        <v>0.319874471068396</v>
      </c>
      <c r="O9" s="17">
        <v>0.38381807882174201</v>
      </c>
      <c r="P9" s="17">
        <v>0.44806103616198101</v>
      </c>
      <c r="Q9" s="17">
        <v>0.515433661480869</v>
      </c>
      <c r="R9" s="17"/>
      <c r="S9" s="17">
        <v>0.40384386479352902</v>
      </c>
      <c r="T9" s="17">
        <v>0.43189467895133299</v>
      </c>
      <c r="U9" s="17">
        <v>0.51770517944572603</v>
      </c>
      <c r="V9" s="17">
        <v>0.37265373876970698</v>
      </c>
      <c r="W9" s="17">
        <v>0.49482754500522902</v>
      </c>
      <c r="X9" s="17">
        <v>0.48408974519075898</v>
      </c>
      <c r="Y9" s="17">
        <v>0.50469312660854804</v>
      </c>
      <c r="Z9" s="17"/>
      <c r="AA9" s="17">
        <v>0.48524087508483599</v>
      </c>
      <c r="AB9" s="17">
        <v>0.30534132330213798</v>
      </c>
      <c r="AC9" s="17"/>
      <c r="AD9" s="17">
        <v>0.50295042089545905</v>
      </c>
      <c r="AE9" s="17">
        <v>0.54332206633591995</v>
      </c>
      <c r="AF9" s="17">
        <v>0.44496479869140898</v>
      </c>
      <c r="AG9" s="17"/>
      <c r="AH9" s="17">
        <v>0.55538721570615701</v>
      </c>
      <c r="AI9" s="17">
        <v>0.42675217271218602</v>
      </c>
      <c r="AJ9" s="17"/>
      <c r="AK9" s="17">
        <v>0.47026580874448698</v>
      </c>
      <c r="AL9" s="17">
        <v>0.44105215794011798</v>
      </c>
      <c r="AM9" s="17"/>
      <c r="AN9" s="17">
        <v>0.38674680512996301</v>
      </c>
      <c r="AO9" s="17">
        <v>0.515433661480869</v>
      </c>
      <c r="AP9" s="17"/>
      <c r="AQ9" s="17">
        <v>0.53980641049320999</v>
      </c>
      <c r="AR9" s="17">
        <v>0.37809707641252899</v>
      </c>
      <c r="AS9" s="17"/>
      <c r="AT9" s="17">
        <v>0.290664846849571</v>
      </c>
      <c r="AU9" s="17">
        <v>0.29919062482312297</v>
      </c>
      <c r="AV9" s="17">
        <v>0.45494781487178299</v>
      </c>
      <c r="AW9" s="17">
        <v>0.62198685609127002</v>
      </c>
      <c r="AX9" s="17"/>
      <c r="AY9" s="17">
        <v>0.50414770145227406</v>
      </c>
      <c r="AZ9" s="17">
        <v>0.43109465531726598</v>
      </c>
      <c r="BA9" s="17"/>
      <c r="BB9" s="17">
        <v>0.47443822742080199</v>
      </c>
      <c r="BC9" s="17">
        <v>0.44507465240981198</v>
      </c>
      <c r="BD9" s="17"/>
      <c r="BE9" s="17">
        <v>0.51810987451752799</v>
      </c>
      <c r="BF9" s="17">
        <v>0.43817170924253601</v>
      </c>
      <c r="BG9" s="17"/>
      <c r="BH9" s="17">
        <v>0.428493209517259</v>
      </c>
      <c r="BI9" s="17">
        <v>0.45167297710601001</v>
      </c>
      <c r="BJ9" s="17"/>
      <c r="BK9" s="17">
        <v>0.44474312399378102</v>
      </c>
      <c r="BL9" s="17">
        <v>0.45081962795252001</v>
      </c>
      <c r="BM9" s="17"/>
      <c r="BN9" s="17">
        <v>0.52663122337887602</v>
      </c>
      <c r="BO9" s="17">
        <v>0.445372209494793</v>
      </c>
      <c r="BP9" s="17"/>
      <c r="BQ9" s="17">
        <v>0.50704875826130802</v>
      </c>
      <c r="BR9" s="17">
        <v>0.44379852920468998</v>
      </c>
      <c r="BS9" s="17"/>
      <c r="BT9" s="17">
        <v>0.46569590821064599</v>
      </c>
      <c r="BU9" s="17">
        <v>0.448606451542306</v>
      </c>
      <c r="BV9" s="17"/>
      <c r="BW9" s="17">
        <v>0.425575066616734</v>
      </c>
      <c r="BX9" s="17">
        <v>0.46426619379027401</v>
      </c>
      <c r="BY9" s="17"/>
      <c r="BZ9" s="17">
        <v>0.47290005318436801</v>
      </c>
      <c r="CA9" s="17">
        <v>0.44829322405475203</v>
      </c>
    </row>
    <row r="10" spans="2:79" ht="29" x14ac:dyDescent="0.35">
      <c r="B10" s="18" t="s">
        <v>338</v>
      </c>
      <c r="C10" s="17">
        <v>0.46261462374173601</v>
      </c>
      <c r="D10" s="17">
        <v>0.50601807984087099</v>
      </c>
      <c r="E10" s="17">
        <v>0.480729235177067</v>
      </c>
      <c r="F10" s="17">
        <v>0.39807469251067201</v>
      </c>
      <c r="G10" s="17">
        <v>0.45909902115522799</v>
      </c>
      <c r="H10" s="17">
        <v>0.51241790829789602</v>
      </c>
      <c r="I10" s="17">
        <v>0.43990426033163199</v>
      </c>
      <c r="J10" s="17">
        <v>0.39657516915486801</v>
      </c>
      <c r="K10" s="17">
        <v>0.45231655699421602</v>
      </c>
      <c r="L10" s="17">
        <v>0.46594431158668198</v>
      </c>
      <c r="M10" s="17"/>
      <c r="N10" s="17">
        <v>0.52645357169816398</v>
      </c>
      <c r="O10" s="17">
        <v>0.49922578361065401</v>
      </c>
      <c r="P10" s="17">
        <v>0.478986605801142</v>
      </c>
      <c r="Q10" s="17">
        <v>0.423228522068611</v>
      </c>
      <c r="R10" s="17"/>
      <c r="S10" s="17">
        <v>0.44861638052784403</v>
      </c>
      <c r="T10" s="17">
        <v>0.46070177162855003</v>
      </c>
      <c r="U10" s="17">
        <v>0.42968339726278998</v>
      </c>
      <c r="V10" s="17">
        <v>0.53042454301370201</v>
      </c>
      <c r="W10" s="17">
        <v>0.44012472993486501</v>
      </c>
      <c r="X10" s="17">
        <v>0.447704471864737</v>
      </c>
      <c r="Y10" s="17">
        <v>0.41757713344250602</v>
      </c>
      <c r="Z10" s="17"/>
      <c r="AA10" s="17">
        <v>0.44182281706267601</v>
      </c>
      <c r="AB10" s="17">
        <v>0.54733980256275305</v>
      </c>
      <c r="AC10" s="17"/>
      <c r="AD10" s="17">
        <v>0.426499736582788</v>
      </c>
      <c r="AE10" s="17">
        <v>0.40844167886854199</v>
      </c>
      <c r="AF10" s="17">
        <v>0.471307072744994</v>
      </c>
      <c r="AG10" s="17"/>
      <c r="AH10" s="17">
        <v>0.39136045017299298</v>
      </c>
      <c r="AI10" s="17">
        <v>0.47816174604497502</v>
      </c>
      <c r="AJ10" s="17"/>
      <c r="AK10" s="17">
        <v>0.44048242847213198</v>
      </c>
      <c r="AL10" s="17">
        <v>0.472062714172783</v>
      </c>
      <c r="AM10" s="17"/>
      <c r="AN10" s="17">
        <v>0.50044304406146101</v>
      </c>
      <c r="AO10" s="17">
        <v>0.423228522068611</v>
      </c>
      <c r="AP10" s="17"/>
      <c r="AQ10" s="17">
        <v>0.39510748724273798</v>
      </c>
      <c r="AR10" s="17">
        <v>0.51638316978462595</v>
      </c>
      <c r="AS10" s="17"/>
      <c r="AT10" s="17">
        <v>0.51863563576548299</v>
      </c>
      <c r="AU10" s="17">
        <v>0.53969645353100504</v>
      </c>
      <c r="AV10" s="17">
        <v>0.46962314244825298</v>
      </c>
      <c r="AW10" s="17">
        <v>0.35854019931130798</v>
      </c>
      <c r="AX10" s="17"/>
      <c r="AY10" s="17">
        <v>0.42310132829763603</v>
      </c>
      <c r="AZ10" s="17">
        <v>0.47620665961247999</v>
      </c>
      <c r="BA10" s="17"/>
      <c r="BB10" s="17">
        <v>0.44647836286118098</v>
      </c>
      <c r="BC10" s="17">
        <v>0.46570330381953001</v>
      </c>
      <c r="BD10" s="17"/>
      <c r="BE10" s="17">
        <v>0.39592608371594101</v>
      </c>
      <c r="BF10" s="17">
        <v>0.47395801381316099</v>
      </c>
      <c r="BG10" s="17"/>
      <c r="BH10" s="17">
        <v>0.47858806031602102</v>
      </c>
      <c r="BI10" s="17">
        <v>0.46120411700362401</v>
      </c>
      <c r="BJ10" s="17"/>
      <c r="BK10" s="17">
        <v>0.47126679810668298</v>
      </c>
      <c r="BL10" s="17">
        <v>0.46085401975127699</v>
      </c>
      <c r="BM10" s="17"/>
      <c r="BN10" s="17">
        <v>0.43209532568239101</v>
      </c>
      <c r="BO10" s="17">
        <v>0.464370179645679</v>
      </c>
      <c r="BP10" s="17"/>
      <c r="BQ10" s="17">
        <v>0.430536850834144</v>
      </c>
      <c r="BR10" s="17">
        <v>0.46597255912838298</v>
      </c>
      <c r="BS10" s="17"/>
      <c r="BT10" s="17">
        <v>0.43104329938991898</v>
      </c>
      <c r="BU10" s="17">
        <v>0.46496853089686802</v>
      </c>
      <c r="BV10" s="17"/>
      <c r="BW10" s="17">
        <v>0.48145041831965002</v>
      </c>
      <c r="BX10" s="17">
        <v>0.45135693320418002</v>
      </c>
      <c r="BY10" s="17"/>
      <c r="BZ10" s="17">
        <v>0.438929535664417</v>
      </c>
      <c r="CA10" s="17">
        <v>0.464151050696537</v>
      </c>
    </row>
    <row r="11" spans="2:79" x14ac:dyDescent="0.35">
      <c r="B11" s="18" t="s">
        <v>339</v>
      </c>
      <c r="C11" s="17">
        <v>6.6316003466595594E-2</v>
      </c>
      <c r="D11" s="17">
        <v>6.1264100668117903E-2</v>
      </c>
      <c r="E11" s="17">
        <v>8.47691676088278E-2</v>
      </c>
      <c r="F11" s="17">
        <v>6.6173094304187302E-2</v>
      </c>
      <c r="G11" s="17">
        <v>6.9522910402318699E-2</v>
      </c>
      <c r="H11" s="17">
        <v>5.88392442356169E-2</v>
      </c>
      <c r="I11" s="17">
        <v>5.1404924910228397E-2</v>
      </c>
      <c r="J11" s="17">
        <v>7.0992527418956106E-2</v>
      </c>
      <c r="K11" s="17">
        <v>9.8734519001586807E-2</v>
      </c>
      <c r="L11" s="17">
        <v>6.3073986548339303E-2</v>
      </c>
      <c r="M11" s="17"/>
      <c r="N11" s="17">
        <v>0.108322145187022</v>
      </c>
      <c r="O11" s="17">
        <v>8.2414220802662405E-2</v>
      </c>
      <c r="P11" s="17">
        <v>5.9601718994932301E-2</v>
      </c>
      <c r="Q11" s="17">
        <v>4.9630554572386E-2</v>
      </c>
      <c r="R11" s="17"/>
      <c r="S11" s="17">
        <v>0.10280960030414001</v>
      </c>
      <c r="T11" s="17">
        <v>9.0930834134286903E-2</v>
      </c>
      <c r="U11" s="17">
        <v>4.2323198855239101E-2</v>
      </c>
      <c r="V11" s="17">
        <v>6.6863925671460697E-2</v>
      </c>
      <c r="W11" s="17">
        <v>5.5368565412481002E-2</v>
      </c>
      <c r="X11" s="17">
        <v>5.8627288310661503E-2</v>
      </c>
      <c r="Y11" s="17">
        <v>6.4313113982418305E-2</v>
      </c>
      <c r="Z11" s="17"/>
      <c r="AA11" s="17">
        <v>5.8509938840846203E-2</v>
      </c>
      <c r="AB11" s="17">
        <v>9.8125178663050303E-2</v>
      </c>
      <c r="AC11" s="17"/>
      <c r="AD11" s="17">
        <v>6.0780414807474599E-2</v>
      </c>
      <c r="AE11" s="17">
        <v>3.7681122231689103E-2</v>
      </c>
      <c r="AF11" s="17">
        <v>6.4454994506500801E-2</v>
      </c>
      <c r="AG11" s="17"/>
      <c r="AH11" s="17">
        <v>4.7378175887332702E-2</v>
      </c>
      <c r="AI11" s="17">
        <v>7.0448094357361504E-2</v>
      </c>
      <c r="AJ11" s="17"/>
      <c r="AK11" s="17">
        <v>6.5669939206397798E-2</v>
      </c>
      <c r="AL11" s="17">
        <v>6.6591804103643196E-2</v>
      </c>
      <c r="AM11" s="17"/>
      <c r="AN11" s="17">
        <v>8.2341559365268102E-2</v>
      </c>
      <c r="AO11" s="17">
        <v>4.9630554572386E-2</v>
      </c>
      <c r="AP11" s="17"/>
      <c r="AQ11" s="17">
        <v>4.8802346751449899E-2</v>
      </c>
      <c r="AR11" s="17">
        <v>8.0265400616357105E-2</v>
      </c>
      <c r="AS11" s="17"/>
      <c r="AT11" s="17">
        <v>0.121233571701129</v>
      </c>
      <c r="AU11" s="17">
        <v>0.10971630848958799</v>
      </c>
      <c r="AV11" s="17">
        <v>6.2671050507812104E-2</v>
      </c>
      <c r="AW11" s="17">
        <v>1.9472944597421799E-2</v>
      </c>
      <c r="AX11" s="17"/>
      <c r="AY11" s="17">
        <v>6.2489850411575801E-2</v>
      </c>
      <c r="AZ11" s="17">
        <v>6.7632148044927703E-2</v>
      </c>
      <c r="BA11" s="17"/>
      <c r="BB11" s="17">
        <v>5.4548008959747103E-2</v>
      </c>
      <c r="BC11" s="17">
        <v>6.8568543287186201E-2</v>
      </c>
      <c r="BD11" s="17"/>
      <c r="BE11" s="17">
        <v>6.1670043489515498E-2</v>
      </c>
      <c r="BF11" s="17">
        <v>6.7106258227846494E-2</v>
      </c>
      <c r="BG11" s="17"/>
      <c r="BH11" s="17">
        <v>6.3292212236623194E-2</v>
      </c>
      <c r="BI11" s="17">
        <v>6.6583014130499205E-2</v>
      </c>
      <c r="BJ11" s="17"/>
      <c r="BK11" s="17">
        <v>5.9215644108831199E-2</v>
      </c>
      <c r="BL11" s="17">
        <v>6.7760833458651595E-2</v>
      </c>
      <c r="BM11" s="17"/>
      <c r="BN11" s="17">
        <v>2.6005399330071999E-2</v>
      </c>
      <c r="BO11" s="17">
        <v>6.8634782848276094E-2</v>
      </c>
      <c r="BP11" s="17"/>
      <c r="BQ11" s="17">
        <v>5.3107762270907397E-2</v>
      </c>
      <c r="BR11" s="17">
        <v>6.7698656203558902E-2</v>
      </c>
      <c r="BS11" s="17"/>
      <c r="BT11" s="17">
        <v>8.1699322104704597E-2</v>
      </c>
      <c r="BU11" s="17">
        <v>6.5169047975961306E-2</v>
      </c>
      <c r="BV11" s="17"/>
      <c r="BW11" s="17">
        <v>7.2568075825124395E-2</v>
      </c>
      <c r="BX11" s="17">
        <v>6.2579293791854798E-2</v>
      </c>
      <c r="BY11" s="17"/>
      <c r="BZ11" s="17">
        <v>7.4524519687950694E-2</v>
      </c>
      <c r="CA11" s="17">
        <v>6.5783525582610594E-2</v>
      </c>
    </row>
    <row r="12" spans="2:79" x14ac:dyDescent="0.35">
      <c r="B12" s="18" t="s">
        <v>340</v>
      </c>
      <c r="C12" s="17">
        <v>1.18127892557797E-2</v>
      </c>
      <c r="D12" s="17">
        <v>9.9986337819764192E-3</v>
      </c>
      <c r="E12" s="17">
        <v>1.87363046281648E-2</v>
      </c>
      <c r="F12" s="17">
        <v>1.1563589589836901E-2</v>
      </c>
      <c r="G12" s="17">
        <v>1.13177232117544E-2</v>
      </c>
      <c r="H12" s="17">
        <v>4.2683251099063201E-3</v>
      </c>
      <c r="I12" s="17">
        <v>7.5563915931193696E-3</v>
      </c>
      <c r="J12" s="17">
        <v>1.1979729509372899E-2</v>
      </c>
      <c r="K12" s="17">
        <v>2.8106084728913301E-2</v>
      </c>
      <c r="L12" s="17">
        <v>2.7497123296569798E-2</v>
      </c>
      <c r="M12" s="17"/>
      <c r="N12" s="17">
        <v>2.12432475080883E-2</v>
      </c>
      <c r="O12" s="17">
        <v>2.2893926775639201E-2</v>
      </c>
      <c r="P12" s="17">
        <v>8.8462342667039208E-3</v>
      </c>
      <c r="Q12" s="17">
        <v>5.8597258859622598E-3</v>
      </c>
      <c r="R12" s="17"/>
      <c r="S12" s="17">
        <v>2.6690351727255399E-2</v>
      </c>
      <c r="T12" s="17">
        <v>5.8986966469540001E-3</v>
      </c>
      <c r="U12" s="17">
        <v>6.4789652917205398E-3</v>
      </c>
      <c r="V12" s="17">
        <v>1.7974680106863199E-2</v>
      </c>
      <c r="W12" s="17">
        <v>4.3473330628214296E-3</v>
      </c>
      <c r="X12" s="17">
        <v>6.0958659408288001E-3</v>
      </c>
      <c r="Y12" s="17">
        <v>7.8865483348222899E-3</v>
      </c>
      <c r="Z12" s="17"/>
      <c r="AA12" s="17">
        <v>7.7089858944296404E-3</v>
      </c>
      <c r="AB12" s="17">
        <v>2.85355050353009E-2</v>
      </c>
      <c r="AC12" s="17"/>
      <c r="AD12" s="17">
        <v>8.05429009913128E-3</v>
      </c>
      <c r="AE12" s="17">
        <v>7.3075675516274703E-3</v>
      </c>
      <c r="AF12" s="17">
        <v>9.7793478492085306E-3</v>
      </c>
      <c r="AG12" s="17"/>
      <c r="AH12" s="17">
        <v>5.8741582335172203E-3</v>
      </c>
      <c r="AI12" s="17">
        <v>1.31085536747979E-2</v>
      </c>
      <c r="AJ12" s="17"/>
      <c r="AK12" s="17">
        <v>1.17170472247942E-2</v>
      </c>
      <c r="AL12" s="17">
        <v>1.18536609070453E-2</v>
      </c>
      <c r="AM12" s="17"/>
      <c r="AN12" s="17">
        <v>1.75304148591553E-2</v>
      </c>
      <c r="AO12" s="17">
        <v>5.8597258859622598E-3</v>
      </c>
      <c r="AP12" s="17"/>
      <c r="AQ12" s="17">
        <v>7.0823476653047203E-3</v>
      </c>
      <c r="AR12" s="17">
        <v>1.5580523745072201E-2</v>
      </c>
      <c r="AS12" s="17"/>
      <c r="AT12" s="17">
        <v>4.1232202117065998E-2</v>
      </c>
      <c r="AU12" s="17">
        <v>2.7249935178328102E-2</v>
      </c>
      <c r="AV12" s="17">
        <v>7.3970679133137096E-3</v>
      </c>
      <c r="AW12" s="17">
        <v>0</v>
      </c>
      <c r="AX12" s="17"/>
      <c r="AY12" s="17">
        <v>5.9072410276568297E-3</v>
      </c>
      <c r="AZ12" s="17">
        <v>1.38442174738237E-2</v>
      </c>
      <c r="BA12" s="17"/>
      <c r="BB12" s="17">
        <v>1.2520271523319399E-2</v>
      </c>
      <c r="BC12" s="17">
        <v>1.16773683920915E-2</v>
      </c>
      <c r="BD12" s="17"/>
      <c r="BE12" s="17">
        <v>1.7418790757364602E-2</v>
      </c>
      <c r="BF12" s="17">
        <v>1.0859236190307301E-2</v>
      </c>
      <c r="BG12" s="17"/>
      <c r="BH12" s="17">
        <v>4.0692760557426398E-3</v>
      </c>
      <c r="BI12" s="17">
        <v>1.24965668195193E-2</v>
      </c>
      <c r="BJ12" s="17"/>
      <c r="BK12" s="17">
        <v>1.38472641216629E-2</v>
      </c>
      <c r="BL12" s="17">
        <v>1.1398800307305199E-2</v>
      </c>
      <c r="BM12" s="17"/>
      <c r="BN12" s="17">
        <v>1.06641645780864E-2</v>
      </c>
      <c r="BO12" s="17">
        <v>1.18788613794051E-2</v>
      </c>
      <c r="BP12" s="17"/>
      <c r="BQ12" s="17">
        <v>0</v>
      </c>
      <c r="BR12" s="17">
        <v>1.30493645994375E-2</v>
      </c>
      <c r="BS12" s="17"/>
      <c r="BT12" s="17">
        <v>1.49636435131271E-2</v>
      </c>
      <c r="BU12" s="17">
        <v>1.1577866631106199E-2</v>
      </c>
      <c r="BV12" s="17"/>
      <c r="BW12" s="17">
        <v>1.0628957894474499E-2</v>
      </c>
      <c r="BX12" s="17">
        <v>1.2520336105428E-2</v>
      </c>
      <c r="BY12" s="17"/>
      <c r="BZ12" s="17">
        <v>1.3645891463264901E-2</v>
      </c>
      <c r="CA12" s="17">
        <v>1.1693877827910299E-2</v>
      </c>
    </row>
    <row r="13" spans="2:79" x14ac:dyDescent="0.35">
      <c r="B13" s="18" t="s">
        <v>103</v>
      </c>
      <c r="C13" s="19">
        <v>9.4643775405680707E-3</v>
      </c>
      <c r="D13" s="19">
        <v>8.6580157751924604E-3</v>
      </c>
      <c r="E13" s="19">
        <v>6.8421436851285001E-3</v>
      </c>
      <c r="F13" s="19">
        <v>7.3894755487400703E-3</v>
      </c>
      <c r="G13" s="19">
        <v>9.8408250927438396E-3</v>
      </c>
      <c r="H13" s="19">
        <v>4.796498009928E-3</v>
      </c>
      <c r="I13" s="19">
        <v>1.00363436762584E-2</v>
      </c>
      <c r="J13" s="19">
        <v>2.4084208718050299E-2</v>
      </c>
      <c r="K13" s="19">
        <v>2.2187376611186801E-2</v>
      </c>
      <c r="L13" s="19">
        <v>7.5736088068089399E-3</v>
      </c>
      <c r="M13" s="19"/>
      <c r="N13" s="19">
        <v>2.41065645383302E-2</v>
      </c>
      <c r="O13" s="19">
        <v>1.16479899893033E-2</v>
      </c>
      <c r="P13" s="19">
        <v>4.5044047752413503E-3</v>
      </c>
      <c r="Q13" s="19">
        <v>5.8475359921709496E-3</v>
      </c>
      <c r="R13" s="19"/>
      <c r="S13" s="19">
        <v>1.8039802647230301E-2</v>
      </c>
      <c r="T13" s="19">
        <v>1.0574018638876401E-2</v>
      </c>
      <c r="U13" s="19">
        <v>3.80925914452458E-3</v>
      </c>
      <c r="V13" s="19">
        <v>1.2083112438266701E-2</v>
      </c>
      <c r="W13" s="19">
        <v>5.3318265846036004E-3</v>
      </c>
      <c r="X13" s="19">
        <v>3.4826286930134801E-3</v>
      </c>
      <c r="Y13" s="19">
        <v>5.5300776317058599E-3</v>
      </c>
      <c r="Z13" s="19"/>
      <c r="AA13" s="19">
        <v>6.7173831172125404E-3</v>
      </c>
      <c r="AB13" s="19">
        <v>2.06581904367572E-2</v>
      </c>
      <c r="AC13" s="19"/>
      <c r="AD13" s="19">
        <v>1.7151376151477E-3</v>
      </c>
      <c r="AE13" s="19">
        <v>3.2475650122214201E-3</v>
      </c>
      <c r="AF13" s="19">
        <v>9.4937862078883599E-3</v>
      </c>
      <c r="AG13" s="19"/>
      <c r="AH13" s="19">
        <v>0</v>
      </c>
      <c r="AI13" s="19">
        <v>1.15294332106795E-2</v>
      </c>
      <c r="AJ13" s="19"/>
      <c r="AK13" s="19">
        <v>1.1864776352188199E-2</v>
      </c>
      <c r="AL13" s="19">
        <v>8.4396628764103303E-3</v>
      </c>
      <c r="AM13" s="19"/>
      <c r="AN13" s="19">
        <v>1.29381765841523E-2</v>
      </c>
      <c r="AO13" s="19">
        <v>5.8475359921709496E-3</v>
      </c>
      <c r="AP13" s="19"/>
      <c r="AQ13" s="19">
        <v>9.2014078472979696E-3</v>
      </c>
      <c r="AR13" s="19">
        <v>9.6738294414154408E-3</v>
      </c>
      <c r="AS13" s="19"/>
      <c r="AT13" s="19">
        <v>2.8233743566751301E-2</v>
      </c>
      <c r="AU13" s="19">
        <v>2.4146677977955399E-2</v>
      </c>
      <c r="AV13" s="19">
        <v>5.3609242588385803E-3</v>
      </c>
      <c r="AW13" s="19">
        <v>0</v>
      </c>
      <c r="AX13" s="19"/>
      <c r="AY13" s="19">
        <v>4.3538788108568897E-3</v>
      </c>
      <c r="AZ13" s="19">
        <v>1.1222319551502E-2</v>
      </c>
      <c r="BA13" s="19"/>
      <c r="BB13" s="19">
        <v>1.20151292349512E-2</v>
      </c>
      <c r="BC13" s="19">
        <v>8.9761320913801807E-3</v>
      </c>
      <c r="BD13" s="19"/>
      <c r="BE13" s="19">
        <v>6.8752075196507204E-3</v>
      </c>
      <c r="BF13" s="19">
        <v>9.9047825261494808E-3</v>
      </c>
      <c r="BG13" s="19"/>
      <c r="BH13" s="19">
        <v>2.55572418743539E-2</v>
      </c>
      <c r="BI13" s="19">
        <v>8.0433249403483193E-3</v>
      </c>
      <c r="BJ13" s="19"/>
      <c r="BK13" s="19">
        <v>1.09271696690424E-2</v>
      </c>
      <c r="BL13" s="19">
        <v>9.1667185302460093E-3</v>
      </c>
      <c r="BM13" s="19"/>
      <c r="BN13" s="19">
        <v>4.6038870305745404E-3</v>
      </c>
      <c r="BO13" s="19">
        <v>9.7439666318467795E-3</v>
      </c>
      <c r="BP13" s="19"/>
      <c r="BQ13" s="19">
        <v>9.3066286336403597E-3</v>
      </c>
      <c r="BR13" s="19">
        <v>9.4808908639307399E-3</v>
      </c>
      <c r="BS13" s="19"/>
      <c r="BT13" s="19">
        <v>6.5978267816028096E-3</v>
      </c>
      <c r="BU13" s="19">
        <v>9.6781029537589807E-3</v>
      </c>
      <c r="BV13" s="19"/>
      <c r="BW13" s="19">
        <v>9.7774813440167901E-3</v>
      </c>
      <c r="BX13" s="19">
        <v>9.2772431082627609E-3</v>
      </c>
      <c r="BY13" s="19"/>
      <c r="BZ13" s="19">
        <v>0</v>
      </c>
      <c r="CA13" s="19">
        <v>1.0078321838189901E-2</v>
      </c>
    </row>
    <row r="14" spans="2:79" x14ac:dyDescent="0.35">
      <c r="B14" s="16" t="s">
        <v>697</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1552</v>
      </c>
      <c r="D7" s="10">
        <v>219</v>
      </c>
      <c r="E7" s="10">
        <v>205</v>
      </c>
      <c r="F7" s="10">
        <v>221</v>
      </c>
      <c r="G7" s="10">
        <v>230</v>
      </c>
      <c r="H7" s="10">
        <v>218</v>
      </c>
      <c r="I7" s="10">
        <v>192</v>
      </c>
      <c r="J7" s="10">
        <v>120</v>
      </c>
      <c r="K7" s="10">
        <v>74</v>
      </c>
      <c r="L7" s="10">
        <v>73</v>
      </c>
      <c r="M7" s="10"/>
      <c r="N7" s="10">
        <v>172</v>
      </c>
      <c r="O7" s="10">
        <v>168</v>
      </c>
      <c r="P7" s="10">
        <v>308</v>
      </c>
      <c r="Q7" s="10">
        <v>904</v>
      </c>
      <c r="R7" s="10"/>
      <c r="S7" s="10">
        <v>146</v>
      </c>
      <c r="T7" s="10">
        <v>122</v>
      </c>
      <c r="U7" s="10">
        <v>137</v>
      </c>
      <c r="V7" s="10">
        <v>264</v>
      </c>
      <c r="W7" s="10">
        <v>293</v>
      </c>
      <c r="X7" s="10">
        <v>332</v>
      </c>
      <c r="Y7" s="10">
        <v>198</v>
      </c>
      <c r="Z7" s="10"/>
      <c r="AA7" s="10">
        <v>1339</v>
      </c>
      <c r="AB7" s="10">
        <v>213</v>
      </c>
      <c r="AC7" s="10"/>
      <c r="AD7" s="10">
        <v>437</v>
      </c>
      <c r="AE7" s="10">
        <v>400</v>
      </c>
      <c r="AF7" s="10">
        <v>494</v>
      </c>
      <c r="AG7" s="10"/>
      <c r="AH7" s="10">
        <v>384</v>
      </c>
      <c r="AI7" s="10">
        <v>1168</v>
      </c>
      <c r="AJ7" s="10"/>
      <c r="AK7" s="10">
        <v>492</v>
      </c>
      <c r="AL7" s="10">
        <v>1060</v>
      </c>
      <c r="AM7" s="10"/>
      <c r="AN7" s="10">
        <v>648</v>
      </c>
      <c r="AO7" s="10">
        <v>904</v>
      </c>
      <c r="AP7" s="10"/>
      <c r="AQ7" s="10">
        <v>795</v>
      </c>
      <c r="AR7" s="10">
        <v>757</v>
      </c>
      <c r="AS7" s="10"/>
      <c r="AT7" s="10">
        <v>56</v>
      </c>
      <c r="AU7" s="10">
        <v>225</v>
      </c>
      <c r="AV7" s="10">
        <v>667</v>
      </c>
      <c r="AW7" s="10">
        <v>597</v>
      </c>
      <c r="AX7" s="10"/>
      <c r="AY7" s="10">
        <v>517</v>
      </c>
      <c r="AZ7" s="10">
        <v>1035</v>
      </c>
      <c r="BA7" s="10"/>
      <c r="BB7" s="10">
        <v>259</v>
      </c>
      <c r="BC7" s="10">
        <v>1293</v>
      </c>
      <c r="BD7" s="10"/>
      <c r="BE7" s="10">
        <v>269</v>
      </c>
      <c r="BF7" s="10">
        <v>1283</v>
      </c>
      <c r="BG7" s="10"/>
      <c r="BH7" s="10">
        <v>127</v>
      </c>
      <c r="BI7" s="10">
        <v>1425</v>
      </c>
      <c r="BJ7" s="10"/>
      <c r="BK7" s="10">
        <v>329</v>
      </c>
      <c r="BL7" s="10">
        <v>1223</v>
      </c>
      <c r="BM7" s="10"/>
      <c r="BN7" s="10">
        <v>129</v>
      </c>
      <c r="BO7" s="10">
        <v>1423</v>
      </c>
      <c r="BP7" s="10"/>
      <c r="BQ7" s="10">
        <v>230</v>
      </c>
      <c r="BR7" s="10">
        <v>1322</v>
      </c>
      <c r="BS7" s="10"/>
      <c r="BT7" s="10">
        <v>160</v>
      </c>
      <c r="BU7" s="10">
        <v>1392</v>
      </c>
      <c r="BV7" s="10"/>
      <c r="BW7" s="10">
        <v>520</v>
      </c>
      <c r="BX7" s="10">
        <v>1032</v>
      </c>
      <c r="BY7" s="10"/>
      <c r="BZ7" s="10">
        <v>106</v>
      </c>
      <c r="CA7" s="10">
        <v>1446</v>
      </c>
    </row>
    <row r="8" spans="2:79" ht="30" customHeight="1" x14ac:dyDescent="0.35">
      <c r="B8" s="11" t="s">
        <v>27</v>
      </c>
      <c r="C8" s="11">
        <v>1500</v>
      </c>
      <c r="D8" s="11">
        <v>209</v>
      </c>
      <c r="E8" s="11">
        <v>202</v>
      </c>
      <c r="F8" s="11">
        <v>212</v>
      </c>
      <c r="G8" s="11">
        <v>212</v>
      </c>
      <c r="H8" s="11">
        <v>212</v>
      </c>
      <c r="I8" s="11">
        <v>188</v>
      </c>
      <c r="J8" s="11">
        <v>119</v>
      </c>
      <c r="K8" s="11">
        <v>68</v>
      </c>
      <c r="L8" s="11">
        <v>77</v>
      </c>
      <c r="M8" s="11"/>
      <c r="N8" s="11">
        <v>176</v>
      </c>
      <c r="O8" s="11">
        <v>208</v>
      </c>
      <c r="P8" s="11">
        <v>291</v>
      </c>
      <c r="Q8" s="11">
        <v>825</v>
      </c>
      <c r="R8" s="11"/>
      <c r="S8" s="11">
        <v>148</v>
      </c>
      <c r="T8" s="11">
        <v>121</v>
      </c>
      <c r="U8" s="11">
        <v>136</v>
      </c>
      <c r="V8" s="11">
        <v>263</v>
      </c>
      <c r="W8" s="11">
        <v>277</v>
      </c>
      <c r="X8" s="11">
        <v>312</v>
      </c>
      <c r="Y8" s="11">
        <v>181</v>
      </c>
      <c r="Z8" s="11"/>
      <c r="AA8" s="11">
        <v>1280</v>
      </c>
      <c r="AB8" s="11">
        <v>220</v>
      </c>
      <c r="AC8" s="11"/>
      <c r="AD8" s="11">
        <v>420</v>
      </c>
      <c r="AE8" s="11">
        <v>374</v>
      </c>
      <c r="AF8" s="11">
        <v>480</v>
      </c>
      <c r="AG8" s="11"/>
      <c r="AH8" s="11">
        <v>360</v>
      </c>
      <c r="AI8" s="11">
        <v>1140</v>
      </c>
      <c r="AJ8" s="11"/>
      <c r="AK8" s="11">
        <v>481</v>
      </c>
      <c r="AL8" s="11">
        <v>1019</v>
      </c>
      <c r="AM8" s="11"/>
      <c r="AN8" s="11">
        <v>675</v>
      </c>
      <c r="AO8" s="11">
        <v>825</v>
      </c>
      <c r="AP8" s="11"/>
      <c r="AQ8" s="11">
        <v>755</v>
      </c>
      <c r="AR8" s="11">
        <v>744</v>
      </c>
      <c r="AS8" s="11"/>
      <c r="AT8" s="11">
        <v>55</v>
      </c>
      <c r="AU8" s="11">
        <v>229</v>
      </c>
      <c r="AV8" s="11">
        <v>640</v>
      </c>
      <c r="AW8" s="11">
        <v>568</v>
      </c>
      <c r="AX8" s="11"/>
      <c r="AY8" s="11">
        <v>493</v>
      </c>
      <c r="AZ8" s="11">
        <v>1007</v>
      </c>
      <c r="BA8" s="11"/>
      <c r="BB8" s="11">
        <v>242</v>
      </c>
      <c r="BC8" s="11">
        <v>1257</v>
      </c>
      <c r="BD8" s="11"/>
      <c r="BE8" s="11">
        <v>257</v>
      </c>
      <c r="BF8" s="11">
        <v>1243</v>
      </c>
      <c r="BG8" s="11"/>
      <c r="BH8" s="11">
        <v>128</v>
      </c>
      <c r="BI8" s="11">
        <v>1372</v>
      </c>
      <c r="BJ8" s="11"/>
      <c r="BK8" s="11">
        <v>315</v>
      </c>
      <c r="BL8" s="11">
        <v>1184</v>
      </c>
      <c r="BM8" s="11"/>
      <c r="BN8" s="11">
        <v>120</v>
      </c>
      <c r="BO8" s="11">
        <v>1380</v>
      </c>
      <c r="BP8" s="11"/>
      <c r="BQ8" s="11">
        <v>217</v>
      </c>
      <c r="BR8" s="11">
        <v>1282</v>
      </c>
      <c r="BS8" s="11"/>
      <c r="BT8" s="11">
        <v>151</v>
      </c>
      <c r="BU8" s="11">
        <v>1349</v>
      </c>
      <c r="BV8" s="11"/>
      <c r="BW8" s="11">
        <v>535</v>
      </c>
      <c r="BX8" s="11">
        <v>965</v>
      </c>
      <c r="BY8" s="11"/>
      <c r="BZ8" s="11">
        <v>109</v>
      </c>
      <c r="CA8" s="11">
        <v>1391</v>
      </c>
    </row>
    <row r="9" spans="2:79" ht="29" x14ac:dyDescent="0.35">
      <c r="B9" s="18" t="s">
        <v>337</v>
      </c>
      <c r="C9" s="17">
        <v>0.33431891589757901</v>
      </c>
      <c r="D9" s="17">
        <v>0.34950854402616499</v>
      </c>
      <c r="E9" s="17">
        <v>0.33865506300447101</v>
      </c>
      <c r="F9" s="17">
        <v>0.33642786934300001</v>
      </c>
      <c r="G9" s="17">
        <v>0.28120748662942102</v>
      </c>
      <c r="H9" s="17">
        <v>0.31407516777112399</v>
      </c>
      <c r="I9" s="17">
        <v>0.38168019756852101</v>
      </c>
      <c r="J9" s="17">
        <v>0.33854579550268998</v>
      </c>
      <c r="K9" s="17">
        <v>0.43866513128324802</v>
      </c>
      <c r="L9" s="17">
        <v>0.26425721420005299</v>
      </c>
      <c r="M9" s="17"/>
      <c r="N9" s="17">
        <v>0.26915519854490899</v>
      </c>
      <c r="O9" s="17">
        <v>0.29042809193962899</v>
      </c>
      <c r="P9" s="17">
        <v>0.29397634725900401</v>
      </c>
      <c r="Q9" s="17">
        <v>0.37350454163921998</v>
      </c>
      <c r="R9" s="17"/>
      <c r="S9" s="17">
        <v>0.246309057220501</v>
      </c>
      <c r="T9" s="17">
        <v>0.367249414729657</v>
      </c>
      <c r="U9" s="17">
        <v>0.23526323468119201</v>
      </c>
      <c r="V9" s="17">
        <v>0.28656541942587199</v>
      </c>
      <c r="W9" s="17">
        <v>0.38039058389104402</v>
      </c>
      <c r="X9" s="17">
        <v>0.35261417383688798</v>
      </c>
      <c r="Y9" s="17">
        <v>0.47572717732259101</v>
      </c>
      <c r="Z9" s="17"/>
      <c r="AA9" s="17">
        <v>0.35880902680669902</v>
      </c>
      <c r="AB9" s="17">
        <v>0.19149412941156799</v>
      </c>
      <c r="AC9" s="17"/>
      <c r="AD9" s="17">
        <v>0.352817956600328</v>
      </c>
      <c r="AE9" s="17">
        <v>0.41317393011224801</v>
      </c>
      <c r="AF9" s="17">
        <v>0.31825310792598899</v>
      </c>
      <c r="AG9" s="17"/>
      <c r="AH9" s="17">
        <v>0.41614839939005499</v>
      </c>
      <c r="AI9" s="17">
        <v>0.308474869041936</v>
      </c>
      <c r="AJ9" s="17"/>
      <c r="AK9" s="17">
        <v>0.347107339042587</v>
      </c>
      <c r="AL9" s="17">
        <v>0.32828819228825001</v>
      </c>
      <c r="AM9" s="17"/>
      <c r="AN9" s="17">
        <v>0.28640476273885601</v>
      </c>
      <c r="AO9" s="17">
        <v>0.37350454163921998</v>
      </c>
      <c r="AP9" s="17"/>
      <c r="AQ9" s="17">
        <v>0.431462567202757</v>
      </c>
      <c r="AR9" s="17">
        <v>0.23569885462415099</v>
      </c>
      <c r="AS9" s="17"/>
      <c r="AT9" s="17">
        <v>0.26627716090168502</v>
      </c>
      <c r="AU9" s="17">
        <v>0.18490322364832701</v>
      </c>
      <c r="AV9" s="17">
        <v>0.28071165389042502</v>
      </c>
      <c r="AW9" s="17">
        <v>0.459314828534852</v>
      </c>
      <c r="AX9" s="17"/>
      <c r="AY9" s="17">
        <v>0.40787858171529401</v>
      </c>
      <c r="AZ9" s="17">
        <v>0.29833306523687098</v>
      </c>
      <c r="BA9" s="17"/>
      <c r="BB9" s="17">
        <v>0.38840681126938598</v>
      </c>
      <c r="BC9" s="17">
        <v>0.32389662282291398</v>
      </c>
      <c r="BD9" s="17"/>
      <c r="BE9" s="17">
        <v>0.43448113480197798</v>
      </c>
      <c r="BF9" s="17">
        <v>0.313639070423891</v>
      </c>
      <c r="BG9" s="17"/>
      <c r="BH9" s="17">
        <v>0.35905689653828898</v>
      </c>
      <c r="BI9" s="17">
        <v>0.33201746147644101</v>
      </c>
      <c r="BJ9" s="17"/>
      <c r="BK9" s="17">
        <v>0.31945637437916502</v>
      </c>
      <c r="BL9" s="17">
        <v>0.33827710171066999</v>
      </c>
      <c r="BM9" s="17"/>
      <c r="BN9" s="17">
        <v>0.387859593219742</v>
      </c>
      <c r="BO9" s="17">
        <v>0.32965994227429701</v>
      </c>
      <c r="BP9" s="17"/>
      <c r="BQ9" s="17">
        <v>0.36482036382397998</v>
      </c>
      <c r="BR9" s="17">
        <v>0.32915177848381</v>
      </c>
      <c r="BS9" s="17"/>
      <c r="BT9" s="17">
        <v>0.449897712052649</v>
      </c>
      <c r="BU9" s="17">
        <v>0.32136701310001897</v>
      </c>
      <c r="BV9" s="17"/>
      <c r="BW9" s="17">
        <v>0.313149620112252</v>
      </c>
      <c r="BX9" s="17">
        <v>0.34605094658881702</v>
      </c>
      <c r="BY9" s="17"/>
      <c r="BZ9" s="17">
        <v>0.363740878139377</v>
      </c>
      <c r="CA9" s="17">
        <v>0.332011956064027</v>
      </c>
    </row>
    <row r="10" spans="2:79" ht="29" x14ac:dyDescent="0.35">
      <c r="B10" s="18" t="s">
        <v>338</v>
      </c>
      <c r="C10" s="17">
        <v>0.44358493871530302</v>
      </c>
      <c r="D10" s="17">
        <v>0.44941925205248401</v>
      </c>
      <c r="E10" s="17">
        <v>0.40750488743994001</v>
      </c>
      <c r="F10" s="17">
        <v>0.45010055890050199</v>
      </c>
      <c r="G10" s="17">
        <v>0.45580488020677801</v>
      </c>
      <c r="H10" s="17">
        <v>0.42303643208545899</v>
      </c>
      <c r="I10" s="17">
        <v>0.45448815676862803</v>
      </c>
      <c r="J10" s="17">
        <v>0.44088914778474397</v>
      </c>
      <c r="K10" s="17">
        <v>0.465570668419305</v>
      </c>
      <c r="L10" s="17">
        <v>0.48569400442580102</v>
      </c>
      <c r="M10" s="17"/>
      <c r="N10" s="17">
        <v>0.48434671519085998</v>
      </c>
      <c r="O10" s="17">
        <v>0.41433674363416401</v>
      </c>
      <c r="P10" s="17">
        <v>0.48697497056878603</v>
      </c>
      <c r="Q10" s="17">
        <v>0.42697938523666201</v>
      </c>
      <c r="R10" s="17"/>
      <c r="S10" s="17">
        <v>0.49395563483148403</v>
      </c>
      <c r="T10" s="17">
        <v>0.430543837847566</v>
      </c>
      <c r="U10" s="17">
        <v>0.46849520536012201</v>
      </c>
      <c r="V10" s="17">
        <v>0.46399362044971099</v>
      </c>
      <c r="W10" s="17">
        <v>0.42684770192821803</v>
      </c>
      <c r="X10" s="17">
        <v>0.46828509397956802</v>
      </c>
      <c r="Y10" s="17">
        <v>0.33816605810288303</v>
      </c>
      <c r="Z10" s="17"/>
      <c r="AA10" s="17">
        <v>0.43631080311120302</v>
      </c>
      <c r="AB10" s="17">
        <v>0.48600724004261397</v>
      </c>
      <c r="AC10" s="17"/>
      <c r="AD10" s="17">
        <v>0.469446730902154</v>
      </c>
      <c r="AE10" s="17">
        <v>0.38483649804729098</v>
      </c>
      <c r="AF10" s="17">
        <v>0.45851162371037002</v>
      </c>
      <c r="AG10" s="17"/>
      <c r="AH10" s="17">
        <v>0.40075570189778398</v>
      </c>
      <c r="AI10" s="17">
        <v>0.45711161340347001</v>
      </c>
      <c r="AJ10" s="17"/>
      <c r="AK10" s="17">
        <v>0.43463056983797199</v>
      </c>
      <c r="AL10" s="17">
        <v>0.44780761129837698</v>
      </c>
      <c r="AM10" s="17"/>
      <c r="AN10" s="17">
        <v>0.46388934926387698</v>
      </c>
      <c r="AO10" s="17">
        <v>0.42697938523666201</v>
      </c>
      <c r="AP10" s="17"/>
      <c r="AQ10" s="17">
        <v>0.40817034690746001</v>
      </c>
      <c r="AR10" s="17">
        <v>0.479537769056125</v>
      </c>
      <c r="AS10" s="17"/>
      <c r="AT10" s="17">
        <v>0.35779590279113499</v>
      </c>
      <c r="AU10" s="17">
        <v>0.46917144001272498</v>
      </c>
      <c r="AV10" s="17">
        <v>0.46184977608969802</v>
      </c>
      <c r="AW10" s="17">
        <v>0.42339153607852498</v>
      </c>
      <c r="AX10" s="17"/>
      <c r="AY10" s="17">
        <v>0.41537334028931899</v>
      </c>
      <c r="AZ10" s="17">
        <v>0.45738622990622801</v>
      </c>
      <c r="BA10" s="17"/>
      <c r="BB10" s="17">
        <v>0.407475792442</v>
      </c>
      <c r="BC10" s="17">
        <v>0.45054287454455499</v>
      </c>
      <c r="BD10" s="17"/>
      <c r="BE10" s="17">
        <v>0.37291413878875701</v>
      </c>
      <c r="BF10" s="17">
        <v>0.45817588166733503</v>
      </c>
      <c r="BG10" s="17"/>
      <c r="BH10" s="17">
        <v>0.406998816679495</v>
      </c>
      <c r="BI10" s="17">
        <v>0.446988664085395</v>
      </c>
      <c r="BJ10" s="17"/>
      <c r="BK10" s="17">
        <v>0.46917084294551398</v>
      </c>
      <c r="BL10" s="17">
        <v>0.43677091144993702</v>
      </c>
      <c r="BM10" s="17"/>
      <c r="BN10" s="17">
        <v>0.46031350409903898</v>
      </c>
      <c r="BO10" s="17">
        <v>0.442129261484901</v>
      </c>
      <c r="BP10" s="17"/>
      <c r="BQ10" s="17">
        <v>0.45388347094375697</v>
      </c>
      <c r="BR10" s="17">
        <v>0.44184030248318301</v>
      </c>
      <c r="BS10" s="17"/>
      <c r="BT10" s="17">
        <v>0.34660664414374298</v>
      </c>
      <c r="BU10" s="17">
        <v>0.45445244630794901</v>
      </c>
      <c r="BV10" s="17"/>
      <c r="BW10" s="17">
        <v>0.45671202322085003</v>
      </c>
      <c r="BX10" s="17">
        <v>0.43630990416208498</v>
      </c>
      <c r="BY10" s="17"/>
      <c r="BZ10" s="17">
        <v>0.43443093594913401</v>
      </c>
      <c r="CA10" s="17">
        <v>0.44430269902388603</v>
      </c>
    </row>
    <row r="11" spans="2:79" x14ac:dyDescent="0.35">
      <c r="B11" s="18" t="s">
        <v>339</v>
      </c>
      <c r="C11" s="17">
        <v>0.17204617936244501</v>
      </c>
      <c r="D11" s="17">
        <v>0.14381092548358099</v>
      </c>
      <c r="E11" s="17">
        <v>0.17155001213385301</v>
      </c>
      <c r="F11" s="17">
        <v>0.17337857784410199</v>
      </c>
      <c r="G11" s="17">
        <v>0.210344758562927</v>
      </c>
      <c r="H11" s="17">
        <v>0.221200071640901</v>
      </c>
      <c r="I11" s="17">
        <v>0.12855772663584999</v>
      </c>
      <c r="J11" s="17">
        <v>0.157279381036559</v>
      </c>
      <c r="K11" s="17">
        <v>6.7541818348591298E-2</v>
      </c>
      <c r="L11" s="17">
        <v>0.22615786584874401</v>
      </c>
      <c r="M11" s="17"/>
      <c r="N11" s="17">
        <v>0.18910155383954499</v>
      </c>
      <c r="O11" s="17">
        <v>0.203275992716871</v>
      </c>
      <c r="P11" s="17">
        <v>0.163426217512914</v>
      </c>
      <c r="Q11" s="17">
        <v>0.16356611720255401</v>
      </c>
      <c r="R11" s="17"/>
      <c r="S11" s="17">
        <v>0.16971837873760501</v>
      </c>
      <c r="T11" s="17">
        <v>0.16620778964354799</v>
      </c>
      <c r="U11" s="17">
        <v>0.23245690517746301</v>
      </c>
      <c r="V11" s="17">
        <v>0.201603138960009</v>
      </c>
      <c r="W11" s="17">
        <v>0.16802313824416201</v>
      </c>
      <c r="X11" s="17">
        <v>0.14182895804170001</v>
      </c>
      <c r="Y11" s="17">
        <v>0.139625778013832</v>
      </c>
      <c r="Z11" s="17"/>
      <c r="AA11" s="17">
        <v>0.165480746080689</v>
      </c>
      <c r="AB11" s="17">
        <v>0.21033537332055599</v>
      </c>
      <c r="AC11" s="17"/>
      <c r="AD11" s="17">
        <v>0.144424402263406</v>
      </c>
      <c r="AE11" s="17">
        <v>0.15970517700501199</v>
      </c>
      <c r="AF11" s="17">
        <v>0.18404244872806799</v>
      </c>
      <c r="AG11" s="17"/>
      <c r="AH11" s="17">
        <v>0.153695275435586</v>
      </c>
      <c r="AI11" s="17">
        <v>0.177841909711553</v>
      </c>
      <c r="AJ11" s="17"/>
      <c r="AK11" s="17">
        <v>0.165639825190141</v>
      </c>
      <c r="AL11" s="17">
        <v>0.175067267335416</v>
      </c>
      <c r="AM11" s="17"/>
      <c r="AN11" s="17">
        <v>0.182415160064794</v>
      </c>
      <c r="AO11" s="17">
        <v>0.16356611720255401</v>
      </c>
      <c r="AP11" s="17"/>
      <c r="AQ11" s="17">
        <v>0.12723482303686301</v>
      </c>
      <c r="AR11" s="17">
        <v>0.21753858825585901</v>
      </c>
      <c r="AS11" s="17"/>
      <c r="AT11" s="17">
        <v>0.23423963717749199</v>
      </c>
      <c r="AU11" s="17">
        <v>0.228178918366684</v>
      </c>
      <c r="AV11" s="17">
        <v>0.197764709893477</v>
      </c>
      <c r="AW11" s="17">
        <v>0.11362460095669299</v>
      </c>
      <c r="AX11" s="17"/>
      <c r="AY11" s="17">
        <v>0.14576401122379101</v>
      </c>
      <c r="AZ11" s="17">
        <v>0.18490358113505501</v>
      </c>
      <c r="BA11" s="17"/>
      <c r="BB11" s="17">
        <v>0.168762079515444</v>
      </c>
      <c r="BC11" s="17">
        <v>0.17267899842217399</v>
      </c>
      <c r="BD11" s="17"/>
      <c r="BE11" s="17">
        <v>0.14481350648983701</v>
      </c>
      <c r="BF11" s="17">
        <v>0.177668733185644</v>
      </c>
      <c r="BG11" s="17"/>
      <c r="BH11" s="17">
        <v>0.15983549473587999</v>
      </c>
      <c r="BI11" s="17">
        <v>0.173182178881852</v>
      </c>
      <c r="BJ11" s="17"/>
      <c r="BK11" s="17">
        <v>0.15919693526565901</v>
      </c>
      <c r="BL11" s="17">
        <v>0.17546818465204</v>
      </c>
      <c r="BM11" s="17"/>
      <c r="BN11" s="17">
        <v>0.115280787874195</v>
      </c>
      <c r="BO11" s="17">
        <v>0.17698575941422001</v>
      </c>
      <c r="BP11" s="17"/>
      <c r="BQ11" s="17">
        <v>0.161956744459089</v>
      </c>
      <c r="BR11" s="17">
        <v>0.173755393190547</v>
      </c>
      <c r="BS11" s="17"/>
      <c r="BT11" s="17">
        <v>0.161708351765742</v>
      </c>
      <c r="BU11" s="17">
        <v>0.173204649104515</v>
      </c>
      <c r="BV11" s="17"/>
      <c r="BW11" s="17">
        <v>0.173574016270163</v>
      </c>
      <c r="BX11" s="17">
        <v>0.17119945164536299</v>
      </c>
      <c r="BY11" s="17"/>
      <c r="BZ11" s="17">
        <v>0.122143356631188</v>
      </c>
      <c r="CA11" s="17">
        <v>0.17595903217205</v>
      </c>
    </row>
    <row r="12" spans="2:79" x14ac:dyDescent="0.35">
      <c r="B12" s="18" t="s">
        <v>340</v>
      </c>
      <c r="C12" s="17">
        <v>4.1778406409572498E-2</v>
      </c>
      <c r="D12" s="17">
        <v>3.8471307530177599E-2</v>
      </c>
      <c r="E12" s="17">
        <v>6.8219657477466195E-2</v>
      </c>
      <c r="F12" s="17">
        <v>3.6012459450484799E-2</v>
      </c>
      <c r="G12" s="17">
        <v>4.37174370637732E-2</v>
      </c>
      <c r="H12" s="17">
        <v>3.8020743351118803E-2</v>
      </c>
      <c r="I12" s="17">
        <v>3.5273919027001902E-2</v>
      </c>
      <c r="J12" s="17">
        <v>5.4765855255032102E-2</v>
      </c>
      <c r="K12" s="17">
        <v>1.23571092688922E-2</v>
      </c>
      <c r="L12" s="17">
        <v>2.38909155254023E-2</v>
      </c>
      <c r="M12" s="17"/>
      <c r="N12" s="17">
        <v>5.0727716208279101E-2</v>
      </c>
      <c r="O12" s="17">
        <v>7.5162003027391094E-2</v>
      </c>
      <c r="P12" s="17">
        <v>4.48123750028077E-2</v>
      </c>
      <c r="Q12" s="17">
        <v>3.0380564983405401E-2</v>
      </c>
      <c r="R12" s="17"/>
      <c r="S12" s="17">
        <v>7.91571517797484E-2</v>
      </c>
      <c r="T12" s="17">
        <v>1.8678787464173299E-2</v>
      </c>
      <c r="U12" s="17">
        <v>6.3784654781222194E-2</v>
      </c>
      <c r="V12" s="17">
        <v>4.33734832038596E-2</v>
      </c>
      <c r="W12" s="17">
        <v>2.2021053425893E-2</v>
      </c>
      <c r="X12" s="17">
        <v>3.4442192691889403E-2</v>
      </c>
      <c r="Y12" s="17">
        <v>2.6014321243949999E-2</v>
      </c>
      <c r="Z12" s="17"/>
      <c r="AA12" s="17">
        <v>3.1999844532013599E-2</v>
      </c>
      <c r="AB12" s="17">
        <v>9.8806364244688305E-2</v>
      </c>
      <c r="AC12" s="17"/>
      <c r="AD12" s="17">
        <v>2.6909704418028799E-2</v>
      </c>
      <c r="AE12" s="17">
        <v>3.4386913524530598E-2</v>
      </c>
      <c r="AF12" s="17">
        <v>3.2831207510484801E-2</v>
      </c>
      <c r="AG12" s="17"/>
      <c r="AH12" s="17">
        <v>1.8525264655158101E-2</v>
      </c>
      <c r="AI12" s="17">
        <v>4.9122401011435599E-2</v>
      </c>
      <c r="AJ12" s="17"/>
      <c r="AK12" s="17">
        <v>3.9850403362037302E-2</v>
      </c>
      <c r="AL12" s="17">
        <v>4.2687607908911997E-2</v>
      </c>
      <c r="AM12" s="17"/>
      <c r="AN12" s="17">
        <v>5.5715096444150097E-2</v>
      </c>
      <c r="AO12" s="17">
        <v>3.0380564983405401E-2</v>
      </c>
      <c r="AP12" s="17"/>
      <c r="AQ12" s="17">
        <v>2.8400163385177101E-2</v>
      </c>
      <c r="AR12" s="17">
        <v>5.53599748298483E-2</v>
      </c>
      <c r="AS12" s="17"/>
      <c r="AT12" s="17">
        <v>0.104336829100342</v>
      </c>
      <c r="AU12" s="17">
        <v>9.2790110598459499E-2</v>
      </c>
      <c r="AV12" s="17">
        <v>5.24381893162124E-2</v>
      </c>
      <c r="AW12" s="17">
        <v>3.6690344299298901E-3</v>
      </c>
      <c r="AX12" s="17"/>
      <c r="AY12" s="17">
        <v>3.0984066771595601E-2</v>
      </c>
      <c r="AZ12" s="17">
        <v>4.7059065176508597E-2</v>
      </c>
      <c r="BA12" s="17"/>
      <c r="BB12" s="17">
        <v>3.5355316773169498E-2</v>
      </c>
      <c r="BC12" s="17">
        <v>4.3016083013094598E-2</v>
      </c>
      <c r="BD12" s="17"/>
      <c r="BE12" s="17">
        <v>3.5129249043008501E-2</v>
      </c>
      <c r="BF12" s="17">
        <v>4.31512149233498E-2</v>
      </c>
      <c r="BG12" s="17"/>
      <c r="BH12" s="17">
        <v>5.9007644949630698E-2</v>
      </c>
      <c r="BI12" s="17">
        <v>4.0175514573461503E-2</v>
      </c>
      <c r="BJ12" s="17"/>
      <c r="BK12" s="17">
        <v>4.56214271863798E-2</v>
      </c>
      <c r="BL12" s="17">
        <v>4.0754934730833997E-2</v>
      </c>
      <c r="BM12" s="17"/>
      <c r="BN12" s="17">
        <v>1.46053654379472E-2</v>
      </c>
      <c r="BO12" s="17">
        <v>4.4142935352481101E-2</v>
      </c>
      <c r="BP12" s="17"/>
      <c r="BQ12" s="17">
        <v>1.9339420773173001E-2</v>
      </c>
      <c r="BR12" s="17">
        <v>4.5579711924269198E-2</v>
      </c>
      <c r="BS12" s="17"/>
      <c r="BT12" s="17">
        <v>3.4681697915394001E-2</v>
      </c>
      <c r="BU12" s="17">
        <v>4.2573672337726798E-2</v>
      </c>
      <c r="BV12" s="17"/>
      <c r="BW12" s="17">
        <v>4.1959573037726801E-2</v>
      </c>
      <c r="BX12" s="17">
        <v>4.1678003804625802E-2</v>
      </c>
      <c r="BY12" s="17"/>
      <c r="BZ12" s="17">
        <v>4.3783507442201101E-2</v>
      </c>
      <c r="CA12" s="17">
        <v>4.16211875433911E-2</v>
      </c>
    </row>
    <row r="13" spans="2:79" x14ac:dyDescent="0.35">
      <c r="B13" s="18" t="s">
        <v>103</v>
      </c>
      <c r="C13" s="19">
        <v>8.2715596150994709E-3</v>
      </c>
      <c r="D13" s="19">
        <v>1.8789970907591901E-2</v>
      </c>
      <c r="E13" s="19">
        <v>1.4070379944269301E-2</v>
      </c>
      <c r="F13" s="19">
        <v>4.0805344619109897E-3</v>
      </c>
      <c r="G13" s="19">
        <v>8.9254375371013092E-3</v>
      </c>
      <c r="H13" s="19">
        <v>3.6675851513976298E-3</v>
      </c>
      <c r="I13" s="19">
        <v>0</v>
      </c>
      <c r="J13" s="19">
        <v>8.5198204209749606E-3</v>
      </c>
      <c r="K13" s="19">
        <v>1.58652726799632E-2</v>
      </c>
      <c r="L13" s="19">
        <v>0</v>
      </c>
      <c r="M13" s="19"/>
      <c r="N13" s="19">
        <v>6.6688162164069203E-3</v>
      </c>
      <c r="O13" s="19">
        <v>1.6797168681944901E-2</v>
      </c>
      <c r="P13" s="19">
        <v>1.0810089656488E-2</v>
      </c>
      <c r="Q13" s="19">
        <v>5.5693909381585001E-3</v>
      </c>
      <c r="R13" s="19"/>
      <c r="S13" s="19">
        <v>1.0859777430662E-2</v>
      </c>
      <c r="T13" s="19">
        <v>1.7320170315055498E-2</v>
      </c>
      <c r="U13" s="19">
        <v>0</v>
      </c>
      <c r="V13" s="19">
        <v>4.4643379605483801E-3</v>
      </c>
      <c r="W13" s="19">
        <v>2.7175225106832101E-3</v>
      </c>
      <c r="X13" s="19">
        <v>2.82958144995386E-3</v>
      </c>
      <c r="Y13" s="19">
        <v>2.0466665316744001E-2</v>
      </c>
      <c r="Z13" s="19"/>
      <c r="AA13" s="19">
        <v>7.3995794693947703E-3</v>
      </c>
      <c r="AB13" s="19">
        <v>1.33568929805738E-2</v>
      </c>
      <c r="AC13" s="19"/>
      <c r="AD13" s="19">
        <v>6.4012058160840598E-3</v>
      </c>
      <c r="AE13" s="19">
        <v>7.8974813109183601E-3</v>
      </c>
      <c r="AF13" s="19">
        <v>6.3616121250883702E-3</v>
      </c>
      <c r="AG13" s="19"/>
      <c r="AH13" s="19">
        <v>1.08753586214169E-2</v>
      </c>
      <c r="AI13" s="19">
        <v>7.4492068316050998E-3</v>
      </c>
      <c r="AJ13" s="19"/>
      <c r="AK13" s="19">
        <v>1.2771862567262499E-2</v>
      </c>
      <c r="AL13" s="19">
        <v>6.1493211690454202E-3</v>
      </c>
      <c r="AM13" s="19"/>
      <c r="AN13" s="19">
        <v>1.15756314883239E-2</v>
      </c>
      <c r="AO13" s="19">
        <v>5.5693909381585001E-3</v>
      </c>
      <c r="AP13" s="19"/>
      <c r="AQ13" s="19">
        <v>4.7320994677425001E-3</v>
      </c>
      <c r="AR13" s="19">
        <v>1.1864813234017099E-2</v>
      </c>
      <c r="AS13" s="19"/>
      <c r="AT13" s="19">
        <v>3.7350470029345301E-2</v>
      </c>
      <c r="AU13" s="19">
        <v>2.49563073738042E-2</v>
      </c>
      <c r="AV13" s="19">
        <v>7.2356708101879797E-3</v>
      </c>
      <c r="AW13" s="19">
        <v>0</v>
      </c>
      <c r="AX13" s="19"/>
      <c r="AY13" s="19">
        <v>0</v>
      </c>
      <c r="AZ13" s="19">
        <v>1.2318058545338399E-2</v>
      </c>
      <c r="BA13" s="19"/>
      <c r="BB13" s="19">
        <v>0</v>
      </c>
      <c r="BC13" s="19">
        <v>9.8654211972616698E-3</v>
      </c>
      <c r="BD13" s="19"/>
      <c r="BE13" s="19">
        <v>1.2661970876418601E-2</v>
      </c>
      <c r="BF13" s="19">
        <v>7.3650997997804901E-3</v>
      </c>
      <c r="BG13" s="19"/>
      <c r="BH13" s="19">
        <v>1.51011470967064E-2</v>
      </c>
      <c r="BI13" s="19">
        <v>7.6361809828505E-3</v>
      </c>
      <c r="BJ13" s="19"/>
      <c r="BK13" s="19">
        <v>6.5544202232822304E-3</v>
      </c>
      <c r="BL13" s="19">
        <v>8.7288674565187303E-3</v>
      </c>
      <c r="BM13" s="19"/>
      <c r="BN13" s="19">
        <v>2.19407493690769E-2</v>
      </c>
      <c r="BO13" s="19">
        <v>7.0821014741008397E-3</v>
      </c>
      <c r="BP13" s="19"/>
      <c r="BQ13" s="19">
        <v>0</v>
      </c>
      <c r="BR13" s="19">
        <v>9.6728139181912805E-3</v>
      </c>
      <c r="BS13" s="19"/>
      <c r="BT13" s="19">
        <v>7.10559412247276E-3</v>
      </c>
      <c r="BU13" s="19">
        <v>8.4022191497908402E-3</v>
      </c>
      <c r="BV13" s="19"/>
      <c r="BW13" s="19">
        <v>1.46047673590083E-2</v>
      </c>
      <c r="BX13" s="19">
        <v>4.7616937991083602E-3</v>
      </c>
      <c r="BY13" s="19"/>
      <c r="BZ13" s="19">
        <v>3.5901321838099402E-2</v>
      </c>
      <c r="CA13" s="19">
        <v>6.1051251966461302E-3</v>
      </c>
    </row>
    <row r="14" spans="2:79" x14ac:dyDescent="0.35">
      <c r="B14" s="16" t="s">
        <v>698</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2783</v>
      </c>
      <c r="D7" s="10">
        <v>358</v>
      </c>
      <c r="E7" s="10">
        <v>402</v>
      </c>
      <c r="F7" s="10">
        <v>401</v>
      </c>
      <c r="G7" s="10">
        <v>368</v>
      </c>
      <c r="H7" s="10">
        <v>381</v>
      </c>
      <c r="I7" s="10">
        <v>473</v>
      </c>
      <c r="J7" s="10">
        <v>187</v>
      </c>
      <c r="K7" s="10">
        <v>108</v>
      </c>
      <c r="L7" s="10">
        <v>105</v>
      </c>
      <c r="M7" s="10"/>
      <c r="N7" s="10">
        <v>351</v>
      </c>
      <c r="O7" s="10">
        <v>339</v>
      </c>
      <c r="P7" s="10">
        <v>543</v>
      </c>
      <c r="Q7" s="10">
        <v>1550</v>
      </c>
      <c r="R7" s="10"/>
      <c r="S7" s="10">
        <v>242</v>
      </c>
      <c r="T7" s="10">
        <v>216</v>
      </c>
      <c r="U7" s="10">
        <v>261</v>
      </c>
      <c r="V7" s="10">
        <v>485</v>
      </c>
      <c r="W7" s="10">
        <v>510</v>
      </c>
      <c r="X7" s="10">
        <v>605</v>
      </c>
      <c r="Y7" s="10">
        <v>356</v>
      </c>
      <c r="Z7" s="10"/>
      <c r="AA7" s="10">
        <v>2383</v>
      </c>
      <c r="AB7" s="10">
        <v>400</v>
      </c>
      <c r="AC7" s="10"/>
      <c r="AD7" s="10">
        <v>782</v>
      </c>
      <c r="AE7" s="10">
        <v>666</v>
      </c>
      <c r="AF7" s="10">
        <v>925</v>
      </c>
      <c r="AG7" s="10"/>
      <c r="AH7" s="10">
        <v>636</v>
      </c>
      <c r="AI7" s="10">
        <v>2147</v>
      </c>
      <c r="AJ7" s="10"/>
      <c r="AK7" s="10">
        <v>786</v>
      </c>
      <c r="AL7" s="10">
        <v>1997</v>
      </c>
      <c r="AM7" s="10"/>
      <c r="AN7" s="10">
        <v>1233</v>
      </c>
      <c r="AO7" s="10">
        <v>1550</v>
      </c>
      <c r="AP7" s="10"/>
      <c r="AQ7" s="10">
        <v>1384</v>
      </c>
      <c r="AR7" s="10">
        <v>1399</v>
      </c>
      <c r="AS7" s="10"/>
      <c r="AT7" s="10">
        <v>115</v>
      </c>
      <c r="AU7" s="10">
        <v>478</v>
      </c>
      <c r="AV7" s="10">
        <v>1403</v>
      </c>
      <c r="AW7" s="10">
        <v>780</v>
      </c>
      <c r="AX7" s="10"/>
      <c r="AY7" s="10">
        <v>821</v>
      </c>
      <c r="AZ7" s="10">
        <v>1962</v>
      </c>
      <c r="BA7" s="10"/>
      <c r="BB7" s="10">
        <v>475</v>
      </c>
      <c r="BC7" s="10">
        <v>2308</v>
      </c>
      <c r="BD7" s="10"/>
      <c r="BE7" s="10">
        <v>438</v>
      </c>
      <c r="BF7" s="10">
        <v>2345</v>
      </c>
      <c r="BG7" s="10"/>
      <c r="BH7" s="10">
        <v>221</v>
      </c>
      <c r="BI7" s="10">
        <v>2562</v>
      </c>
      <c r="BJ7" s="10"/>
      <c r="BK7" s="10">
        <v>497</v>
      </c>
      <c r="BL7" s="10">
        <v>2286</v>
      </c>
      <c r="BM7" s="10"/>
      <c r="BN7" s="10">
        <v>179</v>
      </c>
      <c r="BO7" s="10">
        <v>2604</v>
      </c>
      <c r="BP7" s="10"/>
      <c r="BQ7" s="10">
        <v>332</v>
      </c>
      <c r="BR7" s="10">
        <v>2451</v>
      </c>
      <c r="BS7" s="10"/>
      <c r="BT7" s="10">
        <v>211</v>
      </c>
      <c r="BU7" s="10">
        <v>2572</v>
      </c>
      <c r="BV7" s="10"/>
      <c r="BW7" s="10">
        <v>962</v>
      </c>
      <c r="BX7" s="10">
        <v>1821</v>
      </c>
      <c r="BY7" s="10"/>
      <c r="BZ7" s="10">
        <v>180</v>
      </c>
      <c r="CA7" s="10">
        <v>2603</v>
      </c>
    </row>
    <row r="8" spans="2:79" ht="30" customHeight="1" x14ac:dyDescent="0.35">
      <c r="B8" s="11" t="s">
        <v>27</v>
      </c>
      <c r="C8" s="11">
        <v>2702</v>
      </c>
      <c r="D8" s="11">
        <v>341</v>
      </c>
      <c r="E8" s="11">
        <v>389</v>
      </c>
      <c r="F8" s="11">
        <v>387</v>
      </c>
      <c r="G8" s="11">
        <v>353</v>
      </c>
      <c r="H8" s="11">
        <v>375</v>
      </c>
      <c r="I8" s="11">
        <v>458</v>
      </c>
      <c r="J8" s="11">
        <v>189</v>
      </c>
      <c r="K8" s="11">
        <v>98</v>
      </c>
      <c r="L8" s="11">
        <v>110</v>
      </c>
      <c r="M8" s="11"/>
      <c r="N8" s="11">
        <v>363</v>
      </c>
      <c r="O8" s="11">
        <v>425</v>
      </c>
      <c r="P8" s="11">
        <v>513</v>
      </c>
      <c r="Q8" s="11">
        <v>1401</v>
      </c>
      <c r="R8" s="11"/>
      <c r="S8" s="11">
        <v>258</v>
      </c>
      <c r="T8" s="11">
        <v>210</v>
      </c>
      <c r="U8" s="11">
        <v>256</v>
      </c>
      <c r="V8" s="11">
        <v>476</v>
      </c>
      <c r="W8" s="11">
        <v>487</v>
      </c>
      <c r="X8" s="11">
        <v>575</v>
      </c>
      <c r="Y8" s="11">
        <v>334</v>
      </c>
      <c r="Z8" s="11"/>
      <c r="AA8" s="11">
        <v>2284</v>
      </c>
      <c r="AB8" s="11">
        <v>418</v>
      </c>
      <c r="AC8" s="11"/>
      <c r="AD8" s="11">
        <v>744</v>
      </c>
      <c r="AE8" s="11">
        <v>623</v>
      </c>
      <c r="AF8" s="11">
        <v>907</v>
      </c>
      <c r="AG8" s="11"/>
      <c r="AH8" s="11">
        <v>594</v>
      </c>
      <c r="AI8" s="11">
        <v>2107</v>
      </c>
      <c r="AJ8" s="11"/>
      <c r="AK8" s="11">
        <v>790</v>
      </c>
      <c r="AL8" s="11">
        <v>1911</v>
      </c>
      <c r="AM8" s="11"/>
      <c r="AN8" s="11">
        <v>1301</v>
      </c>
      <c r="AO8" s="11">
        <v>1401</v>
      </c>
      <c r="AP8" s="11"/>
      <c r="AQ8" s="11">
        <v>1326</v>
      </c>
      <c r="AR8" s="11">
        <v>1376</v>
      </c>
      <c r="AS8" s="11"/>
      <c r="AT8" s="11">
        <v>117</v>
      </c>
      <c r="AU8" s="11">
        <v>485</v>
      </c>
      <c r="AV8" s="11">
        <v>1348</v>
      </c>
      <c r="AW8" s="11">
        <v>744</v>
      </c>
      <c r="AX8" s="11"/>
      <c r="AY8" s="11">
        <v>783</v>
      </c>
      <c r="AZ8" s="11">
        <v>1918</v>
      </c>
      <c r="BA8" s="11"/>
      <c r="BB8" s="11">
        <v>460</v>
      </c>
      <c r="BC8" s="11">
        <v>2242</v>
      </c>
      <c r="BD8" s="11"/>
      <c r="BE8" s="11">
        <v>417</v>
      </c>
      <c r="BF8" s="11">
        <v>2285</v>
      </c>
      <c r="BG8" s="11"/>
      <c r="BH8" s="11">
        <v>220</v>
      </c>
      <c r="BI8" s="11">
        <v>2481</v>
      </c>
      <c r="BJ8" s="11"/>
      <c r="BK8" s="11">
        <v>472</v>
      </c>
      <c r="BL8" s="11">
        <v>2229</v>
      </c>
      <c r="BM8" s="11"/>
      <c r="BN8" s="11">
        <v>169</v>
      </c>
      <c r="BO8" s="11">
        <v>2533</v>
      </c>
      <c r="BP8" s="11"/>
      <c r="BQ8" s="11">
        <v>310</v>
      </c>
      <c r="BR8" s="11">
        <v>2392</v>
      </c>
      <c r="BS8" s="11"/>
      <c r="BT8" s="11">
        <v>205</v>
      </c>
      <c r="BU8" s="11">
        <v>2496</v>
      </c>
      <c r="BV8" s="11"/>
      <c r="BW8" s="11">
        <v>1003</v>
      </c>
      <c r="BX8" s="11">
        <v>1699</v>
      </c>
      <c r="BY8" s="11"/>
      <c r="BZ8" s="11">
        <v>190</v>
      </c>
      <c r="CA8" s="11">
        <v>2512</v>
      </c>
    </row>
    <row r="9" spans="2:79" ht="29" x14ac:dyDescent="0.35">
      <c r="B9" s="18" t="s">
        <v>337</v>
      </c>
      <c r="C9" s="17">
        <v>0.43104626224227599</v>
      </c>
      <c r="D9" s="17">
        <v>0.45171317901674601</v>
      </c>
      <c r="E9" s="17">
        <v>0.429915642948698</v>
      </c>
      <c r="F9" s="17">
        <v>0.44448577903855202</v>
      </c>
      <c r="G9" s="17">
        <v>0.37734307145461099</v>
      </c>
      <c r="H9" s="17">
        <v>0.36630222172576599</v>
      </c>
      <c r="I9" s="17">
        <v>0.48259440268581799</v>
      </c>
      <c r="J9" s="17">
        <v>0.46438941000718498</v>
      </c>
      <c r="K9" s="17">
        <v>0.47355164121936899</v>
      </c>
      <c r="L9" s="17">
        <v>0.40658535694901099</v>
      </c>
      <c r="M9" s="17"/>
      <c r="N9" s="17">
        <v>0.39388960415790603</v>
      </c>
      <c r="O9" s="17">
        <v>0.33043506817252499</v>
      </c>
      <c r="P9" s="17">
        <v>0.41971437620093499</v>
      </c>
      <c r="Q9" s="17">
        <v>0.47533991717964302</v>
      </c>
      <c r="R9" s="17"/>
      <c r="S9" s="17">
        <v>0.38436507324202501</v>
      </c>
      <c r="T9" s="17">
        <v>0.37819790355663002</v>
      </c>
      <c r="U9" s="17">
        <v>0.442809041247611</v>
      </c>
      <c r="V9" s="17">
        <v>0.35524621476687801</v>
      </c>
      <c r="W9" s="17">
        <v>0.46342375242029499</v>
      </c>
      <c r="X9" s="17">
        <v>0.48893261996524501</v>
      </c>
      <c r="Y9" s="17">
        <v>0.49436626668771599</v>
      </c>
      <c r="Z9" s="17"/>
      <c r="AA9" s="17">
        <v>0.459136628835278</v>
      </c>
      <c r="AB9" s="17">
        <v>0.27739377048465402</v>
      </c>
      <c r="AC9" s="17"/>
      <c r="AD9" s="17">
        <v>0.44638559005579598</v>
      </c>
      <c r="AE9" s="17">
        <v>0.529710383321779</v>
      </c>
      <c r="AF9" s="17">
        <v>0.427104479244789</v>
      </c>
      <c r="AG9" s="17"/>
      <c r="AH9" s="17">
        <v>0.54524897720104504</v>
      </c>
      <c r="AI9" s="17">
        <v>0.39883237539748501</v>
      </c>
      <c r="AJ9" s="17"/>
      <c r="AK9" s="17">
        <v>0.45413740650129503</v>
      </c>
      <c r="AL9" s="17">
        <v>0.42150061018190599</v>
      </c>
      <c r="AM9" s="17"/>
      <c r="AN9" s="17">
        <v>0.38336569745048898</v>
      </c>
      <c r="AO9" s="17">
        <v>0.47533991717964302</v>
      </c>
      <c r="AP9" s="17"/>
      <c r="AQ9" s="17">
        <v>0.50917085488342095</v>
      </c>
      <c r="AR9" s="17">
        <v>0.35573883847228499</v>
      </c>
      <c r="AS9" s="17"/>
      <c r="AT9" s="17">
        <v>0.27912484986337599</v>
      </c>
      <c r="AU9" s="17">
        <v>0.272338439467672</v>
      </c>
      <c r="AV9" s="17">
        <v>0.40587296835805098</v>
      </c>
      <c r="AW9" s="17">
        <v>0.60073882734824202</v>
      </c>
      <c r="AX9" s="17"/>
      <c r="AY9" s="17">
        <v>0.49269231442656503</v>
      </c>
      <c r="AZ9" s="17">
        <v>0.40587955218641097</v>
      </c>
      <c r="BA9" s="17"/>
      <c r="BB9" s="17">
        <v>0.45710907870071699</v>
      </c>
      <c r="BC9" s="17">
        <v>0.42570151962595099</v>
      </c>
      <c r="BD9" s="17"/>
      <c r="BE9" s="17">
        <v>0.52457457170504496</v>
      </c>
      <c r="BF9" s="17">
        <v>0.41399587303597601</v>
      </c>
      <c r="BG9" s="17"/>
      <c r="BH9" s="17">
        <v>0.344041656082618</v>
      </c>
      <c r="BI9" s="17">
        <v>0.43877826517067903</v>
      </c>
      <c r="BJ9" s="17"/>
      <c r="BK9" s="17">
        <v>0.42634974988075303</v>
      </c>
      <c r="BL9" s="17">
        <v>0.43204165139742301</v>
      </c>
      <c r="BM9" s="17"/>
      <c r="BN9" s="17">
        <v>0.43638361475908499</v>
      </c>
      <c r="BO9" s="17">
        <v>0.43069114628803901</v>
      </c>
      <c r="BP9" s="17"/>
      <c r="BQ9" s="17">
        <v>0.50266665251036702</v>
      </c>
      <c r="BR9" s="17">
        <v>0.42177648895811398</v>
      </c>
      <c r="BS9" s="17"/>
      <c r="BT9" s="17">
        <v>0.48039401585050201</v>
      </c>
      <c r="BU9" s="17">
        <v>0.426984678841071</v>
      </c>
      <c r="BV9" s="17"/>
      <c r="BW9" s="17">
        <v>0.41254253809646602</v>
      </c>
      <c r="BX9" s="17">
        <v>0.44196389893753701</v>
      </c>
      <c r="BY9" s="17"/>
      <c r="BZ9" s="17">
        <v>0.48004853679966702</v>
      </c>
      <c r="CA9" s="17">
        <v>0.42734941636839902</v>
      </c>
    </row>
    <row r="10" spans="2:79" ht="29" x14ac:dyDescent="0.35">
      <c r="B10" s="18" t="s">
        <v>338</v>
      </c>
      <c r="C10" s="17">
        <v>0.44159382838899702</v>
      </c>
      <c r="D10" s="17">
        <v>0.44696576514743303</v>
      </c>
      <c r="E10" s="17">
        <v>0.44780878582603301</v>
      </c>
      <c r="F10" s="17">
        <v>0.43441040222768401</v>
      </c>
      <c r="G10" s="17">
        <v>0.47273049799268302</v>
      </c>
      <c r="H10" s="17">
        <v>0.47091281133867802</v>
      </c>
      <c r="I10" s="17">
        <v>0.427031764997994</v>
      </c>
      <c r="J10" s="17">
        <v>0.41076760808440099</v>
      </c>
      <c r="K10" s="17">
        <v>0.36662546114039901</v>
      </c>
      <c r="L10" s="17">
        <v>0.40900873229599599</v>
      </c>
      <c r="M10" s="17"/>
      <c r="N10" s="17">
        <v>0.409699518338068</v>
      </c>
      <c r="O10" s="17">
        <v>0.47476285736054602</v>
      </c>
      <c r="P10" s="17">
        <v>0.462307700238412</v>
      </c>
      <c r="Q10" s="17">
        <v>0.43221111447863397</v>
      </c>
      <c r="R10" s="17"/>
      <c r="S10" s="17">
        <v>0.49316692766945303</v>
      </c>
      <c r="T10" s="17">
        <v>0.44999598720161499</v>
      </c>
      <c r="U10" s="17">
        <v>0.46390969103414298</v>
      </c>
      <c r="V10" s="17">
        <v>0.48922840776709797</v>
      </c>
      <c r="W10" s="17">
        <v>0.406229881564455</v>
      </c>
      <c r="X10" s="17">
        <v>0.407145834547052</v>
      </c>
      <c r="Y10" s="17">
        <v>0.41838839722875398</v>
      </c>
      <c r="Z10" s="17"/>
      <c r="AA10" s="17">
        <v>0.432762950813456</v>
      </c>
      <c r="AB10" s="17">
        <v>0.48989815860825298</v>
      </c>
      <c r="AC10" s="17"/>
      <c r="AD10" s="17">
        <v>0.45635235759619702</v>
      </c>
      <c r="AE10" s="17">
        <v>0.383842618541685</v>
      </c>
      <c r="AF10" s="17">
        <v>0.44339893555721499</v>
      </c>
      <c r="AG10" s="17"/>
      <c r="AH10" s="17">
        <v>0.36630094454679302</v>
      </c>
      <c r="AI10" s="17">
        <v>0.46283217146329497</v>
      </c>
      <c r="AJ10" s="17"/>
      <c r="AK10" s="17">
        <v>0.41613730877959798</v>
      </c>
      <c r="AL10" s="17">
        <v>0.45211730336856099</v>
      </c>
      <c r="AM10" s="17"/>
      <c r="AN10" s="17">
        <v>0.45169399057155801</v>
      </c>
      <c r="AO10" s="17">
        <v>0.43221111447863397</v>
      </c>
      <c r="AP10" s="17"/>
      <c r="AQ10" s="17">
        <v>0.40162239760974699</v>
      </c>
      <c r="AR10" s="17">
        <v>0.480123891389932</v>
      </c>
      <c r="AS10" s="17"/>
      <c r="AT10" s="17">
        <v>0.480141728660755</v>
      </c>
      <c r="AU10" s="17">
        <v>0.50909477123897595</v>
      </c>
      <c r="AV10" s="17">
        <v>0.464926239504871</v>
      </c>
      <c r="AW10" s="17">
        <v>0.35350666950384801</v>
      </c>
      <c r="AX10" s="17"/>
      <c r="AY10" s="17">
        <v>0.40519168994147903</v>
      </c>
      <c r="AZ10" s="17">
        <v>0.45645482972259999</v>
      </c>
      <c r="BA10" s="17"/>
      <c r="BB10" s="17">
        <v>0.41495468446051798</v>
      </c>
      <c r="BC10" s="17">
        <v>0.44705675938281197</v>
      </c>
      <c r="BD10" s="17"/>
      <c r="BE10" s="17">
        <v>0.32537877635990597</v>
      </c>
      <c r="BF10" s="17">
        <v>0.46278005403669897</v>
      </c>
      <c r="BG10" s="17"/>
      <c r="BH10" s="17">
        <v>0.46795224349507902</v>
      </c>
      <c r="BI10" s="17">
        <v>0.439251385249672</v>
      </c>
      <c r="BJ10" s="17"/>
      <c r="BK10" s="17">
        <v>0.478185572415605</v>
      </c>
      <c r="BL10" s="17">
        <v>0.433838493713328</v>
      </c>
      <c r="BM10" s="17"/>
      <c r="BN10" s="17">
        <v>0.41209195131920501</v>
      </c>
      <c r="BO10" s="17">
        <v>0.44355670927318303</v>
      </c>
      <c r="BP10" s="17"/>
      <c r="BQ10" s="17">
        <v>0.384958294964517</v>
      </c>
      <c r="BR10" s="17">
        <v>0.448924122914163</v>
      </c>
      <c r="BS10" s="17"/>
      <c r="BT10" s="17">
        <v>0.401516339113766</v>
      </c>
      <c r="BU10" s="17">
        <v>0.444892419577048</v>
      </c>
      <c r="BV10" s="17"/>
      <c r="BW10" s="17">
        <v>0.44493970838253999</v>
      </c>
      <c r="BX10" s="17">
        <v>0.43961967973072702</v>
      </c>
      <c r="BY10" s="17"/>
      <c r="BZ10" s="17">
        <v>0.370909942267031</v>
      </c>
      <c r="CA10" s="17">
        <v>0.446926385604346</v>
      </c>
    </row>
    <row r="11" spans="2:79" x14ac:dyDescent="0.35">
      <c r="B11" s="18" t="s">
        <v>339</v>
      </c>
      <c r="C11" s="17">
        <v>9.7938344782692602E-2</v>
      </c>
      <c r="D11" s="17">
        <v>7.6712414185287195E-2</v>
      </c>
      <c r="E11" s="17">
        <v>9.8391093787884201E-2</v>
      </c>
      <c r="F11" s="17">
        <v>0.100237846357713</v>
      </c>
      <c r="G11" s="17">
        <v>0.100060224296111</v>
      </c>
      <c r="H11" s="17">
        <v>0.12627001525634601</v>
      </c>
      <c r="I11" s="17">
        <v>6.8743040401161498E-2</v>
      </c>
      <c r="J11" s="17">
        <v>9.70994564705982E-2</v>
      </c>
      <c r="K11" s="17">
        <v>0.13053742809938401</v>
      </c>
      <c r="L11" s="17">
        <v>0.14469226589350301</v>
      </c>
      <c r="M11" s="17"/>
      <c r="N11" s="17">
        <v>0.149020317661927</v>
      </c>
      <c r="O11" s="17">
        <v>0.154680680553065</v>
      </c>
      <c r="P11" s="17">
        <v>8.8737083957415197E-2</v>
      </c>
      <c r="Q11" s="17">
        <v>7.0863494484173395E-2</v>
      </c>
      <c r="R11" s="17"/>
      <c r="S11" s="17">
        <v>9.2917335025712894E-2</v>
      </c>
      <c r="T11" s="17">
        <v>0.152952432603991</v>
      </c>
      <c r="U11" s="17">
        <v>6.9780086050507104E-2</v>
      </c>
      <c r="V11" s="17">
        <v>0.11428130709614399</v>
      </c>
      <c r="W11" s="17">
        <v>0.11008903177071599</v>
      </c>
      <c r="X11" s="17">
        <v>8.9658260143930593E-2</v>
      </c>
      <c r="Y11" s="17">
        <v>6.8640508353748395E-2</v>
      </c>
      <c r="Z11" s="17"/>
      <c r="AA11" s="17">
        <v>8.8679444608373903E-2</v>
      </c>
      <c r="AB11" s="17">
        <v>0.14858393098424699</v>
      </c>
      <c r="AC11" s="17"/>
      <c r="AD11" s="17">
        <v>8.4629996760188106E-2</v>
      </c>
      <c r="AE11" s="17">
        <v>6.9191692563143906E-2</v>
      </c>
      <c r="AF11" s="17">
        <v>0.10710715367076901</v>
      </c>
      <c r="AG11" s="17"/>
      <c r="AH11" s="17">
        <v>7.6080201911095297E-2</v>
      </c>
      <c r="AI11" s="17">
        <v>0.104104010295611</v>
      </c>
      <c r="AJ11" s="17"/>
      <c r="AK11" s="17">
        <v>9.3161246031030598E-2</v>
      </c>
      <c r="AL11" s="17">
        <v>9.9913150449743193E-2</v>
      </c>
      <c r="AM11" s="17"/>
      <c r="AN11" s="17">
        <v>0.12708347077674101</v>
      </c>
      <c r="AO11" s="17">
        <v>7.0863494484173395E-2</v>
      </c>
      <c r="AP11" s="17"/>
      <c r="AQ11" s="17">
        <v>7.0235048621510698E-2</v>
      </c>
      <c r="AR11" s="17">
        <v>0.12464266148126001</v>
      </c>
      <c r="AS11" s="17"/>
      <c r="AT11" s="17">
        <v>0.18135444894800401</v>
      </c>
      <c r="AU11" s="17">
        <v>0.13795665262703699</v>
      </c>
      <c r="AV11" s="17">
        <v>0.109195580001117</v>
      </c>
      <c r="AW11" s="17">
        <v>3.8187801772655697E-2</v>
      </c>
      <c r="AX11" s="17"/>
      <c r="AY11" s="17">
        <v>8.9651844702066094E-2</v>
      </c>
      <c r="AZ11" s="17">
        <v>0.101321269358034</v>
      </c>
      <c r="BA11" s="17"/>
      <c r="BB11" s="17">
        <v>9.8231814422914204E-2</v>
      </c>
      <c r="BC11" s="17">
        <v>9.7878162503651805E-2</v>
      </c>
      <c r="BD11" s="17"/>
      <c r="BE11" s="17">
        <v>0.112124426583968</v>
      </c>
      <c r="BF11" s="17">
        <v>9.5352195012494506E-2</v>
      </c>
      <c r="BG11" s="17"/>
      <c r="BH11" s="17">
        <v>0.158715906166291</v>
      </c>
      <c r="BI11" s="17">
        <v>9.2537110257972593E-2</v>
      </c>
      <c r="BJ11" s="17"/>
      <c r="BK11" s="17">
        <v>6.6179284610691697E-2</v>
      </c>
      <c r="BL11" s="17">
        <v>0.104669429817597</v>
      </c>
      <c r="BM11" s="17"/>
      <c r="BN11" s="17">
        <v>0.125575073600391</v>
      </c>
      <c r="BO11" s="17">
        <v>9.6099559861672706E-2</v>
      </c>
      <c r="BP11" s="17"/>
      <c r="BQ11" s="17">
        <v>9.1055797672301694E-2</v>
      </c>
      <c r="BR11" s="17">
        <v>9.8829147682426399E-2</v>
      </c>
      <c r="BS11" s="17"/>
      <c r="BT11" s="17">
        <v>9.6602627386341997E-2</v>
      </c>
      <c r="BU11" s="17">
        <v>9.8048281450707694E-2</v>
      </c>
      <c r="BV11" s="17"/>
      <c r="BW11" s="17">
        <v>0.12118767761686999</v>
      </c>
      <c r="BX11" s="17">
        <v>8.4220686256734303E-2</v>
      </c>
      <c r="BY11" s="17"/>
      <c r="BZ11" s="17">
        <v>0.12928778724387799</v>
      </c>
      <c r="CA11" s="17">
        <v>9.5573269731426699E-2</v>
      </c>
    </row>
    <row r="12" spans="2:79" x14ac:dyDescent="0.35">
      <c r="B12" s="18" t="s">
        <v>340</v>
      </c>
      <c r="C12" s="17">
        <v>1.34857964914839E-2</v>
      </c>
      <c r="D12" s="17">
        <v>1.6681530348964801E-2</v>
      </c>
      <c r="E12" s="17">
        <v>1.8725403231052401E-2</v>
      </c>
      <c r="F12" s="17">
        <v>1.00429002552171E-2</v>
      </c>
      <c r="G12" s="17">
        <v>2.6990281641183798E-2</v>
      </c>
      <c r="H12" s="17">
        <v>4.6976361986457204E-3</v>
      </c>
      <c r="I12" s="17">
        <v>1.1918376425119399E-2</v>
      </c>
      <c r="J12" s="17">
        <v>9.4108291812016708E-3</v>
      </c>
      <c r="K12" s="17">
        <v>0</v>
      </c>
      <c r="L12" s="17">
        <v>9.3264305108454702E-3</v>
      </c>
      <c r="M12" s="17"/>
      <c r="N12" s="17">
        <v>2.6309015586334999E-2</v>
      </c>
      <c r="O12" s="17">
        <v>2.3698352091692999E-2</v>
      </c>
      <c r="P12" s="17">
        <v>1.47056705397048E-2</v>
      </c>
      <c r="Q12" s="17">
        <v>6.6179590373987296E-3</v>
      </c>
      <c r="R12" s="17"/>
      <c r="S12" s="17">
        <v>2.2567115379263199E-2</v>
      </c>
      <c r="T12" s="17">
        <v>5.0915656769173201E-3</v>
      </c>
      <c r="U12" s="17">
        <v>1.6476653681494501E-2</v>
      </c>
      <c r="V12" s="17">
        <v>1.5487088822858999E-2</v>
      </c>
      <c r="W12" s="17">
        <v>1.21759377012691E-2</v>
      </c>
      <c r="X12" s="17">
        <v>8.1161195674830499E-3</v>
      </c>
      <c r="Y12" s="17">
        <v>7.9730053035549798E-3</v>
      </c>
      <c r="Z12" s="17"/>
      <c r="AA12" s="17">
        <v>8.65330353273977E-3</v>
      </c>
      <c r="AB12" s="17">
        <v>3.9919220991440102E-2</v>
      </c>
      <c r="AC12" s="17"/>
      <c r="AD12" s="17">
        <v>8.7758287699170098E-3</v>
      </c>
      <c r="AE12" s="17">
        <v>9.3839869630972395E-3</v>
      </c>
      <c r="AF12" s="17">
        <v>7.2026954508148397E-3</v>
      </c>
      <c r="AG12" s="17"/>
      <c r="AH12" s="17">
        <v>1.0725408943695201E-2</v>
      </c>
      <c r="AI12" s="17">
        <v>1.42644365802448E-2</v>
      </c>
      <c r="AJ12" s="17"/>
      <c r="AK12" s="17">
        <v>1.6268506432666301E-2</v>
      </c>
      <c r="AL12" s="17">
        <v>1.23354515546762E-2</v>
      </c>
      <c r="AM12" s="17"/>
      <c r="AN12" s="17">
        <v>2.0878782443354799E-2</v>
      </c>
      <c r="AO12" s="17">
        <v>6.6179590373987296E-3</v>
      </c>
      <c r="AP12" s="17"/>
      <c r="AQ12" s="17">
        <v>7.9775616720827499E-3</v>
      </c>
      <c r="AR12" s="17">
        <v>1.8795404641054E-2</v>
      </c>
      <c r="AS12" s="17"/>
      <c r="AT12" s="17">
        <v>1.0113968237714601E-2</v>
      </c>
      <c r="AU12" s="17">
        <v>4.0356903508887702E-2</v>
      </c>
      <c r="AV12" s="17">
        <v>9.6051159085263193E-3</v>
      </c>
      <c r="AW12" s="17">
        <v>2.5231177042078102E-3</v>
      </c>
      <c r="AX12" s="17"/>
      <c r="AY12" s="17">
        <v>7.8226083615393297E-3</v>
      </c>
      <c r="AZ12" s="17">
        <v>1.5797766335587798E-2</v>
      </c>
      <c r="BA12" s="17"/>
      <c r="BB12" s="17">
        <v>1.31893651184975E-2</v>
      </c>
      <c r="BC12" s="17">
        <v>1.35465861377043E-2</v>
      </c>
      <c r="BD12" s="17"/>
      <c r="BE12" s="17">
        <v>2.7812550496226399E-2</v>
      </c>
      <c r="BF12" s="17">
        <v>1.0874001910282699E-2</v>
      </c>
      <c r="BG12" s="17"/>
      <c r="BH12" s="17">
        <v>1.00237221422593E-2</v>
      </c>
      <c r="BI12" s="17">
        <v>1.3793467202129201E-2</v>
      </c>
      <c r="BJ12" s="17"/>
      <c r="BK12" s="17">
        <v>9.8619891697267394E-3</v>
      </c>
      <c r="BL12" s="17">
        <v>1.4253834182169699E-2</v>
      </c>
      <c r="BM12" s="17"/>
      <c r="BN12" s="17">
        <v>1.08260978138083E-2</v>
      </c>
      <c r="BO12" s="17">
        <v>1.36627571533346E-2</v>
      </c>
      <c r="BP12" s="17"/>
      <c r="BQ12" s="17">
        <v>1.8890334419480299E-2</v>
      </c>
      <c r="BR12" s="17">
        <v>1.27862912093897E-2</v>
      </c>
      <c r="BS12" s="17"/>
      <c r="BT12" s="17">
        <v>1.75344525461824E-2</v>
      </c>
      <c r="BU12" s="17">
        <v>1.3152570497865199E-2</v>
      </c>
      <c r="BV12" s="17"/>
      <c r="BW12" s="17">
        <v>1.0469504030768699E-2</v>
      </c>
      <c r="BX12" s="17">
        <v>1.52654806779346E-2</v>
      </c>
      <c r="BY12" s="17"/>
      <c r="BZ12" s="17">
        <v>1.9753733689424499E-2</v>
      </c>
      <c r="CA12" s="17">
        <v>1.30129286914232E-2</v>
      </c>
    </row>
    <row r="13" spans="2:79" x14ac:dyDescent="0.35">
      <c r="B13" s="18" t="s">
        <v>103</v>
      </c>
      <c r="C13" s="19">
        <v>1.5935768094551099E-2</v>
      </c>
      <c r="D13" s="19">
        <v>7.9271113015692597E-3</v>
      </c>
      <c r="E13" s="19">
        <v>5.1590742063318097E-3</v>
      </c>
      <c r="F13" s="19">
        <v>1.0823072120835499E-2</v>
      </c>
      <c r="G13" s="19">
        <v>2.28759246154112E-2</v>
      </c>
      <c r="H13" s="19">
        <v>3.1817315480563498E-2</v>
      </c>
      <c r="I13" s="19">
        <v>9.7124154899076096E-3</v>
      </c>
      <c r="J13" s="19">
        <v>1.8332696256614201E-2</v>
      </c>
      <c r="K13" s="19">
        <v>2.92854695408486E-2</v>
      </c>
      <c r="L13" s="19">
        <v>3.0387214350644998E-2</v>
      </c>
      <c r="M13" s="19"/>
      <c r="N13" s="19">
        <v>2.1081544255764199E-2</v>
      </c>
      <c r="O13" s="19">
        <v>1.64230418221697E-2</v>
      </c>
      <c r="P13" s="19">
        <v>1.4535169063532799E-2</v>
      </c>
      <c r="Q13" s="19">
        <v>1.49675148201503E-2</v>
      </c>
      <c r="R13" s="19"/>
      <c r="S13" s="19">
        <v>6.9835486835462804E-3</v>
      </c>
      <c r="T13" s="19">
        <v>1.3762110960847E-2</v>
      </c>
      <c r="U13" s="19">
        <v>7.0245279862440604E-3</v>
      </c>
      <c r="V13" s="19">
        <v>2.5756981547021499E-2</v>
      </c>
      <c r="W13" s="19">
        <v>8.0813965432650903E-3</v>
      </c>
      <c r="X13" s="19">
        <v>6.1471657762892399E-3</v>
      </c>
      <c r="Y13" s="19">
        <v>1.0631822426227001E-2</v>
      </c>
      <c r="Z13" s="19"/>
      <c r="AA13" s="19">
        <v>1.0767672210152899E-2</v>
      </c>
      <c r="AB13" s="19">
        <v>4.4204918931405497E-2</v>
      </c>
      <c r="AC13" s="19"/>
      <c r="AD13" s="19">
        <v>3.8562268179017901E-3</v>
      </c>
      <c r="AE13" s="19">
        <v>7.8713186102949695E-3</v>
      </c>
      <c r="AF13" s="19">
        <v>1.51867360764119E-2</v>
      </c>
      <c r="AG13" s="19"/>
      <c r="AH13" s="19">
        <v>1.6444673973710501E-3</v>
      </c>
      <c r="AI13" s="19">
        <v>1.9967006263363899E-2</v>
      </c>
      <c r="AJ13" s="19"/>
      <c r="AK13" s="19">
        <v>2.0295532255409799E-2</v>
      </c>
      <c r="AL13" s="19">
        <v>1.41334844451138E-2</v>
      </c>
      <c r="AM13" s="19"/>
      <c r="AN13" s="19">
        <v>1.6978058757857399E-2</v>
      </c>
      <c r="AO13" s="19">
        <v>1.49675148201503E-2</v>
      </c>
      <c r="AP13" s="19"/>
      <c r="AQ13" s="19">
        <v>1.0994137213237999E-2</v>
      </c>
      <c r="AR13" s="19">
        <v>2.0699204015469201E-2</v>
      </c>
      <c r="AS13" s="19"/>
      <c r="AT13" s="19">
        <v>4.9265004290150197E-2</v>
      </c>
      <c r="AU13" s="19">
        <v>4.0253233157427598E-2</v>
      </c>
      <c r="AV13" s="19">
        <v>1.04000962274335E-2</v>
      </c>
      <c r="AW13" s="19">
        <v>5.04358367104598E-3</v>
      </c>
      <c r="AX13" s="19"/>
      <c r="AY13" s="19">
        <v>4.6415425683504702E-3</v>
      </c>
      <c r="AZ13" s="19">
        <v>2.0546582397366699E-2</v>
      </c>
      <c r="BA13" s="19"/>
      <c r="BB13" s="19">
        <v>1.6515057297353399E-2</v>
      </c>
      <c r="BC13" s="19">
        <v>1.5816972349880502E-2</v>
      </c>
      <c r="BD13" s="19"/>
      <c r="BE13" s="19">
        <v>1.01096748548542E-2</v>
      </c>
      <c r="BF13" s="19">
        <v>1.6997876004547802E-2</v>
      </c>
      <c r="BG13" s="19"/>
      <c r="BH13" s="19">
        <v>1.9266472113752198E-2</v>
      </c>
      <c r="BI13" s="19">
        <v>1.5639772119546601E-2</v>
      </c>
      <c r="BJ13" s="19"/>
      <c r="BK13" s="19">
        <v>1.9423403923223101E-2</v>
      </c>
      <c r="BL13" s="19">
        <v>1.51965908894818E-2</v>
      </c>
      <c r="BM13" s="19"/>
      <c r="BN13" s="19">
        <v>1.5123262507511099E-2</v>
      </c>
      <c r="BO13" s="19">
        <v>1.5989827423770201E-2</v>
      </c>
      <c r="BP13" s="19"/>
      <c r="BQ13" s="19">
        <v>2.4289204333341799E-3</v>
      </c>
      <c r="BR13" s="19">
        <v>1.76839492359065E-2</v>
      </c>
      <c r="BS13" s="19"/>
      <c r="BT13" s="19">
        <v>3.9525651032077504E-3</v>
      </c>
      <c r="BU13" s="19">
        <v>1.69220496333078E-2</v>
      </c>
      <c r="BV13" s="19"/>
      <c r="BW13" s="19">
        <v>1.08605718733552E-2</v>
      </c>
      <c r="BX13" s="19">
        <v>1.89302543970679E-2</v>
      </c>
      <c r="BY13" s="19"/>
      <c r="BZ13" s="19">
        <v>0</v>
      </c>
      <c r="CA13" s="19">
        <v>1.7137999604404801E-2</v>
      </c>
    </row>
    <row r="14" spans="2:79" x14ac:dyDescent="0.35">
      <c r="B14" s="16" t="s">
        <v>699</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4139</v>
      </c>
      <c r="D7" s="10">
        <v>607</v>
      </c>
      <c r="E7" s="10">
        <v>533</v>
      </c>
      <c r="F7" s="10">
        <v>530</v>
      </c>
      <c r="G7" s="10">
        <v>557</v>
      </c>
      <c r="H7" s="10">
        <v>527</v>
      </c>
      <c r="I7" s="10">
        <v>638</v>
      </c>
      <c r="J7" s="10">
        <v>355</v>
      </c>
      <c r="K7" s="10">
        <v>152</v>
      </c>
      <c r="L7" s="10">
        <v>240</v>
      </c>
      <c r="M7" s="10"/>
      <c r="N7" s="10">
        <v>684</v>
      </c>
      <c r="O7" s="10">
        <v>599</v>
      </c>
      <c r="P7" s="10">
        <v>780</v>
      </c>
      <c r="Q7" s="10">
        <v>2076</v>
      </c>
      <c r="R7" s="10"/>
      <c r="S7" s="10">
        <v>416</v>
      </c>
      <c r="T7" s="10">
        <v>309</v>
      </c>
      <c r="U7" s="10">
        <v>358</v>
      </c>
      <c r="V7" s="10">
        <v>820</v>
      </c>
      <c r="W7" s="10">
        <v>721</v>
      </c>
      <c r="X7" s="10">
        <v>774</v>
      </c>
      <c r="Y7" s="10">
        <v>516</v>
      </c>
      <c r="Z7" s="10"/>
      <c r="AA7" s="10">
        <v>3504</v>
      </c>
      <c r="AB7" s="10">
        <v>635</v>
      </c>
      <c r="AC7" s="10"/>
      <c r="AD7" s="10">
        <v>1121</v>
      </c>
      <c r="AE7" s="10">
        <v>891</v>
      </c>
      <c r="AF7" s="10">
        <v>1477</v>
      </c>
      <c r="AG7" s="10"/>
      <c r="AH7" s="10">
        <v>765</v>
      </c>
      <c r="AI7" s="10">
        <v>3374</v>
      </c>
      <c r="AJ7" s="10"/>
      <c r="AK7" s="10">
        <v>1160</v>
      </c>
      <c r="AL7" s="10">
        <v>2979</v>
      </c>
      <c r="AM7" s="10"/>
      <c r="AN7" s="10">
        <v>2063</v>
      </c>
      <c r="AO7" s="10">
        <v>2076</v>
      </c>
      <c r="AP7" s="10"/>
      <c r="AQ7" s="10">
        <v>1798</v>
      </c>
      <c r="AR7" s="10">
        <v>2341</v>
      </c>
      <c r="AS7" s="10"/>
      <c r="AT7" s="10">
        <v>250</v>
      </c>
      <c r="AU7" s="10">
        <v>968</v>
      </c>
      <c r="AV7" s="10">
        <v>2050</v>
      </c>
      <c r="AW7" s="10">
        <v>864</v>
      </c>
      <c r="AX7" s="10"/>
      <c r="AY7" s="10">
        <v>1092</v>
      </c>
      <c r="AZ7" s="10">
        <v>3047</v>
      </c>
      <c r="BA7" s="10"/>
      <c r="BB7" s="10">
        <v>645</v>
      </c>
      <c r="BC7" s="10">
        <v>3494</v>
      </c>
      <c r="BD7" s="10"/>
      <c r="BE7" s="10">
        <v>607</v>
      </c>
      <c r="BF7" s="10">
        <v>3532</v>
      </c>
      <c r="BG7" s="10"/>
      <c r="BH7" s="10">
        <v>307</v>
      </c>
      <c r="BI7" s="10">
        <v>3832</v>
      </c>
      <c r="BJ7" s="10"/>
      <c r="BK7" s="10">
        <v>704</v>
      </c>
      <c r="BL7" s="10">
        <v>3435</v>
      </c>
      <c r="BM7" s="10"/>
      <c r="BN7" s="10">
        <v>212</v>
      </c>
      <c r="BO7" s="10">
        <v>3927</v>
      </c>
      <c r="BP7" s="10"/>
      <c r="BQ7" s="10">
        <v>415</v>
      </c>
      <c r="BR7" s="10">
        <v>3724</v>
      </c>
      <c r="BS7" s="10"/>
      <c r="BT7" s="10">
        <v>284</v>
      </c>
      <c r="BU7" s="10">
        <v>3855</v>
      </c>
      <c r="BV7" s="10"/>
      <c r="BW7" s="10">
        <v>1637</v>
      </c>
      <c r="BX7" s="10">
        <v>2502</v>
      </c>
      <c r="BY7" s="10"/>
      <c r="BZ7" s="10">
        <v>239</v>
      </c>
      <c r="CA7" s="10">
        <v>3900</v>
      </c>
    </row>
    <row r="8" spans="2:79" ht="30" customHeight="1" x14ac:dyDescent="0.35">
      <c r="B8" s="11" t="s">
        <v>27</v>
      </c>
      <c r="C8" s="11">
        <v>4061</v>
      </c>
      <c r="D8" s="11">
        <v>587</v>
      </c>
      <c r="E8" s="11">
        <v>525</v>
      </c>
      <c r="F8" s="11">
        <v>515</v>
      </c>
      <c r="G8" s="11">
        <v>548</v>
      </c>
      <c r="H8" s="11">
        <v>516</v>
      </c>
      <c r="I8" s="11">
        <v>622</v>
      </c>
      <c r="J8" s="11">
        <v>360</v>
      </c>
      <c r="K8" s="11">
        <v>147</v>
      </c>
      <c r="L8" s="11">
        <v>241</v>
      </c>
      <c r="M8" s="11"/>
      <c r="N8" s="11">
        <v>682</v>
      </c>
      <c r="O8" s="11">
        <v>755</v>
      </c>
      <c r="P8" s="11">
        <v>724</v>
      </c>
      <c r="Q8" s="11">
        <v>1901</v>
      </c>
      <c r="R8" s="11"/>
      <c r="S8" s="11">
        <v>435</v>
      </c>
      <c r="T8" s="11">
        <v>299</v>
      </c>
      <c r="U8" s="11">
        <v>347</v>
      </c>
      <c r="V8" s="11">
        <v>806</v>
      </c>
      <c r="W8" s="11">
        <v>703</v>
      </c>
      <c r="X8" s="11">
        <v>746</v>
      </c>
      <c r="Y8" s="11">
        <v>501</v>
      </c>
      <c r="Z8" s="11"/>
      <c r="AA8" s="11">
        <v>3411</v>
      </c>
      <c r="AB8" s="11">
        <v>650</v>
      </c>
      <c r="AC8" s="11"/>
      <c r="AD8" s="11">
        <v>1084</v>
      </c>
      <c r="AE8" s="11">
        <v>844</v>
      </c>
      <c r="AF8" s="11">
        <v>1465</v>
      </c>
      <c r="AG8" s="11"/>
      <c r="AH8" s="11">
        <v>725</v>
      </c>
      <c r="AI8" s="11">
        <v>3336</v>
      </c>
      <c r="AJ8" s="11"/>
      <c r="AK8" s="11">
        <v>1163</v>
      </c>
      <c r="AL8" s="11">
        <v>2898</v>
      </c>
      <c r="AM8" s="11"/>
      <c r="AN8" s="11">
        <v>2160</v>
      </c>
      <c r="AO8" s="11">
        <v>1901</v>
      </c>
      <c r="AP8" s="11"/>
      <c r="AQ8" s="11">
        <v>1737</v>
      </c>
      <c r="AR8" s="11">
        <v>2324</v>
      </c>
      <c r="AS8" s="11"/>
      <c r="AT8" s="11">
        <v>254</v>
      </c>
      <c r="AU8" s="11">
        <v>983</v>
      </c>
      <c r="AV8" s="11">
        <v>1994</v>
      </c>
      <c r="AW8" s="11">
        <v>823</v>
      </c>
      <c r="AX8" s="11"/>
      <c r="AY8" s="11">
        <v>1048</v>
      </c>
      <c r="AZ8" s="11">
        <v>3013</v>
      </c>
      <c r="BA8" s="11"/>
      <c r="BB8" s="11">
        <v>628</v>
      </c>
      <c r="BC8" s="11">
        <v>3433</v>
      </c>
      <c r="BD8" s="11"/>
      <c r="BE8" s="11">
        <v>585</v>
      </c>
      <c r="BF8" s="11">
        <v>3476</v>
      </c>
      <c r="BG8" s="11"/>
      <c r="BH8" s="11">
        <v>311</v>
      </c>
      <c r="BI8" s="11">
        <v>3750</v>
      </c>
      <c r="BJ8" s="11"/>
      <c r="BK8" s="11">
        <v>671</v>
      </c>
      <c r="BL8" s="11">
        <v>3390</v>
      </c>
      <c r="BM8" s="11"/>
      <c r="BN8" s="11">
        <v>198</v>
      </c>
      <c r="BO8" s="11">
        <v>3864</v>
      </c>
      <c r="BP8" s="11"/>
      <c r="BQ8" s="11">
        <v>394</v>
      </c>
      <c r="BR8" s="11">
        <v>3667</v>
      </c>
      <c r="BS8" s="11"/>
      <c r="BT8" s="11">
        <v>280</v>
      </c>
      <c r="BU8" s="11">
        <v>3781</v>
      </c>
      <c r="BV8" s="11"/>
      <c r="BW8" s="11">
        <v>1708</v>
      </c>
      <c r="BX8" s="11">
        <v>2353</v>
      </c>
      <c r="BY8" s="11"/>
      <c r="BZ8" s="11">
        <v>253</v>
      </c>
      <c r="CA8" s="11">
        <v>3808</v>
      </c>
    </row>
    <row r="9" spans="2:79" ht="29" x14ac:dyDescent="0.35">
      <c r="B9" s="18" t="s">
        <v>337</v>
      </c>
      <c r="C9" s="17">
        <v>0.48723896040706299</v>
      </c>
      <c r="D9" s="17">
        <v>0.480455341029214</v>
      </c>
      <c r="E9" s="17">
        <v>0.49385640732076702</v>
      </c>
      <c r="F9" s="17">
        <v>0.51284332334154004</v>
      </c>
      <c r="G9" s="17">
        <v>0.45401248072652101</v>
      </c>
      <c r="H9" s="17">
        <v>0.39782864738194101</v>
      </c>
      <c r="I9" s="17">
        <v>0.52193504926279</v>
      </c>
      <c r="J9" s="17">
        <v>0.50966593943596905</v>
      </c>
      <c r="K9" s="17">
        <v>0.47773838881292202</v>
      </c>
      <c r="L9" s="17">
        <v>0.58419637450706696</v>
      </c>
      <c r="M9" s="17"/>
      <c r="N9" s="17">
        <v>0.338919312538638</v>
      </c>
      <c r="O9" s="17">
        <v>0.440760122999171</v>
      </c>
      <c r="P9" s="17">
        <v>0.49922672977697202</v>
      </c>
      <c r="Q9" s="17">
        <v>0.55433277618420795</v>
      </c>
      <c r="R9" s="17"/>
      <c r="S9" s="17">
        <v>0.41526462874196801</v>
      </c>
      <c r="T9" s="17">
        <v>0.44179818158900902</v>
      </c>
      <c r="U9" s="17">
        <v>0.54520713830128298</v>
      </c>
      <c r="V9" s="17">
        <v>0.44627670663325503</v>
      </c>
      <c r="W9" s="17">
        <v>0.50592675670758802</v>
      </c>
      <c r="X9" s="17">
        <v>0.53873146180662201</v>
      </c>
      <c r="Y9" s="17">
        <v>0.54798138134408403</v>
      </c>
      <c r="Z9" s="17"/>
      <c r="AA9" s="17">
        <v>0.53020326057203804</v>
      </c>
      <c r="AB9" s="17">
        <v>0.26192852118865001</v>
      </c>
      <c r="AC9" s="17"/>
      <c r="AD9" s="17">
        <v>0.52686596719137302</v>
      </c>
      <c r="AE9" s="17">
        <v>0.63646772800050799</v>
      </c>
      <c r="AF9" s="17">
        <v>0.48056597695522502</v>
      </c>
      <c r="AG9" s="17"/>
      <c r="AH9" s="17">
        <v>0.64797458338453695</v>
      </c>
      <c r="AI9" s="17">
        <v>0.452332869401539</v>
      </c>
      <c r="AJ9" s="17"/>
      <c r="AK9" s="17">
        <v>0.47971378191391101</v>
      </c>
      <c r="AL9" s="17">
        <v>0.49025760087188502</v>
      </c>
      <c r="AM9" s="17"/>
      <c r="AN9" s="17">
        <v>0.428203442527268</v>
      </c>
      <c r="AO9" s="17">
        <v>0.55433277618420795</v>
      </c>
      <c r="AP9" s="17"/>
      <c r="AQ9" s="17">
        <v>0.579618857827361</v>
      </c>
      <c r="AR9" s="17">
        <v>0.41819766245211898</v>
      </c>
      <c r="AS9" s="17"/>
      <c r="AT9" s="17">
        <v>0.28871111754058798</v>
      </c>
      <c r="AU9" s="17">
        <v>0.33202536978180702</v>
      </c>
      <c r="AV9" s="17">
        <v>0.51949786958402</v>
      </c>
      <c r="AW9" s="17">
        <v>0.65345761550435999</v>
      </c>
      <c r="AX9" s="17"/>
      <c r="AY9" s="17">
        <v>0.55731619491854401</v>
      </c>
      <c r="AZ9" s="17">
        <v>0.46287306194140798</v>
      </c>
      <c r="BA9" s="17"/>
      <c r="BB9" s="17">
        <v>0.49228687146675099</v>
      </c>
      <c r="BC9" s="17">
        <v>0.48631501383397202</v>
      </c>
      <c r="BD9" s="17"/>
      <c r="BE9" s="17">
        <v>0.53256013382015499</v>
      </c>
      <c r="BF9" s="17">
        <v>0.479616759131065</v>
      </c>
      <c r="BG9" s="17"/>
      <c r="BH9" s="17">
        <v>0.44423253341507901</v>
      </c>
      <c r="BI9" s="17">
        <v>0.49080402923407201</v>
      </c>
      <c r="BJ9" s="17"/>
      <c r="BK9" s="17">
        <v>0.46225129780822899</v>
      </c>
      <c r="BL9" s="17">
        <v>0.49218573787251901</v>
      </c>
      <c r="BM9" s="17"/>
      <c r="BN9" s="17">
        <v>0.49651980629460302</v>
      </c>
      <c r="BO9" s="17">
        <v>0.48676445421110098</v>
      </c>
      <c r="BP9" s="17"/>
      <c r="BQ9" s="17">
        <v>0.57944401490706898</v>
      </c>
      <c r="BR9" s="17">
        <v>0.47732827798628502</v>
      </c>
      <c r="BS9" s="17"/>
      <c r="BT9" s="17">
        <v>0.49747748123865299</v>
      </c>
      <c r="BU9" s="17">
        <v>0.48648004556046498</v>
      </c>
      <c r="BV9" s="17"/>
      <c r="BW9" s="17">
        <v>0.480949127251388</v>
      </c>
      <c r="BX9" s="17">
        <v>0.49180536183544399</v>
      </c>
      <c r="BY9" s="17"/>
      <c r="BZ9" s="17">
        <v>0.57127310631428596</v>
      </c>
      <c r="CA9" s="17">
        <v>0.48166005539404</v>
      </c>
    </row>
    <row r="10" spans="2:79" ht="29" x14ac:dyDescent="0.35">
      <c r="B10" s="18" t="s">
        <v>338</v>
      </c>
      <c r="C10" s="17">
        <v>0.43149940677743298</v>
      </c>
      <c r="D10" s="17">
        <v>0.42819491546298599</v>
      </c>
      <c r="E10" s="17">
        <v>0.417629560568888</v>
      </c>
      <c r="F10" s="17">
        <v>0.414881865562926</v>
      </c>
      <c r="G10" s="17">
        <v>0.46708170258806198</v>
      </c>
      <c r="H10" s="17">
        <v>0.51400644278677299</v>
      </c>
      <c r="I10" s="17">
        <v>0.41853685167611299</v>
      </c>
      <c r="J10" s="17">
        <v>0.40526595992650299</v>
      </c>
      <c r="K10" s="17">
        <v>0.38219781283256998</v>
      </c>
      <c r="L10" s="17">
        <v>0.35058311508071099</v>
      </c>
      <c r="M10" s="17"/>
      <c r="N10" s="17">
        <v>0.52251117634614996</v>
      </c>
      <c r="O10" s="17">
        <v>0.46021293509946598</v>
      </c>
      <c r="P10" s="17">
        <v>0.44315837724622398</v>
      </c>
      <c r="Q10" s="17">
        <v>0.383012848291095</v>
      </c>
      <c r="R10" s="17"/>
      <c r="S10" s="17">
        <v>0.49207366497995297</v>
      </c>
      <c r="T10" s="17">
        <v>0.47849874228848299</v>
      </c>
      <c r="U10" s="17">
        <v>0.37835706331661301</v>
      </c>
      <c r="V10" s="17">
        <v>0.44971718716486597</v>
      </c>
      <c r="W10" s="17">
        <v>0.43348229418637302</v>
      </c>
      <c r="X10" s="17">
        <v>0.40472888685523101</v>
      </c>
      <c r="Y10" s="17">
        <v>0.36151949282965101</v>
      </c>
      <c r="Z10" s="17"/>
      <c r="AA10" s="17">
        <v>0.41409862746666998</v>
      </c>
      <c r="AB10" s="17">
        <v>0.52275138142141397</v>
      </c>
      <c r="AC10" s="17"/>
      <c r="AD10" s="17">
        <v>0.41458036437441698</v>
      </c>
      <c r="AE10" s="17">
        <v>0.32562640233252499</v>
      </c>
      <c r="AF10" s="17">
        <v>0.46022723471093402</v>
      </c>
      <c r="AG10" s="17"/>
      <c r="AH10" s="17">
        <v>0.313444963728777</v>
      </c>
      <c r="AI10" s="17">
        <v>0.45713665542417697</v>
      </c>
      <c r="AJ10" s="17"/>
      <c r="AK10" s="17">
        <v>0.424995654245725</v>
      </c>
      <c r="AL10" s="17">
        <v>0.43410831374000702</v>
      </c>
      <c r="AM10" s="17"/>
      <c r="AN10" s="17">
        <v>0.474162490659227</v>
      </c>
      <c r="AO10" s="17">
        <v>0.383012848291095</v>
      </c>
      <c r="AP10" s="17"/>
      <c r="AQ10" s="17">
        <v>0.356977385992369</v>
      </c>
      <c r="AR10" s="17">
        <v>0.487194392211522</v>
      </c>
      <c r="AS10" s="17"/>
      <c r="AT10" s="17">
        <v>0.46997344188346302</v>
      </c>
      <c r="AU10" s="17">
        <v>0.52988078230176305</v>
      </c>
      <c r="AV10" s="17">
        <v>0.42441898674470302</v>
      </c>
      <c r="AW10" s="17">
        <v>0.32076071391578598</v>
      </c>
      <c r="AX10" s="17"/>
      <c r="AY10" s="17">
        <v>0.39120974093969202</v>
      </c>
      <c r="AZ10" s="17">
        <v>0.445508148901192</v>
      </c>
      <c r="BA10" s="17"/>
      <c r="BB10" s="17">
        <v>0.42520107739894403</v>
      </c>
      <c r="BC10" s="17">
        <v>0.43265222420560201</v>
      </c>
      <c r="BD10" s="17"/>
      <c r="BE10" s="17">
        <v>0.40098510236977603</v>
      </c>
      <c r="BF10" s="17">
        <v>0.43663136061879199</v>
      </c>
      <c r="BG10" s="17"/>
      <c r="BH10" s="17">
        <v>0.48924608787473001</v>
      </c>
      <c r="BI10" s="17">
        <v>0.42671242708526802</v>
      </c>
      <c r="BJ10" s="17"/>
      <c r="BK10" s="17">
        <v>0.46813192842564</v>
      </c>
      <c r="BL10" s="17">
        <v>0.42424731059294901</v>
      </c>
      <c r="BM10" s="17"/>
      <c r="BN10" s="17">
        <v>0.39895831755886002</v>
      </c>
      <c r="BO10" s="17">
        <v>0.43316315043233999</v>
      </c>
      <c r="BP10" s="17"/>
      <c r="BQ10" s="17">
        <v>0.35459104945236197</v>
      </c>
      <c r="BR10" s="17">
        <v>0.43976592002972398</v>
      </c>
      <c r="BS10" s="17"/>
      <c r="BT10" s="17">
        <v>0.41541042613207901</v>
      </c>
      <c r="BU10" s="17">
        <v>0.43269197809503201</v>
      </c>
      <c r="BV10" s="17"/>
      <c r="BW10" s="17">
        <v>0.45338618100942801</v>
      </c>
      <c r="BX10" s="17">
        <v>0.415609669380271</v>
      </c>
      <c r="BY10" s="17"/>
      <c r="BZ10" s="17">
        <v>0.35868690039422801</v>
      </c>
      <c r="CA10" s="17">
        <v>0.43633332342508402</v>
      </c>
    </row>
    <row r="11" spans="2:79" x14ac:dyDescent="0.35">
      <c r="B11" s="18" t="s">
        <v>339</v>
      </c>
      <c r="C11" s="17">
        <v>6.3312437887956804E-2</v>
      </c>
      <c r="D11" s="17">
        <v>6.1417741080749003E-2</v>
      </c>
      <c r="E11" s="17">
        <v>6.5360476359065695E-2</v>
      </c>
      <c r="F11" s="17">
        <v>6.2391322584944599E-2</v>
      </c>
      <c r="G11" s="17">
        <v>6.0468106720312997E-2</v>
      </c>
      <c r="H11" s="17">
        <v>7.7664582644760297E-2</v>
      </c>
      <c r="I11" s="17">
        <v>5.4489589314061698E-2</v>
      </c>
      <c r="J11" s="17">
        <v>5.9953727192461399E-2</v>
      </c>
      <c r="K11" s="17">
        <v>0.105920074568182</v>
      </c>
      <c r="L11" s="17">
        <v>4.2974813982373801E-2</v>
      </c>
      <c r="M11" s="17"/>
      <c r="N11" s="17">
        <v>0.119366887017367</v>
      </c>
      <c r="O11" s="17">
        <v>8.30925975086068E-2</v>
      </c>
      <c r="P11" s="17">
        <v>4.2919740290372703E-2</v>
      </c>
      <c r="Q11" s="17">
        <v>4.3115858771736702E-2</v>
      </c>
      <c r="R11" s="17"/>
      <c r="S11" s="17">
        <v>7.4154902437568795E-2</v>
      </c>
      <c r="T11" s="17">
        <v>6.3046276207350302E-2</v>
      </c>
      <c r="U11" s="17">
        <v>6.9113667568347595E-2</v>
      </c>
      <c r="V11" s="17">
        <v>8.2314458532327606E-2</v>
      </c>
      <c r="W11" s="17">
        <v>4.6960544369569701E-2</v>
      </c>
      <c r="X11" s="17">
        <v>4.1189989307649999E-2</v>
      </c>
      <c r="Y11" s="17">
        <v>8.09277037548045E-2</v>
      </c>
      <c r="Z11" s="17"/>
      <c r="AA11" s="17">
        <v>4.5502422306748003E-2</v>
      </c>
      <c r="AB11" s="17">
        <v>0.15671050134251499</v>
      </c>
      <c r="AC11" s="17"/>
      <c r="AD11" s="17">
        <v>4.74421963049644E-2</v>
      </c>
      <c r="AE11" s="17">
        <v>3.09179215584546E-2</v>
      </c>
      <c r="AF11" s="17">
        <v>4.9071927774234803E-2</v>
      </c>
      <c r="AG11" s="17"/>
      <c r="AH11" s="17">
        <v>3.3300337715610202E-2</v>
      </c>
      <c r="AI11" s="17">
        <v>6.9830004314595504E-2</v>
      </c>
      <c r="AJ11" s="17"/>
      <c r="AK11" s="17">
        <v>7.3212406337484201E-2</v>
      </c>
      <c r="AL11" s="17">
        <v>5.93411772209314E-2</v>
      </c>
      <c r="AM11" s="17"/>
      <c r="AN11" s="17">
        <v>8.1083308328336295E-2</v>
      </c>
      <c r="AO11" s="17">
        <v>4.3115858771736702E-2</v>
      </c>
      <c r="AP11" s="17"/>
      <c r="AQ11" s="17">
        <v>4.81793867026859E-2</v>
      </c>
      <c r="AR11" s="17">
        <v>7.46223172559346E-2</v>
      </c>
      <c r="AS11" s="17"/>
      <c r="AT11" s="17">
        <v>0.187982123014134</v>
      </c>
      <c r="AU11" s="17">
        <v>0.105930244011174</v>
      </c>
      <c r="AV11" s="17">
        <v>4.3197244738361597E-2</v>
      </c>
      <c r="AW11" s="17">
        <v>2.32863654324676E-2</v>
      </c>
      <c r="AX11" s="17"/>
      <c r="AY11" s="17">
        <v>4.1684895341721401E-2</v>
      </c>
      <c r="AZ11" s="17">
        <v>7.08323480187837E-2</v>
      </c>
      <c r="BA11" s="17"/>
      <c r="BB11" s="17">
        <v>6.4252016982777896E-2</v>
      </c>
      <c r="BC11" s="17">
        <v>6.3140461624004607E-2</v>
      </c>
      <c r="BD11" s="17"/>
      <c r="BE11" s="17">
        <v>4.9533025901840902E-2</v>
      </c>
      <c r="BF11" s="17">
        <v>6.5629885643904304E-2</v>
      </c>
      <c r="BG11" s="17"/>
      <c r="BH11" s="17">
        <v>6.0203479270393899E-2</v>
      </c>
      <c r="BI11" s="17">
        <v>6.3570158703824695E-2</v>
      </c>
      <c r="BJ11" s="17"/>
      <c r="BK11" s="17">
        <v>4.89656115832732E-2</v>
      </c>
      <c r="BL11" s="17">
        <v>6.6152661809826305E-2</v>
      </c>
      <c r="BM11" s="17"/>
      <c r="BN11" s="17">
        <v>9.2876795051106006E-2</v>
      </c>
      <c r="BO11" s="17">
        <v>6.1800887020338202E-2</v>
      </c>
      <c r="BP11" s="17"/>
      <c r="BQ11" s="17">
        <v>5.16622803879207E-2</v>
      </c>
      <c r="BR11" s="17">
        <v>6.4564657863976804E-2</v>
      </c>
      <c r="BS11" s="17"/>
      <c r="BT11" s="17">
        <v>7.7051937132029499E-2</v>
      </c>
      <c r="BU11" s="17">
        <v>6.2294018320065203E-2</v>
      </c>
      <c r="BV11" s="17"/>
      <c r="BW11" s="17">
        <v>5.6885797456016601E-2</v>
      </c>
      <c r="BX11" s="17">
        <v>6.7978161019519506E-2</v>
      </c>
      <c r="BY11" s="17"/>
      <c r="BZ11" s="17">
        <v>5.7183564471325998E-2</v>
      </c>
      <c r="CA11" s="17">
        <v>6.3719324901076194E-2</v>
      </c>
    </row>
    <row r="12" spans="2:79" x14ac:dyDescent="0.35">
      <c r="B12" s="18" t="s">
        <v>340</v>
      </c>
      <c r="C12" s="17">
        <v>7.9984959875582292E-3</v>
      </c>
      <c r="D12" s="17">
        <v>8.4539759795493104E-3</v>
      </c>
      <c r="E12" s="17">
        <v>1.9943903391566199E-2</v>
      </c>
      <c r="F12" s="17">
        <v>3.71408024815425E-3</v>
      </c>
      <c r="G12" s="17">
        <v>9.6291034325760201E-3</v>
      </c>
      <c r="H12" s="17">
        <v>5.2411732692138197E-3</v>
      </c>
      <c r="I12" s="17">
        <v>0</v>
      </c>
      <c r="J12" s="17">
        <v>4.9482985567059603E-3</v>
      </c>
      <c r="K12" s="17">
        <v>1.55927526891078E-2</v>
      </c>
      <c r="L12" s="17">
        <v>1.27808735813156E-2</v>
      </c>
      <c r="M12" s="17"/>
      <c r="N12" s="17">
        <v>1.3996608761118299E-2</v>
      </c>
      <c r="O12" s="17">
        <v>9.4484168135314395E-3</v>
      </c>
      <c r="P12" s="17">
        <v>1.0118808578651601E-2</v>
      </c>
      <c r="Q12" s="17">
        <v>4.4639285653120296E-3</v>
      </c>
      <c r="R12" s="17"/>
      <c r="S12" s="17">
        <v>1.8506803840509799E-2</v>
      </c>
      <c r="T12" s="17">
        <v>6.4426781369711604E-3</v>
      </c>
      <c r="U12" s="17">
        <v>5.0769712987807202E-3</v>
      </c>
      <c r="V12" s="17">
        <v>1.09714423170028E-2</v>
      </c>
      <c r="W12" s="17">
        <v>2.0991817499408602E-3</v>
      </c>
      <c r="X12" s="17">
        <v>5.9117693030213197E-3</v>
      </c>
      <c r="Y12" s="17">
        <v>5.8181673051680097E-3</v>
      </c>
      <c r="Z12" s="17"/>
      <c r="AA12" s="17">
        <v>4.8952127545546197E-3</v>
      </c>
      <c r="AB12" s="17">
        <v>2.4272521296067499E-2</v>
      </c>
      <c r="AC12" s="17"/>
      <c r="AD12" s="17">
        <v>4.4827054886429603E-3</v>
      </c>
      <c r="AE12" s="17">
        <v>2.55618530539362E-3</v>
      </c>
      <c r="AF12" s="17">
        <v>6.8565277297286797E-3</v>
      </c>
      <c r="AG12" s="17"/>
      <c r="AH12" s="17">
        <v>3.39452930539567E-3</v>
      </c>
      <c r="AI12" s="17">
        <v>8.9983146775102999E-3</v>
      </c>
      <c r="AJ12" s="17"/>
      <c r="AK12" s="17">
        <v>1.2210338399928199E-2</v>
      </c>
      <c r="AL12" s="17">
        <v>6.3089629154853598E-3</v>
      </c>
      <c r="AM12" s="17"/>
      <c r="AN12" s="17">
        <v>1.11085444448773E-2</v>
      </c>
      <c r="AO12" s="17">
        <v>4.4639285653120296E-3</v>
      </c>
      <c r="AP12" s="17"/>
      <c r="AQ12" s="17">
        <v>5.7959607012768501E-3</v>
      </c>
      <c r="AR12" s="17">
        <v>9.6445889060704001E-3</v>
      </c>
      <c r="AS12" s="17"/>
      <c r="AT12" s="17">
        <v>1.8597975328851699E-2</v>
      </c>
      <c r="AU12" s="17">
        <v>1.2165171415641499E-2</v>
      </c>
      <c r="AV12" s="17">
        <v>7.5498419280450703E-3</v>
      </c>
      <c r="AW12" s="17">
        <v>9.1502148249228302E-4</v>
      </c>
      <c r="AX12" s="17"/>
      <c r="AY12" s="17">
        <v>6.8832611713647504E-3</v>
      </c>
      <c r="AZ12" s="17">
        <v>8.3862638337948298E-3</v>
      </c>
      <c r="BA12" s="17"/>
      <c r="BB12" s="17">
        <v>6.7387273891743298E-3</v>
      </c>
      <c r="BC12" s="17">
        <v>8.2290782750830908E-3</v>
      </c>
      <c r="BD12" s="17"/>
      <c r="BE12" s="17">
        <v>9.8704977175329001E-3</v>
      </c>
      <c r="BF12" s="17">
        <v>7.6836591706729504E-3</v>
      </c>
      <c r="BG12" s="17"/>
      <c r="BH12" s="17">
        <v>2.8966171381439301E-3</v>
      </c>
      <c r="BI12" s="17">
        <v>8.4214222922385593E-3</v>
      </c>
      <c r="BJ12" s="17"/>
      <c r="BK12" s="17">
        <v>8.6613902299393104E-3</v>
      </c>
      <c r="BL12" s="17">
        <v>7.8672636128925104E-3</v>
      </c>
      <c r="BM12" s="17"/>
      <c r="BN12" s="17">
        <v>7.4299331312416101E-3</v>
      </c>
      <c r="BO12" s="17">
        <v>8.0275651695471597E-3</v>
      </c>
      <c r="BP12" s="17"/>
      <c r="BQ12" s="17">
        <v>6.8976752850671702E-3</v>
      </c>
      <c r="BR12" s="17">
        <v>8.1168179650655207E-3</v>
      </c>
      <c r="BS12" s="17"/>
      <c r="BT12" s="17">
        <v>7.0146228650182704E-3</v>
      </c>
      <c r="BU12" s="17">
        <v>8.0714240923252002E-3</v>
      </c>
      <c r="BV12" s="17"/>
      <c r="BW12" s="17">
        <v>5.9430031684306597E-3</v>
      </c>
      <c r="BX12" s="17">
        <v>9.49077807405878E-3</v>
      </c>
      <c r="BY12" s="17"/>
      <c r="BZ12" s="17">
        <v>7.4525155781719199E-3</v>
      </c>
      <c r="CA12" s="17">
        <v>8.0347428347184394E-3</v>
      </c>
    </row>
    <row r="13" spans="2:79" x14ac:dyDescent="0.35">
      <c r="B13" s="18" t="s">
        <v>103</v>
      </c>
      <c r="C13" s="19">
        <v>9.9506989399889296E-3</v>
      </c>
      <c r="D13" s="19">
        <v>2.1478026447502001E-2</v>
      </c>
      <c r="E13" s="19">
        <v>3.2096523597131298E-3</v>
      </c>
      <c r="F13" s="19">
        <v>6.1694082624353004E-3</v>
      </c>
      <c r="G13" s="19">
        <v>8.80860653252853E-3</v>
      </c>
      <c r="H13" s="19">
        <v>5.2591539173113596E-3</v>
      </c>
      <c r="I13" s="19">
        <v>5.0385097470348802E-3</v>
      </c>
      <c r="J13" s="19">
        <v>2.01660748883602E-2</v>
      </c>
      <c r="K13" s="19">
        <v>1.8550971097218701E-2</v>
      </c>
      <c r="L13" s="19">
        <v>9.4648228485323393E-3</v>
      </c>
      <c r="M13" s="19"/>
      <c r="N13" s="19">
        <v>5.2060153367262498E-3</v>
      </c>
      <c r="O13" s="19">
        <v>6.4859275792248303E-3</v>
      </c>
      <c r="P13" s="19">
        <v>4.5763441077796597E-3</v>
      </c>
      <c r="Q13" s="19">
        <v>1.50745881876486E-2</v>
      </c>
      <c r="R13" s="19"/>
      <c r="S13" s="19">
        <v>0</v>
      </c>
      <c r="T13" s="19">
        <v>1.02141217781863E-2</v>
      </c>
      <c r="U13" s="19">
        <v>2.2451595149747799E-3</v>
      </c>
      <c r="V13" s="19">
        <v>1.07202053525484E-2</v>
      </c>
      <c r="W13" s="19">
        <v>1.1531222986528301E-2</v>
      </c>
      <c r="X13" s="19">
        <v>9.43789272747576E-3</v>
      </c>
      <c r="Y13" s="19">
        <v>3.7532547662917901E-3</v>
      </c>
      <c r="Z13" s="19"/>
      <c r="AA13" s="19">
        <v>5.3004768999896897E-3</v>
      </c>
      <c r="AB13" s="19">
        <v>3.4337074751354398E-2</v>
      </c>
      <c r="AC13" s="19"/>
      <c r="AD13" s="19">
        <v>6.6287666406026199E-3</v>
      </c>
      <c r="AE13" s="19">
        <v>4.4317628031181498E-3</v>
      </c>
      <c r="AF13" s="19">
        <v>3.2783328298770899E-3</v>
      </c>
      <c r="AG13" s="19"/>
      <c r="AH13" s="19">
        <v>1.8855858656801601E-3</v>
      </c>
      <c r="AI13" s="19">
        <v>1.1702156182178E-2</v>
      </c>
      <c r="AJ13" s="19"/>
      <c r="AK13" s="19">
        <v>9.8678191029511596E-3</v>
      </c>
      <c r="AL13" s="19">
        <v>9.9839452516913996E-3</v>
      </c>
      <c r="AM13" s="19"/>
      <c r="AN13" s="19">
        <v>5.4422140402919901E-3</v>
      </c>
      <c r="AO13" s="19">
        <v>1.50745881876486E-2</v>
      </c>
      <c r="AP13" s="19"/>
      <c r="AQ13" s="19">
        <v>9.4284087763076008E-3</v>
      </c>
      <c r="AR13" s="19">
        <v>1.0341039174354E-2</v>
      </c>
      <c r="AS13" s="19"/>
      <c r="AT13" s="19">
        <v>3.4735342232962998E-2</v>
      </c>
      <c r="AU13" s="19">
        <v>1.9998432489614502E-2</v>
      </c>
      <c r="AV13" s="19">
        <v>5.3360570048701901E-3</v>
      </c>
      <c r="AW13" s="19">
        <v>1.5802836648942499E-3</v>
      </c>
      <c r="AX13" s="19"/>
      <c r="AY13" s="19">
        <v>2.9059076286776201E-3</v>
      </c>
      <c r="AZ13" s="19">
        <v>1.2400177304821101E-2</v>
      </c>
      <c r="BA13" s="19"/>
      <c r="BB13" s="19">
        <v>1.1521306762352799E-2</v>
      </c>
      <c r="BC13" s="19">
        <v>9.6632220613386104E-3</v>
      </c>
      <c r="BD13" s="19"/>
      <c r="BE13" s="19">
        <v>7.0512401906951397E-3</v>
      </c>
      <c r="BF13" s="19">
        <v>1.0438335435565301E-2</v>
      </c>
      <c r="BG13" s="19"/>
      <c r="BH13" s="19">
        <v>3.42128230165308E-3</v>
      </c>
      <c r="BI13" s="19">
        <v>1.04919626845968E-2</v>
      </c>
      <c r="BJ13" s="19"/>
      <c r="BK13" s="19">
        <v>1.19897719529186E-2</v>
      </c>
      <c r="BL13" s="19">
        <v>9.5470261118129306E-3</v>
      </c>
      <c r="BM13" s="19"/>
      <c r="BN13" s="19">
        <v>4.2151479641895501E-3</v>
      </c>
      <c r="BO13" s="19">
        <v>1.0243943166673699E-2</v>
      </c>
      <c r="BP13" s="19"/>
      <c r="BQ13" s="19">
        <v>7.40497996758171E-3</v>
      </c>
      <c r="BR13" s="19">
        <v>1.0224326154949E-2</v>
      </c>
      <c r="BS13" s="19"/>
      <c r="BT13" s="19">
        <v>3.04553263222069E-3</v>
      </c>
      <c r="BU13" s="19">
        <v>1.04625339321129E-2</v>
      </c>
      <c r="BV13" s="19"/>
      <c r="BW13" s="19">
        <v>2.8358911147365199E-3</v>
      </c>
      <c r="BX13" s="19">
        <v>1.51160296907061E-2</v>
      </c>
      <c r="BY13" s="19"/>
      <c r="BZ13" s="19">
        <v>5.40391324198807E-3</v>
      </c>
      <c r="CA13" s="19">
        <v>1.02525534450817E-2</v>
      </c>
    </row>
    <row r="14" spans="2:79" x14ac:dyDescent="0.35">
      <c r="B14" s="16" t="s">
        <v>700</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2419</v>
      </c>
      <c r="D7" s="10">
        <v>384</v>
      </c>
      <c r="E7" s="10">
        <v>344</v>
      </c>
      <c r="F7" s="10">
        <v>329</v>
      </c>
      <c r="G7" s="10">
        <v>307</v>
      </c>
      <c r="H7" s="10">
        <v>324</v>
      </c>
      <c r="I7" s="10">
        <v>356</v>
      </c>
      <c r="J7" s="10">
        <v>165</v>
      </c>
      <c r="K7" s="10">
        <v>103</v>
      </c>
      <c r="L7" s="10">
        <v>107</v>
      </c>
      <c r="M7" s="10"/>
      <c r="N7" s="10">
        <v>232</v>
      </c>
      <c r="O7" s="10">
        <v>275</v>
      </c>
      <c r="P7" s="10">
        <v>447</v>
      </c>
      <c r="Q7" s="10">
        <v>1465</v>
      </c>
      <c r="R7" s="10"/>
      <c r="S7" s="10">
        <v>198</v>
      </c>
      <c r="T7" s="10">
        <v>196</v>
      </c>
      <c r="U7" s="10">
        <v>216</v>
      </c>
      <c r="V7" s="10">
        <v>437</v>
      </c>
      <c r="W7" s="10">
        <v>449</v>
      </c>
      <c r="X7" s="10">
        <v>520</v>
      </c>
      <c r="Y7" s="10">
        <v>307</v>
      </c>
      <c r="Z7" s="10"/>
      <c r="AA7" s="10">
        <v>2127</v>
      </c>
      <c r="AB7" s="10">
        <v>292</v>
      </c>
      <c r="AC7" s="10"/>
      <c r="AD7" s="10">
        <v>697</v>
      </c>
      <c r="AE7" s="10">
        <v>608</v>
      </c>
      <c r="AF7" s="10">
        <v>809</v>
      </c>
      <c r="AG7" s="10"/>
      <c r="AH7" s="10">
        <v>614</v>
      </c>
      <c r="AI7" s="10">
        <v>1805</v>
      </c>
      <c r="AJ7" s="10"/>
      <c r="AK7" s="10">
        <v>681</v>
      </c>
      <c r="AL7" s="10">
        <v>1738</v>
      </c>
      <c r="AM7" s="10"/>
      <c r="AN7" s="10">
        <v>954</v>
      </c>
      <c r="AO7" s="10">
        <v>1465</v>
      </c>
      <c r="AP7" s="10"/>
      <c r="AQ7" s="10">
        <v>1249</v>
      </c>
      <c r="AR7" s="10">
        <v>1170</v>
      </c>
      <c r="AS7" s="10"/>
      <c r="AT7" s="10">
        <v>88</v>
      </c>
      <c r="AU7" s="10">
        <v>358</v>
      </c>
      <c r="AV7" s="10">
        <v>1214</v>
      </c>
      <c r="AW7" s="10">
        <v>754</v>
      </c>
      <c r="AX7" s="10"/>
      <c r="AY7" s="10">
        <v>765</v>
      </c>
      <c r="AZ7" s="10">
        <v>1654</v>
      </c>
      <c r="BA7" s="10"/>
      <c r="BB7" s="10">
        <v>365</v>
      </c>
      <c r="BC7" s="10">
        <v>2054</v>
      </c>
      <c r="BD7" s="10"/>
      <c r="BE7" s="10">
        <v>415</v>
      </c>
      <c r="BF7" s="10">
        <v>2004</v>
      </c>
      <c r="BG7" s="10"/>
      <c r="BH7" s="10">
        <v>199</v>
      </c>
      <c r="BI7" s="10">
        <v>2220</v>
      </c>
      <c r="BJ7" s="10"/>
      <c r="BK7" s="10">
        <v>435</v>
      </c>
      <c r="BL7" s="10">
        <v>1984</v>
      </c>
      <c r="BM7" s="10"/>
      <c r="BN7" s="10">
        <v>161</v>
      </c>
      <c r="BO7" s="10">
        <v>2258</v>
      </c>
      <c r="BP7" s="10"/>
      <c r="BQ7" s="10">
        <v>286</v>
      </c>
      <c r="BR7" s="10">
        <v>2133</v>
      </c>
      <c r="BS7" s="10"/>
      <c r="BT7" s="10">
        <v>183</v>
      </c>
      <c r="BU7" s="10">
        <v>2236</v>
      </c>
      <c r="BV7" s="10"/>
      <c r="BW7" s="10">
        <v>796</v>
      </c>
      <c r="BX7" s="10">
        <v>1623</v>
      </c>
      <c r="BY7" s="10"/>
      <c r="BZ7" s="10">
        <v>161</v>
      </c>
      <c r="CA7" s="10">
        <v>2258</v>
      </c>
    </row>
    <row r="8" spans="2:79" ht="30" customHeight="1" x14ac:dyDescent="0.35">
      <c r="B8" s="11" t="s">
        <v>27</v>
      </c>
      <c r="C8" s="11">
        <v>2318</v>
      </c>
      <c r="D8" s="11">
        <v>364</v>
      </c>
      <c r="E8" s="11">
        <v>334</v>
      </c>
      <c r="F8" s="11">
        <v>305</v>
      </c>
      <c r="G8" s="11">
        <v>289</v>
      </c>
      <c r="H8" s="11">
        <v>314</v>
      </c>
      <c r="I8" s="11">
        <v>337</v>
      </c>
      <c r="J8" s="11">
        <v>166</v>
      </c>
      <c r="K8" s="11">
        <v>97</v>
      </c>
      <c r="L8" s="11">
        <v>112</v>
      </c>
      <c r="M8" s="11"/>
      <c r="N8" s="11">
        <v>233</v>
      </c>
      <c r="O8" s="11">
        <v>344</v>
      </c>
      <c r="P8" s="11">
        <v>416</v>
      </c>
      <c r="Q8" s="11">
        <v>1325</v>
      </c>
      <c r="R8" s="11"/>
      <c r="S8" s="11">
        <v>201</v>
      </c>
      <c r="T8" s="11">
        <v>186</v>
      </c>
      <c r="U8" s="11">
        <v>209</v>
      </c>
      <c r="V8" s="11">
        <v>425</v>
      </c>
      <c r="W8" s="11">
        <v>429</v>
      </c>
      <c r="X8" s="11">
        <v>492</v>
      </c>
      <c r="Y8" s="11">
        <v>283</v>
      </c>
      <c r="Z8" s="11"/>
      <c r="AA8" s="11">
        <v>2028</v>
      </c>
      <c r="AB8" s="11">
        <v>290</v>
      </c>
      <c r="AC8" s="11"/>
      <c r="AD8" s="11">
        <v>669</v>
      </c>
      <c r="AE8" s="11">
        <v>563</v>
      </c>
      <c r="AF8" s="11">
        <v>786</v>
      </c>
      <c r="AG8" s="11"/>
      <c r="AH8" s="11">
        <v>573</v>
      </c>
      <c r="AI8" s="11">
        <v>1745</v>
      </c>
      <c r="AJ8" s="11"/>
      <c r="AK8" s="11">
        <v>669</v>
      </c>
      <c r="AL8" s="11">
        <v>1649</v>
      </c>
      <c r="AM8" s="11"/>
      <c r="AN8" s="11">
        <v>992</v>
      </c>
      <c r="AO8" s="11">
        <v>1325</v>
      </c>
      <c r="AP8" s="11"/>
      <c r="AQ8" s="11">
        <v>1186</v>
      </c>
      <c r="AR8" s="11">
        <v>1131</v>
      </c>
      <c r="AS8" s="11"/>
      <c r="AT8" s="11">
        <v>88</v>
      </c>
      <c r="AU8" s="11">
        <v>353</v>
      </c>
      <c r="AV8" s="11">
        <v>1155</v>
      </c>
      <c r="AW8" s="11">
        <v>716</v>
      </c>
      <c r="AX8" s="11"/>
      <c r="AY8" s="11">
        <v>725</v>
      </c>
      <c r="AZ8" s="11">
        <v>1593</v>
      </c>
      <c r="BA8" s="11"/>
      <c r="BB8" s="11">
        <v>341</v>
      </c>
      <c r="BC8" s="11">
        <v>1976</v>
      </c>
      <c r="BD8" s="11"/>
      <c r="BE8" s="11">
        <v>392</v>
      </c>
      <c r="BF8" s="11">
        <v>1926</v>
      </c>
      <c r="BG8" s="11"/>
      <c r="BH8" s="11">
        <v>201</v>
      </c>
      <c r="BI8" s="11">
        <v>2116</v>
      </c>
      <c r="BJ8" s="11"/>
      <c r="BK8" s="11">
        <v>408</v>
      </c>
      <c r="BL8" s="11">
        <v>1910</v>
      </c>
      <c r="BM8" s="11"/>
      <c r="BN8" s="11">
        <v>149</v>
      </c>
      <c r="BO8" s="11">
        <v>2169</v>
      </c>
      <c r="BP8" s="11"/>
      <c r="BQ8" s="11">
        <v>268</v>
      </c>
      <c r="BR8" s="11">
        <v>2050</v>
      </c>
      <c r="BS8" s="11"/>
      <c r="BT8" s="11">
        <v>176</v>
      </c>
      <c r="BU8" s="11">
        <v>2141</v>
      </c>
      <c r="BV8" s="11"/>
      <c r="BW8" s="11">
        <v>825</v>
      </c>
      <c r="BX8" s="11">
        <v>1493</v>
      </c>
      <c r="BY8" s="11"/>
      <c r="BZ8" s="11">
        <v>170</v>
      </c>
      <c r="CA8" s="11">
        <v>2147</v>
      </c>
    </row>
    <row r="9" spans="2:79" ht="29" x14ac:dyDescent="0.35">
      <c r="B9" s="18" t="s">
        <v>337</v>
      </c>
      <c r="C9" s="17">
        <v>0.42689695197633998</v>
      </c>
      <c r="D9" s="17">
        <v>0.45805074327149597</v>
      </c>
      <c r="E9" s="17">
        <v>0.40292842219358699</v>
      </c>
      <c r="F9" s="17">
        <v>0.470164404301252</v>
      </c>
      <c r="G9" s="17">
        <v>0.40742723278700599</v>
      </c>
      <c r="H9" s="17">
        <v>0.352413755212651</v>
      </c>
      <c r="I9" s="17">
        <v>0.45607857806502999</v>
      </c>
      <c r="J9" s="17">
        <v>0.46843566566883299</v>
      </c>
      <c r="K9" s="17">
        <v>0.40103200161466801</v>
      </c>
      <c r="L9" s="17">
        <v>0.410809760245545</v>
      </c>
      <c r="M9" s="17"/>
      <c r="N9" s="17">
        <v>0.29564027723116798</v>
      </c>
      <c r="O9" s="17">
        <v>0.35585009243407201</v>
      </c>
      <c r="P9" s="17">
        <v>0.41211803159465199</v>
      </c>
      <c r="Q9" s="17">
        <v>0.47298362592201998</v>
      </c>
      <c r="R9" s="17"/>
      <c r="S9" s="17">
        <v>0.35157511689376603</v>
      </c>
      <c r="T9" s="17">
        <v>0.36418988036505101</v>
      </c>
      <c r="U9" s="17">
        <v>0.45303814425448802</v>
      </c>
      <c r="V9" s="17">
        <v>0.34932989076028997</v>
      </c>
      <c r="W9" s="17">
        <v>0.44672135690825099</v>
      </c>
      <c r="X9" s="17">
        <v>0.48386008232837402</v>
      </c>
      <c r="Y9" s="17">
        <v>0.53862557902064501</v>
      </c>
      <c r="Z9" s="17"/>
      <c r="AA9" s="17">
        <v>0.44774387355860101</v>
      </c>
      <c r="AB9" s="17">
        <v>0.28094110934036998</v>
      </c>
      <c r="AC9" s="17"/>
      <c r="AD9" s="17">
        <v>0.45134371895929098</v>
      </c>
      <c r="AE9" s="17">
        <v>0.51440348371806299</v>
      </c>
      <c r="AF9" s="17">
        <v>0.40007571973363598</v>
      </c>
      <c r="AG9" s="17"/>
      <c r="AH9" s="17">
        <v>0.51808863513113301</v>
      </c>
      <c r="AI9" s="17">
        <v>0.39695345207487998</v>
      </c>
      <c r="AJ9" s="17"/>
      <c r="AK9" s="17">
        <v>0.44324141791416899</v>
      </c>
      <c r="AL9" s="17">
        <v>0.42026449557267598</v>
      </c>
      <c r="AM9" s="17"/>
      <c r="AN9" s="17">
        <v>0.36533438763431197</v>
      </c>
      <c r="AO9" s="17">
        <v>0.47298362592201998</v>
      </c>
      <c r="AP9" s="17"/>
      <c r="AQ9" s="17">
        <v>0.51804528559961205</v>
      </c>
      <c r="AR9" s="17">
        <v>0.33129473451647401</v>
      </c>
      <c r="AS9" s="17"/>
      <c r="AT9" s="17">
        <v>0.26053626923005602</v>
      </c>
      <c r="AU9" s="17">
        <v>0.275798893989882</v>
      </c>
      <c r="AV9" s="17">
        <v>0.39718632840381002</v>
      </c>
      <c r="AW9" s="17">
        <v>0.56697665033165401</v>
      </c>
      <c r="AX9" s="17"/>
      <c r="AY9" s="17">
        <v>0.46875379265119999</v>
      </c>
      <c r="AZ9" s="17">
        <v>0.407857764641188</v>
      </c>
      <c r="BA9" s="17"/>
      <c r="BB9" s="17">
        <v>0.49062866208851103</v>
      </c>
      <c r="BC9" s="17">
        <v>0.415890326794707</v>
      </c>
      <c r="BD9" s="17"/>
      <c r="BE9" s="17">
        <v>0.51569482201552197</v>
      </c>
      <c r="BF9" s="17">
        <v>0.40882366549128701</v>
      </c>
      <c r="BG9" s="17"/>
      <c r="BH9" s="17">
        <v>0.38833897412325002</v>
      </c>
      <c r="BI9" s="17">
        <v>0.43055959346075501</v>
      </c>
      <c r="BJ9" s="17"/>
      <c r="BK9" s="17">
        <v>0.43922413511305303</v>
      </c>
      <c r="BL9" s="17">
        <v>0.42426689559897501</v>
      </c>
      <c r="BM9" s="17"/>
      <c r="BN9" s="17">
        <v>0.53100576215934403</v>
      </c>
      <c r="BO9" s="17">
        <v>0.419753032763512</v>
      </c>
      <c r="BP9" s="17"/>
      <c r="BQ9" s="17">
        <v>0.52449086246903198</v>
      </c>
      <c r="BR9" s="17">
        <v>0.414142498232141</v>
      </c>
      <c r="BS9" s="17"/>
      <c r="BT9" s="17">
        <v>0.53679033774192797</v>
      </c>
      <c r="BU9" s="17">
        <v>0.41784073883098899</v>
      </c>
      <c r="BV9" s="17"/>
      <c r="BW9" s="17">
        <v>0.38471922633466998</v>
      </c>
      <c r="BX9" s="17">
        <v>0.45019011127521802</v>
      </c>
      <c r="BY9" s="17"/>
      <c r="BZ9" s="17">
        <v>0.423394634985371</v>
      </c>
      <c r="CA9" s="17">
        <v>0.42717466193826298</v>
      </c>
    </row>
    <row r="10" spans="2:79" ht="29" x14ac:dyDescent="0.35">
      <c r="B10" s="18" t="s">
        <v>338</v>
      </c>
      <c r="C10" s="17">
        <v>0.44975671447402399</v>
      </c>
      <c r="D10" s="17">
        <v>0.46108069023687698</v>
      </c>
      <c r="E10" s="17">
        <v>0.47157589590083099</v>
      </c>
      <c r="F10" s="17">
        <v>0.44022169344680401</v>
      </c>
      <c r="G10" s="17">
        <v>0.45610798819714499</v>
      </c>
      <c r="H10" s="17">
        <v>0.467895212492</v>
      </c>
      <c r="I10" s="17">
        <v>0.45274946119002701</v>
      </c>
      <c r="J10" s="17">
        <v>0.35870479274621198</v>
      </c>
      <c r="K10" s="17">
        <v>0.44890601289433901</v>
      </c>
      <c r="L10" s="17">
        <v>0.43369866232323501</v>
      </c>
      <c r="M10" s="17"/>
      <c r="N10" s="17">
        <v>0.483565284911319</v>
      </c>
      <c r="O10" s="17">
        <v>0.50284647894321899</v>
      </c>
      <c r="P10" s="17">
        <v>0.45976391799654798</v>
      </c>
      <c r="Q10" s="17">
        <v>0.426918891647252</v>
      </c>
      <c r="R10" s="17"/>
      <c r="S10" s="17">
        <v>0.46142485257885202</v>
      </c>
      <c r="T10" s="17">
        <v>0.52346706542313204</v>
      </c>
      <c r="U10" s="17">
        <v>0.46118260380418602</v>
      </c>
      <c r="V10" s="17">
        <v>0.48548926108246898</v>
      </c>
      <c r="W10" s="17">
        <v>0.43972199910534598</v>
      </c>
      <c r="X10" s="17">
        <v>0.42830678284788698</v>
      </c>
      <c r="Y10" s="17">
        <v>0.36249044979440898</v>
      </c>
      <c r="Z10" s="17"/>
      <c r="AA10" s="17">
        <v>0.439013722967179</v>
      </c>
      <c r="AB10" s="17">
        <v>0.52497177064552603</v>
      </c>
      <c r="AC10" s="17"/>
      <c r="AD10" s="17">
        <v>0.41717521874750402</v>
      </c>
      <c r="AE10" s="17">
        <v>0.39510331975146201</v>
      </c>
      <c r="AF10" s="17">
        <v>0.48904105484536398</v>
      </c>
      <c r="AG10" s="17"/>
      <c r="AH10" s="17">
        <v>0.39077744792709701</v>
      </c>
      <c r="AI10" s="17">
        <v>0.46912301632238901</v>
      </c>
      <c r="AJ10" s="17"/>
      <c r="AK10" s="17">
        <v>0.44876349572294399</v>
      </c>
      <c r="AL10" s="17">
        <v>0.45015975487258503</v>
      </c>
      <c r="AM10" s="17"/>
      <c r="AN10" s="17">
        <v>0.48026347091433802</v>
      </c>
      <c r="AO10" s="17">
        <v>0.426918891647252</v>
      </c>
      <c r="AP10" s="17"/>
      <c r="AQ10" s="17">
        <v>0.385356054719664</v>
      </c>
      <c r="AR10" s="17">
        <v>0.51730425630668497</v>
      </c>
      <c r="AS10" s="17"/>
      <c r="AT10" s="17">
        <v>0.50939838923816105</v>
      </c>
      <c r="AU10" s="17">
        <v>0.46247314181228599</v>
      </c>
      <c r="AV10" s="17">
        <v>0.48408350073791201</v>
      </c>
      <c r="AW10" s="17">
        <v>0.384187159287602</v>
      </c>
      <c r="AX10" s="17"/>
      <c r="AY10" s="17">
        <v>0.42003709589562399</v>
      </c>
      <c r="AZ10" s="17">
        <v>0.46327511138407301</v>
      </c>
      <c r="BA10" s="17"/>
      <c r="BB10" s="17">
        <v>0.39721705601808499</v>
      </c>
      <c r="BC10" s="17">
        <v>0.458830444439496</v>
      </c>
      <c r="BD10" s="17"/>
      <c r="BE10" s="17">
        <v>0.37795552592897402</v>
      </c>
      <c r="BF10" s="17">
        <v>0.46437061737472901</v>
      </c>
      <c r="BG10" s="17"/>
      <c r="BH10" s="17">
        <v>0.46222425477659801</v>
      </c>
      <c r="BI10" s="17">
        <v>0.44857241662275199</v>
      </c>
      <c r="BJ10" s="17"/>
      <c r="BK10" s="17">
        <v>0.45114663674445799</v>
      </c>
      <c r="BL10" s="17">
        <v>0.449460168710823</v>
      </c>
      <c r="BM10" s="17"/>
      <c r="BN10" s="17">
        <v>0.37527616288516602</v>
      </c>
      <c r="BO10" s="17">
        <v>0.45486755036334398</v>
      </c>
      <c r="BP10" s="17"/>
      <c r="BQ10" s="17">
        <v>0.38503925488405399</v>
      </c>
      <c r="BR10" s="17">
        <v>0.45821457665636001</v>
      </c>
      <c r="BS10" s="17"/>
      <c r="BT10" s="17">
        <v>0.37164524353058698</v>
      </c>
      <c r="BU10" s="17">
        <v>0.45619380916386898</v>
      </c>
      <c r="BV10" s="17"/>
      <c r="BW10" s="17">
        <v>0.47499040762713202</v>
      </c>
      <c r="BX10" s="17">
        <v>0.43582110212479802</v>
      </c>
      <c r="BY10" s="17"/>
      <c r="BZ10" s="17">
        <v>0.45406780850256201</v>
      </c>
      <c r="CA10" s="17">
        <v>0.44941487398340102</v>
      </c>
    </row>
    <row r="11" spans="2:79" x14ac:dyDescent="0.35">
      <c r="B11" s="18" t="s">
        <v>339</v>
      </c>
      <c r="C11" s="17">
        <v>9.2277097217118603E-2</v>
      </c>
      <c r="D11" s="17">
        <v>6.5086559722157003E-2</v>
      </c>
      <c r="E11" s="17">
        <v>9.4643852272548804E-2</v>
      </c>
      <c r="F11" s="17">
        <v>6.6404857636645997E-2</v>
      </c>
      <c r="G11" s="17">
        <v>9.3843521819777495E-2</v>
      </c>
      <c r="H11" s="17">
        <v>0.12971477508608301</v>
      </c>
      <c r="I11" s="17">
        <v>6.6658896577442006E-2</v>
      </c>
      <c r="J11" s="17">
        <v>0.118207374723134</v>
      </c>
      <c r="K11" s="17">
        <v>0.13396992272171099</v>
      </c>
      <c r="L11" s="17">
        <v>0.137798808386073</v>
      </c>
      <c r="M11" s="17"/>
      <c r="N11" s="17">
        <v>0.143488119320451</v>
      </c>
      <c r="O11" s="17">
        <v>9.4579500061860597E-2</v>
      </c>
      <c r="P11" s="17">
        <v>9.4636845208709602E-2</v>
      </c>
      <c r="Q11" s="17">
        <v>8.1955650921085504E-2</v>
      </c>
      <c r="R11" s="17"/>
      <c r="S11" s="17">
        <v>0.124806837912307</v>
      </c>
      <c r="T11" s="17">
        <v>8.9387853995844604E-2</v>
      </c>
      <c r="U11" s="17">
        <v>6.8705377771612605E-2</v>
      </c>
      <c r="V11" s="17">
        <v>0.111196074856802</v>
      </c>
      <c r="W11" s="17">
        <v>9.6974773728487201E-2</v>
      </c>
      <c r="X11" s="17">
        <v>6.5086348688650902E-2</v>
      </c>
      <c r="Y11" s="17">
        <v>8.6514703059251394E-2</v>
      </c>
      <c r="Z11" s="17"/>
      <c r="AA11" s="17">
        <v>8.6070826055608798E-2</v>
      </c>
      <c r="AB11" s="17">
        <v>0.13572915000251701</v>
      </c>
      <c r="AC11" s="17"/>
      <c r="AD11" s="17">
        <v>0.105074981882833</v>
      </c>
      <c r="AE11" s="17">
        <v>6.9762140979335002E-2</v>
      </c>
      <c r="AF11" s="17">
        <v>8.0361751066615597E-2</v>
      </c>
      <c r="AG11" s="17"/>
      <c r="AH11" s="17">
        <v>6.7297702137823295E-2</v>
      </c>
      <c r="AI11" s="17">
        <v>0.10047927627796301</v>
      </c>
      <c r="AJ11" s="17"/>
      <c r="AK11" s="17">
        <v>8.0995166655501202E-2</v>
      </c>
      <c r="AL11" s="17">
        <v>9.68552163727842E-2</v>
      </c>
      <c r="AM11" s="17"/>
      <c r="AN11" s="17">
        <v>0.106064481883915</v>
      </c>
      <c r="AO11" s="17">
        <v>8.1955650921085504E-2</v>
      </c>
      <c r="AP11" s="17"/>
      <c r="AQ11" s="17">
        <v>7.2162838050736505E-2</v>
      </c>
      <c r="AR11" s="17">
        <v>0.113374222117026</v>
      </c>
      <c r="AS11" s="17"/>
      <c r="AT11" s="17">
        <v>0.11032740354580201</v>
      </c>
      <c r="AU11" s="17">
        <v>0.1753570642584</v>
      </c>
      <c r="AV11" s="17">
        <v>9.5764685932212906E-2</v>
      </c>
      <c r="AW11" s="17">
        <v>4.25943352575575E-2</v>
      </c>
      <c r="AX11" s="17"/>
      <c r="AY11" s="17">
        <v>8.5109434903991907E-2</v>
      </c>
      <c r="AZ11" s="17">
        <v>9.5537411740013095E-2</v>
      </c>
      <c r="BA11" s="17"/>
      <c r="BB11" s="17">
        <v>8.7885838801231506E-2</v>
      </c>
      <c r="BC11" s="17">
        <v>9.3035478490338705E-2</v>
      </c>
      <c r="BD11" s="17"/>
      <c r="BE11" s="17">
        <v>7.7269721008708603E-2</v>
      </c>
      <c r="BF11" s="17">
        <v>9.5331591761682294E-2</v>
      </c>
      <c r="BG11" s="17"/>
      <c r="BH11" s="17">
        <v>0.11273934945769799</v>
      </c>
      <c r="BI11" s="17">
        <v>9.0333377704480702E-2</v>
      </c>
      <c r="BJ11" s="17"/>
      <c r="BK11" s="17">
        <v>8.4261379950801699E-2</v>
      </c>
      <c r="BL11" s="17">
        <v>9.3987284214555405E-2</v>
      </c>
      <c r="BM11" s="17"/>
      <c r="BN11" s="17">
        <v>8.2289009591129503E-2</v>
      </c>
      <c r="BO11" s="17">
        <v>9.2962477166858501E-2</v>
      </c>
      <c r="BP11" s="17"/>
      <c r="BQ11" s="17">
        <v>7.0294635685905604E-2</v>
      </c>
      <c r="BR11" s="17">
        <v>9.5149963847506194E-2</v>
      </c>
      <c r="BS11" s="17"/>
      <c r="BT11" s="17">
        <v>7.6960192191191198E-2</v>
      </c>
      <c r="BU11" s="17">
        <v>9.3539349314235506E-2</v>
      </c>
      <c r="BV11" s="17"/>
      <c r="BW11" s="17">
        <v>9.8546467465398496E-2</v>
      </c>
      <c r="BX11" s="17">
        <v>8.8814761643657703E-2</v>
      </c>
      <c r="BY11" s="17"/>
      <c r="BZ11" s="17">
        <v>7.4167887740769503E-2</v>
      </c>
      <c r="CA11" s="17">
        <v>9.3713034594319303E-2</v>
      </c>
    </row>
    <row r="12" spans="2:79" x14ac:dyDescent="0.35">
      <c r="B12" s="18" t="s">
        <v>340</v>
      </c>
      <c r="C12" s="17">
        <v>2.10327694635437E-2</v>
      </c>
      <c r="D12" s="17">
        <v>5.3538612030518797E-3</v>
      </c>
      <c r="E12" s="17">
        <v>3.0851829633033699E-2</v>
      </c>
      <c r="F12" s="17">
        <v>1.5875632202303602E-2</v>
      </c>
      <c r="G12" s="17">
        <v>3.1778705197749897E-2</v>
      </c>
      <c r="H12" s="17">
        <v>2.8671110196794899E-2</v>
      </c>
      <c r="I12" s="17">
        <v>1.40093995111645E-2</v>
      </c>
      <c r="J12" s="17">
        <v>4.2582005880829298E-2</v>
      </c>
      <c r="K12" s="17">
        <v>8.0719426492661603E-3</v>
      </c>
      <c r="L12" s="17">
        <v>7.9776487920876597E-3</v>
      </c>
      <c r="M12" s="17"/>
      <c r="N12" s="17">
        <v>6.8592240279436001E-2</v>
      </c>
      <c r="O12" s="17">
        <v>3.0820560735072802E-2</v>
      </c>
      <c r="P12" s="17">
        <v>2.7063824093561901E-2</v>
      </c>
      <c r="Q12" s="17">
        <v>8.2585892965399994E-3</v>
      </c>
      <c r="R12" s="17"/>
      <c r="S12" s="17">
        <v>4.8849865964226198E-2</v>
      </c>
      <c r="T12" s="17">
        <v>1.3161471538162399E-2</v>
      </c>
      <c r="U12" s="17">
        <v>1.2846728007028499E-2</v>
      </c>
      <c r="V12" s="17">
        <v>4.6419023301309301E-2</v>
      </c>
      <c r="W12" s="17">
        <v>1.2040044964598101E-2</v>
      </c>
      <c r="X12" s="17">
        <v>1.47963494844346E-2</v>
      </c>
      <c r="Y12" s="17">
        <v>2.6129369623881398E-3</v>
      </c>
      <c r="Z12" s="17"/>
      <c r="AA12" s="17">
        <v>1.6455788317899799E-2</v>
      </c>
      <c r="AB12" s="17">
        <v>5.3077651351996498E-2</v>
      </c>
      <c r="AC12" s="17"/>
      <c r="AD12" s="17">
        <v>2.2021192134882999E-2</v>
      </c>
      <c r="AE12" s="17">
        <v>9.7926400825236806E-3</v>
      </c>
      <c r="AF12" s="17">
        <v>1.6688715428078399E-2</v>
      </c>
      <c r="AG12" s="17"/>
      <c r="AH12" s="17">
        <v>1.24225184296865E-2</v>
      </c>
      <c r="AI12" s="17">
        <v>2.3860012497825701E-2</v>
      </c>
      <c r="AJ12" s="17"/>
      <c r="AK12" s="17">
        <v>2.5592239146931098E-2</v>
      </c>
      <c r="AL12" s="17">
        <v>1.9182572337866601E-2</v>
      </c>
      <c r="AM12" s="17"/>
      <c r="AN12" s="17">
        <v>3.8096515252070799E-2</v>
      </c>
      <c r="AO12" s="17">
        <v>8.2585892965399994E-3</v>
      </c>
      <c r="AP12" s="17"/>
      <c r="AQ12" s="17">
        <v>1.4796051680475E-2</v>
      </c>
      <c r="AR12" s="17">
        <v>2.75742390223521E-2</v>
      </c>
      <c r="AS12" s="17"/>
      <c r="AT12" s="17">
        <v>8.57650104964989E-2</v>
      </c>
      <c r="AU12" s="17">
        <v>5.7321361161347097E-2</v>
      </c>
      <c r="AV12" s="17">
        <v>1.6650232021004099E-2</v>
      </c>
      <c r="AW12" s="17">
        <v>2.43609448593888E-3</v>
      </c>
      <c r="AX12" s="17"/>
      <c r="AY12" s="17">
        <v>1.5561435029969199E-2</v>
      </c>
      <c r="AZ12" s="17">
        <v>2.3521484798350499E-2</v>
      </c>
      <c r="BA12" s="17"/>
      <c r="BB12" s="17">
        <v>1.9154591198970498E-2</v>
      </c>
      <c r="BC12" s="17">
        <v>2.1357135531017198E-2</v>
      </c>
      <c r="BD12" s="17"/>
      <c r="BE12" s="17">
        <v>2.1554588058504499E-2</v>
      </c>
      <c r="BF12" s="17">
        <v>2.0926562220556898E-2</v>
      </c>
      <c r="BG12" s="17"/>
      <c r="BH12" s="17">
        <v>2.84936382440906E-2</v>
      </c>
      <c r="BI12" s="17">
        <v>2.03240578290921E-2</v>
      </c>
      <c r="BJ12" s="17"/>
      <c r="BK12" s="17">
        <v>2.1825913895929899E-2</v>
      </c>
      <c r="BL12" s="17">
        <v>2.0863548762477199E-2</v>
      </c>
      <c r="BM12" s="17"/>
      <c r="BN12" s="17">
        <v>5.1011479790518399E-3</v>
      </c>
      <c r="BO12" s="17">
        <v>2.2125993145713299E-2</v>
      </c>
      <c r="BP12" s="17"/>
      <c r="BQ12" s="17">
        <v>2.01752469610086E-2</v>
      </c>
      <c r="BR12" s="17">
        <v>2.1144838249782201E-2</v>
      </c>
      <c r="BS12" s="17"/>
      <c r="BT12" s="17">
        <v>1.46042265362942E-2</v>
      </c>
      <c r="BU12" s="17">
        <v>2.1562539791008101E-2</v>
      </c>
      <c r="BV12" s="17"/>
      <c r="BW12" s="17">
        <v>2.9420437268184701E-2</v>
      </c>
      <c r="BX12" s="17">
        <v>1.6400578435050901E-2</v>
      </c>
      <c r="BY12" s="17"/>
      <c r="BZ12" s="17">
        <v>3.1165953996327E-2</v>
      </c>
      <c r="CA12" s="17">
        <v>2.0229276719164101E-2</v>
      </c>
    </row>
    <row r="13" spans="2:79" x14ac:dyDescent="0.35">
      <c r="B13" s="18" t="s">
        <v>103</v>
      </c>
      <c r="C13" s="19">
        <v>1.00364668689733E-2</v>
      </c>
      <c r="D13" s="19">
        <v>1.04281455664178E-2</v>
      </c>
      <c r="E13" s="19">
        <v>0</v>
      </c>
      <c r="F13" s="19">
        <v>7.3334124129945197E-3</v>
      </c>
      <c r="G13" s="19">
        <v>1.08425519983213E-2</v>
      </c>
      <c r="H13" s="19">
        <v>2.1305147012471101E-2</v>
      </c>
      <c r="I13" s="19">
        <v>1.0503664656335799E-2</v>
      </c>
      <c r="J13" s="19">
        <v>1.20701609809913E-2</v>
      </c>
      <c r="K13" s="19">
        <v>8.0201201200158292E-3</v>
      </c>
      <c r="L13" s="19">
        <v>9.7151202530590605E-3</v>
      </c>
      <c r="M13" s="19"/>
      <c r="N13" s="19">
        <v>8.7140782576265903E-3</v>
      </c>
      <c r="O13" s="19">
        <v>1.5903367825775699E-2</v>
      </c>
      <c r="P13" s="19">
        <v>6.4173811065289998E-3</v>
      </c>
      <c r="Q13" s="19">
        <v>9.8832422131021596E-3</v>
      </c>
      <c r="R13" s="19"/>
      <c r="S13" s="19">
        <v>1.3343326650848799E-2</v>
      </c>
      <c r="T13" s="19">
        <v>9.7937286778101307E-3</v>
      </c>
      <c r="U13" s="19">
        <v>4.2271461626842404E-3</v>
      </c>
      <c r="V13" s="19">
        <v>7.5657499991301797E-3</v>
      </c>
      <c r="W13" s="19">
        <v>4.5418252933168597E-3</v>
      </c>
      <c r="X13" s="19">
        <v>7.9504366506536698E-3</v>
      </c>
      <c r="Y13" s="19">
        <v>9.7563311633069496E-3</v>
      </c>
      <c r="Z13" s="19"/>
      <c r="AA13" s="19">
        <v>1.07157891007109E-2</v>
      </c>
      <c r="AB13" s="19">
        <v>5.2803186595907397E-3</v>
      </c>
      <c r="AC13" s="19"/>
      <c r="AD13" s="19">
        <v>4.3848882754894203E-3</v>
      </c>
      <c r="AE13" s="19">
        <v>1.09384154686163E-2</v>
      </c>
      <c r="AF13" s="19">
        <v>1.38327589263055E-2</v>
      </c>
      <c r="AG13" s="19"/>
      <c r="AH13" s="19">
        <v>1.1413696374259499E-2</v>
      </c>
      <c r="AI13" s="19">
        <v>9.5842428269427397E-3</v>
      </c>
      <c r="AJ13" s="19"/>
      <c r="AK13" s="19">
        <v>1.4076805604547099E-3</v>
      </c>
      <c r="AL13" s="19">
        <v>1.35379608440887E-2</v>
      </c>
      <c r="AM13" s="19"/>
      <c r="AN13" s="19">
        <v>1.02411443153641E-2</v>
      </c>
      <c r="AO13" s="19">
        <v>9.8832422131021596E-3</v>
      </c>
      <c r="AP13" s="19"/>
      <c r="AQ13" s="19">
        <v>9.6397699495129295E-3</v>
      </c>
      <c r="AR13" s="19">
        <v>1.04525480374635E-2</v>
      </c>
      <c r="AS13" s="19"/>
      <c r="AT13" s="19">
        <v>3.39729274894826E-2</v>
      </c>
      <c r="AU13" s="19">
        <v>2.9049538778084399E-2</v>
      </c>
      <c r="AV13" s="19">
        <v>6.3152529050601904E-3</v>
      </c>
      <c r="AW13" s="19">
        <v>3.8057606372469701E-3</v>
      </c>
      <c r="AX13" s="19"/>
      <c r="AY13" s="19">
        <v>1.05382415192148E-2</v>
      </c>
      <c r="AZ13" s="19">
        <v>9.8082274363751401E-3</v>
      </c>
      <c r="BA13" s="19"/>
      <c r="BB13" s="19">
        <v>5.1138518932018397E-3</v>
      </c>
      <c r="BC13" s="19">
        <v>1.08866147444414E-2</v>
      </c>
      <c r="BD13" s="19"/>
      <c r="BE13" s="19">
        <v>7.5253429882905197E-3</v>
      </c>
      <c r="BF13" s="19">
        <v>1.0547563151744601E-2</v>
      </c>
      <c r="BG13" s="19"/>
      <c r="BH13" s="19">
        <v>8.2037833983633294E-3</v>
      </c>
      <c r="BI13" s="19">
        <v>1.021055438292E-2</v>
      </c>
      <c r="BJ13" s="19"/>
      <c r="BK13" s="19">
        <v>3.5419342957570201E-3</v>
      </c>
      <c r="BL13" s="19">
        <v>1.1422102713168601E-2</v>
      </c>
      <c r="BM13" s="19"/>
      <c r="BN13" s="19">
        <v>6.3279173853084802E-3</v>
      </c>
      <c r="BO13" s="19">
        <v>1.02909465605719E-2</v>
      </c>
      <c r="BP13" s="19"/>
      <c r="BQ13" s="19">
        <v>0</v>
      </c>
      <c r="BR13" s="19">
        <v>1.1348123014210801E-2</v>
      </c>
      <c r="BS13" s="19"/>
      <c r="BT13" s="19">
        <v>0</v>
      </c>
      <c r="BU13" s="19">
        <v>1.0863562899898699E-2</v>
      </c>
      <c r="BV13" s="19"/>
      <c r="BW13" s="19">
        <v>1.2323461304615001E-2</v>
      </c>
      <c r="BX13" s="19">
        <v>8.77344652127535E-3</v>
      </c>
      <c r="BY13" s="19"/>
      <c r="BZ13" s="19">
        <v>1.7203714774970898E-2</v>
      </c>
      <c r="CA13" s="19">
        <v>9.4681527648525308E-3</v>
      </c>
    </row>
    <row r="14" spans="2:79" x14ac:dyDescent="0.35">
      <c r="B14" s="16" t="s">
        <v>701</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A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2029</v>
      </c>
      <c r="D7" s="10">
        <v>314</v>
      </c>
      <c r="E7" s="10">
        <v>306</v>
      </c>
      <c r="F7" s="10">
        <v>238</v>
      </c>
      <c r="G7" s="10">
        <v>295</v>
      </c>
      <c r="H7" s="10">
        <v>278</v>
      </c>
      <c r="I7" s="10">
        <v>309</v>
      </c>
      <c r="J7" s="10">
        <v>131</v>
      </c>
      <c r="K7" s="10">
        <v>91</v>
      </c>
      <c r="L7" s="10">
        <v>67</v>
      </c>
      <c r="M7" s="10"/>
      <c r="N7" s="10">
        <v>204</v>
      </c>
      <c r="O7" s="10">
        <v>233</v>
      </c>
      <c r="P7" s="10">
        <v>410</v>
      </c>
      <c r="Q7" s="10">
        <v>1182</v>
      </c>
      <c r="R7" s="10"/>
      <c r="S7" s="10">
        <v>170</v>
      </c>
      <c r="T7" s="10">
        <v>156</v>
      </c>
      <c r="U7" s="10">
        <v>212</v>
      </c>
      <c r="V7" s="10">
        <v>343</v>
      </c>
      <c r="W7" s="10">
        <v>368</v>
      </c>
      <c r="X7" s="10">
        <v>451</v>
      </c>
      <c r="Y7" s="10">
        <v>279</v>
      </c>
      <c r="Z7" s="10"/>
      <c r="AA7" s="10">
        <v>1808</v>
      </c>
      <c r="AB7" s="10">
        <v>221</v>
      </c>
      <c r="AC7" s="10"/>
      <c r="AD7" s="10">
        <v>609</v>
      </c>
      <c r="AE7" s="10">
        <v>540</v>
      </c>
      <c r="AF7" s="10">
        <v>647</v>
      </c>
      <c r="AG7" s="10"/>
      <c r="AH7" s="10">
        <v>534</v>
      </c>
      <c r="AI7" s="10">
        <v>1495</v>
      </c>
      <c r="AJ7" s="10"/>
      <c r="AK7" s="10">
        <v>565</v>
      </c>
      <c r="AL7" s="10">
        <v>1464</v>
      </c>
      <c r="AM7" s="10"/>
      <c r="AN7" s="10">
        <v>847</v>
      </c>
      <c r="AO7" s="10">
        <v>1182</v>
      </c>
      <c r="AP7" s="10"/>
      <c r="AQ7" s="10">
        <v>1074</v>
      </c>
      <c r="AR7" s="10">
        <v>955</v>
      </c>
      <c r="AS7" s="10"/>
      <c r="AT7" s="10">
        <v>73</v>
      </c>
      <c r="AU7" s="10">
        <v>290</v>
      </c>
      <c r="AV7" s="10">
        <v>983</v>
      </c>
      <c r="AW7" s="10">
        <v>677</v>
      </c>
      <c r="AX7" s="10"/>
      <c r="AY7" s="10">
        <v>679</v>
      </c>
      <c r="AZ7" s="10">
        <v>1350</v>
      </c>
      <c r="BA7" s="10"/>
      <c r="BB7" s="10">
        <v>364</v>
      </c>
      <c r="BC7" s="10">
        <v>1665</v>
      </c>
      <c r="BD7" s="10"/>
      <c r="BE7" s="10">
        <v>358</v>
      </c>
      <c r="BF7" s="10">
        <v>1671</v>
      </c>
      <c r="BG7" s="10"/>
      <c r="BH7" s="10">
        <v>149</v>
      </c>
      <c r="BI7" s="10">
        <v>1880</v>
      </c>
      <c r="BJ7" s="10"/>
      <c r="BK7" s="10">
        <v>379</v>
      </c>
      <c r="BL7" s="10">
        <v>1650</v>
      </c>
      <c r="BM7" s="10"/>
      <c r="BN7" s="10">
        <v>144</v>
      </c>
      <c r="BO7" s="10">
        <v>1885</v>
      </c>
      <c r="BP7" s="10"/>
      <c r="BQ7" s="10">
        <v>277</v>
      </c>
      <c r="BR7" s="10">
        <v>1752</v>
      </c>
      <c r="BS7" s="10"/>
      <c r="BT7" s="10">
        <v>184</v>
      </c>
      <c r="BU7" s="10">
        <v>1845</v>
      </c>
      <c r="BV7" s="10"/>
      <c r="BW7" s="10">
        <v>711</v>
      </c>
      <c r="BX7" s="10">
        <v>1318</v>
      </c>
      <c r="BY7" s="10"/>
      <c r="BZ7" s="10">
        <v>151</v>
      </c>
      <c r="CA7" s="10">
        <v>1878</v>
      </c>
    </row>
    <row r="8" spans="2:79" ht="30" customHeight="1" x14ac:dyDescent="0.35">
      <c r="B8" s="11" t="s">
        <v>27</v>
      </c>
      <c r="C8" s="11">
        <v>1957</v>
      </c>
      <c r="D8" s="11">
        <v>300</v>
      </c>
      <c r="E8" s="11">
        <v>296</v>
      </c>
      <c r="F8" s="11">
        <v>222</v>
      </c>
      <c r="G8" s="11">
        <v>284</v>
      </c>
      <c r="H8" s="11">
        <v>272</v>
      </c>
      <c r="I8" s="11">
        <v>297</v>
      </c>
      <c r="J8" s="11">
        <v>131</v>
      </c>
      <c r="K8" s="11">
        <v>84</v>
      </c>
      <c r="L8" s="11">
        <v>71</v>
      </c>
      <c r="M8" s="11"/>
      <c r="N8" s="11">
        <v>206</v>
      </c>
      <c r="O8" s="11">
        <v>301</v>
      </c>
      <c r="P8" s="11">
        <v>387</v>
      </c>
      <c r="Q8" s="11">
        <v>1063</v>
      </c>
      <c r="R8" s="11"/>
      <c r="S8" s="11">
        <v>176</v>
      </c>
      <c r="T8" s="11">
        <v>150</v>
      </c>
      <c r="U8" s="11">
        <v>202</v>
      </c>
      <c r="V8" s="11">
        <v>342</v>
      </c>
      <c r="W8" s="11">
        <v>353</v>
      </c>
      <c r="X8" s="11">
        <v>427</v>
      </c>
      <c r="Y8" s="11">
        <v>258</v>
      </c>
      <c r="Z8" s="11"/>
      <c r="AA8" s="11">
        <v>1730</v>
      </c>
      <c r="AB8" s="11">
        <v>227</v>
      </c>
      <c r="AC8" s="11"/>
      <c r="AD8" s="11">
        <v>581</v>
      </c>
      <c r="AE8" s="11">
        <v>505</v>
      </c>
      <c r="AF8" s="11">
        <v>634</v>
      </c>
      <c r="AG8" s="11"/>
      <c r="AH8" s="11">
        <v>500</v>
      </c>
      <c r="AI8" s="11">
        <v>1457</v>
      </c>
      <c r="AJ8" s="11"/>
      <c r="AK8" s="11">
        <v>564</v>
      </c>
      <c r="AL8" s="11">
        <v>1393</v>
      </c>
      <c r="AM8" s="11"/>
      <c r="AN8" s="11">
        <v>894</v>
      </c>
      <c r="AO8" s="11">
        <v>1063</v>
      </c>
      <c r="AP8" s="11"/>
      <c r="AQ8" s="11">
        <v>1023</v>
      </c>
      <c r="AR8" s="11">
        <v>934</v>
      </c>
      <c r="AS8" s="11"/>
      <c r="AT8" s="11">
        <v>71</v>
      </c>
      <c r="AU8" s="11">
        <v>291</v>
      </c>
      <c r="AV8" s="11">
        <v>941</v>
      </c>
      <c r="AW8" s="11">
        <v>647</v>
      </c>
      <c r="AX8" s="11"/>
      <c r="AY8" s="11">
        <v>643</v>
      </c>
      <c r="AZ8" s="11">
        <v>1315</v>
      </c>
      <c r="BA8" s="11"/>
      <c r="BB8" s="11">
        <v>343</v>
      </c>
      <c r="BC8" s="11">
        <v>1614</v>
      </c>
      <c r="BD8" s="11"/>
      <c r="BE8" s="11">
        <v>343</v>
      </c>
      <c r="BF8" s="11">
        <v>1614</v>
      </c>
      <c r="BG8" s="11"/>
      <c r="BH8" s="11">
        <v>152</v>
      </c>
      <c r="BI8" s="11">
        <v>1806</v>
      </c>
      <c r="BJ8" s="11"/>
      <c r="BK8" s="11">
        <v>354</v>
      </c>
      <c r="BL8" s="11">
        <v>1603</v>
      </c>
      <c r="BM8" s="11"/>
      <c r="BN8" s="11">
        <v>133</v>
      </c>
      <c r="BO8" s="11">
        <v>1824</v>
      </c>
      <c r="BP8" s="11"/>
      <c r="BQ8" s="11">
        <v>258</v>
      </c>
      <c r="BR8" s="11">
        <v>1699</v>
      </c>
      <c r="BS8" s="11"/>
      <c r="BT8" s="11">
        <v>174</v>
      </c>
      <c r="BU8" s="11">
        <v>1783</v>
      </c>
      <c r="BV8" s="11"/>
      <c r="BW8" s="11">
        <v>744</v>
      </c>
      <c r="BX8" s="11">
        <v>1213</v>
      </c>
      <c r="BY8" s="11"/>
      <c r="BZ8" s="11">
        <v>159</v>
      </c>
      <c r="CA8" s="11">
        <v>1798</v>
      </c>
    </row>
    <row r="9" spans="2:79" ht="29" x14ac:dyDescent="0.35">
      <c r="B9" s="18" t="s">
        <v>337</v>
      </c>
      <c r="C9" s="17">
        <v>0.41479664454277998</v>
      </c>
      <c r="D9" s="17">
        <v>0.43877240343171298</v>
      </c>
      <c r="E9" s="17">
        <v>0.35810377332728299</v>
      </c>
      <c r="F9" s="17">
        <v>0.45568973882508301</v>
      </c>
      <c r="G9" s="17">
        <v>0.388019877949217</v>
      </c>
      <c r="H9" s="17">
        <v>0.35432513268071902</v>
      </c>
      <c r="I9" s="17">
        <v>0.452472447670482</v>
      </c>
      <c r="J9" s="17">
        <v>0.49197657925796501</v>
      </c>
      <c r="K9" s="17">
        <v>0.44172945709287398</v>
      </c>
      <c r="L9" s="17">
        <v>0.42883094495513302</v>
      </c>
      <c r="M9" s="17"/>
      <c r="N9" s="17">
        <v>0.31117626818979399</v>
      </c>
      <c r="O9" s="17">
        <v>0.34042359525904098</v>
      </c>
      <c r="P9" s="17">
        <v>0.38922156726179902</v>
      </c>
      <c r="Q9" s="17">
        <v>0.46525835454058201</v>
      </c>
      <c r="R9" s="17"/>
      <c r="S9" s="17">
        <v>0.39451429251203801</v>
      </c>
      <c r="T9" s="17">
        <v>0.41776539193343099</v>
      </c>
      <c r="U9" s="17">
        <v>0.355703853754542</v>
      </c>
      <c r="V9" s="17">
        <v>0.357828707525991</v>
      </c>
      <c r="W9" s="17">
        <v>0.42671382631062998</v>
      </c>
      <c r="X9" s="17">
        <v>0.45059505720512799</v>
      </c>
      <c r="Y9" s="17">
        <v>0.49950879684409599</v>
      </c>
      <c r="Z9" s="17"/>
      <c r="AA9" s="17">
        <v>0.437931282018936</v>
      </c>
      <c r="AB9" s="17">
        <v>0.23844593990369001</v>
      </c>
      <c r="AC9" s="17"/>
      <c r="AD9" s="17">
        <v>0.41591955468407199</v>
      </c>
      <c r="AE9" s="17">
        <v>0.49702295392033502</v>
      </c>
      <c r="AF9" s="17">
        <v>0.41809025492669</v>
      </c>
      <c r="AG9" s="17"/>
      <c r="AH9" s="17">
        <v>0.47997891915058</v>
      </c>
      <c r="AI9" s="17">
        <v>0.39244248675350002</v>
      </c>
      <c r="AJ9" s="17"/>
      <c r="AK9" s="17">
        <v>0.41225951479477901</v>
      </c>
      <c r="AL9" s="17">
        <v>0.41582350638663401</v>
      </c>
      <c r="AM9" s="17"/>
      <c r="AN9" s="17">
        <v>0.35477650136861999</v>
      </c>
      <c r="AO9" s="17">
        <v>0.46525835454058201</v>
      </c>
      <c r="AP9" s="17"/>
      <c r="AQ9" s="17">
        <v>0.50036243235972699</v>
      </c>
      <c r="AR9" s="17">
        <v>0.32107385721193998</v>
      </c>
      <c r="AS9" s="17"/>
      <c r="AT9" s="17">
        <v>0.23665970975050901</v>
      </c>
      <c r="AU9" s="17">
        <v>0.23004365055607201</v>
      </c>
      <c r="AV9" s="17">
        <v>0.39382674147357599</v>
      </c>
      <c r="AW9" s="17">
        <v>0.54844112504195197</v>
      </c>
      <c r="AX9" s="17"/>
      <c r="AY9" s="17">
        <v>0.46360403522653199</v>
      </c>
      <c r="AZ9" s="17">
        <v>0.39093084609355</v>
      </c>
      <c r="BA9" s="17"/>
      <c r="BB9" s="17">
        <v>0.408582343928512</v>
      </c>
      <c r="BC9" s="17">
        <v>0.41611786217664998</v>
      </c>
      <c r="BD9" s="17"/>
      <c r="BE9" s="17">
        <v>0.48250754199874002</v>
      </c>
      <c r="BF9" s="17">
        <v>0.40038873579447798</v>
      </c>
      <c r="BG9" s="17"/>
      <c r="BH9" s="17">
        <v>0.42619800210758602</v>
      </c>
      <c r="BI9" s="17">
        <v>0.41383801774595103</v>
      </c>
      <c r="BJ9" s="17"/>
      <c r="BK9" s="17">
        <v>0.44281865704802298</v>
      </c>
      <c r="BL9" s="17">
        <v>0.40860031148200299</v>
      </c>
      <c r="BM9" s="17"/>
      <c r="BN9" s="17">
        <v>0.48452184687882399</v>
      </c>
      <c r="BO9" s="17">
        <v>0.40970933792035602</v>
      </c>
      <c r="BP9" s="17"/>
      <c r="BQ9" s="17">
        <v>0.47871214391865902</v>
      </c>
      <c r="BR9" s="17">
        <v>0.40509835581501602</v>
      </c>
      <c r="BS9" s="17"/>
      <c r="BT9" s="17">
        <v>0.45583378826447501</v>
      </c>
      <c r="BU9" s="17">
        <v>0.41079116824109702</v>
      </c>
      <c r="BV9" s="17"/>
      <c r="BW9" s="17">
        <v>0.37996107030395199</v>
      </c>
      <c r="BX9" s="17">
        <v>0.43617043227535301</v>
      </c>
      <c r="BY9" s="17"/>
      <c r="BZ9" s="17">
        <v>0.42265722009546602</v>
      </c>
      <c r="CA9" s="17">
        <v>0.414101287659636</v>
      </c>
    </row>
    <row r="10" spans="2:79" ht="29" x14ac:dyDescent="0.35">
      <c r="B10" s="18" t="s">
        <v>338</v>
      </c>
      <c r="C10" s="17">
        <v>0.42974542891505402</v>
      </c>
      <c r="D10" s="17">
        <v>0.42435656127091997</v>
      </c>
      <c r="E10" s="17">
        <v>0.456178360941143</v>
      </c>
      <c r="F10" s="17">
        <v>0.41902284992961802</v>
      </c>
      <c r="G10" s="17">
        <v>0.42043167259678699</v>
      </c>
      <c r="H10" s="17">
        <v>0.443979984557068</v>
      </c>
      <c r="I10" s="17">
        <v>0.46672040795134101</v>
      </c>
      <c r="J10" s="17">
        <v>0.35030077601999599</v>
      </c>
      <c r="K10" s="17">
        <v>0.37140663270880703</v>
      </c>
      <c r="L10" s="17">
        <v>0.41913996545473797</v>
      </c>
      <c r="M10" s="17"/>
      <c r="N10" s="17">
        <v>0.44133345176768901</v>
      </c>
      <c r="O10" s="17">
        <v>0.43624613200962697</v>
      </c>
      <c r="P10" s="17">
        <v>0.46862369026941803</v>
      </c>
      <c r="Q10" s="17">
        <v>0.41151974755630399</v>
      </c>
      <c r="R10" s="17"/>
      <c r="S10" s="17">
        <v>0.35581774908889102</v>
      </c>
      <c r="T10" s="17">
        <v>0.42978496224672103</v>
      </c>
      <c r="U10" s="17">
        <v>0.49844071782447102</v>
      </c>
      <c r="V10" s="17">
        <v>0.455419710934517</v>
      </c>
      <c r="W10" s="17">
        <v>0.45463617168068698</v>
      </c>
      <c r="X10" s="17">
        <v>0.423247805736094</v>
      </c>
      <c r="Y10" s="17">
        <v>0.37858975706847398</v>
      </c>
      <c r="Z10" s="17"/>
      <c r="AA10" s="17">
        <v>0.43277946107091497</v>
      </c>
      <c r="AB10" s="17">
        <v>0.40661760989757001</v>
      </c>
      <c r="AC10" s="17"/>
      <c r="AD10" s="17">
        <v>0.44154795355672299</v>
      </c>
      <c r="AE10" s="17">
        <v>0.394064096789214</v>
      </c>
      <c r="AF10" s="17">
        <v>0.45416415407017302</v>
      </c>
      <c r="AG10" s="17"/>
      <c r="AH10" s="17">
        <v>0.409676818774868</v>
      </c>
      <c r="AI10" s="17">
        <v>0.43662792696202501</v>
      </c>
      <c r="AJ10" s="17"/>
      <c r="AK10" s="17">
        <v>0.42130924695679201</v>
      </c>
      <c r="AL10" s="17">
        <v>0.43315983583199202</v>
      </c>
      <c r="AM10" s="17"/>
      <c r="AN10" s="17">
        <v>0.45142341019326399</v>
      </c>
      <c r="AO10" s="17">
        <v>0.41151974755630399</v>
      </c>
      <c r="AP10" s="17"/>
      <c r="AQ10" s="17">
        <v>0.38919272399264698</v>
      </c>
      <c r="AR10" s="17">
        <v>0.47416402934054203</v>
      </c>
      <c r="AS10" s="17"/>
      <c r="AT10" s="17">
        <v>0.45392457480542697</v>
      </c>
      <c r="AU10" s="17">
        <v>0.46323546581644098</v>
      </c>
      <c r="AV10" s="17">
        <v>0.44523298094983799</v>
      </c>
      <c r="AW10" s="17">
        <v>0.387395117056762</v>
      </c>
      <c r="AX10" s="17"/>
      <c r="AY10" s="17">
        <v>0.40562713861083699</v>
      </c>
      <c r="AZ10" s="17">
        <v>0.44153877101502598</v>
      </c>
      <c r="BA10" s="17"/>
      <c r="BB10" s="17">
        <v>0.474298708184552</v>
      </c>
      <c r="BC10" s="17">
        <v>0.42027299076450197</v>
      </c>
      <c r="BD10" s="17"/>
      <c r="BE10" s="17">
        <v>0.375850947060963</v>
      </c>
      <c r="BF10" s="17">
        <v>0.44121340239887602</v>
      </c>
      <c r="BG10" s="17"/>
      <c r="BH10" s="17">
        <v>0.43093088891158698</v>
      </c>
      <c r="BI10" s="17">
        <v>0.42964575537067301</v>
      </c>
      <c r="BJ10" s="17"/>
      <c r="BK10" s="17">
        <v>0.39952557950769602</v>
      </c>
      <c r="BL10" s="17">
        <v>0.436427755958463</v>
      </c>
      <c r="BM10" s="17"/>
      <c r="BN10" s="17">
        <v>0.36902071242255602</v>
      </c>
      <c r="BO10" s="17">
        <v>0.43417603997112902</v>
      </c>
      <c r="BP10" s="17"/>
      <c r="BQ10" s="17">
        <v>0.38232610996058197</v>
      </c>
      <c r="BR10" s="17">
        <v>0.43694065152905398</v>
      </c>
      <c r="BS10" s="17"/>
      <c r="BT10" s="17">
        <v>0.36787401783740997</v>
      </c>
      <c r="BU10" s="17">
        <v>0.43578445717939601</v>
      </c>
      <c r="BV10" s="17"/>
      <c r="BW10" s="17">
        <v>0.46892391960277202</v>
      </c>
      <c r="BX10" s="17">
        <v>0.405706992289873</v>
      </c>
      <c r="BY10" s="17"/>
      <c r="BZ10" s="17">
        <v>0.41895778545166001</v>
      </c>
      <c r="CA10" s="17">
        <v>0.43069971808699797</v>
      </c>
    </row>
    <row r="11" spans="2:79" x14ac:dyDescent="0.35">
      <c r="B11" s="18" t="s">
        <v>339</v>
      </c>
      <c r="C11" s="17">
        <v>0.10701792141631</v>
      </c>
      <c r="D11" s="17">
        <v>9.9233740742175405E-2</v>
      </c>
      <c r="E11" s="17">
        <v>0.134939982554522</v>
      </c>
      <c r="F11" s="17">
        <v>7.7710579867914395E-2</v>
      </c>
      <c r="G11" s="17">
        <v>0.14016075562390601</v>
      </c>
      <c r="H11" s="17">
        <v>0.145110814122832</v>
      </c>
      <c r="I11" s="17">
        <v>5.0771876047157001E-2</v>
      </c>
      <c r="J11" s="17">
        <v>7.4284565027541202E-2</v>
      </c>
      <c r="K11" s="17">
        <v>0.12655846919289401</v>
      </c>
      <c r="L11" s="17">
        <v>0.10950566156507401</v>
      </c>
      <c r="M11" s="17"/>
      <c r="N11" s="17">
        <v>0.14315891794500399</v>
      </c>
      <c r="O11" s="17">
        <v>0.155641410150235</v>
      </c>
      <c r="P11" s="17">
        <v>0.100200594478116</v>
      </c>
      <c r="Q11" s="17">
        <v>8.8719504045703501E-2</v>
      </c>
      <c r="R11" s="17"/>
      <c r="S11" s="17">
        <v>0.17042412425048101</v>
      </c>
      <c r="T11" s="17">
        <v>0.121347371700899</v>
      </c>
      <c r="U11" s="17">
        <v>0.11066244237610801</v>
      </c>
      <c r="V11" s="17">
        <v>0.124756815599411</v>
      </c>
      <c r="W11" s="17">
        <v>8.8232870048277498E-2</v>
      </c>
      <c r="X11" s="17">
        <v>9.4050596326479496E-2</v>
      </c>
      <c r="Y11" s="17">
        <v>8.58574462362139E-2</v>
      </c>
      <c r="Z11" s="17"/>
      <c r="AA11" s="17">
        <v>9.48116815092062E-2</v>
      </c>
      <c r="AB11" s="17">
        <v>0.200063641749302</v>
      </c>
      <c r="AC11" s="17"/>
      <c r="AD11" s="17">
        <v>0.106541147432065</v>
      </c>
      <c r="AE11" s="17">
        <v>7.3729096838690805E-2</v>
      </c>
      <c r="AF11" s="17">
        <v>0.10060875000358099</v>
      </c>
      <c r="AG11" s="17"/>
      <c r="AH11" s="17">
        <v>7.5345417375752399E-2</v>
      </c>
      <c r="AI11" s="17">
        <v>0.117879956488948</v>
      </c>
      <c r="AJ11" s="17"/>
      <c r="AK11" s="17">
        <v>0.114006833565248</v>
      </c>
      <c r="AL11" s="17">
        <v>0.104189273326301</v>
      </c>
      <c r="AM11" s="17"/>
      <c r="AN11" s="17">
        <v>0.12878241632724699</v>
      </c>
      <c r="AO11" s="17">
        <v>8.8719504045703501E-2</v>
      </c>
      <c r="AP11" s="17"/>
      <c r="AQ11" s="17">
        <v>7.6240250402294901E-2</v>
      </c>
      <c r="AR11" s="17">
        <v>0.14072963247022</v>
      </c>
      <c r="AS11" s="17"/>
      <c r="AT11" s="17">
        <v>0.19083560918245099</v>
      </c>
      <c r="AU11" s="17">
        <v>0.19036022141266201</v>
      </c>
      <c r="AV11" s="17">
        <v>0.11288410371508099</v>
      </c>
      <c r="AW11" s="17">
        <v>5.2923912283083401E-2</v>
      </c>
      <c r="AX11" s="17"/>
      <c r="AY11" s="17">
        <v>0.10292579586755</v>
      </c>
      <c r="AZ11" s="17">
        <v>0.109018885659788</v>
      </c>
      <c r="BA11" s="17"/>
      <c r="BB11" s="17">
        <v>6.5028629053064099E-2</v>
      </c>
      <c r="BC11" s="17">
        <v>0.115945232299319</v>
      </c>
      <c r="BD11" s="17"/>
      <c r="BE11" s="17">
        <v>0.100023947404327</v>
      </c>
      <c r="BF11" s="17">
        <v>0.108506138869316</v>
      </c>
      <c r="BG11" s="17"/>
      <c r="BH11" s="17">
        <v>0.100292425941949</v>
      </c>
      <c r="BI11" s="17">
        <v>0.10758340146086</v>
      </c>
      <c r="BJ11" s="17"/>
      <c r="BK11" s="17">
        <v>0.111826314261382</v>
      </c>
      <c r="BL11" s="17">
        <v>0.105954671460599</v>
      </c>
      <c r="BM11" s="17"/>
      <c r="BN11" s="17">
        <v>7.88366167159988E-2</v>
      </c>
      <c r="BO11" s="17">
        <v>0.109074092402225</v>
      </c>
      <c r="BP11" s="17"/>
      <c r="BQ11" s="17">
        <v>0.117339111911791</v>
      </c>
      <c r="BR11" s="17">
        <v>0.10545182420332</v>
      </c>
      <c r="BS11" s="17"/>
      <c r="BT11" s="17">
        <v>0.144791527343719</v>
      </c>
      <c r="BU11" s="17">
        <v>0.103330986370405</v>
      </c>
      <c r="BV11" s="17"/>
      <c r="BW11" s="17">
        <v>0.11088428109279599</v>
      </c>
      <c r="BX11" s="17">
        <v>0.10464566969293</v>
      </c>
      <c r="BY11" s="17"/>
      <c r="BZ11" s="17">
        <v>9.94344775833369E-2</v>
      </c>
      <c r="CA11" s="17">
        <v>0.107688762861933</v>
      </c>
    </row>
    <row r="12" spans="2:79" x14ac:dyDescent="0.35">
      <c r="B12" s="18" t="s">
        <v>340</v>
      </c>
      <c r="C12" s="17">
        <v>2.2149012105523499E-2</v>
      </c>
      <c r="D12" s="17">
        <v>1.85438062080534E-2</v>
      </c>
      <c r="E12" s="17">
        <v>2.0997976432894899E-2</v>
      </c>
      <c r="F12" s="17">
        <v>2.0594955039281E-2</v>
      </c>
      <c r="G12" s="17">
        <v>2.38582716610992E-2</v>
      </c>
      <c r="H12" s="17">
        <v>3.2414448496901102E-2</v>
      </c>
      <c r="I12" s="17">
        <v>7.1178805204503504E-3</v>
      </c>
      <c r="J12" s="17">
        <v>4.1812531296486703E-2</v>
      </c>
      <c r="K12" s="17">
        <v>2.22913552739951E-2</v>
      </c>
      <c r="L12" s="17">
        <v>2.7437048796599899E-2</v>
      </c>
      <c r="M12" s="17"/>
      <c r="N12" s="17">
        <v>6.4139348284178804E-2</v>
      </c>
      <c r="O12" s="17">
        <v>2.5999113092285E-2</v>
      </c>
      <c r="P12" s="17">
        <v>1.8486741721311699E-2</v>
      </c>
      <c r="Q12" s="17">
        <v>1.42412942253494E-2</v>
      </c>
      <c r="R12" s="17"/>
      <c r="S12" s="17">
        <v>3.4649414507703501E-2</v>
      </c>
      <c r="T12" s="17">
        <v>2.0116281886553702E-2</v>
      </c>
      <c r="U12" s="17">
        <v>1.7111838175786001E-2</v>
      </c>
      <c r="V12" s="17">
        <v>2.32773929883166E-2</v>
      </c>
      <c r="W12" s="17">
        <v>2.1221852793777699E-2</v>
      </c>
      <c r="X12" s="17">
        <v>1.6342691588542398E-2</v>
      </c>
      <c r="Y12" s="17">
        <v>1.6272290665226001E-2</v>
      </c>
      <c r="Z12" s="17"/>
      <c r="AA12" s="17">
        <v>1.94672060025275E-2</v>
      </c>
      <c r="AB12" s="17">
        <v>4.2591882518176701E-2</v>
      </c>
      <c r="AC12" s="17"/>
      <c r="AD12" s="17">
        <v>2.5185899424101699E-2</v>
      </c>
      <c r="AE12" s="17">
        <v>2.0780817649581899E-2</v>
      </c>
      <c r="AF12" s="17">
        <v>1.0186745058669899E-2</v>
      </c>
      <c r="AG12" s="17"/>
      <c r="AH12" s="17">
        <v>2.6735884936816001E-2</v>
      </c>
      <c r="AI12" s="17">
        <v>2.0575951336364601E-2</v>
      </c>
      <c r="AJ12" s="17"/>
      <c r="AK12" s="17">
        <v>2.2285814402769399E-2</v>
      </c>
      <c r="AL12" s="17">
        <v>2.2093643609172899E-2</v>
      </c>
      <c r="AM12" s="17"/>
      <c r="AN12" s="17">
        <v>3.1554606156331197E-2</v>
      </c>
      <c r="AO12" s="17">
        <v>1.42412942253494E-2</v>
      </c>
      <c r="AP12" s="17"/>
      <c r="AQ12" s="17">
        <v>1.12640290005628E-2</v>
      </c>
      <c r="AR12" s="17">
        <v>3.4071662298711697E-2</v>
      </c>
      <c r="AS12" s="17"/>
      <c r="AT12" s="17">
        <v>3.7471167322528399E-2</v>
      </c>
      <c r="AU12" s="17">
        <v>6.6612752032662106E-2</v>
      </c>
      <c r="AV12" s="17">
        <v>1.87568202467071E-2</v>
      </c>
      <c r="AW12" s="17">
        <v>5.6257374341045999E-3</v>
      </c>
      <c r="AX12" s="17"/>
      <c r="AY12" s="17">
        <v>1.80982749956487E-2</v>
      </c>
      <c r="AZ12" s="17">
        <v>2.41297382636066E-2</v>
      </c>
      <c r="BA12" s="17"/>
      <c r="BB12" s="17">
        <v>2.9095225879919299E-2</v>
      </c>
      <c r="BC12" s="17">
        <v>2.0672182982341001E-2</v>
      </c>
      <c r="BD12" s="17"/>
      <c r="BE12" s="17">
        <v>2.4326929726193099E-2</v>
      </c>
      <c r="BF12" s="17">
        <v>2.1685582443254799E-2</v>
      </c>
      <c r="BG12" s="17"/>
      <c r="BH12" s="17">
        <v>1.30927799923359E-2</v>
      </c>
      <c r="BI12" s="17">
        <v>2.2910460620111501E-2</v>
      </c>
      <c r="BJ12" s="17"/>
      <c r="BK12" s="17">
        <v>2.5536129768760501E-2</v>
      </c>
      <c r="BL12" s="17">
        <v>2.1400039876868299E-2</v>
      </c>
      <c r="BM12" s="17"/>
      <c r="BN12" s="17">
        <v>5.0449809461950698E-2</v>
      </c>
      <c r="BO12" s="17">
        <v>2.00841226683105E-2</v>
      </c>
      <c r="BP12" s="17"/>
      <c r="BQ12" s="17">
        <v>1.1135794678971E-2</v>
      </c>
      <c r="BR12" s="17">
        <v>2.3820114787460201E-2</v>
      </c>
      <c r="BS12" s="17"/>
      <c r="BT12" s="17">
        <v>1.53595419035148E-2</v>
      </c>
      <c r="BU12" s="17">
        <v>2.2811705936740399E-2</v>
      </c>
      <c r="BV12" s="17"/>
      <c r="BW12" s="17">
        <v>2.49119994287182E-2</v>
      </c>
      <c r="BX12" s="17">
        <v>2.0453747829158299E-2</v>
      </c>
      <c r="BY12" s="17"/>
      <c r="BZ12" s="17">
        <v>5.2200323144130499E-2</v>
      </c>
      <c r="CA12" s="17">
        <v>1.9490633487044499E-2</v>
      </c>
    </row>
    <row r="13" spans="2:79" x14ac:dyDescent="0.35">
      <c r="B13" s="18" t="s">
        <v>103</v>
      </c>
      <c r="C13" s="19">
        <v>2.62909930203323E-2</v>
      </c>
      <c r="D13" s="19">
        <v>1.9093488347138001E-2</v>
      </c>
      <c r="E13" s="19">
        <v>2.97799067441573E-2</v>
      </c>
      <c r="F13" s="19">
        <v>2.6981876338103901E-2</v>
      </c>
      <c r="G13" s="19">
        <v>2.7529422168990601E-2</v>
      </c>
      <c r="H13" s="19">
        <v>2.4169620142479899E-2</v>
      </c>
      <c r="I13" s="19">
        <v>2.2917387810569699E-2</v>
      </c>
      <c r="J13" s="19">
        <v>4.1625548398011303E-2</v>
      </c>
      <c r="K13" s="19">
        <v>3.8014085731429899E-2</v>
      </c>
      <c r="L13" s="19">
        <v>1.5086379228455101E-2</v>
      </c>
      <c r="M13" s="19"/>
      <c r="N13" s="19">
        <v>4.0192013813334197E-2</v>
      </c>
      <c r="O13" s="19">
        <v>4.1689749488812197E-2</v>
      </c>
      <c r="P13" s="19">
        <v>2.3467406269355399E-2</v>
      </c>
      <c r="Q13" s="19">
        <v>2.0261099632060301E-2</v>
      </c>
      <c r="R13" s="19"/>
      <c r="S13" s="19">
        <v>4.4594419640886403E-2</v>
      </c>
      <c r="T13" s="19">
        <v>1.09859922323954E-2</v>
      </c>
      <c r="U13" s="19">
        <v>1.8081147869092401E-2</v>
      </c>
      <c r="V13" s="19">
        <v>3.8717372951763099E-2</v>
      </c>
      <c r="W13" s="19">
        <v>9.1952791666274798E-3</v>
      </c>
      <c r="X13" s="19">
        <v>1.5763849143756E-2</v>
      </c>
      <c r="Y13" s="19">
        <v>1.977170918599E-2</v>
      </c>
      <c r="Z13" s="19"/>
      <c r="AA13" s="19">
        <v>1.5010369398416001E-2</v>
      </c>
      <c r="AB13" s="19">
        <v>0.112280925931262</v>
      </c>
      <c r="AC13" s="19"/>
      <c r="AD13" s="19">
        <v>1.0805444903037901E-2</v>
      </c>
      <c r="AE13" s="19">
        <v>1.44030348021786E-2</v>
      </c>
      <c r="AF13" s="19">
        <v>1.6950095940886301E-2</v>
      </c>
      <c r="AG13" s="19"/>
      <c r="AH13" s="19">
        <v>8.2629597619842208E-3</v>
      </c>
      <c r="AI13" s="19">
        <v>3.2473678459162901E-2</v>
      </c>
      <c r="AJ13" s="19"/>
      <c r="AK13" s="19">
        <v>3.0138590280411499E-2</v>
      </c>
      <c r="AL13" s="19">
        <v>2.4733740845900298E-2</v>
      </c>
      <c r="AM13" s="19"/>
      <c r="AN13" s="19">
        <v>3.3463065954538601E-2</v>
      </c>
      <c r="AO13" s="19">
        <v>2.0261099632060301E-2</v>
      </c>
      <c r="AP13" s="19"/>
      <c r="AQ13" s="19">
        <v>2.2940564244768698E-2</v>
      </c>
      <c r="AR13" s="19">
        <v>2.99608186785855E-2</v>
      </c>
      <c r="AS13" s="19"/>
      <c r="AT13" s="19">
        <v>8.1108938939085204E-2</v>
      </c>
      <c r="AU13" s="19">
        <v>4.9747910182163103E-2</v>
      </c>
      <c r="AV13" s="19">
        <v>2.9299353614798501E-2</v>
      </c>
      <c r="AW13" s="19">
        <v>5.6141081840978399E-3</v>
      </c>
      <c r="AX13" s="19"/>
      <c r="AY13" s="19">
        <v>9.7447552994323599E-3</v>
      </c>
      <c r="AZ13" s="19">
        <v>3.4381758968029301E-2</v>
      </c>
      <c r="BA13" s="19"/>
      <c r="BB13" s="19">
        <v>2.29950929539521E-2</v>
      </c>
      <c r="BC13" s="19">
        <v>2.6991731777188801E-2</v>
      </c>
      <c r="BD13" s="19"/>
      <c r="BE13" s="19">
        <v>1.72906338097766E-2</v>
      </c>
      <c r="BF13" s="19">
        <v>2.82061404940748E-2</v>
      </c>
      <c r="BG13" s="19"/>
      <c r="BH13" s="19">
        <v>2.9485903046542101E-2</v>
      </c>
      <c r="BI13" s="19">
        <v>2.6022364802405201E-2</v>
      </c>
      <c r="BJ13" s="19"/>
      <c r="BK13" s="19">
        <v>2.0293319414138599E-2</v>
      </c>
      <c r="BL13" s="19">
        <v>2.7617221222066699E-2</v>
      </c>
      <c r="BM13" s="19"/>
      <c r="BN13" s="19">
        <v>1.7171014520670502E-2</v>
      </c>
      <c r="BO13" s="19">
        <v>2.69564070379796E-2</v>
      </c>
      <c r="BP13" s="19"/>
      <c r="BQ13" s="19">
        <v>1.0486839529996701E-2</v>
      </c>
      <c r="BR13" s="19">
        <v>2.8689053665150201E-2</v>
      </c>
      <c r="BS13" s="19"/>
      <c r="BT13" s="19">
        <v>1.6141124650881501E-2</v>
      </c>
      <c r="BU13" s="19">
        <v>2.7281682272360899E-2</v>
      </c>
      <c r="BV13" s="19"/>
      <c r="BW13" s="19">
        <v>1.53187295717625E-2</v>
      </c>
      <c r="BX13" s="19">
        <v>3.3023157912685598E-2</v>
      </c>
      <c r="BY13" s="19"/>
      <c r="BZ13" s="19">
        <v>6.7501937254065801E-3</v>
      </c>
      <c r="CA13" s="19">
        <v>2.8019597904388301E-2</v>
      </c>
    </row>
    <row r="14" spans="2:79" x14ac:dyDescent="0.35">
      <c r="B14" s="16" t="s">
        <v>702</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0" t="s">
        <v>372</v>
      </c>
      <c r="E2" s="26"/>
      <c r="F2" s="26"/>
      <c r="G2" s="26"/>
      <c r="H2" s="26"/>
      <c r="I2" s="26"/>
      <c r="J2" s="26"/>
      <c r="K2" s="26"/>
      <c r="L2" s="26"/>
      <c r="M2" s="26"/>
    </row>
    <row r="6" spans="2:13" ht="50" customHeight="1" x14ac:dyDescent="0.35">
      <c r="B6" s="23" t="s">
        <v>15</v>
      </c>
      <c r="C6" s="23" t="s">
        <v>360</v>
      </c>
      <c r="D6" s="23" t="s">
        <v>361</v>
      </c>
      <c r="E6" s="23" t="s">
        <v>362</v>
      </c>
      <c r="F6" s="23" t="s">
        <v>363</v>
      </c>
      <c r="G6" s="23" t="s">
        <v>364</v>
      </c>
      <c r="H6" s="23" t="s">
        <v>365</v>
      </c>
      <c r="I6" s="23" t="s">
        <v>366</v>
      </c>
      <c r="J6" s="23" t="s">
        <v>367</v>
      </c>
      <c r="K6" s="23" t="s">
        <v>368</v>
      </c>
      <c r="L6" s="23" t="s">
        <v>369</v>
      </c>
    </row>
    <row r="7" spans="2:13" x14ac:dyDescent="0.35">
      <c r="B7" s="18" t="s">
        <v>370</v>
      </c>
      <c r="C7" s="17">
        <v>0.22952178396093501</v>
      </c>
      <c r="D7" s="17">
        <v>0.44326696530882398</v>
      </c>
      <c r="E7" s="17">
        <v>0.15017262141332699</v>
      </c>
      <c r="F7" s="17">
        <v>0.32199826650199798</v>
      </c>
      <c r="G7" s="17">
        <v>0.16442393163397201</v>
      </c>
      <c r="H7" s="17">
        <v>0.68211719233692303</v>
      </c>
      <c r="I7" s="17">
        <v>0.26436116532502502</v>
      </c>
      <c r="J7" s="17">
        <v>0.64995790155034905</v>
      </c>
      <c r="K7" s="17">
        <v>0.363666009310814</v>
      </c>
      <c r="L7" s="17">
        <v>0.44499531331831499</v>
      </c>
    </row>
    <row r="8" spans="2:13" x14ac:dyDescent="0.35">
      <c r="B8" s="18" t="s">
        <v>371</v>
      </c>
      <c r="C8" s="17">
        <v>0.74459686956920601</v>
      </c>
      <c r="D8" s="17">
        <v>0.45005899453637099</v>
      </c>
      <c r="E8" s="17">
        <v>0.72336874582671296</v>
      </c>
      <c r="F8" s="17">
        <v>0.63965720642704604</v>
      </c>
      <c r="G8" s="17">
        <v>0.81648480444188898</v>
      </c>
      <c r="H8" s="17">
        <v>0.25213365440886498</v>
      </c>
      <c r="I8" s="17">
        <v>0.677866792042224</v>
      </c>
      <c r="J8" s="17">
        <v>0.28479952399224701</v>
      </c>
      <c r="K8" s="17">
        <v>0.54755348429823203</v>
      </c>
      <c r="L8" s="17">
        <v>0.420306847992372</v>
      </c>
    </row>
    <row r="9" spans="2:13" x14ac:dyDescent="0.35">
      <c r="B9" s="18" t="s">
        <v>103</v>
      </c>
      <c r="C9" s="17">
        <v>2.5881346469859401E-2</v>
      </c>
      <c r="D9" s="17">
        <v>0.106674040154805</v>
      </c>
      <c r="E9" s="17">
        <v>0.126458632759959</v>
      </c>
      <c r="F9" s="17">
        <v>3.8344527070956501E-2</v>
      </c>
      <c r="G9" s="17">
        <v>1.9091263924138801E-2</v>
      </c>
      <c r="H9" s="17">
        <v>6.5749153254211601E-2</v>
      </c>
      <c r="I9" s="17">
        <v>5.77720426327515E-2</v>
      </c>
      <c r="J9" s="17">
        <v>6.5242574457404098E-2</v>
      </c>
      <c r="K9" s="17">
        <v>8.8780506390953695E-2</v>
      </c>
      <c r="L9" s="17">
        <v>0.13469783868931401</v>
      </c>
    </row>
    <row r="10" spans="2:13" x14ac:dyDescent="0.35">
      <c r="B10" s="16"/>
      <c r="C10" s="16"/>
      <c r="D10" s="16"/>
      <c r="E10" s="16"/>
      <c r="F10" s="16"/>
      <c r="G10" s="16"/>
      <c r="H10" s="16"/>
      <c r="I10" s="16"/>
      <c r="J10" s="16"/>
      <c r="K10" s="16"/>
      <c r="L10" s="16"/>
    </row>
    <row r="11" spans="2:13" x14ac:dyDescent="0.35">
      <c r="B11" t="s">
        <v>78</v>
      </c>
    </row>
    <row r="12" spans="2:13" x14ac:dyDescent="0.35">
      <c r="B12" t="s">
        <v>79</v>
      </c>
    </row>
    <row r="16" spans="2:13" x14ac:dyDescent="0.3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370</v>
      </c>
      <c r="C9" s="17">
        <v>0.22952178396093501</v>
      </c>
      <c r="D9" s="17">
        <v>0.26104281520140499</v>
      </c>
      <c r="E9" s="17">
        <v>0.23495108103030299</v>
      </c>
      <c r="F9" s="17">
        <v>0.211940369382842</v>
      </c>
      <c r="G9" s="17">
        <v>0.27466614802316203</v>
      </c>
      <c r="H9" s="17">
        <v>0.230493021549631</v>
      </c>
      <c r="I9" s="17">
        <v>0.21062156306181901</v>
      </c>
      <c r="J9" s="17">
        <v>0.19533731990153599</v>
      </c>
      <c r="K9" s="17">
        <v>0.17760924244068199</v>
      </c>
      <c r="L9" s="17">
        <v>0.17813450901484601</v>
      </c>
      <c r="M9" s="17"/>
      <c r="N9" s="17">
        <v>0.32866927337299701</v>
      </c>
      <c r="O9" s="17">
        <v>0.20782638348559501</v>
      </c>
      <c r="P9" s="17">
        <v>0.19273297708379999</v>
      </c>
      <c r="Q9" s="17">
        <v>0.176341858583591</v>
      </c>
      <c r="R9" s="17"/>
      <c r="S9" s="17">
        <v>0.31629290997609699</v>
      </c>
      <c r="T9" s="17">
        <v>0.240208893947367</v>
      </c>
      <c r="U9" s="17">
        <v>0.23807575175499299</v>
      </c>
      <c r="V9" s="17">
        <v>0.24069961179506599</v>
      </c>
      <c r="W9" s="17">
        <v>0.19736143000440101</v>
      </c>
      <c r="X9" s="17">
        <v>0.18295257262370601</v>
      </c>
      <c r="Y9" s="17">
        <v>0.196011035005453</v>
      </c>
      <c r="Z9" s="17"/>
      <c r="AA9" s="17">
        <v>0.16999443430660599</v>
      </c>
      <c r="AB9" s="17">
        <v>0.32344492409615699</v>
      </c>
      <c r="AC9" s="17"/>
      <c r="AD9" s="17">
        <v>0.17182378395783199</v>
      </c>
      <c r="AE9" s="17">
        <v>0.160742564771825</v>
      </c>
      <c r="AF9" s="17">
        <v>0.166581606189561</v>
      </c>
      <c r="AG9" s="17"/>
      <c r="AH9" s="17">
        <v>0.15318811728669099</v>
      </c>
      <c r="AI9" s="17">
        <v>0.240337025015365</v>
      </c>
      <c r="AJ9" s="17"/>
      <c r="AK9" s="17">
        <v>0.24613728118556999</v>
      </c>
      <c r="AL9" s="17">
        <v>0.22203495725125699</v>
      </c>
      <c r="AM9" s="17"/>
      <c r="AN9" s="17">
        <v>0.25929463324462498</v>
      </c>
      <c r="AO9" s="17">
        <v>0.176341858583591</v>
      </c>
      <c r="AP9" s="17"/>
      <c r="AQ9" s="17">
        <v>0.16184855706957299</v>
      </c>
      <c r="AR9" s="17">
        <v>0.26327976581019602</v>
      </c>
      <c r="AS9" s="17"/>
      <c r="AT9" s="17">
        <v>0.55517381527823695</v>
      </c>
      <c r="AU9" s="17">
        <v>0.25434154443752099</v>
      </c>
      <c r="AV9" s="17">
        <v>0.11231481524654401</v>
      </c>
      <c r="AW9" s="17">
        <v>2.1997231016640601E-2</v>
      </c>
      <c r="AX9" s="17"/>
      <c r="AY9" s="17">
        <v>0.13134053909801699</v>
      </c>
      <c r="AZ9" s="17">
        <v>0.25385620330581998</v>
      </c>
      <c r="BA9" s="17"/>
      <c r="BB9" s="17">
        <v>0.26190004138997602</v>
      </c>
      <c r="BC9" s="17">
        <v>0.22357370596134701</v>
      </c>
      <c r="BD9" s="17"/>
      <c r="BE9" s="17">
        <v>0.12779639601794299</v>
      </c>
      <c r="BF9" s="17">
        <v>0.24285324399975</v>
      </c>
      <c r="BG9" s="17"/>
      <c r="BH9" s="17">
        <v>0.22430895604029499</v>
      </c>
      <c r="BI9" s="17">
        <v>0.22997800986574499</v>
      </c>
      <c r="BJ9" s="17"/>
      <c r="BK9" s="17">
        <v>0.30943393473059999</v>
      </c>
      <c r="BL9" s="17">
        <v>0.215675146887641</v>
      </c>
      <c r="BM9" s="17"/>
      <c r="BN9" s="17">
        <v>0.227196466500765</v>
      </c>
      <c r="BO9" s="17">
        <v>0.22962775401477101</v>
      </c>
      <c r="BP9" s="17"/>
      <c r="BQ9" s="17">
        <v>0.12080041200495401</v>
      </c>
      <c r="BR9" s="17">
        <v>0.238074823649781</v>
      </c>
      <c r="BS9" s="17"/>
      <c r="BT9" s="17">
        <v>0.16263834637043401</v>
      </c>
      <c r="BU9" s="17">
        <v>0.233990213488072</v>
      </c>
      <c r="BV9" s="17"/>
      <c r="BW9" s="17">
        <v>0.169345749669261</v>
      </c>
      <c r="BX9" s="17">
        <v>0.25818212875921398</v>
      </c>
      <c r="BY9" s="17"/>
      <c r="BZ9" s="17">
        <v>0.15553184812394799</v>
      </c>
      <c r="CA9" s="17">
        <v>0.23307727896494701</v>
      </c>
    </row>
    <row r="10" spans="2:79" x14ac:dyDescent="0.35">
      <c r="B10" s="18" t="s">
        <v>371</v>
      </c>
      <c r="C10" s="17">
        <v>0.74459686956920601</v>
      </c>
      <c r="D10" s="17">
        <v>0.71073337944191695</v>
      </c>
      <c r="E10" s="17">
        <v>0.73672372031754396</v>
      </c>
      <c r="F10" s="17">
        <v>0.76492090180326</v>
      </c>
      <c r="G10" s="17">
        <v>0.69803566086942404</v>
      </c>
      <c r="H10" s="17">
        <v>0.73723270834418297</v>
      </c>
      <c r="I10" s="17">
        <v>0.77247567378738102</v>
      </c>
      <c r="J10" s="17">
        <v>0.77261716429080096</v>
      </c>
      <c r="K10" s="17">
        <v>0.812987618800322</v>
      </c>
      <c r="L10" s="17">
        <v>0.79336740974091302</v>
      </c>
      <c r="M10" s="17"/>
      <c r="N10" s="17">
        <v>0.64899448274418303</v>
      </c>
      <c r="O10" s="17">
        <v>0.76822446011481904</v>
      </c>
      <c r="P10" s="17">
        <v>0.77635114046307196</v>
      </c>
      <c r="Q10" s="17">
        <v>0.79605344242369203</v>
      </c>
      <c r="R10" s="17"/>
      <c r="S10" s="17">
        <v>0.665238224145556</v>
      </c>
      <c r="T10" s="17">
        <v>0.73295616596264201</v>
      </c>
      <c r="U10" s="17">
        <v>0.74718324668837199</v>
      </c>
      <c r="V10" s="17">
        <v>0.72702662959078401</v>
      </c>
      <c r="W10" s="17">
        <v>0.786258495929264</v>
      </c>
      <c r="X10" s="17">
        <v>0.799134976638739</v>
      </c>
      <c r="Y10" s="17">
        <v>0.78897524836886301</v>
      </c>
      <c r="Z10" s="17"/>
      <c r="AA10" s="17">
        <v>0.81091679666441796</v>
      </c>
      <c r="AB10" s="17">
        <v>0.63995629943644095</v>
      </c>
      <c r="AC10" s="17"/>
      <c r="AD10" s="17">
        <v>0.81247870716901405</v>
      </c>
      <c r="AE10" s="17">
        <v>0.82159903863551498</v>
      </c>
      <c r="AF10" s="17">
        <v>0.81688820068493795</v>
      </c>
      <c r="AG10" s="17"/>
      <c r="AH10" s="17">
        <v>0.832792423524231</v>
      </c>
      <c r="AI10" s="17">
        <v>0.73210099170153797</v>
      </c>
      <c r="AJ10" s="17"/>
      <c r="AK10" s="17">
        <v>0.71793766120352698</v>
      </c>
      <c r="AL10" s="17">
        <v>0.75660932219416099</v>
      </c>
      <c r="AM10" s="17"/>
      <c r="AN10" s="17">
        <v>0.71578884140103305</v>
      </c>
      <c r="AO10" s="17">
        <v>0.79605344242369203</v>
      </c>
      <c r="AP10" s="17"/>
      <c r="AQ10" s="17">
        <v>0.82110580143441902</v>
      </c>
      <c r="AR10" s="17">
        <v>0.70643130170943103</v>
      </c>
      <c r="AS10" s="17"/>
      <c r="AT10" s="17">
        <v>0.37677748359223101</v>
      </c>
      <c r="AU10" s="17">
        <v>0.71501778496681001</v>
      </c>
      <c r="AV10" s="17">
        <v>0.87877440129988305</v>
      </c>
      <c r="AW10" s="17">
        <v>0.97707596550023501</v>
      </c>
      <c r="AX10" s="17"/>
      <c r="AY10" s="17">
        <v>0.84889657525692197</v>
      </c>
      <c r="AZ10" s="17">
        <v>0.71874597738204005</v>
      </c>
      <c r="BA10" s="17"/>
      <c r="BB10" s="17">
        <v>0.706551601126989</v>
      </c>
      <c r="BC10" s="17">
        <v>0.751586011115983</v>
      </c>
      <c r="BD10" s="17"/>
      <c r="BE10" s="17">
        <v>0.84587663667512103</v>
      </c>
      <c r="BF10" s="17">
        <v>0.73132380966532395</v>
      </c>
      <c r="BG10" s="17"/>
      <c r="BH10" s="17">
        <v>0.74514418814386496</v>
      </c>
      <c r="BI10" s="17">
        <v>0.74454896833100204</v>
      </c>
      <c r="BJ10" s="17"/>
      <c r="BK10" s="17">
        <v>0.66198934089747696</v>
      </c>
      <c r="BL10" s="17">
        <v>0.75891054349766796</v>
      </c>
      <c r="BM10" s="17"/>
      <c r="BN10" s="17">
        <v>0.74038649718671301</v>
      </c>
      <c r="BO10" s="17">
        <v>0.74478874590251898</v>
      </c>
      <c r="BP10" s="17"/>
      <c r="BQ10" s="17">
        <v>0.85715318149748598</v>
      </c>
      <c r="BR10" s="17">
        <v>0.735742137644534</v>
      </c>
      <c r="BS10" s="17"/>
      <c r="BT10" s="17">
        <v>0.8193004946611</v>
      </c>
      <c r="BU10" s="17">
        <v>0.73960597950478402</v>
      </c>
      <c r="BV10" s="17"/>
      <c r="BW10" s="17">
        <v>0.81451542239788299</v>
      </c>
      <c r="BX10" s="17">
        <v>0.71129640609642697</v>
      </c>
      <c r="BY10" s="17"/>
      <c r="BZ10" s="17">
        <v>0.83411153019783502</v>
      </c>
      <c r="CA10" s="17">
        <v>0.74029535308523198</v>
      </c>
    </row>
    <row r="11" spans="2:79" x14ac:dyDescent="0.35">
      <c r="B11" s="18" t="s">
        <v>103</v>
      </c>
      <c r="C11" s="19">
        <v>2.5881346469859401E-2</v>
      </c>
      <c r="D11" s="19">
        <v>2.82238053566784E-2</v>
      </c>
      <c r="E11" s="19">
        <v>2.8325198652153001E-2</v>
      </c>
      <c r="F11" s="19">
        <v>2.3138728813897998E-2</v>
      </c>
      <c r="G11" s="19">
        <v>2.72981911074138E-2</v>
      </c>
      <c r="H11" s="19">
        <v>3.2274270106186297E-2</v>
      </c>
      <c r="I11" s="19">
        <v>1.6902763150800099E-2</v>
      </c>
      <c r="J11" s="19">
        <v>3.2045515807663003E-2</v>
      </c>
      <c r="K11" s="19">
        <v>9.4031387589963399E-3</v>
      </c>
      <c r="L11" s="19">
        <v>2.84980812442409E-2</v>
      </c>
      <c r="M11" s="19"/>
      <c r="N11" s="19">
        <v>2.2336243882819899E-2</v>
      </c>
      <c r="O11" s="19">
        <v>2.39491563995861E-2</v>
      </c>
      <c r="P11" s="19">
        <v>3.0915882453128599E-2</v>
      </c>
      <c r="Q11" s="19">
        <v>2.7604698992716899E-2</v>
      </c>
      <c r="R11" s="19"/>
      <c r="S11" s="19">
        <v>1.8468865878346799E-2</v>
      </c>
      <c r="T11" s="19">
        <v>2.6834940089991599E-2</v>
      </c>
      <c r="U11" s="19">
        <v>1.47410015566343E-2</v>
      </c>
      <c r="V11" s="19">
        <v>3.2273758614150001E-2</v>
      </c>
      <c r="W11" s="19">
        <v>1.6380074066334599E-2</v>
      </c>
      <c r="X11" s="19">
        <v>1.7912450737554601E-2</v>
      </c>
      <c r="Y11" s="19">
        <v>1.5013716625683999E-2</v>
      </c>
      <c r="Z11" s="19"/>
      <c r="AA11" s="19">
        <v>1.9088769028976001E-2</v>
      </c>
      <c r="AB11" s="19">
        <v>3.6598776467400999E-2</v>
      </c>
      <c r="AC11" s="19"/>
      <c r="AD11" s="19">
        <v>1.5697508873154398E-2</v>
      </c>
      <c r="AE11" s="19">
        <v>1.7658396592660199E-2</v>
      </c>
      <c r="AF11" s="19">
        <v>1.65301931255003E-2</v>
      </c>
      <c r="AG11" s="19"/>
      <c r="AH11" s="19">
        <v>1.4019459189077699E-2</v>
      </c>
      <c r="AI11" s="19">
        <v>2.7561983283096999E-2</v>
      </c>
      <c r="AJ11" s="19"/>
      <c r="AK11" s="19">
        <v>3.5925057610902499E-2</v>
      </c>
      <c r="AL11" s="19">
        <v>2.1355720554581199E-2</v>
      </c>
      <c r="AM11" s="19"/>
      <c r="AN11" s="19">
        <v>2.4916525354341901E-2</v>
      </c>
      <c r="AO11" s="19">
        <v>2.7604698992716899E-2</v>
      </c>
      <c r="AP11" s="19"/>
      <c r="AQ11" s="19">
        <v>1.70456414960082E-2</v>
      </c>
      <c r="AR11" s="19">
        <v>3.0288932480373201E-2</v>
      </c>
      <c r="AS11" s="19"/>
      <c r="AT11" s="19">
        <v>6.8048701129532901E-2</v>
      </c>
      <c r="AU11" s="19">
        <v>3.0640670595668999E-2</v>
      </c>
      <c r="AV11" s="19">
        <v>8.9107834535732192E-3</v>
      </c>
      <c r="AW11" s="19">
        <v>9.2680348312436595E-4</v>
      </c>
      <c r="AX11" s="19"/>
      <c r="AY11" s="19">
        <v>1.9762885645060901E-2</v>
      </c>
      <c r="AZ11" s="19">
        <v>2.73978193121398E-2</v>
      </c>
      <c r="BA11" s="19"/>
      <c r="BB11" s="19">
        <v>3.1548357483034098E-2</v>
      </c>
      <c r="BC11" s="19">
        <v>2.4840282922670199E-2</v>
      </c>
      <c r="BD11" s="19"/>
      <c r="BE11" s="19">
        <v>2.63269673069354E-2</v>
      </c>
      <c r="BF11" s="19">
        <v>2.5822946334926801E-2</v>
      </c>
      <c r="BG11" s="19"/>
      <c r="BH11" s="19">
        <v>3.05468558158398E-2</v>
      </c>
      <c r="BI11" s="19">
        <v>2.54730218032528E-2</v>
      </c>
      <c r="BJ11" s="19"/>
      <c r="BK11" s="19">
        <v>2.8576724371922501E-2</v>
      </c>
      <c r="BL11" s="19">
        <v>2.54143096146906E-2</v>
      </c>
      <c r="BM11" s="19"/>
      <c r="BN11" s="19">
        <v>3.2417036312522102E-2</v>
      </c>
      <c r="BO11" s="19">
        <v>2.5583500082709501E-2</v>
      </c>
      <c r="BP11" s="19"/>
      <c r="BQ11" s="19">
        <v>2.2046406497559502E-2</v>
      </c>
      <c r="BR11" s="19">
        <v>2.6183038705684999E-2</v>
      </c>
      <c r="BS11" s="19"/>
      <c r="BT11" s="19">
        <v>1.8061158968466301E-2</v>
      </c>
      <c r="BU11" s="19">
        <v>2.6403807007143999E-2</v>
      </c>
      <c r="BV11" s="19"/>
      <c r="BW11" s="19">
        <v>1.6138827932855999E-2</v>
      </c>
      <c r="BX11" s="19">
        <v>3.0521465144359401E-2</v>
      </c>
      <c r="BY11" s="19"/>
      <c r="BZ11" s="19">
        <v>1.0356621678217E-2</v>
      </c>
      <c r="CA11" s="19">
        <v>2.66273679498207E-2</v>
      </c>
    </row>
    <row r="12" spans="2:79" x14ac:dyDescent="0.35">
      <c r="B12" s="16"/>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C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370</v>
      </c>
      <c r="C9" s="17">
        <v>0.44326696530882398</v>
      </c>
      <c r="D9" s="17">
        <v>0.420348888473005</v>
      </c>
      <c r="E9" s="17">
        <v>0.48579691733859798</v>
      </c>
      <c r="F9" s="17">
        <v>0.51457541049196898</v>
      </c>
      <c r="G9" s="17">
        <v>0.41534138821322703</v>
      </c>
      <c r="H9" s="17">
        <v>0.45168578626169098</v>
      </c>
      <c r="I9" s="17">
        <v>0.43701582573873099</v>
      </c>
      <c r="J9" s="17">
        <v>0.40737786387752301</v>
      </c>
      <c r="K9" s="17">
        <v>0.40374707627377898</v>
      </c>
      <c r="L9" s="17">
        <v>0.31885455478614799</v>
      </c>
      <c r="M9" s="17"/>
      <c r="N9" s="17">
        <v>0.78247660160857802</v>
      </c>
      <c r="O9" s="17">
        <v>0.51059048213584601</v>
      </c>
      <c r="P9" s="17">
        <v>0.33374409894916102</v>
      </c>
      <c r="Q9" s="17">
        <v>0.17858579945857</v>
      </c>
      <c r="R9" s="17"/>
      <c r="S9" s="17">
        <v>0.63378191390474303</v>
      </c>
      <c r="T9" s="17">
        <v>0.46658218509542898</v>
      </c>
      <c r="U9" s="17">
        <v>0.40987614043470399</v>
      </c>
      <c r="V9" s="17">
        <v>0.530317965019239</v>
      </c>
      <c r="W9" s="17">
        <v>0.32049275887614598</v>
      </c>
      <c r="X9" s="17">
        <v>0.33670316798260402</v>
      </c>
      <c r="Y9" s="17">
        <v>0.38299867554592498</v>
      </c>
      <c r="Z9" s="17"/>
      <c r="AA9" s="17">
        <v>0.31396453862524099</v>
      </c>
      <c r="AB9" s="17">
        <v>0.64728226267631706</v>
      </c>
      <c r="AC9" s="17"/>
      <c r="AD9" s="17">
        <v>0.30142393689040398</v>
      </c>
      <c r="AE9" s="17">
        <v>0.22545264087484199</v>
      </c>
      <c r="AF9" s="17">
        <v>0.36287345662096598</v>
      </c>
      <c r="AG9" s="17"/>
      <c r="AH9" s="17">
        <v>0.223713873240279</v>
      </c>
      <c r="AI9" s="17">
        <v>0.47437407333103199</v>
      </c>
      <c r="AJ9" s="17"/>
      <c r="AK9" s="17">
        <v>0.48829282476465402</v>
      </c>
      <c r="AL9" s="17">
        <v>0.42297862830376198</v>
      </c>
      <c r="AM9" s="17"/>
      <c r="AN9" s="17">
        <v>0.59144905475659304</v>
      </c>
      <c r="AO9" s="17">
        <v>0.17858579945857</v>
      </c>
      <c r="AP9" s="17"/>
      <c r="AQ9" s="17">
        <v>0.28431923771090101</v>
      </c>
      <c r="AR9" s="17">
        <v>0.52255614287155205</v>
      </c>
      <c r="AS9" s="17"/>
      <c r="AT9" s="17">
        <v>0.79874026426549105</v>
      </c>
      <c r="AU9" s="17">
        <v>0.62509672822348505</v>
      </c>
      <c r="AV9" s="17">
        <v>0.25195832896348402</v>
      </c>
      <c r="AW9" s="17">
        <v>2.5298598038419301E-2</v>
      </c>
      <c r="AX9" s="17"/>
      <c r="AY9" s="17">
        <v>0.251104129641122</v>
      </c>
      <c r="AZ9" s="17">
        <v>0.490894911279249</v>
      </c>
      <c r="BA9" s="17"/>
      <c r="BB9" s="17">
        <v>0.47097937036494703</v>
      </c>
      <c r="BC9" s="17">
        <v>0.43817603207403699</v>
      </c>
      <c r="BD9" s="17"/>
      <c r="BE9" s="17">
        <v>0.30563568652018003</v>
      </c>
      <c r="BF9" s="17">
        <v>0.46130401515807201</v>
      </c>
      <c r="BG9" s="17"/>
      <c r="BH9" s="17">
        <v>0.40102759872168497</v>
      </c>
      <c r="BI9" s="17">
        <v>0.44696374823226298</v>
      </c>
      <c r="BJ9" s="17"/>
      <c r="BK9" s="17">
        <v>0.33084271498976803</v>
      </c>
      <c r="BL9" s="17">
        <v>0.46274707912645802</v>
      </c>
      <c r="BM9" s="17"/>
      <c r="BN9" s="17">
        <v>0.285478921287801</v>
      </c>
      <c r="BO9" s="17">
        <v>0.45045772863733002</v>
      </c>
      <c r="BP9" s="17"/>
      <c r="BQ9" s="17">
        <v>0.22586714672765401</v>
      </c>
      <c r="BR9" s="17">
        <v>0.46036966777863397</v>
      </c>
      <c r="BS9" s="17"/>
      <c r="BT9" s="17">
        <v>0.443923193454692</v>
      </c>
      <c r="BU9" s="17">
        <v>0.44322312322580298</v>
      </c>
      <c r="BV9" s="17"/>
      <c r="BW9" s="17">
        <v>0.44152847612705698</v>
      </c>
      <c r="BX9" s="17">
        <v>0.444094964361337</v>
      </c>
      <c r="BY9" s="17"/>
      <c r="BZ9" s="17">
        <v>0.30253442979491102</v>
      </c>
      <c r="CA9" s="17">
        <v>0.45002969352667399</v>
      </c>
    </row>
    <row r="10" spans="2:79" x14ac:dyDescent="0.35">
      <c r="B10" s="18" t="s">
        <v>371</v>
      </c>
      <c r="C10" s="17">
        <v>0.45005899453637099</v>
      </c>
      <c r="D10" s="17">
        <v>0.421667867117268</v>
      </c>
      <c r="E10" s="17">
        <v>0.43685046685808399</v>
      </c>
      <c r="F10" s="17">
        <v>0.38359247275208402</v>
      </c>
      <c r="G10" s="17">
        <v>0.56688520972481604</v>
      </c>
      <c r="H10" s="17">
        <v>0.39564294100791297</v>
      </c>
      <c r="I10" s="17">
        <v>0.49930700173963999</v>
      </c>
      <c r="J10" s="17">
        <v>0.36035114968104398</v>
      </c>
      <c r="K10" s="17">
        <v>0.40431530845122898</v>
      </c>
      <c r="L10" s="17">
        <v>0.63195817691203604</v>
      </c>
      <c r="M10" s="17"/>
      <c r="N10" s="17">
        <v>0.14024704290253301</v>
      </c>
      <c r="O10" s="17">
        <v>0.380005369196252</v>
      </c>
      <c r="P10" s="17">
        <v>0.54920463319609203</v>
      </c>
      <c r="Q10" s="17">
        <v>0.69676262521000798</v>
      </c>
      <c r="R10" s="17"/>
      <c r="S10" s="17">
        <v>0.28300655538796499</v>
      </c>
      <c r="T10" s="17">
        <v>0.42689841794622102</v>
      </c>
      <c r="U10" s="17">
        <v>0.51912307615576103</v>
      </c>
      <c r="V10" s="17">
        <v>0.36723944389470398</v>
      </c>
      <c r="W10" s="17">
        <v>0.58794906590346896</v>
      </c>
      <c r="X10" s="17">
        <v>0.57300920774141495</v>
      </c>
      <c r="Y10" s="17">
        <v>0.50375910861921702</v>
      </c>
      <c r="Z10" s="17"/>
      <c r="AA10" s="17">
        <v>0.59267039385926001</v>
      </c>
      <c r="AB10" s="17">
        <v>0.22504460163520701</v>
      </c>
      <c r="AC10" s="17"/>
      <c r="AD10" s="17">
        <v>0.61300543141308395</v>
      </c>
      <c r="AE10" s="17">
        <v>0.71489093996837405</v>
      </c>
      <c r="AF10" s="17">
        <v>0.53189741041249505</v>
      </c>
      <c r="AG10" s="17"/>
      <c r="AH10" s="17">
        <v>0.73692963860913596</v>
      </c>
      <c r="AI10" s="17">
        <v>0.40941408250395001</v>
      </c>
      <c r="AJ10" s="17"/>
      <c r="AK10" s="17">
        <v>0.38980684114886399</v>
      </c>
      <c r="AL10" s="17">
        <v>0.47720819297433997</v>
      </c>
      <c r="AM10" s="17"/>
      <c r="AN10" s="17">
        <v>0.31194165116539302</v>
      </c>
      <c r="AO10" s="17">
        <v>0.69676262521000798</v>
      </c>
      <c r="AP10" s="17"/>
      <c r="AQ10" s="17">
        <v>0.61924671644671903</v>
      </c>
      <c r="AR10" s="17">
        <v>0.36566171798066399</v>
      </c>
      <c r="AS10" s="17"/>
      <c r="AT10" s="17">
        <v>7.22809142784578E-2</v>
      </c>
      <c r="AU10" s="17">
        <v>0.22063279851650899</v>
      </c>
      <c r="AV10" s="17">
        <v>0.65873817541339696</v>
      </c>
      <c r="AW10" s="17">
        <v>0.96636037899877003</v>
      </c>
      <c r="AX10" s="17"/>
      <c r="AY10" s="17">
        <v>0.66668682424250203</v>
      </c>
      <c r="AZ10" s="17">
        <v>0.39636735050393301</v>
      </c>
      <c r="BA10" s="17"/>
      <c r="BB10" s="17">
        <v>0.42632367065902199</v>
      </c>
      <c r="BC10" s="17">
        <v>0.45441931436140598</v>
      </c>
      <c r="BD10" s="17"/>
      <c r="BE10" s="17">
        <v>0.57697623733887504</v>
      </c>
      <c r="BF10" s="17">
        <v>0.43342605575017101</v>
      </c>
      <c r="BG10" s="17"/>
      <c r="BH10" s="17">
        <v>0.47336170716668502</v>
      </c>
      <c r="BI10" s="17">
        <v>0.44801954467994698</v>
      </c>
      <c r="BJ10" s="17"/>
      <c r="BK10" s="17">
        <v>0.545647665923785</v>
      </c>
      <c r="BL10" s="17">
        <v>0.43349603598411202</v>
      </c>
      <c r="BM10" s="17"/>
      <c r="BN10" s="17">
        <v>0.61182649082396801</v>
      </c>
      <c r="BO10" s="17">
        <v>0.44268687843425297</v>
      </c>
      <c r="BP10" s="17"/>
      <c r="BQ10" s="17">
        <v>0.69600617812635601</v>
      </c>
      <c r="BR10" s="17">
        <v>0.430710489410287</v>
      </c>
      <c r="BS10" s="17"/>
      <c r="BT10" s="17">
        <v>0.49331753752843299</v>
      </c>
      <c r="BU10" s="17">
        <v>0.447168925518236</v>
      </c>
      <c r="BV10" s="17"/>
      <c r="BW10" s="17">
        <v>0.46374744257712203</v>
      </c>
      <c r="BX10" s="17">
        <v>0.443539528020852</v>
      </c>
      <c r="BY10" s="17"/>
      <c r="BZ10" s="17">
        <v>0.65077974291974205</v>
      </c>
      <c r="CA10" s="17">
        <v>0.44041360682241099</v>
      </c>
    </row>
    <row r="11" spans="2:79" x14ac:dyDescent="0.35">
      <c r="B11" s="18" t="s">
        <v>103</v>
      </c>
      <c r="C11" s="19">
        <v>0.106674040154805</v>
      </c>
      <c r="D11" s="19">
        <v>0.157983244409727</v>
      </c>
      <c r="E11" s="19">
        <v>7.7352615803317704E-2</v>
      </c>
      <c r="F11" s="19">
        <v>0.101832116755946</v>
      </c>
      <c r="G11" s="19">
        <v>1.77734020619565E-2</v>
      </c>
      <c r="H11" s="19">
        <v>0.15267127273039499</v>
      </c>
      <c r="I11" s="19">
        <v>6.3677172521628703E-2</v>
      </c>
      <c r="J11" s="19">
        <v>0.23227098644143401</v>
      </c>
      <c r="K11" s="19">
        <v>0.19193761527499101</v>
      </c>
      <c r="L11" s="19">
        <v>4.9187268301816502E-2</v>
      </c>
      <c r="M11" s="19"/>
      <c r="N11" s="19">
        <v>7.7276355488889004E-2</v>
      </c>
      <c r="O11" s="19">
        <v>0.109404148667902</v>
      </c>
      <c r="P11" s="19">
        <v>0.117051267854748</v>
      </c>
      <c r="Q11" s="19">
        <v>0.124651575331423</v>
      </c>
      <c r="R11" s="19"/>
      <c r="S11" s="19">
        <v>8.3211530707291301E-2</v>
      </c>
      <c r="T11" s="19">
        <v>0.10651939695835</v>
      </c>
      <c r="U11" s="19">
        <v>7.1000783409535306E-2</v>
      </c>
      <c r="V11" s="19">
        <v>0.10244259108605699</v>
      </c>
      <c r="W11" s="19">
        <v>9.1558175220384203E-2</v>
      </c>
      <c r="X11" s="19">
        <v>9.0287624275981401E-2</v>
      </c>
      <c r="Y11" s="19">
        <v>0.11324221583485899</v>
      </c>
      <c r="Z11" s="19"/>
      <c r="AA11" s="19">
        <v>9.3365067515498598E-2</v>
      </c>
      <c r="AB11" s="19">
        <v>0.12767313568847599</v>
      </c>
      <c r="AC11" s="19"/>
      <c r="AD11" s="19">
        <v>8.5570631696511898E-2</v>
      </c>
      <c r="AE11" s="19">
        <v>5.9656419156783901E-2</v>
      </c>
      <c r="AF11" s="19">
        <v>0.105229132966539</v>
      </c>
      <c r="AG11" s="19"/>
      <c r="AH11" s="19">
        <v>3.9356488150585497E-2</v>
      </c>
      <c r="AI11" s="19">
        <v>0.11621184416501799</v>
      </c>
      <c r="AJ11" s="19"/>
      <c r="AK11" s="19">
        <v>0.121900334086482</v>
      </c>
      <c r="AL11" s="19">
        <v>9.9813178721898599E-2</v>
      </c>
      <c r="AM11" s="19"/>
      <c r="AN11" s="19">
        <v>9.6609294078014094E-2</v>
      </c>
      <c r="AO11" s="19">
        <v>0.124651575331423</v>
      </c>
      <c r="AP11" s="19"/>
      <c r="AQ11" s="19">
        <v>9.6434045842379898E-2</v>
      </c>
      <c r="AR11" s="19">
        <v>0.111782139147784</v>
      </c>
      <c r="AS11" s="19"/>
      <c r="AT11" s="19">
        <v>0.128978821456051</v>
      </c>
      <c r="AU11" s="19">
        <v>0.15427047326000601</v>
      </c>
      <c r="AV11" s="19">
        <v>8.9303495623119594E-2</v>
      </c>
      <c r="AW11" s="19">
        <v>8.3410229628111E-3</v>
      </c>
      <c r="AX11" s="19"/>
      <c r="AY11" s="19">
        <v>8.2209046116376097E-2</v>
      </c>
      <c r="AZ11" s="19">
        <v>0.112737738216818</v>
      </c>
      <c r="BA11" s="19"/>
      <c r="BB11" s="19">
        <v>0.102696958976031</v>
      </c>
      <c r="BC11" s="19">
        <v>0.107404653564557</v>
      </c>
      <c r="BD11" s="19"/>
      <c r="BE11" s="19">
        <v>0.117388076140945</v>
      </c>
      <c r="BF11" s="19">
        <v>0.105269929091757</v>
      </c>
      <c r="BG11" s="19"/>
      <c r="BH11" s="19">
        <v>0.12561069411163001</v>
      </c>
      <c r="BI11" s="19">
        <v>0.105016707087789</v>
      </c>
      <c r="BJ11" s="19"/>
      <c r="BK11" s="19">
        <v>0.123509619086447</v>
      </c>
      <c r="BL11" s="19">
        <v>0.10375688488943</v>
      </c>
      <c r="BM11" s="19"/>
      <c r="BN11" s="19">
        <v>0.10269458788823101</v>
      </c>
      <c r="BO11" s="19">
        <v>0.106855392928417</v>
      </c>
      <c r="BP11" s="19"/>
      <c r="BQ11" s="19">
        <v>7.8126675145989297E-2</v>
      </c>
      <c r="BR11" s="19">
        <v>0.108919842811078</v>
      </c>
      <c r="BS11" s="19"/>
      <c r="BT11" s="19">
        <v>6.2759269016875605E-2</v>
      </c>
      <c r="BU11" s="19">
        <v>0.109607951255961</v>
      </c>
      <c r="BV11" s="19"/>
      <c r="BW11" s="19">
        <v>9.4724081295821494E-2</v>
      </c>
      <c r="BX11" s="19">
        <v>0.11236550761781</v>
      </c>
      <c r="BY11" s="19"/>
      <c r="BZ11" s="19">
        <v>4.66858272853478E-2</v>
      </c>
      <c r="CA11" s="19">
        <v>0.109556699650915</v>
      </c>
    </row>
    <row r="12" spans="2:79" x14ac:dyDescent="0.35">
      <c r="B12" s="16"/>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370</v>
      </c>
      <c r="C9" s="17">
        <v>0.15017262141332699</v>
      </c>
      <c r="D9" s="17">
        <v>0.21830425623330699</v>
      </c>
      <c r="E9" s="17">
        <v>0.17178847280696399</v>
      </c>
      <c r="F9" s="17">
        <v>0.13799549824247401</v>
      </c>
      <c r="G9" s="17">
        <v>0.1728406198753</v>
      </c>
      <c r="H9" s="17">
        <v>0.13095375907533799</v>
      </c>
      <c r="I9" s="17">
        <v>0.11122841385269699</v>
      </c>
      <c r="J9" s="17">
        <v>0.103609503276946</v>
      </c>
      <c r="K9" s="17">
        <v>0.136322802993222</v>
      </c>
      <c r="L9" s="17">
        <v>0.100286519807263</v>
      </c>
      <c r="M9" s="17"/>
      <c r="N9" s="17">
        <v>0.22517402725875499</v>
      </c>
      <c r="O9" s="17">
        <v>0.13352983334716301</v>
      </c>
      <c r="P9" s="17">
        <v>0.12684061933702701</v>
      </c>
      <c r="Q9" s="17">
        <v>0.10810300211000499</v>
      </c>
      <c r="R9" s="17"/>
      <c r="S9" s="17">
        <v>0.188673182563382</v>
      </c>
      <c r="T9" s="17">
        <v>0.163693321370911</v>
      </c>
      <c r="U9" s="17">
        <v>0.14052555989596699</v>
      </c>
      <c r="V9" s="17">
        <v>0.17247227176250099</v>
      </c>
      <c r="W9" s="17">
        <v>0.12350559409270701</v>
      </c>
      <c r="X9" s="17">
        <v>0.12383753327283401</v>
      </c>
      <c r="Y9" s="17">
        <v>0.1398345080974</v>
      </c>
      <c r="Z9" s="17"/>
      <c r="AA9" s="17">
        <v>0.116881530513247</v>
      </c>
      <c r="AB9" s="17">
        <v>0.20269980117220801</v>
      </c>
      <c r="AC9" s="17"/>
      <c r="AD9" s="17">
        <v>0.130551937500819</v>
      </c>
      <c r="AE9" s="17">
        <v>0.11031374897856</v>
      </c>
      <c r="AF9" s="17">
        <v>0.113029413233611</v>
      </c>
      <c r="AG9" s="17"/>
      <c r="AH9" s="17">
        <v>0.137832922860114</v>
      </c>
      <c r="AI9" s="17">
        <v>0.15192095632512401</v>
      </c>
      <c r="AJ9" s="17"/>
      <c r="AK9" s="17">
        <v>0.16495599502847899</v>
      </c>
      <c r="AL9" s="17">
        <v>0.14351133677377101</v>
      </c>
      <c r="AM9" s="17"/>
      <c r="AN9" s="17">
        <v>0.17372535162219099</v>
      </c>
      <c r="AO9" s="17">
        <v>0.10810300211000499</v>
      </c>
      <c r="AP9" s="17"/>
      <c r="AQ9" s="17">
        <v>0.107290245707479</v>
      </c>
      <c r="AR9" s="17">
        <v>0.17156398291963099</v>
      </c>
      <c r="AS9" s="17"/>
      <c r="AT9" s="17">
        <v>0.36549198426610602</v>
      </c>
      <c r="AU9" s="17">
        <v>0.17118759652832499</v>
      </c>
      <c r="AV9" s="17">
        <v>7.0181508832780098E-2</v>
      </c>
      <c r="AW9" s="17">
        <v>8.5823080496417407E-3</v>
      </c>
      <c r="AX9" s="17"/>
      <c r="AY9" s="17">
        <v>0.115160931995043</v>
      </c>
      <c r="AZ9" s="17">
        <v>0.15885033917364899</v>
      </c>
      <c r="BA9" s="17"/>
      <c r="BB9" s="17">
        <v>0.15489706466004399</v>
      </c>
      <c r="BC9" s="17">
        <v>0.14930471315737301</v>
      </c>
      <c r="BD9" s="17"/>
      <c r="BE9" s="17">
        <v>0.13315794730341399</v>
      </c>
      <c r="BF9" s="17">
        <v>0.15240245265365501</v>
      </c>
      <c r="BG9" s="17"/>
      <c r="BH9" s="17">
        <v>0.16934423271469201</v>
      </c>
      <c r="BI9" s="17">
        <v>0.14849472491534099</v>
      </c>
      <c r="BJ9" s="17"/>
      <c r="BK9" s="17">
        <v>0.12017582042516101</v>
      </c>
      <c r="BL9" s="17">
        <v>0.15537026423288</v>
      </c>
      <c r="BM9" s="17"/>
      <c r="BN9" s="17">
        <v>0.1763926435383</v>
      </c>
      <c r="BO9" s="17">
        <v>0.148977714823676</v>
      </c>
      <c r="BP9" s="17"/>
      <c r="BQ9" s="17">
        <v>0.13821807862255001</v>
      </c>
      <c r="BR9" s="17">
        <v>0.15111307752708</v>
      </c>
      <c r="BS9" s="17"/>
      <c r="BT9" s="17">
        <v>0.180168658126686</v>
      </c>
      <c r="BU9" s="17">
        <v>0.14816860994239001</v>
      </c>
      <c r="BV9" s="17"/>
      <c r="BW9" s="17">
        <v>0.12417004133085401</v>
      </c>
      <c r="BX9" s="17">
        <v>0.162557001999066</v>
      </c>
      <c r="BY9" s="17"/>
      <c r="BZ9" s="17">
        <v>0.177478504883294</v>
      </c>
      <c r="CA9" s="17">
        <v>0.148860470900432</v>
      </c>
    </row>
    <row r="10" spans="2:79" x14ac:dyDescent="0.35">
      <c r="B10" s="18" t="s">
        <v>371</v>
      </c>
      <c r="C10" s="17">
        <v>0.72336874582671296</v>
      </c>
      <c r="D10" s="17">
        <v>0.58127419821988602</v>
      </c>
      <c r="E10" s="17">
        <v>0.72493374454282899</v>
      </c>
      <c r="F10" s="17">
        <v>0.75810326896474201</v>
      </c>
      <c r="G10" s="17">
        <v>0.701716420974688</v>
      </c>
      <c r="H10" s="17">
        <v>0.76029800757985699</v>
      </c>
      <c r="I10" s="17">
        <v>0.79033534422187302</v>
      </c>
      <c r="J10" s="17">
        <v>0.75918671616890498</v>
      </c>
      <c r="K10" s="17">
        <v>0.71481410831627801</v>
      </c>
      <c r="L10" s="17">
        <v>0.74863649357770101</v>
      </c>
      <c r="M10" s="17"/>
      <c r="N10" s="17">
        <v>0.62991741744767704</v>
      </c>
      <c r="O10" s="17">
        <v>0.70992605154396504</v>
      </c>
      <c r="P10" s="17">
        <v>0.76879322899066205</v>
      </c>
      <c r="Q10" s="17">
        <v>0.786899811537497</v>
      </c>
      <c r="R10" s="17"/>
      <c r="S10" s="17">
        <v>0.67378496539432498</v>
      </c>
      <c r="T10" s="17">
        <v>0.71802184957072002</v>
      </c>
      <c r="U10" s="17">
        <v>0.77853854838431702</v>
      </c>
      <c r="V10" s="17">
        <v>0.69416225641237905</v>
      </c>
      <c r="W10" s="17">
        <v>0.78976797521181696</v>
      </c>
      <c r="X10" s="17">
        <v>0.798454527466958</v>
      </c>
      <c r="Y10" s="17">
        <v>0.75901924093161699</v>
      </c>
      <c r="Z10" s="17"/>
      <c r="AA10" s="17">
        <v>0.80500845859929204</v>
      </c>
      <c r="AB10" s="17">
        <v>0.59455638935754296</v>
      </c>
      <c r="AC10" s="17"/>
      <c r="AD10" s="17">
        <v>0.79039278728798401</v>
      </c>
      <c r="AE10" s="17">
        <v>0.84203769364785697</v>
      </c>
      <c r="AF10" s="17">
        <v>0.80495721823001898</v>
      </c>
      <c r="AG10" s="17"/>
      <c r="AH10" s="17">
        <v>0.82332804906520396</v>
      </c>
      <c r="AI10" s="17">
        <v>0.70920613570645297</v>
      </c>
      <c r="AJ10" s="17"/>
      <c r="AK10" s="17">
        <v>0.67550773244201001</v>
      </c>
      <c r="AL10" s="17">
        <v>0.74493458334071405</v>
      </c>
      <c r="AM10" s="17"/>
      <c r="AN10" s="17">
        <v>0.68780079737966104</v>
      </c>
      <c r="AO10" s="17">
        <v>0.786899811537497</v>
      </c>
      <c r="AP10" s="17"/>
      <c r="AQ10" s="17">
        <v>0.815220070980749</v>
      </c>
      <c r="AR10" s="17">
        <v>0.67754980811951304</v>
      </c>
      <c r="AS10" s="17"/>
      <c r="AT10" s="17">
        <v>0.341629347722118</v>
      </c>
      <c r="AU10" s="17">
        <v>0.65922390498074002</v>
      </c>
      <c r="AV10" s="17">
        <v>0.88138180644589104</v>
      </c>
      <c r="AW10" s="17">
        <v>0.99034360241340802</v>
      </c>
      <c r="AX10" s="17"/>
      <c r="AY10" s="17">
        <v>0.82764731973365502</v>
      </c>
      <c r="AZ10" s="17">
        <v>0.69752309119398703</v>
      </c>
      <c r="BA10" s="17"/>
      <c r="BB10" s="17">
        <v>0.718623023922774</v>
      </c>
      <c r="BC10" s="17">
        <v>0.72424056309825302</v>
      </c>
      <c r="BD10" s="17"/>
      <c r="BE10" s="17">
        <v>0.77920345506169197</v>
      </c>
      <c r="BF10" s="17">
        <v>0.71605141620038504</v>
      </c>
      <c r="BG10" s="17"/>
      <c r="BH10" s="17">
        <v>0.65098645694270596</v>
      </c>
      <c r="BI10" s="17">
        <v>0.72970363271366201</v>
      </c>
      <c r="BJ10" s="17"/>
      <c r="BK10" s="17">
        <v>0.77306311943317496</v>
      </c>
      <c r="BL10" s="17">
        <v>0.71475804083021399</v>
      </c>
      <c r="BM10" s="17"/>
      <c r="BN10" s="17">
        <v>0.71164667441666996</v>
      </c>
      <c r="BO10" s="17">
        <v>0.723902947525913</v>
      </c>
      <c r="BP10" s="17"/>
      <c r="BQ10" s="17">
        <v>0.814278568932427</v>
      </c>
      <c r="BR10" s="17">
        <v>0.71621692911266399</v>
      </c>
      <c r="BS10" s="17"/>
      <c r="BT10" s="17">
        <v>0.76769122794418898</v>
      </c>
      <c r="BU10" s="17">
        <v>0.72040759587771797</v>
      </c>
      <c r="BV10" s="17"/>
      <c r="BW10" s="17">
        <v>0.78682820643359397</v>
      </c>
      <c r="BX10" s="17">
        <v>0.69314458693830205</v>
      </c>
      <c r="BY10" s="17"/>
      <c r="BZ10" s="17">
        <v>0.78006611820536698</v>
      </c>
      <c r="CA10" s="17">
        <v>0.72064422360686597</v>
      </c>
    </row>
    <row r="11" spans="2:79" x14ac:dyDescent="0.35">
      <c r="B11" s="18" t="s">
        <v>103</v>
      </c>
      <c r="C11" s="19">
        <v>0.126458632759959</v>
      </c>
      <c r="D11" s="19">
        <v>0.200421545546807</v>
      </c>
      <c r="E11" s="19">
        <v>0.103277782650207</v>
      </c>
      <c r="F11" s="19">
        <v>0.103901232792784</v>
      </c>
      <c r="G11" s="19">
        <v>0.125442959150012</v>
      </c>
      <c r="H11" s="19">
        <v>0.108748233344805</v>
      </c>
      <c r="I11" s="19">
        <v>9.8436241925430004E-2</v>
      </c>
      <c r="J11" s="19">
        <v>0.137203780554149</v>
      </c>
      <c r="K11" s="19">
        <v>0.1488630886905</v>
      </c>
      <c r="L11" s="19">
        <v>0.15107698661503599</v>
      </c>
      <c r="M11" s="19"/>
      <c r="N11" s="19">
        <v>0.144908555293568</v>
      </c>
      <c r="O11" s="19">
        <v>0.15654411510887101</v>
      </c>
      <c r="P11" s="19">
        <v>0.104366151672311</v>
      </c>
      <c r="Q11" s="19">
        <v>0.104997186352497</v>
      </c>
      <c r="R11" s="19"/>
      <c r="S11" s="19">
        <v>0.13754185204229399</v>
      </c>
      <c r="T11" s="19">
        <v>0.118284829058368</v>
      </c>
      <c r="U11" s="19">
        <v>8.0935891719716505E-2</v>
      </c>
      <c r="V11" s="19">
        <v>0.13336547182512101</v>
      </c>
      <c r="W11" s="19">
        <v>8.6726430695476101E-2</v>
      </c>
      <c r="X11" s="19">
        <v>7.77079392602084E-2</v>
      </c>
      <c r="Y11" s="19">
        <v>0.101146250970982</v>
      </c>
      <c r="Z11" s="19"/>
      <c r="AA11" s="19">
        <v>7.8110010887460696E-2</v>
      </c>
      <c r="AB11" s="19">
        <v>0.202743809470248</v>
      </c>
      <c r="AC11" s="19"/>
      <c r="AD11" s="19">
        <v>7.9055275211196804E-2</v>
      </c>
      <c r="AE11" s="19">
        <v>4.7648557373582902E-2</v>
      </c>
      <c r="AF11" s="19">
        <v>8.2013368536370507E-2</v>
      </c>
      <c r="AG11" s="19"/>
      <c r="AH11" s="19">
        <v>3.8839028074681897E-2</v>
      </c>
      <c r="AI11" s="19">
        <v>0.138872907968423</v>
      </c>
      <c r="AJ11" s="19"/>
      <c r="AK11" s="19">
        <v>0.159536272529511</v>
      </c>
      <c r="AL11" s="19">
        <v>0.111554079885515</v>
      </c>
      <c r="AM11" s="19"/>
      <c r="AN11" s="19">
        <v>0.13847385099814799</v>
      </c>
      <c r="AO11" s="19">
        <v>0.104997186352497</v>
      </c>
      <c r="AP11" s="19"/>
      <c r="AQ11" s="19">
        <v>7.7489683311772306E-2</v>
      </c>
      <c r="AR11" s="19">
        <v>0.150886208960856</v>
      </c>
      <c r="AS11" s="19"/>
      <c r="AT11" s="19">
        <v>0.29287866801177598</v>
      </c>
      <c r="AU11" s="19">
        <v>0.16958849849093499</v>
      </c>
      <c r="AV11" s="19">
        <v>4.8436684721328803E-2</v>
      </c>
      <c r="AW11" s="19">
        <v>1.07408953695031E-3</v>
      </c>
      <c r="AX11" s="19"/>
      <c r="AY11" s="19">
        <v>5.71917482713016E-2</v>
      </c>
      <c r="AZ11" s="19">
        <v>0.143626569632364</v>
      </c>
      <c r="BA11" s="19"/>
      <c r="BB11" s="19">
        <v>0.12647991141718101</v>
      </c>
      <c r="BC11" s="19">
        <v>0.126454723744375</v>
      </c>
      <c r="BD11" s="19"/>
      <c r="BE11" s="19">
        <v>8.76385976348944E-2</v>
      </c>
      <c r="BF11" s="19">
        <v>0.13154613114595901</v>
      </c>
      <c r="BG11" s="19"/>
      <c r="BH11" s="19">
        <v>0.179669310342602</v>
      </c>
      <c r="BI11" s="19">
        <v>0.121801642370997</v>
      </c>
      <c r="BJ11" s="19"/>
      <c r="BK11" s="19">
        <v>0.10676106014166301</v>
      </c>
      <c r="BL11" s="19">
        <v>0.12987169493690601</v>
      </c>
      <c r="BM11" s="19"/>
      <c r="BN11" s="19">
        <v>0.11196068204503</v>
      </c>
      <c r="BO11" s="19">
        <v>0.12711933765041</v>
      </c>
      <c r="BP11" s="19"/>
      <c r="BQ11" s="19">
        <v>4.7503352445023399E-2</v>
      </c>
      <c r="BR11" s="19">
        <v>0.13266999336025601</v>
      </c>
      <c r="BS11" s="19"/>
      <c r="BT11" s="19">
        <v>5.2140113929126E-2</v>
      </c>
      <c r="BU11" s="19">
        <v>0.131423794179892</v>
      </c>
      <c r="BV11" s="19"/>
      <c r="BW11" s="19">
        <v>8.9001752235551401E-2</v>
      </c>
      <c r="BX11" s="19">
        <v>0.144298411062632</v>
      </c>
      <c r="BY11" s="19"/>
      <c r="BZ11" s="19">
        <v>4.2455376911338799E-2</v>
      </c>
      <c r="CA11" s="19">
        <v>0.130495305492702</v>
      </c>
    </row>
    <row r="12" spans="2:79" x14ac:dyDescent="0.35">
      <c r="B12" s="16"/>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370</v>
      </c>
      <c r="C9" s="17">
        <v>0.32199826650199798</v>
      </c>
      <c r="D9" s="17">
        <v>0.32855641843357802</v>
      </c>
      <c r="E9" s="17">
        <v>0.35641337325787997</v>
      </c>
      <c r="F9" s="17">
        <v>0.378991021520244</v>
      </c>
      <c r="G9" s="17">
        <v>0.36582830122888599</v>
      </c>
      <c r="H9" s="17">
        <v>0.24985628668741799</v>
      </c>
      <c r="I9" s="17">
        <v>0.325051433515886</v>
      </c>
      <c r="J9" s="17">
        <v>0.236433314493075</v>
      </c>
      <c r="K9" s="17">
        <v>0.26783270223788203</v>
      </c>
      <c r="L9" s="17">
        <v>0.26847073143795303</v>
      </c>
      <c r="M9" s="17"/>
      <c r="N9" s="17">
        <v>0.52488278329073701</v>
      </c>
      <c r="O9" s="17">
        <v>0.32918362640249199</v>
      </c>
      <c r="P9" s="17">
        <v>0.24336424610481</v>
      </c>
      <c r="Q9" s="17">
        <v>0.18709244527391</v>
      </c>
      <c r="R9" s="17"/>
      <c r="S9" s="17">
        <v>0.44479248006123001</v>
      </c>
      <c r="T9" s="17">
        <v>0.35673831607807299</v>
      </c>
      <c r="U9" s="17">
        <v>0.30047886677394198</v>
      </c>
      <c r="V9" s="17">
        <v>0.37097161079514201</v>
      </c>
      <c r="W9" s="17">
        <v>0.25267575779867402</v>
      </c>
      <c r="X9" s="17">
        <v>0.22024761193151601</v>
      </c>
      <c r="Y9" s="17">
        <v>0.26281574285524401</v>
      </c>
      <c r="Z9" s="17"/>
      <c r="AA9" s="17">
        <v>0.21687932703926299</v>
      </c>
      <c r="AB9" s="17">
        <v>0.48785649703564299</v>
      </c>
      <c r="AC9" s="17"/>
      <c r="AD9" s="17">
        <v>0.22816525663141099</v>
      </c>
      <c r="AE9" s="17">
        <v>0.15529582009167101</v>
      </c>
      <c r="AF9" s="17">
        <v>0.232587282870823</v>
      </c>
      <c r="AG9" s="17"/>
      <c r="AH9" s="17">
        <v>0.17722188612152101</v>
      </c>
      <c r="AI9" s="17">
        <v>0.34251072870933402</v>
      </c>
      <c r="AJ9" s="17"/>
      <c r="AK9" s="17">
        <v>0.36400685943718197</v>
      </c>
      <c r="AL9" s="17">
        <v>0.30306948866459599</v>
      </c>
      <c r="AM9" s="17"/>
      <c r="AN9" s="17">
        <v>0.39752546317286003</v>
      </c>
      <c r="AO9" s="17">
        <v>0.18709244527391</v>
      </c>
      <c r="AP9" s="17"/>
      <c r="AQ9" s="17">
        <v>0.194642774579253</v>
      </c>
      <c r="AR9" s="17">
        <v>0.38552803421402798</v>
      </c>
      <c r="AS9" s="17"/>
      <c r="AT9" s="17">
        <v>0.73492032357199899</v>
      </c>
      <c r="AU9" s="17">
        <v>0.39167052931209401</v>
      </c>
      <c r="AV9" s="17">
        <v>0.15582089991217701</v>
      </c>
      <c r="AW9" s="17">
        <v>1.8310160846533099E-2</v>
      </c>
      <c r="AX9" s="17"/>
      <c r="AY9" s="17">
        <v>0.18121753999166901</v>
      </c>
      <c r="AZ9" s="17">
        <v>0.35689105319830799</v>
      </c>
      <c r="BA9" s="17"/>
      <c r="BB9" s="17">
        <v>0.34431932889842198</v>
      </c>
      <c r="BC9" s="17">
        <v>0.31789775490224498</v>
      </c>
      <c r="BD9" s="17"/>
      <c r="BE9" s="17">
        <v>0.202469222329898</v>
      </c>
      <c r="BF9" s="17">
        <v>0.33766295658655299</v>
      </c>
      <c r="BG9" s="17"/>
      <c r="BH9" s="17">
        <v>0.35227842166426099</v>
      </c>
      <c r="BI9" s="17">
        <v>0.31934815193903399</v>
      </c>
      <c r="BJ9" s="17"/>
      <c r="BK9" s="17">
        <v>0.30086501380893099</v>
      </c>
      <c r="BL9" s="17">
        <v>0.32566009361340398</v>
      </c>
      <c r="BM9" s="17"/>
      <c r="BN9" s="17">
        <v>0.224088972030732</v>
      </c>
      <c r="BO9" s="17">
        <v>0.326460217777027</v>
      </c>
      <c r="BP9" s="17"/>
      <c r="BQ9" s="17">
        <v>0.18209763389126801</v>
      </c>
      <c r="BR9" s="17">
        <v>0.33300415836747899</v>
      </c>
      <c r="BS9" s="17"/>
      <c r="BT9" s="17">
        <v>0.31442080055673999</v>
      </c>
      <c r="BU9" s="17">
        <v>0.322504511004231</v>
      </c>
      <c r="BV9" s="17"/>
      <c r="BW9" s="17">
        <v>0.256354194528987</v>
      </c>
      <c r="BX9" s="17">
        <v>0.35326290131642502</v>
      </c>
      <c r="BY9" s="17"/>
      <c r="BZ9" s="17">
        <v>0.23320589544105899</v>
      </c>
      <c r="CA9" s="17">
        <v>0.32626507425267798</v>
      </c>
    </row>
    <row r="10" spans="2:79" x14ac:dyDescent="0.35">
      <c r="B10" s="18" t="s">
        <v>371</v>
      </c>
      <c r="C10" s="17">
        <v>0.63965720642704604</v>
      </c>
      <c r="D10" s="17">
        <v>0.61631098688368602</v>
      </c>
      <c r="E10" s="17">
        <v>0.61125078096415397</v>
      </c>
      <c r="F10" s="17">
        <v>0.58122589685869797</v>
      </c>
      <c r="G10" s="17">
        <v>0.602891121261245</v>
      </c>
      <c r="H10" s="17">
        <v>0.711085826718448</v>
      </c>
      <c r="I10" s="17">
        <v>0.65241597013072905</v>
      </c>
      <c r="J10" s="17">
        <v>0.71179966735218603</v>
      </c>
      <c r="K10" s="17">
        <v>0.68591372080428203</v>
      </c>
      <c r="L10" s="17">
        <v>0.68887658328761503</v>
      </c>
      <c r="M10" s="17"/>
      <c r="N10" s="17">
        <v>0.43898273067856802</v>
      </c>
      <c r="O10" s="17">
        <v>0.64027864950525304</v>
      </c>
      <c r="P10" s="17">
        <v>0.72041060755765396</v>
      </c>
      <c r="Q10" s="17">
        <v>0.76766585858372505</v>
      </c>
      <c r="R10" s="17"/>
      <c r="S10" s="17">
        <v>0.51800175495593603</v>
      </c>
      <c r="T10" s="17">
        <v>0.61309316444816597</v>
      </c>
      <c r="U10" s="17">
        <v>0.67692189641323197</v>
      </c>
      <c r="V10" s="17">
        <v>0.58835290543809904</v>
      </c>
      <c r="W10" s="17">
        <v>0.71760604870937805</v>
      </c>
      <c r="X10" s="17">
        <v>0.75396628795993903</v>
      </c>
      <c r="Y10" s="17">
        <v>0.70689214575760095</v>
      </c>
      <c r="Z10" s="17"/>
      <c r="AA10" s="17">
        <v>0.75341337507878103</v>
      </c>
      <c r="AB10" s="17">
        <v>0.46017102685469202</v>
      </c>
      <c r="AC10" s="17"/>
      <c r="AD10" s="17">
        <v>0.74103842620041305</v>
      </c>
      <c r="AE10" s="17">
        <v>0.82673492961414197</v>
      </c>
      <c r="AF10" s="17">
        <v>0.73789139893523104</v>
      </c>
      <c r="AG10" s="17"/>
      <c r="AH10" s="17">
        <v>0.79992292305798496</v>
      </c>
      <c r="AI10" s="17">
        <v>0.61695015679032805</v>
      </c>
      <c r="AJ10" s="17"/>
      <c r="AK10" s="17">
        <v>0.580546223944297</v>
      </c>
      <c r="AL10" s="17">
        <v>0.66629220124567401</v>
      </c>
      <c r="AM10" s="17"/>
      <c r="AN10" s="17">
        <v>0.56799139868800497</v>
      </c>
      <c r="AO10" s="17">
        <v>0.76766585858372505</v>
      </c>
      <c r="AP10" s="17"/>
      <c r="AQ10" s="17">
        <v>0.77501276932105601</v>
      </c>
      <c r="AR10" s="17">
        <v>0.57213669875703499</v>
      </c>
      <c r="AS10" s="17"/>
      <c r="AT10" s="17">
        <v>0.17459941871172999</v>
      </c>
      <c r="AU10" s="17">
        <v>0.56418068858199699</v>
      </c>
      <c r="AV10" s="17">
        <v>0.82595177924662599</v>
      </c>
      <c r="AW10" s="17">
        <v>0.978725225410776</v>
      </c>
      <c r="AX10" s="17"/>
      <c r="AY10" s="17">
        <v>0.78733522639791897</v>
      </c>
      <c r="AZ10" s="17">
        <v>0.60305491165057301</v>
      </c>
      <c r="BA10" s="17"/>
      <c r="BB10" s="17">
        <v>0.61785049134636305</v>
      </c>
      <c r="BC10" s="17">
        <v>0.64366322937312104</v>
      </c>
      <c r="BD10" s="17"/>
      <c r="BE10" s="17">
        <v>0.76354384601879599</v>
      </c>
      <c r="BF10" s="17">
        <v>0.62342143855771004</v>
      </c>
      <c r="BG10" s="17"/>
      <c r="BH10" s="17">
        <v>0.597057507697622</v>
      </c>
      <c r="BI10" s="17">
        <v>0.64338552556463802</v>
      </c>
      <c r="BJ10" s="17"/>
      <c r="BK10" s="17">
        <v>0.66392432222565401</v>
      </c>
      <c r="BL10" s="17">
        <v>0.63545236470970201</v>
      </c>
      <c r="BM10" s="17"/>
      <c r="BN10" s="17">
        <v>0.72078804568562205</v>
      </c>
      <c r="BO10" s="17">
        <v>0.63595988786675095</v>
      </c>
      <c r="BP10" s="17"/>
      <c r="BQ10" s="17">
        <v>0.79482716968762201</v>
      </c>
      <c r="BR10" s="17">
        <v>0.62745008624076004</v>
      </c>
      <c r="BS10" s="17"/>
      <c r="BT10" s="17">
        <v>0.66342061463379898</v>
      </c>
      <c r="BU10" s="17">
        <v>0.63806959193350499</v>
      </c>
      <c r="BV10" s="17"/>
      <c r="BW10" s="17">
        <v>0.71527291077902899</v>
      </c>
      <c r="BX10" s="17">
        <v>0.60364333172755502</v>
      </c>
      <c r="BY10" s="17"/>
      <c r="BZ10" s="17">
        <v>0.74169949799359502</v>
      </c>
      <c r="CA10" s="17">
        <v>0.63475369010744498</v>
      </c>
    </row>
    <row r="11" spans="2:79" x14ac:dyDescent="0.35">
      <c r="B11" s="18" t="s">
        <v>103</v>
      </c>
      <c r="C11" s="19">
        <v>3.8344527070956501E-2</v>
      </c>
      <c r="D11" s="19">
        <v>5.5132594682736097E-2</v>
      </c>
      <c r="E11" s="19">
        <v>3.2335845777965902E-2</v>
      </c>
      <c r="F11" s="19">
        <v>3.9783081621057703E-2</v>
      </c>
      <c r="G11" s="19">
        <v>3.1280577509868998E-2</v>
      </c>
      <c r="H11" s="19">
        <v>3.9057886594134103E-2</v>
      </c>
      <c r="I11" s="19">
        <v>2.25325963533844E-2</v>
      </c>
      <c r="J11" s="19">
        <v>5.1767018154739497E-2</v>
      </c>
      <c r="K11" s="19">
        <v>4.6253576957835801E-2</v>
      </c>
      <c r="L11" s="19">
        <v>4.2652685274432597E-2</v>
      </c>
      <c r="M11" s="19"/>
      <c r="N11" s="19">
        <v>3.6134486030695301E-2</v>
      </c>
      <c r="O11" s="19">
        <v>3.05377240922549E-2</v>
      </c>
      <c r="P11" s="19">
        <v>3.6225146337535298E-2</v>
      </c>
      <c r="Q11" s="19">
        <v>4.5241696142364798E-2</v>
      </c>
      <c r="R11" s="19"/>
      <c r="S11" s="19">
        <v>3.72057649828334E-2</v>
      </c>
      <c r="T11" s="19">
        <v>3.0168519473761299E-2</v>
      </c>
      <c r="U11" s="19">
        <v>2.25992368128256E-2</v>
      </c>
      <c r="V11" s="19">
        <v>4.0675483766759599E-2</v>
      </c>
      <c r="W11" s="19">
        <v>2.97181934919475E-2</v>
      </c>
      <c r="X11" s="19">
        <v>2.5786100108545099E-2</v>
      </c>
      <c r="Y11" s="19">
        <v>3.0292111387154801E-2</v>
      </c>
      <c r="Z11" s="19"/>
      <c r="AA11" s="19">
        <v>2.97072978819552E-2</v>
      </c>
      <c r="AB11" s="19">
        <v>5.1972476109665898E-2</v>
      </c>
      <c r="AC11" s="19"/>
      <c r="AD11" s="19">
        <v>3.0796317168176199E-2</v>
      </c>
      <c r="AE11" s="19">
        <v>1.7969250294187299E-2</v>
      </c>
      <c r="AF11" s="19">
        <v>2.9521318193946398E-2</v>
      </c>
      <c r="AG11" s="19"/>
      <c r="AH11" s="19">
        <v>2.2855190820493601E-2</v>
      </c>
      <c r="AI11" s="19">
        <v>4.0539114500338001E-2</v>
      </c>
      <c r="AJ11" s="19"/>
      <c r="AK11" s="19">
        <v>5.5446916618520803E-2</v>
      </c>
      <c r="AL11" s="19">
        <v>3.06383100897301E-2</v>
      </c>
      <c r="AM11" s="19"/>
      <c r="AN11" s="19">
        <v>3.4483138139134902E-2</v>
      </c>
      <c r="AO11" s="19">
        <v>4.5241696142364798E-2</v>
      </c>
      <c r="AP11" s="19"/>
      <c r="AQ11" s="19">
        <v>3.0344456099691199E-2</v>
      </c>
      <c r="AR11" s="19">
        <v>4.2335267028936099E-2</v>
      </c>
      <c r="AS11" s="19"/>
      <c r="AT11" s="19">
        <v>9.0480257716271703E-2</v>
      </c>
      <c r="AU11" s="19">
        <v>4.41487821059093E-2</v>
      </c>
      <c r="AV11" s="19">
        <v>1.8227320841197402E-2</v>
      </c>
      <c r="AW11" s="19">
        <v>2.9646137426907102E-3</v>
      </c>
      <c r="AX11" s="19"/>
      <c r="AY11" s="19">
        <v>3.1447233610412101E-2</v>
      </c>
      <c r="AZ11" s="19">
        <v>4.0054035151119598E-2</v>
      </c>
      <c r="BA11" s="19"/>
      <c r="BB11" s="19">
        <v>3.7830179755214702E-2</v>
      </c>
      <c r="BC11" s="19">
        <v>3.8439015724634602E-2</v>
      </c>
      <c r="BD11" s="19"/>
      <c r="BE11" s="19">
        <v>3.3986931651305903E-2</v>
      </c>
      <c r="BF11" s="19">
        <v>3.89156048557368E-2</v>
      </c>
      <c r="BG11" s="19"/>
      <c r="BH11" s="19">
        <v>5.0664070638117599E-2</v>
      </c>
      <c r="BI11" s="19">
        <v>3.7266322496328302E-2</v>
      </c>
      <c r="BJ11" s="19"/>
      <c r="BK11" s="19">
        <v>3.5210663965415799E-2</v>
      </c>
      <c r="BL11" s="19">
        <v>3.8887541676893997E-2</v>
      </c>
      <c r="BM11" s="19"/>
      <c r="BN11" s="19">
        <v>5.5122982283646198E-2</v>
      </c>
      <c r="BO11" s="19">
        <v>3.7579894356222401E-2</v>
      </c>
      <c r="BP11" s="19"/>
      <c r="BQ11" s="19">
        <v>2.3075196421109799E-2</v>
      </c>
      <c r="BR11" s="19">
        <v>3.9545755391761202E-2</v>
      </c>
      <c r="BS11" s="19"/>
      <c r="BT11" s="19">
        <v>2.2158584809460799E-2</v>
      </c>
      <c r="BU11" s="19">
        <v>3.9425897062263397E-2</v>
      </c>
      <c r="BV11" s="19"/>
      <c r="BW11" s="19">
        <v>2.83728946919845E-2</v>
      </c>
      <c r="BX11" s="19">
        <v>4.3093766956021101E-2</v>
      </c>
      <c r="BY11" s="19"/>
      <c r="BZ11" s="19">
        <v>2.5094606565346199E-2</v>
      </c>
      <c r="CA11" s="19">
        <v>3.8981235639876703E-2</v>
      </c>
    </row>
    <row r="12" spans="2:79" x14ac:dyDescent="0.35">
      <c r="B12" s="16"/>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C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370</v>
      </c>
      <c r="C9" s="17">
        <v>0.16442393163397201</v>
      </c>
      <c r="D9" s="17">
        <v>0.211053319743708</v>
      </c>
      <c r="E9" s="17">
        <v>0.15935666560546199</v>
      </c>
      <c r="F9" s="17">
        <v>0.209141176381751</v>
      </c>
      <c r="G9" s="17">
        <v>0.16254670918028</v>
      </c>
      <c r="H9" s="17">
        <v>0.14763416747382099</v>
      </c>
      <c r="I9" s="17">
        <v>0.135623384190695</v>
      </c>
      <c r="J9" s="17">
        <v>0.111386650786823</v>
      </c>
      <c r="K9" s="17">
        <v>0.17739314809701601</v>
      </c>
      <c r="L9" s="17">
        <v>0.110338456500777</v>
      </c>
      <c r="M9" s="17"/>
      <c r="N9" s="17">
        <v>0.33986549139863698</v>
      </c>
      <c r="O9" s="17">
        <v>9.8971997393983394E-2</v>
      </c>
      <c r="P9" s="17">
        <v>0.10483198612693</v>
      </c>
      <c r="Q9" s="17">
        <v>8.2370854887223205E-2</v>
      </c>
      <c r="R9" s="17"/>
      <c r="S9" s="17">
        <v>0.26629529708499899</v>
      </c>
      <c r="T9" s="17">
        <v>0.136185121612524</v>
      </c>
      <c r="U9" s="17">
        <v>0.13799505618145499</v>
      </c>
      <c r="V9" s="17">
        <v>0.22071334697452699</v>
      </c>
      <c r="W9" s="17">
        <v>0.110590941786566</v>
      </c>
      <c r="X9" s="17">
        <v>0.108379967954061</v>
      </c>
      <c r="Y9" s="17">
        <v>0.14366032702096301</v>
      </c>
      <c r="Z9" s="17"/>
      <c r="AA9" s="17">
        <v>0.10064638935503301</v>
      </c>
      <c r="AB9" s="17">
        <v>0.26505308908394398</v>
      </c>
      <c r="AC9" s="17"/>
      <c r="AD9" s="17">
        <v>9.9182558386377503E-2</v>
      </c>
      <c r="AE9" s="17">
        <v>9.0782796909504304E-2</v>
      </c>
      <c r="AF9" s="17">
        <v>0.10446479404933499</v>
      </c>
      <c r="AG9" s="17"/>
      <c r="AH9" s="17">
        <v>0.100583088888319</v>
      </c>
      <c r="AI9" s="17">
        <v>0.17346914239738001</v>
      </c>
      <c r="AJ9" s="17"/>
      <c r="AK9" s="17">
        <v>0.19702122369633199</v>
      </c>
      <c r="AL9" s="17">
        <v>0.149735820073051</v>
      </c>
      <c r="AM9" s="17"/>
      <c r="AN9" s="17">
        <v>0.21036145166450701</v>
      </c>
      <c r="AO9" s="17">
        <v>8.2370854887223205E-2</v>
      </c>
      <c r="AP9" s="17"/>
      <c r="AQ9" s="17">
        <v>0.10390956837029</v>
      </c>
      <c r="AR9" s="17">
        <v>0.19461079977245199</v>
      </c>
      <c r="AS9" s="17"/>
      <c r="AT9" s="17">
        <v>0.41251941143892001</v>
      </c>
      <c r="AU9" s="17">
        <v>0.20823451915848801</v>
      </c>
      <c r="AV9" s="17">
        <v>5.5028430250381601E-2</v>
      </c>
      <c r="AW9" s="17">
        <v>4.7429480698799199E-3</v>
      </c>
      <c r="AX9" s="17"/>
      <c r="AY9" s="17">
        <v>0.101619294868356</v>
      </c>
      <c r="AZ9" s="17">
        <v>0.17999018738874001</v>
      </c>
      <c r="BA9" s="17"/>
      <c r="BB9" s="17">
        <v>0.17154010048287199</v>
      </c>
      <c r="BC9" s="17">
        <v>0.16311664919407401</v>
      </c>
      <c r="BD9" s="17"/>
      <c r="BE9" s="17">
        <v>0.14261189086595899</v>
      </c>
      <c r="BF9" s="17">
        <v>0.167282474184104</v>
      </c>
      <c r="BG9" s="17"/>
      <c r="BH9" s="17">
        <v>0.181340408729847</v>
      </c>
      <c r="BI9" s="17">
        <v>0.162943404137809</v>
      </c>
      <c r="BJ9" s="17"/>
      <c r="BK9" s="17">
        <v>0.104964304958477</v>
      </c>
      <c r="BL9" s="17">
        <v>0.17472669364399701</v>
      </c>
      <c r="BM9" s="17"/>
      <c r="BN9" s="17">
        <v>0.136331601555676</v>
      </c>
      <c r="BO9" s="17">
        <v>0.16570416359446499</v>
      </c>
      <c r="BP9" s="17"/>
      <c r="BQ9" s="17">
        <v>0.13176650167130399</v>
      </c>
      <c r="BR9" s="17">
        <v>0.16699307042960401</v>
      </c>
      <c r="BS9" s="17"/>
      <c r="BT9" s="17">
        <v>0.17191254320108601</v>
      </c>
      <c r="BU9" s="17">
        <v>0.16392362342241401</v>
      </c>
      <c r="BV9" s="17"/>
      <c r="BW9" s="17">
        <v>0.119160024395137</v>
      </c>
      <c r="BX9" s="17">
        <v>0.18598200211256899</v>
      </c>
      <c r="BY9" s="17"/>
      <c r="BZ9" s="17">
        <v>9.9145309546968499E-2</v>
      </c>
      <c r="CA9" s="17">
        <v>0.16756081521244301</v>
      </c>
    </row>
    <row r="10" spans="2:79" x14ac:dyDescent="0.35">
      <c r="B10" s="18" t="s">
        <v>371</v>
      </c>
      <c r="C10" s="17">
        <v>0.81648480444188898</v>
      </c>
      <c r="D10" s="17">
        <v>0.76460527774222697</v>
      </c>
      <c r="E10" s="17">
        <v>0.81912127974930604</v>
      </c>
      <c r="F10" s="17">
        <v>0.77309730733061599</v>
      </c>
      <c r="G10" s="17">
        <v>0.82362709120327005</v>
      </c>
      <c r="H10" s="17">
        <v>0.82503893072429901</v>
      </c>
      <c r="I10" s="17">
        <v>0.85387712668336002</v>
      </c>
      <c r="J10" s="17">
        <v>0.87124077310624504</v>
      </c>
      <c r="K10" s="17">
        <v>0.80633053791568099</v>
      </c>
      <c r="L10" s="17">
        <v>0.86679775853301499</v>
      </c>
      <c r="M10" s="17"/>
      <c r="N10" s="17">
        <v>0.64505198762555105</v>
      </c>
      <c r="O10" s="17">
        <v>0.87870547187778902</v>
      </c>
      <c r="P10" s="17">
        <v>0.87674256529508598</v>
      </c>
      <c r="Q10" s="17">
        <v>0.89670450710109895</v>
      </c>
      <c r="R10" s="17"/>
      <c r="S10" s="17">
        <v>0.71925370938810296</v>
      </c>
      <c r="T10" s="17">
        <v>0.84199840261627701</v>
      </c>
      <c r="U10" s="17">
        <v>0.84294896114375495</v>
      </c>
      <c r="V10" s="17">
        <v>0.758142380788006</v>
      </c>
      <c r="W10" s="17">
        <v>0.87665798954199203</v>
      </c>
      <c r="X10" s="17">
        <v>0.88122476982226206</v>
      </c>
      <c r="Y10" s="17">
        <v>0.837502574991697</v>
      </c>
      <c r="Z10" s="17"/>
      <c r="AA10" s="17">
        <v>0.88360874915934695</v>
      </c>
      <c r="AB10" s="17">
        <v>0.71057564331281797</v>
      </c>
      <c r="AC10" s="17"/>
      <c r="AD10" s="17">
        <v>0.887551103343308</v>
      </c>
      <c r="AE10" s="17">
        <v>0.89413281201596995</v>
      </c>
      <c r="AF10" s="17">
        <v>0.88036381091388705</v>
      </c>
      <c r="AG10" s="17"/>
      <c r="AH10" s="17">
        <v>0.88741443671499898</v>
      </c>
      <c r="AI10" s="17">
        <v>0.80643522731087702</v>
      </c>
      <c r="AJ10" s="17"/>
      <c r="AK10" s="17">
        <v>0.77965302080753196</v>
      </c>
      <c r="AL10" s="17">
        <v>0.83308094825574397</v>
      </c>
      <c r="AM10" s="17"/>
      <c r="AN10" s="17">
        <v>0.77157370124066704</v>
      </c>
      <c r="AO10" s="17">
        <v>0.89670450710109895</v>
      </c>
      <c r="AP10" s="17"/>
      <c r="AQ10" s="17">
        <v>0.88447437021032504</v>
      </c>
      <c r="AR10" s="17">
        <v>0.782569020717928</v>
      </c>
      <c r="AS10" s="17"/>
      <c r="AT10" s="17">
        <v>0.54031409375985795</v>
      </c>
      <c r="AU10" s="17">
        <v>0.76795219049685004</v>
      </c>
      <c r="AV10" s="17">
        <v>0.93790254435615295</v>
      </c>
      <c r="AW10" s="17">
        <v>0.99443890476407604</v>
      </c>
      <c r="AX10" s="17"/>
      <c r="AY10" s="17">
        <v>0.88360353904889599</v>
      </c>
      <c r="AZ10" s="17">
        <v>0.79984929084552603</v>
      </c>
      <c r="BA10" s="17"/>
      <c r="BB10" s="17">
        <v>0.80699583085057003</v>
      </c>
      <c r="BC10" s="17">
        <v>0.81822798519152895</v>
      </c>
      <c r="BD10" s="17"/>
      <c r="BE10" s="17">
        <v>0.83204725568193505</v>
      </c>
      <c r="BF10" s="17">
        <v>0.81444529197594595</v>
      </c>
      <c r="BG10" s="17"/>
      <c r="BH10" s="17">
        <v>0.78387499066347199</v>
      </c>
      <c r="BI10" s="17">
        <v>0.81933881037173495</v>
      </c>
      <c r="BJ10" s="17"/>
      <c r="BK10" s="17">
        <v>0.88029015120234599</v>
      </c>
      <c r="BL10" s="17">
        <v>0.805429045443809</v>
      </c>
      <c r="BM10" s="17"/>
      <c r="BN10" s="17">
        <v>0.82757637067586798</v>
      </c>
      <c r="BO10" s="17">
        <v>0.81597933631072705</v>
      </c>
      <c r="BP10" s="17"/>
      <c r="BQ10" s="17">
        <v>0.855191751744657</v>
      </c>
      <c r="BR10" s="17">
        <v>0.81343975404785396</v>
      </c>
      <c r="BS10" s="17"/>
      <c r="BT10" s="17">
        <v>0.81558387526668097</v>
      </c>
      <c r="BU10" s="17">
        <v>0.81654499480699905</v>
      </c>
      <c r="BV10" s="17"/>
      <c r="BW10" s="17">
        <v>0.86564809612385696</v>
      </c>
      <c r="BX10" s="17">
        <v>0.79306955437416404</v>
      </c>
      <c r="BY10" s="17"/>
      <c r="BZ10" s="17">
        <v>0.88446812516409901</v>
      </c>
      <c r="CA10" s="17">
        <v>0.81321794991025997</v>
      </c>
    </row>
    <row r="11" spans="2:79" x14ac:dyDescent="0.35">
      <c r="B11" s="18" t="s">
        <v>103</v>
      </c>
      <c r="C11" s="19">
        <v>1.9091263924138801E-2</v>
      </c>
      <c r="D11" s="19">
        <v>2.4341402514064098E-2</v>
      </c>
      <c r="E11" s="19">
        <v>2.1522054645231901E-2</v>
      </c>
      <c r="F11" s="19">
        <v>1.7761516287633599E-2</v>
      </c>
      <c r="G11" s="19">
        <v>1.3826199616449399E-2</v>
      </c>
      <c r="H11" s="19">
        <v>2.7326901801880299E-2</v>
      </c>
      <c r="I11" s="19">
        <v>1.0499489125945199E-2</v>
      </c>
      <c r="J11" s="19">
        <v>1.7372576106931201E-2</v>
      </c>
      <c r="K11" s="19">
        <v>1.6276313987303399E-2</v>
      </c>
      <c r="L11" s="19">
        <v>2.2863784966207699E-2</v>
      </c>
      <c r="M11" s="19"/>
      <c r="N11" s="19">
        <v>1.50825209758121E-2</v>
      </c>
      <c r="O11" s="19">
        <v>2.2322530728227898E-2</v>
      </c>
      <c r="P11" s="19">
        <v>1.8425448577983599E-2</v>
      </c>
      <c r="Q11" s="19">
        <v>2.0924638011677901E-2</v>
      </c>
      <c r="R11" s="19"/>
      <c r="S11" s="19">
        <v>1.4450993526898499E-2</v>
      </c>
      <c r="T11" s="19">
        <v>2.1816475771198201E-2</v>
      </c>
      <c r="U11" s="19">
        <v>1.9055982674790001E-2</v>
      </c>
      <c r="V11" s="19">
        <v>2.1144272237467301E-2</v>
      </c>
      <c r="W11" s="19">
        <v>1.2751068671441899E-2</v>
      </c>
      <c r="X11" s="19">
        <v>1.03952622236766E-2</v>
      </c>
      <c r="Y11" s="19">
        <v>1.8837097987339499E-2</v>
      </c>
      <c r="Z11" s="19"/>
      <c r="AA11" s="19">
        <v>1.5744861485619599E-2</v>
      </c>
      <c r="AB11" s="19">
        <v>2.43712676032381E-2</v>
      </c>
      <c r="AC11" s="19"/>
      <c r="AD11" s="19">
        <v>1.3266338270314201E-2</v>
      </c>
      <c r="AE11" s="19">
        <v>1.5084391074526001E-2</v>
      </c>
      <c r="AF11" s="19">
        <v>1.5171395036777099E-2</v>
      </c>
      <c r="AG11" s="19"/>
      <c r="AH11" s="19">
        <v>1.20024743966824E-2</v>
      </c>
      <c r="AI11" s="19">
        <v>2.0095630291743601E-2</v>
      </c>
      <c r="AJ11" s="19"/>
      <c r="AK11" s="19">
        <v>2.3325755496136202E-2</v>
      </c>
      <c r="AL11" s="19">
        <v>1.7183231671205199E-2</v>
      </c>
      <c r="AM11" s="19"/>
      <c r="AN11" s="19">
        <v>1.80648470948255E-2</v>
      </c>
      <c r="AO11" s="19">
        <v>2.0924638011677901E-2</v>
      </c>
      <c r="AP11" s="19"/>
      <c r="AQ11" s="19">
        <v>1.1616061419384699E-2</v>
      </c>
      <c r="AR11" s="19">
        <v>2.2820179509620502E-2</v>
      </c>
      <c r="AS11" s="19"/>
      <c r="AT11" s="19">
        <v>4.71664948012218E-2</v>
      </c>
      <c r="AU11" s="19">
        <v>2.3813290344661901E-2</v>
      </c>
      <c r="AV11" s="19">
        <v>7.0690253934654196E-3</v>
      </c>
      <c r="AW11" s="19">
        <v>8.1814716604394701E-4</v>
      </c>
      <c r="AX11" s="19"/>
      <c r="AY11" s="19">
        <v>1.47771660827482E-2</v>
      </c>
      <c r="AZ11" s="19">
        <v>2.0160521765734098E-2</v>
      </c>
      <c r="BA11" s="19"/>
      <c r="BB11" s="19">
        <v>2.1464068666558801E-2</v>
      </c>
      <c r="BC11" s="19">
        <v>1.8655365614396999E-2</v>
      </c>
      <c r="BD11" s="19"/>
      <c r="BE11" s="19">
        <v>2.53408534521051E-2</v>
      </c>
      <c r="BF11" s="19">
        <v>1.8272233839950001E-2</v>
      </c>
      <c r="BG11" s="19"/>
      <c r="BH11" s="19">
        <v>3.4784600606680802E-2</v>
      </c>
      <c r="BI11" s="19">
        <v>1.7717785490457001E-2</v>
      </c>
      <c r="BJ11" s="19"/>
      <c r="BK11" s="19">
        <v>1.47455438391766E-2</v>
      </c>
      <c r="BL11" s="19">
        <v>1.9844260912194201E-2</v>
      </c>
      <c r="BM11" s="19"/>
      <c r="BN11" s="19">
        <v>3.60920277684567E-2</v>
      </c>
      <c r="BO11" s="19">
        <v>1.8316500094808199E-2</v>
      </c>
      <c r="BP11" s="19"/>
      <c r="BQ11" s="19">
        <v>1.3041746584039299E-2</v>
      </c>
      <c r="BR11" s="19">
        <v>1.9567175522542699E-2</v>
      </c>
      <c r="BS11" s="19"/>
      <c r="BT11" s="19">
        <v>1.25035815322327E-2</v>
      </c>
      <c r="BU11" s="19">
        <v>1.9531381770587199E-2</v>
      </c>
      <c r="BV11" s="19"/>
      <c r="BW11" s="19">
        <v>1.51918794810064E-2</v>
      </c>
      <c r="BX11" s="19">
        <v>2.09484435132678E-2</v>
      </c>
      <c r="BY11" s="19"/>
      <c r="BZ11" s="19">
        <v>1.6386565288932699E-2</v>
      </c>
      <c r="CA11" s="19">
        <v>1.9221234877296801E-2</v>
      </c>
    </row>
    <row r="12" spans="2:79" x14ac:dyDescent="0.35">
      <c r="B12" s="16"/>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370</v>
      </c>
      <c r="C9" s="17">
        <v>0.68211719233692303</v>
      </c>
      <c r="D9" s="17">
        <v>0.63110069515102696</v>
      </c>
      <c r="E9" s="17">
        <v>0.69547762201684304</v>
      </c>
      <c r="F9" s="17">
        <v>0.71207254463198399</v>
      </c>
      <c r="G9" s="17">
        <v>0.69868680417825402</v>
      </c>
      <c r="H9" s="17">
        <v>0.653116786000705</v>
      </c>
      <c r="I9" s="17">
        <v>0.73662514547416102</v>
      </c>
      <c r="J9" s="17">
        <v>0.62262284044192895</v>
      </c>
      <c r="K9" s="17">
        <v>0.68136052352156495</v>
      </c>
      <c r="L9" s="17">
        <v>0.66362587245688698</v>
      </c>
      <c r="M9" s="17"/>
      <c r="N9" s="17">
        <v>0.84990790913704195</v>
      </c>
      <c r="O9" s="17">
        <v>0.74109646055237</v>
      </c>
      <c r="P9" s="17">
        <v>0.62259556203978095</v>
      </c>
      <c r="Q9" s="17">
        <v>0.53981280290092604</v>
      </c>
      <c r="R9" s="17"/>
      <c r="S9" s="17">
        <v>0.75752790201337805</v>
      </c>
      <c r="T9" s="17">
        <v>0.68317654577110498</v>
      </c>
      <c r="U9" s="17">
        <v>0.629504050365293</v>
      </c>
      <c r="V9" s="17">
        <v>0.73545142488916904</v>
      </c>
      <c r="W9" s="17">
        <v>0.63882884790874395</v>
      </c>
      <c r="X9" s="17">
        <v>0.61897468574182302</v>
      </c>
      <c r="Y9" s="17">
        <v>0.67269572303788405</v>
      </c>
      <c r="Z9" s="17"/>
      <c r="AA9" s="17">
        <v>0.60744363352578001</v>
      </c>
      <c r="AB9" s="17">
        <v>0.79993824718553097</v>
      </c>
      <c r="AC9" s="17"/>
      <c r="AD9" s="17">
        <v>0.58374772039411305</v>
      </c>
      <c r="AE9" s="17">
        <v>0.55557680081879302</v>
      </c>
      <c r="AF9" s="17">
        <v>0.65229664186328895</v>
      </c>
      <c r="AG9" s="17"/>
      <c r="AH9" s="17">
        <v>0.50100915628556197</v>
      </c>
      <c r="AI9" s="17">
        <v>0.70777726019595799</v>
      </c>
      <c r="AJ9" s="17"/>
      <c r="AK9" s="17">
        <v>0.68250285260383603</v>
      </c>
      <c r="AL9" s="17">
        <v>0.68194341652099999</v>
      </c>
      <c r="AM9" s="17"/>
      <c r="AN9" s="17">
        <v>0.76178648688788297</v>
      </c>
      <c r="AO9" s="17">
        <v>0.53981280290092604</v>
      </c>
      <c r="AP9" s="17"/>
      <c r="AQ9" s="17">
        <v>0.57202013656405104</v>
      </c>
      <c r="AR9" s="17">
        <v>0.73703779507992895</v>
      </c>
      <c r="AS9" s="17"/>
      <c r="AT9" s="17">
        <v>0.87266022768806994</v>
      </c>
      <c r="AU9" s="17">
        <v>0.78681035010823597</v>
      </c>
      <c r="AV9" s="17">
        <v>0.66644755718312498</v>
      </c>
      <c r="AW9" s="17">
        <v>0.19235556465369699</v>
      </c>
      <c r="AX9" s="17"/>
      <c r="AY9" s="17">
        <v>0.54951826367210299</v>
      </c>
      <c r="AZ9" s="17">
        <v>0.71498210395336803</v>
      </c>
      <c r="BA9" s="17"/>
      <c r="BB9" s="17">
        <v>0.69433181538657696</v>
      </c>
      <c r="BC9" s="17">
        <v>0.67987329360969495</v>
      </c>
      <c r="BD9" s="17"/>
      <c r="BE9" s="17">
        <v>0.58777832740246105</v>
      </c>
      <c r="BF9" s="17">
        <v>0.69448062327007198</v>
      </c>
      <c r="BG9" s="17"/>
      <c r="BH9" s="17">
        <v>0.63007463153251697</v>
      </c>
      <c r="BI9" s="17">
        <v>0.68667194932355802</v>
      </c>
      <c r="BJ9" s="17"/>
      <c r="BK9" s="17">
        <v>0.54907581803697902</v>
      </c>
      <c r="BL9" s="17">
        <v>0.70516970197307804</v>
      </c>
      <c r="BM9" s="17"/>
      <c r="BN9" s="17">
        <v>0.49575894414393401</v>
      </c>
      <c r="BO9" s="17">
        <v>0.69060996544521003</v>
      </c>
      <c r="BP9" s="17"/>
      <c r="BQ9" s="17">
        <v>0.52561414996191802</v>
      </c>
      <c r="BR9" s="17">
        <v>0.69442918499095796</v>
      </c>
      <c r="BS9" s="17"/>
      <c r="BT9" s="17">
        <v>0.626398769015305</v>
      </c>
      <c r="BU9" s="17">
        <v>0.68583969609787299</v>
      </c>
      <c r="BV9" s="17"/>
      <c r="BW9" s="17">
        <v>0.68649825543047305</v>
      </c>
      <c r="BX9" s="17">
        <v>0.68003060121602099</v>
      </c>
      <c r="BY9" s="17"/>
      <c r="BZ9" s="17">
        <v>0.58480581579956503</v>
      </c>
      <c r="CA9" s="17">
        <v>0.686793370376521</v>
      </c>
    </row>
    <row r="10" spans="2:79" x14ac:dyDescent="0.35">
      <c r="B10" s="18" t="s">
        <v>371</v>
      </c>
      <c r="C10" s="17">
        <v>0.25213365440886498</v>
      </c>
      <c r="D10" s="17">
        <v>0.30413201998927702</v>
      </c>
      <c r="E10" s="17">
        <v>0.25157438268406501</v>
      </c>
      <c r="F10" s="17">
        <v>0.245519239455563</v>
      </c>
      <c r="G10" s="17">
        <v>0.25337019967434099</v>
      </c>
      <c r="H10" s="17">
        <v>0.23580007140776901</v>
      </c>
      <c r="I10" s="17">
        <v>0.198455673985478</v>
      </c>
      <c r="J10" s="17">
        <v>0.29543291764705498</v>
      </c>
      <c r="K10" s="17">
        <v>0.24278104146058899</v>
      </c>
      <c r="L10" s="17">
        <v>0.27110371103062098</v>
      </c>
      <c r="M10" s="17"/>
      <c r="N10" s="17">
        <v>0.104321218855361</v>
      </c>
      <c r="O10" s="17">
        <v>0.20229236671143</v>
      </c>
      <c r="P10" s="17">
        <v>0.313904163621264</v>
      </c>
      <c r="Q10" s="17">
        <v>0.37228669675460002</v>
      </c>
      <c r="R10" s="17"/>
      <c r="S10" s="17">
        <v>0.19075188241853899</v>
      </c>
      <c r="T10" s="17">
        <v>0.242340048935099</v>
      </c>
      <c r="U10" s="17">
        <v>0.33047386015297903</v>
      </c>
      <c r="V10" s="17">
        <v>0.208289610623073</v>
      </c>
      <c r="W10" s="17">
        <v>0.288121445813874</v>
      </c>
      <c r="X10" s="17">
        <v>0.33422018366471401</v>
      </c>
      <c r="Y10" s="17">
        <v>0.28131464037318399</v>
      </c>
      <c r="Z10" s="17"/>
      <c r="AA10" s="17">
        <v>0.33578581835420701</v>
      </c>
      <c r="AB10" s="17">
        <v>0.120146022463593</v>
      </c>
      <c r="AC10" s="17"/>
      <c r="AD10" s="17">
        <v>0.35855099691764297</v>
      </c>
      <c r="AE10" s="17">
        <v>0.39730538130973603</v>
      </c>
      <c r="AF10" s="17">
        <v>0.28805852900971601</v>
      </c>
      <c r="AG10" s="17"/>
      <c r="AH10" s="17">
        <v>0.466298686311027</v>
      </c>
      <c r="AI10" s="17">
        <v>0.221789947020402</v>
      </c>
      <c r="AJ10" s="17"/>
      <c r="AK10" s="17">
        <v>0.23916321890852199</v>
      </c>
      <c r="AL10" s="17">
        <v>0.25797804182786599</v>
      </c>
      <c r="AM10" s="17"/>
      <c r="AN10" s="17">
        <v>0.18486581987631501</v>
      </c>
      <c r="AO10" s="17">
        <v>0.37228669675460002</v>
      </c>
      <c r="AP10" s="17"/>
      <c r="AQ10" s="17">
        <v>0.364327428695775</v>
      </c>
      <c r="AR10" s="17">
        <v>0.196167128650344</v>
      </c>
      <c r="AS10" s="17"/>
      <c r="AT10" s="17">
        <v>4.4490247197561603E-2</v>
      </c>
      <c r="AU10" s="17">
        <v>0.13089018899431701</v>
      </c>
      <c r="AV10" s="17">
        <v>0.27557145140051298</v>
      </c>
      <c r="AW10" s="17">
        <v>0.78529087085861504</v>
      </c>
      <c r="AX10" s="17"/>
      <c r="AY10" s="17">
        <v>0.40071512826338601</v>
      </c>
      <c r="AZ10" s="17">
        <v>0.21530743676714301</v>
      </c>
      <c r="BA10" s="17"/>
      <c r="BB10" s="17">
        <v>0.24355171442596299</v>
      </c>
      <c r="BC10" s="17">
        <v>0.25371020770293701</v>
      </c>
      <c r="BD10" s="17"/>
      <c r="BE10" s="17">
        <v>0.34492373639891399</v>
      </c>
      <c r="BF10" s="17">
        <v>0.23997319677815099</v>
      </c>
      <c r="BG10" s="17"/>
      <c r="BH10" s="17">
        <v>0.27196214914456401</v>
      </c>
      <c r="BI10" s="17">
        <v>0.25039826757286199</v>
      </c>
      <c r="BJ10" s="17"/>
      <c r="BK10" s="17">
        <v>0.38159034066222303</v>
      </c>
      <c r="BL10" s="17">
        <v>0.22970227527569401</v>
      </c>
      <c r="BM10" s="17"/>
      <c r="BN10" s="17">
        <v>0.43231084356076699</v>
      </c>
      <c r="BO10" s="17">
        <v>0.243922566348136</v>
      </c>
      <c r="BP10" s="17"/>
      <c r="BQ10" s="17">
        <v>0.42229567162794601</v>
      </c>
      <c r="BR10" s="17">
        <v>0.23874711907891899</v>
      </c>
      <c r="BS10" s="17"/>
      <c r="BT10" s="17">
        <v>0.33866009232210198</v>
      </c>
      <c r="BU10" s="17">
        <v>0.246352891577613</v>
      </c>
      <c r="BV10" s="17"/>
      <c r="BW10" s="17">
        <v>0.26806619114076902</v>
      </c>
      <c r="BX10" s="17">
        <v>0.24454538440033799</v>
      </c>
      <c r="BY10" s="17"/>
      <c r="BZ10" s="17">
        <v>0.39201868013807301</v>
      </c>
      <c r="CA10" s="17">
        <v>0.245411652227215</v>
      </c>
    </row>
    <row r="11" spans="2:79" x14ac:dyDescent="0.35">
      <c r="B11" s="18" t="s">
        <v>103</v>
      </c>
      <c r="C11" s="19">
        <v>6.5749153254211601E-2</v>
      </c>
      <c r="D11" s="19">
        <v>6.4767284859695906E-2</v>
      </c>
      <c r="E11" s="19">
        <v>5.2947995299092103E-2</v>
      </c>
      <c r="F11" s="19">
        <v>4.2408215912453799E-2</v>
      </c>
      <c r="G11" s="19">
        <v>4.7942996147404902E-2</v>
      </c>
      <c r="H11" s="19">
        <v>0.111083142591526</v>
      </c>
      <c r="I11" s="19">
        <v>6.4919180540360999E-2</v>
      </c>
      <c r="J11" s="19">
        <v>8.1944241911015903E-2</v>
      </c>
      <c r="K11" s="19">
        <v>7.5858435017846101E-2</v>
      </c>
      <c r="L11" s="19">
        <v>6.5270416512491894E-2</v>
      </c>
      <c r="M11" s="19"/>
      <c r="N11" s="19">
        <v>4.5770872007597899E-2</v>
      </c>
      <c r="O11" s="19">
        <v>5.66111727361997E-2</v>
      </c>
      <c r="P11" s="19">
        <v>6.3500274338955304E-2</v>
      </c>
      <c r="Q11" s="19">
        <v>8.7900500344473997E-2</v>
      </c>
      <c r="R11" s="19"/>
      <c r="S11" s="19">
        <v>5.1720215568082803E-2</v>
      </c>
      <c r="T11" s="19">
        <v>7.4483405293796101E-2</v>
      </c>
      <c r="U11" s="19">
        <v>4.0022089481727197E-2</v>
      </c>
      <c r="V11" s="19">
        <v>5.6258964487757801E-2</v>
      </c>
      <c r="W11" s="19">
        <v>7.3049706277381707E-2</v>
      </c>
      <c r="X11" s="19">
        <v>4.68051305934628E-2</v>
      </c>
      <c r="Y11" s="19">
        <v>4.5989636588931598E-2</v>
      </c>
      <c r="Z11" s="19"/>
      <c r="AA11" s="19">
        <v>5.6770548120013302E-2</v>
      </c>
      <c r="AB11" s="19">
        <v>7.9915730350875902E-2</v>
      </c>
      <c r="AC11" s="19"/>
      <c r="AD11" s="19">
        <v>5.7701282688243698E-2</v>
      </c>
      <c r="AE11" s="19">
        <v>4.71178178714712E-2</v>
      </c>
      <c r="AF11" s="19">
        <v>5.9644829126994703E-2</v>
      </c>
      <c r="AG11" s="19"/>
      <c r="AH11" s="19">
        <v>3.2692157403411699E-2</v>
      </c>
      <c r="AI11" s="19">
        <v>7.0432792783640202E-2</v>
      </c>
      <c r="AJ11" s="19"/>
      <c r="AK11" s="19">
        <v>7.8333928487641993E-2</v>
      </c>
      <c r="AL11" s="19">
        <v>6.0078541651133403E-2</v>
      </c>
      <c r="AM11" s="19"/>
      <c r="AN11" s="19">
        <v>5.33476932358024E-2</v>
      </c>
      <c r="AO11" s="19">
        <v>8.7900500344473997E-2</v>
      </c>
      <c r="AP11" s="19"/>
      <c r="AQ11" s="19">
        <v>6.3652434740174305E-2</v>
      </c>
      <c r="AR11" s="19">
        <v>6.6795076269727097E-2</v>
      </c>
      <c r="AS11" s="19"/>
      <c r="AT11" s="19">
        <v>8.2849525114367897E-2</v>
      </c>
      <c r="AU11" s="19">
        <v>8.2299460897447593E-2</v>
      </c>
      <c r="AV11" s="19">
        <v>5.7980991416362301E-2</v>
      </c>
      <c r="AW11" s="19">
        <v>2.2353564487687601E-2</v>
      </c>
      <c r="AX11" s="19"/>
      <c r="AY11" s="19">
        <v>4.9766608064510699E-2</v>
      </c>
      <c r="AZ11" s="19">
        <v>6.9710459279489503E-2</v>
      </c>
      <c r="BA11" s="19"/>
      <c r="BB11" s="19">
        <v>6.2116470187459298E-2</v>
      </c>
      <c r="BC11" s="19">
        <v>6.6416498687367598E-2</v>
      </c>
      <c r="BD11" s="19"/>
      <c r="BE11" s="19">
        <v>6.72979361986243E-2</v>
      </c>
      <c r="BF11" s="19">
        <v>6.5546179951776903E-2</v>
      </c>
      <c r="BG11" s="19"/>
      <c r="BH11" s="19">
        <v>9.7963219322918904E-2</v>
      </c>
      <c r="BI11" s="19">
        <v>6.2929783103580203E-2</v>
      </c>
      <c r="BJ11" s="19"/>
      <c r="BK11" s="19">
        <v>6.9333841300797797E-2</v>
      </c>
      <c r="BL11" s="19">
        <v>6.5128022751228101E-2</v>
      </c>
      <c r="BM11" s="19"/>
      <c r="BN11" s="19">
        <v>7.1930212295299598E-2</v>
      </c>
      <c r="BO11" s="19">
        <v>6.5467468206654597E-2</v>
      </c>
      <c r="BP11" s="19"/>
      <c r="BQ11" s="19">
        <v>5.2090178410135697E-2</v>
      </c>
      <c r="BR11" s="19">
        <v>6.6823695930122898E-2</v>
      </c>
      <c r="BS11" s="19"/>
      <c r="BT11" s="19">
        <v>3.4941138662592498E-2</v>
      </c>
      <c r="BU11" s="19">
        <v>6.7807412324514302E-2</v>
      </c>
      <c r="BV11" s="19"/>
      <c r="BW11" s="19">
        <v>4.5435553428757901E-2</v>
      </c>
      <c r="BX11" s="19">
        <v>7.5424014383641796E-2</v>
      </c>
      <c r="BY11" s="19"/>
      <c r="BZ11" s="19">
        <v>2.3175504062361602E-2</v>
      </c>
      <c r="CA11" s="19">
        <v>6.7794977396263806E-2</v>
      </c>
    </row>
    <row r="12" spans="2:79" x14ac:dyDescent="0.35">
      <c r="B12" s="16"/>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370</v>
      </c>
      <c r="C9" s="17">
        <v>0.26436116532502502</v>
      </c>
      <c r="D9" s="17">
        <v>0.372948600894422</v>
      </c>
      <c r="E9" s="17">
        <v>0.328691470012964</v>
      </c>
      <c r="F9" s="17">
        <v>0.18047790530233801</v>
      </c>
      <c r="G9" s="17">
        <v>0.32109465752791699</v>
      </c>
      <c r="H9" s="17">
        <v>0.23312284347910001</v>
      </c>
      <c r="I9" s="17">
        <v>0.23233508566580599</v>
      </c>
      <c r="J9" s="17">
        <v>0.18863276340232699</v>
      </c>
      <c r="K9" s="17">
        <v>0.21806247513281601</v>
      </c>
      <c r="L9" s="17">
        <v>0.15658587116543499</v>
      </c>
      <c r="M9" s="17"/>
      <c r="N9" s="17">
        <v>0.45638501105851398</v>
      </c>
      <c r="O9" s="17">
        <v>0.23713794190691401</v>
      </c>
      <c r="P9" s="17">
        <v>0.191310485150545</v>
      </c>
      <c r="Q9" s="17">
        <v>0.15424901708873001</v>
      </c>
      <c r="R9" s="17"/>
      <c r="S9" s="17">
        <v>0.35839045694167398</v>
      </c>
      <c r="T9" s="17">
        <v>0.27353643977883002</v>
      </c>
      <c r="U9" s="17">
        <v>0.23007791340265299</v>
      </c>
      <c r="V9" s="17">
        <v>0.32905329733074101</v>
      </c>
      <c r="W9" s="17">
        <v>0.203511191998728</v>
      </c>
      <c r="X9" s="17">
        <v>0.20193785549944501</v>
      </c>
      <c r="Y9" s="17">
        <v>0.20922417533218199</v>
      </c>
      <c r="Z9" s="17"/>
      <c r="AA9" s="17">
        <v>0.16968693897634499</v>
      </c>
      <c r="AB9" s="17">
        <v>0.41373957172438097</v>
      </c>
      <c r="AC9" s="17"/>
      <c r="AD9" s="17">
        <v>0.17029597405227101</v>
      </c>
      <c r="AE9" s="17">
        <v>0.15479900068194</v>
      </c>
      <c r="AF9" s="17">
        <v>0.17497563742834099</v>
      </c>
      <c r="AG9" s="17"/>
      <c r="AH9" s="17">
        <v>0.15509371086240301</v>
      </c>
      <c r="AI9" s="17">
        <v>0.27984258932710299</v>
      </c>
      <c r="AJ9" s="17"/>
      <c r="AK9" s="17">
        <v>0.28255125611569298</v>
      </c>
      <c r="AL9" s="17">
        <v>0.25616483777961102</v>
      </c>
      <c r="AM9" s="17"/>
      <c r="AN9" s="17">
        <v>0.326007592439782</v>
      </c>
      <c r="AO9" s="17">
        <v>0.15424901708873001</v>
      </c>
      <c r="AP9" s="17"/>
      <c r="AQ9" s="17">
        <v>0.16446388108845</v>
      </c>
      <c r="AR9" s="17">
        <v>0.31419373372703802</v>
      </c>
      <c r="AS9" s="17"/>
      <c r="AT9" s="17">
        <v>0.66653420699728405</v>
      </c>
      <c r="AU9" s="17">
        <v>0.32082854291794399</v>
      </c>
      <c r="AV9" s="17">
        <v>9.6526817786298694E-2</v>
      </c>
      <c r="AW9" s="17">
        <v>1.49436772582994E-2</v>
      </c>
      <c r="AX9" s="17"/>
      <c r="AY9" s="17">
        <v>0.17882502367772801</v>
      </c>
      <c r="AZ9" s="17">
        <v>0.28556147036184698</v>
      </c>
      <c r="BA9" s="17"/>
      <c r="BB9" s="17">
        <v>0.248023979800926</v>
      </c>
      <c r="BC9" s="17">
        <v>0.26736240323920302</v>
      </c>
      <c r="BD9" s="17"/>
      <c r="BE9" s="17">
        <v>0.22057203740697801</v>
      </c>
      <c r="BF9" s="17">
        <v>0.27009988031818999</v>
      </c>
      <c r="BG9" s="17"/>
      <c r="BH9" s="17">
        <v>0.26067108991568799</v>
      </c>
      <c r="BI9" s="17">
        <v>0.26468412016222098</v>
      </c>
      <c r="BJ9" s="17"/>
      <c r="BK9" s="17">
        <v>0.19708170069127201</v>
      </c>
      <c r="BL9" s="17">
        <v>0.27601889597419998</v>
      </c>
      <c r="BM9" s="17"/>
      <c r="BN9" s="17">
        <v>0.19138513637521901</v>
      </c>
      <c r="BO9" s="17">
        <v>0.26768685046224799</v>
      </c>
      <c r="BP9" s="17"/>
      <c r="BQ9" s="17">
        <v>0.170504974872982</v>
      </c>
      <c r="BR9" s="17">
        <v>0.27174477084377502</v>
      </c>
      <c r="BS9" s="17"/>
      <c r="BT9" s="17">
        <v>0.27284883527755699</v>
      </c>
      <c r="BU9" s="17">
        <v>0.26379411081349202</v>
      </c>
      <c r="BV9" s="17"/>
      <c r="BW9" s="17">
        <v>0.20236927480818001</v>
      </c>
      <c r="BX9" s="17">
        <v>0.29388635716964301</v>
      </c>
      <c r="BY9" s="17"/>
      <c r="BZ9" s="17">
        <v>0.184271463392287</v>
      </c>
      <c r="CA9" s="17">
        <v>0.268209777056789</v>
      </c>
    </row>
    <row r="10" spans="2:79" x14ac:dyDescent="0.35">
      <c r="B10" s="18" t="s">
        <v>371</v>
      </c>
      <c r="C10" s="17">
        <v>0.677866792042224</v>
      </c>
      <c r="D10" s="17">
        <v>0.54828480930273005</v>
      </c>
      <c r="E10" s="17">
        <v>0.62711750840124403</v>
      </c>
      <c r="F10" s="17">
        <v>0.77713223054245895</v>
      </c>
      <c r="G10" s="17">
        <v>0.64159263163986302</v>
      </c>
      <c r="H10" s="17">
        <v>0.70056301565293599</v>
      </c>
      <c r="I10" s="17">
        <v>0.71976180370836496</v>
      </c>
      <c r="J10" s="17">
        <v>0.71633630752499999</v>
      </c>
      <c r="K10" s="17">
        <v>0.69772941756033802</v>
      </c>
      <c r="L10" s="17">
        <v>0.77182035050612596</v>
      </c>
      <c r="M10" s="17"/>
      <c r="N10" s="17">
        <v>0.49673629645113998</v>
      </c>
      <c r="O10" s="17">
        <v>0.70090976685065598</v>
      </c>
      <c r="P10" s="17">
        <v>0.75488242981291798</v>
      </c>
      <c r="Q10" s="17">
        <v>0.779598320848232</v>
      </c>
      <c r="R10" s="17"/>
      <c r="S10" s="17">
        <v>0.59872562932935502</v>
      </c>
      <c r="T10" s="17">
        <v>0.67460258273151397</v>
      </c>
      <c r="U10" s="17">
        <v>0.73391912228729395</v>
      </c>
      <c r="V10" s="17">
        <v>0.61459933592733396</v>
      </c>
      <c r="W10" s="17">
        <v>0.75340577130776398</v>
      </c>
      <c r="X10" s="17">
        <v>0.76104154684626202</v>
      </c>
      <c r="Y10" s="17">
        <v>0.75248656818624704</v>
      </c>
      <c r="Z10" s="17"/>
      <c r="AA10" s="17">
        <v>0.78757808586861799</v>
      </c>
      <c r="AB10" s="17">
        <v>0.50476267629861604</v>
      </c>
      <c r="AC10" s="17"/>
      <c r="AD10" s="17">
        <v>0.79022285604639797</v>
      </c>
      <c r="AE10" s="17">
        <v>0.817321361626833</v>
      </c>
      <c r="AF10" s="17">
        <v>0.77924525015403001</v>
      </c>
      <c r="AG10" s="17"/>
      <c r="AH10" s="17">
        <v>0.82043756749200103</v>
      </c>
      <c r="AI10" s="17">
        <v>0.657666828238746</v>
      </c>
      <c r="AJ10" s="17"/>
      <c r="AK10" s="17">
        <v>0.65232186097467404</v>
      </c>
      <c r="AL10" s="17">
        <v>0.68937715911868003</v>
      </c>
      <c r="AM10" s="17"/>
      <c r="AN10" s="17">
        <v>0.62091226544126799</v>
      </c>
      <c r="AO10" s="17">
        <v>0.779598320848232</v>
      </c>
      <c r="AP10" s="17"/>
      <c r="AQ10" s="17">
        <v>0.79187220073151598</v>
      </c>
      <c r="AR10" s="17">
        <v>0.62099655407604903</v>
      </c>
      <c r="AS10" s="17"/>
      <c r="AT10" s="17">
        <v>0.20427593436359101</v>
      </c>
      <c r="AU10" s="17">
        <v>0.60134698562345101</v>
      </c>
      <c r="AV10" s="17">
        <v>0.87975898164599597</v>
      </c>
      <c r="AW10" s="17">
        <v>0.98405902299661896</v>
      </c>
      <c r="AX10" s="17"/>
      <c r="AY10" s="17">
        <v>0.77184389346583504</v>
      </c>
      <c r="AZ10" s="17">
        <v>0.654574378118852</v>
      </c>
      <c r="BA10" s="17"/>
      <c r="BB10" s="17">
        <v>0.703128019782578</v>
      </c>
      <c r="BC10" s="17">
        <v>0.673226154623912</v>
      </c>
      <c r="BD10" s="17"/>
      <c r="BE10" s="17">
        <v>0.72885222035888098</v>
      </c>
      <c r="BF10" s="17">
        <v>0.67118497726707305</v>
      </c>
      <c r="BG10" s="17"/>
      <c r="BH10" s="17">
        <v>0.67506377275863405</v>
      </c>
      <c r="BI10" s="17">
        <v>0.67811211186254505</v>
      </c>
      <c r="BJ10" s="17"/>
      <c r="BK10" s="17">
        <v>0.74323774106639795</v>
      </c>
      <c r="BL10" s="17">
        <v>0.66653975607139204</v>
      </c>
      <c r="BM10" s="17"/>
      <c r="BN10" s="17">
        <v>0.76328818476660998</v>
      </c>
      <c r="BO10" s="17">
        <v>0.67397394311261405</v>
      </c>
      <c r="BP10" s="17"/>
      <c r="BQ10" s="17">
        <v>0.77924899721685303</v>
      </c>
      <c r="BR10" s="17">
        <v>0.66989111983536098</v>
      </c>
      <c r="BS10" s="17"/>
      <c r="BT10" s="17">
        <v>0.68374517817033398</v>
      </c>
      <c r="BU10" s="17">
        <v>0.67747406171775104</v>
      </c>
      <c r="BV10" s="17"/>
      <c r="BW10" s="17">
        <v>0.75385669976080205</v>
      </c>
      <c r="BX10" s="17">
        <v>0.64167469360902396</v>
      </c>
      <c r="BY10" s="17"/>
      <c r="BZ10" s="17">
        <v>0.78809993352430796</v>
      </c>
      <c r="CA10" s="17">
        <v>0.67256967454397898</v>
      </c>
    </row>
    <row r="11" spans="2:79" x14ac:dyDescent="0.35">
      <c r="B11" s="18" t="s">
        <v>103</v>
      </c>
      <c r="C11" s="19">
        <v>5.77720426327515E-2</v>
      </c>
      <c r="D11" s="19">
        <v>7.8766589802846995E-2</v>
      </c>
      <c r="E11" s="19">
        <v>4.4191021585791898E-2</v>
      </c>
      <c r="F11" s="19">
        <v>4.23898641552026E-2</v>
      </c>
      <c r="G11" s="19">
        <v>3.731271083222E-2</v>
      </c>
      <c r="H11" s="19">
        <v>6.6314140867964805E-2</v>
      </c>
      <c r="I11" s="19">
        <v>4.7903110625828901E-2</v>
      </c>
      <c r="J11" s="19">
        <v>9.5030929072673104E-2</v>
      </c>
      <c r="K11" s="19">
        <v>8.4208107306846802E-2</v>
      </c>
      <c r="L11" s="19">
        <v>7.1593778328438801E-2</v>
      </c>
      <c r="M11" s="19"/>
      <c r="N11" s="19">
        <v>4.6878692490345597E-2</v>
      </c>
      <c r="O11" s="19">
        <v>6.1952291242429999E-2</v>
      </c>
      <c r="P11" s="19">
        <v>5.3807085036537403E-2</v>
      </c>
      <c r="Q11" s="19">
        <v>6.6152662063038298E-2</v>
      </c>
      <c r="R11" s="19"/>
      <c r="S11" s="19">
        <v>4.2883913728970498E-2</v>
      </c>
      <c r="T11" s="19">
        <v>5.1860977489655603E-2</v>
      </c>
      <c r="U11" s="19">
        <v>3.60029643100526E-2</v>
      </c>
      <c r="V11" s="19">
        <v>5.6347366741924802E-2</v>
      </c>
      <c r="W11" s="19">
        <v>4.3083036693507798E-2</v>
      </c>
      <c r="X11" s="19">
        <v>3.7020597654292699E-2</v>
      </c>
      <c r="Y11" s="19">
        <v>3.8289256481571603E-2</v>
      </c>
      <c r="Z11" s="19"/>
      <c r="AA11" s="19">
        <v>4.2734975155036603E-2</v>
      </c>
      <c r="AB11" s="19">
        <v>8.1497751977002902E-2</v>
      </c>
      <c r="AC11" s="19"/>
      <c r="AD11" s="19">
        <v>3.9481169901331402E-2</v>
      </c>
      <c r="AE11" s="19">
        <v>2.7879637691227199E-2</v>
      </c>
      <c r="AF11" s="19">
        <v>4.5779112417629303E-2</v>
      </c>
      <c r="AG11" s="19"/>
      <c r="AH11" s="19">
        <v>2.4468721645595201E-2</v>
      </c>
      <c r="AI11" s="19">
        <v>6.2490582434150899E-2</v>
      </c>
      <c r="AJ11" s="19"/>
      <c r="AK11" s="19">
        <v>6.5126882909633102E-2</v>
      </c>
      <c r="AL11" s="19">
        <v>5.4458003101709097E-2</v>
      </c>
      <c r="AM11" s="19"/>
      <c r="AN11" s="19">
        <v>5.3080142118949597E-2</v>
      </c>
      <c r="AO11" s="19">
        <v>6.6152662063038298E-2</v>
      </c>
      <c r="AP11" s="19"/>
      <c r="AQ11" s="19">
        <v>4.36639181800339E-2</v>
      </c>
      <c r="AR11" s="19">
        <v>6.4809712196913394E-2</v>
      </c>
      <c r="AS11" s="19"/>
      <c r="AT11" s="19">
        <v>0.12918985863912499</v>
      </c>
      <c r="AU11" s="19">
        <v>7.7824471458605299E-2</v>
      </c>
      <c r="AV11" s="19">
        <v>2.3714200567705401E-2</v>
      </c>
      <c r="AW11" s="19">
        <v>9.9729974508125396E-4</v>
      </c>
      <c r="AX11" s="19"/>
      <c r="AY11" s="19">
        <v>4.9331082856437197E-2</v>
      </c>
      <c r="AZ11" s="19">
        <v>5.9864151519300399E-2</v>
      </c>
      <c r="BA11" s="19"/>
      <c r="BB11" s="19">
        <v>4.8848000416496298E-2</v>
      </c>
      <c r="BC11" s="19">
        <v>5.9411442136885498E-2</v>
      </c>
      <c r="BD11" s="19"/>
      <c r="BE11" s="19">
        <v>5.0575742234141498E-2</v>
      </c>
      <c r="BF11" s="19">
        <v>5.87151424147365E-2</v>
      </c>
      <c r="BG11" s="19"/>
      <c r="BH11" s="19">
        <v>6.4265137325677194E-2</v>
      </c>
      <c r="BI11" s="19">
        <v>5.7203767975233397E-2</v>
      </c>
      <c r="BJ11" s="19"/>
      <c r="BK11" s="19">
        <v>5.9680558242330303E-2</v>
      </c>
      <c r="BL11" s="19">
        <v>5.7441347954407397E-2</v>
      </c>
      <c r="BM11" s="19"/>
      <c r="BN11" s="19">
        <v>4.5326678858171501E-2</v>
      </c>
      <c r="BO11" s="19">
        <v>5.83392064251377E-2</v>
      </c>
      <c r="BP11" s="19"/>
      <c r="BQ11" s="19">
        <v>5.0246027910165199E-2</v>
      </c>
      <c r="BR11" s="19">
        <v>5.8364109320864901E-2</v>
      </c>
      <c r="BS11" s="19"/>
      <c r="BT11" s="19">
        <v>4.3405986552109102E-2</v>
      </c>
      <c r="BU11" s="19">
        <v>5.8731827468756499E-2</v>
      </c>
      <c r="BV11" s="19"/>
      <c r="BW11" s="19">
        <v>4.3774025431018597E-2</v>
      </c>
      <c r="BX11" s="19">
        <v>6.4438949221333794E-2</v>
      </c>
      <c r="BY11" s="19"/>
      <c r="BZ11" s="19">
        <v>2.7628603083404899E-2</v>
      </c>
      <c r="CA11" s="19">
        <v>5.92205483992327E-2</v>
      </c>
    </row>
    <row r="12" spans="2:79" x14ac:dyDescent="0.35">
      <c r="B12" s="16"/>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C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370</v>
      </c>
      <c r="C9" s="17">
        <v>0.64995790155034905</v>
      </c>
      <c r="D9" s="17">
        <v>0.57962028704263702</v>
      </c>
      <c r="E9" s="17">
        <v>0.65751046418840298</v>
      </c>
      <c r="F9" s="17">
        <v>0.73138622917039298</v>
      </c>
      <c r="G9" s="17">
        <v>0.650282676879957</v>
      </c>
      <c r="H9" s="17">
        <v>0.61267583271062898</v>
      </c>
      <c r="I9" s="17">
        <v>0.712896358848088</v>
      </c>
      <c r="J9" s="17">
        <v>0.592083452727314</v>
      </c>
      <c r="K9" s="17">
        <v>0.58957210359751799</v>
      </c>
      <c r="L9" s="17">
        <v>0.64877017101283396</v>
      </c>
      <c r="M9" s="17"/>
      <c r="N9" s="17">
        <v>0.87436469304674602</v>
      </c>
      <c r="O9" s="17">
        <v>0.71706375855415305</v>
      </c>
      <c r="P9" s="17">
        <v>0.59570719542128003</v>
      </c>
      <c r="Q9" s="17">
        <v>0.45485119106326</v>
      </c>
      <c r="R9" s="17"/>
      <c r="S9" s="17">
        <v>0.76888559247032195</v>
      </c>
      <c r="T9" s="17">
        <v>0.66768734637651195</v>
      </c>
      <c r="U9" s="17">
        <v>0.60225578496674403</v>
      </c>
      <c r="V9" s="17">
        <v>0.717315793849853</v>
      </c>
      <c r="W9" s="17">
        <v>0.58723795155195702</v>
      </c>
      <c r="X9" s="17">
        <v>0.54870447516669496</v>
      </c>
      <c r="Y9" s="17">
        <v>0.60448083373456296</v>
      </c>
      <c r="Z9" s="17"/>
      <c r="AA9" s="17">
        <v>0.55475775062312505</v>
      </c>
      <c r="AB9" s="17">
        <v>0.80016611959389905</v>
      </c>
      <c r="AC9" s="17"/>
      <c r="AD9" s="17">
        <v>0.54696551990515296</v>
      </c>
      <c r="AE9" s="17">
        <v>0.46173326972302697</v>
      </c>
      <c r="AF9" s="17">
        <v>0.61491461520595303</v>
      </c>
      <c r="AG9" s="17"/>
      <c r="AH9" s="17">
        <v>0.459437654976452</v>
      </c>
      <c r="AI9" s="17">
        <v>0.67695152680406101</v>
      </c>
      <c r="AJ9" s="17"/>
      <c r="AK9" s="17">
        <v>0.665784748704355</v>
      </c>
      <c r="AL9" s="17">
        <v>0.642826435040463</v>
      </c>
      <c r="AM9" s="17"/>
      <c r="AN9" s="17">
        <v>0.75918864311967804</v>
      </c>
      <c r="AO9" s="17">
        <v>0.45485119106326</v>
      </c>
      <c r="AP9" s="17"/>
      <c r="AQ9" s="17">
        <v>0.51721247803554105</v>
      </c>
      <c r="AR9" s="17">
        <v>0.71617637233169995</v>
      </c>
      <c r="AS9" s="17"/>
      <c r="AT9" s="17">
        <v>0.88039436305361896</v>
      </c>
      <c r="AU9" s="17">
        <v>0.77248975031933798</v>
      </c>
      <c r="AV9" s="17">
        <v>0.61433504272516204</v>
      </c>
      <c r="AW9" s="17">
        <v>0.114370518093057</v>
      </c>
      <c r="AX9" s="17"/>
      <c r="AY9" s="17">
        <v>0.52805805169289599</v>
      </c>
      <c r="AZ9" s="17">
        <v>0.68017102492896897</v>
      </c>
      <c r="BA9" s="17"/>
      <c r="BB9" s="17">
        <v>0.64922290181883002</v>
      </c>
      <c r="BC9" s="17">
        <v>0.65009292536200203</v>
      </c>
      <c r="BD9" s="17"/>
      <c r="BE9" s="17">
        <v>0.57385107600395402</v>
      </c>
      <c r="BF9" s="17">
        <v>0.65993196135950305</v>
      </c>
      <c r="BG9" s="17"/>
      <c r="BH9" s="17">
        <v>0.61598389578309298</v>
      </c>
      <c r="BI9" s="17">
        <v>0.65293130135505795</v>
      </c>
      <c r="BJ9" s="17"/>
      <c r="BK9" s="17">
        <v>0.43102292592026498</v>
      </c>
      <c r="BL9" s="17">
        <v>0.68789347356289499</v>
      </c>
      <c r="BM9" s="17"/>
      <c r="BN9" s="17">
        <v>0.41017803307411899</v>
      </c>
      <c r="BO9" s="17">
        <v>0.66088522051073295</v>
      </c>
      <c r="BP9" s="17"/>
      <c r="BQ9" s="17">
        <v>0.499154771920297</v>
      </c>
      <c r="BR9" s="17">
        <v>0.66182148577232003</v>
      </c>
      <c r="BS9" s="17"/>
      <c r="BT9" s="17">
        <v>0.65111727781548401</v>
      </c>
      <c r="BU9" s="17">
        <v>0.64988044453972205</v>
      </c>
      <c r="BV9" s="17"/>
      <c r="BW9" s="17">
        <v>0.66428036271401303</v>
      </c>
      <c r="BX9" s="17">
        <v>0.64313647039187605</v>
      </c>
      <c r="BY9" s="17"/>
      <c r="BZ9" s="17">
        <v>0.57246054418102399</v>
      </c>
      <c r="CA9" s="17">
        <v>0.65368194136514002</v>
      </c>
    </row>
    <row r="10" spans="2:79" x14ac:dyDescent="0.35">
      <c r="B10" s="18" t="s">
        <v>371</v>
      </c>
      <c r="C10" s="17">
        <v>0.28479952399224701</v>
      </c>
      <c r="D10" s="17">
        <v>0.34940361095442402</v>
      </c>
      <c r="E10" s="17">
        <v>0.28426709173011699</v>
      </c>
      <c r="F10" s="17">
        <v>0.21268741376589601</v>
      </c>
      <c r="G10" s="17">
        <v>0.29496675042027698</v>
      </c>
      <c r="H10" s="17">
        <v>0.31174448859299198</v>
      </c>
      <c r="I10" s="17">
        <v>0.22716346874417101</v>
      </c>
      <c r="J10" s="17">
        <v>0.30782064544548299</v>
      </c>
      <c r="K10" s="17">
        <v>0.35873379086183199</v>
      </c>
      <c r="L10" s="17">
        <v>0.277440446906767</v>
      </c>
      <c r="M10" s="17"/>
      <c r="N10" s="17">
        <v>8.0333758637953306E-2</v>
      </c>
      <c r="O10" s="17">
        <v>0.21472872945996599</v>
      </c>
      <c r="P10" s="17">
        <v>0.345287427340982</v>
      </c>
      <c r="Q10" s="17">
        <v>0.46250738349662601</v>
      </c>
      <c r="R10" s="17"/>
      <c r="S10" s="17">
        <v>0.177749545533569</v>
      </c>
      <c r="T10" s="17">
        <v>0.28252938905241398</v>
      </c>
      <c r="U10" s="17">
        <v>0.34079770055229303</v>
      </c>
      <c r="V10" s="17">
        <v>0.22009070379705101</v>
      </c>
      <c r="W10" s="17">
        <v>0.37311325948968799</v>
      </c>
      <c r="X10" s="17">
        <v>0.394422766260006</v>
      </c>
      <c r="Y10" s="17">
        <v>0.34215592583323501</v>
      </c>
      <c r="Z10" s="17"/>
      <c r="AA10" s="17">
        <v>0.38683443678020701</v>
      </c>
      <c r="AB10" s="17">
        <v>0.12380731674433</v>
      </c>
      <c r="AC10" s="17"/>
      <c r="AD10" s="17">
        <v>0.40052508730269298</v>
      </c>
      <c r="AE10" s="17">
        <v>0.49122479214709902</v>
      </c>
      <c r="AF10" s="17">
        <v>0.32398463075447098</v>
      </c>
      <c r="AG10" s="17"/>
      <c r="AH10" s="17">
        <v>0.50559237844225802</v>
      </c>
      <c r="AI10" s="17">
        <v>0.25351676177196403</v>
      </c>
      <c r="AJ10" s="17"/>
      <c r="AK10" s="17">
        <v>0.26106426258547499</v>
      </c>
      <c r="AL10" s="17">
        <v>0.29549446659064998</v>
      </c>
      <c r="AM10" s="17"/>
      <c r="AN10" s="17">
        <v>0.18530955141313399</v>
      </c>
      <c r="AO10" s="17">
        <v>0.46250738349662601</v>
      </c>
      <c r="AP10" s="17"/>
      <c r="AQ10" s="17">
        <v>0.41993734427402601</v>
      </c>
      <c r="AR10" s="17">
        <v>0.21738763462653801</v>
      </c>
      <c r="AS10" s="17"/>
      <c r="AT10" s="17">
        <v>3.4819488406336502E-2</v>
      </c>
      <c r="AU10" s="17">
        <v>0.14657835940955699</v>
      </c>
      <c r="AV10" s="17">
        <v>0.323770544691452</v>
      </c>
      <c r="AW10" s="17">
        <v>0.87809072136038302</v>
      </c>
      <c r="AX10" s="17"/>
      <c r="AY10" s="17">
        <v>0.42376868913129501</v>
      </c>
      <c r="AZ10" s="17">
        <v>0.25035573643155901</v>
      </c>
      <c r="BA10" s="17"/>
      <c r="BB10" s="17">
        <v>0.28543031508880001</v>
      </c>
      <c r="BC10" s="17">
        <v>0.28468364392513901</v>
      </c>
      <c r="BD10" s="17"/>
      <c r="BE10" s="17">
        <v>0.35513176181098999</v>
      </c>
      <c r="BF10" s="17">
        <v>0.27558224365661999</v>
      </c>
      <c r="BG10" s="17"/>
      <c r="BH10" s="17">
        <v>0.30064037593466397</v>
      </c>
      <c r="BI10" s="17">
        <v>0.28341313504551302</v>
      </c>
      <c r="BJ10" s="17"/>
      <c r="BK10" s="17">
        <v>0.50580468016955704</v>
      </c>
      <c r="BL10" s="17">
        <v>0.24650524509423299</v>
      </c>
      <c r="BM10" s="17"/>
      <c r="BN10" s="17">
        <v>0.53200160808754804</v>
      </c>
      <c r="BO10" s="17">
        <v>0.27353395763028698</v>
      </c>
      <c r="BP10" s="17"/>
      <c r="BQ10" s="17">
        <v>0.45205784076608702</v>
      </c>
      <c r="BR10" s="17">
        <v>0.27164142088961601</v>
      </c>
      <c r="BS10" s="17"/>
      <c r="BT10" s="17">
        <v>0.31235012330510697</v>
      </c>
      <c r="BU10" s="17">
        <v>0.28295889025847198</v>
      </c>
      <c r="BV10" s="17"/>
      <c r="BW10" s="17">
        <v>0.28286580203568601</v>
      </c>
      <c r="BX10" s="17">
        <v>0.28572050754776701</v>
      </c>
      <c r="BY10" s="17"/>
      <c r="BZ10" s="17">
        <v>0.40961438838632802</v>
      </c>
      <c r="CA10" s="17">
        <v>0.27880169980495001</v>
      </c>
    </row>
    <row r="11" spans="2:79" x14ac:dyDescent="0.35">
      <c r="B11" s="18" t="s">
        <v>103</v>
      </c>
      <c r="C11" s="19">
        <v>6.5242574457404098E-2</v>
      </c>
      <c r="D11" s="19">
        <v>7.0976102002938898E-2</v>
      </c>
      <c r="E11" s="19">
        <v>5.8222444081479002E-2</v>
      </c>
      <c r="F11" s="19">
        <v>5.5926357063711102E-2</v>
      </c>
      <c r="G11" s="19">
        <v>5.4750572699766097E-2</v>
      </c>
      <c r="H11" s="19">
        <v>7.5579678696379396E-2</v>
      </c>
      <c r="I11" s="19">
        <v>5.9940172407741701E-2</v>
      </c>
      <c r="J11" s="19">
        <v>0.100095901827203</v>
      </c>
      <c r="K11" s="19">
        <v>5.1694105540649897E-2</v>
      </c>
      <c r="L11" s="19">
        <v>7.3789382080399396E-2</v>
      </c>
      <c r="M11" s="19"/>
      <c r="N11" s="19">
        <v>4.5301548315300297E-2</v>
      </c>
      <c r="O11" s="19">
        <v>6.8207511985880306E-2</v>
      </c>
      <c r="P11" s="19">
        <v>5.9005377237738001E-2</v>
      </c>
      <c r="Q11" s="19">
        <v>8.26414254401142E-2</v>
      </c>
      <c r="R11" s="19"/>
      <c r="S11" s="19">
        <v>5.3364861996109202E-2</v>
      </c>
      <c r="T11" s="19">
        <v>4.9783264571074501E-2</v>
      </c>
      <c r="U11" s="19">
        <v>5.6946514480962801E-2</v>
      </c>
      <c r="V11" s="19">
        <v>6.2593502353096506E-2</v>
      </c>
      <c r="W11" s="19">
        <v>3.96487889583544E-2</v>
      </c>
      <c r="X11" s="19">
        <v>5.6872758573298397E-2</v>
      </c>
      <c r="Y11" s="19">
        <v>5.3363240432202703E-2</v>
      </c>
      <c r="Z11" s="19"/>
      <c r="AA11" s="19">
        <v>5.8407812596667698E-2</v>
      </c>
      <c r="AB11" s="19">
        <v>7.6026563661770602E-2</v>
      </c>
      <c r="AC11" s="19"/>
      <c r="AD11" s="19">
        <v>5.2509392792154101E-2</v>
      </c>
      <c r="AE11" s="19">
        <v>4.7041938129874103E-2</v>
      </c>
      <c r="AF11" s="19">
        <v>6.1100754039576197E-2</v>
      </c>
      <c r="AG11" s="19"/>
      <c r="AH11" s="19">
        <v>3.4969966581289799E-2</v>
      </c>
      <c r="AI11" s="19">
        <v>6.9531711423975504E-2</v>
      </c>
      <c r="AJ11" s="19"/>
      <c r="AK11" s="19">
        <v>7.3150988710170603E-2</v>
      </c>
      <c r="AL11" s="19">
        <v>6.1679098368887401E-2</v>
      </c>
      <c r="AM11" s="19"/>
      <c r="AN11" s="19">
        <v>5.5501805467188199E-2</v>
      </c>
      <c r="AO11" s="19">
        <v>8.26414254401142E-2</v>
      </c>
      <c r="AP11" s="19"/>
      <c r="AQ11" s="19">
        <v>6.2850177690433301E-2</v>
      </c>
      <c r="AR11" s="19">
        <v>6.6435993041762204E-2</v>
      </c>
      <c r="AS11" s="19"/>
      <c r="AT11" s="19">
        <v>8.4786148540044501E-2</v>
      </c>
      <c r="AU11" s="19">
        <v>8.0931890271105603E-2</v>
      </c>
      <c r="AV11" s="19">
        <v>6.1894412583386099E-2</v>
      </c>
      <c r="AW11" s="19">
        <v>7.5387605465603302E-3</v>
      </c>
      <c r="AX11" s="19"/>
      <c r="AY11" s="19">
        <v>4.8173259175808503E-2</v>
      </c>
      <c r="AZ11" s="19">
        <v>6.9473238639472301E-2</v>
      </c>
      <c r="BA11" s="19"/>
      <c r="BB11" s="19">
        <v>6.53467830923702E-2</v>
      </c>
      <c r="BC11" s="19">
        <v>6.5223430712859895E-2</v>
      </c>
      <c r="BD11" s="19"/>
      <c r="BE11" s="19">
        <v>7.1017162185055799E-2</v>
      </c>
      <c r="BF11" s="19">
        <v>6.4485794983877201E-2</v>
      </c>
      <c r="BG11" s="19"/>
      <c r="BH11" s="19">
        <v>8.3375728282243697E-2</v>
      </c>
      <c r="BI11" s="19">
        <v>6.3655563599429199E-2</v>
      </c>
      <c r="BJ11" s="19"/>
      <c r="BK11" s="19">
        <v>6.3172393910177399E-2</v>
      </c>
      <c r="BL11" s="19">
        <v>6.56012813428722E-2</v>
      </c>
      <c r="BM11" s="19"/>
      <c r="BN11" s="19">
        <v>5.7820358838333703E-2</v>
      </c>
      <c r="BO11" s="19">
        <v>6.5580821858980204E-2</v>
      </c>
      <c r="BP11" s="19"/>
      <c r="BQ11" s="19">
        <v>4.8787387313615302E-2</v>
      </c>
      <c r="BR11" s="19">
        <v>6.6537093338063596E-2</v>
      </c>
      <c r="BS11" s="19"/>
      <c r="BT11" s="19">
        <v>3.65325988794096E-2</v>
      </c>
      <c r="BU11" s="19">
        <v>6.7160665201805803E-2</v>
      </c>
      <c r="BV11" s="19"/>
      <c r="BW11" s="19">
        <v>5.2853835250301601E-2</v>
      </c>
      <c r="BX11" s="19">
        <v>7.1143022060357095E-2</v>
      </c>
      <c r="BY11" s="19"/>
      <c r="BZ11" s="19">
        <v>1.7925067432648299E-2</v>
      </c>
      <c r="CA11" s="19">
        <v>6.7516358829909903E-2</v>
      </c>
    </row>
    <row r="12" spans="2:79" x14ac:dyDescent="0.35">
      <c r="B12" s="16"/>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370</v>
      </c>
      <c r="C9" s="17">
        <v>0.363666009310814</v>
      </c>
      <c r="D9" s="17">
        <v>0.36979181172015402</v>
      </c>
      <c r="E9" s="17">
        <v>0.40779168198522803</v>
      </c>
      <c r="F9" s="17">
        <v>0.398661362537097</v>
      </c>
      <c r="G9" s="17">
        <v>0.43145606231088701</v>
      </c>
      <c r="H9" s="17">
        <v>0.25751351657572802</v>
      </c>
      <c r="I9" s="17">
        <v>0.339926090574865</v>
      </c>
      <c r="J9" s="17">
        <v>0.35667686771964902</v>
      </c>
      <c r="K9" s="17">
        <v>0.39315677485599698</v>
      </c>
      <c r="L9" s="17">
        <v>0.26727727090779202</v>
      </c>
      <c r="M9" s="17"/>
      <c r="N9" s="17">
        <v>0.51171333932399998</v>
      </c>
      <c r="O9" s="17">
        <v>0.394311275096483</v>
      </c>
      <c r="P9" s="17">
        <v>0.29344773246608102</v>
      </c>
      <c r="Q9" s="17">
        <v>0.25726382352549299</v>
      </c>
      <c r="R9" s="17"/>
      <c r="S9" s="17">
        <v>0.41687245107391402</v>
      </c>
      <c r="T9" s="17">
        <v>0.338678748308751</v>
      </c>
      <c r="U9" s="17">
        <v>0.30749717259408599</v>
      </c>
      <c r="V9" s="17">
        <v>0.42254728496727001</v>
      </c>
      <c r="W9" s="17">
        <v>0.307251624056189</v>
      </c>
      <c r="X9" s="17">
        <v>0.29985943669585302</v>
      </c>
      <c r="Y9" s="17">
        <v>0.33526293153889197</v>
      </c>
      <c r="Z9" s="17"/>
      <c r="AA9" s="17">
        <v>0.26526941355299699</v>
      </c>
      <c r="AB9" s="17">
        <v>0.51891762568305999</v>
      </c>
      <c r="AC9" s="17"/>
      <c r="AD9" s="17">
        <v>0.26276962490645001</v>
      </c>
      <c r="AE9" s="17">
        <v>0.23769573890453999</v>
      </c>
      <c r="AF9" s="17">
        <v>0.27447051215913398</v>
      </c>
      <c r="AG9" s="17"/>
      <c r="AH9" s="17">
        <v>0.226961277105206</v>
      </c>
      <c r="AI9" s="17">
        <v>0.38303485003995902</v>
      </c>
      <c r="AJ9" s="17"/>
      <c r="AK9" s="17">
        <v>0.385448667220882</v>
      </c>
      <c r="AL9" s="17">
        <v>0.35385089617612803</v>
      </c>
      <c r="AM9" s="17"/>
      <c r="AN9" s="17">
        <v>0.42323540919927799</v>
      </c>
      <c r="AO9" s="17">
        <v>0.25726382352549299</v>
      </c>
      <c r="AP9" s="17"/>
      <c r="AQ9" s="17">
        <v>0.26020785551639702</v>
      </c>
      <c r="AR9" s="17">
        <v>0.41527487500827298</v>
      </c>
      <c r="AS9" s="17"/>
      <c r="AT9" s="17">
        <v>0.73205170990980895</v>
      </c>
      <c r="AU9" s="17">
        <v>0.48451764623420301</v>
      </c>
      <c r="AV9" s="17">
        <v>0.18377980319411</v>
      </c>
      <c r="AW9" s="17">
        <v>4.0322714808450101E-2</v>
      </c>
      <c r="AX9" s="17"/>
      <c r="AY9" s="17">
        <v>0.26985303772125002</v>
      </c>
      <c r="AZ9" s="17">
        <v>0.38691774332414403</v>
      </c>
      <c r="BA9" s="17"/>
      <c r="BB9" s="17">
        <v>0.24098339710080799</v>
      </c>
      <c r="BC9" s="17">
        <v>0.38620353308637401</v>
      </c>
      <c r="BD9" s="17"/>
      <c r="BE9" s="17">
        <v>0.28654707343554697</v>
      </c>
      <c r="BF9" s="17">
        <v>0.373772709640462</v>
      </c>
      <c r="BG9" s="17"/>
      <c r="BH9" s="17">
        <v>0.44679771187406098</v>
      </c>
      <c r="BI9" s="17">
        <v>0.35639033537762899</v>
      </c>
      <c r="BJ9" s="17"/>
      <c r="BK9" s="17">
        <v>0.28143017831181999</v>
      </c>
      <c r="BL9" s="17">
        <v>0.37791527798017899</v>
      </c>
      <c r="BM9" s="17"/>
      <c r="BN9" s="17">
        <v>0.31738370068698302</v>
      </c>
      <c r="BO9" s="17">
        <v>0.36577520034411198</v>
      </c>
      <c r="BP9" s="17"/>
      <c r="BQ9" s="17">
        <v>0.26911925714953899</v>
      </c>
      <c r="BR9" s="17">
        <v>0.371103940870529</v>
      </c>
      <c r="BS9" s="17"/>
      <c r="BT9" s="17">
        <v>0.29394631049686598</v>
      </c>
      <c r="BU9" s="17">
        <v>0.36832392720538698</v>
      </c>
      <c r="BV9" s="17"/>
      <c r="BW9" s="17">
        <v>0.303274752595801</v>
      </c>
      <c r="BX9" s="17">
        <v>0.392428859183311</v>
      </c>
      <c r="BY9" s="17"/>
      <c r="BZ9" s="17">
        <v>0.26722874470082703</v>
      </c>
      <c r="CA9" s="17">
        <v>0.36830018298109302</v>
      </c>
    </row>
    <row r="10" spans="2:79" x14ac:dyDescent="0.35">
      <c r="B10" s="18" t="s">
        <v>371</v>
      </c>
      <c r="C10" s="17">
        <v>0.54755348429823203</v>
      </c>
      <c r="D10" s="17">
        <v>0.52871209222406901</v>
      </c>
      <c r="E10" s="17">
        <v>0.51097552217193198</v>
      </c>
      <c r="F10" s="17">
        <v>0.53433222668702895</v>
      </c>
      <c r="G10" s="17">
        <v>0.47753937488572801</v>
      </c>
      <c r="H10" s="17">
        <v>0.63103546929773802</v>
      </c>
      <c r="I10" s="17">
        <v>0.59592667617656103</v>
      </c>
      <c r="J10" s="17">
        <v>0.53361396702036001</v>
      </c>
      <c r="K10" s="17">
        <v>0.50927058993678498</v>
      </c>
      <c r="L10" s="17">
        <v>0.63023724522490499</v>
      </c>
      <c r="M10" s="17"/>
      <c r="N10" s="17">
        <v>0.42674349223462699</v>
      </c>
      <c r="O10" s="17">
        <v>0.51839868693102698</v>
      </c>
      <c r="P10" s="17">
        <v>0.61725232070459202</v>
      </c>
      <c r="Q10" s="17">
        <v>0.63117960172328602</v>
      </c>
      <c r="R10" s="17"/>
      <c r="S10" s="17">
        <v>0.52632261634176802</v>
      </c>
      <c r="T10" s="17">
        <v>0.57091323008435202</v>
      </c>
      <c r="U10" s="17">
        <v>0.647285352999035</v>
      </c>
      <c r="V10" s="17">
        <v>0.48127473030291701</v>
      </c>
      <c r="W10" s="17">
        <v>0.63110609963447695</v>
      </c>
      <c r="X10" s="17">
        <v>0.64140238239570802</v>
      </c>
      <c r="Y10" s="17">
        <v>0.60267646610129499</v>
      </c>
      <c r="Z10" s="17"/>
      <c r="AA10" s="17">
        <v>0.66598065235476001</v>
      </c>
      <c r="AB10" s="17">
        <v>0.36069733219702599</v>
      </c>
      <c r="AC10" s="17"/>
      <c r="AD10" s="17">
        <v>0.68527312829532705</v>
      </c>
      <c r="AE10" s="17">
        <v>0.70604665171317504</v>
      </c>
      <c r="AF10" s="17">
        <v>0.64791207653426497</v>
      </c>
      <c r="AG10" s="17"/>
      <c r="AH10" s="17">
        <v>0.74147366166447304</v>
      </c>
      <c r="AI10" s="17">
        <v>0.52007814405964403</v>
      </c>
      <c r="AJ10" s="17"/>
      <c r="AK10" s="17">
        <v>0.51054664275594797</v>
      </c>
      <c r="AL10" s="17">
        <v>0.56422850797966495</v>
      </c>
      <c r="AM10" s="17"/>
      <c r="AN10" s="17">
        <v>0.50073529543072604</v>
      </c>
      <c r="AO10" s="17">
        <v>0.63117960172328602</v>
      </c>
      <c r="AP10" s="17"/>
      <c r="AQ10" s="17">
        <v>0.66713560139109596</v>
      </c>
      <c r="AR10" s="17">
        <v>0.48790137187868399</v>
      </c>
      <c r="AS10" s="17"/>
      <c r="AT10" s="17">
        <v>0.12027790868291301</v>
      </c>
      <c r="AU10" s="17">
        <v>0.399660889685933</v>
      </c>
      <c r="AV10" s="17">
        <v>0.75115631752729595</v>
      </c>
      <c r="AW10" s="17">
        <v>0.95448331355613703</v>
      </c>
      <c r="AX10" s="17"/>
      <c r="AY10" s="17">
        <v>0.66176614968916203</v>
      </c>
      <c r="AZ10" s="17">
        <v>0.519245645077</v>
      </c>
      <c r="BA10" s="17"/>
      <c r="BB10" s="17">
        <v>0.697388034887652</v>
      </c>
      <c r="BC10" s="17">
        <v>0.52002798834181396</v>
      </c>
      <c r="BD10" s="17"/>
      <c r="BE10" s="17">
        <v>0.62572486466014998</v>
      </c>
      <c r="BF10" s="17">
        <v>0.53730885751875102</v>
      </c>
      <c r="BG10" s="17"/>
      <c r="BH10" s="17">
        <v>0.41017178239512098</v>
      </c>
      <c r="BI10" s="17">
        <v>0.55957710990210596</v>
      </c>
      <c r="BJ10" s="17"/>
      <c r="BK10" s="17">
        <v>0.63139367062069596</v>
      </c>
      <c r="BL10" s="17">
        <v>0.53302622378799303</v>
      </c>
      <c r="BM10" s="17"/>
      <c r="BN10" s="17">
        <v>0.59718591727774795</v>
      </c>
      <c r="BO10" s="17">
        <v>0.54529162040868395</v>
      </c>
      <c r="BP10" s="17"/>
      <c r="BQ10" s="17">
        <v>0.67152792583299703</v>
      </c>
      <c r="BR10" s="17">
        <v>0.53780049553647602</v>
      </c>
      <c r="BS10" s="17"/>
      <c r="BT10" s="17">
        <v>0.66953308613850404</v>
      </c>
      <c r="BU10" s="17">
        <v>0.53940412364621704</v>
      </c>
      <c r="BV10" s="17"/>
      <c r="BW10" s="17">
        <v>0.63637249346980196</v>
      </c>
      <c r="BX10" s="17">
        <v>0.50525120470366403</v>
      </c>
      <c r="BY10" s="17"/>
      <c r="BZ10" s="17">
        <v>0.70612733530865002</v>
      </c>
      <c r="CA10" s="17">
        <v>0.539933413694621</v>
      </c>
    </row>
    <row r="11" spans="2:79" x14ac:dyDescent="0.35">
      <c r="B11" s="18" t="s">
        <v>103</v>
      </c>
      <c r="C11" s="19">
        <v>8.8780506390953695E-2</v>
      </c>
      <c r="D11" s="19">
        <v>0.101496096055777</v>
      </c>
      <c r="E11" s="19">
        <v>8.12327958428396E-2</v>
      </c>
      <c r="F11" s="19">
        <v>6.7006410775873895E-2</v>
      </c>
      <c r="G11" s="19">
        <v>9.1004562803384495E-2</v>
      </c>
      <c r="H11" s="19">
        <v>0.11145101412653401</v>
      </c>
      <c r="I11" s="19">
        <v>6.41472332485747E-2</v>
      </c>
      <c r="J11" s="19">
        <v>0.109709165259992</v>
      </c>
      <c r="K11" s="19">
        <v>9.75726352072184E-2</v>
      </c>
      <c r="L11" s="19">
        <v>0.102485483867303</v>
      </c>
      <c r="M11" s="19"/>
      <c r="N11" s="19">
        <v>6.1543168441373398E-2</v>
      </c>
      <c r="O11" s="19">
        <v>8.72900379724902E-2</v>
      </c>
      <c r="P11" s="19">
        <v>8.9299946829326501E-2</v>
      </c>
      <c r="Q11" s="19">
        <v>0.11155657475122099</v>
      </c>
      <c r="R11" s="19"/>
      <c r="S11" s="19">
        <v>5.6804932584318603E-2</v>
      </c>
      <c r="T11" s="19">
        <v>9.0408021606897093E-2</v>
      </c>
      <c r="U11" s="19">
        <v>4.5217474406878899E-2</v>
      </c>
      <c r="V11" s="19">
        <v>9.6177984729813107E-2</v>
      </c>
      <c r="W11" s="19">
        <v>6.1642276309333999E-2</v>
      </c>
      <c r="X11" s="19">
        <v>5.8738180908438499E-2</v>
      </c>
      <c r="Y11" s="19">
        <v>6.2060602359812901E-2</v>
      </c>
      <c r="Z11" s="19"/>
      <c r="AA11" s="19">
        <v>6.8749934092243503E-2</v>
      </c>
      <c r="AB11" s="19">
        <v>0.12038504211991299</v>
      </c>
      <c r="AC11" s="19"/>
      <c r="AD11" s="19">
        <v>5.1957246798223701E-2</v>
      </c>
      <c r="AE11" s="19">
        <v>5.62576093822846E-2</v>
      </c>
      <c r="AF11" s="19">
        <v>7.7617411306601602E-2</v>
      </c>
      <c r="AG11" s="19"/>
      <c r="AH11" s="19">
        <v>3.1565061230321101E-2</v>
      </c>
      <c r="AI11" s="19">
        <v>9.6887005900397602E-2</v>
      </c>
      <c r="AJ11" s="19"/>
      <c r="AK11" s="19">
        <v>0.10400469002317</v>
      </c>
      <c r="AL11" s="19">
        <v>8.1920595844207494E-2</v>
      </c>
      <c r="AM11" s="19"/>
      <c r="AN11" s="19">
        <v>7.6029295369996003E-2</v>
      </c>
      <c r="AO11" s="19">
        <v>0.11155657475122099</v>
      </c>
      <c r="AP11" s="19"/>
      <c r="AQ11" s="19">
        <v>7.2656543092506895E-2</v>
      </c>
      <c r="AR11" s="19">
        <v>9.6823753113042602E-2</v>
      </c>
      <c r="AS11" s="19"/>
      <c r="AT11" s="19">
        <v>0.14767038140727801</v>
      </c>
      <c r="AU11" s="19">
        <v>0.115821464079864</v>
      </c>
      <c r="AV11" s="19">
        <v>6.50638792785945E-2</v>
      </c>
      <c r="AW11" s="19">
        <v>5.1939716354123099E-3</v>
      </c>
      <c r="AX11" s="19"/>
      <c r="AY11" s="19">
        <v>6.8380812589587905E-2</v>
      </c>
      <c r="AZ11" s="19">
        <v>9.3836611598855701E-2</v>
      </c>
      <c r="BA11" s="19"/>
      <c r="BB11" s="19">
        <v>6.1628568011540097E-2</v>
      </c>
      <c r="BC11" s="19">
        <v>9.3768478571812405E-2</v>
      </c>
      <c r="BD11" s="19"/>
      <c r="BE11" s="19">
        <v>8.7728061904302601E-2</v>
      </c>
      <c r="BF11" s="19">
        <v>8.8918432840786696E-2</v>
      </c>
      <c r="BG11" s="19"/>
      <c r="BH11" s="19">
        <v>0.14303050573081799</v>
      </c>
      <c r="BI11" s="19">
        <v>8.4032554720265301E-2</v>
      </c>
      <c r="BJ11" s="19"/>
      <c r="BK11" s="19">
        <v>8.71761510674844E-2</v>
      </c>
      <c r="BL11" s="19">
        <v>8.9058498231828001E-2</v>
      </c>
      <c r="BM11" s="19"/>
      <c r="BN11" s="19">
        <v>8.5430382035269301E-2</v>
      </c>
      <c r="BO11" s="19">
        <v>8.8933179247203703E-2</v>
      </c>
      <c r="BP11" s="19"/>
      <c r="BQ11" s="19">
        <v>5.9352817017463998E-2</v>
      </c>
      <c r="BR11" s="19">
        <v>9.1095563592995005E-2</v>
      </c>
      <c r="BS11" s="19"/>
      <c r="BT11" s="19">
        <v>3.6520603364629999E-2</v>
      </c>
      <c r="BU11" s="19">
        <v>9.2271949148395496E-2</v>
      </c>
      <c r="BV11" s="19"/>
      <c r="BW11" s="19">
        <v>6.0352753934396597E-2</v>
      </c>
      <c r="BX11" s="19">
        <v>0.10231993611302501</v>
      </c>
      <c r="BY11" s="19"/>
      <c r="BZ11" s="19">
        <v>2.6643919990522999E-2</v>
      </c>
      <c r="CA11" s="19">
        <v>9.1766403324286094E-2</v>
      </c>
    </row>
    <row r="12" spans="2:79" x14ac:dyDescent="0.35">
      <c r="B12" s="16"/>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C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370</v>
      </c>
      <c r="C9" s="17">
        <v>0.44499531331831499</v>
      </c>
      <c r="D9" s="17">
        <v>0.40309258600039499</v>
      </c>
      <c r="E9" s="17">
        <v>0.45076619624001302</v>
      </c>
      <c r="F9" s="17">
        <v>0.52359576199943902</v>
      </c>
      <c r="G9" s="17">
        <v>0.48761397700429998</v>
      </c>
      <c r="H9" s="17">
        <v>0.40932972506587201</v>
      </c>
      <c r="I9" s="17">
        <v>0.45337538210657502</v>
      </c>
      <c r="J9" s="17">
        <v>0.369147943025675</v>
      </c>
      <c r="K9" s="17">
        <v>0.418614715085667</v>
      </c>
      <c r="L9" s="17">
        <v>0.39991826459875901</v>
      </c>
      <c r="M9" s="17"/>
      <c r="N9" s="17">
        <v>0.75949560533712801</v>
      </c>
      <c r="O9" s="17">
        <v>0.521724280684287</v>
      </c>
      <c r="P9" s="17">
        <v>0.33713249378787102</v>
      </c>
      <c r="Q9" s="17">
        <v>0.19471143623248799</v>
      </c>
      <c r="R9" s="17"/>
      <c r="S9" s="17">
        <v>0.60071932036396603</v>
      </c>
      <c r="T9" s="17">
        <v>0.45706231678039999</v>
      </c>
      <c r="U9" s="17">
        <v>0.37742841671997301</v>
      </c>
      <c r="V9" s="17">
        <v>0.55887347300232804</v>
      </c>
      <c r="W9" s="17">
        <v>0.33265510576261798</v>
      </c>
      <c r="X9" s="17">
        <v>0.33071812609886198</v>
      </c>
      <c r="Y9" s="17">
        <v>0.39694171338261702</v>
      </c>
      <c r="Z9" s="17"/>
      <c r="AA9" s="17">
        <v>0.31328917824747898</v>
      </c>
      <c r="AB9" s="17">
        <v>0.65280321763053495</v>
      </c>
      <c r="AC9" s="17"/>
      <c r="AD9" s="17">
        <v>0.30165581729294</v>
      </c>
      <c r="AE9" s="17">
        <v>0.250048145468246</v>
      </c>
      <c r="AF9" s="17">
        <v>0.35691582873488098</v>
      </c>
      <c r="AG9" s="17"/>
      <c r="AH9" s="17">
        <v>0.219572522635791</v>
      </c>
      <c r="AI9" s="17">
        <v>0.47693406232140201</v>
      </c>
      <c r="AJ9" s="17"/>
      <c r="AK9" s="17">
        <v>0.466782427906207</v>
      </c>
      <c r="AL9" s="17">
        <v>0.43517819203580599</v>
      </c>
      <c r="AM9" s="17"/>
      <c r="AN9" s="17">
        <v>0.58511706222525905</v>
      </c>
      <c r="AO9" s="17">
        <v>0.19471143623248799</v>
      </c>
      <c r="AP9" s="17"/>
      <c r="AQ9" s="17">
        <v>0.28770344775325901</v>
      </c>
      <c r="AR9" s="17">
        <v>0.52345848386145599</v>
      </c>
      <c r="AS9" s="17"/>
      <c r="AT9" s="17">
        <v>0.80066765252843397</v>
      </c>
      <c r="AU9" s="17">
        <v>0.61366120302443605</v>
      </c>
      <c r="AV9" s="17">
        <v>0.26421962925849601</v>
      </c>
      <c r="AW9" s="17">
        <v>3.05028351310404E-2</v>
      </c>
      <c r="AX9" s="17"/>
      <c r="AY9" s="17">
        <v>0.300751332307307</v>
      </c>
      <c r="AZ9" s="17">
        <v>0.480746474620032</v>
      </c>
      <c r="BA9" s="17"/>
      <c r="BB9" s="17">
        <v>0.44385018431263901</v>
      </c>
      <c r="BC9" s="17">
        <v>0.44520568031105001</v>
      </c>
      <c r="BD9" s="17"/>
      <c r="BE9" s="17">
        <v>0.29690217095766802</v>
      </c>
      <c r="BF9" s="17">
        <v>0.46440342617319003</v>
      </c>
      <c r="BG9" s="17"/>
      <c r="BH9" s="17">
        <v>0.41180974058532299</v>
      </c>
      <c r="BI9" s="17">
        <v>0.44789970958407799</v>
      </c>
      <c r="BJ9" s="17"/>
      <c r="BK9" s="17">
        <v>0.33985140835343502</v>
      </c>
      <c r="BL9" s="17">
        <v>0.463213938126874</v>
      </c>
      <c r="BM9" s="17"/>
      <c r="BN9" s="17">
        <v>0.26561615835149799</v>
      </c>
      <c r="BO9" s="17">
        <v>0.45317003312954401</v>
      </c>
      <c r="BP9" s="17"/>
      <c r="BQ9" s="17">
        <v>0.25635504232086398</v>
      </c>
      <c r="BR9" s="17">
        <v>0.45983552086655299</v>
      </c>
      <c r="BS9" s="17"/>
      <c r="BT9" s="17">
        <v>0.45912724845010899</v>
      </c>
      <c r="BU9" s="17">
        <v>0.44405116991759502</v>
      </c>
      <c r="BV9" s="17"/>
      <c r="BW9" s="17">
        <v>0.43125344473277999</v>
      </c>
      <c r="BX9" s="17">
        <v>0.45154022270741001</v>
      </c>
      <c r="BY9" s="17"/>
      <c r="BZ9" s="17">
        <v>0.308629338637044</v>
      </c>
      <c r="CA9" s="17">
        <v>0.45154821184717397</v>
      </c>
    </row>
    <row r="10" spans="2:79" x14ac:dyDescent="0.35">
      <c r="B10" s="18" t="s">
        <v>371</v>
      </c>
      <c r="C10" s="17">
        <v>0.420306847992372</v>
      </c>
      <c r="D10" s="17">
        <v>0.44292499954944797</v>
      </c>
      <c r="E10" s="17">
        <v>0.44758468980326699</v>
      </c>
      <c r="F10" s="17">
        <v>0.36584821615125002</v>
      </c>
      <c r="G10" s="17">
        <v>0.44505226419511301</v>
      </c>
      <c r="H10" s="17">
        <v>0.37447729699207</v>
      </c>
      <c r="I10" s="17">
        <v>0.432568984221402</v>
      </c>
      <c r="J10" s="17">
        <v>0.41613112671861402</v>
      </c>
      <c r="K10" s="17">
        <v>0.45424308211914399</v>
      </c>
      <c r="L10" s="17">
        <v>0.44054345050351901</v>
      </c>
      <c r="M10" s="17"/>
      <c r="N10" s="17">
        <v>0.14425330380316101</v>
      </c>
      <c r="O10" s="17">
        <v>0.32094702934254898</v>
      </c>
      <c r="P10" s="17">
        <v>0.51231187236436004</v>
      </c>
      <c r="Q10" s="17">
        <v>0.65825813545025103</v>
      </c>
      <c r="R10" s="17"/>
      <c r="S10" s="17">
        <v>0.26846851307953901</v>
      </c>
      <c r="T10" s="17">
        <v>0.435982916386153</v>
      </c>
      <c r="U10" s="17">
        <v>0.53031263633491399</v>
      </c>
      <c r="V10" s="17">
        <v>0.31407479353305401</v>
      </c>
      <c r="W10" s="17">
        <v>0.55734682371315902</v>
      </c>
      <c r="X10" s="17">
        <v>0.56739555659448404</v>
      </c>
      <c r="Y10" s="17">
        <v>0.48985452776465699</v>
      </c>
      <c r="Z10" s="17"/>
      <c r="AA10" s="17">
        <v>0.58473486817905096</v>
      </c>
      <c r="AB10" s="17">
        <v>0.16086986529734501</v>
      </c>
      <c r="AC10" s="17"/>
      <c r="AD10" s="17">
        <v>0.607432698509905</v>
      </c>
      <c r="AE10" s="17">
        <v>0.70045499609100303</v>
      </c>
      <c r="AF10" s="17">
        <v>0.51968095885495902</v>
      </c>
      <c r="AG10" s="17"/>
      <c r="AH10" s="17">
        <v>0.74092412847719902</v>
      </c>
      <c r="AI10" s="17">
        <v>0.37488058556143999</v>
      </c>
      <c r="AJ10" s="17"/>
      <c r="AK10" s="17">
        <v>0.37872649181141699</v>
      </c>
      <c r="AL10" s="17">
        <v>0.43904266534678099</v>
      </c>
      <c r="AM10" s="17"/>
      <c r="AN10" s="17">
        <v>0.28708951517223402</v>
      </c>
      <c r="AO10" s="17">
        <v>0.65825813545025103</v>
      </c>
      <c r="AP10" s="17"/>
      <c r="AQ10" s="17">
        <v>0.60571011343113601</v>
      </c>
      <c r="AR10" s="17">
        <v>0.32782064100946701</v>
      </c>
      <c r="AS10" s="17"/>
      <c r="AT10" s="17">
        <v>4.3666305615126501E-2</v>
      </c>
      <c r="AU10" s="17">
        <v>0.17910214305990799</v>
      </c>
      <c r="AV10" s="17">
        <v>0.62939262152087605</v>
      </c>
      <c r="AW10" s="17">
        <v>0.95964234672186299</v>
      </c>
      <c r="AX10" s="17"/>
      <c r="AY10" s="17">
        <v>0.62175768118621999</v>
      </c>
      <c r="AZ10" s="17">
        <v>0.37037685312257601</v>
      </c>
      <c r="BA10" s="17"/>
      <c r="BB10" s="17">
        <v>0.42175250951482002</v>
      </c>
      <c r="BC10" s="17">
        <v>0.420041271393156</v>
      </c>
      <c r="BD10" s="17"/>
      <c r="BE10" s="17">
        <v>0.60544114314134101</v>
      </c>
      <c r="BF10" s="17">
        <v>0.39604436536634502</v>
      </c>
      <c r="BG10" s="17"/>
      <c r="BH10" s="17">
        <v>0.43347266103361098</v>
      </c>
      <c r="BI10" s="17">
        <v>0.41915457804240303</v>
      </c>
      <c r="BJ10" s="17"/>
      <c r="BK10" s="17">
        <v>0.50732404474022497</v>
      </c>
      <c r="BL10" s="17">
        <v>0.40522909660039802</v>
      </c>
      <c r="BM10" s="17"/>
      <c r="BN10" s="17">
        <v>0.58765012753916301</v>
      </c>
      <c r="BO10" s="17">
        <v>0.41268063064933402</v>
      </c>
      <c r="BP10" s="17"/>
      <c r="BQ10" s="17">
        <v>0.65491666232133705</v>
      </c>
      <c r="BR10" s="17">
        <v>0.40185024633946997</v>
      </c>
      <c r="BS10" s="17"/>
      <c r="BT10" s="17">
        <v>0.476873921388342</v>
      </c>
      <c r="BU10" s="17">
        <v>0.41652764659166203</v>
      </c>
      <c r="BV10" s="17"/>
      <c r="BW10" s="17">
        <v>0.46287374613564802</v>
      </c>
      <c r="BX10" s="17">
        <v>0.40003329570299501</v>
      </c>
      <c r="BY10" s="17"/>
      <c r="BZ10" s="17">
        <v>0.62929179866365803</v>
      </c>
      <c r="CA10" s="17">
        <v>0.41026433424208802</v>
      </c>
    </row>
    <row r="11" spans="2:79" x14ac:dyDescent="0.35">
      <c r="B11" s="18" t="s">
        <v>103</v>
      </c>
      <c r="C11" s="19">
        <v>0.13469783868931401</v>
      </c>
      <c r="D11" s="19">
        <v>0.15398241445015801</v>
      </c>
      <c r="E11" s="19">
        <v>0.10164911395671999</v>
      </c>
      <c r="F11" s="19">
        <v>0.110556021849311</v>
      </c>
      <c r="G11" s="19">
        <v>6.7333758800587395E-2</v>
      </c>
      <c r="H11" s="19">
        <v>0.216192977942058</v>
      </c>
      <c r="I11" s="19">
        <v>0.114055633672022</v>
      </c>
      <c r="J11" s="19">
        <v>0.21472093025571101</v>
      </c>
      <c r="K11" s="19">
        <v>0.12714220279518901</v>
      </c>
      <c r="L11" s="19">
        <v>0.15953828489772301</v>
      </c>
      <c r="M11" s="19"/>
      <c r="N11" s="19">
        <v>9.6251090859711799E-2</v>
      </c>
      <c r="O11" s="19">
        <v>0.15732868997316399</v>
      </c>
      <c r="P11" s="19">
        <v>0.15055563384776999</v>
      </c>
      <c r="Q11" s="19">
        <v>0.14703042831726101</v>
      </c>
      <c r="R11" s="19"/>
      <c r="S11" s="19">
        <v>0.130812166556495</v>
      </c>
      <c r="T11" s="19">
        <v>0.106954766833447</v>
      </c>
      <c r="U11" s="19">
        <v>9.2258946945112996E-2</v>
      </c>
      <c r="V11" s="19">
        <v>0.12705173346461801</v>
      </c>
      <c r="W11" s="19">
        <v>0.109998070524224</v>
      </c>
      <c r="X11" s="19">
        <v>0.101886317306655</v>
      </c>
      <c r="Y11" s="19">
        <v>0.113203758852727</v>
      </c>
      <c r="Z11" s="19"/>
      <c r="AA11" s="19">
        <v>0.10197595357347</v>
      </c>
      <c r="AB11" s="19">
        <v>0.18632691707212001</v>
      </c>
      <c r="AC11" s="19"/>
      <c r="AD11" s="19">
        <v>9.0911484197155307E-2</v>
      </c>
      <c r="AE11" s="19">
        <v>4.9496858440751003E-2</v>
      </c>
      <c r="AF11" s="19">
        <v>0.12340321241016</v>
      </c>
      <c r="AG11" s="19"/>
      <c r="AH11" s="19">
        <v>3.9503348887010001E-2</v>
      </c>
      <c r="AI11" s="19">
        <v>0.148185352117158</v>
      </c>
      <c r="AJ11" s="19"/>
      <c r="AK11" s="19">
        <v>0.15449108028237599</v>
      </c>
      <c r="AL11" s="19">
        <v>0.12577914261741299</v>
      </c>
      <c r="AM11" s="19"/>
      <c r="AN11" s="19">
        <v>0.12779342260250801</v>
      </c>
      <c r="AO11" s="19">
        <v>0.14703042831726101</v>
      </c>
      <c r="AP11" s="19"/>
      <c r="AQ11" s="19">
        <v>0.10658643881560501</v>
      </c>
      <c r="AR11" s="19">
        <v>0.148720875129077</v>
      </c>
      <c r="AS11" s="19"/>
      <c r="AT11" s="19">
        <v>0.15566604185644001</v>
      </c>
      <c r="AU11" s="19">
        <v>0.20723665391565599</v>
      </c>
      <c r="AV11" s="19">
        <v>0.10638774922062801</v>
      </c>
      <c r="AW11" s="19">
        <v>9.8548181470962792E-3</v>
      </c>
      <c r="AX11" s="19"/>
      <c r="AY11" s="19">
        <v>7.74909865064735E-2</v>
      </c>
      <c r="AZ11" s="19">
        <v>0.14887667225739201</v>
      </c>
      <c r="BA11" s="19"/>
      <c r="BB11" s="19">
        <v>0.134397306172542</v>
      </c>
      <c r="BC11" s="19">
        <v>0.13475304829579399</v>
      </c>
      <c r="BD11" s="19"/>
      <c r="BE11" s="19">
        <v>9.7656685900991094E-2</v>
      </c>
      <c r="BF11" s="19">
        <v>0.13955220846046601</v>
      </c>
      <c r="BG11" s="19"/>
      <c r="BH11" s="19">
        <v>0.154717598381066</v>
      </c>
      <c r="BI11" s="19">
        <v>0.13294571237351899</v>
      </c>
      <c r="BJ11" s="19"/>
      <c r="BK11" s="19">
        <v>0.15282454690634001</v>
      </c>
      <c r="BL11" s="19">
        <v>0.131556965272728</v>
      </c>
      <c r="BM11" s="19"/>
      <c r="BN11" s="19">
        <v>0.146733714109339</v>
      </c>
      <c r="BO11" s="19">
        <v>0.13414933622112099</v>
      </c>
      <c r="BP11" s="19"/>
      <c r="BQ11" s="19">
        <v>8.8728295357799206E-2</v>
      </c>
      <c r="BR11" s="19">
        <v>0.138314232793978</v>
      </c>
      <c r="BS11" s="19"/>
      <c r="BT11" s="19">
        <v>6.3998830161549794E-2</v>
      </c>
      <c r="BU11" s="19">
        <v>0.13942118349074301</v>
      </c>
      <c r="BV11" s="19"/>
      <c r="BW11" s="19">
        <v>0.105872809131572</v>
      </c>
      <c r="BX11" s="19">
        <v>0.14842648158959501</v>
      </c>
      <c r="BY11" s="19"/>
      <c r="BZ11" s="19">
        <v>6.2078862699297598E-2</v>
      </c>
      <c r="CA11" s="19">
        <v>0.138187453910739</v>
      </c>
    </row>
    <row r="12" spans="2:79" x14ac:dyDescent="0.35">
      <c r="B12" s="16"/>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CA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5856</v>
      </c>
      <c r="D7" s="10">
        <v>789</v>
      </c>
      <c r="E7" s="10">
        <v>815</v>
      </c>
      <c r="F7" s="10">
        <v>791</v>
      </c>
      <c r="G7" s="10">
        <v>826</v>
      </c>
      <c r="H7" s="10">
        <v>835</v>
      </c>
      <c r="I7" s="10">
        <v>886</v>
      </c>
      <c r="J7" s="10">
        <v>440</v>
      </c>
      <c r="K7" s="10">
        <v>222</v>
      </c>
      <c r="L7" s="10">
        <v>252</v>
      </c>
      <c r="M7" s="10"/>
      <c r="N7" s="10">
        <v>1342</v>
      </c>
      <c r="O7" s="10">
        <v>939</v>
      </c>
      <c r="P7" s="10">
        <v>1055</v>
      </c>
      <c r="Q7" s="10">
        <v>2520</v>
      </c>
      <c r="R7" s="10"/>
      <c r="S7" s="10">
        <v>659</v>
      </c>
      <c r="T7" s="10">
        <v>441</v>
      </c>
      <c r="U7" s="10">
        <v>473</v>
      </c>
      <c r="V7" s="10">
        <v>1233</v>
      </c>
      <c r="W7" s="10">
        <v>939</v>
      </c>
      <c r="X7" s="10">
        <v>995</v>
      </c>
      <c r="Y7" s="10">
        <v>652</v>
      </c>
      <c r="Z7" s="10"/>
      <c r="AA7" s="10">
        <v>3974</v>
      </c>
      <c r="AB7" s="10">
        <v>1882</v>
      </c>
      <c r="AC7" s="10"/>
      <c r="AD7" s="10">
        <v>1279</v>
      </c>
      <c r="AE7" s="10">
        <v>960</v>
      </c>
      <c r="AF7" s="10">
        <v>1684</v>
      </c>
      <c r="AG7" s="10"/>
      <c r="AH7" s="10">
        <v>836</v>
      </c>
      <c r="AI7" s="10">
        <v>5020</v>
      </c>
      <c r="AJ7" s="10"/>
      <c r="AK7" s="10">
        <v>1698</v>
      </c>
      <c r="AL7" s="10">
        <v>4158</v>
      </c>
      <c r="AM7" s="10"/>
      <c r="AN7" s="10">
        <v>3336</v>
      </c>
      <c r="AO7" s="10">
        <v>2520</v>
      </c>
      <c r="AP7" s="10"/>
      <c r="AQ7" s="10">
        <v>2163</v>
      </c>
      <c r="AR7" s="10">
        <v>3693</v>
      </c>
      <c r="AS7" s="10"/>
      <c r="AT7" s="10">
        <v>693</v>
      </c>
      <c r="AU7" s="10">
        <v>1655</v>
      </c>
      <c r="AV7" s="10">
        <v>2539</v>
      </c>
      <c r="AW7" s="10">
        <v>959</v>
      </c>
      <c r="AX7" s="10"/>
      <c r="AY7" s="10">
        <v>1300</v>
      </c>
      <c r="AZ7" s="10">
        <v>4556</v>
      </c>
      <c r="BA7" s="10"/>
      <c r="BB7" s="10">
        <v>903</v>
      </c>
      <c r="BC7" s="10">
        <v>4953</v>
      </c>
      <c r="BD7" s="10"/>
      <c r="BE7" s="10">
        <v>711</v>
      </c>
      <c r="BF7" s="10">
        <v>5145</v>
      </c>
      <c r="BG7" s="10"/>
      <c r="BH7" s="10">
        <v>446</v>
      </c>
      <c r="BI7" s="10">
        <v>5410</v>
      </c>
      <c r="BJ7" s="10"/>
      <c r="BK7" s="10">
        <v>951</v>
      </c>
      <c r="BL7" s="10">
        <v>4905</v>
      </c>
      <c r="BM7" s="10"/>
      <c r="BN7" s="10">
        <v>273</v>
      </c>
      <c r="BO7" s="10">
        <v>5583</v>
      </c>
      <c r="BP7" s="10"/>
      <c r="BQ7" s="10">
        <v>472</v>
      </c>
      <c r="BR7" s="10">
        <v>5384</v>
      </c>
      <c r="BS7" s="10"/>
      <c r="BT7" s="10">
        <v>366</v>
      </c>
      <c r="BU7" s="10">
        <v>5490</v>
      </c>
      <c r="BV7" s="10"/>
      <c r="BW7" s="10">
        <v>1915</v>
      </c>
      <c r="BX7" s="10">
        <v>3941</v>
      </c>
      <c r="BY7" s="10"/>
      <c r="BZ7" s="10">
        <v>278</v>
      </c>
      <c r="CA7" s="10">
        <v>5578</v>
      </c>
    </row>
    <row r="8" spans="2:79" ht="30" customHeight="1" x14ac:dyDescent="0.35">
      <c r="B8" s="11" t="s">
        <v>27</v>
      </c>
      <c r="C8" s="11">
        <v>5866</v>
      </c>
      <c r="D8" s="11">
        <v>778</v>
      </c>
      <c r="E8" s="11">
        <v>828</v>
      </c>
      <c r="F8" s="11">
        <v>787</v>
      </c>
      <c r="G8" s="11">
        <v>837</v>
      </c>
      <c r="H8" s="11">
        <v>832</v>
      </c>
      <c r="I8" s="11">
        <v>880</v>
      </c>
      <c r="J8" s="11">
        <v>443</v>
      </c>
      <c r="K8" s="11">
        <v>225</v>
      </c>
      <c r="L8" s="11">
        <v>256</v>
      </c>
      <c r="M8" s="11"/>
      <c r="N8" s="11">
        <v>1356</v>
      </c>
      <c r="O8" s="11">
        <v>1210</v>
      </c>
      <c r="P8" s="11">
        <v>987</v>
      </c>
      <c r="Q8" s="11">
        <v>2312</v>
      </c>
      <c r="R8" s="11"/>
      <c r="S8" s="11">
        <v>702</v>
      </c>
      <c r="T8" s="11">
        <v>437</v>
      </c>
      <c r="U8" s="11">
        <v>469</v>
      </c>
      <c r="V8" s="11">
        <v>1234</v>
      </c>
      <c r="W8" s="11">
        <v>920</v>
      </c>
      <c r="X8" s="11">
        <v>978</v>
      </c>
      <c r="Y8" s="11">
        <v>647</v>
      </c>
      <c r="Z8" s="11"/>
      <c r="AA8" s="11">
        <v>3885</v>
      </c>
      <c r="AB8" s="11">
        <v>1980</v>
      </c>
      <c r="AC8" s="11"/>
      <c r="AD8" s="11">
        <v>1244</v>
      </c>
      <c r="AE8" s="11">
        <v>910</v>
      </c>
      <c r="AF8" s="11">
        <v>1679</v>
      </c>
      <c r="AG8" s="11"/>
      <c r="AH8" s="11">
        <v>791</v>
      </c>
      <c r="AI8" s="11">
        <v>5074</v>
      </c>
      <c r="AJ8" s="11"/>
      <c r="AK8" s="11">
        <v>1740</v>
      </c>
      <c r="AL8" s="11">
        <v>4126</v>
      </c>
      <c r="AM8" s="11"/>
      <c r="AN8" s="11">
        <v>3554</v>
      </c>
      <c r="AO8" s="11">
        <v>2312</v>
      </c>
      <c r="AP8" s="11"/>
      <c r="AQ8" s="11">
        <v>2115</v>
      </c>
      <c r="AR8" s="11">
        <v>3751</v>
      </c>
      <c r="AS8" s="11"/>
      <c r="AT8" s="11">
        <v>739</v>
      </c>
      <c r="AU8" s="11">
        <v>1714</v>
      </c>
      <c r="AV8" s="11">
        <v>2488</v>
      </c>
      <c r="AW8" s="11">
        <v>914</v>
      </c>
      <c r="AX8" s="11"/>
      <c r="AY8" s="11">
        <v>1261</v>
      </c>
      <c r="AZ8" s="11">
        <v>4605</v>
      </c>
      <c r="BA8" s="11"/>
      <c r="BB8" s="11">
        <v>900</v>
      </c>
      <c r="BC8" s="11">
        <v>4966</v>
      </c>
      <c r="BD8" s="11"/>
      <c r="BE8" s="11">
        <v>693</v>
      </c>
      <c r="BF8" s="11">
        <v>5173</v>
      </c>
      <c r="BG8" s="11"/>
      <c r="BH8" s="11">
        <v>453</v>
      </c>
      <c r="BI8" s="11">
        <v>5412</v>
      </c>
      <c r="BJ8" s="11"/>
      <c r="BK8" s="11">
        <v>934</v>
      </c>
      <c r="BL8" s="11">
        <v>4932</v>
      </c>
      <c r="BM8" s="11"/>
      <c r="BN8" s="11">
        <v>259</v>
      </c>
      <c r="BO8" s="11">
        <v>5606</v>
      </c>
      <c r="BP8" s="11"/>
      <c r="BQ8" s="11">
        <v>448</v>
      </c>
      <c r="BR8" s="11">
        <v>5418</v>
      </c>
      <c r="BS8" s="11"/>
      <c r="BT8" s="11">
        <v>367</v>
      </c>
      <c r="BU8" s="11">
        <v>5499</v>
      </c>
      <c r="BV8" s="11"/>
      <c r="BW8" s="11">
        <v>2006</v>
      </c>
      <c r="BX8" s="11">
        <v>3859</v>
      </c>
      <c r="BY8" s="11"/>
      <c r="BZ8" s="11">
        <v>291</v>
      </c>
      <c r="CA8" s="11">
        <v>5574</v>
      </c>
    </row>
    <row r="9" spans="2:79" ht="29" x14ac:dyDescent="0.35">
      <c r="B9" s="18" t="s">
        <v>383</v>
      </c>
      <c r="C9" s="17">
        <v>0.57683597320746405</v>
      </c>
      <c r="D9" s="17">
        <v>0.54569741366093205</v>
      </c>
      <c r="E9" s="17">
        <v>0.53814159700488495</v>
      </c>
      <c r="F9" s="17">
        <v>0.54195526203113498</v>
      </c>
      <c r="G9" s="17">
        <v>0.476204940240194</v>
      </c>
      <c r="H9" s="17">
        <v>0.71258529514791202</v>
      </c>
      <c r="I9" s="17">
        <v>0.62821810244843901</v>
      </c>
      <c r="J9" s="17">
        <v>0.59092247908914997</v>
      </c>
      <c r="K9" s="17">
        <v>0.55363956405889603</v>
      </c>
      <c r="L9" s="17">
        <v>0.61070662533874398</v>
      </c>
      <c r="M9" s="17"/>
      <c r="N9" s="17">
        <v>0.59117749922339502</v>
      </c>
      <c r="O9" s="17">
        <v>0.55825920564758502</v>
      </c>
      <c r="P9" s="17">
        <v>0.58220947524697597</v>
      </c>
      <c r="Q9" s="17">
        <v>0.57585252072839999</v>
      </c>
      <c r="R9" s="17"/>
      <c r="S9" s="17">
        <v>0.61947389404451303</v>
      </c>
      <c r="T9" s="17">
        <v>0.59762783991586099</v>
      </c>
      <c r="U9" s="17">
        <v>0.61297629432008904</v>
      </c>
      <c r="V9" s="17">
        <v>0.51804016842323997</v>
      </c>
      <c r="W9" s="17">
        <v>0.61583414921734103</v>
      </c>
      <c r="X9" s="17">
        <v>0.60184857925184998</v>
      </c>
      <c r="Y9" s="17">
        <v>0.61413648113322605</v>
      </c>
      <c r="Z9" s="17"/>
      <c r="AA9" s="17">
        <v>0.61237395513446802</v>
      </c>
      <c r="AB9" s="17">
        <v>0.50710936982279298</v>
      </c>
      <c r="AC9" s="17"/>
      <c r="AD9" s="17">
        <v>0.59299169348785796</v>
      </c>
      <c r="AE9" s="17">
        <v>0.6569720196312</v>
      </c>
      <c r="AF9" s="17">
        <v>0.60996925690744896</v>
      </c>
      <c r="AG9" s="17"/>
      <c r="AH9" s="17">
        <v>0.62362305650162797</v>
      </c>
      <c r="AI9" s="17">
        <v>0.56954134686621105</v>
      </c>
      <c r="AJ9" s="17"/>
      <c r="AK9" s="17">
        <v>0.58150766490295103</v>
      </c>
      <c r="AL9" s="17">
        <v>0.57486594349568099</v>
      </c>
      <c r="AM9" s="17"/>
      <c r="AN9" s="17">
        <v>0.57747585240420296</v>
      </c>
      <c r="AO9" s="17">
        <v>0.57585252072839999</v>
      </c>
      <c r="AP9" s="17"/>
      <c r="AQ9" s="17">
        <v>0.62699477830474903</v>
      </c>
      <c r="AR9" s="17">
        <v>0.54855662647768599</v>
      </c>
      <c r="AS9" s="17"/>
      <c r="AT9" s="17">
        <v>0.25429106706685201</v>
      </c>
      <c r="AU9" s="17">
        <v>0.54555793000270603</v>
      </c>
      <c r="AV9" s="17">
        <v>0.66422199685297301</v>
      </c>
      <c r="AW9" s="17">
        <v>0.66012112802829503</v>
      </c>
      <c r="AX9" s="17"/>
      <c r="AY9" s="17">
        <v>0.60386747230736204</v>
      </c>
      <c r="AZ9" s="17">
        <v>0.56943460743653096</v>
      </c>
      <c r="BA9" s="17"/>
      <c r="BB9" s="17">
        <v>0.73183626941254398</v>
      </c>
      <c r="BC9" s="17">
        <v>0.54875238002706495</v>
      </c>
      <c r="BD9" s="17"/>
      <c r="BE9" s="17">
        <v>0.56674990963307603</v>
      </c>
      <c r="BF9" s="17">
        <v>0.57818635364260595</v>
      </c>
      <c r="BG9" s="17"/>
      <c r="BH9" s="17">
        <v>0.518410559961617</v>
      </c>
      <c r="BI9" s="17">
        <v>0.58172803154005504</v>
      </c>
      <c r="BJ9" s="17"/>
      <c r="BK9" s="17">
        <v>0.579829893943969</v>
      </c>
      <c r="BL9" s="17">
        <v>0.576268989807461</v>
      </c>
      <c r="BM9" s="17"/>
      <c r="BN9" s="17">
        <v>0.65549677201651202</v>
      </c>
      <c r="BO9" s="17">
        <v>0.57320027207179403</v>
      </c>
      <c r="BP9" s="17"/>
      <c r="BQ9" s="17">
        <v>0.64780714116381899</v>
      </c>
      <c r="BR9" s="17">
        <v>0.57096614182524796</v>
      </c>
      <c r="BS9" s="17"/>
      <c r="BT9" s="17">
        <v>0.64032219170821802</v>
      </c>
      <c r="BU9" s="17">
        <v>0.57259950164131501</v>
      </c>
      <c r="BV9" s="17"/>
      <c r="BW9" s="17">
        <v>0.61180097237753195</v>
      </c>
      <c r="BX9" s="17">
        <v>0.55865900406440205</v>
      </c>
      <c r="BY9" s="17"/>
      <c r="BZ9" s="17">
        <v>0.65483012095233595</v>
      </c>
      <c r="CA9" s="17">
        <v>0.57275968700440505</v>
      </c>
    </row>
    <row r="10" spans="2:79" ht="29" x14ac:dyDescent="0.35">
      <c r="B10" s="18" t="s">
        <v>384</v>
      </c>
      <c r="C10" s="17">
        <v>0.39219062708586699</v>
      </c>
      <c r="D10" s="17">
        <v>0.426705501470101</v>
      </c>
      <c r="E10" s="17">
        <v>0.39124844108106199</v>
      </c>
      <c r="F10" s="17">
        <v>0.39898401714307402</v>
      </c>
      <c r="G10" s="17">
        <v>0.313216159992938</v>
      </c>
      <c r="H10" s="17">
        <v>0.38296898027916998</v>
      </c>
      <c r="I10" s="17">
        <v>0.46600686005196701</v>
      </c>
      <c r="J10" s="17">
        <v>0.34740246210053899</v>
      </c>
      <c r="K10" s="17">
        <v>0.414202079577767</v>
      </c>
      <c r="L10" s="17">
        <v>0.36186220372713301</v>
      </c>
      <c r="M10" s="17"/>
      <c r="N10" s="17">
        <v>0.28663678505369899</v>
      </c>
      <c r="O10" s="17">
        <v>0.32465642746032602</v>
      </c>
      <c r="P10" s="17">
        <v>0.40159477307098601</v>
      </c>
      <c r="Q10" s="17">
        <v>0.48542777141527998</v>
      </c>
      <c r="R10" s="17"/>
      <c r="S10" s="17">
        <v>0.36261501075540598</v>
      </c>
      <c r="T10" s="17">
        <v>0.41018799110579202</v>
      </c>
      <c r="U10" s="17">
        <v>0.474161773756265</v>
      </c>
      <c r="V10" s="17">
        <v>0.342641321438174</v>
      </c>
      <c r="W10" s="17">
        <v>0.43791404121208799</v>
      </c>
      <c r="X10" s="17">
        <v>0.435944764018734</v>
      </c>
      <c r="Y10" s="17">
        <v>0.42417785196940699</v>
      </c>
      <c r="Z10" s="17"/>
      <c r="AA10" s="17">
        <v>0.46294554324748299</v>
      </c>
      <c r="AB10" s="17">
        <v>0.25336732567133902</v>
      </c>
      <c r="AC10" s="17"/>
      <c r="AD10" s="17">
        <v>0.48150798722708499</v>
      </c>
      <c r="AE10" s="17">
        <v>0.51756730845181897</v>
      </c>
      <c r="AF10" s="17">
        <v>0.42542075610987401</v>
      </c>
      <c r="AG10" s="17"/>
      <c r="AH10" s="17">
        <v>0.55319936905149503</v>
      </c>
      <c r="AI10" s="17">
        <v>0.36708757454185598</v>
      </c>
      <c r="AJ10" s="17"/>
      <c r="AK10" s="17">
        <v>0.37894934457573998</v>
      </c>
      <c r="AL10" s="17">
        <v>0.39777441164772998</v>
      </c>
      <c r="AM10" s="17"/>
      <c r="AN10" s="17">
        <v>0.33152627340346802</v>
      </c>
      <c r="AO10" s="17">
        <v>0.48542777141527998</v>
      </c>
      <c r="AP10" s="17"/>
      <c r="AQ10" s="17">
        <v>0.50159579931767095</v>
      </c>
      <c r="AR10" s="17">
        <v>0.33050840013541499</v>
      </c>
      <c r="AS10" s="17"/>
      <c r="AT10" s="17">
        <v>8.4377949349958195E-2</v>
      </c>
      <c r="AU10" s="17">
        <v>0.28397933030345002</v>
      </c>
      <c r="AV10" s="17">
        <v>0.48228719635888401</v>
      </c>
      <c r="AW10" s="17">
        <v>0.60069131325501901</v>
      </c>
      <c r="AX10" s="17"/>
      <c r="AY10" s="17">
        <v>0.44820041049216303</v>
      </c>
      <c r="AZ10" s="17">
        <v>0.37685485557690701</v>
      </c>
      <c r="BA10" s="17"/>
      <c r="BB10" s="17">
        <v>0.42257234252681902</v>
      </c>
      <c r="BC10" s="17">
        <v>0.38668594253069999</v>
      </c>
      <c r="BD10" s="17"/>
      <c r="BE10" s="17">
        <v>0.48252148557729302</v>
      </c>
      <c r="BF10" s="17">
        <v>0.38009661011910501</v>
      </c>
      <c r="BG10" s="17"/>
      <c r="BH10" s="17">
        <v>0.406777215440567</v>
      </c>
      <c r="BI10" s="17">
        <v>0.39096926745586402</v>
      </c>
      <c r="BJ10" s="17"/>
      <c r="BK10" s="17">
        <v>0.388004017021857</v>
      </c>
      <c r="BL10" s="17">
        <v>0.39298347987573301</v>
      </c>
      <c r="BM10" s="17"/>
      <c r="BN10" s="17">
        <v>0.48141419079419701</v>
      </c>
      <c r="BO10" s="17">
        <v>0.38806671508885898</v>
      </c>
      <c r="BP10" s="17"/>
      <c r="BQ10" s="17">
        <v>0.53432876501953697</v>
      </c>
      <c r="BR10" s="17">
        <v>0.38043477007128601</v>
      </c>
      <c r="BS10" s="17"/>
      <c r="BT10" s="17">
        <v>0.50411382869182997</v>
      </c>
      <c r="BU10" s="17">
        <v>0.384721928013951</v>
      </c>
      <c r="BV10" s="17"/>
      <c r="BW10" s="17">
        <v>0.415308052536837</v>
      </c>
      <c r="BX10" s="17">
        <v>0.380172759530788</v>
      </c>
      <c r="BY10" s="17"/>
      <c r="BZ10" s="17">
        <v>0.52817318779912104</v>
      </c>
      <c r="CA10" s="17">
        <v>0.38508363441886401</v>
      </c>
    </row>
    <row r="11" spans="2:79" ht="29" x14ac:dyDescent="0.35">
      <c r="B11" s="18" t="s">
        <v>385</v>
      </c>
      <c r="C11" s="17">
        <v>0.38306893479044701</v>
      </c>
      <c r="D11" s="17">
        <v>0.418823996700802</v>
      </c>
      <c r="E11" s="17">
        <v>0.39609565961027499</v>
      </c>
      <c r="F11" s="17">
        <v>0.35809301415620498</v>
      </c>
      <c r="G11" s="17">
        <v>0.30847771226354298</v>
      </c>
      <c r="H11" s="17">
        <v>0.47300909861583401</v>
      </c>
      <c r="I11" s="17">
        <v>0.39877648724178799</v>
      </c>
      <c r="J11" s="17">
        <v>0.34229138919129298</v>
      </c>
      <c r="K11" s="17">
        <v>0.32311546503914301</v>
      </c>
      <c r="L11" s="17">
        <v>0.329565019673006</v>
      </c>
      <c r="M11" s="17"/>
      <c r="N11" s="17">
        <v>0.25216313126476197</v>
      </c>
      <c r="O11" s="17">
        <v>0.31391961713899103</v>
      </c>
      <c r="P11" s="17">
        <v>0.45377068100630302</v>
      </c>
      <c r="Q11" s="17">
        <v>0.46584277531873403</v>
      </c>
      <c r="R11" s="17"/>
      <c r="S11" s="17">
        <v>0.36405507848115898</v>
      </c>
      <c r="T11" s="17">
        <v>0.42979083031964599</v>
      </c>
      <c r="U11" s="17">
        <v>0.44494407490177101</v>
      </c>
      <c r="V11" s="17">
        <v>0.30406275466764798</v>
      </c>
      <c r="W11" s="17">
        <v>0.43966239797317402</v>
      </c>
      <c r="X11" s="17">
        <v>0.46023163180786703</v>
      </c>
      <c r="Y11" s="17">
        <v>0.431948977759126</v>
      </c>
      <c r="Z11" s="17"/>
      <c r="AA11" s="17">
        <v>0.46899059894997103</v>
      </c>
      <c r="AB11" s="17">
        <v>0.214488011672541</v>
      </c>
      <c r="AC11" s="17"/>
      <c r="AD11" s="17">
        <v>0.46524041949573403</v>
      </c>
      <c r="AE11" s="17">
        <v>0.55171249930438604</v>
      </c>
      <c r="AF11" s="17">
        <v>0.43303215960679498</v>
      </c>
      <c r="AG11" s="17"/>
      <c r="AH11" s="17">
        <v>0.55150772540279003</v>
      </c>
      <c r="AI11" s="17">
        <v>0.35680745507468198</v>
      </c>
      <c r="AJ11" s="17"/>
      <c r="AK11" s="17">
        <v>0.36407286503084102</v>
      </c>
      <c r="AL11" s="17">
        <v>0.39107948520190799</v>
      </c>
      <c r="AM11" s="17"/>
      <c r="AN11" s="17">
        <v>0.32921248547967302</v>
      </c>
      <c r="AO11" s="17">
        <v>0.46584277531873403</v>
      </c>
      <c r="AP11" s="17"/>
      <c r="AQ11" s="17">
        <v>0.49406026146381499</v>
      </c>
      <c r="AR11" s="17">
        <v>0.320492439897748</v>
      </c>
      <c r="AS11" s="17"/>
      <c r="AT11" s="17">
        <v>7.2159073736534504E-2</v>
      </c>
      <c r="AU11" s="17">
        <v>0.23819047530929699</v>
      </c>
      <c r="AV11" s="17">
        <v>0.47064312657361901</v>
      </c>
      <c r="AW11" s="17">
        <v>0.66510673775236495</v>
      </c>
      <c r="AX11" s="17"/>
      <c r="AY11" s="17">
        <v>0.47991634871674099</v>
      </c>
      <c r="AZ11" s="17">
        <v>0.35655160655096102</v>
      </c>
      <c r="BA11" s="17"/>
      <c r="BB11" s="17">
        <v>0.60163305735563899</v>
      </c>
      <c r="BC11" s="17">
        <v>0.34346858529285401</v>
      </c>
      <c r="BD11" s="17"/>
      <c r="BE11" s="17">
        <v>0.43385899324937599</v>
      </c>
      <c r="BF11" s="17">
        <v>0.37626886846755903</v>
      </c>
      <c r="BG11" s="17"/>
      <c r="BH11" s="17">
        <v>0.31378876067398098</v>
      </c>
      <c r="BI11" s="17">
        <v>0.38886988054745403</v>
      </c>
      <c r="BJ11" s="17"/>
      <c r="BK11" s="17">
        <v>0.45780796709861499</v>
      </c>
      <c r="BL11" s="17">
        <v>0.36891498938557798</v>
      </c>
      <c r="BM11" s="17"/>
      <c r="BN11" s="17">
        <v>0.460809279769758</v>
      </c>
      <c r="BO11" s="17">
        <v>0.379475777019259</v>
      </c>
      <c r="BP11" s="17"/>
      <c r="BQ11" s="17">
        <v>0.54135381920118097</v>
      </c>
      <c r="BR11" s="17">
        <v>0.36997762449362598</v>
      </c>
      <c r="BS11" s="17"/>
      <c r="BT11" s="17">
        <v>0.40050234525616102</v>
      </c>
      <c r="BU11" s="17">
        <v>0.38190559336795998</v>
      </c>
      <c r="BV11" s="17"/>
      <c r="BW11" s="17">
        <v>0.421570901868633</v>
      </c>
      <c r="BX11" s="17">
        <v>0.363053230968368</v>
      </c>
      <c r="BY11" s="17"/>
      <c r="BZ11" s="17">
        <v>0.50396569648363598</v>
      </c>
      <c r="CA11" s="17">
        <v>0.376750386336063</v>
      </c>
    </row>
    <row r="12" spans="2:79" ht="43.5" x14ac:dyDescent="0.35">
      <c r="B12" s="18" t="s">
        <v>386</v>
      </c>
      <c r="C12" s="17">
        <v>0.30637782851011502</v>
      </c>
      <c r="D12" s="17">
        <v>0.339618365205126</v>
      </c>
      <c r="E12" s="17">
        <v>0.392784080909166</v>
      </c>
      <c r="F12" s="17">
        <v>0.289654874075922</v>
      </c>
      <c r="G12" s="17">
        <v>0.31243455898931699</v>
      </c>
      <c r="H12" s="17">
        <v>0.28917233533375603</v>
      </c>
      <c r="I12" s="17">
        <v>0.26847054272929999</v>
      </c>
      <c r="J12" s="17">
        <v>0.28011171671014101</v>
      </c>
      <c r="K12" s="17">
        <v>0.272888400626349</v>
      </c>
      <c r="L12" s="17">
        <v>0.218553396101972</v>
      </c>
      <c r="M12" s="17"/>
      <c r="N12" s="17">
        <v>0.16260251614638299</v>
      </c>
      <c r="O12" s="17">
        <v>0.25104876653400698</v>
      </c>
      <c r="P12" s="17">
        <v>0.34805876018992499</v>
      </c>
      <c r="Q12" s="17">
        <v>0.40185997914086002</v>
      </c>
      <c r="R12" s="17"/>
      <c r="S12" s="17">
        <v>0.283733073448315</v>
      </c>
      <c r="T12" s="17">
        <v>0.33126785763096001</v>
      </c>
      <c r="U12" s="17">
        <v>0.36671436182987599</v>
      </c>
      <c r="V12" s="17">
        <v>0.22702913451132001</v>
      </c>
      <c r="W12" s="17">
        <v>0.36043464421309601</v>
      </c>
      <c r="X12" s="17">
        <v>0.400014093613833</v>
      </c>
      <c r="Y12" s="17">
        <v>0.34351332582953298</v>
      </c>
      <c r="Z12" s="17"/>
      <c r="AA12" s="17">
        <v>0.37902550165836202</v>
      </c>
      <c r="AB12" s="17">
        <v>0.163840880215429</v>
      </c>
      <c r="AC12" s="17"/>
      <c r="AD12" s="17">
        <v>0.38191004469981599</v>
      </c>
      <c r="AE12" s="17">
        <v>0.47885490301508998</v>
      </c>
      <c r="AF12" s="17">
        <v>0.33186406514225503</v>
      </c>
      <c r="AG12" s="17"/>
      <c r="AH12" s="17">
        <v>0.52031265102839097</v>
      </c>
      <c r="AI12" s="17">
        <v>0.27302301171503601</v>
      </c>
      <c r="AJ12" s="17"/>
      <c r="AK12" s="17">
        <v>0.30702654680965702</v>
      </c>
      <c r="AL12" s="17">
        <v>0.30610426715205102</v>
      </c>
      <c r="AM12" s="17"/>
      <c r="AN12" s="17">
        <v>0.24425277097130099</v>
      </c>
      <c r="AO12" s="17">
        <v>0.40185997914086002</v>
      </c>
      <c r="AP12" s="17"/>
      <c r="AQ12" s="17">
        <v>0.40538088170164599</v>
      </c>
      <c r="AR12" s="17">
        <v>0.25056027737268899</v>
      </c>
      <c r="AS12" s="17"/>
      <c r="AT12" s="17">
        <v>4.4766546340197999E-2</v>
      </c>
      <c r="AU12" s="17">
        <v>0.19544051988012401</v>
      </c>
      <c r="AV12" s="17">
        <v>0.35716960243662399</v>
      </c>
      <c r="AW12" s="17">
        <v>0.58444052000889402</v>
      </c>
      <c r="AX12" s="17"/>
      <c r="AY12" s="17">
        <v>0.39353114375423598</v>
      </c>
      <c r="AZ12" s="17">
        <v>0.282514795169373</v>
      </c>
      <c r="BA12" s="17"/>
      <c r="BB12" s="17">
        <v>0.33785955539958901</v>
      </c>
      <c r="BC12" s="17">
        <v>0.300673839342181</v>
      </c>
      <c r="BD12" s="17"/>
      <c r="BE12" s="17">
        <v>0.439947947915516</v>
      </c>
      <c r="BF12" s="17">
        <v>0.28849468959923502</v>
      </c>
      <c r="BG12" s="17"/>
      <c r="BH12" s="17">
        <v>0.29619589945330199</v>
      </c>
      <c r="BI12" s="17">
        <v>0.30723037859263902</v>
      </c>
      <c r="BJ12" s="17"/>
      <c r="BK12" s="17">
        <v>0.33968582522114299</v>
      </c>
      <c r="BL12" s="17">
        <v>0.30007001915757298</v>
      </c>
      <c r="BM12" s="17"/>
      <c r="BN12" s="17">
        <v>0.43381660561144098</v>
      </c>
      <c r="BO12" s="17">
        <v>0.300487609828757</v>
      </c>
      <c r="BP12" s="17"/>
      <c r="BQ12" s="17">
        <v>0.49496485039775001</v>
      </c>
      <c r="BR12" s="17">
        <v>0.29078031121921599</v>
      </c>
      <c r="BS12" s="17"/>
      <c r="BT12" s="17">
        <v>0.41984930616137101</v>
      </c>
      <c r="BU12" s="17">
        <v>0.29880581209473001</v>
      </c>
      <c r="BV12" s="17"/>
      <c r="BW12" s="17">
        <v>0.31427084264549199</v>
      </c>
      <c r="BX12" s="17">
        <v>0.30227455158204602</v>
      </c>
      <c r="BY12" s="17"/>
      <c r="BZ12" s="17">
        <v>0.42886530351778301</v>
      </c>
      <c r="CA12" s="17">
        <v>0.29997614301373099</v>
      </c>
    </row>
    <row r="13" spans="2:79" x14ac:dyDescent="0.35">
      <c r="B13" s="18" t="s">
        <v>115</v>
      </c>
      <c r="C13" s="19">
        <v>0.18128641356295899</v>
      </c>
      <c r="D13" s="19">
        <v>0.17022422490656</v>
      </c>
      <c r="E13" s="19">
        <v>0.20099564469226699</v>
      </c>
      <c r="F13" s="19">
        <v>0.17393133439783001</v>
      </c>
      <c r="G13" s="19">
        <v>0.29139029973839897</v>
      </c>
      <c r="H13" s="19">
        <v>0.106755686822905</v>
      </c>
      <c r="I13" s="19">
        <v>0.136793337221018</v>
      </c>
      <c r="J13" s="19">
        <v>0.184982401706136</v>
      </c>
      <c r="K13" s="19">
        <v>0.202294880419749</v>
      </c>
      <c r="L13" s="19">
        <v>0.18435530324076599</v>
      </c>
      <c r="M13" s="19"/>
      <c r="N13" s="19">
        <v>0.26088608397018298</v>
      </c>
      <c r="O13" s="19">
        <v>0.22918709066517701</v>
      </c>
      <c r="P13" s="19">
        <v>0.15059003302416399</v>
      </c>
      <c r="Q13" s="19">
        <v>0.122640138807284</v>
      </c>
      <c r="R13" s="19"/>
      <c r="S13" s="19">
        <v>0.167436430354129</v>
      </c>
      <c r="T13" s="19">
        <v>0.13943390272464401</v>
      </c>
      <c r="U13" s="19">
        <v>0.105668336827584</v>
      </c>
      <c r="V13" s="19">
        <v>0.25165429630700198</v>
      </c>
      <c r="W13" s="19">
        <v>0.12029665170253701</v>
      </c>
      <c r="X13" s="19">
        <v>0.11919495030720401</v>
      </c>
      <c r="Y13" s="19">
        <v>0.163425130294338</v>
      </c>
      <c r="Z13" s="19"/>
      <c r="AA13" s="19">
        <v>0.112562493844844</v>
      </c>
      <c r="AB13" s="19">
        <v>0.31612483807078301</v>
      </c>
      <c r="AC13" s="19"/>
      <c r="AD13" s="19">
        <v>0.10186048756355399</v>
      </c>
      <c r="AE13" s="19">
        <v>8.6148900485603197E-2</v>
      </c>
      <c r="AF13" s="19">
        <v>0.12641645380362701</v>
      </c>
      <c r="AG13" s="19"/>
      <c r="AH13" s="19">
        <v>4.6615588547491198E-2</v>
      </c>
      <c r="AI13" s="19">
        <v>0.20228309209877501</v>
      </c>
      <c r="AJ13" s="19"/>
      <c r="AK13" s="19">
        <v>0.18158053314453501</v>
      </c>
      <c r="AL13" s="19">
        <v>0.18116238476305199</v>
      </c>
      <c r="AM13" s="19"/>
      <c r="AN13" s="19">
        <v>0.21944436423295699</v>
      </c>
      <c r="AO13" s="19">
        <v>0.122640138807284</v>
      </c>
      <c r="AP13" s="19"/>
      <c r="AQ13" s="19">
        <v>9.8855965657039802E-2</v>
      </c>
      <c r="AR13" s="19">
        <v>0.22776039181864299</v>
      </c>
      <c r="AS13" s="19"/>
      <c r="AT13" s="19">
        <v>0.66673470902501297</v>
      </c>
      <c r="AU13" s="19">
        <v>0.24919634586186601</v>
      </c>
      <c r="AV13" s="19">
        <v>5.3399310993949803E-2</v>
      </c>
      <c r="AW13" s="19">
        <v>8.7552484582310193E-3</v>
      </c>
      <c r="AX13" s="19"/>
      <c r="AY13" s="19">
        <v>0.13222684414795599</v>
      </c>
      <c r="AZ13" s="19">
        <v>0.19471918014623099</v>
      </c>
      <c r="BA13" s="19"/>
      <c r="BB13" s="19">
        <v>8.0450335325763997E-2</v>
      </c>
      <c r="BC13" s="19">
        <v>0.199556310256404</v>
      </c>
      <c r="BD13" s="19"/>
      <c r="BE13" s="19">
        <v>0.138512303586419</v>
      </c>
      <c r="BF13" s="19">
        <v>0.18701325841347499</v>
      </c>
      <c r="BG13" s="19"/>
      <c r="BH13" s="19">
        <v>0.19624118144234101</v>
      </c>
      <c r="BI13" s="19">
        <v>0.180034225640753</v>
      </c>
      <c r="BJ13" s="19"/>
      <c r="BK13" s="19">
        <v>0.160971611378593</v>
      </c>
      <c r="BL13" s="19">
        <v>0.185133594776687</v>
      </c>
      <c r="BM13" s="19"/>
      <c r="BN13" s="19">
        <v>7.86699137849865E-2</v>
      </c>
      <c r="BO13" s="19">
        <v>0.18602934689734801</v>
      </c>
      <c r="BP13" s="19"/>
      <c r="BQ13" s="19">
        <v>7.2457610227737695E-2</v>
      </c>
      <c r="BR13" s="19">
        <v>0.19028734652631099</v>
      </c>
      <c r="BS13" s="19"/>
      <c r="BT13" s="19">
        <v>9.8958470882536606E-2</v>
      </c>
      <c r="BU13" s="19">
        <v>0.186780204128875</v>
      </c>
      <c r="BV13" s="19"/>
      <c r="BW13" s="19">
        <v>0.14396821451831401</v>
      </c>
      <c r="BX13" s="19">
        <v>0.20068672154551401</v>
      </c>
      <c r="BY13" s="19"/>
      <c r="BZ13" s="19">
        <v>6.5616244694811601E-2</v>
      </c>
      <c r="CA13" s="19">
        <v>0.18733179936555699</v>
      </c>
    </row>
    <row r="14" spans="2:79" x14ac:dyDescent="0.35">
      <c r="B14" s="16" t="s">
        <v>703</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C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388</v>
      </c>
      <c r="C9" s="17">
        <v>6.8243155740465605E-2</v>
      </c>
      <c r="D9" s="17">
        <v>8.60383674325923E-2</v>
      </c>
      <c r="E9" s="17">
        <v>6.2118222682744903E-2</v>
      </c>
      <c r="F9" s="17">
        <v>6.9837719865226106E-2</v>
      </c>
      <c r="G9" s="17">
        <v>6.9839415244598593E-2</v>
      </c>
      <c r="H9" s="17">
        <v>4.7902322730394901E-2</v>
      </c>
      <c r="I9" s="17">
        <v>6.6494562714711394E-2</v>
      </c>
      <c r="J9" s="17">
        <v>8.1157224659965499E-2</v>
      </c>
      <c r="K9" s="17">
        <v>7.8472335034045396E-2</v>
      </c>
      <c r="L9" s="17">
        <v>6.0656453970828701E-2</v>
      </c>
      <c r="M9" s="17"/>
      <c r="N9" s="17">
        <v>4.42083627286241E-2</v>
      </c>
      <c r="O9" s="17">
        <v>5.9305346965580201E-2</v>
      </c>
      <c r="P9" s="17">
        <v>6.7153307566031106E-2</v>
      </c>
      <c r="Q9" s="17">
        <v>9.3088667418366702E-2</v>
      </c>
      <c r="R9" s="17"/>
      <c r="S9" s="17">
        <v>7.3661245885334098E-2</v>
      </c>
      <c r="T9" s="17">
        <v>8.2527185593277694E-2</v>
      </c>
      <c r="U9" s="17">
        <v>6.2312495855357898E-2</v>
      </c>
      <c r="V9" s="17">
        <v>4.0077162099311399E-2</v>
      </c>
      <c r="W9" s="17">
        <v>6.0220024510216998E-2</v>
      </c>
      <c r="X9" s="17">
        <v>8.1648699191115004E-2</v>
      </c>
      <c r="Y9" s="17">
        <v>0.119253603625137</v>
      </c>
      <c r="Z9" s="17"/>
      <c r="AA9" s="17">
        <v>9.1174050973200901E-2</v>
      </c>
      <c r="AB9" s="17">
        <v>3.20624472278749E-2</v>
      </c>
      <c r="AC9" s="17"/>
      <c r="AD9" s="17">
        <v>8.56007209236858E-2</v>
      </c>
      <c r="AE9" s="17">
        <v>0.1176648765885</v>
      </c>
      <c r="AF9" s="17">
        <v>8.2074415082506902E-2</v>
      </c>
      <c r="AG9" s="17"/>
      <c r="AH9" s="17">
        <v>0.13349339508525301</v>
      </c>
      <c r="AI9" s="17">
        <v>5.89982563648761E-2</v>
      </c>
      <c r="AJ9" s="17"/>
      <c r="AK9" s="17">
        <v>7.3651081335061097E-2</v>
      </c>
      <c r="AL9" s="17">
        <v>6.5806382333195398E-2</v>
      </c>
      <c r="AM9" s="17"/>
      <c r="AN9" s="17">
        <v>5.4333364229598301E-2</v>
      </c>
      <c r="AO9" s="17">
        <v>9.3088667418366702E-2</v>
      </c>
      <c r="AP9" s="17"/>
      <c r="AQ9" s="17">
        <v>0.107202152159964</v>
      </c>
      <c r="AR9" s="17">
        <v>4.8808925182697797E-2</v>
      </c>
      <c r="AS9" s="17"/>
      <c r="AT9" s="17">
        <v>4.3262880188076801E-2</v>
      </c>
      <c r="AU9" s="17">
        <v>4.9177727369856601E-2</v>
      </c>
      <c r="AV9" s="17">
        <v>6.9414489615638494E-2</v>
      </c>
      <c r="AW9" s="17">
        <v>0.148375612551674</v>
      </c>
      <c r="AX9" s="17"/>
      <c r="AY9" s="17">
        <v>0.102837903039931</v>
      </c>
      <c r="AZ9" s="17">
        <v>5.9668777924305999E-2</v>
      </c>
      <c r="BA9" s="17"/>
      <c r="BB9" s="17">
        <v>8.2820998911420404E-2</v>
      </c>
      <c r="BC9" s="17">
        <v>6.5565119455263499E-2</v>
      </c>
      <c r="BD9" s="17"/>
      <c r="BE9" s="17">
        <v>0.111011259666666</v>
      </c>
      <c r="BF9" s="17">
        <v>6.2638249433816295E-2</v>
      </c>
      <c r="BG9" s="17"/>
      <c r="BH9" s="17">
        <v>0.101389747993804</v>
      </c>
      <c r="BI9" s="17">
        <v>6.5342171040338196E-2</v>
      </c>
      <c r="BJ9" s="17"/>
      <c r="BK9" s="17">
        <v>8.0987891388865904E-2</v>
      </c>
      <c r="BL9" s="17">
        <v>6.6034834134567205E-2</v>
      </c>
      <c r="BM9" s="17"/>
      <c r="BN9" s="17">
        <v>0.12730475591802401</v>
      </c>
      <c r="BO9" s="17">
        <v>6.5551583059438603E-2</v>
      </c>
      <c r="BP9" s="17"/>
      <c r="BQ9" s="17">
        <v>0.147508910345273</v>
      </c>
      <c r="BR9" s="17">
        <v>6.2007370329518398E-2</v>
      </c>
      <c r="BS9" s="17"/>
      <c r="BT9" s="17">
        <v>9.9912535468818106E-2</v>
      </c>
      <c r="BU9" s="17">
        <v>6.61273495471488E-2</v>
      </c>
      <c r="BV9" s="17"/>
      <c r="BW9" s="17">
        <v>7.9116355308374797E-2</v>
      </c>
      <c r="BX9" s="17">
        <v>6.3064521881572397E-2</v>
      </c>
      <c r="BY9" s="17"/>
      <c r="BZ9" s="17">
        <v>0.115687645985371</v>
      </c>
      <c r="CA9" s="17">
        <v>6.5963269346114198E-2</v>
      </c>
    </row>
    <row r="10" spans="2:79" ht="29" x14ac:dyDescent="0.35">
      <c r="B10" s="18" t="s">
        <v>389</v>
      </c>
      <c r="C10" s="17">
        <v>0.13427364890330301</v>
      </c>
      <c r="D10" s="17">
        <v>0.154926280580963</v>
      </c>
      <c r="E10" s="17">
        <v>0.141643618975763</v>
      </c>
      <c r="F10" s="17">
        <v>0.13652902191670299</v>
      </c>
      <c r="G10" s="17">
        <v>0.175951436835521</v>
      </c>
      <c r="H10" s="17">
        <v>9.6518701756801994E-2</v>
      </c>
      <c r="I10" s="17">
        <v>0.105288926747096</v>
      </c>
      <c r="J10" s="17">
        <v>0.134321987137654</v>
      </c>
      <c r="K10" s="17">
        <v>0.174206231556848</v>
      </c>
      <c r="L10" s="17">
        <v>7.9076616375399297E-2</v>
      </c>
      <c r="M10" s="17"/>
      <c r="N10" s="17">
        <v>6.6914857290744104E-2</v>
      </c>
      <c r="O10" s="17">
        <v>0.117692742038148</v>
      </c>
      <c r="P10" s="17">
        <v>0.18051132647099599</v>
      </c>
      <c r="Q10" s="17">
        <v>0.177852114087866</v>
      </c>
      <c r="R10" s="17"/>
      <c r="S10" s="17">
        <v>0.103186678161727</v>
      </c>
      <c r="T10" s="17">
        <v>0.17223732457861099</v>
      </c>
      <c r="U10" s="17">
        <v>0.173569388409853</v>
      </c>
      <c r="V10" s="17">
        <v>9.9947299100566503E-2</v>
      </c>
      <c r="W10" s="17">
        <v>0.18005004177549999</v>
      </c>
      <c r="X10" s="17">
        <v>0.183904165950591</v>
      </c>
      <c r="Y10" s="17">
        <v>0.12582079523946199</v>
      </c>
      <c r="Z10" s="17"/>
      <c r="AA10" s="17">
        <v>0.182308402133672</v>
      </c>
      <c r="AB10" s="17">
        <v>5.8483698817917699E-2</v>
      </c>
      <c r="AC10" s="17"/>
      <c r="AD10" s="17">
        <v>0.187286894554588</v>
      </c>
      <c r="AE10" s="17">
        <v>0.213988273566909</v>
      </c>
      <c r="AF10" s="17">
        <v>0.165041134371118</v>
      </c>
      <c r="AG10" s="17"/>
      <c r="AH10" s="17">
        <v>0.24914497156146401</v>
      </c>
      <c r="AI10" s="17">
        <v>0.117998247774059</v>
      </c>
      <c r="AJ10" s="17"/>
      <c r="AK10" s="17">
        <v>0.114677346070357</v>
      </c>
      <c r="AL10" s="17">
        <v>0.14310360574883699</v>
      </c>
      <c r="AM10" s="17"/>
      <c r="AN10" s="17">
        <v>0.109876189396763</v>
      </c>
      <c r="AO10" s="17">
        <v>0.177852114087866</v>
      </c>
      <c r="AP10" s="17"/>
      <c r="AQ10" s="17">
        <v>0.15976610785588599</v>
      </c>
      <c r="AR10" s="17">
        <v>0.121557039896379</v>
      </c>
      <c r="AS10" s="17"/>
      <c r="AT10" s="17">
        <v>5.16039460350338E-2</v>
      </c>
      <c r="AU10" s="17">
        <v>0.120182766458097</v>
      </c>
      <c r="AV10" s="17">
        <v>0.16150742331794599</v>
      </c>
      <c r="AW10" s="17">
        <v>0.21091142968155299</v>
      </c>
      <c r="AX10" s="17"/>
      <c r="AY10" s="17">
        <v>0.200184084108534</v>
      </c>
      <c r="AZ10" s="17">
        <v>0.117937614748029</v>
      </c>
      <c r="BA10" s="17"/>
      <c r="BB10" s="17">
        <v>0.14322071282040799</v>
      </c>
      <c r="BC10" s="17">
        <v>0.13263002017612799</v>
      </c>
      <c r="BD10" s="17"/>
      <c r="BE10" s="17">
        <v>0.174502124859198</v>
      </c>
      <c r="BF10" s="17">
        <v>0.12900156952889</v>
      </c>
      <c r="BG10" s="17"/>
      <c r="BH10" s="17">
        <v>0.14009533422665699</v>
      </c>
      <c r="BI10" s="17">
        <v>0.13376413589144001</v>
      </c>
      <c r="BJ10" s="17"/>
      <c r="BK10" s="17">
        <v>0.186760106340492</v>
      </c>
      <c r="BL10" s="17">
        <v>0.125179150502298</v>
      </c>
      <c r="BM10" s="17"/>
      <c r="BN10" s="17">
        <v>0.19185005524800899</v>
      </c>
      <c r="BO10" s="17">
        <v>0.131649759914125</v>
      </c>
      <c r="BP10" s="17"/>
      <c r="BQ10" s="17">
        <v>0.24408206662558499</v>
      </c>
      <c r="BR10" s="17">
        <v>0.12563509203034201</v>
      </c>
      <c r="BS10" s="17"/>
      <c r="BT10" s="17">
        <v>0.16985812460862501</v>
      </c>
      <c r="BU10" s="17">
        <v>0.131896278246566</v>
      </c>
      <c r="BV10" s="17"/>
      <c r="BW10" s="17">
        <v>0.16867175857279701</v>
      </c>
      <c r="BX10" s="17">
        <v>0.117890686896231</v>
      </c>
      <c r="BY10" s="17"/>
      <c r="BZ10" s="17">
        <v>0.240593675833361</v>
      </c>
      <c r="CA10" s="17">
        <v>0.129164571292949</v>
      </c>
    </row>
    <row r="11" spans="2:79" ht="29" x14ac:dyDescent="0.35">
      <c r="B11" s="18" t="s">
        <v>390</v>
      </c>
      <c r="C11" s="17">
        <v>0.25330642418701899</v>
      </c>
      <c r="D11" s="17">
        <v>0.25431567633110203</v>
      </c>
      <c r="E11" s="17">
        <v>0.3293733575776</v>
      </c>
      <c r="F11" s="17">
        <v>0.22941707484682</v>
      </c>
      <c r="G11" s="17">
        <v>0.32938646450280401</v>
      </c>
      <c r="H11" s="17">
        <v>0.19853640165769901</v>
      </c>
      <c r="I11" s="17">
        <v>0.21508541299554501</v>
      </c>
      <c r="J11" s="17">
        <v>0.228296269466049</v>
      </c>
      <c r="K11" s="17">
        <v>0.20941745257210101</v>
      </c>
      <c r="L11" s="17">
        <v>0.21503847343577401</v>
      </c>
      <c r="M11" s="17"/>
      <c r="N11" s="17">
        <v>0.36018979467353202</v>
      </c>
      <c r="O11" s="17">
        <v>0.27024311149638702</v>
      </c>
      <c r="P11" s="17">
        <v>0.21461383216730001</v>
      </c>
      <c r="Q11" s="17">
        <v>0.17401757977278001</v>
      </c>
      <c r="R11" s="17"/>
      <c r="S11" s="17">
        <v>0.296824299943582</v>
      </c>
      <c r="T11" s="17">
        <v>0.20807583436879001</v>
      </c>
      <c r="U11" s="17">
        <v>0.22610650322336201</v>
      </c>
      <c r="V11" s="17">
        <v>0.34297796620701199</v>
      </c>
      <c r="W11" s="17">
        <v>0.23129661901989301</v>
      </c>
      <c r="X11" s="17">
        <v>0.20798312633673799</v>
      </c>
      <c r="Y11" s="17">
        <v>0.188296971685745</v>
      </c>
      <c r="Z11" s="17"/>
      <c r="AA11" s="17">
        <v>0.185506267524639</v>
      </c>
      <c r="AB11" s="17">
        <v>0.36028252260849097</v>
      </c>
      <c r="AC11" s="17"/>
      <c r="AD11" s="17">
        <v>0.19018600630996901</v>
      </c>
      <c r="AE11" s="17">
        <v>0.143122121730312</v>
      </c>
      <c r="AF11" s="17">
        <v>0.200853002128076</v>
      </c>
      <c r="AG11" s="17"/>
      <c r="AH11" s="17">
        <v>0.156476498245079</v>
      </c>
      <c r="AI11" s="17">
        <v>0.267025652359483</v>
      </c>
      <c r="AJ11" s="17"/>
      <c r="AK11" s="17">
        <v>0.25905757741743701</v>
      </c>
      <c r="AL11" s="17">
        <v>0.25071499481028597</v>
      </c>
      <c r="AM11" s="17"/>
      <c r="AN11" s="17">
        <v>0.29769638520845498</v>
      </c>
      <c r="AO11" s="17">
        <v>0.17401757977278001</v>
      </c>
      <c r="AP11" s="17"/>
      <c r="AQ11" s="17">
        <v>0.18486662133349799</v>
      </c>
      <c r="AR11" s="17">
        <v>0.28744680330925498</v>
      </c>
      <c r="AS11" s="17"/>
      <c r="AT11" s="17">
        <v>0.45144772270887201</v>
      </c>
      <c r="AU11" s="17">
        <v>0.27193045716252001</v>
      </c>
      <c r="AV11" s="17">
        <v>0.17919557478994499</v>
      </c>
      <c r="AW11" s="17">
        <v>0.12960672157435099</v>
      </c>
      <c r="AX11" s="17"/>
      <c r="AY11" s="17">
        <v>0.194682666902465</v>
      </c>
      <c r="AZ11" s="17">
        <v>0.26783644053919398</v>
      </c>
      <c r="BA11" s="17"/>
      <c r="BB11" s="17">
        <v>0.23975369567094701</v>
      </c>
      <c r="BC11" s="17">
        <v>0.25579614082780699</v>
      </c>
      <c r="BD11" s="17"/>
      <c r="BE11" s="17">
        <v>0.21024897874126</v>
      </c>
      <c r="BF11" s="17">
        <v>0.25894924968949101</v>
      </c>
      <c r="BG11" s="17"/>
      <c r="BH11" s="17">
        <v>0.28834119537052399</v>
      </c>
      <c r="BI11" s="17">
        <v>0.25024018635481499</v>
      </c>
      <c r="BJ11" s="17"/>
      <c r="BK11" s="17">
        <v>0.23126511181689899</v>
      </c>
      <c r="BL11" s="17">
        <v>0.25712559373844102</v>
      </c>
      <c r="BM11" s="17"/>
      <c r="BN11" s="17">
        <v>0.179147382324473</v>
      </c>
      <c r="BO11" s="17">
        <v>0.25668602193798201</v>
      </c>
      <c r="BP11" s="17"/>
      <c r="BQ11" s="17">
        <v>0.170570304809748</v>
      </c>
      <c r="BR11" s="17">
        <v>0.25981522093970699</v>
      </c>
      <c r="BS11" s="17"/>
      <c r="BT11" s="17">
        <v>0.225051303436856</v>
      </c>
      <c r="BU11" s="17">
        <v>0.25519412644039102</v>
      </c>
      <c r="BV11" s="17"/>
      <c r="BW11" s="17">
        <v>0.20684071600051901</v>
      </c>
      <c r="BX11" s="17">
        <v>0.275436882493169</v>
      </c>
      <c r="BY11" s="17"/>
      <c r="BZ11" s="17">
        <v>0.17604437119876601</v>
      </c>
      <c r="CA11" s="17">
        <v>0.25701915674033099</v>
      </c>
    </row>
    <row r="12" spans="2:79" ht="29" x14ac:dyDescent="0.35">
      <c r="B12" s="18" t="s">
        <v>391</v>
      </c>
      <c r="C12" s="17">
        <v>0.13174097295946199</v>
      </c>
      <c r="D12" s="17">
        <v>0.113787570944744</v>
      </c>
      <c r="E12" s="17">
        <v>0.139619087507204</v>
      </c>
      <c r="F12" s="17">
        <v>0.101216028620707</v>
      </c>
      <c r="G12" s="17">
        <v>0.11548693834688099</v>
      </c>
      <c r="H12" s="17">
        <v>0.14044818302527701</v>
      </c>
      <c r="I12" s="17">
        <v>0.154726929244002</v>
      </c>
      <c r="J12" s="17">
        <v>0.14658051439918299</v>
      </c>
      <c r="K12" s="17">
        <v>0.18011884359068001</v>
      </c>
      <c r="L12" s="17">
        <v>0.146528497370226</v>
      </c>
      <c r="M12" s="17"/>
      <c r="N12" s="17">
        <v>0.120314035796106</v>
      </c>
      <c r="O12" s="17">
        <v>0.138157374134556</v>
      </c>
      <c r="P12" s="17">
        <v>0.151272414873241</v>
      </c>
      <c r="Q12" s="17">
        <v>0.12909954455137199</v>
      </c>
      <c r="R12" s="17"/>
      <c r="S12" s="17">
        <v>0.11814961242785001</v>
      </c>
      <c r="T12" s="17">
        <v>0.157104545062829</v>
      </c>
      <c r="U12" s="17">
        <v>0.15127654302576299</v>
      </c>
      <c r="V12" s="17">
        <v>0.12508421937933001</v>
      </c>
      <c r="W12" s="17">
        <v>0.146693690803536</v>
      </c>
      <c r="X12" s="17">
        <v>0.14012452004689399</v>
      </c>
      <c r="Y12" s="17">
        <v>0.122384095408217</v>
      </c>
      <c r="Z12" s="17"/>
      <c r="AA12" s="17">
        <v>0.132040793891572</v>
      </c>
      <c r="AB12" s="17">
        <v>0.13126791102094701</v>
      </c>
      <c r="AC12" s="17"/>
      <c r="AD12" s="17">
        <v>0.14249468819386499</v>
      </c>
      <c r="AE12" s="17">
        <v>0.12648210244526001</v>
      </c>
      <c r="AF12" s="17">
        <v>0.12388292251536299</v>
      </c>
      <c r="AG12" s="17"/>
      <c r="AH12" s="17">
        <v>0.12126721316725</v>
      </c>
      <c r="AI12" s="17">
        <v>0.133224934648114</v>
      </c>
      <c r="AJ12" s="17"/>
      <c r="AK12" s="17">
        <v>0.12646237518724601</v>
      </c>
      <c r="AL12" s="17">
        <v>0.13411947215550599</v>
      </c>
      <c r="AM12" s="17"/>
      <c r="AN12" s="17">
        <v>0.13321978003430601</v>
      </c>
      <c r="AO12" s="17">
        <v>0.12909954455137199</v>
      </c>
      <c r="AP12" s="17"/>
      <c r="AQ12" s="17">
        <v>0.124959356448338</v>
      </c>
      <c r="AR12" s="17">
        <v>0.13512390144695199</v>
      </c>
      <c r="AS12" s="17"/>
      <c r="AT12" s="17">
        <v>0.1067908243771</v>
      </c>
      <c r="AU12" s="17">
        <v>0.14468348868500699</v>
      </c>
      <c r="AV12" s="17">
        <v>0.13657503269259999</v>
      </c>
      <c r="AW12" s="17">
        <v>0.122299518284628</v>
      </c>
      <c r="AX12" s="17"/>
      <c r="AY12" s="17">
        <v>0.127222922195635</v>
      </c>
      <c r="AZ12" s="17">
        <v>0.13286078094378601</v>
      </c>
      <c r="BA12" s="17"/>
      <c r="BB12" s="17">
        <v>0.12579909820549601</v>
      </c>
      <c r="BC12" s="17">
        <v>0.13283253060668301</v>
      </c>
      <c r="BD12" s="17"/>
      <c r="BE12" s="17">
        <v>0.118735951330863</v>
      </c>
      <c r="BF12" s="17">
        <v>0.133445325527208</v>
      </c>
      <c r="BG12" s="17"/>
      <c r="BH12" s="17">
        <v>0.128351298076952</v>
      </c>
      <c r="BI12" s="17">
        <v>0.13203763678835301</v>
      </c>
      <c r="BJ12" s="17"/>
      <c r="BK12" s="17">
        <v>0.13962238461237</v>
      </c>
      <c r="BL12" s="17">
        <v>0.13037533524689901</v>
      </c>
      <c r="BM12" s="17"/>
      <c r="BN12" s="17">
        <v>0.153269511115666</v>
      </c>
      <c r="BO12" s="17">
        <v>0.13075986806237999</v>
      </c>
      <c r="BP12" s="17"/>
      <c r="BQ12" s="17">
        <v>0.123246491242194</v>
      </c>
      <c r="BR12" s="17">
        <v>0.13240922831677401</v>
      </c>
      <c r="BS12" s="17"/>
      <c r="BT12" s="17">
        <v>0.11327773985797999</v>
      </c>
      <c r="BU12" s="17">
        <v>0.13297448694931099</v>
      </c>
      <c r="BV12" s="17"/>
      <c r="BW12" s="17">
        <v>0.13342257705468899</v>
      </c>
      <c r="BX12" s="17">
        <v>0.13094006685538401</v>
      </c>
      <c r="BY12" s="17"/>
      <c r="BZ12" s="17">
        <v>0.121221672437283</v>
      </c>
      <c r="CA12" s="17">
        <v>0.132246464956842</v>
      </c>
    </row>
    <row r="13" spans="2:79" ht="29" x14ac:dyDescent="0.35">
      <c r="B13" s="18" t="s">
        <v>392</v>
      </c>
      <c r="C13" s="17">
        <v>0.20804615636621801</v>
      </c>
      <c r="D13" s="17">
        <v>0.187170191758843</v>
      </c>
      <c r="E13" s="17">
        <v>0.17150951578881299</v>
      </c>
      <c r="F13" s="17">
        <v>0.230509127126476</v>
      </c>
      <c r="G13" s="17">
        <v>0.151276556091753</v>
      </c>
      <c r="H13" s="17">
        <v>0.28199354040166102</v>
      </c>
      <c r="I13" s="17">
        <v>0.22704485535949401</v>
      </c>
      <c r="J13" s="17">
        <v>0.203257383009874</v>
      </c>
      <c r="K13" s="17">
        <v>0.146613429202785</v>
      </c>
      <c r="L13" s="17">
        <v>0.270255877939656</v>
      </c>
      <c r="M13" s="17"/>
      <c r="N13" s="17">
        <v>0.17873232599062799</v>
      </c>
      <c r="O13" s="17">
        <v>0.20394501454553501</v>
      </c>
      <c r="P13" s="17">
        <v>0.22959823735361701</v>
      </c>
      <c r="Q13" s="17">
        <v>0.224722923910606</v>
      </c>
      <c r="R13" s="17"/>
      <c r="S13" s="17">
        <v>0.198386463494684</v>
      </c>
      <c r="T13" s="17">
        <v>0.20670641588330699</v>
      </c>
      <c r="U13" s="17">
        <v>0.22416619508677399</v>
      </c>
      <c r="V13" s="17">
        <v>0.190458956713845</v>
      </c>
      <c r="W13" s="17">
        <v>0.23508809262323699</v>
      </c>
      <c r="X13" s="17">
        <v>0.20386933441563501</v>
      </c>
      <c r="Y13" s="17">
        <v>0.21781406585416499</v>
      </c>
      <c r="Z13" s="17"/>
      <c r="AA13" s="17">
        <v>0.22497167683278299</v>
      </c>
      <c r="AB13" s="17">
        <v>0.18134081772987801</v>
      </c>
      <c r="AC13" s="17"/>
      <c r="AD13" s="17">
        <v>0.21871009645940401</v>
      </c>
      <c r="AE13" s="17">
        <v>0.20957389663859499</v>
      </c>
      <c r="AF13" s="17">
        <v>0.24361420062526501</v>
      </c>
      <c r="AG13" s="17"/>
      <c r="AH13" s="17">
        <v>0.166052929878301</v>
      </c>
      <c r="AI13" s="17">
        <v>0.21399591466956699</v>
      </c>
      <c r="AJ13" s="17"/>
      <c r="AK13" s="17">
        <v>0.19775674974450599</v>
      </c>
      <c r="AL13" s="17">
        <v>0.212682490944755</v>
      </c>
      <c r="AM13" s="17"/>
      <c r="AN13" s="17">
        <v>0.19870964671309099</v>
      </c>
      <c r="AO13" s="17">
        <v>0.224722923910606</v>
      </c>
      <c r="AP13" s="17"/>
      <c r="AQ13" s="17">
        <v>0.215090525935693</v>
      </c>
      <c r="AR13" s="17">
        <v>0.20453215665038499</v>
      </c>
      <c r="AS13" s="17"/>
      <c r="AT13" s="17">
        <v>9.7191887587360706E-2</v>
      </c>
      <c r="AU13" s="17">
        <v>0.21711515593227801</v>
      </c>
      <c r="AV13" s="17">
        <v>0.251804632875961</v>
      </c>
      <c r="AW13" s="17">
        <v>0.22422255841202299</v>
      </c>
      <c r="AX13" s="17"/>
      <c r="AY13" s="17">
        <v>0.185352181760912</v>
      </c>
      <c r="AZ13" s="17">
        <v>0.21367090369366101</v>
      </c>
      <c r="BA13" s="17"/>
      <c r="BB13" s="17">
        <v>0.212124045424126</v>
      </c>
      <c r="BC13" s="17">
        <v>0.20729702395094701</v>
      </c>
      <c r="BD13" s="17"/>
      <c r="BE13" s="17">
        <v>0.184260731187986</v>
      </c>
      <c r="BF13" s="17">
        <v>0.211163317693217</v>
      </c>
      <c r="BG13" s="17"/>
      <c r="BH13" s="17">
        <v>0.163606147751576</v>
      </c>
      <c r="BI13" s="17">
        <v>0.21193553914437199</v>
      </c>
      <c r="BJ13" s="17"/>
      <c r="BK13" s="17">
        <v>0.22005538951494799</v>
      </c>
      <c r="BL13" s="17">
        <v>0.20596527765957101</v>
      </c>
      <c r="BM13" s="17"/>
      <c r="BN13" s="17">
        <v>0.191848166170767</v>
      </c>
      <c r="BO13" s="17">
        <v>0.20878433595780699</v>
      </c>
      <c r="BP13" s="17"/>
      <c r="BQ13" s="17">
        <v>0.156142271161341</v>
      </c>
      <c r="BR13" s="17">
        <v>0.21212940129015501</v>
      </c>
      <c r="BS13" s="17"/>
      <c r="BT13" s="17">
        <v>0.12937027098393999</v>
      </c>
      <c r="BU13" s="17">
        <v>0.21330242999659499</v>
      </c>
      <c r="BV13" s="17"/>
      <c r="BW13" s="17">
        <v>0.22606051050843701</v>
      </c>
      <c r="BX13" s="17">
        <v>0.199466368629928</v>
      </c>
      <c r="BY13" s="17"/>
      <c r="BZ13" s="17">
        <v>0.16657473999361999</v>
      </c>
      <c r="CA13" s="17">
        <v>0.210039014071177</v>
      </c>
    </row>
    <row r="14" spans="2:79" ht="29" x14ac:dyDescent="0.35">
      <c r="B14" s="18" t="s">
        <v>393</v>
      </c>
      <c r="C14" s="17">
        <v>0.165294803377462</v>
      </c>
      <c r="D14" s="17">
        <v>0.164166658027561</v>
      </c>
      <c r="E14" s="17">
        <v>0.114866991929506</v>
      </c>
      <c r="F14" s="17">
        <v>0.19873680676064001</v>
      </c>
      <c r="G14" s="17">
        <v>9.7972538566798995E-2</v>
      </c>
      <c r="H14" s="17">
        <v>0.20259583801124401</v>
      </c>
      <c r="I14" s="17">
        <v>0.207526626362879</v>
      </c>
      <c r="J14" s="17">
        <v>0.16867757896855201</v>
      </c>
      <c r="K14" s="17">
        <v>0.15620277272630601</v>
      </c>
      <c r="L14" s="17">
        <v>0.18606014543251601</v>
      </c>
      <c r="M14" s="17"/>
      <c r="N14" s="17">
        <v>0.16834644965215301</v>
      </c>
      <c r="O14" s="17">
        <v>0.168482093645654</v>
      </c>
      <c r="P14" s="17">
        <v>0.130447788427834</v>
      </c>
      <c r="Q14" s="17">
        <v>0.176324926944227</v>
      </c>
      <c r="R14" s="17"/>
      <c r="S14" s="17">
        <v>0.17437933982680501</v>
      </c>
      <c r="T14" s="17">
        <v>0.13588010544071799</v>
      </c>
      <c r="U14" s="17">
        <v>0.13889570463902601</v>
      </c>
      <c r="V14" s="17">
        <v>0.15691517505643801</v>
      </c>
      <c r="W14" s="17">
        <v>0.12746877677572299</v>
      </c>
      <c r="X14" s="17">
        <v>0.17123538428273799</v>
      </c>
      <c r="Y14" s="17">
        <v>0.20613103075254399</v>
      </c>
      <c r="Z14" s="17"/>
      <c r="AA14" s="17">
        <v>0.16976694465726</v>
      </c>
      <c r="AB14" s="17">
        <v>0.158238592164195</v>
      </c>
      <c r="AC14" s="17"/>
      <c r="AD14" s="17">
        <v>0.16125536251903599</v>
      </c>
      <c r="AE14" s="17">
        <v>0.18431308477244901</v>
      </c>
      <c r="AF14" s="17">
        <v>0.16998499079221899</v>
      </c>
      <c r="AG14" s="17"/>
      <c r="AH14" s="17">
        <v>0.16780443110791801</v>
      </c>
      <c r="AI14" s="17">
        <v>0.16493922987963</v>
      </c>
      <c r="AJ14" s="17"/>
      <c r="AK14" s="17">
        <v>0.181768034796394</v>
      </c>
      <c r="AL14" s="17">
        <v>0.157872080643707</v>
      </c>
      <c r="AM14" s="17"/>
      <c r="AN14" s="17">
        <v>0.15911957458194201</v>
      </c>
      <c r="AO14" s="17">
        <v>0.176324926944227</v>
      </c>
      <c r="AP14" s="17"/>
      <c r="AQ14" s="17">
        <v>0.19244354485159601</v>
      </c>
      <c r="AR14" s="17">
        <v>0.15175197759518699</v>
      </c>
      <c r="AS14" s="17"/>
      <c r="AT14" s="17">
        <v>0.124051979108597</v>
      </c>
      <c r="AU14" s="17">
        <v>0.16681781365425999</v>
      </c>
      <c r="AV14" s="17">
        <v>0.18774803631912701</v>
      </c>
      <c r="AW14" s="17">
        <v>0.15966286243504299</v>
      </c>
      <c r="AX14" s="17"/>
      <c r="AY14" s="17">
        <v>0.17633268809312699</v>
      </c>
      <c r="AZ14" s="17">
        <v>0.16255904141267499</v>
      </c>
      <c r="BA14" s="17"/>
      <c r="BB14" s="17">
        <v>0.15998425888471801</v>
      </c>
      <c r="BC14" s="17">
        <v>0.16627038190982599</v>
      </c>
      <c r="BD14" s="17"/>
      <c r="BE14" s="17">
        <v>0.18094582691268099</v>
      </c>
      <c r="BF14" s="17">
        <v>0.16324368320927701</v>
      </c>
      <c r="BG14" s="17"/>
      <c r="BH14" s="17">
        <v>0.122717788707031</v>
      </c>
      <c r="BI14" s="17">
        <v>0.16902113720966999</v>
      </c>
      <c r="BJ14" s="17"/>
      <c r="BK14" s="17">
        <v>0.12016012133826</v>
      </c>
      <c r="BL14" s="17">
        <v>0.17311543585445199</v>
      </c>
      <c r="BM14" s="17"/>
      <c r="BN14" s="17">
        <v>0.142314409563117</v>
      </c>
      <c r="BO14" s="17">
        <v>0.16634207266925199</v>
      </c>
      <c r="BP14" s="17"/>
      <c r="BQ14" s="17">
        <v>0.14692452484687901</v>
      </c>
      <c r="BR14" s="17">
        <v>0.166739981253169</v>
      </c>
      <c r="BS14" s="17"/>
      <c r="BT14" s="17">
        <v>0.243539281389521</v>
      </c>
      <c r="BU14" s="17">
        <v>0.16006735173203099</v>
      </c>
      <c r="BV14" s="17"/>
      <c r="BW14" s="17">
        <v>0.16774305040303</v>
      </c>
      <c r="BX14" s="17">
        <v>0.16412876435993501</v>
      </c>
      <c r="BY14" s="17"/>
      <c r="BZ14" s="17">
        <v>0.17274236486106201</v>
      </c>
      <c r="CA14" s="17">
        <v>0.16493692000660301</v>
      </c>
    </row>
    <row r="15" spans="2:79" x14ac:dyDescent="0.35">
      <c r="B15" s="18" t="s">
        <v>75</v>
      </c>
      <c r="C15" s="19">
        <v>3.9094838466070203E-2</v>
      </c>
      <c r="D15" s="19">
        <v>3.9595254924194398E-2</v>
      </c>
      <c r="E15" s="19">
        <v>4.0869205538369903E-2</v>
      </c>
      <c r="F15" s="19">
        <v>3.3754220863426297E-2</v>
      </c>
      <c r="G15" s="19">
        <v>6.00866504116431E-2</v>
      </c>
      <c r="H15" s="19">
        <v>3.2005012416922302E-2</v>
      </c>
      <c r="I15" s="19">
        <v>2.3832686576272601E-2</v>
      </c>
      <c r="J15" s="19">
        <v>3.7709042358722501E-2</v>
      </c>
      <c r="K15" s="19">
        <v>5.4968935317234201E-2</v>
      </c>
      <c r="L15" s="19">
        <v>4.2383935475600397E-2</v>
      </c>
      <c r="M15" s="19"/>
      <c r="N15" s="19">
        <v>6.1294173868212599E-2</v>
      </c>
      <c r="O15" s="19">
        <v>4.2174317174140399E-2</v>
      </c>
      <c r="P15" s="19">
        <v>2.6403093140981701E-2</v>
      </c>
      <c r="Q15" s="19">
        <v>2.4894243314782499E-2</v>
      </c>
      <c r="R15" s="19"/>
      <c r="S15" s="19">
        <v>3.5412360260019198E-2</v>
      </c>
      <c r="T15" s="19">
        <v>3.74685890724673E-2</v>
      </c>
      <c r="U15" s="19">
        <v>2.3673169759863E-2</v>
      </c>
      <c r="V15" s="19">
        <v>4.45392214434975E-2</v>
      </c>
      <c r="W15" s="19">
        <v>1.9182754491894001E-2</v>
      </c>
      <c r="X15" s="19">
        <v>1.1234769776289901E-2</v>
      </c>
      <c r="Y15" s="19">
        <v>2.0299437434729201E-2</v>
      </c>
      <c r="Z15" s="19"/>
      <c r="AA15" s="19">
        <v>1.42318639868731E-2</v>
      </c>
      <c r="AB15" s="19">
        <v>7.8324010430696894E-2</v>
      </c>
      <c r="AC15" s="19"/>
      <c r="AD15" s="19">
        <v>1.44662310394519E-2</v>
      </c>
      <c r="AE15" s="19">
        <v>4.8556442579759497E-3</v>
      </c>
      <c r="AF15" s="19">
        <v>1.4549334485452699E-2</v>
      </c>
      <c r="AG15" s="19"/>
      <c r="AH15" s="19">
        <v>5.7605609547342696E-3</v>
      </c>
      <c r="AI15" s="19">
        <v>4.3817764304270902E-2</v>
      </c>
      <c r="AJ15" s="19"/>
      <c r="AK15" s="19">
        <v>4.6626835448999197E-2</v>
      </c>
      <c r="AL15" s="19">
        <v>3.5700973363713098E-2</v>
      </c>
      <c r="AM15" s="19"/>
      <c r="AN15" s="19">
        <v>4.7045059835845199E-2</v>
      </c>
      <c r="AO15" s="19">
        <v>2.4894243314782499E-2</v>
      </c>
      <c r="AP15" s="19"/>
      <c r="AQ15" s="19">
        <v>1.5671691415024901E-2</v>
      </c>
      <c r="AR15" s="19">
        <v>5.07791959191458E-2</v>
      </c>
      <c r="AS15" s="19"/>
      <c r="AT15" s="19">
        <v>0.12565075999496</v>
      </c>
      <c r="AU15" s="19">
        <v>3.0092590737981501E-2</v>
      </c>
      <c r="AV15" s="19">
        <v>1.37548103887814E-2</v>
      </c>
      <c r="AW15" s="19">
        <v>4.9212970607283597E-3</v>
      </c>
      <c r="AX15" s="19"/>
      <c r="AY15" s="19">
        <v>1.33875538993974E-2</v>
      </c>
      <c r="AZ15" s="19">
        <v>4.5466440738348803E-2</v>
      </c>
      <c r="BA15" s="19"/>
      <c r="BB15" s="19">
        <v>3.62971900828837E-2</v>
      </c>
      <c r="BC15" s="19">
        <v>3.9608783073344998E-2</v>
      </c>
      <c r="BD15" s="19"/>
      <c r="BE15" s="19">
        <v>2.0295127301346801E-2</v>
      </c>
      <c r="BF15" s="19">
        <v>4.1558604918101101E-2</v>
      </c>
      <c r="BG15" s="19"/>
      <c r="BH15" s="19">
        <v>5.5498487873455099E-2</v>
      </c>
      <c r="BI15" s="19">
        <v>3.7659193571012099E-2</v>
      </c>
      <c r="BJ15" s="19"/>
      <c r="BK15" s="19">
        <v>2.1148994988164801E-2</v>
      </c>
      <c r="BL15" s="19">
        <v>4.2204372863773001E-2</v>
      </c>
      <c r="BM15" s="19"/>
      <c r="BN15" s="19">
        <v>1.4265719659942701E-2</v>
      </c>
      <c r="BO15" s="19">
        <v>4.0226358399015401E-2</v>
      </c>
      <c r="BP15" s="19"/>
      <c r="BQ15" s="19">
        <v>1.15254309689805E-2</v>
      </c>
      <c r="BR15" s="19">
        <v>4.1263705840334501E-2</v>
      </c>
      <c r="BS15" s="19"/>
      <c r="BT15" s="19">
        <v>1.8990744254260301E-2</v>
      </c>
      <c r="BU15" s="19">
        <v>4.0437977087957697E-2</v>
      </c>
      <c r="BV15" s="19"/>
      <c r="BW15" s="19">
        <v>1.8145032152153601E-2</v>
      </c>
      <c r="BX15" s="19">
        <v>4.9072708883780701E-2</v>
      </c>
      <c r="BY15" s="19"/>
      <c r="BZ15" s="19">
        <v>7.1355296905377501E-3</v>
      </c>
      <c r="CA15" s="19">
        <v>4.0630603585983902E-2</v>
      </c>
    </row>
    <row r="16" spans="2:79" x14ac:dyDescent="0.35">
      <c r="B16" s="16"/>
    </row>
    <row r="17" spans="2:2" x14ac:dyDescent="0.35">
      <c r="B17" t="s">
        <v>78</v>
      </c>
    </row>
    <row r="18" spans="2:2" x14ac:dyDescent="0.35">
      <c r="B18" t="s">
        <v>79</v>
      </c>
    </row>
    <row r="20" spans="2:2" x14ac:dyDescent="0.3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CA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3101</v>
      </c>
      <c r="D7" s="10">
        <v>432</v>
      </c>
      <c r="E7" s="10">
        <v>391</v>
      </c>
      <c r="F7" s="10">
        <v>384</v>
      </c>
      <c r="G7" s="10">
        <v>417</v>
      </c>
      <c r="H7" s="10">
        <v>389</v>
      </c>
      <c r="I7" s="10">
        <v>464</v>
      </c>
      <c r="J7" s="10">
        <v>216</v>
      </c>
      <c r="K7" s="10">
        <v>113</v>
      </c>
      <c r="L7" s="10">
        <v>295</v>
      </c>
      <c r="M7" s="10"/>
      <c r="N7" s="10">
        <v>523</v>
      </c>
      <c r="O7" s="10">
        <v>429</v>
      </c>
      <c r="P7" s="10">
        <v>612</v>
      </c>
      <c r="Q7" s="10">
        <v>1537</v>
      </c>
      <c r="R7" s="10"/>
      <c r="S7" s="10">
        <v>295</v>
      </c>
      <c r="T7" s="10">
        <v>236</v>
      </c>
      <c r="U7" s="10">
        <v>264</v>
      </c>
      <c r="V7" s="10">
        <v>597</v>
      </c>
      <c r="W7" s="10">
        <v>539</v>
      </c>
      <c r="X7" s="10">
        <v>629</v>
      </c>
      <c r="Y7" s="10">
        <v>411</v>
      </c>
      <c r="Z7" s="10"/>
      <c r="AA7" s="10">
        <v>3014</v>
      </c>
      <c r="AB7" s="10">
        <v>87</v>
      </c>
      <c r="AC7" s="10"/>
      <c r="AD7" s="10">
        <v>68</v>
      </c>
      <c r="AE7" s="10">
        <v>1077</v>
      </c>
      <c r="AF7" s="10">
        <v>1921</v>
      </c>
      <c r="AG7" s="10"/>
      <c r="AH7" s="10">
        <v>537</v>
      </c>
      <c r="AI7" s="10">
        <v>2564</v>
      </c>
      <c r="AJ7" s="10"/>
      <c r="AK7" s="10">
        <v>824</v>
      </c>
      <c r="AL7" s="10">
        <v>2277</v>
      </c>
      <c r="AM7" s="10"/>
      <c r="AN7" s="10">
        <v>1564</v>
      </c>
      <c r="AO7" s="10">
        <v>1537</v>
      </c>
      <c r="AP7" s="10"/>
      <c r="AQ7" s="10">
        <v>1390</v>
      </c>
      <c r="AR7" s="10">
        <v>1711</v>
      </c>
      <c r="AS7" s="10"/>
      <c r="AT7" s="10">
        <v>211</v>
      </c>
      <c r="AU7" s="10">
        <v>725</v>
      </c>
      <c r="AV7" s="10">
        <v>1524</v>
      </c>
      <c r="AW7" s="10">
        <v>633</v>
      </c>
      <c r="AX7" s="10"/>
      <c r="AY7" s="10">
        <v>862</v>
      </c>
      <c r="AZ7" s="10">
        <v>2239</v>
      </c>
      <c r="BA7" s="10"/>
      <c r="BB7" s="10">
        <v>512</v>
      </c>
      <c r="BC7" s="10">
        <v>2589</v>
      </c>
      <c r="BD7" s="10"/>
      <c r="BE7" s="10">
        <v>471</v>
      </c>
      <c r="BF7" s="10">
        <v>2630</v>
      </c>
      <c r="BG7" s="10"/>
      <c r="BH7" s="10">
        <v>253</v>
      </c>
      <c r="BI7" s="10">
        <v>2848</v>
      </c>
      <c r="BJ7" s="10"/>
      <c r="BK7" s="10">
        <v>539</v>
      </c>
      <c r="BL7" s="10">
        <v>2562</v>
      </c>
      <c r="BM7" s="10"/>
      <c r="BN7" s="10">
        <v>175</v>
      </c>
      <c r="BO7" s="10">
        <v>2926</v>
      </c>
      <c r="BP7" s="10"/>
      <c r="BQ7" s="10">
        <v>353</v>
      </c>
      <c r="BR7" s="10">
        <v>2748</v>
      </c>
      <c r="BS7" s="10"/>
      <c r="BT7" s="10">
        <v>244</v>
      </c>
      <c r="BU7" s="10">
        <v>2857</v>
      </c>
      <c r="BV7" s="10"/>
      <c r="BW7" s="10">
        <v>1495</v>
      </c>
      <c r="BX7" s="10">
        <v>1606</v>
      </c>
      <c r="BY7" s="10"/>
      <c r="BZ7" s="10">
        <v>151</v>
      </c>
      <c r="CA7" s="10">
        <v>2950</v>
      </c>
    </row>
    <row r="8" spans="2:79" ht="30" customHeight="1" x14ac:dyDescent="0.35">
      <c r="B8" s="11" t="s">
        <v>27</v>
      </c>
      <c r="C8" s="11">
        <v>3027</v>
      </c>
      <c r="D8" s="11">
        <v>423</v>
      </c>
      <c r="E8" s="11">
        <v>376</v>
      </c>
      <c r="F8" s="11">
        <v>376</v>
      </c>
      <c r="G8" s="11">
        <v>403</v>
      </c>
      <c r="H8" s="11">
        <v>378</v>
      </c>
      <c r="I8" s="11">
        <v>450</v>
      </c>
      <c r="J8" s="11">
        <v>218</v>
      </c>
      <c r="K8" s="11">
        <v>108</v>
      </c>
      <c r="L8" s="11">
        <v>295</v>
      </c>
      <c r="M8" s="11"/>
      <c r="N8" s="11">
        <v>520</v>
      </c>
      <c r="O8" s="11">
        <v>537</v>
      </c>
      <c r="P8" s="11">
        <v>575</v>
      </c>
      <c r="Q8" s="11">
        <v>1395</v>
      </c>
      <c r="R8" s="11"/>
      <c r="S8" s="11">
        <v>302</v>
      </c>
      <c r="T8" s="11">
        <v>225</v>
      </c>
      <c r="U8" s="11">
        <v>254</v>
      </c>
      <c r="V8" s="11">
        <v>584</v>
      </c>
      <c r="W8" s="11">
        <v>520</v>
      </c>
      <c r="X8" s="11">
        <v>611</v>
      </c>
      <c r="Y8" s="11">
        <v>401</v>
      </c>
      <c r="Z8" s="11"/>
      <c r="AA8" s="11">
        <v>2942</v>
      </c>
      <c r="AB8" s="11">
        <v>85</v>
      </c>
      <c r="AC8" s="11"/>
      <c r="AD8" s="11">
        <v>67</v>
      </c>
      <c r="AE8" s="11">
        <v>1018</v>
      </c>
      <c r="AF8" s="11">
        <v>1907</v>
      </c>
      <c r="AG8" s="11"/>
      <c r="AH8" s="11">
        <v>499</v>
      </c>
      <c r="AI8" s="11">
        <v>2528</v>
      </c>
      <c r="AJ8" s="11"/>
      <c r="AK8" s="11">
        <v>816</v>
      </c>
      <c r="AL8" s="11">
        <v>2211</v>
      </c>
      <c r="AM8" s="11"/>
      <c r="AN8" s="11">
        <v>1632</v>
      </c>
      <c r="AO8" s="11">
        <v>1395</v>
      </c>
      <c r="AP8" s="11"/>
      <c r="AQ8" s="11">
        <v>1335</v>
      </c>
      <c r="AR8" s="11">
        <v>1692</v>
      </c>
      <c r="AS8" s="11"/>
      <c r="AT8" s="11">
        <v>206</v>
      </c>
      <c r="AU8" s="11">
        <v>726</v>
      </c>
      <c r="AV8" s="11">
        <v>1485</v>
      </c>
      <c r="AW8" s="11">
        <v>602</v>
      </c>
      <c r="AX8" s="11"/>
      <c r="AY8" s="11">
        <v>827</v>
      </c>
      <c r="AZ8" s="11">
        <v>2200</v>
      </c>
      <c r="BA8" s="11"/>
      <c r="BB8" s="11">
        <v>502</v>
      </c>
      <c r="BC8" s="11">
        <v>2525</v>
      </c>
      <c r="BD8" s="11"/>
      <c r="BE8" s="11">
        <v>448</v>
      </c>
      <c r="BF8" s="11">
        <v>2579</v>
      </c>
      <c r="BG8" s="11"/>
      <c r="BH8" s="11">
        <v>254</v>
      </c>
      <c r="BI8" s="11">
        <v>2773</v>
      </c>
      <c r="BJ8" s="11"/>
      <c r="BK8" s="11">
        <v>514</v>
      </c>
      <c r="BL8" s="11">
        <v>2513</v>
      </c>
      <c r="BM8" s="11"/>
      <c r="BN8" s="11">
        <v>164</v>
      </c>
      <c r="BO8" s="11">
        <v>2863</v>
      </c>
      <c r="BP8" s="11"/>
      <c r="BQ8" s="11">
        <v>332</v>
      </c>
      <c r="BR8" s="11">
        <v>2695</v>
      </c>
      <c r="BS8" s="11"/>
      <c r="BT8" s="11">
        <v>236</v>
      </c>
      <c r="BU8" s="11">
        <v>2791</v>
      </c>
      <c r="BV8" s="11"/>
      <c r="BW8" s="11">
        <v>1566</v>
      </c>
      <c r="BX8" s="11">
        <v>1461</v>
      </c>
      <c r="BY8" s="11"/>
      <c r="BZ8" s="11">
        <v>159</v>
      </c>
      <c r="CA8" s="11">
        <v>2868</v>
      </c>
    </row>
    <row r="9" spans="2:79" x14ac:dyDescent="0.35">
      <c r="B9" s="18" t="s">
        <v>395</v>
      </c>
      <c r="C9" s="17">
        <v>3.2463128083926603E-2</v>
      </c>
      <c r="D9" s="17">
        <v>3.5539624032447502E-2</v>
      </c>
      <c r="E9" s="17">
        <v>1.55383070123502E-2</v>
      </c>
      <c r="F9" s="17">
        <v>3.4742527067337103E-2</v>
      </c>
      <c r="G9" s="17">
        <v>2.2829004245677E-2</v>
      </c>
      <c r="H9" s="17">
        <v>1.85405253803189E-2</v>
      </c>
      <c r="I9" s="17">
        <v>1.78130014839325E-2</v>
      </c>
      <c r="J9" s="17">
        <v>2.11717410524166E-2</v>
      </c>
      <c r="K9" s="17">
        <v>0</v>
      </c>
      <c r="L9" s="17">
        <v>0.12028892625786</v>
      </c>
      <c r="M9" s="17"/>
      <c r="N9" s="17">
        <v>0.12727088656725299</v>
      </c>
      <c r="O9" s="17">
        <v>3.6795856692895201E-2</v>
      </c>
      <c r="P9" s="17">
        <v>7.9440772257034706E-3</v>
      </c>
      <c r="Q9" s="17">
        <v>5.53067131685386E-3</v>
      </c>
      <c r="R9" s="17"/>
      <c r="S9" s="17">
        <v>5.9101346471253098E-2</v>
      </c>
      <c r="T9" s="17">
        <v>2.2110042135195698E-2</v>
      </c>
      <c r="U9" s="17">
        <v>1.5750498606145899E-2</v>
      </c>
      <c r="V9" s="17">
        <v>7.1110195298598605E-2</v>
      </c>
      <c r="W9" s="17">
        <v>1.6430380371052801E-2</v>
      </c>
      <c r="X9" s="17">
        <v>1.5864374956176899E-2</v>
      </c>
      <c r="Y9" s="17">
        <v>1.94243270341719E-2</v>
      </c>
      <c r="Z9" s="17"/>
      <c r="AA9" s="17">
        <v>2.3231681741185801E-2</v>
      </c>
      <c r="AB9" s="17">
        <v>0.35128433332699199</v>
      </c>
      <c r="AC9" s="17"/>
      <c r="AD9" s="17">
        <v>3.0771557619577901E-2</v>
      </c>
      <c r="AE9" s="17">
        <v>4.5834126626508997E-3</v>
      </c>
      <c r="AF9" s="17">
        <v>4.1093053779350998E-2</v>
      </c>
      <c r="AG9" s="17"/>
      <c r="AH9" s="17">
        <v>0</v>
      </c>
      <c r="AI9" s="17">
        <v>3.8864676173061503E-2</v>
      </c>
      <c r="AJ9" s="17"/>
      <c r="AK9" s="17">
        <v>4.0621120100081003E-2</v>
      </c>
      <c r="AL9" s="17">
        <v>2.9451627032705902E-2</v>
      </c>
      <c r="AM9" s="17"/>
      <c r="AN9" s="17">
        <v>5.5479271211810302E-2</v>
      </c>
      <c r="AO9" s="17">
        <v>5.53067131685386E-3</v>
      </c>
      <c r="AP9" s="17"/>
      <c r="AQ9" s="17">
        <v>1.42807790565993E-2</v>
      </c>
      <c r="AR9" s="17">
        <v>4.6808952194216602E-2</v>
      </c>
      <c r="AS9" s="17"/>
      <c r="AT9" s="17">
        <v>0.19666537036144</v>
      </c>
      <c r="AU9" s="17">
        <v>5.16559528011327E-2</v>
      </c>
      <c r="AV9" s="17">
        <v>1.2187095352984101E-2</v>
      </c>
      <c r="AW9" s="17">
        <v>3.6414649261936201E-3</v>
      </c>
      <c r="AX9" s="17"/>
      <c r="AY9" s="17">
        <v>1.62540514507921E-2</v>
      </c>
      <c r="AZ9" s="17">
        <v>3.85593915011887E-2</v>
      </c>
      <c r="BA9" s="17"/>
      <c r="BB9" s="17">
        <v>2.4461981718225698E-2</v>
      </c>
      <c r="BC9" s="17">
        <v>3.4052953477906898E-2</v>
      </c>
      <c r="BD9" s="17"/>
      <c r="BE9" s="17">
        <v>1.0085024091707201E-2</v>
      </c>
      <c r="BF9" s="17">
        <v>3.6352524644440498E-2</v>
      </c>
      <c r="BG9" s="17"/>
      <c r="BH9" s="17">
        <v>3.6356362344331802E-2</v>
      </c>
      <c r="BI9" s="17">
        <v>3.2106074947969E-2</v>
      </c>
      <c r="BJ9" s="17"/>
      <c r="BK9" s="17">
        <v>1.08172071963682E-2</v>
      </c>
      <c r="BL9" s="17">
        <v>3.68902093340846E-2</v>
      </c>
      <c r="BM9" s="17"/>
      <c r="BN9" s="17">
        <v>3.1864232538842699E-2</v>
      </c>
      <c r="BO9" s="17">
        <v>3.2497527203937601E-2</v>
      </c>
      <c r="BP9" s="17"/>
      <c r="BQ9" s="17">
        <v>2.0314963214619502E-3</v>
      </c>
      <c r="BR9" s="17">
        <v>3.6211536363598799E-2</v>
      </c>
      <c r="BS9" s="17"/>
      <c r="BT9" s="17">
        <v>2.61987118610758E-2</v>
      </c>
      <c r="BU9" s="17">
        <v>3.29936708208153E-2</v>
      </c>
      <c r="BV9" s="17"/>
      <c r="BW9" s="17">
        <v>3.9317938503999401E-2</v>
      </c>
      <c r="BX9" s="17">
        <v>2.5115015365082701E-2</v>
      </c>
      <c r="BY9" s="17"/>
      <c r="BZ9" s="17">
        <v>0</v>
      </c>
      <c r="CA9" s="17">
        <v>3.4265115055481597E-2</v>
      </c>
    </row>
    <row r="10" spans="2:79" x14ac:dyDescent="0.35">
      <c r="B10" s="18" t="s">
        <v>146</v>
      </c>
      <c r="C10" s="17">
        <v>0.27023302407201799</v>
      </c>
      <c r="D10" s="17">
        <v>0.221723634028657</v>
      </c>
      <c r="E10" s="17">
        <v>0.209429228281341</v>
      </c>
      <c r="F10" s="17">
        <v>0.36105543772006299</v>
      </c>
      <c r="G10" s="17">
        <v>0.20500795602859301</v>
      </c>
      <c r="H10" s="17">
        <v>0.29434164442931798</v>
      </c>
      <c r="I10" s="17">
        <v>0.35565531011613999</v>
      </c>
      <c r="J10" s="17">
        <v>0.26002893947896699</v>
      </c>
      <c r="K10" s="17">
        <v>0.201480375470423</v>
      </c>
      <c r="L10" s="17">
        <v>0.262161920480245</v>
      </c>
      <c r="M10" s="17"/>
      <c r="N10" s="17">
        <v>0.45344517982031202</v>
      </c>
      <c r="O10" s="17">
        <v>0.32343673952573399</v>
      </c>
      <c r="P10" s="17">
        <v>0.27842905161029302</v>
      </c>
      <c r="Q10" s="17">
        <v>0.178023791101247</v>
      </c>
      <c r="R10" s="17"/>
      <c r="S10" s="17">
        <v>0.36209001723020401</v>
      </c>
      <c r="T10" s="17">
        <v>0.33817257623388403</v>
      </c>
      <c r="U10" s="17">
        <v>0.25808513680482198</v>
      </c>
      <c r="V10" s="17">
        <v>0.31244970830310598</v>
      </c>
      <c r="W10" s="17">
        <v>0.29894024007404002</v>
      </c>
      <c r="X10" s="17">
        <v>0.23645785038617201</v>
      </c>
      <c r="Y10" s="17">
        <v>0.18561854744301201</v>
      </c>
      <c r="Z10" s="17"/>
      <c r="AA10" s="17">
        <v>0.27266704343771297</v>
      </c>
      <c r="AB10" s="17">
        <v>0.18617068335699399</v>
      </c>
      <c r="AC10" s="17"/>
      <c r="AD10" s="17">
        <v>0.32031371182481799</v>
      </c>
      <c r="AE10" s="17">
        <v>0.19172965908040199</v>
      </c>
      <c r="AF10" s="17">
        <v>0.31363121689316298</v>
      </c>
      <c r="AG10" s="17"/>
      <c r="AH10" s="17">
        <v>0.13548586535797399</v>
      </c>
      <c r="AI10" s="17">
        <v>0.29680441343881497</v>
      </c>
      <c r="AJ10" s="17"/>
      <c r="AK10" s="17">
        <v>0.25727644851681197</v>
      </c>
      <c r="AL10" s="17">
        <v>0.27501590947169102</v>
      </c>
      <c r="AM10" s="17"/>
      <c r="AN10" s="17">
        <v>0.34903388958987602</v>
      </c>
      <c r="AO10" s="17">
        <v>0.178023791101247</v>
      </c>
      <c r="AP10" s="17"/>
      <c r="AQ10" s="17">
        <v>0.214930299537367</v>
      </c>
      <c r="AR10" s="17">
        <v>0.31386672386523601</v>
      </c>
      <c r="AS10" s="17"/>
      <c r="AT10" s="17">
        <v>0.23132068964974101</v>
      </c>
      <c r="AU10" s="17">
        <v>0.33373791872638398</v>
      </c>
      <c r="AV10" s="17">
        <v>0.28769342322257202</v>
      </c>
      <c r="AW10" s="17">
        <v>0.162842304919811</v>
      </c>
      <c r="AX10" s="17"/>
      <c r="AY10" s="17">
        <v>0.18909558110069699</v>
      </c>
      <c r="AZ10" s="17">
        <v>0.30074896501988901</v>
      </c>
      <c r="BA10" s="17"/>
      <c r="BB10" s="17">
        <v>0.28230828207550301</v>
      </c>
      <c r="BC10" s="17">
        <v>0.26783367391200802</v>
      </c>
      <c r="BD10" s="17"/>
      <c r="BE10" s="17">
        <v>0.181545449848909</v>
      </c>
      <c r="BF10" s="17">
        <v>0.28564724979299999</v>
      </c>
      <c r="BG10" s="17"/>
      <c r="BH10" s="17">
        <v>0.240561426039614</v>
      </c>
      <c r="BI10" s="17">
        <v>0.27295424155283798</v>
      </c>
      <c r="BJ10" s="17"/>
      <c r="BK10" s="17">
        <v>0.28336563850260299</v>
      </c>
      <c r="BL10" s="17">
        <v>0.26754710687712402</v>
      </c>
      <c r="BM10" s="17"/>
      <c r="BN10" s="17">
        <v>0.18600919779306499</v>
      </c>
      <c r="BO10" s="17">
        <v>0.27507063812965998</v>
      </c>
      <c r="BP10" s="17"/>
      <c r="BQ10" s="17">
        <v>0.19633199047202099</v>
      </c>
      <c r="BR10" s="17">
        <v>0.279335764548926</v>
      </c>
      <c r="BS10" s="17"/>
      <c r="BT10" s="17">
        <v>0.17986964921741</v>
      </c>
      <c r="BU10" s="17">
        <v>0.277886032828842</v>
      </c>
      <c r="BV10" s="17"/>
      <c r="BW10" s="17">
        <v>0.35442672074557802</v>
      </c>
      <c r="BX10" s="17">
        <v>0.179980378781951</v>
      </c>
      <c r="BY10" s="17"/>
      <c r="BZ10" s="17">
        <v>0.215667002949744</v>
      </c>
      <c r="CA10" s="17">
        <v>0.27326191453807902</v>
      </c>
    </row>
    <row r="11" spans="2:79" x14ac:dyDescent="0.35">
      <c r="B11" s="18" t="s">
        <v>396</v>
      </c>
      <c r="C11" s="17">
        <v>0.31926979224212798</v>
      </c>
      <c r="D11" s="17">
        <v>0.37434647389241998</v>
      </c>
      <c r="E11" s="17">
        <v>0.33908461553154401</v>
      </c>
      <c r="F11" s="17">
        <v>0.342071163572298</v>
      </c>
      <c r="G11" s="17">
        <v>0.293390971683337</v>
      </c>
      <c r="H11" s="17">
        <v>0.31169077130774098</v>
      </c>
      <c r="I11" s="17">
        <v>0.34712279522470002</v>
      </c>
      <c r="J11" s="17">
        <v>0.29289626477177899</v>
      </c>
      <c r="K11" s="17">
        <v>0.222127050377142</v>
      </c>
      <c r="L11" s="17">
        <v>0.243653384394767</v>
      </c>
      <c r="M11" s="17"/>
      <c r="N11" s="17">
        <v>0.17758053837000401</v>
      </c>
      <c r="O11" s="17">
        <v>0.35672102063967898</v>
      </c>
      <c r="P11" s="17">
        <v>0.34491403517620001</v>
      </c>
      <c r="Q11" s="17">
        <v>0.34714530503834801</v>
      </c>
      <c r="R11" s="17"/>
      <c r="S11" s="17">
        <v>0.302671435699432</v>
      </c>
      <c r="T11" s="17">
        <v>0.32384976841541302</v>
      </c>
      <c r="U11" s="17">
        <v>0.41678397203019801</v>
      </c>
      <c r="V11" s="17">
        <v>0.27767898287952802</v>
      </c>
      <c r="W11" s="17">
        <v>0.35214229627902099</v>
      </c>
      <c r="X11" s="17">
        <v>0.350570367581169</v>
      </c>
      <c r="Y11" s="17">
        <v>0.29785359294491698</v>
      </c>
      <c r="Z11" s="17"/>
      <c r="AA11" s="17">
        <v>0.32629817608967099</v>
      </c>
      <c r="AB11" s="17">
        <v>7.65345018023358E-2</v>
      </c>
      <c r="AC11" s="17"/>
      <c r="AD11" s="17">
        <v>0.32787216404130698</v>
      </c>
      <c r="AE11" s="17">
        <v>0.35582291201307698</v>
      </c>
      <c r="AF11" s="17">
        <v>0.30520069218832002</v>
      </c>
      <c r="AG11" s="17"/>
      <c r="AH11" s="17">
        <v>0.36408718788476901</v>
      </c>
      <c r="AI11" s="17">
        <v>0.31043205138442598</v>
      </c>
      <c r="AJ11" s="17"/>
      <c r="AK11" s="17">
        <v>0.322962190242013</v>
      </c>
      <c r="AL11" s="17">
        <v>0.31790675334283103</v>
      </c>
      <c r="AM11" s="17"/>
      <c r="AN11" s="17">
        <v>0.29544772514183498</v>
      </c>
      <c r="AO11" s="17">
        <v>0.34714530503834801</v>
      </c>
      <c r="AP11" s="17"/>
      <c r="AQ11" s="17">
        <v>0.36077482360497098</v>
      </c>
      <c r="AR11" s="17">
        <v>0.28652243497115598</v>
      </c>
      <c r="AS11" s="17"/>
      <c r="AT11" s="17">
        <v>0.148220712285692</v>
      </c>
      <c r="AU11" s="17">
        <v>0.20999209033130101</v>
      </c>
      <c r="AV11" s="17">
        <v>0.353146544284895</v>
      </c>
      <c r="AW11" s="17">
        <v>0.42441748035545201</v>
      </c>
      <c r="AX11" s="17"/>
      <c r="AY11" s="17">
        <v>0.36279517259091099</v>
      </c>
      <c r="AZ11" s="17">
        <v>0.30289981695307999</v>
      </c>
      <c r="BA11" s="17"/>
      <c r="BB11" s="17">
        <v>0.32576014320804397</v>
      </c>
      <c r="BC11" s="17">
        <v>0.31798016144301</v>
      </c>
      <c r="BD11" s="17"/>
      <c r="BE11" s="17">
        <v>0.35932324214900002</v>
      </c>
      <c r="BF11" s="17">
        <v>0.31230835572549298</v>
      </c>
      <c r="BG11" s="17"/>
      <c r="BH11" s="17">
        <v>0.30091058818052502</v>
      </c>
      <c r="BI11" s="17">
        <v>0.32095353664213699</v>
      </c>
      <c r="BJ11" s="17"/>
      <c r="BK11" s="17">
        <v>0.30595157816648</v>
      </c>
      <c r="BL11" s="17">
        <v>0.321993668769543</v>
      </c>
      <c r="BM11" s="17"/>
      <c r="BN11" s="17">
        <v>0.32997689885780201</v>
      </c>
      <c r="BO11" s="17">
        <v>0.31865480178433198</v>
      </c>
      <c r="BP11" s="17"/>
      <c r="BQ11" s="17">
        <v>0.33423676263510499</v>
      </c>
      <c r="BR11" s="17">
        <v>0.317426239580196</v>
      </c>
      <c r="BS11" s="17"/>
      <c r="BT11" s="17">
        <v>0.31344804324743403</v>
      </c>
      <c r="BU11" s="17">
        <v>0.31976284483238498</v>
      </c>
      <c r="BV11" s="17"/>
      <c r="BW11" s="17">
        <v>0.30440511763669897</v>
      </c>
      <c r="BX11" s="17">
        <v>0.335204194192878</v>
      </c>
      <c r="BY11" s="17"/>
      <c r="BZ11" s="17">
        <v>0.40409213150140699</v>
      </c>
      <c r="CA11" s="17">
        <v>0.314561412019283</v>
      </c>
    </row>
    <row r="12" spans="2:79" x14ac:dyDescent="0.35">
      <c r="B12" s="18" t="s">
        <v>397</v>
      </c>
      <c r="C12" s="17">
        <v>0.17018811097764799</v>
      </c>
      <c r="D12" s="17">
        <v>0.16839995388426399</v>
      </c>
      <c r="E12" s="17">
        <v>0.21662876420389701</v>
      </c>
      <c r="F12" s="17">
        <v>0.13207276144439101</v>
      </c>
      <c r="G12" s="17">
        <v>0.27429821900746998</v>
      </c>
      <c r="H12" s="17">
        <v>0.14702561791075999</v>
      </c>
      <c r="I12" s="17">
        <v>0.119754052588643</v>
      </c>
      <c r="J12" s="17">
        <v>0.12674051586992699</v>
      </c>
      <c r="K12" s="17">
        <v>0.346802524731877</v>
      </c>
      <c r="L12" s="17">
        <v>9.3743666290346001E-2</v>
      </c>
      <c r="M12" s="17"/>
      <c r="N12" s="17">
        <v>5.8295212889924099E-2</v>
      </c>
      <c r="O12" s="17">
        <v>0.10794565811906801</v>
      </c>
      <c r="P12" s="17">
        <v>0.19852500321541899</v>
      </c>
      <c r="Q12" s="17">
        <v>0.224211719048517</v>
      </c>
      <c r="R12" s="17"/>
      <c r="S12" s="17">
        <v>0.106324123362211</v>
      </c>
      <c r="T12" s="17">
        <v>0.15745250935511601</v>
      </c>
      <c r="U12" s="17">
        <v>0.182630652341531</v>
      </c>
      <c r="V12" s="17">
        <v>0.115386133843127</v>
      </c>
      <c r="W12" s="17">
        <v>0.18566097748045901</v>
      </c>
      <c r="X12" s="17">
        <v>0.23317332390892401</v>
      </c>
      <c r="Y12" s="17">
        <v>0.20446945658502</v>
      </c>
      <c r="Z12" s="17"/>
      <c r="AA12" s="17">
        <v>0.17383273015602599</v>
      </c>
      <c r="AB12" s="17">
        <v>4.4315973940702601E-2</v>
      </c>
      <c r="AC12" s="17"/>
      <c r="AD12" s="17">
        <v>0.117951655587473</v>
      </c>
      <c r="AE12" s="17">
        <v>0.247162173177604</v>
      </c>
      <c r="AF12" s="17">
        <v>0.13271176243631599</v>
      </c>
      <c r="AG12" s="17"/>
      <c r="AH12" s="17">
        <v>0.30353886567473398</v>
      </c>
      <c r="AI12" s="17">
        <v>0.143892084707201</v>
      </c>
      <c r="AJ12" s="17"/>
      <c r="AK12" s="17">
        <v>0.15382073550415101</v>
      </c>
      <c r="AL12" s="17">
        <v>0.17623008409389401</v>
      </c>
      <c r="AM12" s="17"/>
      <c r="AN12" s="17">
        <v>0.124020206341336</v>
      </c>
      <c r="AO12" s="17">
        <v>0.224211719048517</v>
      </c>
      <c r="AP12" s="17"/>
      <c r="AQ12" s="17">
        <v>0.199620292460225</v>
      </c>
      <c r="AR12" s="17">
        <v>0.14696619954603901</v>
      </c>
      <c r="AS12" s="17"/>
      <c r="AT12" s="17">
        <v>0.100810015978904</v>
      </c>
      <c r="AU12" s="17">
        <v>0.142626897258917</v>
      </c>
      <c r="AV12" s="17">
        <v>0.16984792586719599</v>
      </c>
      <c r="AW12" s="17">
        <v>0.22726640532827</v>
      </c>
      <c r="AX12" s="17"/>
      <c r="AY12" s="17">
        <v>0.230169392117029</v>
      </c>
      <c r="AZ12" s="17">
        <v>0.147629041253525</v>
      </c>
      <c r="BA12" s="17"/>
      <c r="BB12" s="17">
        <v>0.181559012182992</v>
      </c>
      <c r="BC12" s="17">
        <v>0.16792871630313</v>
      </c>
      <c r="BD12" s="17"/>
      <c r="BE12" s="17">
        <v>0.235469709475116</v>
      </c>
      <c r="BF12" s="17">
        <v>0.158841929694855</v>
      </c>
      <c r="BG12" s="17"/>
      <c r="BH12" s="17">
        <v>0.14698850385946899</v>
      </c>
      <c r="BI12" s="17">
        <v>0.17231577448836299</v>
      </c>
      <c r="BJ12" s="17"/>
      <c r="BK12" s="17">
        <v>0.182908806322818</v>
      </c>
      <c r="BL12" s="17">
        <v>0.16758644056851599</v>
      </c>
      <c r="BM12" s="17"/>
      <c r="BN12" s="17">
        <v>0.18021239464320901</v>
      </c>
      <c r="BO12" s="17">
        <v>0.16961234022819599</v>
      </c>
      <c r="BP12" s="17"/>
      <c r="BQ12" s="17">
        <v>0.25367377351884302</v>
      </c>
      <c r="BR12" s="17">
        <v>0.15990478633879901</v>
      </c>
      <c r="BS12" s="17"/>
      <c r="BT12" s="17">
        <v>0.25821200532871402</v>
      </c>
      <c r="BU12" s="17">
        <v>0.162733236307879</v>
      </c>
      <c r="BV12" s="17"/>
      <c r="BW12" s="17">
        <v>0.12744823611526299</v>
      </c>
      <c r="BX12" s="17">
        <v>0.21600373516448801</v>
      </c>
      <c r="BY12" s="17"/>
      <c r="BZ12" s="17">
        <v>0.22673059207596999</v>
      </c>
      <c r="CA12" s="17">
        <v>0.16704950973086799</v>
      </c>
    </row>
    <row r="13" spans="2:79" x14ac:dyDescent="0.35">
      <c r="B13" s="18" t="s">
        <v>398</v>
      </c>
      <c r="C13" s="17">
        <v>6.4642928776477093E-2</v>
      </c>
      <c r="D13" s="17">
        <v>4.55997418394401E-2</v>
      </c>
      <c r="E13" s="17">
        <v>9.9658668532254996E-2</v>
      </c>
      <c r="F13" s="17">
        <v>3.1966880912823001E-2</v>
      </c>
      <c r="G13" s="17">
        <v>7.2587594895019994E-2</v>
      </c>
      <c r="H13" s="17">
        <v>7.9041295891370295E-2</v>
      </c>
      <c r="I13" s="17">
        <v>4.3994450002600799E-2</v>
      </c>
      <c r="J13" s="17">
        <v>0.116329333504173</v>
      </c>
      <c r="K13" s="17">
        <v>0.101067154205775</v>
      </c>
      <c r="L13" s="17">
        <v>3.9723520072222802E-2</v>
      </c>
      <c r="M13" s="17"/>
      <c r="N13" s="17">
        <v>2.08562160591306E-2</v>
      </c>
      <c r="O13" s="17">
        <v>3.0849238247441201E-2</v>
      </c>
      <c r="P13" s="17">
        <v>6.6610922761834696E-2</v>
      </c>
      <c r="Q13" s="17">
        <v>9.3175445342737903E-2</v>
      </c>
      <c r="R13" s="17"/>
      <c r="S13" s="17">
        <v>4.1929281248324797E-2</v>
      </c>
      <c r="T13" s="17">
        <v>5.9124232973272801E-2</v>
      </c>
      <c r="U13" s="17">
        <v>5.7236199228403603E-2</v>
      </c>
      <c r="V13" s="17">
        <v>4.5542571708875899E-2</v>
      </c>
      <c r="W13" s="17">
        <v>5.1412791019747002E-2</v>
      </c>
      <c r="X13" s="17">
        <v>7.5999012542922503E-2</v>
      </c>
      <c r="Y13" s="17">
        <v>0.13098610581755099</v>
      </c>
      <c r="Z13" s="17"/>
      <c r="AA13" s="17">
        <v>6.6514660388503094E-2</v>
      </c>
      <c r="AB13" s="17">
        <v>0</v>
      </c>
      <c r="AC13" s="17"/>
      <c r="AD13" s="17">
        <v>3.1484087895373797E-2</v>
      </c>
      <c r="AE13" s="17">
        <v>0.101380080614291</v>
      </c>
      <c r="AF13" s="17">
        <v>4.7363754666429198E-2</v>
      </c>
      <c r="AG13" s="17"/>
      <c r="AH13" s="17">
        <v>0.14000337503197999</v>
      </c>
      <c r="AI13" s="17">
        <v>4.97822684150954E-2</v>
      </c>
      <c r="AJ13" s="17"/>
      <c r="AK13" s="17">
        <v>6.9519921497841294E-2</v>
      </c>
      <c r="AL13" s="17">
        <v>6.2842599886953801E-2</v>
      </c>
      <c r="AM13" s="17"/>
      <c r="AN13" s="17">
        <v>4.02593944124435E-2</v>
      </c>
      <c r="AO13" s="17">
        <v>9.3175445342737903E-2</v>
      </c>
      <c r="AP13" s="17"/>
      <c r="AQ13" s="17">
        <v>8.9464126248973305E-2</v>
      </c>
      <c r="AR13" s="17">
        <v>4.5059071233536502E-2</v>
      </c>
      <c r="AS13" s="17"/>
      <c r="AT13" s="17">
        <v>2.3498633487985501E-2</v>
      </c>
      <c r="AU13" s="17">
        <v>4.7671344080588103E-2</v>
      </c>
      <c r="AV13" s="17">
        <v>5.8480172225065803E-2</v>
      </c>
      <c r="AW13" s="17">
        <v>0.115291336903938</v>
      </c>
      <c r="AX13" s="17"/>
      <c r="AY13" s="17">
        <v>8.9963720264621003E-2</v>
      </c>
      <c r="AZ13" s="17">
        <v>5.5119732709296702E-2</v>
      </c>
      <c r="BA13" s="17"/>
      <c r="BB13" s="17">
        <v>6.09950772055275E-2</v>
      </c>
      <c r="BC13" s="17">
        <v>6.5367755794493901E-2</v>
      </c>
      <c r="BD13" s="17"/>
      <c r="BE13" s="17">
        <v>8.8498941190601796E-2</v>
      </c>
      <c r="BF13" s="17">
        <v>6.0496666311018299E-2</v>
      </c>
      <c r="BG13" s="17"/>
      <c r="BH13" s="17">
        <v>7.7028630242270704E-2</v>
      </c>
      <c r="BI13" s="17">
        <v>6.3507021391100496E-2</v>
      </c>
      <c r="BJ13" s="17"/>
      <c r="BK13" s="17">
        <v>7.39470586230912E-2</v>
      </c>
      <c r="BL13" s="17">
        <v>6.2740023420454399E-2</v>
      </c>
      <c r="BM13" s="17"/>
      <c r="BN13" s="17">
        <v>0.108573735884371</v>
      </c>
      <c r="BO13" s="17">
        <v>6.2119648851805299E-2</v>
      </c>
      <c r="BP13" s="17"/>
      <c r="BQ13" s="17">
        <v>0.10649372081598101</v>
      </c>
      <c r="BR13" s="17">
        <v>5.9487968417591297E-2</v>
      </c>
      <c r="BS13" s="17"/>
      <c r="BT13" s="17">
        <v>9.3686571652360995E-2</v>
      </c>
      <c r="BU13" s="17">
        <v>6.2183179418766298E-2</v>
      </c>
      <c r="BV13" s="17"/>
      <c r="BW13" s="17">
        <v>4.1958680026480399E-2</v>
      </c>
      <c r="BX13" s="17">
        <v>8.8959635810295007E-2</v>
      </c>
      <c r="BY13" s="17"/>
      <c r="BZ13" s="17">
        <v>0.115865155565989</v>
      </c>
      <c r="CA13" s="17">
        <v>6.1799648083066802E-2</v>
      </c>
    </row>
    <row r="14" spans="2:79" x14ac:dyDescent="0.35">
      <c r="B14" s="18" t="s">
        <v>399</v>
      </c>
      <c r="C14" s="17">
        <v>1.37926498656265E-2</v>
      </c>
      <c r="D14" s="17">
        <v>8.1385007695159595E-3</v>
      </c>
      <c r="E14" s="17">
        <v>4.5423226724884698E-2</v>
      </c>
      <c r="F14" s="17">
        <v>1.43883297660476E-2</v>
      </c>
      <c r="G14" s="17">
        <v>1.8168207830288101E-2</v>
      </c>
      <c r="H14" s="17">
        <v>0</v>
      </c>
      <c r="I14" s="17">
        <v>6.7736342547361399E-3</v>
      </c>
      <c r="J14" s="17">
        <v>1.09225905718566E-2</v>
      </c>
      <c r="K14" s="17">
        <v>9.6044654565094097E-3</v>
      </c>
      <c r="L14" s="17">
        <v>6.8998578277142501E-3</v>
      </c>
      <c r="M14" s="17"/>
      <c r="N14" s="17">
        <v>1.23923679106486E-2</v>
      </c>
      <c r="O14" s="17">
        <v>1.11810107082448E-2</v>
      </c>
      <c r="P14" s="17">
        <v>1.5138834169491099E-3</v>
      </c>
      <c r="Q14" s="17">
        <v>2.0381136628678E-2</v>
      </c>
      <c r="R14" s="17"/>
      <c r="S14" s="17">
        <v>3.30857561159425E-2</v>
      </c>
      <c r="T14" s="17">
        <v>1.8893139762118701E-2</v>
      </c>
      <c r="U14" s="17">
        <v>0</v>
      </c>
      <c r="V14" s="17">
        <v>1.1727459625852201E-2</v>
      </c>
      <c r="W14" s="17">
        <v>3.46243507729502E-3</v>
      </c>
      <c r="X14" s="17">
        <v>7.0704063161214402E-3</v>
      </c>
      <c r="Y14" s="17">
        <v>3.3665995217142503E-2</v>
      </c>
      <c r="Z14" s="17"/>
      <c r="AA14" s="17">
        <v>1.41920151056571E-2</v>
      </c>
      <c r="AB14" s="17">
        <v>0</v>
      </c>
      <c r="AC14" s="17"/>
      <c r="AD14" s="17">
        <v>0</v>
      </c>
      <c r="AE14" s="17">
        <v>2.0983361472998601E-2</v>
      </c>
      <c r="AF14" s="17">
        <v>1.0687892071445999E-2</v>
      </c>
      <c r="AG14" s="17"/>
      <c r="AH14" s="17">
        <v>2.35927532665119E-2</v>
      </c>
      <c r="AI14" s="17">
        <v>1.18601240462701E-2</v>
      </c>
      <c r="AJ14" s="17"/>
      <c r="AK14" s="17">
        <v>1.27009866621553E-2</v>
      </c>
      <c r="AL14" s="17">
        <v>1.4195634433192E-2</v>
      </c>
      <c r="AM14" s="17"/>
      <c r="AN14" s="17">
        <v>8.1622108883715998E-3</v>
      </c>
      <c r="AO14" s="17">
        <v>2.0381136628678E-2</v>
      </c>
      <c r="AP14" s="17"/>
      <c r="AQ14" s="17">
        <v>2.4317773636325899E-2</v>
      </c>
      <c r="AR14" s="17">
        <v>5.4883557325334396E-3</v>
      </c>
      <c r="AS14" s="17"/>
      <c r="AT14" s="17">
        <v>1.81556427356576E-2</v>
      </c>
      <c r="AU14" s="17">
        <v>1.3375890502672899E-2</v>
      </c>
      <c r="AV14" s="17">
        <v>8.5757651318475302E-3</v>
      </c>
      <c r="AW14" s="17">
        <v>2.5864303894885601E-2</v>
      </c>
      <c r="AX14" s="17"/>
      <c r="AY14" s="17">
        <v>2.0722769062735399E-2</v>
      </c>
      <c r="AZ14" s="17">
        <v>1.1186219339396701E-2</v>
      </c>
      <c r="BA14" s="17"/>
      <c r="BB14" s="17">
        <v>2.4482087820804799E-2</v>
      </c>
      <c r="BC14" s="17">
        <v>1.16686617354543E-2</v>
      </c>
      <c r="BD14" s="17"/>
      <c r="BE14" s="17">
        <v>2.99519436661961E-2</v>
      </c>
      <c r="BF14" s="17">
        <v>1.09841053280678E-2</v>
      </c>
      <c r="BG14" s="17"/>
      <c r="BH14" s="17">
        <v>3.5241342103870602E-2</v>
      </c>
      <c r="BI14" s="17">
        <v>1.18255648371863E-2</v>
      </c>
      <c r="BJ14" s="17"/>
      <c r="BK14" s="17">
        <v>2.2200676836628599E-2</v>
      </c>
      <c r="BL14" s="17">
        <v>1.2073017850546E-2</v>
      </c>
      <c r="BM14" s="17"/>
      <c r="BN14" s="17">
        <v>5.88892187828709E-2</v>
      </c>
      <c r="BO14" s="17">
        <v>1.12024113858054E-2</v>
      </c>
      <c r="BP14" s="17"/>
      <c r="BQ14" s="17">
        <v>2.4585075784431799E-2</v>
      </c>
      <c r="BR14" s="17">
        <v>1.2463295626998499E-2</v>
      </c>
      <c r="BS14" s="17"/>
      <c r="BT14" s="17">
        <v>4.6339478643915799E-2</v>
      </c>
      <c r="BU14" s="17">
        <v>1.1036210478011101E-2</v>
      </c>
      <c r="BV14" s="17"/>
      <c r="BW14" s="17">
        <v>8.5067249513317306E-3</v>
      </c>
      <c r="BX14" s="17">
        <v>1.9458973179229001E-2</v>
      </c>
      <c r="BY14" s="17"/>
      <c r="BZ14" s="17">
        <v>0</v>
      </c>
      <c r="CA14" s="17">
        <v>1.4558262325917601E-2</v>
      </c>
    </row>
    <row r="15" spans="2:79" x14ac:dyDescent="0.35">
      <c r="B15" s="18" t="s">
        <v>103</v>
      </c>
      <c r="C15" s="19">
        <v>0.12941036598217601</v>
      </c>
      <c r="D15" s="19">
        <v>0.14625207155325601</v>
      </c>
      <c r="E15" s="19">
        <v>7.4237189713727794E-2</v>
      </c>
      <c r="F15" s="19">
        <v>8.37028995170397E-2</v>
      </c>
      <c r="G15" s="19">
        <v>0.113718046309614</v>
      </c>
      <c r="H15" s="19">
        <v>0.149360145080492</v>
      </c>
      <c r="I15" s="19">
        <v>0.10888675632924701</v>
      </c>
      <c r="J15" s="19">
        <v>0.17191061475088101</v>
      </c>
      <c r="K15" s="19">
        <v>0.11891842975827301</v>
      </c>
      <c r="L15" s="19">
        <v>0.23352872467684499</v>
      </c>
      <c r="M15" s="19"/>
      <c r="N15" s="19">
        <v>0.15015959838272699</v>
      </c>
      <c r="O15" s="19">
        <v>0.133070476066938</v>
      </c>
      <c r="P15" s="19">
        <v>0.102063026593601</v>
      </c>
      <c r="Q15" s="19">
        <v>0.131531931523618</v>
      </c>
      <c r="R15" s="19"/>
      <c r="S15" s="19">
        <v>9.4798039872633494E-2</v>
      </c>
      <c r="T15" s="19">
        <v>8.0397731124999094E-2</v>
      </c>
      <c r="U15" s="19">
        <v>6.9513540988898698E-2</v>
      </c>
      <c r="V15" s="19">
        <v>0.166104948340912</v>
      </c>
      <c r="W15" s="19">
        <v>9.1950879698385501E-2</v>
      </c>
      <c r="X15" s="19">
        <v>8.0864664308513898E-2</v>
      </c>
      <c r="Y15" s="19">
        <v>0.127981974958186</v>
      </c>
      <c r="Z15" s="19"/>
      <c r="AA15" s="19">
        <v>0.12326369308124301</v>
      </c>
      <c r="AB15" s="19">
        <v>0.34169450757297598</v>
      </c>
      <c r="AC15" s="19"/>
      <c r="AD15" s="19">
        <v>0.17160682303145</v>
      </c>
      <c r="AE15" s="19">
        <v>7.8338400978976E-2</v>
      </c>
      <c r="AF15" s="19">
        <v>0.14931162796497599</v>
      </c>
      <c r="AG15" s="19"/>
      <c r="AH15" s="19">
        <v>3.3291952784030701E-2</v>
      </c>
      <c r="AI15" s="19">
        <v>0.14836438183513101</v>
      </c>
      <c r="AJ15" s="19"/>
      <c r="AK15" s="19">
        <v>0.14309859747694501</v>
      </c>
      <c r="AL15" s="19">
        <v>0.124357391738732</v>
      </c>
      <c r="AM15" s="19"/>
      <c r="AN15" s="19">
        <v>0.12759730241432801</v>
      </c>
      <c r="AO15" s="19">
        <v>0.131531931523618</v>
      </c>
      <c r="AP15" s="19"/>
      <c r="AQ15" s="19">
        <v>9.6611905455537994E-2</v>
      </c>
      <c r="AR15" s="19">
        <v>0.155288262457283</v>
      </c>
      <c r="AS15" s="19"/>
      <c r="AT15" s="19">
        <v>0.28132893550058102</v>
      </c>
      <c r="AU15" s="19">
        <v>0.20093990629900399</v>
      </c>
      <c r="AV15" s="19">
        <v>0.11006907391544</v>
      </c>
      <c r="AW15" s="19">
        <v>4.0676703671449703E-2</v>
      </c>
      <c r="AX15" s="19"/>
      <c r="AY15" s="19">
        <v>9.0999313413213601E-2</v>
      </c>
      <c r="AZ15" s="19">
        <v>0.143856833223624</v>
      </c>
      <c r="BA15" s="19"/>
      <c r="BB15" s="19">
        <v>0.100433415788903</v>
      </c>
      <c r="BC15" s="19">
        <v>0.135168077333996</v>
      </c>
      <c r="BD15" s="19"/>
      <c r="BE15" s="19">
        <v>9.5125689578470493E-2</v>
      </c>
      <c r="BF15" s="19">
        <v>0.135369168503125</v>
      </c>
      <c r="BG15" s="19"/>
      <c r="BH15" s="19">
        <v>0.16291314722991901</v>
      </c>
      <c r="BI15" s="19">
        <v>0.126337786140407</v>
      </c>
      <c r="BJ15" s="19"/>
      <c r="BK15" s="19">
        <v>0.120809034352011</v>
      </c>
      <c r="BL15" s="19">
        <v>0.13116953317973201</v>
      </c>
      <c r="BM15" s="19"/>
      <c r="BN15" s="19">
        <v>0.104474321499839</v>
      </c>
      <c r="BO15" s="19">
        <v>0.13084263241626301</v>
      </c>
      <c r="BP15" s="19"/>
      <c r="BQ15" s="19">
        <v>8.2647180452156493E-2</v>
      </c>
      <c r="BR15" s="19">
        <v>0.135170409123891</v>
      </c>
      <c r="BS15" s="19"/>
      <c r="BT15" s="19">
        <v>8.2245540049089905E-2</v>
      </c>
      <c r="BU15" s="19">
        <v>0.133404825313302</v>
      </c>
      <c r="BV15" s="19"/>
      <c r="BW15" s="19">
        <v>0.123936582020648</v>
      </c>
      <c r="BX15" s="19">
        <v>0.13527806750607599</v>
      </c>
      <c r="BY15" s="19"/>
      <c r="BZ15" s="19">
        <v>3.7645117906889299E-2</v>
      </c>
      <c r="CA15" s="19">
        <v>0.13450413824730301</v>
      </c>
    </row>
    <row r="16" spans="2:79" x14ac:dyDescent="0.35">
      <c r="B16" s="16" t="s">
        <v>704</v>
      </c>
    </row>
    <row r="17" spans="2:2" x14ac:dyDescent="0.35">
      <c r="B17" t="s">
        <v>78</v>
      </c>
    </row>
    <row r="18" spans="2:2" x14ac:dyDescent="0.35">
      <c r="B18" t="s">
        <v>79</v>
      </c>
    </row>
    <row r="20" spans="2:2" x14ac:dyDescent="0.3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CA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405</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312</v>
      </c>
      <c r="CA7" s="10">
        <v>2389</v>
      </c>
    </row>
    <row r="8" spans="2:79" ht="30" customHeight="1" x14ac:dyDescent="0.35">
      <c r="B8" s="11" t="s">
        <v>27</v>
      </c>
      <c r="C8" s="11">
        <v>2600</v>
      </c>
      <c r="D8" s="11">
        <v>322</v>
      </c>
      <c r="E8" s="11">
        <v>399</v>
      </c>
      <c r="F8" s="11">
        <v>281</v>
      </c>
      <c r="G8" s="11">
        <v>341</v>
      </c>
      <c r="H8" s="11">
        <v>302</v>
      </c>
      <c r="I8" s="11">
        <v>342</v>
      </c>
      <c r="J8" s="11">
        <v>204</v>
      </c>
      <c r="K8" s="11">
        <v>114</v>
      </c>
      <c r="L8" s="11">
        <v>295</v>
      </c>
      <c r="M8" s="11"/>
      <c r="N8" s="11">
        <v>313</v>
      </c>
      <c r="O8" s="11">
        <v>416</v>
      </c>
      <c r="P8" s="11">
        <v>480</v>
      </c>
      <c r="Q8" s="11">
        <v>1390</v>
      </c>
      <c r="R8" s="11"/>
      <c r="S8" s="11">
        <v>238</v>
      </c>
      <c r="T8" s="11">
        <v>177</v>
      </c>
      <c r="U8" s="11">
        <v>235</v>
      </c>
      <c r="V8" s="11">
        <v>491</v>
      </c>
      <c r="W8" s="11">
        <v>491</v>
      </c>
      <c r="X8" s="11">
        <v>514</v>
      </c>
      <c r="Y8" s="11">
        <v>347</v>
      </c>
      <c r="Z8" s="11"/>
      <c r="AA8" s="11">
        <v>2515</v>
      </c>
      <c r="AB8" s="11">
        <v>85</v>
      </c>
      <c r="AC8" s="11"/>
      <c r="AD8" s="11">
        <v>1402</v>
      </c>
      <c r="AE8" s="11">
        <v>1018</v>
      </c>
      <c r="AF8" s="11">
        <v>146</v>
      </c>
      <c r="AG8" s="11"/>
      <c r="AH8" s="11">
        <v>892</v>
      </c>
      <c r="AI8" s="11">
        <v>1709</v>
      </c>
      <c r="AJ8" s="11"/>
      <c r="AK8" s="11">
        <v>682</v>
      </c>
      <c r="AL8" s="11">
        <v>1918</v>
      </c>
      <c r="AM8" s="11"/>
      <c r="AN8" s="11">
        <v>1210</v>
      </c>
      <c r="AO8" s="11">
        <v>1390</v>
      </c>
      <c r="AP8" s="11"/>
      <c r="AQ8" s="11">
        <v>1221</v>
      </c>
      <c r="AR8" s="11">
        <v>1379</v>
      </c>
      <c r="AS8" s="11"/>
      <c r="AT8" s="11">
        <v>133</v>
      </c>
      <c r="AU8" s="11">
        <v>587</v>
      </c>
      <c r="AV8" s="11">
        <v>1306</v>
      </c>
      <c r="AW8" s="11">
        <v>566</v>
      </c>
      <c r="AX8" s="11"/>
      <c r="AY8" s="11">
        <v>815</v>
      </c>
      <c r="AZ8" s="11">
        <v>1786</v>
      </c>
      <c r="BA8" s="11"/>
      <c r="BB8" s="11">
        <v>382</v>
      </c>
      <c r="BC8" s="11">
        <v>2218</v>
      </c>
      <c r="BD8" s="11"/>
      <c r="BE8" s="11">
        <v>404</v>
      </c>
      <c r="BF8" s="11">
        <v>2196</v>
      </c>
      <c r="BG8" s="11"/>
      <c r="BH8" s="11">
        <v>217</v>
      </c>
      <c r="BI8" s="11">
        <v>2383</v>
      </c>
      <c r="BJ8" s="11"/>
      <c r="BK8" s="11">
        <v>477</v>
      </c>
      <c r="BL8" s="11">
        <v>2124</v>
      </c>
      <c r="BM8" s="11"/>
      <c r="BN8" s="11">
        <v>156</v>
      </c>
      <c r="BO8" s="11">
        <v>2444</v>
      </c>
      <c r="BP8" s="11"/>
      <c r="BQ8" s="11">
        <v>323</v>
      </c>
      <c r="BR8" s="11">
        <v>2277</v>
      </c>
      <c r="BS8" s="11"/>
      <c r="BT8" s="11">
        <v>204</v>
      </c>
      <c r="BU8" s="11">
        <v>2397</v>
      </c>
      <c r="BV8" s="11"/>
      <c r="BW8" s="11">
        <v>1144</v>
      </c>
      <c r="BX8" s="11">
        <v>1456</v>
      </c>
      <c r="BY8" s="11"/>
      <c r="BZ8" s="11">
        <v>329</v>
      </c>
      <c r="CA8" s="11">
        <v>2271</v>
      </c>
    </row>
    <row r="9" spans="2:79" x14ac:dyDescent="0.35">
      <c r="B9" s="18" t="s">
        <v>395</v>
      </c>
      <c r="C9" s="17">
        <v>2.57055377255649E-2</v>
      </c>
      <c r="D9" s="17">
        <v>6.0622928090568297E-3</v>
      </c>
      <c r="E9" s="17">
        <v>8.1888208889221402E-3</v>
      </c>
      <c r="F9" s="17">
        <v>2.1531139585374701E-2</v>
      </c>
      <c r="G9" s="17">
        <v>6.8714589585217103E-3</v>
      </c>
      <c r="H9" s="17">
        <v>8.2191713555343302E-3</v>
      </c>
      <c r="I9" s="17">
        <v>1.43395845789261E-2</v>
      </c>
      <c r="J9" s="17">
        <v>2.4667138051091098E-2</v>
      </c>
      <c r="K9" s="17">
        <v>0</v>
      </c>
      <c r="L9" s="17">
        <v>0.13833111955594701</v>
      </c>
      <c r="M9" s="17"/>
      <c r="N9" s="17">
        <v>0.127362058082297</v>
      </c>
      <c r="O9" s="17">
        <v>3.7954496494361702E-2</v>
      </c>
      <c r="P9" s="17">
        <v>9.1170828861154695E-3</v>
      </c>
      <c r="Q9" s="17">
        <v>4.8466935059996901E-3</v>
      </c>
      <c r="R9" s="17"/>
      <c r="S9" s="17">
        <v>5.3563207448963798E-2</v>
      </c>
      <c r="T9" s="17">
        <v>1.56961786376856E-2</v>
      </c>
      <c r="U9" s="17">
        <v>1.20775319649558E-2</v>
      </c>
      <c r="V9" s="17">
        <v>5.1536811697426799E-2</v>
      </c>
      <c r="W9" s="17">
        <v>1.40478209330527E-2</v>
      </c>
      <c r="X9" s="17">
        <v>6.2784806593049296E-3</v>
      </c>
      <c r="Y9" s="17">
        <v>3.2017122498099002E-2</v>
      </c>
      <c r="Z9" s="17"/>
      <c r="AA9" s="17">
        <v>1.3640930025142601E-2</v>
      </c>
      <c r="AB9" s="17">
        <v>0.38191910912101301</v>
      </c>
      <c r="AC9" s="17"/>
      <c r="AD9" s="17">
        <v>1.33991999361842E-2</v>
      </c>
      <c r="AE9" s="17">
        <v>8.8902444625134705E-3</v>
      </c>
      <c r="AF9" s="17">
        <v>0.182487669140553</v>
      </c>
      <c r="AG9" s="17"/>
      <c r="AH9" s="17">
        <v>3.0336565680004301E-3</v>
      </c>
      <c r="AI9" s="17">
        <v>3.7535769179346999E-2</v>
      </c>
      <c r="AJ9" s="17"/>
      <c r="AK9" s="17">
        <v>3.2054927789838997E-2</v>
      </c>
      <c r="AL9" s="17">
        <v>2.3446794197212701E-2</v>
      </c>
      <c r="AM9" s="17"/>
      <c r="AN9" s="17">
        <v>4.9664724526104299E-2</v>
      </c>
      <c r="AO9" s="17">
        <v>4.8466935059996901E-3</v>
      </c>
      <c r="AP9" s="17"/>
      <c r="AQ9" s="17">
        <v>1.05890221139559E-2</v>
      </c>
      <c r="AR9" s="17">
        <v>3.9086023457777501E-2</v>
      </c>
      <c r="AS9" s="17"/>
      <c r="AT9" s="17">
        <v>0.16697506984080099</v>
      </c>
      <c r="AU9" s="17">
        <v>4.8640425767164798E-2</v>
      </c>
      <c r="AV9" s="17">
        <v>1.15543753574124E-2</v>
      </c>
      <c r="AW9" s="17">
        <v>1.7097812723437E-3</v>
      </c>
      <c r="AX9" s="17"/>
      <c r="AY9" s="17">
        <v>9.2293826663090404E-3</v>
      </c>
      <c r="AZ9" s="17">
        <v>3.3222151057015203E-2</v>
      </c>
      <c r="BA9" s="17"/>
      <c r="BB9" s="17">
        <v>1.37900919712099E-2</v>
      </c>
      <c r="BC9" s="17">
        <v>2.77586232968784E-2</v>
      </c>
      <c r="BD9" s="17"/>
      <c r="BE9" s="17">
        <v>1.0784254821372701E-2</v>
      </c>
      <c r="BF9" s="17">
        <v>2.8448046164372302E-2</v>
      </c>
      <c r="BG9" s="17"/>
      <c r="BH9" s="17">
        <v>2.6886247971710901E-2</v>
      </c>
      <c r="BI9" s="17">
        <v>2.5597908917264298E-2</v>
      </c>
      <c r="BJ9" s="17"/>
      <c r="BK9" s="17">
        <v>9.7136674425010502E-3</v>
      </c>
      <c r="BL9" s="17">
        <v>2.9294166996744898E-2</v>
      </c>
      <c r="BM9" s="17"/>
      <c r="BN9" s="17">
        <v>1.6436831189072201E-2</v>
      </c>
      <c r="BO9" s="17">
        <v>2.6296896732713598E-2</v>
      </c>
      <c r="BP9" s="17"/>
      <c r="BQ9" s="17">
        <v>6.4325256341192603E-3</v>
      </c>
      <c r="BR9" s="17">
        <v>2.8435725910191001E-2</v>
      </c>
      <c r="BS9" s="17"/>
      <c r="BT9" s="17">
        <v>1.3639525632297599E-2</v>
      </c>
      <c r="BU9" s="17">
        <v>2.67304374175747E-2</v>
      </c>
      <c r="BV9" s="17"/>
      <c r="BW9" s="17">
        <v>2.4924881187415301E-2</v>
      </c>
      <c r="BX9" s="17">
        <v>2.63188857516269E-2</v>
      </c>
      <c r="BY9" s="17"/>
      <c r="BZ9" s="17">
        <v>2.9383683243962202E-3</v>
      </c>
      <c r="CA9" s="17">
        <v>2.90081235359495E-2</v>
      </c>
    </row>
    <row r="10" spans="2:79" x14ac:dyDescent="0.35">
      <c r="B10" s="18" t="s">
        <v>146</v>
      </c>
      <c r="C10" s="17">
        <v>0.26297680914522098</v>
      </c>
      <c r="D10" s="17">
        <v>0.19924293584112199</v>
      </c>
      <c r="E10" s="17">
        <v>0.25697221158598499</v>
      </c>
      <c r="F10" s="17">
        <v>0.29992147959550203</v>
      </c>
      <c r="G10" s="17">
        <v>0.25012472614930198</v>
      </c>
      <c r="H10" s="17">
        <v>0.28417152857417899</v>
      </c>
      <c r="I10" s="17">
        <v>0.310592637730708</v>
      </c>
      <c r="J10" s="17">
        <v>0.23248547845484999</v>
      </c>
      <c r="K10" s="17">
        <v>0.14904733677759399</v>
      </c>
      <c r="L10" s="17">
        <v>0.30858730461538297</v>
      </c>
      <c r="M10" s="17"/>
      <c r="N10" s="17">
        <v>0.38664651091764402</v>
      </c>
      <c r="O10" s="17">
        <v>0.35881556884690202</v>
      </c>
      <c r="P10" s="17">
        <v>0.26742177402456802</v>
      </c>
      <c r="Q10" s="17">
        <v>0.20485254913322201</v>
      </c>
      <c r="R10" s="17"/>
      <c r="S10" s="17">
        <v>0.29141103438335197</v>
      </c>
      <c r="T10" s="17">
        <v>0.31139998494640297</v>
      </c>
      <c r="U10" s="17">
        <v>0.30501002694354901</v>
      </c>
      <c r="V10" s="17">
        <v>0.30528943595144697</v>
      </c>
      <c r="W10" s="17">
        <v>0.29672862482422402</v>
      </c>
      <c r="X10" s="17">
        <v>0.212579924480962</v>
      </c>
      <c r="Y10" s="17">
        <v>0.206118550759571</v>
      </c>
      <c r="Z10" s="17"/>
      <c r="AA10" s="17">
        <v>0.265629705271755</v>
      </c>
      <c r="AB10" s="17">
        <v>0.18464872527884399</v>
      </c>
      <c r="AC10" s="17"/>
      <c r="AD10" s="17">
        <v>0.26859551180734498</v>
      </c>
      <c r="AE10" s="17">
        <v>0.25869675256097702</v>
      </c>
      <c r="AF10" s="17">
        <v>0.27975369703291297</v>
      </c>
      <c r="AG10" s="17"/>
      <c r="AH10" s="17">
        <v>0.20303436489874299</v>
      </c>
      <c r="AI10" s="17">
        <v>0.29425489253022802</v>
      </c>
      <c r="AJ10" s="17"/>
      <c r="AK10" s="17">
        <v>0.259447736183609</v>
      </c>
      <c r="AL10" s="17">
        <v>0.26423224795626199</v>
      </c>
      <c r="AM10" s="17"/>
      <c r="AN10" s="17">
        <v>0.32974033585895901</v>
      </c>
      <c r="AO10" s="17">
        <v>0.20485254913322201</v>
      </c>
      <c r="AP10" s="17"/>
      <c r="AQ10" s="17">
        <v>0.235102115094902</v>
      </c>
      <c r="AR10" s="17">
        <v>0.28765028255754999</v>
      </c>
      <c r="AS10" s="17"/>
      <c r="AT10" s="17">
        <v>0.222038512840598</v>
      </c>
      <c r="AU10" s="17">
        <v>0.28269445265167797</v>
      </c>
      <c r="AV10" s="17">
        <v>0.28296317088741801</v>
      </c>
      <c r="AW10" s="17">
        <v>0.20430550466455699</v>
      </c>
      <c r="AX10" s="17"/>
      <c r="AY10" s="17">
        <v>0.23406705333050001</v>
      </c>
      <c r="AZ10" s="17">
        <v>0.276165775574852</v>
      </c>
      <c r="BA10" s="17"/>
      <c r="BB10" s="17">
        <v>0.23879029073930699</v>
      </c>
      <c r="BC10" s="17">
        <v>0.26714425642190798</v>
      </c>
      <c r="BD10" s="17"/>
      <c r="BE10" s="17">
        <v>0.20557005968254699</v>
      </c>
      <c r="BF10" s="17">
        <v>0.27352807982729199</v>
      </c>
      <c r="BG10" s="17"/>
      <c r="BH10" s="17">
        <v>0.224205523964358</v>
      </c>
      <c r="BI10" s="17">
        <v>0.26651104392798902</v>
      </c>
      <c r="BJ10" s="17"/>
      <c r="BK10" s="17">
        <v>0.24261959938465699</v>
      </c>
      <c r="BL10" s="17">
        <v>0.26754503522092199</v>
      </c>
      <c r="BM10" s="17"/>
      <c r="BN10" s="17">
        <v>0.20069232999143199</v>
      </c>
      <c r="BO10" s="17">
        <v>0.26695066327558398</v>
      </c>
      <c r="BP10" s="17"/>
      <c r="BQ10" s="17">
        <v>0.215748033730426</v>
      </c>
      <c r="BR10" s="17">
        <v>0.26966717202155999</v>
      </c>
      <c r="BS10" s="17"/>
      <c r="BT10" s="17">
        <v>0.178556777844675</v>
      </c>
      <c r="BU10" s="17">
        <v>0.27014753493354199</v>
      </c>
      <c r="BV10" s="17"/>
      <c r="BW10" s="17">
        <v>0.33612105753171401</v>
      </c>
      <c r="BX10" s="17">
        <v>0.20550866768575701</v>
      </c>
      <c r="BY10" s="17"/>
      <c r="BZ10" s="17">
        <v>0.29283166498202601</v>
      </c>
      <c r="CA10" s="17">
        <v>0.25864608969914699</v>
      </c>
    </row>
    <row r="11" spans="2:79" x14ac:dyDescent="0.35">
      <c r="B11" s="18" t="s">
        <v>396</v>
      </c>
      <c r="C11" s="17">
        <v>0.32286107137516401</v>
      </c>
      <c r="D11" s="17">
        <v>0.39969879827568</v>
      </c>
      <c r="E11" s="17">
        <v>0.36358355548419702</v>
      </c>
      <c r="F11" s="17">
        <v>0.39506876685764603</v>
      </c>
      <c r="G11" s="17">
        <v>0.295772450347974</v>
      </c>
      <c r="H11" s="17">
        <v>0.35470632254979101</v>
      </c>
      <c r="I11" s="17">
        <v>0.33802654320277498</v>
      </c>
      <c r="J11" s="17">
        <v>0.25772094991219402</v>
      </c>
      <c r="K11" s="17">
        <v>0.17600855446576899</v>
      </c>
      <c r="L11" s="17">
        <v>0.19779927082798199</v>
      </c>
      <c r="M11" s="17"/>
      <c r="N11" s="17">
        <v>0.18257048637708001</v>
      </c>
      <c r="O11" s="17">
        <v>0.274847514939212</v>
      </c>
      <c r="P11" s="17">
        <v>0.33991091484594499</v>
      </c>
      <c r="Q11" s="17">
        <v>0.36298262453897701</v>
      </c>
      <c r="R11" s="17"/>
      <c r="S11" s="17">
        <v>0.30974627122980702</v>
      </c>
      <c r="T11" s="17">
        <v>0.328208903818552</v>
      </c>
      <c r="U11" s="17">
        <v>0.36817777063222801</v>
      </c>
      <c r="V11" s="17">
        <v>0.29598666437835902</v>
      </c>
      <c r="W11" s="17">
        <v>0.335243831480526</v>
      </c>
      <c r="X11" s="17">
        <v>0.396300654864357</v>
      </c>
      <c r="Y11" s="17">
        <v>0.281459130584919</v>
      </c>
      <c r="Z11" s="17"/>
      <c r="AA11" s="17">
        <v>0.333372250172836</v>
      </c>
      <c r="AB11" s="17">
        <v>1.25132646276834E-2</v>
      </c>
      <c r="AC11" s="17"/>
      <c r="AD11" s="17">
        <v>0.34473405657065997</v>
      </c>
      <c r="AE11" s="17">
        <v>0.319698786016272</v>
      </c>
      <c r="AF11" s="17">
        <v>0.20100533576596999</v>
      </c>
      <c r="AG11" s="17"/>
      <c r="AH11" s="17">
        <v>0.37547006780625902</v>
      </c>
      <c r="AI11" s="17">
        <v>0.29540959524904697</v>
      </c>
      <c r="AJ11" s="17"/>
      <c r="AK11" s="17">
        <v>0.32588204801653597</v>
      </c>
      <c r="AL11" s="17">
        <v>0.32178638366989898</v>
      </c>
      <c r="AM11" s="17"/>
      <c r="AN11" s="17">
        <v>0.276776073718491</v>
      </c>
      <c r="AO11" s="17">
        <v>0.36298262453897701</v>
      </c>
      <c r="AP11" s="17"/>
      <c r="AQ11" s="17">
        <v>0.34087626301537799</v>
      </c>
      <c r="AR11" s="17">
        <v>0.30691480300893798</v>
      </c>
      <c r="AS11" s="17"/>
      <c r="AT11" s="17">
        <v>0.14647610697364799</v>
      </c>
      <c r="AU11" s="17">
        <v>0.225064622239385</v>
      </c>
      <c r="AV11" s="17">
        <v>0.36682351757845799</v>
      </c>
      <c r="AW11" s="17">
        <v>0.36662175219285598</v>
      </c>
      <c r="AX11" s="17"/>
      <c r="AY11" s="17">
        <v>0.34224754727029799</v>
      </c>
      <c r="AZ11" s="17">
        <v>0.31401673587096801</v>
      </c>
      <c r="BA11" s="17"/>
      <c r="BB11" s="17">
        <v>0.30638158755897399</v>
      </c>
      <c r="BC11" s="17">
        <v>0.32570056149103699</v>
      </c>
      <c r="BD11" s="17"/>
      <c r="BE11" s="17">
        <v>0.363390943129559</v>
      </c>
      <c r="BF11" s="17">
        <v>0.315411744395445</v>
      </c>
      <c r="BG11" s="17"/>
      <c r="BH11" s="17">
        <v>0.28648672559148503</v>
      </c>
      <c r="BI11" s="17">
        <v>0.32617681078048399</v>
      </c>
      <c r="BJ11" s="17"/>
      <c r="BK11" s="17">
        <v>0.35697203921819498</v>
      </c>
      <c r="BL11" s="17">
        <v>0.315206455904738</v>
      </c>
      <c r="BM11" s="17"/>
      <c r="BN11" s="17">
        <v>0.31422404684375199</v>
      </c>
      <c r="BO11" s="17">
        <v>0.323412128011978</v>
      </c>
      <c r="BP11" s="17"/>
      <c r="BQ11" s="17">
        <v>0.30209604971271597</v>
      </c>
      <c r="BR11" s="17">
        <v>0.32580261556801399</v>
      </c>
      <c r="BS11" s="17"/>
      <c r="BT11" s="17">
        <v>0.288213563875934</v>
      </c>
      <c r="BU11" s="17">
        <v>0.32580406691423502</v>
      </c>
      <c r="BV11" s="17"/>
      <c r="BW11" s="17">
        <v>0.291836074175294</v>
      </c>
      <c r="BX11" s="17">
        <v>0.34723686259856301</v>
      </c>
      <c r="BY11" s="17"/>
      <c r="BZ11" s="17">
        <v>0.36253036509330699</v>
      </c>
      <c r="CA11" s="17">
        <v>0.31710667809802701</v>
      </c>
    </row>
    <row r="12" spans="2:79" x14ac:dyDescent="0.35">
      <c r="B12" s="18" t="s">
        <v>397</v>
      </c>
      <c r="C12" s="17">
        <v>0.183176508219283</v>
      </c>
      <c r="D12" s="17">
        <v>0.173932986836739</v>
      </c>
      <c r="E12" s="17">
        <v>0.19680895244069799</v>
      </c>
      <c r="F12" s="17">
        <v>0.155449008343505</v>
      </c>
      <c r="G12" s="17">
        <v>0.24370225563849199</v>
      </c>
      <c r="H12" s="17">
        <v>0.17123253238806599</v>
      </c>
      <c r="I12" s="17">
        <v>0.174514208826309</v>
      </c>
      <c r="J12" s="17">
        <v>0.18991784047612101</v>
      </c>
      <c r="K12" s="17">
        <v>0.35928329245475399</v>
      </c>
      <c r="L12" s="17">
        <v>8.0885088969091606E-2</v>
      </c>
      <c r="M12" s="17"/>
      <c r="N12" s="17">
        <v>9.9940966627319203E-2</v>
      </c>
      <c r="O12" s="17">
        <v>0.12158627822496799</v>
      </c>
      <c r="P12" s="17">
        <v>0.216174582914052</v>
      </c>
      <c r="Q12" s="17">
        <v>0.20898498295982301</v>
      </c>
      <c r="R12" s="17"/>
      <c r="S12" s="17">
        <v>0.16228700685751199</v>
      </c>
      <c r="T12" s="17">
        <v>0.18413142226673099</v>
      </c>
      <c r="U12" s="17">
        <v>0.21624608759084801</v>
      </c>
      <c r="V12" s="17">
        <v>0.136252536531448</v>
      </c>
      <c r="W12" s="17">
        <v>0.173839671439558</v>
      </c>
      <c r="X12" s="17">
        <v>0.228542914212403</v>
      </c>
      <c r="Y12" s="17">
        <v>0.235898592402289</v>
      </c>
      <c r="Z12" s="17"/>
      <c r="AA12" s="17">
        <v>0.18771220542296899</v>
      </c>
      <c r="AB12" s="17">
        <v>4.9257781658715603E-2</v>
      </c>
      <c r="AC12" s="17"/>
      <c r="AD12" s="17">
        <v>0.17770964347583701</v>
      </c>
      <c r="AE12" s="17">
        <v>0.214636136516208</v>
      </c>
      <c r="AF12" s="17">
        <v>5.2076662482728499E-2</v>
      </c>
      <c r="AG12" s="17"/>
      <c r="AH12" s="17">
        <v>0.24378567161641801</v>
      </c>
      <c r="AI12" s="17">
        <v>0.15155052949148901</v>
      </c>
      <c r="AJ12" s="17"/>
      <c r="AK12" s="17">
        <v>0.17896514647626899</v>
      </c>
      <c r="AL12" s="17">
        <v>0.18467466567791899</v>
      </c>
      <c r="AM12" s="17"/>
      <c r="AN12" s="17">
        <v>0.15353200534861999</v>
      </c>
      <c r="AO12" s="17">
        <v>0.20898498295982301</v>
      </c>
      <c r="AP12" s="17"/>
      <c r="AQ12" s="17">
        <v>0.21892361496870499</v>
      </c>
      <c r="AR12" s="17">
        <v>0.15153471561853299</v>
      </c>
      <c r="AS12" s="17"/>
      <c r="AT12" s="17">
        <v>0.103959851241991</v>
      </c>
      <c r="AU12" s="17">
        <v>0.17381988441290999</v>
      </c>
      <c r="AV12" s="17">
        <v>0.16189320967264301</v>
      </c>
      <c r="AW12" s="17">
        <v>0.25705021633728597</v>
      </c>
      <c r="AX12" s="17"/>
      <c r="AY12" s="17">
        <v>0.211293561841395</v>
      </c>
      <c r="AZ12" s="17">
        <v>0.170349181738257</v>
      </c>
      <c r="BA12" s="17"/>
      <c r="BB12" s="17">
        <v>0.229170075705357</v>
      </c>
      <c r="BC12" s="17">
        <v>0.175251607067819</v>
      </c>
      <c r="BD12" s="17"/>
      <c r="BE12" s="17">
        <v>0.22501217827732201</v>
      </c>
      <c r="BF12" s="17">
        <v>0.17548717755555701</v>
      </c>
      <c r="BG12" s="17"/>
      <c r="BH12" s="17">
        <v>0.204582056491523</v>
      </c>
      <c r="BI12" s="17">
        <v>0.18122526433105299</v>
      </c>
      <c r="BJ12" s="17"/>
      <c r="BK12" s="17">
        <v>0.20219359137316201</v>
      </c>
      <c r="BL12" s="17">
        <v>0.17890901104412399</v>
      </c>
      <c r="BM12" s="17"/>
      <c r="BN12" s="17">
        <v>0.222292596820407</v>
      </c>
      <c r="BO12" s="17">
        <v>0.18068083622582501</v>
      </c>
      <c r="BP12" s="17"/>
      <c r="BQ12" s="17">
        <v>0.28659145430119898</v>
      </c>
      <c r="BR12" s="17">
        <v>0.16852689026818299</v>
      </c>
      <c r="BS12" s="17"/>
      <c r="BT12" s="17">
        <v>0.26924967763524799</v>
      </c>
      <c r="BU12" s="17">
        <v>0.17586536314974099</v>
      </c>
      <c r="BV12" s="17"/>
      <c r="BW12" s="17">
        <v>0.160451289406605</v>
      </c>
      <c r="BX12" s="17">
        <v>0.20103131045230899</v>
      </c>
      <c r="BY12" s="17"/>
      <c r="BZ12" s="17">
        <v>0.19625391211752899</v>
      </c>
      <c r="CA12" s="17">
        <v>0.18127951137307799</v>
      </c>
    </row>
    <row r="13" spans="2:79" x14ac:dyDescent="0.35">
      <c r="B13" s="18" t="s">
        <v>398</v>
      </c>
      <c r="C13" s="17">
        <v>6.6994916958998105E-2</v>
      </c>
      <c r="D13" s="17">
        <v>6.7334859255912705E-2</v>
      </c>
      <c r="E13" s="17">
        <v>9.0315894806460698E-2</v>
      </c>
      <c r="F13" s="17">
        <v>4.74705756363826E-2</v>
      </c>
      <c r="G13" s="17">
        <v>9.8305089421881597E-2</v>
      </c>
      <c r="H13" s="17">
        <v>4.8130416687204601E-2</v>
      </c>
      <c r="I13" s="17">
        <v>3.5177515851138E-2</v>
      </c>
      <c r="J13" s="17">
        <v>9.4168378487394899E-2</v>
      </c>
      <c r="K13" s="17">
        <v>0.14632205376344801</v>
      </c>
      <c r="L13" s="17">
        <v>2.4228799962730498E-2</v>
      </c>
      <c r="M13" s="17"/>
      <c r="N13" s="17">
        <v>4.2769599425785801E-2</v>
      </c>
      <c r="O13" s="17">
        <v>4.7973427717687797E-2</v>
      </c>
      <c r="P13" s="17">
        <v>6.2637307558631103E-2</v>
      </c>
      <c r="Q13" s="17">
        <v>7.96601497226537E-2</v>
      </c>
      <c r="R13" s="17"/>
      <c r="S13" s="17">
        <v>3.4997479966038497E-2</v>
      </c>
      <c r="T13" s="17">
        <v>7.4893656328751598E-2</v>
      </c>
      <c r="U13" s="17">
        <v>4.7742679500921703E-2</v>
      </c>
      <c r="V13" s="17">
        <v>4.30801669351751E-2</v>
      </c>
      <c r="W13" s="17">
        <v>6.9163743288978494E-2</v>
      </c>
      <c r="X13" s="17">
        <v>8.4465030925242296E-2</v>
      </c>
      <c r="Y13" s="17">
        <v>0.118188754546832</v>
      </c>
      <c r="Z13" s="17"/>
      <c r="AA13" s="17">
        <v>6.8856939803041001E-2</v>
      </c>
      <c r="AB13" s="17">
        <v>1.2017761980870401E-2</v>
      </c>
      <c r="AC13" s="17"/>
      <c r="AD13" s="17">
        <v>5.6747441385780799E-2</v>
      </c>
      <c r="AE13" s="17">
        <v>8.9719208892863403E-2</v>
      </c>
      <c r="AF13" s="17">
        <v>2.2637165003047299E-2</v>
      </c>
      <c r="AG13" s="17"/>
      <c r="AH13" s="17">
        <v>0.11061780264241999</v>
      </c>
      <c r="AI13" s="17">
        <v>4.4232410807426799E-2</v>
      </c>
      <c r="AJ13" s="17"/>
      <c r="AK13" s="17">
        <v>7.54999004400424E-2</v>
      </c>
      <c r="AL13" s="17">
        <v>6.3969338722020194E-2</v>
      </c>
      <c r="AM13" s="17"/>
      <c r="AN13" s="17">
        <v>5.2447194445585502E-2</v>
      </c>
      <c r="AO13" s="17">
        <v>7.96601497226537E-2</v>
      </c>
      <c r="AP13" s="17"/>
      <c r="AQ13" s="17">
        <v>8.7295974357332495E-2</v>
      </c>
      <c r="AR13" s="17">
        <v>4.9025299102179697E-2</v>
      </c>
      <c r="AS13" s="17"/>
      <c r="AT13" s="17">
        <v>5.96952449825848E-2</v>
      </c>
      <c r="AU13" s="17">
        <v>5.9456045377231502E-2</v>
      </c>
      <c r="AV13" s="17">
        <v>5.4884323666093797E-2</v>
      </c>
      <c r="AW13" s="17">
        <v>0.105340050929308</v>
      </c>
      <c r="AX13" s="17"/>
      <c r="AY13" s="17">
        <v>0.106760727895734</v>
      </c>
      <c r="AZ13" s="17">
        <v>4.8853292074551101E-2</v>
      </c>
      <c r="BA13" s="17"/>
      <c r="BB13" s="17">
        <v>8.7222672717817598E-2</v>
      </c>
      <c r="BC13" s="17">
        <v>6.3509582516238602E-2</v>
      </c>
      <c r="BD13" s="17"/>
      <c r="BE13" s="17">
        <v>7.4792613699302193E-2</v>
      </c>
      <c r="BF13" s="17">
        <v>6.5561712505275302E-2</v>
      </c>
      <c r="BG13" s="17"/>
      <c r="BH13" s="17">
        <v>7.0060245966756501E-2</v>
      </c>
      <c r="BI13" s="17">
        <v>6.67154938666423E-2</v>
      </c>
      <c r="BJ13" s="17"/>
      <c r="BK13" s="17">
        <v>7.0993650661598795E-2</v>
      </c>
      <c r="BL13" s="17">
        <v>6.6097587718652498E-2</v>
      </c>
      <c r="BM13" s="17"/>
      <c r="BN13" s="17">
        <v>9.7795207157064398E-2</v>
      </c>
      <c r="BO13" s="17">
        <v>6.5029806837137202E-2</v>
      </c>
      <c r="BP13" s="17"/>
      <c r="BQ13" s="17">
        <v>0.112261587826401</v>
      </c>
      <c r="BR13" s="17">
        <v>6.0582503093788299E-2</v>
      </c>
      <c r="BS13" s="17"/>
      <c r="BT13" s="17">
        <v>0.120880013084053</v>
      </c>
      <c r="BU13" s="17">
        <v>6.2417860513538398E-2</v>
      </c>
      <c r="BV13" s="17"/>
      <c r="BW13" s="17">
        <v>5.4582725416809599E-2</v>
      </c>
      <c r="BX13" s="17">
        <v>7.6746956184274795E-2</v>
      </c>
      <c r="BY13" s="17"/>
      <c r="BZ13" s="17">
        <v>8.6924236851457601E-2</v>
      </c>
      <c r="CA13" s="17">
        <v>6.4103987132470203E-2</v>
      </c>
    </row>
    <row r="14" spans="2:79" x14ac:dyDescent="0.35">
      <c r="B14" s="18" t="s">
        <v>399</v>
      </c>
      <c r="C14" s="17">
        <v>1.26540768149567E-2</v>
      </c>
      <c r="D14" s="17">
        <v>5.4829710681339999E-3</v>
      </c>
      <c r="E14" s="17">
        <v>3.0907709384328401E-2</v>
      </c>
      <c r="F14" s="17">
        <v>2.9016392029008399E-3</v>
      </c>
      <c r="G14" s="17">
        <v>2.2024341106989301E-3</v>
      </c>
      <c r="H14" s="17">
        <v>5.9477923060384198E-3</v>
      </c>
      <c r="I14" s="17">
        <v>1.3863771788745601E-2</v>
      </c>
      <c r="J14" s="17">
        <v>1.6779074803132898E-2</v>
      </c>
      <c r="K14" s="17">
        <v>6.3977700691845593E-2</v>
      </c>
      <c r="L14" s="17">
        <v>0</v>
      </c>
      <c r="M14" s="17"/>
      <c r="N14" s="17">
        <v>1.13368351320594E-2</v>
      </c>
      <c r="O14" s="17">
        <v>7.7169725933451802E-3</v>
      </c>
      <c r="P14" s="17">
        <v>2.2350434458996999E-3</v>
      </c>
      <c r="Q14" s="17">
        <v>1.8030757088149701E-2</v>
      </c>
      <c r="R14" s="17"/>
      <c r="S14" s="17">
        <v>2.2786501507918701E-2</v>
      </c>
      <c r="T14" s="17">
        <v>1.4631731831731399E-2</v>
      </c>
      <c r="U14" s="17">
        <v>6.8480107285946203E-3</v>
      </c>
      <c r="V14" s="17">
        <v>1.20649047538831E-2</v>
      </c>
      <c r="W14" s="17">
        <v>6.9596867524480896E-3</v>
      </c>
      <c r="X14" s="17">
        <v>8.7443761139594598E-3</v>
      </c>
      <c r="Y14" s="17">
        <v>2.7234786148535702E-2</v>
      </c>
      <c r="Z14" s="17"/>
      <c r="AA14" s="17">
        <v>1.30826581067514E-2</v>
      </c>
      <c r="AB14" s="17">
        <v>0</v>
      </c>
      <c r="AC14" s="17"/>
      <c r="AD14" s="17">
        <v>9.3059808058887101E-3</v>
      </c>
      <c r="AE14" s="17">
        <v>1.9503906029166702E-2</v>
      </c>
      <c r="AF14" s="17">
        <v>0</v>
      </c>
      <c r="AG14" s="17"/>
      <c r="AH14" s="17">
        <v>2.32801691065775E-2</v>
      </c>
      <c r="AI14" s="17">
        <v>7.1093612977274996E-3</v>
      </c>
      <c r="AJ14" s="17"/>
      <c r="AK14" s="17">
        <v>1.19315394241066E-2</v>
      </c>
      <c r="AL14" s="17">
        <v>1.2911113575819399E-2</v>
      </c>
      <c r="AM14" s="17"/>
      <c r="AN14" s="17">
        <v>6.4782366928384004E-3</v>
      </c>
      <c r="AO14" s="17">
        <v>1.8030757088149701E-2</v>
      </c>
      <c r="AP14" s="17"/>
      <c r="AQ14" s="17">
        <v>2.0084868136889401E-2</v>
      </c>
      <c r="AR14" s="17">
        <v>6.0766617666228899E-3</v>
      </c>
      <c r="AS14" s="17"/>
      <c r="AT14" s="17">
        <v>5.1667082894591302E-3</v>
      </c>
      <c r="AU14" s="17">
        <v>5.2483849036420198E-3</v>
      </c>
      <c r="AV14" s="17">
        <v>1.05983947712208E-2</v>
      </c>
      <c r="AW14" s="17">
        <v>2.7003818442168301E-2</v>
      </c>
      <c r="AX14" s="17"/>
      <c r="AY14" s="17">
        <v>1.73824008605146E-2</v>
      </c>
      <c r="AZ14" s="17">
        <v>1.04969604593242E-2</v>
      </c>
      <c r="BA14" s="17"/>
      <c r="BB14" s="17">
        <v>2.89508868237098E-2</v>
      </c>
      <c r="BC14" s="17">
        <v>9.8460622280765499E-3</v>
      </c>
      <c r="BD14" s="17"/>
      <c r="BE14" s="17">
        <v>2.5861625652931299E-2</v>
      </c>
      <c r="BF14" s="17">
        <v>1.02265500147021E-2</v>
      </c>
      <c r="BG14" s="17"/>
      <c r="BH14" s="17">
        <v>3.9498128880076998E-2</v>
      </c>
      <c r="BI14" s="17">
        <v>1.02070807436012E-2</v>
      </c>
      <c r="BJ14" s="17"/>
      <c r="BK14" s="17">
        <v>1.84241330742324E-2</v>
      </c>
      <c r="BL14" s="17">
        <v>1.1359256858199E-2</v>
      </c>
      <c r="BM14" s="17"/>
      <c r="BN14" s="17">
        <v>5.4126560145645597E-2</v>
      </c>
      <c r="BO14" s="17">
        <v>1.0008062889511201E-2</v>
      </c>
      <c r="BP14" s="17"/>
      <c r="BQ14" s="17">
        <v>3.2664102150599998E-2</v>
      </c>
      <c r="BR14" s="17">
        <v>9.8194843554993295E-3</v>
      </c>
      <c r="BS14" s="17"/>
      <c r="BT14" s="17">
        <v>6.9150836705330898E-2</v>
      </c>
      <c r="BU14" s="17">
        <v>7.8551829166568204E-3</v>
      </c>
      <c r="BV14" s="17"/>
      <c r="BW14" s="17">
        <v>6.8525387994631398E-3</v>
      </c>
      <c r="BX14" s="17">
        <v>1.7212242558832299E-2</v>
      </c>
      <c r="BY14" s="17"/>
      <c r="BZ14" s="17">
        <v>1.9515390002549399E-2</v>
      </c>
      <c r="CA14" s="17">
        <v>1.1658780685926899E-2</v>
      </c>
    </row>
    <row r="15" spans="2:79" x14ac:dyDescent="0.35">
      <c r="B15" s="18" t="s">
        <v>96</v>
      </c>
      <c r="C15" s="19">
        <v>0.125631079760813</v>
      </c>
      <c r="D15" s="19">
        <v>0.14824515591335499</v>
      </c>
      <c r="E15" s="19">
        <v>5.3222855409409901E-2</v>
      </c>
      <c r="F15" s="19">
        <v>7.7657390778688204E-2</v>
      </c>
      <c r="G15" s="19">
        <v>0.103021585373129</v>
      </c>
      <c r="H15" s="19">
        <v>0.12759223613918599</v>
      </c>
      <c r="I15" s="19">
        <v>0.113485738021399</v>
      </c>
      <c r="J15" s="19">
        <v>0.184261139815215</v>
      </c>
      <c r="K15" s="19">
        <v>0.10536106184659</v>
      </c>
      <c r="L15" s="19">
        <v>0.25016841606886497</v>
      </c>
      <c r="M15" s="19"/>
      <c r="N15" s="19">
        <v>0.149373543437815</v>
      </c>
      <c r="O15" s="19">
        <v>0.15110574118352399</v>
      </c>
      <c r="P15" s="19">
        <v>0.102503294324789</v>
      </c>
      <c r="Q15" s="19">
        <v>0.120642243051175</v>
      </c>
      <c r="R15" s="19"/>
      <c r="S15" s="19">
        <v>0.12520849860640901</v>
      </c>
      <c r="T15" s="19">
        <v>7.1038122170145199E-2</v>
      </c>
      <c r="U15" s="19">
        <v>4.3897892638902002E-2</v>
      </c>
      <c r="V15" s="19">
        <v>0.15578947975226001</v>
      </c>
      <c r="W15" s="19">
        <v>0.104016621281212</v>
      </c>
      <c r="X15" s="19">
        <v>6.3088618743771099E-2</v>
      </c>
      <c r="Y15" s="19">
        <v>9.9083063059754006E-2</v>
      </c>
      <c r="Z15" s="19"/>
      <c r="AA15" s="19">
        <v>0.117705311197506</v>
      </c>
      <c r="AB15" s="19">
        <v>0.359643357332874</v>
      </c>
      <c r="AC15" s="19"/>
      <c r="AD15" s="19">
        <v>0.12950816601830401</v>
      </c>
      <c r="AE15" s="19">
        <v>8.8854965521999299E-2</v>
      </c>
      <c r="AF15" s="19">
        <v>0.26203947057478899</v>
      </c>
      <c r="AG15" s="19"/>
      <c r="AH15" s="19">
        <v>4.0778267361583097E-2</v>
      </c>
      <c r="AI15" s="19">
        <v>0.16990744144473499</v>
      </c>
      <c r="AJ15" s="19"/>
      <c r="AK15" s="19">
        <v>0.116218701669598</v>
      </c>
      <c r="AL15" s="19">
        <v>0.12897945620086801</v>
      </c>
      <c r="AM15" s="19"/>
      <c r="AN15" s="19">
        <v>0.13136142940940301</v>
      </c>
      <c r="AO15" s="19">
        <v>0.120642243051175</v>
      </c>
      <c r="AP15" s="19"/>
      <c r="AQ15" s="19">
        <v>8.7128142312837498E-2</v>
      </c>
      <c r="AR15" s="19">
        <v>0.15971221448839901</v>
      </c>
      <c r="AS15" s="19"/>
      <c r="AT15" s="19">
        <v>0.29568850583091999</v>
      </c>
      <c r="AU15" s="19">
        <v>0.20507618464798899</v>
      </c>
      <c r="AV15" s="19">
        <v>0.11128300806675299</v>
      </c>
      <c r="AW15" s="19">
        <v>3.7968876161481702E-2</v>
      </c>
      <c r="AX15" s="19"/>
      <c r="AY15" s="19">
        <v>7.9019326135248896E-2</v>
      </c>
      <c r="AZ15" s="19">
        <v>0.14689590322503299</v>
      </c>
      <c r="BA15" s="19"/>
      <c r="BB15" s="19">
        <v>9.5694394483624698E-2</v>
      </c>
      <c r="BC15" s="19">
        <v>0.130789306978043</v>
      </c>
      <c r="BD15" s="19"/>
      <c r="BE15" s="19">
        <v>9.4588324736965906E-2</v>
      </c>
      <c r="BF15" s="19">
        <v>0.131336689537356</v>
      </c>
      <c r="BG15" s="19"/>
      <c r="BH15" s="19">
        <v>0.148281071134089</v>
      </c>
      <c r="BI15" s="19">
        <v>0.123566397432966</v>
      </c>
      <c r="BJ15" s="19"/>
      <c r="BK15" s="19">
        <v>9.9083318845653495E-2</v>
      </c>
      <c r="BL15" s="19">
        <v>0.13158848625662001</v>
      </c>
      <c r="BM15" s="19"/>
      <c r="BN15" s="19">
        <v>9.4432427852627093E-2</v>
      </c>
      <c r="BO15" s="19">
        <v>0.12762160602725101</v>
      </c>
      <c r="BP15" s="19"/>
      <c r="BQ15" s="19">
        <v>4.4206246644539399E-2</v>
      </c>
      <c r="BR15" s="19">
        <v>0.13716560878276399</v>
      </c>
      <c r="BS15" s="19"/>
      <c r="BT15" s="19">
        <v>6.0309605222461697E-2</v>
      </c>
      <c r="BU15" s="19">
        <v>0.131179554154712</v>
      </c>
      <c r="BV15" s="19"/>
      <c r="BW15" s="19">
        <v>0.12523143348269899</v>
      </c>
      <c r="BX15" s="19">
        <v>0.12594507476863601</v>
      </c>
      <c r="BY15" s="19"/>
      <c r="BZ15" s="19">
        <v>3.90060626287351E-2</v>
      </c>
      <c r="CA15" s="19">
        <v>0.13819682947540099</v>
      </c>
    </row>
    <row r="16" spans="2:79" x14ac:dyDescent="0.35">
      <c r="B16" s="16" t="s">
        <v>705</v>
      </c>
    </row>
    <row r="17" spans="2:2" x14ac:dyDescent="0.35">
      <c r="B17" t="s">
        <v>78</v>
      </c>
    </row>
    <row r="18" spans="2:2" x14ac:dyDescent="0.35">
      <c r="B18" t="s">
        <v>79</v>
      </c>
    </row>
    <row r="20" spans="2:2" x14ac:dyDescent="0.3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CA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405</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312</v>
      </c>
      <c r="CA7" s="10">
        <v>2389</v>
      </c>
    </row>
    <row r="8" spans="2:79" ht="30" customHeight="1" x14ac:dyDescent="0.35">
      <c r="B8" s="11" t="s">
        <v>27</v>
      </c>
      <c r="C8" s="11">
        <v>2600</v>
      </c>
      <c r="D8" s="11">
        <v>322</v>
      </c>
      <c r="E8" s="11">
        <v>399</v>
      </c>
      <c r="F8" s="11">
        <v>281</v>
      </c>
      <c r="G8" s="11">
        <v>341</v>
      </c>
      <c r="H8" s="11">
        <v>302</v>
      </c>
      <c r="I8" s="11">
        <v>342</v>
      </c>
      <c r="J8" s="11">
        <v>204</v>
      </c>
      <c r="K8" s="11">
        <v>114</v>
      </c>
      <c r="L8" s="11">
        <v>295</v>
      </c>
      <c r="M8" s="11"/>
      <c r="N8" s="11">
        <v>313</v>
      </c>
      <c r="O8" s="11">
        <v>416</v>
      </c>
      <c r="P8" s="11">
        <v>480</v>
      </c>
      <c r="Q8" s="11">
        <v>1390</v>
      </c>
      <c r="R8" s="11"/>
      <c r="S8" s="11">
        <v>238</v>
      </c>
      <c r="T8" s="11">
        <v>177</v>
      </c>
      <c r="U8" s="11">
        <v>235</v>
      </c>
      <c r="V8" s="11">
        <v>491</v>
      </c>
      <c r="W8" s="11">
        <v>491</v>
      </c>
      <c r="X8" s="11">
        <v>514</v>
      </c>
      <c r="Y8" s="11">
        <v>347</v>
      </c>
      <c r="Z8" s="11"/>
      <c r="AA8" s="11">
        <v>2515</v>
      </c>
      <c r="AB8" s="11">
        <v>85</v>
      </c>
      <c r="AC8" s="11"/>
      <c r="AD8" s="11">
        <v>1402</v>
      </c>
      <c r="AE8" s="11">
        <v>1018</v>
      </c>
      <c r="AF8" s="11">
        <v>146</v>
      </c>
      <c r="AG8" s="11"/>
      <c r="AH8" s="11">
        <v>892</v>
      </c>
      <c r="AI8" s="11">
        <v>1709</v>
      </c>
      <c r="AJ8" s="11"/>
      <c r="AK8" s="11">
        <v>682</v>
      </c>
      <c r="AL8" s="11">
        <v>1918</v>
      </c>
      <c r="AM8" s="11"/>
      <c r="AN8" s="11">
        <v>1210</v>
      </c>
      <c r="AO8" s="11">
        <v>1390</v>
      </c>
      <c r="AP8" s="11"/>
      <c r="AQ8" s="11">
        <v>1221</v>
      </c>
      <c r="AR8" s="11">
        <v>1379</v>
      </c>
      <c r="AS8" s="11"/>
      <c r="AT8" s="11">
        <v>133</v>
      </c>
      <c r="AU8" s="11">
        <v>587</v>
      </c>
      <c r="AV8" s="11">
        <v>1306</v>
      </c>
      <c r="AW8" s="11">
        <v>566</v>
      </c>
      <c r="AX8" s="11"/>
      <c r="AY8" s="11">
        <v>815</v>
      </c>
      <c r="AZ8" s="11">
        <v>1786</v>
      </c>
      <c r="BA8" s="11"/>
      <c r="BB8" s="11">
        <v>382</v>
      </c>
      <c r="BC8" s="11">
        <v>2218</v>
      </c>
      <c r="BD8" s="11"/>
      <c r="BE8" s="11">
        <v>404</v>
      </c>
      <c r="BF8" s="11">
        <v>2196</v>
      </c>
      <c r="BG8" s="11"/>
      <c r="BH8" s="11">
        <v>217</v>
      </c>
      <c r="BI8" s="11">
        <v>2383</v>
      </c>
      <c r="BJ8" s="11"/>
      <c r="BK8" s="11">
        <v>477</v>
      </c>
      <c r="BL8" s="11">
        <v>2124</v>
      </c>
      <c r="BM8" s="11"/>
      <c r="BN8" s="11">
        <v>156</v>
      </c>
      <c r="BO8" s="11">
        <v>2444</v>
      </c>
      <c r="BP8" s="11"/>
      <c r="BQ8" s="11">
        <v>323</v>
      </c>
      <c r="BR8" s="11">
        <v>2277</v>
      </c>
      <c r="BS8" s="11"/>
      <c r="BT8" s="11">
        <v>204</v>
      </c>
      <c r="BU8" s="11">
        <v>2397</v>
      </c>
      <c r="BV8" s="11"/>
      <c r="BW8" s="11">
        <v>1144</v>
      </c>
      <c r="BX8" s="11">
        <v>1456</v>
      </c>
      <c r="BY8" s="11"/>
      <c r="BZ8" s="11">
        <v>329</v>
      </c>
      <c r="CA8" s="11">
        <v>2271</v>
      </c>
    </row>
    <row r="9" spans="2:79" x14ac:dyDescent="0.35">
      <c r="B9" s="18" t="s">
        <v>402</v>
      </c>
      <c r="C9" s="17">
        <v>0.486898679654928</v>
      </c>
      <c r="D9" s="17">
        <v>0.37244035644504297</v>
      </c>
      <c r="E9" s="17">
        <v>0.42197288968205299</v>
      </c>
      <c r="F9" s="17">
        <v>0.44495638469496401</v>
      </c>
      <c r="G9" s="17">
        <v>0.61333046614377196</v>
      </c>
      <c r="H9" s="17">
        <v>0.65636328266757704</v>
      </c>
      <c r="I9" s="17">
        <v>0.47540983721952002</v>
      </c>
      <c r="J9" s="17">
        <v>0.51747626236034405</v>
      </c>
      <c r="K9" s="17">
        <v>0.58860254684808599</v>
      </c>
      <c r="L9" s="17">
        <v>0.37321045433350503</v>
      </c>
      <c r="M9" s="17"/>
      <c r="N9" s="17">
        <v>0.47834686775958402</v>
      </c>
      <c r="O9" s="17">
        <v>0.50538852040258098</v>
      </c>
      <c r="P9" s="17">
        <v>0.52732458309058705</v>
      </c>
      <c r="Q9" s="17">
        <v>0.46931767168080601</v>
      </c>
      <c r="R9" s="17"/>
      <c r="S9" s="17">
        <v>0.49164688668333001</v>
      </c>
      <c r="T9" s="17">
        <v>0.53780936429239501</v>
      </c>
      <c r="U9" s="17">
        <v>0.54126339039916804</v>
      </c>
      <c r="V9" s="17">
        <v>0.43550861527020901</v>
      </c>
      <c r="W9" s="17">
        <v>0.496767311790971</v>
      </c>
      <c r="X9" s="17">
        <v>0.50862111026935097</v>
      </c>
      <c r="Y9" s="17">
        <v>0.50411080585227497</v>
      </c>
      <c r="Z9" s="17"/>
      <c r="AA9" s="17">
        <v>0.49565666533053299</v>
      </c>
      <c r="AB9" s="17">
        <v>0.22831477595879099</v>
      </c>
      <c r="AC9" s="17"/>
      <c r="AD9" s="17">
        <v>0.46839536744370902</v>
      </c>
      <c r="AE9" s="17">
        <v>0.53610085081637704</v>
      </c>
      <c r="AF9" s="17">
        <v>0.426163017293337</v>
      </c>
      <c r="AG9" s="17"/>
      <c r="AH9" s="17">
        <v>0.45012197165080198</v>
      </c>
      <c r="AI9" s="17">
        <v>0.50608883704739505</v>
      </c>
      <c r="AJ9" s="17"/>
      <c r="AK9" s="17">
        <v>0.52959653490269398</v>
      </c>
      <c r="AL9" s="17">
        <v>0.47170926724851903</v>
      </c>
      <c r="AM9" s="17"/>
      <c r="AN9" s="17">
        <v>0.50709283086291501</v>
      </c>
      <c r="AO9" s="17">
        <v>0.46931767168080601</v>
      </c>
      <c r="AP9" s="17"/>
      <c r="AQ9" s="17">
        <v>0.53199275476722896</v>
      </c>
      <c r="AR9" s="17">
        <v>0.44698335497626401</v>
      </c>
      <c r="AS9" s="17"/>
      <c r="AT9" s="17">
        <v>0.336613096610966</v>
      </c>
      <c r="AU9" s="17">
        <v>0.442528606057007</v>
      </c>
      <c r="AV9" s="17">
        <v>0.47772559240366802</v>
      </c>
      <c r="AW9" s="17">
        <v>0.58758175260530698</v>
      </c>
      <c r="AX9" s="17"/>
      <c r="AY9" s="17">
        <v>0.55136114075199805</v>
      </c>
      <c r="AZ9" s="17">
        <v>0.45749015608145399</v>
      </c>
      <c r="BA9" s="17"/>
      <c r="BB9" s="17">
        <v>0.58318237050130906</v>
      </c>
      <c r="BC9" s="17">
        <v>0.47030856120658798</v>
      </c>
      <c r="BD9" s="17"/>
      <c r="BE9" s="17">
        <v>0.55597446967601405</v>
      </c>
      <c r="BF9" s="17">
        <v>0.47420265758587998</v>
      </c>
      <c r="BG9" s="17"/>
      <c r="BH9" s="17">
        <v>0.53747595491896405</v>
      </c>
      <c r="BI9" s="17">
        <v>0.48228825818909499</v>
      </c>
      <c r="BJ9" s="17"/>
      <c r="BK9" s="17">
        <v>0.52504156142021596</v>
      </c>
      <c r="BL9" s="17">
        <v>0.47833928919169699</v>
      </c>
      <c r="BM9" s="17"/>
      <c r="BN9" s="17">
        <v>0.57815975821737797</v>
      </c>
      <c r="BO9" s="17">
        <v>0.48107606993074098</v>
      </c>
      <c r="BP9" s="17"/>
      <c r="BQ9" s="17">
        <v>0.60827018918156495</v>
      </c>
      <c r="BR9" s="17">
        <v>0.46970535981018302</v>
      </c>
      <c r="BS9" s="17"/>
      <c r="BT9" s="17">
        <v>0.66167530771668304</v>
      </c>
      <c r="BU9" s="17">
        <v>0.47205296999655999</v>
      </c>
      <c r="BV9" s="17"/>
      <c r="BW9" s="17">
        <v>0.52307499006248104</v>
      </c>
      <c r="BX9" s="17">
        <v>0.45847559281155098</v>
      </c>
      <c r="BY9" s="17"/>
      <c r="BZ9" s="17">
        <v>0.43830381664974799</v>
      </c>
      <c r="CA9" s="17">
        <v>0.49394780825719697</v>
      </c>
    </row>
    <row r="10" spans="2:79" x14ac:dyDescent="0.35">
      <c r="B10" s="18" t="s">
        <v>403</v>
      </c>
      <c r="C10" s="17">
        <v>0.434972668544574</v>
      </c>
      <c r="D10" s="17">
        <v>0.51231890285323001</v>
      </c>
      <c r="E10" s="17">
        <v>0.49902672438789403</v>
      </c>
      <c r="F10" s="17">
        <v>0.35250096975683498</v>
      </c>
      <c r="G10" s="17">
        <v>0.483568315103098</v>
      </c>
      <c r="H10" s="17">
        <v>0.39658549986532099</v>
      </c>
      <c r="I10" s="17">
        <v>0.42483954574600102</v>
      </c>
      <c r="J10" s="17">
        <v>0.41968681955815601</v>
      </c>
      <c r="K10" s="17">
        <v>0.44545423409765</v>
      </c>
      <c r="L10" s="17">
        <v>0.34363321748626102</v>
      </c>
      <c r="M10" s="17"/>
      <c r="N10" s="17">
        <v>0.18116365370689799</v>
      </c>
      <c r="O10" s="17">
        <v>0.27974555493053999</v>
      </c>
      <c r="P10" s="17">
        <v>0.42579731228773698</v>
      </c>
      <c r="Q10" s="17">
        <v>0.54186355200726799</v>
      </c>
      <c r="R10" s="17"/>
      <c r="S10" s="17">
        <v>0.28479531605286101</v>
      </c>
      <c r="T10" s="17">
        <v>0.43185703066700898</v>
      </c>
      <c r="U10" s="17">
        <v>0.54775535633989203</v>
      </c>
      <c r="V10" s="17">
        <v>0.33985697748513899</v>
      </c>
      <c r="W10" s="17">
        <v>0.44550912541555099</v>
      </c>
      <c r="X10" s="17">
        <v>0.48728511325328</v>
      </c>
      <c r="Y10" s="17">
        <v>0.52446169078497695</v>
      </c>
      <c r="Z10" s="17"/>
      <c r="AA10" s="17">
        <v>0.44617125079749398</v>
      </c>
      <c r="AB10" s="17">
        <v>0.104328931265108</v>
      </c>
      <c r="AC10" s="17"/>
      <c r="AD10" s="17">
        <v>0.35067391369649797</v>
      </c>
      <c r="AE10" s="17">
        <v>0.58786771187828002</v>
      </c>
      <c r="AF10" s="17">
        <v>0.26343615211482901</v>
      </c>
      <c r="AG10" s="17"/>
      <c r="AH10" s="17">
        <v>0.42721719725065199</v>
      </c>
      <c r="AI10" s="17">
        <v>0.43901948847110001</v>
      </c>
      <c r="AJ10" s="17"/>
      <c r="AK10" s="17">
        <v>0.38435097929484402</v>
      </c>
      <c r="AL10" s="17">
        <v>0.45298092001906598</v>
      </c>
      <c r="AM10" s="17"/>
      <c r="AN10" s="17">
        <v>0.31219411872659403</v>
      </c>
      <c r="AO10" s="17">
        <v>0.54186355200726799</v>
      </c>
      <c r="AP10" s="17"/>
      <c r="AQ10" s="17">
        <v>0.49183221957714601</v>
      </c>
      <c r="AR10" s="17">
        <v>0.384643053514304</v>
      </c>
      <c r="AS10" s="17"/>
      <c r="AT10" s="17">
        <v>0.28190365444953902</v>
      </c>
      <c r="AU10" s="17">
        <v>0.323106114379135</v>
      </c>
      <c r="AV10" s="17">
        <v>0.45834622176121398</v>
      </c>
      <c r="AW10" s="17">
        <v>0.535360465576735</v>
      </c>
      <c r="AX10" s="17"/>
      <c r="AY10" s="17">
        <v>0.48868558743576501</v>
      </c>
      <c r="AZ10" s="17">
        <v>0.410468210996281</v>
      </c>
      <c r="BA10" s="17"/>
      <c r="BB10" s="17">
        <v>0.47484623062970999</v>
      </c>
      <c r="BC10" s="17">
        <v>0.42810227219671199</v>
      </c>
      <c r="BD10" s="17"/>
      <c r="BE10" s="17">
        <v>0.49317353038616701</v>
      </c>
      <c r="BF10" s="17">
        <v>0.42427544125042599</v>
      </c>
      <c r="BG10" s="17"/>
      <c r="BH10" s="17">
        <v>0.41585452151890601</v>
      </c>
      <c r="BI10" s="17">
        <v>0.43671540211363102</v>
      </c>
      <c r="BJ10" s="17"/>
      <c r="BK10" s="17">
        <v>0.49704261269757</v>
      </c>
      <c r="BL10" s="17">
        <v>0.42104396511556702</v>
      </c>
      <c r="BM10" s="17"/>
      <c r="BN10" s="17">
        <v>0.52458257440256595</v>
      </c>
      <c r="BO10" s="17">
        <v>0.42925540640554399</v>
      </c>
      <c r="BP10" s="17"/>
      <c r="BQ10" s="17">
        <v>0.52166291693700695</v>
      </c>
      <c r="BR10" s="17">
        <v>0.42269224809133499</v>
      </c>
      <c r="BS10" s="17"/>
      <c r="BT10" s="17">
        <v>0.45070379930235899</v>
      </c>
      <c r="BU10" s="17">
        <v>0.43363644983834398</v>
      </c>
      <c r="BV10" s="17"/>
      <c r="BW10" s="17">
        <v>0.32443077729855502</v>
      </c>
      <c r="BX10" s="17">
        <v>0.52182347613993996</v>
      </c>
      <c r="BY10" s="17"/>
      <c r="BZ10" s="17">
        <v>0.33527408282497401</v>
      </c>
      <c r="CA10" s="17">
        <v>0.44943485875852601</v>
      </c>
    </row>
    <row r="11" spans="2:79" x14ac:dyDescent="0.35">
      <c r="B11" s="18" t="s">
        <v>404</v>
      </c>
      <c r="C11" s="17">
        <v>0.342884262973842</v>
      </c>
      <c r="D11" s="17">
        <v>0.42131883563834699</v>
      </c>
      <c r="E11" s="17">
        <v>0.46537745836683903</v>
      </c>
      <c r="F11" s="17">
        <v>0.43021775506617999</v>
      </c>
      <c r="G11" s="17">
        <v>0.32909503147968699</v>
      </c>
      <c r="H11" s="17">
        <v>0.22713944761833199</v>
      </c>
      <c r="I11" s="17">
        <v>0.313488502184184</v>
      </c>
      <c r="J11" s="17">
        <v>0.29832675545875897</v>
      </c>
      <c r="K11" s="17">
        <v>0.43356397518554601</v>
      </c>
      <c r="L11" s="17">
        <v>0.17232372968868301</v>
      </c>
      <c r="M11" s="17"/>
      <c r="N11" s="17">
        <v>0.225029025818028</v>
      </c>
      <c r="O11" s="17">
        <v>0.24738783731666</v>
      </c>
      <c r="P11" s="17">
        <v>0.32446009826331701</v>
      </c>
      <c r="Q11" s="17">
        <v>0.404426512671965</v>
      </c>
      <c r="R11" s="17"/>
      <c r="S11" s="17">
        <v>0.30654909372040801</v>
      </c>
      <c r="T11" s="17">
        <v>0.34959965987240599</v>
      </c>
      <c r="U11" s="17">
        <v>0.313746238931982</v>
      </c>
      <c r="V11" s="17">
        <v>0.24138761222940999</v>
      </c>
      <c r="W11" s="17">
        <v>0.33980654604008698</v>
      </c>
      <c r="X11" s="17">
        <v>0.44578605645509101</v>
      </c>
      <c r="Y11" s="17">
        <v>0.43993576516836103</v>
      </c>
      <c r="Z11" s="17"/>
      <c r="AA11" s="17">
        <v>0.35393491943879002</v>
      </c>
      <c r="AB11" s="17">
        <v>1.6608108507144E-2</v>
      </c>
      <c r="AC11" s="17"/>
      <c r="AD11" s="17">
        <v>0.29053973936545902</v>
      </c>
      <c r="AE11" s="17">
        <v>0.462901172926723</v>
      </c>
      <c r="AF11" s="17">
        <v>7.2091485289034196E-2</v>
      </c>
      <c r="AG11" s="17"/>
      <c r="AH11" s="17">
        <v>1</v>
      </c>
      <c r="AI11" s="17">
        <v>0</v>
      </c>
      <c r="AJ11" s="17"/>
      <c r="AK11" s="17">
        <v>0.32343484863404198</v>
      </c>
      <c r="AL11" s="17">
        <v>0.34980323287891202</v>
      </c>
      <c r="AM11" s="17"/>
      <c r="AN11" s="17">
        <v>0.27219471559903202</v>
      </c>
      <c r="AO11" s="17">
        <v>0.404426512671965</v>
      </c>
      <c r="AP11" s="17"/>
      <c r="AQ11" s="17">
        <v>0.40705422923101198</v>
      </c>
      <c r="AR11" s="17">
        <v>0.28608378460955403</v>
      </c>
      <c r="AS11" s="17"/>
      <c r="AT11" s="17">
        <v>0.193992488152022</v>
      </c>
      <c r="AU11" s="17">
        <v>0.21707212680851201</v>
      </c>
      <c r="AV11" s="17">
        <v>0.36108538598748602</v>
      </c>
      <c r="AW11" s="17">
        <v>0.46602222299339002</v>
      </c>
      <c r="AX11" s="17"/>
      <c r="AY11" s="17">
        <v>0.446736946173866</v>
      </c>
      <c r="AZ11" s="17">
        <v>0.29550546250487902</v>
      </c>
      <c r="BA11" s="17"/>
      <c r="BB11" s="17">
        <v>0.41702755982196699</v>
      </c>
      <c r="BC11" s="17">
        <v>0.33010903524785801</v>
      </c>
      <c r="BD11" s="17"/>
      <c r="BE11" s="17">
        <v>0.44170364296340497</v>
      </c>
      <c r="BF11" s="17">
        <v>0.324721415631611</v>
      </c>
      <c r="BG11" s="17"/>
      <c r="BH11" s="17">
        <v>0.36111789774015102</v>
      </c>
      <c r="BI11" s="17">
        <v>0.34122215799313899</v>
      </c>
      <c r="BJ11" s="17"/>
      <c r="BK11" s="17">
        <v>0.35372190756274402</v>
      </c>
      <c r="BL11" s="17">
        <v>0.34045225921731098</v>
      </c>
      <c r="BM11" s="17"/>
      <c r="BN11" s="17">
        <v>0.43459955304786502</v>
      </c>
      <c r="BO11" s="17">
        <v>0.33703267379416701</v>
      </c>
      <c r="BP11" s="17"/>
      <c r="BQ11" s="17">
        <v>0.44952829507561998</v>
      </c>
      <c r="BR11" s="17">
        <v>0.32777721717198799</v>
      </c>
      <c r="BS11" s="17"/>
      <c r="BT11" s="17">
        <v>0.56175160147904202</v>
      </c>
      <c r="BU11" s="17">
        <v>0.32429344223779</v>
      </c>
      <c r="BV11" s="17"/>
      <c r="BW11" s="17">
        <v>0.28668513054163902</v>
      </c>
      <c r="BX11" s="17">
        <v>0.38703892672057399</v>
      </c>
      <c r="BY11" s="17"/>
      <c r="BZ11" s="17">
        <v>1</v>
      </c>
      <c r="CA11" s="17">
        <v>0.24756362514472399</v>
      </c>
    </row>
    <row r="12" spans="2:79" x14ac:dyDescent="0.35">
      <c r="B12" s="18" t="s">
        <v>96</v>
      </c>
      <c r="C12" s="17">
        <v>7.5322364976895595E-2</v>
      </c>
      <c r="D12" s="17">
        <v>5.3994361819775197E-2</v>
      </c>
      <c r="E12" s="17">
        <v>3.9047327803951697E-2</v>
      </c>
      <c r="F12" s="17">
        <v>3.1369435959312998E-2</v>
      </c>
      <c r="G12" s="17">
        <v>5.6914418552608197E-2</v>
      </c>
      <c r="H12" s="17">
        <v>6.5189567343725996E-2</v>
      </c>
      <c r="I12" s="17">
        <v>5.1553753546976298E-2</v>
      </c>
      <c r="J12" s="17">
        <v>0.12433055891926501</v>
      </c>
      <c r="K12" s="17">
        <v>3.9602563843752603E-2</v>
      </c>
      <c r="L12" s="17">
        <v>0.22874063729521499</v>
      </c>
      <c r="M12" s="17"/>
      <c r="N12" s="17">
        <v>0.14947150229971001</v>
      </c>
      <c r="O12" s="17">
        <v>0.110555827612683</v>
      </c>
      <c r="P12" s="17">
        <v>5.9524221212478301E-2</v>
      </c>
      <c r="Q12" s="17">
        <v>5.3510692170893402E-2</v>
      </c>
      <c r="R12" s="17"/>
      <c r="S12" s="17">
        <v>8.9465837338789406E-2</v>
      </c>
      <c r="T12" s="17">
        <v>8.4655693659262496E-2</v>
      </c>
      <c r="U12" s="17">
        <v>1.8244241898170602E-2</v>
      </c>
      <c r="V12" s="17">
        <v>0.115354553750236</v>
      </c>
      <c r="W12" s="17">
        <v>4.0962918236422501E-2</v>
      </c>
      <c r="X12" s="17">
        <v>4.3345863437871598E-2</v>
      </c>
      <c r="Y12" s="17">
        <v>6.9680523860771601E-2</v>
      </c>
      <c r="Z12" s="17"/>
      <c r="AA12" s="17">
        <v>5.9761359486036197E-2</v>
      </c>
      <c r="AB12" s="17">
        <v>0.53476882838814899</v>
      </c>
      <c r="AC12" s="17"/>
      <c r="AD12" s="17">
        <v>8.2364664924257897E-2</v>
      </c>
      <c r="AE12" s="17">
        <v>2.1528017292580699E-2</v>
      </c>
      <c r="AF12" s="17">
        <v>0.21115423880020101</v>
      </c>
      <c r="AG12" s="17"/>
      <c r="AH12" s="17">
        <v>0</v>
      </c>
      <c r="AI12" s="17">
        <v>0.114625720756247</v>
      </c>
      <c r="AJ12" s="17"/>
      <c r="AK12" s="17">
        <v>7.9663313203514496E-2</v>
      </c>
      <c r="AL12" s="17">
        <v>7.3778108187734406E-2</v>
      </c>
      <c r="AM12" s="17"/>
      <c r="AN12" s="17">
        <v>0.100376003505011</v>
      </c>
      <c r="AO12" s="17">
        <v>5.3510692170893402E-2</v>
      </c>
      <c r="AP12" s="17"/>
      <c r="AQ12" s="17">
        <v>3.8904255246531697E-2</v>
      </c>
      <c r="AR12" s="17">
        <v>0.107558100391151</v>
      </c>
      <c r="AS12" s="17"/>
      <c r="AT12" s="17">
        <v>0.26233595487365302</v>
      </c>
      <c r="AU12" s="17">
        <v>0.14061740413257701</v>
      </c>
      <c r="AV12" s="17">
        <v>5.3880822116830998E-2</v>
      </c>
      <c r="AW12" s="17">
        <v>1.4086148928082401E-2</v>
      </c>
      <c r="AX12" s="17"/>
      <c r="AY12" s="17">
        <v>3.75955550217386E-2</v>
      </c>
      <c r="AZ12" s="17">
        <v>9.2533773927718693E-2</v>
      </c>
      <c r="BA12" s="17"/>
      <c r="BB12" s="17">
        <v>5.59342228357428E-2</v>
      </c>
      <c r="BC12" s="17">
        <v>7.8663030169385501E-2</v>
      </c>
      <c r="BD12" s="17"/>
      <c r="BE12" s="17">
        <v>4.2327101385773301E-2</v>
      </c>
      <c r="BF12" s="17">
        <v>8.1386842771489498E-2</v>
      </c>
      <c r="BG12" s="17"/>
      <c r="BH12" s="17">
        <v>0.10529190028914</v>
      </c>
      <c r="BI12" s="17">
        <v>7.2590462394099595E-2</v>
      </c>
      <c r="BJ12" s="17"/>
      <c r="BK12" s="17">
        <v>7.4551369603603798E-2</v>
      </c>
      <c r="BL12" s="17">
        <v>7.5495378921829198E-2</v>
      </c>
      <c r="BM12" s="17"/>
      <c r="BN12" s="17">
        <v>6.7663405315159006E-2</v>
      </c>
      <c r="BO12" s="17">
        <v>7.5811019436234001E-2</v>
      </c>
      <c r="BP12" s="17"/>
      <c r="BQ12" s="17">
        <v>1.6030176593694798E-2</v>
      </c>
      <c r="BR12" s="17">
        <v>8.3721614217043702E-2</v>
      </c>
      <c r="BS12" s="17"/>
      <c r="BT12" s="17">
        <v>2.7922105574032598E-2</v>
      </c>
      <c r="BU12" s="17">
        <v>7.9348592606012805E-2</v>
      </c>
      <c r="BV12" s="17"/>
      <c r="BW12" s="17">
        <v>7.4657492062119302E-2</v>
      </c>
      <c r="BX12" s="17">
        <v>7.5844743859197206E-2</v>
      </c>
      <c r="BY12" s="17"/>
      <c r="BZ12" s="17">
        <v>0</v>
      </c>
      <c r="CA12" s="17">
        <v>8.6248561791003403E-2</v>
      </c>
    </row>
    <row r="13" spans="2:79" x14ac:dyDescent="0.35">
      <c r="B13" s="18" t="s">
        <v>405</v>
      </c>
      <c r="C13" s="19">
        <v>0.10531816111105501</v>
      </c>
      <c r="D13" s="19">
        <v>0.117485668336786</v>
      </c>
      <c r="E13" s="19">
        <v>6.9815646090409203E-2</v>
      </c>
      <c r="F13" s="19">
        <v>0.12350955351119899</v>
      </c>
      <c r="G13" s="19">
        <v>9.2971434643232306E-2</v>
      </c>
      <c r="H13" s="19">
        <v>7.0864479985991893E-2</v>
      </c>
      <c r="I13" s="19">
        <v>0.12824354620378101</v>
      </c>
      <c r="J13" s="19">
        <v>9.7373054261159206E-2</v>
      </c>
      <c r="K13" s="19">
        <v>6.0282189694568798E-2</v>
      </c>
      <c r="L13" s="19">
        <v>0.16852407242813999</v>
      </c>
      <c r="M13" s="19"/>
      <c r="N13" s="19">
        <v>0.20003215738049901</v>
      </c>
      <c r="O13" s="19">
        <v>0.15046363336341601</v>
      </c>
      <c r="P13" s="19">
        <v>9.2715266182594402E-2</v>
      </c>
      <c r="Q13" s="19">
        <v>7.4796349149452296E-2</v>
      </c>
      <c r="R13" s="19"/>
      <c r="S13" s="19">
        <v>0.16884177029089101</v>
      </c>
      <c r="T13" s="19">
        <v>7.4476369343895801E-2</v>
      </c>
      <c r="U13" s="19">
        <v>5.5479950353679197E-2</v>
      </c>
      <c r="V13" s="19">
        <v>0.12810326004269801</v>
      </c>
      <c r="W13" s="19">
        <v>0.107597759206919</v>
      </c>
      <c r="X13" s="19">
        <v>8.7396035817349393E-2</v>
      </c>
      <c r="Y13" s="19">
        <v>9.8299572839143104E-2</v>
      </c>
      <c r="Z13" s="19"/>
      <c r="AA13" s="19">
        <v>0.101461168422427</v>
      </c>
      <c r="AB13" s="19">
        <v>0.21919779769585301</v>
      </c>
      <c r="AC13" s="19"/>
      <c r="AD13" s="19">
        <v>0.111664607972045</v>
      </c>
      <c r="AE13" s="19">
        <v>8.0808344737881094E-2</v>
      </c>
      <c r="AF13" s="19">
        <v>0.20425183584223899</v>
      </c>
      <c r="AG13" s="19"/>
      <c r="AH13" s="19">
        <v>3.7653187826148501E-2</v>
      </c>
      <c r="AI13" s="19">
        <v>0.14062587508993399</v>
      </c>
      <c r="AJ13" s="19"/>
      <c r="AK13" s="19">
        <v>0.10445167235191199</v>
      </c>
      <c r="AL13" s="19">
        <v>0.10562640739255499</v>
      </c>
      <c r="AM13" s="19"/>
      <c r="AN13" s="19">
        <v>0.14037656543017099</v>
      </c>
      <c r="AO13" s="19">
        <v>7.4796349149452296E-2</v>
      </c>
      <c r="AP13" s="19"/>
      <c r="AQ13" s="19">
        <v>9.6861286851290099E-2</v>
      </c>
      <c r="AR13" s="19">
        <v>0.11280382039122699</v>
      </c>
      <c r="AS13" s="19"/>
      <c r="AT13" s="19">
        <v>0.171187075327244</v>
      </c>
      <c r="AU13" s="19">
        <v>0.151738863976147</v>
      </c>
      <c r="AV13" s="19">
        <v>9.9154409695303203E-2</v>
      </c>
      <c r="AW13" s="19">
        <v>5.725030803305E-2</v>
      </c>
      <c r="AX13" s="19"/>
      <c r="AY13" s="19">
        <v>8.3404488390424594E-2</v>
      </c>
      <c r="AZ13" s="19">
        <v>0.11531543316394199</v>
      </c>
      <c r="BA13" s="19"/>
      <c r="BB13" s="19">
        <v>8.5796684406045404E-2</v>
      </c>
      <c r="BC13" s="19">
        <v>0.108681800456158</v>
      </c>
      <c r="BD13" s="19"/>
      <c r="BE13" s="19">
        <v>8.4494803697642701E-2</v>
      </c>
      <c r="BF13" s="19">
        <v>0.10914546160507201</v>
      </c>
      <c r="BG13" s="19"/>
      <c r="BH13" s="19">
        <v>9.7673266458629296E-2</v>
      </c>
      <c r="BI13" s="19">
        <v>0.106015039031536</v>
      </c>
      <c r="BJ13" s="19"/>
      <c r="BK13" s="19">
        <v>8.0103777563902204E-2</v>
      </c>
      <c r="BL13" s="19">
        <v>0.11097635325809201</v>
      </c>
      <c r="BM13" s="19"/>
      <c r="BN13" s="19">
        <v>0.10315610190622</v>
      </c>
      <c r="BO13" s="19">
        <v>0.105456104110948</v>
      </c>
      <c r="BP13" s="19"/>
      <c r="BQ13" s="19">
        <v>6.8994536182112806E-2</v>
      </c>
      <c r="BR13" s="19">
        <v>0.11046371548176</v>
      </c>
      <c r="BS13" s="19"/>
      <c r="BT13" s="19">
        <v>8.2131485654624595E-2</v>
      </c>
      <c r="BU13" s="19">
        <v>0.10728766158481</v>
      </c>
      <c r="BV13" s="19"/>
      <c r="BW13" s="19">
        <v>0.134896665127925</v>
      </c>
      <c r="BX13" s="19">
        <v>8.2078853981682201E-2</v>
      </c>
      <c r="BY13" s="19"/>
      <c r="BZ13" s="19">
        <v>3.7042611704926003E-2</v>
      </c>
      <c r="CA13" s="19">
        <v>0.115222152981618</v>
      </c>
    </row>
    <row r="14" spans="2:79" x14ac:dyDescent="0.35">
      <c r="B14" s="16" t="s">
        <v>705</v>
      </c>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CA27"/>
  <sheetViews>
    <sheetView showGridLines="0" topLeftCell="A7" workbookViewId="0">
      <pane xSplit="2" topLeftCell="C1" activePane="topRight" state="frozen"/>
      <selection pane="topRight" activeCell="B23" sqref="B23"/>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268</v>
      </c>
      <c r="D7" s="10">
        <v>40</v>
      </c>
      <c r="E7" s="10">
        <v>22</v>
      </c>
      <c r="F7" s="10">
        <v>35</v>
      </c>
      <c r="G7" s="10">
        <v>31</v>
      </c>
      <c r="H7" s="10">
        <v>21</v>
      </c>
      <c r="I7" s="10">
        <v>44</v>
      </c>
      <c r="J7" s="10">
        <v>17</v>
      </c>
      <c r="K7" s="10">
        <v>7</v>
      </c>
      <c r="L7" s="10">
        <v>51</v>
      </c>
      <c r="M7" s="10"/>
      <c r="N7" s="10">
        <v>65</v>
      </c>
      <c r="O7" s="10">
        <v>50</v>
      </c>
      <c r="P7" s="10">
        <v>46</v>
      </c>
      <c r="Q7" s="10">
        <v>107</v>
      </c>
      <c r="R7" s="10"/>
      <c r="S7" s="10">
        <v>39</v>
      </c>
      <c r="T7" s="10">
        <v>15</v>
      </c>
      <c r="U7" s="10">
        <v>14</v>
      </c>
      <c r="V7" s="10">
        <v>62</v>
      </c>
      <c r="W7" s="10">
        <v>52</v>
      </c>
      <c r="X7" s="10">
        <v>41</v>
      </c>
      <c r="Y7" s="10">
        <v>34</v>
      </c>
      <c r="Z7" s="10"/>
      <c r="AA7" s="10">
        <v>249</v>
      </c>
      <c r="AB7" s="10">
        <v>19</v>
      </c>
      <c r="AC7" s="10"/>
      <c r="AD7" s="10">
        <v>149</v>
      </c>
      <c r="AE7" s="10">
        <v>83</v>
      </c>
      <c r="AF7" s="10">
        <v>31</v>
      </c>
      <c r="AG7" s="10"/>
      <c r="AH7" s="10">
        <v>33</v>
      </c>
      <c r="AI7" s="10">
        <v>235</v>
      </c>
      <c r="AJ7" s="10"/>
      <c r="AK7" s="10">
        <v>70</v>
      </c>
      <c r="AL7" s="10">
        <v>198</v>
      </c>
      <c r="AM7" s="10"/>
      <c r="AN7" s="10">
        <v>161</v>
      </c>
      <c r="AO7" s="10">
        <v>107</v>
      </c>
      <c r="AP7" s="10"/>
      <c r="AQ7" s="10">
        <v>111</v>
      </c>
      <c r="AR7" s="10">
        <v>157</v>
      </c>
      <c r="AS7" s="10"/>
      <c r="AT7" s="10">
        <v>23</v>
      </c>
      <c r="AU7" s="10">
        <v>85</v>
      </c>
      <c r="AV7" s="10">
        <v>128</v>
      </c>
      <c r="AW7" s="10">
        <v>32</v>
      </c>
      <c r="AX7" s="10"/>
      <c r="AY7" s="10">
        <v>68</v>
      </c>
      <c r="AZ7" s="10">
        <v>200</v>
      </c>
      <c r="BA7" s="10"/>
      <c r="BB7" s="10">
        <v>35</v>
      </c>
      <c r="BC7" s="10">
        <v>233</v>
      </c>
      <c r="BD7" s="10"/>
      <c r="BE7" s="10">
        <v>32</v>
      </c>
      <c r="BF7" s="10">
        <v>236</v>
      </c>
      <c r="BG7" s="10"/>
      <c r="BH7" s="10">
        <v>19</v>
      </c>
      <c r="BI7" s="10">
        <v>249</v>
      </c>
      <c r="BJ7" s="10"/>
      <c r="BK7" s="10">
        <v>35</v>
      </c>
      <c r="BL7" s="10">
        <v>233</v>
      </c>
      <c r="BM7" s="10"/>
      <c r="BN7" s="10">
        <v>15</v>
      </c>
      <c r="BO7" s="10">
        <v>253</v>
      </c>
      <c r="BP7" s="10"/>
      <c r="BQ7" s="10">
        <v>23</v>
      </c>
      <c r="BR7" s="10">
        <v>245</v>
      </c>
      <c r="BS7" s="10"/>
      <c r="BT7" s="10">
        <v>17</v>
      </c>
      <c r="BU7" s="10">
        <v>251</v>
      </c>
      <c r="BV7" s="10"/>
      <c r="BW7" s="10">
        <v>145</v>
      </c>
      <c r="BX7" s="10">
        <v>123</v>
      </c>
      <c r="BY7" s="10"/>
      <c r="BZ7" s="10">
        <v>10</v>
      </c>
      <c r="CA7" s="10">
        <v>258</v>
      </c>
    </row>
    <row r="8" spans="2:79" ht="30" customHeight="1" x14ac:dyDescent="0.35">
      <c r="B8" s="11" t="s">
        <v>27</v>
      </c>
      <c r="C8" s="11">
        <v>265</v>
      </c>
      <c r="D8" s="11">
        <v>37</v>
      </c>
      <c r="E8" s="11">
        <v>22</v>
      </c>
      <c r="F8" s="11">
        <v>35</v>
      </c>
      <c r="G8" s="11">
        <v>32</v>
      </c>
      <c r="H8" s="11">
        <v>21</v>
      </c>
      <c r="I8" s="11">
        <v>43</v>
      </c>
      <c r="J8" s="11">
        <v>19</v>
      </c>
      <c r="K8" s="11">
        <v>7</v>
      </c>
      <c r="L8" s="11">
        <v>50</v>
      </c>
      <c r="M8" s="11"/>
      <c r="N8" s="11">
        <v>62</v>
      </c>
      <c r="O8" s="11">
        <v>60</v>
      </c>
      <c r="P8" s="11">
        <v>45</v>
      </c>
      <c r="Q8" s="11">
        <v>99</v>
      </c>
      <c r="R8" s="11"/>
      <c r="S8" s="11">
        <v>40</v>
      </c>
      <c r="T8" s="11">
        <v>13</v>
      </c>
      <c r="U8" s="11">
        <v>13</v>
      </c>
      <c r="V8" s="11">
        <v>61</v>
      </c>
      <c r="W8" s="11">
        <v>51</v>
      </c>
      <c r="X8" s="11">
        <v>43</v>
      </c>
      <c r="Y8" s="11">
        <v>32</v>
      </c>
      <c r="Z8" s="11"/>
      <c r="AA8" s="11">
        <v>247</v>
      </c>
      <c r="AB8" s="11">
        <v>19</v>
      </c>
      <c r="AC8" s="11"/>
      <c r="AD8" s="11">
        <v>150</v>
      </c>
      <c r="AE8" s="11">
        <v>81</v>
      </c>
      <c r="AF8" s="11">
        <v>30</v>
      </c>
      <c r="AG8" s="11"/>
      <c r="AH8" s="11">
        <v>33</v>
      </c>
      <c r="AI8" s="11">
        <v>233</v>
      </c>
      <c r="AJ8" s="11"/>
      <c r="AK8" s="11">
        <v>70</v>
      </c>
      <c r="AL8" s="11">
        <v>196</v>
      </c>
      <c r="AM8" s="11"/>
      <c r="AN8" s="11">
        <v>167</v>
      </c>
      <c r="AO8" s="11">
        <v>99</v>
      </c>
      <c r="AP8" s="11"/>
      <c r="AQ8" s="11">
        <v>112</v>
      </c>
      <c r="AR8" s="11">
        <v>153</v>
      </c>
      <c r="AS8" s="11"/>
      <c r="AT8" s="11">
        <v>22</v>
      </c>
      <c r="AU8" s="11">
        <v>85</v>
      </c>
      <c r="AV8" s="11">
        <v>127</v>
      </c>
      <c r="AW8" s="11">
        <v>31</v>
      </c>
      <c r="AX8" s="11"/>
      <c r="AY8" s="11">
        <v>66</v>
      </c>
      <c r="AZ8" s="11">
        <v>199</v>
      </c>
      <c r="BA8" s="11"/>
      <c r="BB8" s="11">
        <v>33</v>
      </c>
      <c r="BC8" s="11">
        <v>233</v>
      </c>
      <c r="BD8" s="11"/>
      <c r="BE8" s="11">
        <v>31</v>
      </c>
      <c r="BF8" s="11">
        <v>234</v>
      </c>
      <c r="BG8" s="11"/>
      <c r="BH8" s="11">
        <v>21</v>
      </c>
      <c r="BI8" s="11">
        <v>244</v>
      </c>
      <c r="BJ8" s="11"/>
      <c r="BK8" s="11">
        <v>37</v>
      </c>
      <c r="BL8" s="11">
        <v>228</v>
      </c>
      <c r="BM8" s="11"/>
      <c r="BN8" s="11">
        <v>15</v>
      </c>
      <c r="BO8" s="11">
        <v>250</v>
      </c>
      <c r="BP8" s="11"/>
      <c r="BQ8" s="11">
        <v>21</v>
      </c>
      <c r="BR8" s="11">
        <v>244</v>
      </c>
      <c r="BS8" s="11"/>
      <c r="BT8" s="11">
        <v>17</v>
      </c>
      <c r="BU8" s="11">
        <v>249</v>
      </c>
      <c r="BV8" s="11"/>
      <c r="BW8" s="11">
        <v>151</v>
      </c>
      <c r="BX8" s="11">
        <v>114</v>
      </c>
      <c r="BY8" s="11"/>
      <c r="BZ8" s="11">
        <v>12</v>
      </c>
      <c r="CA8" s="11">
        <v>253</v>
      </c>
    </row>
    <row r="9" spans="2:79" x14ac:dyDescent="0.35">
      <c r="B9" s="18" t="s">
        <v>407</v>
      </c>
      <c r="C9" s="17">
        <v>0.27547059204443902</v>
      </c>
      <c r="D9" s="17">
        <v>0.31369983398329598</v>
      </c>
      <c r="E9" s="17">
        <v>0.47741916206837898</v>
      </c>
      <c r="F9" s="17">
        <v>0.268839625358956</v>
      </c>
      <c r="G9" s="17">
        <v>0.35820770593134399</v>
      </c>
      <c r="H9" s="17">
        <v>0.19616614918681699</v>
      </c>
      <c r="I9" s="17">
        <v>0.261398878750353</v>
      </c>
      <c r="J9" s="17">
        <v>0.201110684839969</v>
      </c>
      <c r="K9" s="17">
        <v>0.23603407235917301</v>
      </c>
      <c r="L9" s="17">
        <v>0.188864754192241</v>
      </c>
      <c r="M9" s="17"/>
      <c r="N9" s="17">
        <v>4.2685962599248999E-2</v>
      </c>
      <c r="O9" s="17">
        <v>0.20851009947820001</v>
      </c>
      <c r="P9" s="17">
        <v>0.31608564066409001</v>
      </c>
      <c r="Q9" s="17">
        <v>0.443876713406404</v>
      </c>
      <c r="R9" s="17"/>
      <c r="S9" s="17">
        <v>0.288948389849984</v>
      </c>
      <c r="T9" s="17">
        <v>0.46253328173997399</v>
      </c>
      <c r="U9" s="17">
        <v>0.239710773579423</v>
      </c>
      <c r="V9" s="17">
        <v>0.12813281140462701</v>
      </c>
      <c r="W9" s="17">
        <v>0.38347244187653301</v>
      </c>
      <c r="X9" s="17">
        <v>0.349447505354398</v>
      </c>
      <c r="Y9" s="17">
        <v>0.27723072930922099</v>
      </c>
      <c r="Z9" s="17"/>
      <c r="AA9" s="17">
        <v>0.28343597991859998</v>
      </c>
      <c r="AB9" s="17">
        <v>0.170215380539539</v>
      </c>
      <c r="AC9" s="17"/>
      <c r="AD9" s="17">
        <v>0.27391489570171301</v>
      </c>
      <c r="AE9" s="17">
        <v>0.36073713159399401</v>
      </c>
      <c r="AF9" s="17">
        <v>0.10048527226801</v>
      </c>
      <c r="AG9" s="17"/>
      <c r="AH9" s="17">
        <v>0.49080128920728699</v>
      </c>
      <c r="AI9" s="17">
        <v>0.24504638471816201</v>
      </c>
      <c r="AJ9" s="17"/>
      <c r="AK9" s="17">
        <v>0.32329242731151497</v>
      </c>
      <c r="AL9" s="17">
        <v>0.25845380993996298</v>
      </c>
      <c r="AM9" s="17"/>
      <c r="AN9" s="17">
        <v>0.175601189849797</v>
      </c>
      <c r="AO9" s="17">
        <v>0.443876713406404</v>
      </c>
      <c r="AP9" s="17"/>
      <c r="AQ9" s="17">
        <v>0.32659246428093203</v>
      </c>
      <c r="AR9" s="17">
        <v>0.237919234419777</v>
      </c>
      <c r="AS9" s="17"/>
      <c r="AT9" s="17">
        <v>9.1514264221448094E-2</v>
      </c>
      <c r="AU9" s="17">
        <v>0.133013437113394</v>
      </c>
      <c r="AV9" s="17">
        <v>0.350868590725601</v>
      </c>
      <c r="AW9" s="17">
        <v>0.48598402042597799</v>
      </c>
      <c r="AX9" s="17"/>
      <c r="AY9" s="17">
        <v>0.30492386877851801</v>
      </c>
      <c r="AZ9" s="17">
        <v>0.26566046200879001</v>
      </c>
      <c r="BA9" s="17"/>
      <c r="BB9" s="17">
        <v>0.26500845686719299</v>
      </c>
      <c r="BC9" s="17">
        <v>0.27694537108809297</v>
      </c>
      <c r="BD9" s="17"/>
      <c r="BE9" s="17">
        <v>0.29360989815154698</v>
      </c>
      <c r="BF9" s="17">
        <v>0.27306893556738898</v>
      </c>
      <c r="BG9" s="17"/>
      <c r="BH9" s="17">
        <v>0.19036423540026601</v>
      </c>
      <c r="BI9" s="17">
        <v>0.28286544529098201</v>
      </c>
      <c r="BJ9" s="17"/>
      <c r="BK9" s="17">
        <v>0.29693960971280903</v>
      </c>
      <c r="BL9" s="17">
        <v>0.27196533096518</v>
      </c>
      <c r="BM9" s="17"/>
      <c r="BN9" s="17">
        <v>0.338563253420264</v>
      </c>
      <c r="BO9" s="17">
        <v>0.271717885204736</v>
      </c>
      <c r="BP9" s="17"/>
      <c r="BQ9" s="17">
        <v>0.29558606464317799</v>
      </c>
      <c r="BR9" s="17">
        <v>0.27371142433572399</v>
      </c>
      <c r="BS9" s="17"/>
      <c r="BT9" s="17">
        <v>6.3241765265026006E-2</v>
      </c>
      <c r="BU9" s="17">
        <v>0.289739582275578</v>
      </c>
      <c r="BV9" s="17"/>
      <c r="BW9" s="17">
        <v>0.17889573945022799</v>
      </c>
      <c r="BX9" s="17">
        <v>0.40304540620479901</v>
      </c>
      <c r="BY9" s="17"/>
      <c r="BZ9" s="17">
        <v>0.30622575111783401</v>
      </c>
      <c r="CA9" s="17">
        <v>0.27398846545305899</v>
      </c>
    </row>
    <row r="10" spans="2:79" x14ac:dyDescent="0.35">
      <c r="B10" s="18" t="s">
        <v>408</v>
      </c>
      <c r="C10" s="17">
        <v>0.16170177491344401</v>
      </c>
      <c r="D10" s="17">
        <v>0.26388218346658299</v>
      </c>
      <c r="E10" s="17">
        <v>0.26349211956395702</v>
      </c>
      <c r="F10" s="17">
        <v>9.5709235747885896E-2</v>
      </c>
      <c r="G10" s="17">
        <v>0.27168222482390503</v>
      </c>
      <c r="H10" s="17">
        <v>0.12297590278336799</v>
      </c>
      <c r="I10" s="17">
        <v>0.112753881916035</v>
      </c>
      <c r="J10" s="17">
        <v>3.5636462292368297E-2</v>
      </c>
      <c r="K10" s="17">
        <v>0.12194605899139301</v>
      </c>
      <c r="L10" s="17">
        <v>0.12856408482065801</v>
      </c>
      <c r="M10" s="17"/>
      <c r="N10" s="17">
        <v>4.5535435492899103E-2</v>
      </c>
      <c r="O10" s="17">
        <v>5.60886232551676E-2</v>
      </c>
      <c r="P10" s="17">
        <v>0.23429234460571</v>
      </c>
      <c r="Q10" s="17">
        <v>0.26606595708602898</v>
      </c>
      <c r="R10" s="17"/>
      <c r="S10" s="17">
        <v>0.12794424626019099</v>
      </c>
      <c r="T10" s="17">
        <v>0.23938438105257101</v>
      </c>
      <c r="U10" s="17">
        <v>0.13587549865280099</v>
      </c>
      <c r="V10" s="17">
        <v>0.11121231617706499</v>
      </c>
      <c r="W10" s="17">
        <v>0.26094074424967401</v>
      </c>
      <c r="X10" s="17">
        <v>0.12189312318659699</v>
      </c>
      <c r="Y10" s="17">
        <v>0.19268867942647699</v>
      </c>
      <c r="Z10" s="17"/>
      <c r="AA10" s="17">
        <v>0.16894535721749299</v>
      </c>
      <c r="AB10" s="17">
        <v>6.5984554420126698E-2</v>
      </c>
      <c r="AC10" s="17"/>
      <c r="AD10" s="17">
        <v>0.120072457626206</v>
      </c>
      <c r="AE10" s="17">
        <v>0.26722599526409602</v>
      </c>
      <c r="AF10" s="17">
        <v>7.7775558132726297E-2</v>
      </c>
      <c r="AG10" s="17"/>
      <c r="AH10" s="17">
        <v>0.246295832356454</v>
      </c>
      <c r="AI10" s="17">
        <v>0.14974942823864201</v>
      </c>
      <c r="AJ10" s="17"/>
      <c r="AK10" s="17">
        <v>8.8811469362002807E-2</v>
      </c>
      <c r="AL10" s="17">
        <v>0.18763884822253599</v>
      </c>
      <c r="AM10" s="17"/>
      <c r="AN10" s="17">
        <v>9.9810981397058393E-2</v>
      </c>
      <c r="AO10" s="17">
        <v>0.26606595708602898</v>
      </c>
      <c r="AP10" s="17"/>
      <c r="AQ10" s="17">
        <v>0.193293518341669</v>
      </c>
      <c r="AR10" s="17">
        <v>0.13849619179293701</v>
      </c>
      <c r="AS10" s="17"/>
      <c r="AT10" s="17">
        <v>0</v>
      </c>
      <c r="AU10" s="17">
        <v>0.109208852647619</v>
      </c>
      <c r="AV10" s="17">
        <v>0.186075083427656</v>
      </c>
      <c r="AW10" s="17">
        <v>0.31940094896913002</v>
      </c>
      <c r="AX10" s="17"/>
      <c r="AY10" s="17">
        <v>0.22935201132617999</v>
      </c>
      <c r="AZ10" s="17">
        <v>0.139169218616121</v>
      </c>
      <c r="BA10" s="17"/>
      <c r="BB10" s="17">
        <v>0.18735460938548301</v>
      </c>
      <c r="BC10" s="17">
        <v>0.158085661945224</v>
      </c>
      <c r="BD10" s="17"/>
      <c r="BE10" s="17">
        <v>0.231375498181595</v>
      </c>
      <c r="BF10" s="17">
        <v>0.15247692652183401</v>
      </c>
      <c r="BG10" s="17"/>
      <c r="BH10" s="17">
        <v>0.20933875401552501</v>
      </c>
      <c r="BI10" s="17">
        <v>0.15756261911523001</v>
      </c>
      <c r="BJ10" s="17"/>
      <c r="BK10" s="17">
        <v>0.15595613101691999</v>
      </c>
      <c r="BL10" s="17">
        <v>0.16263987009026401</v>
      </c>
      <c r="BM10" s="17"/>
      <c r="BN10" s="17">
        <v>0.119350499587182</v>
      </c>
      <c r="BO10" s="17">
        <v>0.164220798792311</v>
      </c>
      <c r="BP10" s="17"/>
      <c r="BQ10" s="17">
        <v>0.14981686573222799</v>
      </c>
      <c r="BR10" s="17">
        <v>0.16274115136110001</v>
      </c>
      <c r="BS10" s="17"/>
      <c r="BT10" s="17">
        <v>0.10759841597344701</v>
      </c>
      <c r="BU10" s="17">
        <v>0.16533935945792699</v>
      </c>
      <c r="BV10" s="17"/>
      <c r="BW10" s="17">
        <v>0.11008503921123999</v>
      </c>
      <c r="BX10" s="17">
        <v>0.22988718020152701</v>
      </c>
      <c r="BY10" s="17"/>
      <c r="BZ10" s="17">
        <v>0.15915516944847399</v>
      </c>
      <c r="CA10" s="17">
        <v>0.16182449876827301</v>
      </c>
    </row>
    <row r="11" spans="2:79" x14ac:dyDescent="0.35">
      <c r="B11" s="18" t="s">
        <v>409</v>
      </c>
      <c r="C11" s="17">
        <v>9.5800339733341303E-2</v>
      </c>
      <c r="D11" s="17">
        <v>0.117514499033683</v>
      </c>
      <c r="E11" s="17">
        <v>8.8380046220040906E-2</v>
      </c>
      <c r="F11" s="17">
        <v>2.3493236923066999E-2</v>
      </c>
      <c r="G11" s="17">
        <v>8.6359507902138699E-2</v>
      </c>
      <c r="H11" s="17">
        <v>0.49003033353943098</v>
      </c>
      <c r="I11" s="17">
        <v>7.7754539467622702E-2</v>
      </c>
      <c r="J11" s="17">
        <v>4.84403379448003E-2</v>
      </c>
      <c r="K11" s="17">
        <v>0.12194605899139301</v>
      </c>
      <c r="L11" s="17">
        <v>0</v>
      </c>
      <c r="M11" s="17"/>
      <c r="N11" s="17">
        <v>7.7902933317761505E-2</v>
      </c>
      <c r="O11" s="17">
        <v>7.7069886245558106E-2</v>
      </c>
      <c r="P11" s="17">
        <v>9.3348600275049598E-2</v>
      </c>
      <c r="Q11" s="17">
        <v>0.119522884865021</v>
      </c>
      <c r="R11" s="17"/>
      <c r="S11" s="17">
        <v>5.8670157770444299E-2</v>
      </c>
      <c r="T11" s="17">
        <v>0.18209244269050601</v>
      </c>
      <c r="U11" s="17">
        <v>0.208439971389493</v>
      </c>
      <c r="V11" s="17">
        <v>0.12323828756151101</v>
      </c>
      <c r="W11" s="17">
        <v>3.6931254421358001E-2</v>
      </c>
      <c r="X11" s="17">
        <v>0.13491543613631801</v>
      </c>
      <c r="Y11" s="17">
        <v>8.6756842310005397E-2</v>
      </c>
      <c r="Z11" s="17"/>
      <c r="AA11" s="17">
        <v>0.103050212243616</v>
      </c>
      <c r="AB11" s="17">
        <v>0</v>
      </c>
      <c r="AC11" s="17"/>
      <c r="AD11" s="17">
        <v>9.6580314426907093E-2</v>
      </c>
      <c r="AE11" s="17">
        <v>0.135896158391346</v>
      </c>
      <c r="AF11" s="17">
        <v>0</v>
      </c>
      <c r="AG11" s="17"/>
      <c r="AH11" s="17">
        <v>0.17448873717841301</v>
      </c>
      <c r="AI11" s="17">
        <v>8.4682407410711397E-2</v>
      </c>
      <c r="AJ11" s="17"/>
      <c r="AK11" s="17">
        <v>0.120488376043332</v>
      </c>
      <c r="AL11" s="17">
        <v>8.7015421042366106E-2</v>
      </c>
      <c r="AM11" s="17"/>
      <c r="AN11" s="17">
        <v>8.1732226403041799E-2</v>
      </c>
      <c r="AO11" s="17">
        <v>0.119522884865021</v>
      </c>
      <c r="AP11" s="17"/>
      <c r="AQ11" s="17">
        <v>0.120040181217651</v>
      </c>
      <c r="AR11" s="17">
        <v>7.7995065463815294E-2</v>
      </c>
      <c r="AS11" s="17"/>
      <c r="AT11" s="17">
        <v>4.5937110038886501E-2</v>
      </c>
      <c r="AU11" s="17">
        <v>5.1846482810144E-2</v>
      </c>
      <c r="AV11" s="17">
        <v>0.12678983408965899</v>
      </c>
      <c r="AW11" s="17">
        <v>0.124423289994645</v>
      </c>
      <c r="AX11" s="17"/>
      <c r="AY11" s="17">
        <v>0.10842403116039501</v>
      </c>
      <c r="AZ11" s="17">
        <v>9.1595712331528106E-2</v>
      </c>
      <c r="BA11" s="17"/>
      <c r="BB11" s="17">
        <v>0.119924185059439</v>
      </c>
      <c r="BC11" s="17">
        <v>9.2399758404907203E-2</v>
      </c>
      <c r="BD11" s="17"/>
      <c r="BE11" s="17">
        <v>0.18898042523360201</v>
      </c>
      <c r="BF11" s="17">
        <v>8.3463232980068705E-2</v>
      </c>
      <c r="BG11" s="17"/>
      <c r="BH11" s="17">
        <v>0.170682676903222</v>
      </c>
      <c r="BI11" s="17">
        <v>8.9293846964009493E-2</v>
      </c>
      <c r="BJ11" s="17"/>
      <c r="BK11" s="17">
        <v>0.17282590079409499</v>
      </c>
      <c r="BL11" s="17">
        <v>8.3224324124946805E-2</v>
      </c>
      <c r="BM11" s="17"/>
      <c r="BN11" s="17">
        <v>0.26494193583582498</v>
      </c>
      <c r="BO11" s="17">
        <v>8.5739917320802606E-2</v>
      </c>
      <c r="BP11" s="17"/>
      <c r="BQ11" s="17">
        <v>0.16584586250806699</v>
      </c>
      <c r="BR11" s="17">
        <v>8.9674616303257806E-2</v>
      </c>
      <c r="BS11" s="17"/>
      <c r="BT11" s="17">
        <v>0.262622759060816</v>
      </c>
      <c r="BU11" s="17">
        <v>8.4584203321330695E-2</v>
      </c>
      <c r="BV11" s="17"/>
      <c r="BW11" s="17">
        <v>9.0145344955659998E-2</v>
      </c>
      <c r="BX11" s="17">
        <v>0.103270554685383</v>
      </c>
      <c r="BY11" s="17"/>
      <c r="BZ11" s="17">
        <v>0.160377101560472</v>
      </c>
      <c r="CA11" s="17">
        <v>9.2688311092528994E-2</v>
      </c>
    </row>
    <row r="12" spans="2:79" x14ac:dyDescent="0.35">
      <c r="B12" s="18" t="s">
        <v>410</v>
      </c>
      <c r="C12" s="17">
        <v>5.6526386282117598E-2</v>
      </c>
      <c r="D12" s="17">
        <v>5.4756020502323602E-2</v>
      </c>
      <c r="E12" s="17">
        <v>0.110515786255758</v>
      </c>
      <c r="F12" s="17">
        <v>0</v>
      </c>
      <c r="G12" s="17">
        <v>0.110136806983335</v>
      </c>
      <c r="H12" s="17">
        <v>0</v>
      </c>
      <c r="I12" s="17">
        <v>6.0339316248585698E-2</v>
      </c>
      <c r="J12" s="17">
        <v>0</v>
      </c>
      <c r="K12" s="17">
        <v>0</v>
      </c>
      <c r="L12" s="17">
        <v>8.9381421082789805E-2</v>
      </c>
      <c r="M12" s="17"/>
      <c r="N12" s="17">
        <v>4.3896507604190699E-2</v>
      </c>
      <c r="O12" s="17">
        <v>4.4828973317985799E-2</v>
      </c>
      <c r="P12" s="17">
        <v>7.8175729537951794E-2</v>
      </c>
      <c r="Q12" s="17">
        <v>6.1801221571286501E-2</v>
      </c>
      <c r="R12" s="17"/>
      <c r="S12" s="17">
        <v>2.6201012397725099E-2</v>
      </c>
      <c r="T12" s="17">
        <v>0.23559120944701401</v>
      </c>
      <c r="U12" s="17">
        <v>0.16361357284331501</v>
      </c>
      <c r="V12" s="17">
        <v>7.3644686486593405E-2</v>
      </c>
      <c r="W12" s="17">
        <v>4.4852661038943198E-2</v>
      </c>
      <c r="X12" s="17">
        <v>2.0645359334899398E-2</v>
      </c>
      <c r="Y12" s="17">
        <v>0</v>
      </c>
      <c r="Z12" s="17"/>
      <c r="AA12" s="17">
        <v>5.2978838855803297E-2</v>
      </c>
      <c r="AB12" s="17">
        <v>0.103403934567196</v>
      </c>
      <c r="AC12" s="17"/>
      <c r="AD12" s="17">
        <v>3.6874710049210502E-2</v>
      </c>
      <c r="AE12" s="17">
        <v>7.5606569963440201E-2</v>
      </c>
      <c r="AF12" s="17">
        <v>0.113349468283462</v>
      </c>
      <c r="AG12" s="17"/>
      <c r="AH12" s="17">
        <v>0.165656159380038</v>
      </c>
      <c r="AI12" s="17">
        <v>4.1107373173690898E-2</v>
      </c>
      <c r="AJ12" s="17"/>
      <c r="AK12" s="17">
        <v>6.3790855431959698E-2</v>
      </c>
      <c r="AL12" s="17">
        <v>5.3941418809891499E-2</v>
      </c>
      <c r="AM12" s="17"/>
      <c r="AN12" s="17">
        <v>5.33982657438372E-2</v>
      </c>
      <c r="AO12" s="17">
        <v>6.1801221571286501E-2</v>
      </c>
      <c r="AP12" s="17"/>
      <c r="AQ12" s="17">
        <v>8.35196548057585E-2</v>
      </c>
      <c r="AR12" s="17">
        <v>3.6698593686794997E-2</v>
      </c>
      <c r="AS12" s="17"/>
      <c r="AT12" s="17">
        <v>3.9270988116754203E-2</v>
      </c>
      <c r="AU12" s="17">
        <v>4.1146995587126298E-2</v>
      </c>
      <c r="AV12" s="17">
        <v>5.0766616612557797E-2</v>
      </c>
      <c r="AW12" s="17">
        <v>0.13402449380193501</v>
      </c>
      <c r="AX12" s="17"/>
      <c r="AY12" s="17">
        <v>0.100155577091669</v>
      </c>
      <c r="AZ12" s="17">
        <v>4.1994623345989898E-2</v>
      </c>
      <c r="BA12" s="17"/>
      <c r="BB12" s="17">
        <v>4.4387855859452797E-2</v>
      </c>
      <c r="BC12" s="17">
        <v>5.82374758431706E-2</v>
      </c>
      <c r="BD12" s="17"/>
      <c r="BE12" s="17">
        <v>6.4112832782578802E-2</v>
      </c>
      <c r="BF12" s="17">
        <v>5.5521935600926497E-2</v>
      </c>
      <c r="BG12" s="17"/>
      <c r="BH12" s="17">
        <v>0.14110311244801099</v>
      </c>
      <c r="BI12" s="17">
        <v>4.9177552390839402E-2</v>
      </c>
      <c r="BJ12" s="17"/>
      <c r="BK12" s="17">
        <v>5.7246444902453897E-2</v>
      </c>
      <c r="BL12" s="17">
        <v>5.6408821822688797E-2</v>
      </c>
      <c r="BM12" s="17"/>
      <c r="BN12" s="17">
        <v>0.18745195590121899</v>
      </c>
      <c r="BO12" s="17">
        <v>4.8739026074328499E-2</v>
      </c>
      <c r="BP12" s="17"/>
      <c r="BQ12" s="17">
        <v>5.3504077223184898E-2</v>
      </c>
      <c r="BR12" s="17">
        <v>5.6790697671080997E-2</v>
      </c>
      <c r="BS12" s="17"/>
      <c r="BT12" s="17">
        <v>4.4977834215423999E-2</v>
      </c>
      <c r="BU12" s="17">
        <v>5.73028414843825E-2</v>
      </c>
      <c r="BV12" s="17"/>
      <c r="BW12" s="17">
        <v>4.6113033417030602E-2</v>
      </c>
      <c r="BX12" s="17">
        <v>7.0282364374382997E-2</v>
      </c>
      <c r="BY12" s="17"/>
      <c r="BZ12" s="17">
        <v>0.15952813512851499</v>
      </c>
      <c r="CA12" s="17">
        <v>5.1562613194178798E-2</v>
      </c>
    </row>
    <row r="13" spans="2:79" x14ac:dyDescent="0.35">
      <c r="B13" s="18" t="s">
        <v>411</v>
      </c>
      <c r="C13" s="17">
        <v>5.4943383213236399E-2</v>
      </c>
      <c r="D13" s="17">
        <v>0.12686216572780001</v>
      </c>
      <c r="E13" s="17">
        <v>0</v>
      </c>
      <c r="F13" s="17">
        <v>0.11757509382268901</v>
      </c>
      <c r="G13" s="17">
        <v>6.8444711010182194E-2</v>
      </c>
      <c r="H13" s="17">
        <v>0</v>
      </c>
      <c r="I13" s="17">
        <v>4.2447415023636102E-2</v>
      </c>
      <c r="J13" s="17">
        <v>0</v>
      </c>
      <c r="K13" s="17">
        <v>0</v>
      </c>
      <c r="L13" s="17">
        <v>3.64128277669084E-2</v>
      </c>
      <c r="M13" s="17"/>
      <c r="N13" s="17">
        <v>4.5189276575480303E-2</v>
      </c>
      <c r="O13" s="17">
        <v>6.6546971802914801E-2</v>
      </c>
      <c r="P13" s="17">
        <v>4.2533992695878799E-2</v>
      </c>
      <c r="Q13" s="17">
        <v>5.9597561894036602E-2</v>
      </c>
      <c r="R13" s="17"/>
      <c r="S13" s="17">
        <v>5.2163866714848302E-2</v>
      </c>
      <c r="T13" s="17">
        <v>5.7185996983189401E-2</v>
      </c>
      <c r="U13" s="17">
        <v>0</v>
      </c>
      <c r="V13" s="17">
        <v>3.0537700288510501E-2</v>
      </c>
      <c r="W13" s="17">
        <v>5.1314351694561298E-2</v>
      </c>
      <c r="X13" s="17">
        <v>1.7572522290634201E-2</v>
      </c>
      <c r="Y13" s="17">
        <v>0.16128169641203899</v>
      </c>
      <c r="Z13" s="17"/>
      <c r="AA13" s="17">
        <v>5.5269194751530699E-2</v>
      </c>
      <c r="AB13" s="17">
        <v>5.0638085980297801E-2</v>
      </c>
      <c r="AC13" s="17"/>
      <c r="AD13" s="17">
        <v>3.5765384537474798E-2</v>
      </c>
      <c r="AE13" s="17">
        <v>0.10356013707596801</v>
      </c>
      <c r="AF13" s="17">
        <v>2.90207129995185E-2</v>
      </c>
      <c r="AG13" s="17"/>
      <c r="AH13" s="17">
        <v>0.124196178532538</v>
      </c>
      <c r="AI13" s="17">
        <v>4.5158612948339297E-2</v>
      </c>
      <c r="AJ13" s="17"/>
      <c r="AK13" s="17">
        <v>5.1672799976826098E-2</v>
      </c>
      <c r="AL13" s="17">
        <v>5.61071779939619E-2</v>
      </c>
      <c r="AM13" s="17"/>
      <c r="AN13" s="17">
        <v>5.2183328894548499E-2</v>
      </c>
      <c r="AO13" s="17">
        <v>5.9597561894036602E-2</v>
      </c>
      <c r="AP13" s="17"/>
      <c r="AQ13" s="17">
        <v>7.7161423295721995E-2</v>
      </c>
      <c r="AR13" s="17">
        <v>3.8623214714772897E-2</v>
      </c>
      <c r="AS13" s="17"/>
      <c r="AT13" s="17">
        <v>8.9350894451243598E-2</v>
      </c>
      <c r="AU13" s="17">
        <v>4.7367663555861902E-2</v>
      </c>
      <c r="AV13" s="17">
        <v>5.6377001860753499E-2</v>
      </c>
      <c r="AW13" s="17">
        <v>4.54605137293752E-2</v>
      </c>
      <c r="AX13" s="17"/>
      <c r="AY13" s="17">
        <v>0.106843052164361</v>
      </c>
      <c r="AZ13" s="17">
        <v>3.7656936417708099E-2</v>
      </c>
      <c r="BA13" s="17"/>
      <c r="BB13" s="17">
        <v>0.108000076711461</v>
      </c>
      <c r="BC13" s="17">
        <v>4.7464326751896498E-2</v>
      </c>
      <c r="BD13" s="17"/>
      <c r="BE13" s="17">
        <v>2.1460970350663699E-2</v>
      </c>
      <c r="BF13" s="17">
        <v>5.9376477469643203E-2</v>
      </c>
      <c r="BG13" s="17"/>
      <c r="BH13" s="17">
        <v>0</v>
      </c>
      <c r="BI13" s="17">
        <v>5.9717389195295102E-2</v>
      </c>
      <c r="BJ13" s="17"/>
      <c r="BK13" s="17">
        <v>0</v>
      </c>
      <c r="BL13" s="17">
        <v>6.3914026663956097E-2</v>
      </c>
      <c r="BM13" s="17"/>
      <c r="BN13" s="17">
        <v>6.1728697478448502E-2</v>
      </c>
      <c r="BO13" s="17">
        <v>5.4539797523596202E-2</v>
      </c>
      <c r="BP13" s="17"/>
      <c r="BQ13" s="17">
        <v>0</v>
      </c>
      <c r="BR13" s="17">
        <v>5.9748372262426797E-2</v>
      </c>
      <c r="BS13" s="17"/>
      <c r="BT13" s="17">
        <v>5.1724403572114601E-2</v>
      </c>
      <c r="BU13" s="17">
        <v>5.5159808049345699E-2</v>
      </c>
      <c r="BV13" s="17"/>
      <c r="BW13" s="17">
        <v>5.7554827405982202E-2</v>
      </c>
      <c r="BX13" s="17">
        <v>5.1493680742764503E-2</v>
      </c>
      <c r="BY13" s="17"/>
      <c r="BZ13" s="17">
        <v>0.14926794008367</v>
      </c>
      <c r="CA13" s="17">
        <v>5.0397774015635E-2</v>
      </c>
    </row>
    <row r="14" spans="2:79" x14ac:dyDescent="0.35">
      <c r="B14" s="18" t="s">
        <v>412</v>
      </c>
      <c r="C14" s="17">
        <v>4.0986145600906097E-2</v>
      </c>
      <c r="D14" s="17">
        <v>0</v>
      </c>
      <c r="E14" s="17">
        <v>0</v>
      </c>
      <c r="F14" s="17">
        <v>2.11271177962183E-2</v>
      </c>
      <c r="G14" s="17">
        <v>0.10929331091644801</v>
      </c>
      <c r="H14" s="17">
        <v>9.5576234927037595E-2</v>
      </c>
      <c r="I14" s="17">
        <v>2.4349154573734599E-2</v>
      </c>
      <c r="J14" s="17">
        <v>0.12443434970888501</v>
      </c>
      <c r="K14" s="17">
        <v>0</v>
      </c>
      <c r="L14" s="17">
        <v>2.4781338313901499E-2</v>
      </c>
      <c r="M14" s="17"/>
      <c r="N14" s="17">
        <v>2.9978497423457099E-2</v>
      </c>
      <c r="O14" s="17">
        <v>0</v>
      </c>
      <c r="P14" s="17">
        <v>1.4950024878171601E-2</v>
      </c>
      <c r="Q14" s="17">
        <v>8.4558406274884604E-2</v>
      </c>
      <c r="R14" s="17"/>
      <c r="S14" s="17">
        <v>2.6346403939562502E-2</v>
      </c>
      <c r="T14" s="17">
        <v>0</v>
      </c>
      <c r="U14" s="17">
        <v>0.175392681436814</v>
      </c>
      <c r="V14" s="17">
        <v>2.9675163486826701E-2</v>
      </c>
      <c r="W14" s="17">
        <v>3.8245154536772602E-2</v>
      </c>
      <c r="X14" s="17">
        <v>3.9003834068812901E-2</v>
      </c>
      <c r="Y14" s="17">
        <v>6.4803754303218594E-2</v>
      </c>
      <c r="Z14" s="17"/>
      <c r="AA14" s="17">
        <v>4.4087849948940799E-2</v>
      </c>
      <c r="AB14" s="17">
        <v>0</v>
      </c>
      <c r="AC14" s="17"/>
      <c r="AD14" s="17">
        <v>1.90086528481553E-2</v>
      </c>
      <c r="AE14" s="17">
        <v>8.4187903995988703E-2</v>
      </c>
      <c r="AF14" s="17">
        <v>4.1343489930649097E-2</v>
      </c>
      <c r="AG14" s="17"/>
      <c r="AH14" s="17">
        <v>0.115108429729013</v>
      </c>
      <c r="AI14" s="17">
        <v>3.05133622517435E-2</v>
      </c>
      <c r="AJ14" s="17"/>
      <c r="AK14" s="17">
        <v>6.12686495662692E-2</v>
      </c>
      <c r="AL14" s="17">
        <v>3.3768878664491499E-2</v>
      </c>
      <c r="AM14" s="17"/>
      <c r="AN14" s="17">
        <v>1.51466120341522E-2</v>
      </c>
      <c r="AO14" s="17">
        <v>8.4558406274884604E-2</v>
      </c>
      <c r="AP14" s="17"/>
      <c r="AQ14" s="17">
        <v>5.9218502689342901E-2</v>
      </c>
      <c r="AR14" s="17">
        <v>2.75936438904603E-2</v>
      </c>
      <c r="AS14" s="17"/>
      <c r="AT14" s="17">
        <v>0</v>
      </c>
      <c r="AU14" s="17">
        <v>2.40558128830805E-2</v>
      </c>
      <c r="AV14" s="17">
        <v>2.9743214631659701E-2</v>
      </c>
      <c r="AW14" s="17">
        <v>0.161775779185589</v>
      </c>
      <c r="AX14" s="17"/>
      <c r="AY14" s="17">
        <v>8.3927531417351806E-2</v>
      </c>
      <c r="AZ14" s="17">
        <v>2.66834728431804E-2</v>
      </c>
      <c r="BA14" s="17"/>
      <c r="BB14" s="17">
        <v>5.0361965281088501E-2</v>
      </c>
      <c r="BC14" s="17">
        <v>3.9664497376412498E-2</v>
      </c>
      <c r="BD14" s="17"/>
      <c r="BE14" s="17">
        <v>0.13722569592970599</v>
      </c>
      <c r="BF14" s="17">
        <v>2.8243963621581401E-2</v>
      </c>
      <c r="BG14" s="17"/>
      <c r="BH14" s="17">
        <v>5.8323389566619803E-2</v>
      </c>
      <c r="BI14" s="17">
        <v>3.9479720230566201E-2</v>
      </c>
      <c r="BJ14" s="17"/>
      <c r="BK14" s="17">
        <v>0.106440774579571</v>
      </c>
      <c r="BL14" s="17">
        <v>3.0299323923254198E-2</v>
      </c>
      <c r="BM14" s="17"/>
      <c r="BN14" s="17">
        <v>8.3052284585248201E-2</v>
      </c>
      <c r="BO14" s="17">
        <v>3.84840814298276E-2</v>
      </c>
      <c r="BP14" s="17"/>
      <c r="BQ14" s="17">
        <v>0.12778985650163999</v>
      </c>
      <c r="BR14" s="17">
        <v>3.3394860610530097E-2</v>
      </c>
      <c r="BS14" s="17"/>
      <c r="BT14" s="17">
        <v>0.204081738921504</v>
      </c>
      <c r="BU14" s="17">
        <v>3.0020578561078599E-2</v>
      </c>
      <c r="BV14" s="17"/>
      <c r="BW14" s="17">
        <v>1.6705730735818901E-2</v>
      </c>
      <c r="BX14" s="17">
        <v>7.3060431307200302E-2</v>
      </c>
      <c r="BY14" s="17"/>
      <c r="BZ14" s="17">
        <v>0</v>
      </c>
      <c r="CA14" s="17">
        <v>4.2961315234341199E-2</v>
      </c>
    </row>
    <row r="15" spans="2:79" x14ac:dyDescent="0.35">
      <c r="B15" s="18" t="s">
        <v>413</v>
      </c>
      <c r="C15" s="17">
        <v>3.7295626061096702E-2</v>
      </c>
      <c r="D15" s="17">
        <v>4.7784305349587199E-2</v>
      </c>
      <c r="E15" s="17">
        <v>4.0420801833163197E-2</v>
      </c>
      <c r="F15" s="17">
        <v>0</v>
      </c>
      <c r="G15" s="17">
        <v>7.1156026088056698E-2</v>
      </c>
      <c r="H15" s="17">
        <v>4.8408667822627503E-2</v>
      </c>
      <c r="I15" s="17">
        <v>0</v>
      </c>
      <c r="J15" s="17">
        <v>0.16506625997733501</v>
      </c>
      <c r="K15" s="17">
        <v>0</v>
      </c>
      <c r="L15" s="17">
        <v>1.64532578720522E-2</v>
      </c>
      <c r="M15" s="17"/>
      <c r="N15" s="17">
        <v>1.07946444753463E-2</v>
      </c>
      <c r="O15" s="17">
        <v>1.6919289224514401E-2</v>
      </c>
      <c r="P15" s="17">
        <v>3.8455374444095101E-2</v>
      </c>
      <c r="Q15" s="17">
        <v>6.5786654488021401E-2</v>
      </c>
      <c r="R15" s="17"/>
      <c r="S15" s="17">
        <v>4.1999626575479197E-2</v>
      </c>
      <c r="T15" s="17">
        <v>0.244286365880347</v>
      </c>
      <c r="U15" s="17">
        <v>0</v>
      </c>
      <c r="V15" s="17">
        <v>0</v>
      </c>
      <c r="W15" s="17">
        <v>1.46576955151779E-2</v>
      </c>
      <c r="X15" s="17">
        <v>2.41634894158607E-2</v>
      </c>
      <c r="Y15" s="17">
        <v>7.1520018745258304E-2</v>
      </c>
      <c r="Z15" s="17"/>
      <c r="AA15" s="17">
        <v>3.68026675903824E-2</v>
      </c>
      <c r="AB15" s="17">
        <v>4.3809614948753101E-2</v>
      </c>
      <c r="AC15" s="17"/>
      <c r="AD15" s="17">
        <v>2.9569043804730199E-2</v>
      </c>
      <c r="AE15" s="17">
        <v>6.7767930966256495E-2</v>
      </c>
      <c r="AF15" s="17">
        <v>0</v>
      </c>
      <c r="AG15" s="17"/>
      <c r="AH15" s="17">
        <v>0.181290545256517</v>
      </c>
      <c r="AI15" s="17">
        <v>1.6950494905836201E-2</v>
      </c>
      <c r="AJ15" s="17"/>
      <c r="AK15" s="17">
        <v>0</v>
      </c>
      <c r="AL15" s="17">
        <v>5.0566792644044602E-2</v>
      </c>
      <c r="AM15" s="17"/>
      <c r="AN15" s="17">
        <v>2.0399672672372901E-2</v>
      </c>
      <c r="AO15" s="17">
        <v>6.5786654488021401E-2</v>
      </c>
      <c r="AP15" s="17"/>
      <c r="AQ15" s="17">
        <v>3.9622606374978601E-2</v>
      </c>
      <c r="AR15" s="17">
        <v>3.5586352395455101E-2</v>
      </c>
      <c r="AS15" s="17"/>
      <c r="AT15" s="17">
        <v>0</v>
      </c>
      <c r="AU15" s="17">
        <v>2.86690389516094E-2</v>
      </c>
      <c r="AV15" s="17">
        <v>3.4405394716852097E-2</v>
      </c>
      <c r="AW15" s="17">
        <v>9.8857925486069698E-2</v>
      </c>
      <c r="AX15" s="17"/>
      <c r="AY15" s="17">
        <v>9.4938013643955196E-2</v>
      </c>
      <c r="AZ15" s="17">
        <v>1.8096427178794301E-2</v>
      </c>
      <c r="BA15" s="17"/>
      <c r="BB15" s="17">
        <v>7.6855107246145193E-2</v>
      </c>
      <c r="BC15" s="17">
        <v>3.1719183696210303E-2</v>
      </c>
      <c r="BD15" s="17"/>
      <c r="BE15" s="17">
        <v>9.21341766735157E-2</v>
      </c>
      <c r="BF15" s="17">
        <v>3.0034964628260101E-2</v>
      </c>
      <c r="BG15" s="17"/>
      <c r="BH15" s="17">
        <v>0</v>
      </c>
      <c r="BI15" s="17">
        <v>4.05362263209912E-2</v>
      </c>
      <c r="BJ15" s="17"/>
      <c r="BK15" s="17">
        <v>2.4026608729399102E-2</v>
      </c>
      <c r="BL15" s="17">
        <v>3.9462067522521002E-2</v>
      </c>
      <c r="BM15" s="17"/>
      <c r="BN15" s="17">
        <v>0.105373120159526</v>
      </c>
      <c r="BO15" s="17">
        <v>3.3246424899471501E-2</v>
      </c>
      <c r="BP15" s="17"/>
      <c r="BQ15" s="17">
        <v>8.6801463844296503E-2</v>
      </c>
      <c r="BR15" s="17">
        <v>3.2966169181892997E-2</v>
      </c>
      <c r="BS15" s="17"/>
      <c r="BT15" s="17">
        <v>0.19180341169928899</v>
      </c>
      <c r="BU15" s="17">
        <v>2.6907451573387101E-2</v>
      </c>
      <c r="BV15" s="17"/>
      <c r="BW15" s="17">
        <v>1.7084196637838198E-2</v>
      </c>
      <c r="BX15" s="17">
        <v>6.3994805850908998E-2</v>
      </c>
      <c r="BY15" s="17"/>
      <c r="BZ15" s="17">
        <v>7.3348807994659496E-2</v>
      </c>
      <c r="CA15" s="17">
        <v>3.5558181636893199E-2</v>
      </c>
    </row>
    <row r="16" spans="2:79" x14ac:dyDescent="0.35">
      <c r="B16" s="18" t="s">
        <v>414</v>
      </c>
      <c r="C16" s="17">
        <v>3.6512877010616097E-2</v>
      </c>
      <c r="D16" s="17">
        <v>2.57934594591053E-2</v>
      </c>
      <c r="E16" s="17">
        <v>8.5158523134211003E-2</v>
      </c>
      <c r="F16" s="17">
        <v>0</v>
      </c>
      <c r="G16" s="17">
        <v>4.74666625846265E-2</v>
      </c>
      <c r="H16" s="17">
        <v>3.5519352804929703E-2</v>
      </c>
      <c r="I16" s="17">
        <v>4.5171758180202901E-2</v>
      </c>
      <c r="J16" s="17">
        <v>4.84403379448003E-2</v>
      </c>
      <c r="K16" s="17">
        <v>0</v>
      </c>
      <c r="L16" s="17">
        <v>3.4790101568980797E-2</v>
      </c>
      <c r="M16" s="17"/>
      <c r="N16" s="17">
        <v>4.3317704014002298E-2</v>
      </c>
      <c r="O16" s="17">
        <v>1.7825901247832499E-2</v>
      </c>
      <c r="P16" s="17">
        <v>4.2329735334215399E-2</v>
      </c>
      <c r="Q16" s="17">
        <v>4.0989178176366797E-2</v>
      </c>
      <c r="R16" s="17"/>
      <c r="S16" s="17">
        <v>2.15482920872468E-2</v>
      </c>
      <c r="T16" s="17">
        <v>0.133574261190086</v>
      </c>
      <c r="U16" s="17">
        <v>0</v>
      </c>
      <c r="V16" s="17">
        <v>3.3429829722249997E-2</v>
      </c>
      <c r="W16" s="17">
        <v>5.0796945883226301E-2</v>
      </c>
      <c r="X16" s="17">
        <v>5.6733541250694103E-2</v>
      </c>
      <c r="Y16" s="17">
        <v>0</v>
      </c>
      <c r="Z16" s="17"/>
      <c r="AA16" s="17">
        <v>3.5770908713164101E-2</v>
      </c>
      <c r="AB16" s="17">
        <v>4.63172997596418E-2</v>
      </c>
      <c r="AC16" s="17"/>
      <c r="AD16" s="17">
        <v>2.5964498468192002E-2</v>
      </c>
      <c r="AE16" s="17">
        <v>5.0463359123305601E-2</v>
      </c>
      <c r="AF16" s="17">
        <v>5.8041425999037E-2</v>
      </c>
      <c r="AG16" s="17"/>
      <c r="AH16" s="17">
        <v>7.31009913648656E-2</v>
      </c>
      <c r="AI16" s="17">
        <v>3.1343319713593401E-2</v>
      </c>
      <c r="AJ16" s="17"/>
      <c r="AK16" s="17">
        <v>2.7826938325580201E-2</v>
      </c>
      <c r="AL16" s="17">
        <v>3.9603656048070597E-2</v>
      </c>
      <c r="AM16" s="17"/>
      <c r="AN16" s="17">
        <v>3.3858308887727999E-2</v>
      </c>
      <c r="AO16" s="17">
        <v>4.0989178176366797E-2</v>
      </c>
      <c r="AP16" s="17"/>
      <c r="AQ16" s="17">
        <v>5.35265314274877E-2</v>
      </c>
      <c r="AR16" s="17">
        <v>2.4015568254887699E-2</v>
      </c>
      <c r="AS16" s="17"/>
      <c r="AT16" s="17">
        <v>0</v>
      </c>
      <c r="AU16" s="17">
        <v>1.12277721737145E-2</v>
      </c>
      <c r="AV16" s="17">
        <v>4.1712939634797198E-2</v>
      </c>
      <c r="AW16" s="17">
        <v>0.109926126265593</v>
      </c>
      <c r="AX16" s="17"/>
      <c r="AY16" s="17">
        <v>8.7609513459989394E-2</v>
      </c>
      <c r="AZ16" s="17">
        <v>1.94938997172475E-2</v>
      </c>
      <c r="BA16" s="17"/>
      <c r="BB16" s="17">
        <v>5.91118066906937E-2</v>
      </c>
      <c r="BC16" s="17">
        <v>3.3327253107219103E-2</v>
      </c>
      <c r="BD16" s="17"/>
      <c r="BE16" s="17">
        <v>2.9541459008442801E-2</v>
      </c>
      <c r="BF16" s="17">
        <v>3.7435897499948599E-2</v>
      </c>
      <c r="BG16" s="17"/>
      <c r="BH16" s="17">
        <v>0</v>
      </c>
      <c r="BI16" s="17">
        <v>3.9685464555768601E-2</v>
      </c>
      <c r="BJ16" s="17"/>
      <c r="BK16" s="17">
        <v>8.9241708581485293E-2</v>
      </c>
      <c r="BL16" s="17">
        <v>2.79038049088936E-2</v>
      </c>
      <c r="BM16" s="17"/>
      <c r="BN16" s="17">
        <v>0</v>
      </c>
      <c r="BO16" s="17">
        <v>3.8684637090267301E-2</v>
      </c>
      <c r="BP16" s="17"/>
      <c r="BQ16" s="17">
        <v>0.16348185244719099</v>
      </c>
      <c r="BR16" s="17">
        <v>2.5409000604026299E-2</v>
      </c>
      <c r="BS16" s="17"/>
      <c r="BT16" s="17">
        <v>5.4826789676785101E-2</v>
      </c>
      <c r="BU16" s="17">
        <v>3.5281559640148202E-2</v>
      </c>
      <c r="BV16" s="17"/>
      <c r="BW16" s="17">
        <v>3.1618223868133399E-2</v>
      </c>
      <c r="BX16" s="17">
        <v>4.2978685119642202E-2</v>
      </c>
      <c r="BY16" s="17"/>
      <c r="BZ16" s="17">
        <v>7.3348807994659496E-2</v>
      </c>
      <c r="CA16" s="17">
        <v>3.4737711006780199E-2</v>
      </c>
    </row>
    <row r="17" spans="2:79" x14ac:dyDescent="0.35">
      <c r="B17" s="18" t="s">
        <v>415</v>
      </c>
      <c r="C17" s="17">
        <v>3.3139454261765199E-2</v>
      </c>
      <c r="D17" s="17">
        <v>3.4001755321581797E-2</v>
      </c>
      <c r="E17" s="17">
        <v>0</v>
      </c>
      <c r="F17" s="17">
        <v>0</v>
      </c>
      <c r="G17" s="17">
        <v>0.107381524116577</v>
      </c>
      <c r="H17" s="17">
        <v>0</v>
      </c>
      <c r="I17" s="17">
        <v>1.6931428816808598E-2</v>
      </c>
      <c r="J17" s="17">
        <v>0.12443434970888501</v>
      </c>
      <c r="K17" s="17">
        <v>0</v>
      </c>
      <c r="L17" s="17">
        <v>2.1059463707811601E-2</v>
      </c>
      <c r="M17" s="17"/>
      <c r="N17" s="17">
        <v>1.6897786221744201E-2</v>
      </c>
      <c r="O17" s="17">
        <v>2.09346154181081E-2</v>
      </c>
      <c r="P17" s="17">
        <v>3.1259432869557499E-2</v>
      </c>
      <c r="Q17" s="17">
        <v>5.1596593671044202E-2</v>
      </c>
      <c r="R17" s="17"/>
      <c r="S17" s="17">
        <v>0</v>
      </c>
      <c r="T17" s="17">
        <v>5.70800556043135E-2</v>
      </c>
      <c r="U17" s="17">
        <v>9.5099432310988899E-2</v>
      </c>
      <c r="V17" s="17">
        <v>0</v>
      </c>
      <c r="W17" s="17">
        <v>0</v>
      </c>
      <c r="X17" s="17">
        <v>8.0422426703795805E-2</v>
      </c>
      <c r="Y17" s="17">
        <v>6.4803754303218594E-2</v>
      </c>
      <c r="Z17" s="17"/>
      <c r="AA17" s="17">
        <v>3.5647345351991197E-2</v>
      </c>
      <c r="AB17" s="17">
        <v>0</v>
      </c>
      <c r="AC17" s="17"/>
      <c r="AD17" s="17">
        <v>1.3269600234791E-2</v>
      </c>
      <c r="AE17" s="17">
        <v>7.1327866752681199E-2</v>
      </c>
      <c r="AF17" s="17">
        <v>0</v>
      </c>
      <c r="AG17" s="17"/>
      <c r="AH17" s="17">
        <v>0.115347289019493</v>
      </c>
      <c r="AI17" s="17">
        <v>2.15242584654044E-2</v>
      </c>
      <c r="AJ17" s="17"/>
      <c r="AK17" s="17">
        <v>1.77656544137542E-2</v>
      </c>
      <c r="AL17" s="17">
        <v>3.8610022270507603E-2</v>
      </c>
      <c r="AM17" s="17"/>
      <c r="AN17" s="17">
        <v>2.2193869480640002E-2</v>
      </c>
      <c r="AO17" s="17">
        <v>5.1596593671044202E-2</v>
      </c>
      <c r="AP17" s="17"/>
      <c r="AQ17" s="17">
        <v>3.86696284483138E-2</v>
      </c>
      <c r="AR17" s="17">
        <v>2.9077287922373601E-2</v>
      </c>
      <c r="AS17" s="17"/>
      <c r="AT17" s="17">
        <v>0</v>
      </c>
      <c r="AU17" s="17">
        <v>2.7118443707436199E-2</v>
      </c>
      <c r="AV17" s="17">
        <v>2.7284413409395501E-2</v>
      </c>
      <c r="AW17" s="17">
        <v>9.6751361416631598E-2</v>
      </c>
      <c r="AX17" s="17"/>
      <c r="AY17" s="17">
        <v>9.1677340861466602E-2</v>
      </c>
      <c r="AZ17" s="17">
        <v>1.3641987655931101E-2</v>
      </c>
      <c r="BA17" s="17"/>
      <c r="BB17" s="17">
        <v>5.8677762145632299E-2</v>
      </c>
      <c r="BC17" s="17">
        <v>2.9539485360632799E-2</v>
      </c>
      <c r="BD17" s="17"/>
      <c r="BE17" s="17">
        <v>0.16146039676841101</v>
      </c>
      <c r="BF17" s="17">
        <v>1.61496741184468E-2</v>
      </c>
      <c r="BG17" s="17"/>
      <c r="BH17" s="17">
        <v>5.8323389566619803E-2</v>
      </c>
      <c r="BI17" s="17">
        <v>3.09512333921011E-2</v>
      </c>
      <c r="BJ17" s="17"/>
      <c r="BK17" s="17">
        <v>9.82429982829571E-2</v>
      </c>
      <c r="BL17" s="17">
        <v>2.2509954463295401E-2</v>
      </c>
      <c r="BM17" s="17"/>
      <c r="BN17" s="17">
        <v>0.133524740860966</v>
      </c>
      <c r="BO17" s="17">
        <v>2.7168608470645901E-2</v>
      </c>
      <c r="BP17" s="17"/>
      <c r="BQ17" s="17">
        <v>0.113482573921338</v>
      </c>
      <c r="BR17" s="17">
        <v>2.6113170338844301E-2</v>
      </c>
      <c r="BS17" s="17"/>
      <c r="BT17" s="17">
        <v>0.24843838962992601</v>
      </c>
      <c r="BU17" s="17">
        <v>1.8664048388951401E-2</v>
      </c>
      <c r="BV17" s="17"/>
      <c r="BW17" s="17">
        <v>2.4478398647399702E-2</v>
      </c>
      <c r="BX17" s="17">
        <v>4.4580657957699901E-2</v>
      </c>
      <c r="BY17" s="17"/>
      <c r="BZ17" s="17">
        <v>8.58063614538149E-2</v>
      </c>
      <c r="CA17" s="17">
        <v>3.06013752536629E-2</v>
      </c>
    </row>
    <row r="18" spans="2:79" x14ac:dyDescent="0.35">
      <c r="B18" s="18" t="s">
        <v>416</v>
      </c>
      <c r="C18" s="17">
        <v>3.2497902583984301E-2</v>
      </c>
      <c r="D18" s="17">
        <v>0</v>
      </c>
      <c r="E18" s="17">
        <v>0</v>
      </c>
      <c r="F18" s="17">
        <v>2.11271177962183E-2</v>
      </c>
      <c r="G18" s="17">
        <v>0.16008674788819099</v>
      </c>
      <c r="H18" s="17">
        <v>3.5519352804929703E-2</v>
      </c>
      <c r="I18" s="17">
        <v>0</v>
      </c>
      <c r="J18" s="17">
        <v>0</v>
      </c>
      <c r="K18" s="17">
        <v>0</v>
      </c>
      <c r="L18" s="17">
        <v>4.1234596185953799E-2</v>
      </c>
      <c r="M18" s="17"/>
      <c r="N18" s="17">
        <v>0</v>
      </c>
      <c r="O18" s="17">
        <v>3.4463403035902798E-2</v>
      </c>
      <c r="P18" s="17">
        <v>1.8363412058862098E-2</v>
      </c>
      <c r="Q18" s="17">
        <v>5.80558757319641E-2</v>
      </c>
      <c r="R18" s="17"/>
      <c r="S18" s="17">
        <v>0</v>
      </c>
      <c r="T18" s="17">
        <v>0.23343409000278201</v>
      </c>
      <c r="U18" s="17">
        <v>0</v>
      </c>
      <c r="V18" s="17">
        <v>0</v>
      </c>
      <c r="W18" s="17">
        <v>5.2902850051950501E-2</v>
      </c>
      <c r="X18" s="17">
        <v>6.6098101978924198E-2</v>
      </c>
      <c r="Y18" s="17">
        <v>0</v>
      </c>
      <c r="Z18" s="17"/>
      <c r="AA18" s="17">
        <v>3.1641867284467197E-2</v>
      </c>
      <c r="AB18" s="17">
        <v>4.3809614948753101E-2</v>
      </c>
      <c r="AC18" s="17"/>
      <c r="AD18" s="17">
        <v>1.9317503829039202E-2</v>
      </c>
      <c r="AE18" s="17">
        <v>5.5737001367864601E-2</v>
      </c>
      <c r="AF18" s="17">
        <v>4.1343489930649097E-2</v>
      </c>
      <c r="AG18" s="17"/>
      <c r="AH18" s="17">
        <v>0.17700553014655501</v>
      </c>
      <c r="AI18" s="17">
        <v>1.2080330546556901E-2</v>
      </c>
      <c r="AJ18" s="17"/>
      <c r="AK18" s="17">
        <v>4.7422077510814897E-2</v>
      </c>
      <c r="AL18" s="17">
        <v>2.7187327793188099E-2</v>
      </c>
      <c r="AM18" s="17"/>
      <c r="AN18" s="17">
        <v>1.73413306081397E-2</v>
      </c>
      <c r="AO18" s="17">
        <v>5.80558757319641E-2</v>
      </c>
      <c r="AP18" s="17"/>
      <c r="AQ18" s="17">
        <v>5.6242103725028803E-2</v>
      </c>
      <c r="AR18" s="17">
        <v>1.50566988574358E-2</v>
      </c>
      <c r="AS18" s="17"/>
      <c r="AT18" s="17">
        <v>0</v>
      </c>
      <c r="AU18" s="17">
        <v>1.44945558769808E-2</v>
      </c>
      <c r="AV18" s="17">
        <v>5.2215260101503999E-2</v>
      </c>
      <c r="AW18" s="17">
        <v>2.4130980521426901E-2</v>
      </c>
      <c r="AX18" s="17"/>
      <c r="AY18" s="17">
        <v>5.6578586188450297E-2</v>
      </c>
      <c r="AZ18" s="17">
        <v>2.4477245336236499E-2</v>
      </c>
      <c r="BA18" s="17"/>
      <c r="BB18" s="17">
        <v>2.2934690017072101E-2</v>
      </c>
      <c r="BC18" s="17">
        <v>3.3845966363008302E-2</v>
      </c>
      <c r="BD18" s="17"/>
      <c r="BE18" s="17">
        <v>4.8469401677409998E-2</v>
      </c>
      <c r="BF18" s="17">
        <v>3.0383265231297599E-2</v>
      </c>
      <c r="BG18" s="17"/>
      <c r="BH18" s="17">
        <v>9.7614698023020599E-2</v>
      </c>
      <c r="BI18" s="17">
        <v>2.6839933365889999E-2</v>
      </c>
      <c r="BJ18" s="17"/>
      <c r="BK18" s="17">
        <v>9.61679725381685E-2</v>
      </c>
      <c r="BL18" s="17">
        <v>2.2102447068901101E-2</v>
      </c>
      <c r="BM18" s="17"/>
      <c r="BN18" s="17">
        <v>0.15584557643524399</v>
      </c>
      <c r="BO18" s="17">
        <v>2.5161270252598199E-2</v>
      </c>
      <c r="BP18" s="17"/>
      <c r="BQ18" s="17">
        <v>7.3559172461156105E-2</v>
      </c>
      <c r="BR18" s="17">
        <v>2.8906952399137799E-2</v>
      </c>
      <c r="BS18" s="17"/>
      <c r="BT18" s="17">
        <v>8.9955668430847902E-2</v>
      </c>
      <c r="BU18" s="17">
        <v>2.8634787888334699E-2</v>
      </c>
      <c r="BV18" s="17"/>
      <c r="BW18" s="17">
        <v>1.37110436906373E-2</v>
      </c>
      <c r="BX18" s="17">
        <v>5.7315233054539401E-2</v>
      </c>
      <c r="BY18" s="17"/>
      <c r="BZ18" s="17">
        <v>0.16973465815557801</v>
      </c>
      <c r="CA18" s="17">
        <v>2.5884305032372101E-2</v>
      </c>
    </row>
    <row r="19" spans="2:79" x14ac:dyDescent="0.35">
      <c r="B19" s="18" t="s">
        <v>417</v>
      </c>
      <c r="C19" s="17">
        <v>2.8671205219057399E-2</v>
      </c>
      <c r="D19" s="17">
        <v>0</v>
      </c>
      <c r="E19" s="17">
        <v>0</v>
      </c>
      <c r="F19" s="17">
        <v>0</v>
      </c>
      <c r="G19" s="17">
        <v>9.2090106724729295E-2</v>
      </c>
      <c r="H19" s="17">
        <v>4.94721742921687E-2</v>
      </c>
      <c r="I19" s="17">
        <v>6.0707293893021402E-2</v>
      </c>
      <c r="J19" s="17">
        <v>0</v>
      </c>
      <c r="K19" s="17">
        <v>0</v>
      </c>
      <c r="L19" s="17">
        <v>2.05906416415375E-2</v>
      </c>
      <c r="M19" s="17"/>
      <c r="N19" s="17">
        <v>1.6971234089974498E-2</v>
      </c>
      <c r="O19" s="17">
        <v>1.7034511673285201E-2</v>
      </c>
      <c r="P19" s="17">
        <v>1.4950024878171601E-2</v>
      </c>
      <c r="Q19" s="17">
        <v>4.9273241330115902E-2</v>
      </c>
      <c r="R19" s="17"/>
      <c r="S19" s="17">
        <v>5.25474163372876E-2</v>
      </c>
      <c r="T19" s="17">
        <v>0.177468463081178</v>
      </c>
      <c r="U19" s="17">
        <v>0</v>
      </c>
      <c r="V19" s="17">
        <v>1.18698414998821E-2</v>
      </c>
      <c r="W19" s="17">
        <v>0</v>
      </c>
      <c r="X19" s="17">
        <v>1.7595328603904999E-2</v>
      </c>
      <c r="Y19" s="17">
        <v>5.2039708997398001E-2</v>
      </c>
      <c r="Z19" s="17"/>
      <c r="AA19" s="17">
        <v>2.66918833682026E-2</v>
      </c>
      <c r="AB19" s="17">
        <v>5.4826107320410301E-2</v>
      </c>
      <c r="AC19" s="17"/>
      <c r="AD19" s="17">
        <v>7.0310744559093702E-3</v>
      </c>
      <c r="AE19" s="17">
        <v>6.8487136527256701E-2</v>
      </c>
      <c r="AF19" s="17">
        <v>3.4352018223929602E-2</v>
      </c>
      <c r="AG19" s="17"/>
      <c r="AH19" s="17">
        <v>0.132893791581979</v>
      </c>
      <c r="AI19" s="17">
        <v>1.39455315581943E-2</v>
      </c>
      <c r="AJ19" s="17"/>
      <c r="AK19" s="17">
        <v>0</v>
      </c>
      <c r="AL19" s="17">
        <v>3.8873483094019799E-2</v>
      </c>
      <c r="AM19" s="17"/>
      <c r="AN19" s="17">
        <v>1.6453638459821299E-2</v>
      </c>
      <c r="AO19" s="17">
        <v>4.9273241330115902E-2</v>
      </c>
      <c r="AP19" s="17"/>
      <c r="AQ19" s="17">
        <v>5.4613396203599202E-2</v>
      </c>
      <c r="AR19" s="17">
        <v>9.6154772378665501E-3</v>
      </c>
      <c r="AS19" s="17"/>
      <c r="AT19" s="17">
        <v>0</v>
      </c>
      <c r="AU19" s="17">
        <v>9.8126322929191993E-3</v>
      </c>
      <c r="AV19" s="17">
        <v>4.8045780796534099E-2</v>
      </c>
      <c r="AW19" s="17">
        <v>2.1329533207948299E-2</v>
      </c>
      <c r="AX19" s="17"/>
      <c r="AY19" s="17">
        <v>6.4548868547447805E-2</v>
      </c>
      <c r="AZ19" s="17">
        <v>1.67212770054854E-2</v>
      </c>
      <c r="BA19" s="17"/>
      <c r="BB19" s="17">
        <v>4.3244439484742797E-2</v>
      </c>
      <c r="BC19" s="17">
        <v>2.6616911317364499E-2</v>
      </c>
      <c r="BD19" s="17"/>
      <c r="BE19" s="17">
        <v>9.6809444796650199E-2</v>
      </c>
      <c r="BF19" s="17">
        <v>1.9649655913369399E-2</v>
      </c>
      <c r="BG19" s="17"/>
      <c r="BH19" s="17">
        <v>0</v>
      </c>
      <c r="BI19" s="17">
        <v>3.1162433411129099E-2</v>
      </c>
      <c r="BJ19" s="17"/>
      <c r="BK19" s="17">
        <v>9.6281794777727095E-2</v>
      </c>
      <c r="BL19" s="17">
        <v>1.7632378394908301E-2</v>
      </c>
      <c r="BM19" s="17"/>
      <c r="BN19" s="17">
        <v>0.10094491255143601</v>
      </c>
      <c r="BO19" s="17">
        <v>2.4372416264486101E-2</v>
      </c>
      <c r="BP19" s="17"/>
      <c r="BQ19" s="17">
        <v>0.120074552029464</v>
      </c>
      <c r="BR19" s="17">
        <v>2.0677666146684599E-2</v>
      </c>
      <c r="BS19" s="17"/>
      <c r="BT19" s="17">
        <v>0.15319743369587399</v>
      </c>
      <c r="BU19" s="17">
        <v>2.0298810362899499E-2</v>
      </c>
      <c r="BV19" s="17"/>
      <c r="BW19" s="17">
        <v>1.13702249844564E-2</v>
      </c>
      <c r="BX19" s="17">
        <v>5.1525698691549798E-2</v>
      </c>
      <c r="BY19" s="17"/>
      <c r="BZ19" s="17">
        <v>8.6179327133855704E-2</v>
      </c>
      <c r="CA19" s="17">
        <v>2.58998224891945E-2</v>
      </c>
    </row>
    <row r="20" spans="2:79" x14ac:dyDescent="0.35">
      <c r="B20" s="18" t="s">
        <v>418</v>
      </c>
      <c r="C20" s="17">
        <v>2.68009201273255E-2</v>
      </c>
      <c r="D20" s="17">
        <v>0</v>
      </c>
      <c r="E20" s="17">
        <v>0</v>
      </c>
      <c r="F20" s="17">
        <v>0</v>
      </c>
      <c r="G20" s="17">
        <v>0.11009283919445199</v>
      </c>
      <c r="H20" s="17">
        <v>0</v>
      </c>
      <c r="I20" s="17">
        <v>0</v>
      </c>
      <c r="J20" s="17">
        <v>4.84403379448003E-2</v>
      </c>
      <c r="K20" s="17">
        <v>0.12194605899139301</v>
      </c>
      <c r="L20" s="17">
        <v>3.7512721579863802E-2</v>
      </c>
      <c r="M20" s="17"/>
      <c r="N20" s="17">
        <v>1.6897786221744201E-2</v>
      </c>
      <c r="O20" s="17">
        <v>0</v>
      </c>
      <c r="P20" s="17">
        <v>1.8363412058862098E-2</v>
      </c>
      <c r="Q20" s="17">
        <v>5.3117626967817202E-2</v>
      </c>
      <c r="R20" s="17"/>
      <c r="S20" s="17">
        <v>0</v>
      </c>
      <c r="T20" s="17">
        <v>0.17624809301959199</v>
      </c>
      <c r="U20" s="17">
        <v>9.5099432310988899E-2</v>
      </c>
      <c r="V20" s="17">
        <v>0</v>
      </c>
      <c r="W20" s="17">
        <v>1.6271748712975102E-2</v>
      </c>
      <c r="X20" s="17">
        <v>6.3455622595654196E-2</v>
      </c>
      <c r="Y20" s="17">
        <v>0</v>
      </c>
      <c r="Z20" s="17"/>
      <c r="AA20" s="17">
        <v>2.5513754869198602E-2</v>
      </c>
      <c r="AB20" s="17">
        <v>4.3809614948753101E-2</v>
      </c>
      <c r="AC20" s="17"/>
      <c r="AD20" s="17">
        <v>1.10617751560567E-2</v>
      </c>
      <c r="AE20" s="17">
        <v>5.4595585009126001E-2</v>
      </c>
      <c r="AF20" s="17">
        <v>0</v>
      </c>
      <c r="AG20" s="17"/>
      <c r="AH20" s="17">
        <v>0.13823543850018799</v>
      </c>
      <c r="AI20" s="17">
        <v>1.10562681341371E-2</v>
      </c>
      <c r="AJ20" s="17"/>
      <c r="AK20" s="17">
        <v>1.77656544137542E-2</v>
      </c>
      <c r="AL20" s="17">
        <v>3.0016002673723102E-2</v>
      </c>
      <c r="AM20" s="17"/>
      <c r="AN20" s="17">
        <v>1.1194398472198001E-2</v>
      </c>
      <c r="AO20" s="17">
        <v>5.3117626967817202E-2</v>
      </c>
      <c r="AP20" s="17"/>
      <c r="AQ20" s="17">
        <v>2.8992386949273901E-2</v>
      </c>
      <c r="AR20" s="17">
        <v>2.5191187330903801E-2</v>
      </c>
      <c r="AS20" s="17"/>
      <c r="AT20" s="17">
        <v>0</v>
      </c>
      <c r="AU20" s="17">
        <v>1.23176387645251E-2</v>
      </c>
      <c r="AV20" s="17">
        <v>4.0495671303109097E-2</v>
      </c>
      <c r="AW20" s="17">
        <v>2.93605331276337E-2</v>
      </c>
      <c r="AX20" s="17"/>
      <c r="AY20" s="17">
        <v>5.2315733716510097E-2</v>
      </c>
      <c r="AZ20" s="17">
        <v>1.8302591014232001E-2</v>
      </c>
      <c r="BA20" s="17"/>
      <c r="BB20" s="17">
        <v>2.2934690017072101E-2</v>
      </c>
      <c r="BC20" s="17">
        <v>2.7345917400630599E-2</v>
      </c>
      <c r="BD20" s="17"/>
      <c r="BE20" s="17">
        <v>0.117888992629727</v>
      </c>
      <c r="BF20" s="17">
        <v>1.4740797319123001E-2</v>
      </c>
      <c r="BG20" s="17"/>
      <c r="BH20" s="17">
        <v>9.7743646927416106E-2</v>
      </c>
      <c r="BI20" s="17">
        <v>2.06367383401799E-2</v>
      </c>
      <c r="BJ20" s="17"/>
      <c r="BK20" s="17">
        <v>9.82429982829571E-2</v>
      </c>
      <c r="BL20" s="17">
        <v>1.51365235606753E-2</v>
      </c>
      <c r="BM20" s="17"/>
      <c r="BN20" s="17">
        <v>0.23889786102049199</v>
      </c>
      <c r="BO20" s="17">
        <v>1.4185544211754501E-2</v>
      </c>
      <c r="BP20" s="17"/>
      <c r="BQ20" s="17">
        <v>0.19099418005989299</v>
      </c>
      <c r="BR20" s="17">
        <v>1.2441651189245201E-2</v>
      </c>
      <c r="BS20" s="17"/>
      <c r="BT20" s="17">
        <v>0.25742634485842603</v>
      </c>
      <c r="BU20" s="17">
        <v>1.1295053264286301E-2</v>
      </c>
      <c r="BV20" s="17"/>
      <c r="BW20" s="17">
        <v>6.9313762057334402E-3</v>
      </c>
      <c r="BX20" s="17">
        <v>5.3048471173550799E-2</v>
      </c>
      <c r="BY20" s="17"/>
      <c r="BZ20" s="17">
        <v>8.58063614538149E-2</v>
      </c>
      <c r="CA20" s="17">
        <v>2.3957379847876902E-2</v>
      </c>
    </row>
    <row r="21" spans="2:79" x14ac:dyDescent="0.35">
      <c r="B21" s="18" t="s">
        <v>419</v>
      </c>
      <c r="C21" s="17">
        <v>1.37737742025694E-2</v>
      </c>
      <c r="D21" s="17">
        <v>0</v>
      </c>
      <c r="E21" s="17">
        <v>0</v>
      </c>
      <c r="F21" s="17">
        <v>0</v>
      </c>
      <c r="G21" s="17">
        <v>4.74666625846265E-2</v>
      </c>
      <c r="H21" s="17">
        <v>0</v>
      </c>
      <c r="I21" s="17">
        <v>0</v>
      </c>
      <c r="J21" s="17">
        <v>4.84403379448003E-2</v>
      </c>
      <c r="K21" s="17">
        <v>0</v>
      </c>
      <c r="L21" s="17">
        <v>2.4781338313901499E-2</v>
      </c>
      <c r="M21" s="17"/>
      <c r="N21" s="17">
        <v>0</v>
      </c>
      <c r="O21" s="17">
        <v>0</v>
      </c>
      <c r="P21" s="17">
        <v>0</v>
      </c>
      <c r="Q21" s="17">
        <v>3.69999860251796E-2</v>
      </c>
      <c r="R21" s="17"/>
      <c r="S21" s="17">
        <v>0</v>
      </c>
      <c r="T21" s="17">
        <v>5.7185996983189401E-2</v>
      </c>
      <c r="U21" s="17">
        <v>0</v>
      </c>
      <c r="V21" s="17">
        <v>0</v>
      </c>
      <c r="W21" s="17">
        <v>3.8627053090312502E-2</v>
      </c>
      <c r="X21" s="17">
        <v>2.1408505464907902E-2</v>
      </c>
      <c r="Y21" s="17">
        <v>0</v>
      </c>
      <c r="Z21" s="17"/>
      <c r="AA21" s="17">
        <v>1.48161307039334E-2</v>
      </c>
      <c r="AB21" s="17">
        <v>0</v>
      </c>
      <c r="AC21" s="17"/>
      <c r="AD21" s="17">
        <v>0</v>
      </c>
      <c r="AE21" s="17">
        <v>2.99922612096125E-2</v>
      </c>
      <c r="AF21" s="17">
        <v>4.1343489930649097E-2</v>
      </c>
      <c r="AG21" s="17"/>
      <c r="AH21" s="17">
        <v>4.5861260410366297E-2</v>
      </c>
      <c r="AI21" s="17">
        <v>9.2401134387873306E-3</v>
      </c>
      <c r="AJ21" s="17"/>
      <c r="AK21" s="17">
        <v>1.76880547856939E-2</v>
      </c>
      <c r="AL21" s="17">
        <v>1.2380928039162801E-2</v>
      </c>
      <c r="AM21" s="17"/>
      <c r="AN21" s="17">
        <v>0</v>
      </c>
      <c r="AO21" s="17">
        <v>3.69999860251796E-2</v>
      </c>
      <c r="AP21" s="17"/>
      <c r="AQ21" s="17">
        <v>3.2525190117705702E-2</v>
      </c>
      <c r="AR21" s="17">
        <v>0</v>
      </c>
      <c r="AS21" s="17"/>
      <c r="AT21" s="17">
        <v>0</v>
      </c>
      <c r="AU21" s="17">
        <v>1.44945558769808E-2</v>
      </c>
      <c r="AV21" s="17">
        <v>5.9251147586463796E-3</v>
      </c>
      <c r="AW21" s="17">
        <v>5.3491513649060601E-2</v>
      </c>
      <c r="AX21" s="17"/>
      <c r="AY21" s="17">
        <v>3.6547603815823101E-2</v>
      </c>
      <c r="AZ21" s="17">
        <v>6.1883964555422997E-3</v>
      </c>
      <c r="BA21" s="17"/>
      <c r="BB21" s="17">
        <v>0</v>
      </c>
      <c r="BC21" s="17">
        <v>1.5715373426995399E-2</v>
      </c>
      <c r="BD21" s="17"/>
      <c r="BE21" s="17">
        <v>2.9541459008442801E-2</v>
      </c>
      <c r="BF21" s="17">
        <v>1.1686122000302701E-2</v>
      </c>
      <c r="BG21" s="17"/>
      <c r="BH21" s="17">
        <v>0</v>
      </c>
      <c r="BI21" s="17">
        <v>1.49705712797241E-2</v>
      </c>
      <c r="BJ21" s="17"/>
      <c r="BK21" s="17">
        <v>2.4609037102206702E-2</v>
      </c>
      <c r="BL21" s="17">
        <v>1.20046934783223E-2</v>
      </c>
      <c r="BM21" s="17"/>
      <c r="BN21" s="17">
        <v>0</v>
      </c>
      <c r="BO21" s="17">
        <v>1.45930285426361E-2</v>
      </c>
      <c r="BP21" s="17"/>
      <c r="BQ21" s="17">
        <v>4.2949262716013403E-2</v>
      </c>
      <c r="BR21" s="17">
        <v>1.1222276740758401E-2</v>
      </c>
      <c r="BS21" s="17"/>
      <c r="BT21" s="17">
        <v>5.4826789676785101E-2</v>
      </c>
      <c r="BU21" s="17">
        <v>1.10136162841106E-2</v>
      </c>
      <c r="BV21" s="17"/>
      <c r="BW21" s="17">
        <v>0</v>
      </c>
      <c r="BX21" s="17">
        <v>3.196884918304E-2</v>
      </c>
      <c r="BY21" s="17"/>
      <c r="BZ21" s="17">
        <v>0</v>
      </c>
      <c r="CA21" s="17">
        <v>1.4437548269241001E-2</v>
      </c>
    </row>
    <row r="22" spans="2:79" x14ac:dyDescent="0.35">
      <c r="B22" s="18" t="s">
        <v>97</v>
      </c>
      <c r="C22" s="19">
        <v>0.41549185753846901</v>
      </c>
      <c r="D22" s="19">
        <v>0.12138399050200301</v>
      </c>
      <c r="E22" s="19">
        <v>0.22037389127785401</v>
      </c>
      <c r="F22" s="19">
        <v>0.56454760338098797</v>
      </c>
      <c r="G22" s="19">
        <v>0.30304485972594303</v>
      </c>
      <c r="H22" s="19">
        <v>0.37560575018766701</v>
      </c>
      <c r="I22" s="19">
        <v>0.52246202964770905</v>
      </c>
      <c r="J22" s="19">
        <v>0.58538271723789603</v>
      </c>
      <c r="K22" s="19">
        <v>0.64201986864943394</v>
      </c>
      <c r="L22" s="19">
        <v>0.51784942679893597</v>
      </c>
      <c r="M22" s="19"/>
      <c r="N22" s="19">
        <v>0.74556034580575903</v>
      </c>
      <c r="O22" s="19">
        <v>0.49765167891216699</v>
      </c>
      <c r="P22" s="19">
        <v>0.34214671931024399</v>
      </c>
      <c r="Q22" s="19">
        <v>0.191586777791977</v>
      </c>
      <c r="R22" s="19"/>
      <c r="S22" s="19">
        <v>0.492755181451007</v>
      </c>
      <c r="T22" s="19">
        <v>0.302897191866487</v>
      </c>
      <c r="U22" s="19">
        <v>0.431383059934424</v>
      </c>
      <c r="V22" s="19">
        <v>0.50196765731785997</v>
      </c>
      <c r="W22" s="19">
        <v>0.27338159038708598</v>
      </c>
      <c r="X22" s="19">
        <v>0.386107103158357</v>
      </c>
      <c r="Y22" s="19">
        <v>0.41253693208609099</v>
      </c>
      <c r="Z22" s="19"/>
      <c r="AA22" s="19">
        <v>0.40844461445175001</v>
      </c>
      <c r="AB22" s="19">
        <v>0.50861463741278801</v>
      </c>
      <c r="AC22" s="19"/>
      <c r="AD22" s="19">
        <v>0.42924189792884399</v>
      </c>
      <c r="AE22" s="19">
        <v>0.30699812193046</v>
      </c>
      <c r="AF22" s="19">
        <v>0.57308154428072</v>
      </c>
      <c r="AG22" s="19"/>
      <c r="AH22" s="19">
        <v>0.20887899730852799</v>
      </c>
      <c r="AI22" s="19">
        <v>0.444684316294857</v>
      </c>
      <c r="AJ22" s="19"/>
      <c r="AK22" s="19">
        <v>0.37254849081895702</v>
      </c>
      <c r="AL22" s="19">
        <v>0.430772699652063</v>
      </c>
      <c r="AM22" s="19"/>
      <c r="AN22" s="19">
        <v>0.54827364885212004</v>
      </c>
      <c r="AO22" s="19">
        <v>0.191586777791977</v>
      </c>
      <c r="AP22" s="19"/>
      <c r="AQ22" s="19">
        <v>0.29935266870365002</v>
      </c>
      <c r="AR22" s="19">
        <v>0.50080141337788098</v>
      </c>
      <c r="AS22" s="19"/>
      <c r="AT22" s="19">
        <v>0.73392674317166795</v>
      </c>
      <c r="AU22" s="19">
        <v>0.57260369384846099</v>
      </c>
      <c r="AV22" s="19">
        <v>0.32403277623438798</v>
      </c>
      <c r="AW22" s="19">
        <v>0.135640759205398</v>
      </c>
      <c r="AX22" s="19"/>
      <c r="AY22" s="19">
        <v>0.37685200042146599</v>
      </c>
      <c r="AZ22" s="19">
        <v>0.428361801561983</v>
      </c>
      <c r="BA22" s="19"/>
      <c r="BB22" s="19">
        <v>0.32990411516346901</v>
      </c>
      <c r="BC22" s="19">
        <v>0.42755660404670498</v>
      </c>
      <c r="BD22" s="19"/>
      <c r="BE22" s="19">
        <v>0.40012166097098001</v>
      </c>
      <c r="BF22" s="19">
        <v>0.41752688202738097</v>
      </c>
      <c r="BG22" s="19"/>
      <c r="BH22" s="19">
        <v>0.36279505815201002</v>
      </c>
      <c r="BI22" s="19">
        <v>0.42007065885709099</v>
      </c>
      <c r="BJ22" s="19"/>
      <c r="BK22" s="19">
        <v>0.42689930444209501</v>
      </c>
      <c r="BL22" s="19">
        <v>0.41362935594372202</v>
      </c>
      <c r="BM22" s="19"/>
      <c r="BN22" s="19">
        <v>0.34977737399273801</v>
      </c>
      <c r="BO22" s="19">
        <v>0.41940050850503202</v>
      </c>
      <c r="BP22" s="19"/>
      <c r="BQ22" s="19">
        <v>0.28154530070346601</v>
      </c>
      <c r="BR22" s="19">
        <v>0.42720594759133501</v>
      </c>
      <c r="BS22" s="19"/>
      <c r="BT22" s="19">
        <v>0.48078190882056798</v>
      </c>
      <c r="BU22" s="19">
        <v>0.41110214706382597</v>
      </c>
      <c r="BV22" s="19"/>
      <c r="BW22" s="19">
        <v>0.54184027242889099</v>
      </c>
      <c r="BX22" s="19">
        <v>0.248586342115834</v>
      </c>
      <c r="BY22" s="19"/>
      <c r="BZ22" s="19">
        <v>0.36146513075180597</v>
      </c>
      <c r="CA22" s="19">
        <v>0.41809546782136803</v>
      </c>
    </row>
    <row r="23" spans="2:79" x14ac:dyDescent="0.35">
      <c r="B23" s="16" t="s">
        <v>706</v>
      </c>
    </row>
    <row r="24" spans="2:79" x14ac:dyDescent="0.35">
      <c r="B24" t="s">
        <v>78</v>
      </c>
    </row>
    <row r="25" spans="2:79" x14ac:dyDescent="0.35">
      <c r="B25" t="s">
        <v>79</v>
      </c>
    </row>
    <row r="27" spans="2:79" x14ac:dyDescent="0.35">
      <c r="B2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CA26"/>
  <sheetViews>
    <sheetView showGridLines="0" topLeftCell="A7" workbookViewId="0">
      <pane xSplit="2" topLeftCell="C1" activePane="topRight" state="frozen"/>
      <selection pane="topRight" activeCell="B22" sqref="B22"/>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405</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312</v>
      </c>
      <c r="CA7" s="10">
        <v>2389</v>
      </c>
    </row>
    <row r="8" spans="2:79" ht="30" customHeight="1" x14ac:dyDescent="0.35">
      <c r="B8" s="11" t="s">
        <v>27</v>
      </c>
      <c r="C8" s="11">
        <v>2600</v>
      </c>
      <c r="D8" s="11">
        <v>322</v>
      </c>
      <c r="E8" s="11">
        <v>399</v>
      </c>
      <c r="F8" s="11">
        <v>281</v>
      </c>
      <c r="G8" s="11">
        <v>341</v>
      </c>
      <c r="H8" s="11">
        <v>302</v>
      </c>
      <c r="I8" s="11">
        <v>342</v>
      </c>
      <c r="J8" s="11">
        <v>204</v>
      </c>
      <c r="K8" s="11">
        <v>114</v>
      </c>
      <c r="L8" s="11">
        <v>295</v>
      </c>
      <c r="M8" s="11"/>
      <c r="N8" s="11">
        <v>313</v>
      </c>
      <c r="O8" s="11">
        <v>416</v>
      </c>
      <c r="P8" s="11">
        <v>480</v>
      </c>
      <c r="Q8" s="11">
        <v>1390</v>
      </c>
      <c r="R8" s="11"/>
      <c r="S8" s="11">
        <v>238</v>
      </c>
      <c r="T8" s="11">
        <v>177</v>
      </c>
      <c r="U8" s="11">
        <v>235</v>
      </c>
      <c r="V8" s="11">
        <v>491</v>
      </c>
      <c r="W8" s="11">
        <v>491</v>
      </c>
      <c r="X8" s="11">
        <v>514</v>
      </c>
      <c r="Y8" s="11">
        <v>347</v>
      </c>
      <c r="Z8" s="11"/>
      <c r="AA8" s="11">
        <v>2515</v>
      </c>
      <c r="AB8" s="11">
        <v>85</v>
      </c>
      <c r="AC8" s="11"/>
      <c r="AD8" s="11">
        <v>1402</v>
      </c>
      <c r="AE8" s="11">
        <v>1018</v>
      </c>
      <c r="AF8" s="11">
        <v>146</v>
      </c>
      <c r="AG8" s="11"/>
      <c r="AH8" s="11">
        <v>892</v>
      </c>
      <c r="AI8" s="11">
        <v>1709</v>
      </c>
      <c r="AJ8" s="11"/>
      <c r="AK8" s="11">
        <v>682</v>
      </c>
      <c r="AL8" s="11">
        <v>1918</v>
      </c>
      <c r="AM8" s="11"/>
      <c r="AN8" s="11">
        <v>1210</v>
      </c>
      <c r="AO8" s="11">
        <v>1390</v>
      </c>
      <c r="AP8" s="11"/>
      <c r="AQ8" s="11">
        <v>1221</v>
      </c>
      <c r="AR8" s="11">
        <v>1379</v>
      </c>
      <c r="AS8" s="11"/>
      <c r="AT8" s="11">
        <v>133</v>
      </c>
      <c r="AU8" s="11">
        <v>587</v>
      </c>
      <c r="AV8" s="11">
        <v>1306</v>
      </c>
      <c r="AW8" s="11">
        <v>566</v>
      </c>
      <c r="AX8" s="11"/>
      <c r="AY8" s="11">
        <v>815</v>
      </c>
      <c r="AZ8" s="11">
        <v>1786</v>
      </c>
      <c r="BA8" s="11"/>
      <c r="BB8" s="11">
        <v>382</v>
      </c>
      <c r="BC8" s="11">
        <v>2218</v>
      </c>
      <c r="BD8" s="11"/>
      <c r="BE8" s="11">
        <v>404</v>
      </c>
      <c r="BF8" s="11">
        <v>2196</v>
      </c>
      <c r="BG8" s="11"/>
      <c r="BH8" s="11">
        <v>217</v>
      </c>
      <c r="BI8" s="11">
        <v>2383</v>
      </c>
      <c r="BJ8" s="11"/>
      <c r="BK8" s="11">
        <v>477</v>
      </c>
      <c r="BL8" s="11">
        <v>2124</v>
      </c>
      <c r="BM8" s="11"/>
      <c r="BN8" s="11">
        <v>156</v>
      </c>
      <c r="BO8" s="11">
        <v>2444</v>
      </c>
      <c r="BP8" s="11"/>
      <c r="BQ8" s="11">
        <v>323</v>
      </c>
      <c r="BR8" s="11">
        <v>2277</v>
      </c>
      <c r="BS8" s="11"/>
      <c r="BT8" s="11">
        <v>204</v>
      </c>
      <c r="BU8" s="11">
        <v>2397</v>
      </c>
      <c r="BV8" s="11"/>
      <c r="BW8" s="11">
        <v>1144</v>
      </c>
      <c r="BX8" s="11">
        <v>1456</v>
      </c>
      <c r="BY8" s="11"/>
      <c r="BZ8" s="11">
        <v>329</v>
      </c>
      <c r="CA8" s="11">
        <v>2271</v>
      </c>
    </row>
    <row r="9" spans="2:79" x14ac:dyDescent="0.35">
      <c r="B9" s="18" t="s">
        <v>404</v>
      </c>
      <c r="C9" s="17">
        <v>0.214327442715566</v>
      </c>
      <c r="D9" s="17">
        <v>0.27831487651806103</v>
      </c>
      <c r="E9" s="17">
        <v>0.30793114437916302</v>
      </c>
      <c r="F9" s="17">
        <v>0.30370092770221602</v>
      </c>
      <c r="G9" s="17">
        <v>0.183289018887828</v>
      </c>
      <c r="H9" s="17">
        <v>0.116555657841921</v>
      </c>
      <c r="I9" s="17">
        <v>0.20393615717240801</v>
      </c>
      <c r="J9" s="17">
        <v>0.163145839171741</v>
      </c>
      <c r="K9" s="17">
        <v>0.28681754887029998</v>
      </c>
      <c r="L9" s="17">
        <v>8.7863274274574896E-2</v>
      </c>
      <c r="M9" s="17"/>
      <c r="N9" s="17">
        <v>0.13751388119234101</v>
      </c>
      <c r="O9" s="17">
        <v>0.158130872444805</v>
      </c>
      <c r="P9" s="17">
        <v>0.18496171796545</v>
      </c>
      <c r="Q9" s="17">
        <v>0.25862772165886699</v>
      </c>
      <c r="R9" s="17"/>
      <c r="S9" s="17">
        <v>0.20021973599861601</v>
      </c>
      <c r="T9" s="17">
        <v>0.20486980794711299</v>
      </c>
      <c r="U9" s="17">
        <v>0.22175257035371701</v>
      </c>
      <c r="V9" s="17">
        <v>0.159651165890663</v>
      </c>
      <c r="W9" s="17">
        <v>0.217575178042754</v>
      </c>
      <c r="X9" s="17">
        <v>0.277565302775655</v>
      </c>
      <c r="Y9" s="17">
        <v>0.24073546462959999</v>
      </c>
      <c r="Z9" s="17"/>
      <c r="AA9" s="17">
        <v>0.22158650504064401</v>
      </c>
      <c r="AB9" s="17">
        <v>0</v>
      </c>
      <c r="AC9" s="17"/>
      <c r="AD9" s="17">
        <v>0.19221802393616499</v>
      </c>
      <c r="AE9" s="17">
        <v>0.27856890432763398</v>
      </c>
      <c r="AF9" s="17">
        <v>2.88772009687457E-2</v>
      </c>
      <c r="AG9" s="17"/>
      <c r="AH9" s="17">
        <v>0.62507226449152198</v>
      </c>
      <c r="AI9" s="17">
        <v>0</v>
      </c>
      <c r="AJ9" s="17"/>
      <c r="AK9" s="17">
        <v>0.19218290851158801</v>
      </c>
      <c r="AL9" s="17">
        <v>0.222205179445437</v>
      </c>
      <c r="AM9" s="17"/>
      <c r="AN9" s="17">
        <v>0.163442616723003</v>
      </c>
      <c r="AO9" s="17">
        <v>0.25862772165886699</v>
      </c>
      <c r="AP9" s="17"/>
      <c r="AQ9" s="17">
        <v>0.23994450187109201</v>
      </c>
      <c r="AR9" s="17">
        <v>0.19165233005478</v>
      </c>
      <c r="AS9" s="17"/>
      <c r="AT9" s="17">
        <v>0.12814336261525</v>
      </c>
      <c r="AU9" s="17">
        <v>0.13995278879763401</v>
      </c>
      <c r="AV9" s="17">
        <v>0.229334862329615</v>
      </c>
      <c r="AW9" s="17">
        <v>0.27656513868284699</v>
      </c>
      <c r="AX9" s="17"/>
      <c r="AY9" s="17">
        <v>0.259954250027427</v>
      </c>
      <c r="AZ9" s="17">
        <v>0.193511963201177</v>
      </c>
      <c r="BA9" s="17"/>
      <c r="BB9" s="17">
        <v>0.24336991376765801</v>
      </c>
      <c r="BC9" s="17">
        <v>0.209323292681939</v>
      </c>
      <c r="BD9" s="17"/>
      <c r="BE9" s="17">
        <v>0.23840651010882299</v>
      </c>
      <c r="BF9" s="17">
        <v>0.209901747824005</v>
      </c>
      <c r="BG9" s="17"/>
      <c r="BH9" s="17">
        <v>0.212440810536796</v>
      </c>
      <c r="BI9" s="17">
        <v>0.21449942053465099</v>
      </c>
      <c r="BJ9" s="17"/>
      <c r="BK9" s="17">
        <v>0.207213502293734</v>
      </c>
      <c r="BL9" s="17">
        <v>0.215923834780993</v>
      </c>
      <c r="BM9" s="17"/>
      <c r="BN9" s="17">
        <v>0.18902965839195701</v>
      </c>
      <c r="BO9" s="17">
        <v>0.215941483742949</v>
      </c>
      <c r="BP9" s="17"/>
      <c r="BQ9" s="17">
        <v>0.26395067294990698</v>
      </c>
      <c r="BR9" s="17">
        <v>0.20729788468769</v>
      </c>
      <c r="BS9" s="17"/>
      <c r="BT9" s="17">
        <v>0.324334308500973</v>
      </c>
      <c r="BU9" s="17">
        <v>0.204983344434301</v>
      </c>
      <c r="BV9" s="17"/>
      <c r="BW9" s="17">
        <v>0.17288606849118399</v>
      </c>
      <c r="BX9" s="17">
        <v>0.246887197019381</v>
      </c>
      <c r="BY9" s="17"/>
      <c r="BZ9" s="17">
        <v>0.60046212272456301</v>
      </c>
      <c r="CA9" s="17">
        <v>0.15831508155530499</v>
      </c>
    </row>
    <row r="10" spans="2:79" x14ac:dyDescent="0.35">
      <c r="B10" s="18" t="s">
        <v>403</v>
      </c>
      <c r="C10" s="17">
        <v>0.27654214713991498</v>
      </c>
      <c r="D10" s="17">
        <v>0.34482308544019102</v>
      </c>
      <c r="E10" s="17">
        <v>0.33858140338023901</v>
      </c>
      <c r="F10" s="17">
        <v>0.22744144121220999</v>
      </c>
      <c r="G10" s="17">
        <v>0.246353306704993</v>
      </c>
      <c r="H10" s="17">
        <v>0.22356634511075099</v>
      </c>
      <c r="I10" s="17">
        <v>0.30630141486194101</v>
      </c>
      <c r="J10" s="17">
        <v>0.25054043587374902</v>
      </c>
      <c r="K10" s="17">
        <v>0.263849366989444</v>
      </c>
      <c r="L10" s="17">
        <v>0.24224972901147601</v>
      </c>
      <c r="M10" s="17"/>
      <c r="N10" s="17">
        <v>0.115403086130774</v>
      </c>
      <c r="O10" s="17">
        <v>0.17331277687051899</v>
      </c>
      <c r="P10" s="17">
        <v>0.27034164730711902</v>
      </c>
      <c r="Q10" s="17">
        <v>0.34593599235216699</v>
      </c>
      <c r="R10" s="17"/>
      <c r="S10" s="17">
        <v>0.19595085869975701</v>
      </c>
      <c r="T10" s="17">
        <v>0.27699499741081401</v>
      </c>
      <c r="U10" s="17">
        <v>0.35625937615554198</v>
      </c>
      <c r="V10" s="17">
        <v>0.250802376489829</v>
      </c>
      <c r="W10" s="17">
        <v>0.29735265503345598</v>
      </c>
      <c r="X10" s="17">
        <v>0.27634707551125798</v>
      </c>
      <c r="Y10" s="17">
        <v>0.28986676706033099</v>
      </c>
      <c r="Z10" s="17"/>
      <c r="AA10" s="17">
        <v>0.28305015228714198</v>
      </c>
      <c r="AB10" s="17">
        <v>8.4390042925841999E-2</v>
      </c>
      <c r="AC10" s="17"/>
      <c r="AD10" s="17">
        <v>0.24922597761004101</v>
      </c>
      <c r="AE10" s="17">
        <v>0.33211831458261398</v>
      </c>
      <c r="AF10" s="17">
        <v>0.206527213434751</v>
      </c>
      <c r="AG10" s="17"/>
      <c r="AH10" s="17">
        <v>0.151525915831869</v>
      </c>
      <c r="AI10" s="17">
        <v>0.34177585851901299</v>
      </c>
      <c r="AJ10" s="17"/>
      <c r="AK10" s="17">
        <v>0.226648134241456</v>
      </c>
      <c r="AL10" s="17">
        <v>0.29429153371045103</v>
      </c>
      <c r="AM10" s="17"/>
      <c r="AN10" s="17">
        <v>0.196833986766938</v>
      </c>
      <c r="AO10" s="17">
        <v>0.34593599235216699</v>
      </c>
      <c r="AP10" s="17"/>
      <c r="AQ10" s="17">
        <v>0.30481278375340898</v>
      </c>
      <c r="AR10" s="17">
        <v>0.25151820249774498</v>
      </c>
      <c r="AS10" s="17"/>
      <c r="AT10" s="17">
        <v>0.168415140616019</v>
      </c>
      <c r="AU10" s="17">
        <v>0.22221149977753701</v>
      </c>
      <c r="AV10" s="17">
        <v>0.30801001483023799</v>
      </c>
      <c r="AW10" s="17">
        <v>0.285959798594078</v>
      </c>
      <c r="AX10" s="17"/>
      <c r="AY10" s="17">
        <v>0.272648181573591</v>
      </c>
      <c r="AZ10" s="17">
        <v>0.27831861946508901</v>
      </c>
      <c r="BA10" s="17"/>
      <c r="BB10" s="17">
        <v>0.262407750487966</v>
      </c>
      <c r="BC10" s="17">
        <v>0.27897756805689899</v>
      </c>
      <c r="BD10" s="17"/>
      <c r="BE10" s="17">
        <v>0.31468446840033298</v>
      </c>
      <c r="BF10" s="17">
        <v>0.26953164820332498</v>
      </c>
      <c r="BG10" s="17"/>
      <c r="BH10" s="17">
        <v>0.210657438659308</v>
      </c>
      <c r="BI10" s="17">
        <v>0.28254793279490298</v>
      </c>
      <c r="BJ10" s="17"/>
      <c r="BK10" s="17">
        <v>0.29402990315303101</v>
      </c>
      <c r="BL10" s="17">
        <v>0.27261783609904999</v>
      </c>
      <c r="BM10" s="17"/>
      <c r="BN10" s="17">
        <v>0.28260908229382897</v>
      </c>
      <c r="BO10" s="17">
        <v>0.27615506651168198</v>
      </c>
      <c r="BP10" s="17"/>
      <c r="BQ10" s="17">
        <v>0.27973468124123002</v>
      </c>
      <c r="BR10" s="17">
        <v>0.27608989718328902</v>
      </c>
      <c r="BS10" s="17"/>
      <c r="BT10" s="17">
        <v>0.15409376061105301</v>
      </c>
      <c r="BU10" s="17">
        <v>0.28694304121083603</v>
      </c>
      <c r="BV10" s="17"/>
      <c r="BW10" s="17">
        <v>0.20388987417076099</v>
      </c>
      <c r="BX10" s="17">
        <v>0.33362375222089702</v>
      </c>
      <c r="BY10" s="17"/>
      <c r="BZ10" s="17">
        <v>0.11363116240028399</v>
      </c>
      <c r="CA10" s="17">
        <v>0.30017387302891702</v>
      </c>
    </row>
    <row r="11" spans="2:79" x14ac:dyDescent="0.35">
      <c r="B11" s="18" t="s">
        <v>402</v>
      </c>
      <c r="C11" s="17">
        <v>0.33702450282667801</v>
      </c>
      <c r="D11" s="17">
        <v>0.20882664917813201</v>
      </c>
      <c r="E11" s="17">
        <v>0.25322050732437601</v>
      </c>
      <c r="F11" s="17">
        <v>0.31249773305595002</v>
      </c>
      <c r="G11" s="17">
        <v>0.43265414970358901</v>
      </c>
      <c r="H11" s="17">
        <v>0.51800367641142198</v>
      </c>
      <c r="I11" s="17">
        <v>0.33214672248069499</v>
      </c>
      <c r="J11" s="17">
        <v>0.37723736382323098</v>
      </c>
      <c r="K11" s="17">
        <v>0.35827831001169702</v>
      </c>
      <c r="L11" s="17">
        <v>0.28788680001437</v>
      </c>
      <c r="M11" s="17"/>
      <c r="N11" s="17">
        <v>0.40711787909930103</v>
      </c>
      <c r="O11" s="17">
        <v>0.41651399075524698</v>
      </c>
      <c r="P11" s="17">
        <v>0.38721508630069601</v>
      </c>
      <c r="Q11" s="17">
        <v>0.28006669085360902</v>
      </c>
      <c r="R11" s="17"/>
      <c r="S11" s="17">
        <v>0.35355368213858601</v>
      </c>
      <c r="T11" s="17">
        <v>0.38181059474336798</v>
      </c>
      <c r="U11" s="17">
        <v>0.34350698874378199</v>
      </c>
      <c r="V11" s="17">
        <v>0.35062942113601397</v>
      </c>
      <c r="W11" s="17">
        <v>0.34750752994858403</v>
      </c>
      <c r="X11" s="17">
        <v>0.33773804999593199</v>
      </c>
      <c r="Y11" s="17">
        <v>0.31206748374519799</v>
      </c>
      <c r="Z11" s="17"/>
      <c r="AA11" s="17">
        <v>0.34293960792241301</v>
      </c>
      <c r="AB11" s="17">
        <v>0.162378068922548</v>
      </c>
      <c r="AC11" s="17"/>
      <c r="AD11" s="17">
        <v>0.36130339451056698</v>
      </c>
      <c r="AE11" s="17">
        <v>0.31208864306726702</v>
      </c>
      <c r="AF11" s="17">
        <v>0.357023184130218</v>
      </c>
      <c r="AG11" s="17"/>
      <c r="AH11" s="17">
        <v>0.201900187860033</v>
      </c>
      <c r="AI11" s="17">
        <v>0.40753263181604599</v>
      </c>
      <c r="AJ11" s="17"/>
      <c r="AK11" s="17">
        <v>0.39528916282715898</v>
      </c>
      <c r="AL11" s="17">
        <v>0.31629732708609398</v>
      </c>
      <c r="AM11" s="17"/>
      <c r="AN11" s="17">
        <v>0.40244820715314999</v>
      </c>
      <c r="AO11" s="17">
        <v>0.28006669085360902</v>
      </c>
      <c r="AP11" s="17"/>
      <c r="AQ11" s="17">
        <v>0.34021332175220698</v>
      </c>
      <c r="AR11" s="17">
        <v>0.33420189825086699</v>
      </c>
      <c r="AS11" s="17"/>
      <c r="AT11" s="17">
        <v>0.25837511510250499</v>
      </c>
      <c r="AU11" s="17">
        <v>0.342025873314937</v>
      </c>
      <c r="AV11" s="17">
        <v>0.32427522037098599</v>
      </c>
      <c r="AW11" s="17">
        <v>0.38077718006976502</v>
      </c>
      <c r="AX11" s="17"/>
      <c r="AY11" s="17">
        <v>0.36176869404921003</v>
      </c>
      <c r="AZ11" s="17">
        <v>0.32573591535282198</v>
      </c>
      <c r="BA11" s="17"/>
      <c r="BB11" s="17">
        <v>0.35631766101694001</v>
      </c>
      <c r="BC11" s="17">
        <v>0.33370020380152299</v>
      </c>
      <c r="BD11" s="17"/>
      <c r="BE11" s="17">
        <v>0.33744648016287498</v>
      </c>
      <c r="BF11" s="17">
        <v>0.336946944052883</v>
      </c>
      <c r="BG11" s="17"/>
      <c r="BH11" s="17">
        <v>0.398966046542369</v>
      </c>
      <c r="BI11" s="17">
        <v>0.33137816024924999</v>
      </c>
      <c r="BJ11" s="17"/>
      <c r="BK11" s="17">
        <v>0.35522367888975498</v>
      </c>
      <c r="BL11" s="17">
        <v>0.33294054674303702</v>
      </c>
      <c r="BM11" s="17"/>
      <c r="BN11" s="17">
        <v>0.37357676075624202</v>
      </c>
      <c r="BO11" s="17">
        <v>0.33469240752587598</v>
      </c>
      <c r="BP11" s="17"/>
      <c r="BQ11" s="17">
        <v>0.39388803433694503</v>
      </c>
      <c r="BR11" s="17">
        <v>0.32896929375355399</v>
      </c>
      <c r="BS11" s="17"/>
      <c r="BT11" s="17">
        <v>0.43452647829236402</v>
      </c>
      <c r="BU11" s="17">
        <v>0.32874258301318199</v>
      </c>
      <c r="BV11" s="17"/>
      <c r="BW11" s="17">
        <v>0.41646705865270101</v>
      </c>
      <c r="BX11" s="17">
        <v>0.274607892678636</v>
      </c>
      <c r="BY11" s="17"/>
      <c r="BZ11" s="17">
        <v>0.25459822354044798</v>
      </c>
      <c r="CA11" s="17">
        <v>0.34898118727773397</v>
      </c>
    </row>
    <row r="12" spans="2:79" x14ac:dyDescent="0.35">
      <c r="B12" s="18" t="s">
        <v>408</v>
      </c>
      <c r="C12" s="17">
        <v>0</v>
      </c>
      <c r="D12" s="17">
        <v>0</v>
      </c>
      <c r="E12" s="17">
        <v>0</v>
      </c>
      <c r="F12" s="17">
        <v>0</v>
      </c>
      <c r="G12" s="17">
        <v>0</v>
      </c>
      <c r="H12" s="17">
        <v>0</v>
      </c>
      <c r="I12" s="17">
        <v>0</v>
      </c>
      <c r="J12" s="17">
        <v>0</v>
      </c>
      <c r="K12" s="17">
        <v>0</v>
      </c>
      <c r="L12" s="17">
        <v>0</v>
      </c>
      <c r="M12" s="17"/>
      <c r="N12" s="17">
        <v>0</v>
      </c>
      <c r="O12" s="17">
        <v>0</v>
      </c>
      <c r="P12" s="17">
        <v>0</v>
      </c>
      <c r="Q12" s="17">
        <v>0</v>
      </c>
      <c r="R12" s="17"/>
      <c r="S12" s="17">
        <v>0</v>
      </c>
      <c r="T12" s="17">
        <v>0</v>
      </c>
      <c r="U12" s="17">
        <v>0</v>
      </c>
      <c r="V12" s="17">
        <v>0</v>
      </c>
      <c r="W12" s="17">
        <v>0</v>
      </c>
      <c r="X12" s="17">
        <v>0</v>
      </c>
      <c r="Y12" s="17">
        <v>0</v>
      </c>
      <c r="Z12" s="17"/>
      <c r="AA12" s="17">
        <v>0</v>
      </c>
      <c r="AB12" s="17">
        <v>0</v>
      </c>
      <c r="AC12" s="17"/>
      <c r="AD12" s="17">
        <v>0</v>
      </c>
      <c r="AE12" s="17">
        <v>0</v>
      </c>
      <c r="AF12" s="17">
        <v>0</v>
      </c>
      <c r="AG12" s="17"/>
      <c r="AH12" s="17">
        <v>0</v>
      </c>
      <c r="AI12" s="17">
        <v>0</v>
      </c>
      <c r="AJ12" s="17"/>
      <c r="AK12" s="17">
        <v>0</v>
      </c>
      <c r="AL12" s="17">
        <v>0</v>
      </c>
      <c r="AM12" s="17"/>
      <c r="AN12" s="17">
        <v>0</v>
      </c>
      <c r="AO12" s="17">
        <v>0</v>
      </c>
      <c r="AP12" s="17"/>
      <c r="AQ12" s="17">
        <v>0</v>
      </c>
      <c r="AR12" s="17">
        <v>0</v>
      </c>
      <c r="AS12" s="17"/>
      <c r="AT12" s="17">
        <v>0</v>
      </c>
      <c r="AU12" s="17">
        <v>0</v>
      </c>
      <c r="AV12" s="17">
        <v>0</v>
      </c>
      <c r="AW12" s="17">
        <v>0</v>
      </c>
      <c r="AX12" s="17"/>
      <c r="AY12" s="17">
        <v>0</v>
      </c>
      <c r="AZ12" s="17">
        <v>0</v>
      </c>
      <c r="BA12" s="17"/>
      <c r="BB12" s="17">
        <v>0</v>
      </c>
      <c r="BC12" s="17">
        <v>0</v>
      </c>
      <c r="BD12" s="17"/>
      <c r="BE12" s="17">
        <v>0</v>
      </c>
      <c r="BF12" s="17">
        <v>0</v>
      </c>
      <c r="BG12" s="17"/>
      <c r="BH12" s="17">
        <v>0</v>
      </c>
      <c r="BI12" s="17">
        <v>0</v>
      </c>
      <c r="BJ12" s="17"/>
      <c r="BK12" s="17">
        <v>0</v>
      </c>
      <c r="BL12" s="17">
        <v>0</v>
      </c>
      <c r="BM12" s="17"/>
      <c r="BN12" s="17">
        <v>0</v>
      </c>
      <c r="BO12" s="17">
        <v>0</v>
      </c>
      <c r="BP12" s="17"/>
      <c r="BQ12" s="17">
        <v>0</v>
      </c>
      <c r="BR12" s="17">
        <v>0</v>
      </c>
      <c r="BS12" s="17"/>
      <c r="BT12" s="17">
        <v>0</v>
      </c>
      <c r="BU12" s="17">
        <v>0</v>
      </c>
      <c r="BV12" s="17"/>
      <c r="BW12" s="17">
        <v>0</v>
      </c>
      <c r="BX12" s="17">
        <v>0</v>
      </c>
      <c r="BY12" s="17"/>
      <c r="BZ12" s="17">
        <v>0</v>
      </c>
      <c r="CA12" s="17">
        <v>0</v>
      </c>
    </row>
    <row r="13" spans="2:79" x14ac:dyDescent="0.35">
      <c r="B13" s="18" t="s">
        <v>407</v>
      </c>
      <c r="C13" s="17">
        <v>0</v>
      </c>
      <c r="D13" s="17">
        <v>0</v>
      </c>
      <c r="E13" s="17">
        <v>0</v>
      </c>
      <c r="F13" s="17">
        <v>0</v>
      </c>
      <c r="G13" s="17">
        <v>0</v>
      </c>
      <c r="H13" s="17">
        <v>0</v>
      </c>
      <c r="I13" s="17">
        <v>0</v>
      </c>
      <c r="J13" s="17">
        <v>0</v>
      </c>
      <c r="K13" s="17">
        <v>0</v>
      </c>
      <c r="L13" s="17">
        <v>0</v>
      </c>
      <c r="M13" s="17"/>
      <c r="N13" s="17">
        <v>0</v>
      </c>
      <c r="O13" s="17">
        <v>0</v>
      </c>
      <c r="P13" s="17">
        <v>0</v>
      </c>
      <c r="Q13" s="17">
        <v>0</v>
      </c>
      <c r="R13" s="17"/>
      <c r="S13" s="17">
        <v>0</v>
      </c>
      <c r="T13" s="17">
        <v>0</v>
      </c>
      <c r="U13" s="17">
        <v>0</v>
      </c>
      <c r="V13" s="17">
        <v>0</v>
      </c>
      <c r="W13" s="17">
        <v>0</v>
      </c>
      <c r="X13" s="17">
        <v>0</v>
      </c>
      <c r="Y13" s="17">
        <v>0</v>
      </c>
      <c r="Z13" s="17"/>
      <c r="AA13" s="17">
        <v>0</v>
      </c>
      <c r="AB13" s="17">
        <v>0</v>
      </c>
      <c r="AC13" s="17"/>
      <c r="AD13" s="17">
        <v>0</v>
      </c>
      <c r="AE13" s="17">
        <v>0</v>
      </c>
      <c r="AF13" s="17">
        <v>0</v>
      </c>
      <c r="AG13" s="17"/>
      <c r="AH13" s="17">
        <v>0</v>
      </c>
      <c r="AI13" s="17">
        <v>0</v>
      </c>
      <c r="AJ13" s="17"/>
      <c r="AK13" s="17">
        <v>0</v>
      </c>
      <c r="AL13" s="17">
        <v>0</v>
      </c>
      <c r="AM13" s="17"/>
      <c r="AN13" s="17">
        <v>0</v>
      </c>
      <c r="AO13" s="17">
        <v>0</v>
      </c>
      <c r="AP13" s="17"/>
      <c r="AQ13" s="17">
        <v>0</v>
      </c>
      <c r="AR13" s="17">
        <v>0</v>
      </c>
      <c r="AS13" s="17"/>
      <c r="AT13" s="17">
        <v>0</v>
      </c>
      <c r="AU13" s="17">
        <v>0</v>
      </c>
      <c r="AV13" s="17">
        <v>0</v>
      </c>
      <c r="AW13" s="17">
        <v>0</v>
      </c>
      <c r="AX13" s="17"/>
      <c r="AY13" s="17">
        <v>0</v>
      </c>
      <c r="AZ13" s="17">
        <v>0</v>
      </c>
      <c r="BA13" s="17"/>
      <c r="BB13" s="17">
        <v>0</v>
      </c>
      <c r="BC13" s="17">
        <v>0</v>
      </c>
      <c r="BD13" s="17"/>
      <c r="BE13" s="17">
        <v>0</v>
      </c>
      <c r="BF13" s="17">
        <v>0</v>
      </c>
      <c r="BG13" s="17"/>
      <c r="BH13" s="17">
        <v>0</v>
      </c>
      <c r="BI13" s="17">
        <v>0</v>
      </c>
      <c r="BJ13" s="17"/>
      <c r="BK13" s="17">
        <v>0</v>
      </c>
      <c r="BL13" s="17">
        <v>0</v>
      </c>
      <c r="BM13" s="17"/>
      <c r="BN13" s="17">
        <v>0</v>
      </c>
      <c r="BO13" s="17">
        <v>0</v>
      </c>
      <c r="BP13" s="17"/>
      <c r="BQ13" s="17">
        <v>0</v>
      </c>
      <c r="BR13" s="17">
        <v>0</v>
      </c>
      <c r="BS13" s="17"/>
      <c r="BT13" s="17">
        <v>0</v>
      </c>
      <c r="BU13" s="17">
        <v>0</v>
      </c>
      <c r="BV13" s="17"/>
      <c r="BW13" s="17">
        <v>0</v>
      </c>
      <c r="BX13" s="17">
        <v>0</v>
      </c>
      <c r="BY13" s="17"/>
      <c r="BZ13" s="17">
        <v>0</v>
      </c>
      <c r="CA13" s="17">
        <v>0</v>
      </c>
    </row>
    <row r="14" spans="2:79" x14ac:dyDescent="0.35">
      <c r="B14" s="18" t="s">
        <v>421</v>
      </c>
      <c r="C14" s="17">
        <v>0</v>
      </c>
      <c r="D14" s="17">
        <v>0</v>
      </c>
      <c r="E14" s="17">
        <v>0</v>
      </c>
      <c r="F14" s="17">
        <v>0</v>
      </c>
      <c r="G14" s="17">
        <v>0</v>
      </c>
      <c r="H14" s="17">
        <v>0</v>
      </c>
      <c r="I14" s="17">
        <v>0</v>
      </c>
      <c r="J14" s="17">
        <v>0</v>
      </c>
      <c r="K14" s="17">
        <v>0</v>
      </c>
      <c r="L14" s="17">
        <v>0</v>
      </c>
      <c r="M14" s="17"/>
      <c r="N14" s="17">
        <v>0</v>
      </c>
      <c r="O14" s="17">
        <v>0</v>
      </c>
      <c r="P14" s="17">
        <v>0</v>
      </c>
      <c r="Q14" s="17">
        <v>0</v>
      </c>
      <c r="R14" s="17"/>
      <c r="S14" s="17">
        <v>0</v>
      </c>
      <c r="T14" s="17">
        <v>0</v>
      </c>
      <c r="U14" s="17">
        <v>0</v>
      </c>
      <c r="V14" s="17">
        <v>0</v>
      </c>
      <c r="W14" s="17">
        <v>0</v>
      </c>
      <c r="X14" s="17">
        <v>0</v>
      </c>
      <c r="Y14" s="17">
        <v>0</v>
      </c>
      <c r="Z14" s="17"/>
      <c r="AA14" s="17">
        <v>0</v>
      </c>
      <c r="AB14" s="17">
        <v>0</v>
      </c>
      <c r="AC14" s="17"/>
      <c r="AD14" s="17">
        <v>0</v>
      </c>
      <c r="AE14" s="17">
        <v>0</v>
      </c>
      <c r="AF14" s="17">
        <v>0</v>
      </c>
      <c r="AG14" s="17"/>
      <c r="AH14" s="17">
        <v>0</v>
      </c>
      <c r="AI14" s="17">
        <v>0</v>
      </c>
      <c r="AJ14" s="17"/>
      <c r="AK14" s="17">
        <v>0</v>
      </c>
      <c r="AL14" s="17">
        <v>0</v>
      </c>
      <c r="AM14" s="17"/>
      <c r="AN14" s="17">
        <v>0</v>
      </c>
      <c r="AO14" s="17">
        <v>0</v>
      </c>
      <c r="AP14" s="17"/>
      <c r="AQ14" s="17">
        <v>0</v>
      </c>
      <c r="AR14" s="17">
        <v>0</v>
      </c>
      <c r="AS14" s="17"/>
      <c r="AT14" s="17">
        <v>0</v>
      </c>
      <c r="AU14" s="17">
        <v>0</v>
      </c>
      <c r="AV14" s="17">
        <v>0</v>
      </c>
      <c r="AW14" s="17">
        <v>0</v>
      </c>
      <c r="AX14" s="17"/>
      <c r="AY14" s="17">
        <v>0</v>
      </c>
      <c r="AZ14" s="17">
        <v>0</v>
      </c>
      <c r="BA14" s="17"/>
      <c r="BB14" s="17">
        <v>0</v>
      </c>
      <c r="BC14" s="17">
        <v>0</v>
      </c>
      <c r="BD14" s="17"/>
      <c r="BE14" s="17">
        <v>0</v>
      </c>
      <c r="BF14" s="17">
        <v>0</v>
      </c>
      <c r="BG14" s="17"/>
      <c r="BH14" s="17">
        <v>0</v>
      </c>
      <c r="BI14" s="17">
        <v>0</v>
      </c>
      <c r="BJ14" s="17"/>
      <c r="BK14" s="17">
        <v>0</v>
      </c>
      <c r="BL14" s="17">
        <v>0</v>
      </c>
      <c r="BM14" s="17"/>
      <c r="BN14" s="17">
        <v>0</v>
      </c>
      <c r="BO14" s="17">
        <v>0</v>
      </c>
      <c r="BP14" s="17"/>
      <c r="BQ14" s="17">
        <v>0</v>
      </c>
      <c r="BR14" s="17">
        <v>0</v>
      </c>
      <c r="BS14" s="17"/>
      <c r="BT14" s="17">
        <v>0</v>
      </c>
      <c r="BU14" s="17">
        <v>0</v>
      </c>
      <c r="BV14" s="17"/>
      <c r="BW14" s="17">
        <v>0</v>
      </c>
      <c r="BX14" s="17">
        <v>0</v>
      </c>
      <c r="BY14" s="17"/>
      <c r="BZ14" s="17">
        <v>0</v>
      </c>
      <c r="CA14" s="17">
        <v>0</v>
      </c>
    </row>
    <row r="15" spans="2:79" x14ac:dyDescent="0.35">
      <c r="B15" s="18" t="s">
        <v>422</v>
      </c>
      <c r="C15" s="17">
        <v>0</v>
      </c>
      <c r="D15" s="17">
        <v>0</v>
      </c>
      <c r="E15" s="17">
        <v>0</v>
      </c>
      <c r="F15" s="17">
        <v>0</v>
      </c>
      <c r="G15" s="17">
        <v>0</v>
      </c>
      <c r="H15" s="17">
        <v>0</v>
      </c>
      <c r="I15" s="17">
        <v>0</v>
      </c>
      <c r="J15" s="17">
        <v>0</v>
      </c>
      <c r="K15" s="17">
        <v>0</v>
      </c>
      <c r="L15" s="17">
        <v>0</v>
      </c>
      <c r="M15" s="17"/>
      <c r="N15" s="17">
        <v>0</v>
      </c>
      <c r="O15" s="17">
        <v>0</v>
      </c>
      <c r="P15" s="17">
        <v>0</v>
      </c>
      <c r="Q15" s="17">
        <v>0</v>
      </c>
      <c r="R15" s="17"/>
      <c r="S15" s="17">
        <v>0</v>
      </c>
      <c r="T15" s="17">
        <v>0</v>
      </c>
      <c r="U15" s="17">
        <v>0</v>
      </c>
      <c r="V15" s="17">
        <v>0</v>
      </c>
      <c r="W15" s="17">
        <v>0</v>
      </c>
      <c r="X15" s="17">
        <v>0</v>
      </c>
      <c r="Y15" s="17">
        <v>0</v>
      </c>
      <c r="Z15" s="17"/>
      <c r="AA15" s="17">
        <v>0</v>
      </c>
      <c r="AB15" s="17">
        <v>0</v>
      </c>
      <c r="AC15" s="17"/>
      <c r="AD15" s="17">
        <v>0</v>
      </c>
      <c r="AE15" s="17">
        <v>0</v>
      </c>
      <c r="AF15" s="17">
        <v>0</v>
      </c>
      <c r="AG15" s="17"/>
      <c r="AH15" s="17">
        <v>0</v>
      </c>
      <c r="AI15" s="17">
        <v>0</v>
      </c>
      <c r="AJ15" s="17"/>
      <c r="AK15" s="17">
        <v>0</v>
      </c>
      <c r="AL15" s="17">
        <v>0</v>
      </c>
      <c r="AM15" s="17"/>
      <c r="AN15" s="17">
        <v>0</v>
      </c>
      <c r="AO15" s="17">
        <v>0</v>
      </c>
      <c r="AP15" s="17"/>
      <c r="AQ15" s="17">
        <v>0</v>
      </c>
      <c r="AR15" s="17">
        <v>0</v>
      </c>
      <c r="AS15" s="17"/>
      <c r="AT15" s="17">
        <v>0</v>
      </c>
      <c r="AU15" s="17">
        <v>0</v>
      </c>
      <c r="AV15" s="17">
        <v>0</v>
      </c>
      <c r="AW15" s="17">
        <v>0</v>
      </c>
      <c r="AX15" s="17"/>
      <c r="AY15" s="17">
        <v>0</v>
      </c>
      <c r="AZ15" s="17">
        <v>0</v>
      </c>
      <c r="BA15" s="17"/>
      <c r="BB15" s="17">
        <v>0</v>
      </c>
      <c r="BC15" s="17">
        <v>0</v>
      </c>
      <c r="BD15" s="17"/>
      <c r="BE15" s="17">
        <v>0</v>
      </c>
      <c r="BF15" s="17">
        <v>0</v>
      </c>
      <c r="BG15" s="17"/>
      <c r="BH15" s="17">
        <v>0</v>
      </c>
      <c r="BI15" s="17">
        <v>0</v>
      </c>
      <c r="BJ15" s="17"/>
      <c r="BK15" s="17">
        <v>0</v>
      </c>
      <c r="BL15" s="17">
        <v>0</v>
      </c>
      <c r="BM15" s="17"/>
      <c r="BN15" s="17">
        <v>0</v>
      </c>
      <c r="BO15" s="17">
        <v>0</v>
      </c>
      <c r="BP15" s="17"/>
      <c r="BQ15" s="17">
        <v>0</v>
      </c>
      <c r="BR15" s="17">
        <v>0</v>
      </c>
      <c r="BS15" s="17"/>
      <c r="BT15" s="17">
        <v>0</v>
      </c>
      <c r="BU15" s="17">
        <v>0</v>
      </c>
      <c r="BV15" s="17"/>
      <c r="BW15" s="17">
        <v>0</v>
      </c>
      <c r="BX15" s="17">
        <v>0</v>
      </c>
      <c r="BY15" s="17"/>
      <c r="BZ15" s="17">
        <v>0</v>
      </c>
      <c r="CA15" s="17">
        <v>0</v>
      </c>
    </row>
    <row r="16" spans="2:79" x14ac:dyDescent="0.35">
      <c r="B16" s="18" t="s">
        <v>415</v>
      </c>
      <c r="C16" s="17">
        <v>0</v>
      </c>
      <c r="D16" s="17">
        <v>0</v>
      </c>
      <c r="E16" s="17">
        <v>0</v>
      </c>
      <c r="F16" s="17">
        <v>0</v>
      </c>
      <c r="G16" s="17">
        <v>0</v>
      </c>
      <c r="H16" s="17">
        <v>0</v>
      </c>
      <c r="I16" s="17">
        <v>0</v>
      </c>
      <c r="J16" s="17">
        <v>0</v>
      </c>
      <c r="K16" s="17">
        <v>0</v>
      </c>
      <c r="L16" s="17">
        <v>0</v>
      </c>
      <c r="M16" s="17"/>
      <c r="N16" s="17">
        <v>0</v>
      </c>
      <c r="O16" s="17">
        <v>0</v>
      </c>
      <c r="P16" s="17">
        <v>0</v>
      </c>
      <c r="Q16" s="17">
        <v>0</v>
      </c>
      <c r="R16" s="17"/>
      <c r="S16" s="17">
        <v>0</v>
      </c>
      <c r="T16" s="17">
        <v>0</v>
      </c>
      <c r="U16" s="17">
        <v>0</v>
      </c>
      <c r="V16" s="17">
        <v>0</v>
      </c>
      <c r="W16" s="17">
        <v>0</v>
      </c>
      <c r="X16" s="17">
        <v>0</v>
      </c>
      <c r="Y16" s="17">
        <v>0</v>
      </c>
      <c r="Z16" s="17"/>
      <c r="AA16" s="17">
        <v>0</v>
      </c>
      <c r="AB16" s="17">
        <v>0</v>
      </c>
      <c r="AC16" s="17"/>
      <c r="AD16" s="17">
        <v>0</v>
      </c>
      <c r="AE16" s="17">
        <v>0</v>
      </c>
      <c r="AF16" s="17">
        <v>0</v>
      </c>
      <c r="AG16" s="17"/>
      <c r="AH16" s="17">
        <v>0</v>
      </c>
      <c r="AI16" s="17">
        <v>0</v>
      </c>
      <c r="AJ16" s="17"/>
      <c r="AK16" s="17">
        <v>0</v>
      </c>
      <c r="AL16" s="17">
        <v>0</v>
      </c>
      <c r="AM16" s="17"/>
      <c r="AN16" s="17">
        <v>0</v>
      </c>
      <c r="AO16" s="17">
        <v>0</v>
      </c>
      <c r="AP16" s="17"/>
      <c r="AQ16" s="17">
        <v>0</v>
      </c>
      <c r="AR16" s="17">
        <v>0</v>
      </c>
      <c r="AS16" s="17"/>
      <c r="AT16" s="17">
        <v>0</v>
      </c>
      <c r="AU16" s="17">
        <v>0</v>
      </c>
      <c r="AV16" s="17">
        <v>0</v>
      </c>
      <c r="AW16" s="17">
        <v>0</v>
      </c>
      <c r="AX16" s="17"/>
      <c r="AY16" s="17">
        <v>0</v>
      </c>
      <c r="AZ16" s="17">
        <v>0</v>
      </c>
      <c r="BA16" s="17"/>
      <c r="BB16" s="17">
        <v>0</v>
      </c>
      <c r="BC16" s="17">
        <v>0</v>
      </c>
      <c r="BD16" s="17"/>
      <c r="BE16" s="17">
        <v>0</v>
      </c>
      <c r="BF16" s="17">
        <v>0</v>
      </c>
      <c r="BG16" s="17"/>
      <c r="BH16" s="17">
        <v>0</v>
      </c>
      <c r="BI16" s="17">
        <v>0</v>
      </c>
      <c r="BJ16" s="17"/>
      <c r="BK16" s="17">
        <v>0</v>
      </c>
      <c r="BL16" s="17">
        <v>0</v>
      </c>
      <c r="BM16" s="17"/>
      <c r="BN16" s="17">
        <v>0</v>
      </c>
      <c r="BO16" s="17">
        <v>0</v>
      </c>
      <c r="BP16" s="17"/>
      <c r="BQ16" s="17">
        <v>0</v>
      </c>
      <c r="BR16" s="17">
        <v>0</v>
      </c>
      <c r="BS16" s="17"/>
      <c r="BT16" s="17">
        <v>0</v>
      </c>
      <c r="BU16" s="17">
        <v>0</v>
      </c>
      <c r="BV16" s="17"/>
      <c r="BW16" s="17">
        <v>0</v>
      </c>
      <c r="BX16" s="17">
        <v>0</v>
      </c>
      <c r="BY16" s="17"/>
      <c r="BZ16" s="17">
        <v>0</v>
      </c>
      <c r="CA16" s="17">
        <v>0</v>
      </c>
    </row>
    <row r="17" spans="2:79" x14ac:dyDescent="0.35">
      <c r="B17" s="18" t="s">
        <v>417</v>
      </c>
      <c r="C17" s="17">
        <v>0</v>
      </c>
      <c r="D17" s="17">
        <v>0</v>
      </c>
      <c r="E17" s="17">
        <v>0</v>
      </c>
      <c r="F17" s="17">
        <v>0</v>
      </c>
      <c r="G17" s="17">
        <v>0</v>
      </c>
      <c r="H17" s="17">
        <v>0</v>
      </c>
      <c r="I17" s="17">
        <v>0</v>
      </c>
      <c r="J17" s="17">
        <v>0</v>
      </c>
      <c r="K17" s="17">
        <v>0</v>
      </c>
      <c r="L17" s="17">
        <v>0</v>
      </c>
      <c r="M17" s="17"/>
      <c r="N17" s="17">
        <v>0</v>
      </c>
      <c r="O17" s="17">
        <v>0</v>
      </c>
      <c r="P17" s="17">
        <v>0</v>
      </c>
      <c r="Q17" s="17">
        <v>0</v>
      </c>
      <c r="R17" s="17"/>
      <c r="S17" s="17">
        <v>0</v>
      </c>
      <c r="T17" s="17">
        <v>0</v>
      </c>
      <c r="U17" s="17">
        <v>0</v>
      </c>
      <c r="V17" s="17">
        <v>0</v>
      </c>
      <c r="W17" s="17">
        <v>0</v>
      </c>
      <c r="X17" s="17">
        <v>0</v>
      </c>
      <c r="Y17" s="17">
        <v>0</v>
      </c>
      <c r="Z17" s="17"/>
      <c r="AA17" s="17">
        <v>0</v>
      </c>
      <c r="AB17" s="17">
        <v>0</v>
      </c>
      <c r="AC17" s="17"/>
      <c r="AD17" s="17">
        <v>0</v>
      </c>
      <c r="AE17" s="17">
        <v>0</v>
      </c>
      <c r="AF17" s="17">
        <v>0</v>
      </c>
      <c r="AG17" s="17"/>
      <c r="AH17" s="17">
        <v>0</v>
      </c>
      <c r="AI17" s="17">
        <v>0</v>
      </c>
      <c r="AJ17" s="17"/>
      <c r="AK17" s="17">
        <v>0</v>
      </c>
      <c r="AL17" s="17">
        <v>0</v>
      </c>
      <c r="AM17" s="17"/>
      <c r="AN17" s="17">
        <v>0</v>
      </c>
      <c r="AO17" s="17">
        <v>0</v>
      </c>
      <c r="AP17" s="17"/>
      <c r="AQ17" s="17">
        <v>0</v>
      </c>
      <c r="AR17" s="17">
        <v>0</v>
      </c>
      <c r="AS17" s="17"/>
      <c r="AT17" s="17">
        <v>0</v>
      </c>
      <c r="AU17" s="17">
        <v>0</v>
      </c>
      <c r="AV17" s="17">
        <v>0</v>
      </c>
      <c r="AW17" s="17">
        <v>0</v>
      </c>
      <c r="AX17" s="17"/>
      <c r="AY17" s="17">
        <v>0</v>
      </c>
      <c r="AZ17" s="17">
        <v>0</v>
      </c>
      <c r="BA17" s="17"/>
      <c r="BB17" s="17">
        <v>0</v>
      </c>
      <c r="BC17" s="17">
        <v>0</v>
      </c>
      <c r="BD17" s="17"/>
      <c r="BE17" s="17">
        <v>0</v>
      </c>
      <c r="BF17" s="17">
        <v>0</v>
      </c>
      <c r="BG17" s="17"/>
      <c r="BH17" s="17">
        <v>0</v>
      </c>
      <c r="BI17" s="17">
        <v>0</v>
      </c>
      <c r="BJ17" s="17"/>
      <c r="BK17" s="17">
        <v>0</v>
      </c>
      <c r="BL17" s="17">
        <v>0</v>
      </c>
      <c r="BM17" s="17"/>
      <c r="BN17" s="17">
        <v>0</v>
      </c>
      <c r="BO17" s="17">
        <v>0</v>
      </c>
      <c r="BP17" s="17"/>
      <c r="BQ17" s="17">
        <v>0</v>
      </c>
      <c r="BR17" s="17">
        <v>0</v>
      </c>
      <c r="BS17" s="17"/>
      <c r="BT17" s="17">
        <v>0</v>
      </c>
      <c r="BU17" s="17">
        <v>0</v>
      </c>
      <c r="BV17" s="17"/>
      <c r="BW17" s="17">
        <v>0</v>
      </c>
      <c r="BX17" s="17">
        <v>0</v>
      </c>
      <c r="BY17" s="17"/>
      <c r="BZ17" s="17">
        <v>0</v>
      </c>
      <c r="CA17" s="17">
        <v>0</v>
      </c>
    </row>
    <row r="18" spans="2:79" x14ac:dyDescent="0.35">
      <c r="B18" s="18" t="s">
        <v>410</v>
      </c>
      <c r="C18" s="17">
        <v>0</v>
      </c>
      <c r="D18" s="17">
        <v>0</v>
      </c>
      <c r="E18" s="17">
        <v>0</v>
      </c>
      <c r="F18" s="17">
        <v>0</v>
      </c>
      <c r="G18" s="17">
        <v>0</v>
      </c>
      <c r="H18" s="17">
        <v>0</v>
      </c>
      <c r="I18" s="17">
        <v>0</v>
      </c>
      <c r="J18" s="17">
        <v>0</v>
      </c>
      <c r="K18" s="17">
        <v>0</v>
      </c>
      <c r="L18" s="17">
        <v>0</v>
      </c>
      <c r="M18" s="17"/>
      <c r="N18" s="17">
        <v>0</v>
      </c>
      <c r="O18" s="17">
        <v>0</v>
      </c>
      <c r="P18" s="17">
        <v>0</v>
      </c>
      <c r="Q18" s="17">
        <v>0</v>
      </c>
      <c r="R18" s="17"/>
      <c r="S18" s="17">
        <v>0</v>
      </c>
      <c r="T18" s="17">
        <v>0</v>
      </c>
      <c r="U18" s="17">
        <v>0</v>
      </c>
      <c r="V18" s="17">
        <v>0</v>
      </c>
      <c r="W18" s="17">
        <v>0</v>
      </c>
      <c r="X18" s="17">
        <v>0</v>
      </c>
      <c r="Y18" s="17">
        <v>0</v>
      </c>
      <c r="Z18" s="17"/>
      <c r="AA18" s="17">
        <v>0</v>
      </c>
      <c r="AB18" s="17">
        <v>0</v>
      </c>
      <c r="AC18" s="17"/>
      <c r="AD18" s="17">
        <v>0</v>
      </c>
      <c r="AE18" s="17">
        <v>0</v>
      </c>
      <c r="AF18" s="17">
        <v>0</v>
      </c>
      <c r="AG18" s="17"/>
      <c r="AH18" s="17">
        <v>0</v>
      </c>
      <c r="AI18" s="17">
        <v>0</v>
      </c>
      <c r="AJ18" s="17"/>
      <c r="AK18" s="17">
        <v>0</v>
      </c>
      <c r="AL18" s="17">
        <v>0</v>
      </c>
      <c r="AM18" s="17"/>
      <c r="AN18" s="17">
        <v>0</v>
      </c>
      <c r="AO18" s="17">
        <v>0</v>
      </c>
      <c r="AP18" s="17"/>
      <c r="AQ18" s="17">
        <v>0</v>
      </c>
      <c r="AR18" s="17">
        <v>0</v>
      </c>
      <c r="AS18" s="17"/>
      <c r="AT18" s="17">
        <v>0</v>
      </c>
      <c r="AU18" s="17">
        <v>0</v>
      </c>
      <c r="AV18" s="17">
        <v>0</v>
      </c>
      <c r="AW18" s="17">
        <v>0</v>
      </c>
      <c r="AX18" s="17"/>
      <c r="AY18" s="17">
        <v>0</v>
      </c>
      <c r="AZ18" s="17">
        <v>0</v>
      </c>
      <c r="BA18" s="17"/>
      <c r="BB18" s="17">
        <v>0</v>
      </c>
      <c r="BC18" s="17">
        <v>0</v>
      </c>
      <c r="BD18" s="17"/>
      <c r="BE18" s="17">
        <v>0</v>
      </c>
      <c r="BF18" s="17">
        <v>0</v>
      </c>
      <c r="BG18" s="17"/>
      <c r="BH18" s="17">
        <v>0</v>
      </c>
      <c r="BI18" s="17">
        <v>0</v>
      </c>
      <c r="BJ18" s="17"/>
      <c r="BK18" s="17">
        <v>0</v>
      </c>
      <c r="BL18" s="17">
        <v>0</v>
      </c>
      <c r="BM18" s="17"/>
      <c r="BN18" s="17">
        <v>0</v>
      </c>
      <c r="BO18" s="17">
        <v>0</v>
      </c>
      <c r="BP18" s="17"/>
      <c r="BQ18" s="17">
        <v>0</v>
      </c>
      <c r="BR18" s="17">
        <v>0</v>
      </c>
      <c r="BS18" s="17"/>
      <c r="BT18" s="17">
        <v>0</v>
      </c>
      <c r="BU18" s="17">
        <v>0</v>
      </c>
      <c r="BV18" s="17"/>
      <c r="BW18" s="17">
        <v>0</v>
      </c>
      <c r="BX18" s="17">
        <v>0</v>
      </c>
      <c r="BY18" s="17"/>
      <c r="BZ18" s="17">
        <v>0</v>
      </c>
      <c r="CA18" s="17">
        <v>0</v>
      </c>
    </row>
    <row r="19" spans="2:79" x14ac:dyDescent="0.35">
      <c r="B19" s="18" t="s">
        <v>423</v>
      </c>
      <c r="C19" s="17">
        <v>0</v>
      </c>
      <c r="D19" s="17">
        <v>0</v>
      </c>
      <c r="E19" s="17">
        <v>0</v>
      </c>
      <c r="F19" s="17">
        <v>0</v>
      </c>
      <c r="G19" s="17">
        <v>0</v>
      </c>
      <c r="H19" s="17">
        <v>0</v>
      </c>
      <c r="I19" s="17">
        <v>0</v>
      </c>
      <c r="J19" s="17">
        <v>0</v>
      </c>
      <c r="K19" s="17">
        <v>0</v>
      </c>
      <c r="L19" s="17">
        <v>0</v>
      </c>
      <c r="M19" s="17"/>
      <c r="N19" s="17">
        <v>0</v>
      </c>
      <c r="O19" s="17">
        <v>0</v>
      </c>
      <c r="P19" s="17">
        <v>0</v>
      </c>
      <c r="Q19" s="17">
        <v>0</v>
      </c>
      <c r="R19" s="17"/>
      <c r="S19" s="17">
        <v>0</v>
      </c>
      <c r="T19" s="17">
        <v>0</v>
      </c>
      <c r="U19" s="17">
        <v>0</v>
      </c>
      <c r="V19" s="17">
        <v>0</v>
      </c>
      <c r="W19" s="17">
        <v>0</v>
      </c>
      <c r="X19" s="17">
        <v>0</v>
      </c>
      <c r="Y19" s="17">
        <v>0</v>
      </c>
      <c r="Z19" s="17"/>
      <c r="AA19" s="17">
        <v>0</v>
      </c>
      <c r="AB19" s="17">
        <v>0</v>
      </c>
      <c r="AC19" s="17"/>
      <c r="AD19" s="17">
        <v>0</v>
      </c>
      <c r="AE19" s="17">
        <v>0</v>
      </c>
      <c r="AF19" s="17">
        <v>0</v>
      </c>
      <c r="AG19" s="17"/>
      <c r="AH19" s="17">
        <v>0</v>
      </c>
      <c r="AI19" s="17">
        <v>0</v>
      </c>
      <c r="AJ19" s="17"/>
      <c r="AK19" s="17">
        <v>0</v>
      </c>
      <c r="AL19" s="17">
        <v>0</v>
      </c>
      <c r="AM19" s="17"/>
      <c r="AN19" s="17">
        <v>0</v>
      </c>
      <c r="AO19" s="17">
        <v>0</v>
      </c>
      <c r="AP19" s="17"/>
      <c r="AQ19" s="17">
        <v>0</v>
      </c>
      <c r="AR19" s="17">
        <v>0</v>
      </c>
      <c r="AS19" s="17"/>
      <c r="AT19" s="17">
        <v>0</v>
      </c>
      <c r="AU19" s="17">
        <v>0</v>
      </c>
      <c r="AV19" s="17">
        <v>0</v>
      </c>
      <c r="AW19" s="17">
        <v>0</v>
      </c>
      <c r="AX19" s="17"/>
      <c r="AY19" s="17">
        <v>0</v>
      </c>
      <c r="AZ19" s="17">
        <v>0</v>
      </c>
      <c r="BA19" s="17"/>
      <c r="BB19" s="17">
        <v>0</v>
      </c>
      <c r="BC19" s="17">
        <v>0</v>
      </c>
      <c r="BD19" s="17"/>
      <c r="BE19" s="17">
        <v>0</v>
      </c>
      <c r="BF19" s="17">
        <v>0</v>
      </c>
      <c r="BG19" s="17"/>
      <c r="BH19" s="17">
        <v>0</v>
      </c>
      <c r="BI19" s="17">
        <v>0</v>
      </c>
      <c r="BJ19" s="17"/>
      <c r="BK19" s="17">
        <v>0</v>
      </c>
      <c r="BL19" s="17">
        <v>0</v>
      </c>
      <c r="BM19" s="17"/>
      <c r="BN19" s="17">
        <v>0</v>
      </c>
      <c r="BO19" s="17">
        <v>0</v>
      </c>
      <c r="BP19" s="17"/>
      <c r="BQ19" s="17">
        <v>0</v>
      </c>
      <c r="BR19" s="17">
        <v>0</v>
      </c>
      <c r="BS19" s="17"/>
      <c r="BT19" s="17">
        <v>0</v>
      </c>
      <c r="BU19" s="17">
        <v>0</v>
      </c>
      <c r="BV19" s="17"/>
      <c r="BW19" s="17">
        <v>0</v>
      </c>
      <c r="BX19" s="17">
        <v>0</v>
      </c>
      <c r="BY19" s="17"/>
      <c r="BZ19" s="17">
        <v>0</v>
      </c>
      <c r="CA19" s="17">
        <v>0</v>
      </c>
    </row>
    <row r="20" spans="2:79" x14ac:dyDescent="0.35">
      <c r="B20" s="18" t="s">
        <v>405</v>
      </c>
      <c r="C20" s="17">
        <v>5.9310474925611902E-2</v>
      </c>
      <c r="D20" s="17">
        <v>6.7469788256491497E-2</v>
      </c>
      <c r="E20" s="17">
        <v>4.1675018935515201E-2</v>
      </c>
      <c r="F20" s="17">
        <v>9.2906917436913594E-2</v>
      </c>
      <c r="G20" s="17">
        <v>4.2819318084312802E-2</v>
      </c>
      <c r="H20" s="17">
        <v>1.8979627016832E-2</v>
      </c>
      <c r="I20" s="17">
        <v>7.4175400855969395E-2</v>
      </c>
      <c r="J20" s="17">
        <v>5.8957694867534799E-2</v>
      </c>
      <c r="K20" s="17">
        <v>3.0227009080214001E-2</v>
      </c>
      <c r="L20" s="17">
        <v>9.6786569169385397E-2</v>
      </c>
      <c r="M20" s="17"/>
      <c r="N20" s="17">
        <v>0.14289110912453301</v>
      </c>
      <c r="O20" s="17">
        <v>7.4040834461352706E-2</v>
      </c>
      <c r="P20" s="17">
        <v>6.2132759836535698E-2</v>
      </c>
      <c r="Q20" s="17">
        <v>3.5075779184025498E-2</v>
      </c>
      <c r="R20" s="17"/>
      <c r="S20" s="17">
        <v>9.4632556938747003E-2</v>
      </c>
      <c r="T20" s="17">
        <v>3.0199811954069799E-2</v>
      </c>
      <c r="U20" s="17">
        <v>3.8209745612502302E-2</v>
      </c>
      <c r="V20" s="17">
        <v>7.68534189471895E-2</v>
      </c>
      <c r="W20" s="17">
        <v>6.8423892670194303E-2</v>
      </c>
      <c r="X20" s="17">
        <v>4.8715869995579503E-2</v>
      </c>
      <c r="Y20" s="17">
        <v>4.7145026393889601E-2</v>
      </c>
      <c r="Z20" s="17"/>
      <c r="AA20" s="17">
        <v>5.6947585658798199E-2</v>
      </c>
      <c r="AB20" s="17">
        <v>0.12907596133377799</v>
      </c>
      <c r="AC20" s="17"/>
      <c r="AD20" s="17">
        <v>7.2002056435807302E-2</v>
      </c>
      <c r="AE20" s="17">
        <v>3.05664037652662E-2</v>
      </c>
      <c r="AF20" s="17">
        <v>0.12570031657676001</v>
      </c>
      <c r="AG20" s="17"/>
      <c r="AH20" s="17">
        <v>5.3522701925470097E-3</v>
      </c>
      <c r="AI20" s="17">
        <v>8.7465970554157696E-2</v>
      </c>
      <c r="AJ20" s="17"/>
      <c r="AK20" s="17">
        <v>5.7620558145971598E-2</v>
      </c>
      <c r="AL20" s="17">
        <v>5.9911648983407499E-2</v>
      </c>
      <c r="AM20" s="17"/>
      <c r="AN20" s="17">
        <v>8.71472810407979E-2</v>
      </c>
      <c r="AO20" s="17">
        <v>3.5075779184025498E-2</v>
      </c>
      <c r="AP20" s="17"/>
      <c r="AQ20" s="17">
        <v>4.7753289278132001E-2</v>
      </c>
      <c r="AR20" s="17">
        <v>6.9540395737646005E-2</v>
      </c>
      <c r="AS20" s="17"/>
      <c r="AT20" s="17">
        <v>0.12836980144139401</v>
      </c>
      <c r="AU20" s="17">
        <v>0.102790575407452</v>
      </c>
      <c r="AV20" s="17">
        <v>4.8905356301969599E-2</v>
      </c>
      <c r="AW20" s="17">
        <v>2.27435046250615E-2</v>
      </c>
      <c r="AX20" s="17"/>
      <c r="AY20" s="17">
        <v>3.73509861344535E-2</v>
      </c>
      <c r="AZ20" s="17">
        <v>6.9328648802090997E-2</v>
      </c>
      <c r="BA20" s="17"/>
      <c r="BB20" s="17">
        <v>3.8651414234610097E-2</v>
      </c>
      <c r="BC20" s="17">
        <v>6.2870125172526298E-2</v>
      </c>
      <c r="BD20" s="17"/>
      <c r="BE20" s="17">
        <v>3.5766440997054602E-2</v>
      </c>
      <c r="BF20" s="17">
        <v>6.3637831503945794E-2</v>
      </c>
      <c r="BG20" s="17"/>
      <c r="BH20" s="17">
        <v>3.6626415581091601E-2</v>
      </c>
      <c r="BI20" s="17">
        <v>6.1378262753015202E-2</v>
      </c>
      <c r="BJ20" s="17"/>
      <c r="BK20" s="17">
        <v>3.8805553635788997E-2</v>
      </c>
      <c r="BL20" s="17">
        <v>6.3911847963375304E-2</v>
      </c>
      <c r="BM20" s="17"/>
      <c r="BN20" s="17">
        <v>3.2936879241840501E-2</v>
      </c>
      <c r="BO20" s="17">
        <v>6.0993154520341902E-2</v>
      </c>
      <c r="BP20" s="17"/>
      <c r="BQ20" s="17">
        <v>2.5847098511697201E-2</v>
      </c>
      <c r="BR20" s="17">
        <v>6.4050850455367098E-2</v>
      </c>
      <c r="BS20" s="17"/>
      <c r="BT20" s="17">
        <v>4.17533934964055E-2</v>
      </c>
      <c r="BU20" s="17">
        <v>6.0801791792385498E-2</v>
      </c>
      <c r="BV20" s="17"/>
      <c r="BW20" s="17">
        <v>8.4475474909575604E-2</v>
      </c>
      <c r="BX20" s="17">
        <v>3.9538779805248801E-2</v>
      </c>
      <c r="BY20" s="17"/>
      <c r="BZ20" s="17">
        <v>9.1192784286122305E-3</v>
      </c>
      <c r="CA20" s="17">
        <v>6.6591166277111494E-2</v>
      </c>
    </row>
    <row r="21" spans="2:79" x14ac:dyDescent="0.35">
      <c r="B21" s="18" t="s">
        <v>103</v>
      </c>
      <c r="C21" s="19">
        <v>0.112795432392228</v>
      </c>
      <c r="D21" s="19">
        <v>0.10056560060712399</v>
      </c>
      <c r="E21" s="19">
        <v>5.8591925980707803E-2</v>
      </c>
      <c r="F21" s="19">
        <v>6.3452980592710095E-2</v>
      </c>
      <c r="G21" s="19">
        <v>9.4884206619276906E-2</v>
      </c>
      <c r="H21" s="19">
        <v>0.122894693619073</v>
      </c>
      <c r="I21" s="19">
        <v>8.3440304628986398E-2</v>
      </c>
      <c r="J21" s="19">
        <v>0.15011866626374401</v>
      </c>
      <c r="K21" s="19">
        <v>6.0827765048344397E-2</v>
      </c>
      <c r="L21" s="19">
        <v>0.28521362753019402</v>
      </c>
      <c r="M21" s="19"/>
      <c r="N21" s="19">
        <v>0.19707404445305099</v>
      </c>
      <c r="O21" s="19">
        <v>0.17800152546807599</v>
      </c>
      <c r="P21" s="19">
        <v>9.5348788590199601E-2</v>
      </c>
      <c r="Q21" s="19">
        <v>8.0293815951330297E-2</v>
      </c>
      <c r="R21" s="19"/>
      <c r="S21" s="19">
        <v>0.155643166224294</v>
      </c>
      <c r="T21" s="19">
        <v>0.10612478794463499</v>
      </c>
      <c r="U21" s="19">
        <v>4.0271319134456501E-2</v>
      </c>
      <c r="V21" s="19">
        <v>0.16206361753630499</v>
      </c>
      <c r="W21" s="19">
        <v>6.9140744305011395E-2</v>
      </c>
      <c r="X21" s="19">
        <v>5.9633701721576102E-2</v>
      </c>
      <c r="Y21" s="19">
        <v>0.110185258170981</v>
      </c>
      <c r="Z21" s="19"/>
      <c r="AA21" s="19">
        <v>9.5476149091002993E-2</v>
      </c>
      <c r="AB21" s="19">
        <v>0.62415592681783205</v>
      </c>
      <c r="AC21" s="19"/>
      <c r="AD21" s="19">
        <v>0.12525054750742001</v>
      </c>
      <c r="AE21" s="19">
        <v>4.6657734257218898E-2</v>
      </c>
      <c r="AF21" s="19">
        <v>0.28187208488952498</v>
      </c>
      <c r="AG21" s="19"/>
      <c r="AH21" s="19">
        <v>1.6149361624029301E-2</v>
      </c>
      <c r="AI21" s="19">
        <v>0.163225539110784</v>
      </c>
      <c r="AJ21" s="19"/>
      <c r="AK21" s="19">
        <v>0.12825923627382499</v>
      </c>
      <c r="AL21" s="19">
        <v>0.10729431077461</v>
      </c>
      <c r="AM21" s="19"/>
      <c r="AN21" s="19">
        <v>0.150127908316111</v>
      </c>
      <c r="AO21" s="19">
        <v>8.0293815951330297E-2</v>
      </c>
      <c r="AP21" s="19"/>
      <c r="AQ21" s="19">
        <v>6.7276103345160099E-2</v>
      </c>
      <c r="AR21" s="19">
        <v>0.153087173458961</v>
      </c>
      <c r="AS21" s="19"/>
      <c r="AT21" s="19">
        <v>0.31669658022483099</v>
      </c>
      <c r="AU21" s="19">
        <v>0.19301926270243899</v>
      </c>
      <c r="AV21" s="19">
        <v>8.9474546167191901E-2</v>
      </c>
      <c r="AW21" s="19">
        <v>3.3954378028249001E-2</v>
      </c>
      <c r="AX21" s="19"/>
      <c r="AY21" s="19">
        <v>6.8277888215317897E-2</v>
      </c>
      <c r="AZ21" s="19">
        <v>0.13310485317882201</v>
      </c>
      <c r="BA21" s="19"/>
      <c r="BB21" s="19">
        <v>9.9253260492825193E-2</v>
      </c>
      <c r="BC21" s="19">
        <v>0.115128810287113</v>
      </c>
      <c r="BD21" s="19"/>
      <c r="BE21" s="19">
        <v>7.3696100330915199E-2</v>
      </c>
      <c r="BF21" s="19">
        <v>0.11998182841584</v>
      </c>
      <c r="BG21" s="19"/>
      <c r="BH21" s="19">
        <v>0.14130928868043599</v>
      </c>
      <c r="BI21" s="19">
        <v>0.11019622366818101</v>
      </c>
      <c r="BJ21" s="19"/>
      <c r="BK21" s="19">
        <v>0.10472736202768999</v>
      </c>
      <c r="BL21" s="19">
        <v>0.114605934413545</v>
      </c>
      <c r="BM21" s="19"/>
      <c r="BN21" s="19">
        <v>0.121847619316132</v>
      </c>
      <c r="BO21" s="19">
        <v>0.112217887699151</v>
      </c>
      <c r="BP21" s="19"/>
      <c r="BQ21" s="19">
        <v>3.6579512960221001E-2</v>
      </c>
      <c r="BR21" s="19">
        <v>0.12359207392010001</v>
      </c>
      <c r="BS21" s="19"/>
      <c r="BT21" s="19">
        <v>4.5292059099204099E-2</v>
      </c>
      <c r="BU21" s="19">
        <v>0.11852923954929501</v>
      </c>
      <c r="BV21" s="19"/>
      <c r="BW21" s="19">
        <v>0.122281523775778</v>
      </c>
      <c r="BX21" s="19">
        <v>0.10534237827583701</v>
      </c>
      <c r="BY21" s="19"/>
      <c r="BZ21" s="19">
        <v>2.2189212906092499E-2</v>
      </c>
      <c r="CA21" s="19">
        <v>0.12593869186093201</v>
      </c>
    </row>
    <row r="22" spans="2:79" x14ac:dyDescent="0.35">
      <c r="B22" s="16" t="s">
        <v>705</v>
      </c>
    </row>
    <row r="23" spans="2:79" x14ac:dyDescent="0.35">
      <c r="B23" t="s">
        <v>78</v>
      </c>
    </row>
    <row r="24" spans="2:79" x14ac:dyDescent="0.35">
      <c r="B24" t="s">
        <v>79</v>
      </c>
    </row>
    <row r="26" spans="2:79" x14ac:dyDescent="0.35">
      <c r="B2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CA30"/>
  <sheetViews>
    <sheetView showGridLines="0" topLeftCell="A15" workbookViewId="0">
      <pane xSplit="2" topLeftCell="C1" activePane="topRight" state="frozen"/>
      <selection pane="topRight" activeCell="B26" sqref="B26"/>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405</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312</v>
      </c>
      <c r="CA7" s="10">
        <v>2389</v>
      </c>
    </row>
    <row r="8" spans="2:79" ht="30" customHeight="1" x14ac:dyDescent="0.35">
      <c r="B8" s="11" t="s">
        <v>27</v>
      </c>
      <c r="C8" s="11">
        <v>2600</v>
      </c>
      <c r="D8" s="11">
        <v>322</v>
      </c>
      <c r="E8" s="11">
        <v>399</v>
      </c>
      <c r="F8" s="11">
        <v>281</v>
      </c>
      <c r="G8" s="11">
        <v>341</v>
      </c>
      <c r="H8" s="11">
        <v>302</v>
      </c>
      <c r="I8" s="11">
        <v>342</v>
      </c>
      <c r="J8" s="11">
        <v>204</v>
      </c>
      <c r="K8" s="11">
        <v>114</v>
      </c>
      <c r="L8" s="11">
        <v>295</v>
      </c>
      <c r="M8" s="11"/>
      <c r="N8" s="11">
        <v>313</v>
      </c>
      <c r="O8" s="11">
        <v>416</v>
      </c>
      <c r="P8" s="11">
        <v>480</v>
      </c>
      <c r="Q8" s="11">
        <v>1390</v>
      </c>
      <c r="R8" s="11"/>
      <c r="S8" s="11">
        <v>238</v>
      </c>
      <c r="T8" s="11">
        <v>177</v>
      </c>
      <c r="U8" s="11">
        <v>235</v>
      </c>
      <c r="V8" s="11">
        <v>491</v>
      </c>
      <c r="W8" s="11">
        <v>491</v>
      </c>
      <c r="X8" s="11">
        <v>514</v>
      </c>
      <c r="Y8" s="11">
        <v>347</v>
      </c>
      <c r="Z8" s="11"/>
      <c r="AA8" s="11">
        <v>2515</v>
      </c>
      <c r="AB8" s="11">
        <v>85</v>
      </c>
      <c r="AC8" s="11"/>
      <c r="AD8" s="11">
        <v>1402</v>
      </c>
      <c r="AE8" s="11">
        <v>1018</v>
      </c>
      <c r="AF8" s="11">
        <v>146</v>
      </c>
      <c r="AG8" s="11"/>
      <c r="AH8" s="11">
        <v>892</v>
      </c>
      <c r="AI8" s="11">
        <v>1709</v>
      </c>
      <c r="AJ8" s="11"/>
      <c r="AK8" s="11">
        <v>682</v>
      </c>
      <c r="AL8" s="11">
        <v>1918</v>
      </c>
      <c r="AM8" s="11"/>
      <c r="AN8" s="11">
        <v>1210</v>
      </c>
      <c r="AO8" s="11">
        <v>1390</v>
      </c>
      <c r="AP8" s="11"/>
      <c r="AQ8" s="11">
        <v>1221</v>
      </c>
      <c r="AR8" s="11">
        <v>1379</v>
      </c>
      <c r="AS8" s="11"/>
      <c r="AT8" s="11">
        <v>133</v>
      </c>
      <c r="AU8" s="11">
        <v>587</v>
      </c>
      <c r="AV8" s="11">
        <v>1306</v>
      </c>
      <c r="AW8" s="11">
        <v>566</v>
      </c>
      <c r="AX8" s="11"/>
      <c r="AY8" s="11">
        <v>815</v>
      </c>
      <c r="AZ8" s="11">
        <v>1786</v>
      </c>
      <c r="BA8" s="11"/>
      <c r="BB8" s="11">
        <v>382</v>
      </c>
      <c r="BC8" s="11">
        <v>2218</v>
      </c>
      <c r="BD8" s="11"/>
      <c r="BE8" s="11">
        <v>404</v>
      </c>
      <c r="BF8" s="11">
        <v>2196</v>
      </c>
      <c r="BG8" s="11"/>
      <c r="BH8" s="11">
        <v>217</v>
      </c>
      <c r="BI8" s="11">
        <v>2383</v>
      </c>
      <c r="BJ8" s="11"/>
      <c r="BK8" s="11">
        <v>477</v>
      </c>
      <c r="BL8" s="11">
        <v>2124</v>
      </c>
      <c r="BM8" s="11"/>
      <c r="BN8" s="11">
        <v>156</v>
      </c>
      <c r="BO8" s="11">
        <v>2444</v>
      </c>
      <c r="BP8" s="11"/>
      <c r="BQ8" s="11">
        <v>323</v>
      </c>
      <c r="BR8" s="11">
        <v>2277</v>
      </c>
      <c r="BS8" s="11"/>
      <c r="BT8" s="11">
        <v>204</v>
      </c>
      <c r="BU8" s="11">
        <v>2397</v>
      </c>
      <c r="BV8" s="11"/>
      <c r="BW8" s="11">
        <v>1144</v>
      </c>
      <c r="BX8" s="11">
        <v>1456</v>
      </c>
      <c r="BY8" s="11"/>
      <c r="BZ8" s="11">
        <v>329</v>
      </c>
      <c r="CA8" s="11">
        <v>2271</v>
      </c>
    </row>
    <row r="9" spans="2:79" x14ac:dyDescent="0.35">
      <c r="B9" s="18" t="s">
        <v>425</v>
      </c>
      <c r="C9" s="17">
        <v>0.40720133529303298</v>
      </c>
      <c r="D9" s="17">
        <v>0.43792821220378803</v>
      </c>
      <c r="E9" s="17">
        <v>0.45495480242487002</v>
      </c>
      <c r="F9" s="17">
        <v>0.491481422863569</v>
      </c>
      <c r="G9" s="17">
        <v>0.33083978055507202</v>
      </c>
      <c r="H9" s="17">
        <v>0.35236949842693099</v>
      </c>
      <c r="I9" s="17">
        <v>0.48873574794345498</v>
      </c>
      <c r="J9" s="17">
        <v>0.316309990092424</v>
      </c>
      <c r="K9" s="17">
        <v>0.28936141808481602</v>
      </c>
      <c r="L9" s="17">
        <v>0.38686900097185001</v>
      </c>
      <c r="M9" s="17"/>
      <c r="N9" s="17">
        <v>0.43883644071370798</v>
      </c>
      <c r="O9" s="17">
        <v>0.40390482493729202</v>
      </c>
      <c r="P9" s="17">
        <v>0.408522538257518</v>
      </c>
      <c r="Q9" s="17">
        <v>0.40059785198874298</v>
      </c>
      <c r="R9" s="17"/>
      <c r="S9" s="17">
        <v>0.37766625961669398</v>
      </c>
      <c r="T9" s="17">
        <v>0.34281697956548701</v>
      </c>
      <c r="U9" s="17">
        <v>0.42725906752289899</v>
      </c>
      <c r="V9" s="17">
        <v>0.404361929614039</v>
      </c>
      <c r="W9" s="17">
        <v>0.41289676537728098</v>
      </c>
      <c r="X9" s="17">
        <v>0.44445858986466902</v>
      </c>
      <c r="Y9" s="17">
        <v>0.41786089425299999</v>
      </c>
      <c r="Z9" s="17"/>
      <c r="AA9" s="17">
        <v>0.412958976032192</v>
      </c>
      <c r="AB9" s="17">
        <v>0.237204115206373</v>
      </c>
      <c r="AC9" s="17"/>
      <c r="AD9" s="17">
        <v>0.40842484700043802</v>
      </c>
      <c r="AE9" s="17">
        <v>0.423002609144083</v>
      </c>
      <c r="AF9" s="17">
        <v>0.34652819729947598</v>
      </c>
      <c r="AG9" s="17"/>
      <c r="AH9" s="17">
        <v>0.397599879992106</v>
      </c>
      <c r="AI9" s="17">
        <v>0.412211393246041</v>
      </c>
      <c r="AJ9" s="17"/>
      <c r="AK9" s="17">
        <v>0.382380014427399</v>
      </c>
      <c r="AL9" s="17">
        <v>0.41603131696101497</v>
      </c>
      <c r="AM9" s="17"/>
      <c r="AN9" s="17">
        <v>0.41478632362490397</v>
      </c>
      <c r="AO9" s="17">
        <v>0.40059785198874298</v>
      </c>
      <c r="AP9" s="17"/>
      <c r="AQ9" s="17">
        <v>0.40714825714756703</v>
      </c>
      <c r="AR9" s="17">
        <v>0.407248317771426</v>
      </c>
      <c r="AS9" s="17"/>
      <c r="AT9" s="17">
        <v>0.33014648332665603</v>
      </c>
      <c r="AU9" s="17">
        <v>0.36975441404429699</v>
      </c>
      <c r="AV9" s="17">
        <v>0.43081564801966798</v>
      </c>
      <c r="AW9" s="17">
        <v>0.41308036407439103</v>
      </c>
      <c r="AX9" s="17"/>
      <c r="AY9" s="17">
        <v>0.40280697648271302</v>
      </c>
      <c r="AZ9" s="17">
        <v>0.40920609282887999</v>
      </c>
      <c r="BA9" s="17"/>
      <c r="BB9" s="17">
        <v>0.41064052150054198</v>
      </c>
      <c r="BC9" s="17">
        <v>0.40660874784601098</v>
      </c>
      <c r="BD9" s="17"/>
      <c r="BE9" s="17">
        <v>0.40965674075210601</v>
      </c>
      <c r="BF9" s="17">
        <v>0.406750035613546</v>
      </c>
      <c r="BG9" s="17"/>
      <c r="BH9" s="17">
        <v>0.37873986019295097</v>
      </c>
      <c r="BI9" s="17">
        <v>0.40979576915815602</v>
      </c>
      <c r="BJ9" s="17"/>
      <c r="BK9" s="17">
        <v>0.373763750698625</v>
      </c>
      <c r="BL9" s="17">
        <v>0.414704841306343</v>
      </c>
      <c r="BM9" s="17"/>
      <c r="BN9" s="17">
        <v>0.29059761662620898</v>
      </c>
      <c r="BO9" s="17">
        <v>0.41464084791857297</v>
      </c>
      <c r="BP9" s="17"/>
      <c r="BQ9" s="17">
        <v>0.311960497726403</v>
      </c>
      <c r="BR9" s="17">
        <v>0.42069302035941197</v>
      </c>
      <c r="BS9" s="17"/>
      <c r="BT9" s="17">
        <v>0.359920255316593</v>
      </c>
      <c r="BU9" s="17">
        <v>0.411217439696971</v>
      </c>
      <c r="BV9" s="17"/>
      <c r="BW9" s="17">
        <v>0.42459996523488103</v>
      </c>
      <c r="BX9" s="17">
        <v>0.39353153966651</v>
      </c>
      <c r="BY9" s="17"/>
      <c r="BZ9" s="17">
        <v>0.42740691126700198</v>
      </c>
      <c r="CA9" s="17">
        <v>0.40427033199936702</v>
      </c>
    </row>
    <row r="10" spans="2:79" x14ac:dyDescent="0.35">
      <c r="B10" s="18" t="s">
        <v>426</v>
      </c>
      <c r="C10" s="17">
        <v>0.34309453040715099</v>
      </c>
      <c r="D10" s="17">
        <v>0.40865253633154303</v>
      </c>
      <c r="E10" s="17">
        <v>0.37174422872763002</v>
      </c>
      <c r="F10" s="17">
        <v>0.43281244498013399</v>
      </c>
      <c r="G10" s="17">
        <v>0.29152201343531597</v>
      </c>
      <c r="H10" s="17">
        <v>0.36482278278818198</v>
      </c>
      <c r="I10" s="17">
        <v>0.23618585087008301</v>
      </c>
      <c r="J10" s="17">
        <v>0.35002758555638402</v>
      </c>
      <c r="K10" s="17">
        <v>0.26870411850216702</v>
      </c>
      <c r="L10" s="17">
        <v>0.33239138422719899</v>
      </c>
      <c r="M10" s="17"/>
      <c r="N10" s="17">
        <v>0.30796581264886702</v>
      </c>
      <c r="O10" s="17">
        <v>0.33856472908197</v>
      </c>
      <c r="P10" s="17">
        <v>0.32642858145539799</v>
      </c>
      <c r="Q10" s="17">
        <v>0.35813317381103599</v>
      </c>
      <c r="R10" s="17"/>
      <c r="S10" s="17">
        <v>0.33000382107154702</v>
      </c>
      <c r="T10" s="17">
        <v>0.269107375846172</v>
      </c>
      <c r="U10" s="17">
        <v>0.35466015652235</v>
      </c>
      <c r="V10" s="17">
        <v>0.33972187677690802</v>
      </c>
      <c r="W10" s="17">
        <v>0.36505264546332</v>
      </c>
      <c r="X10" s="17">
        <v>0.34541268828911698</v>
      </c>
      <c r="Y10" s="17">
        <v>0.37213237795776899</v>
      </c>
      <c r="Z10" s="17"/>
      <c r="AA10" s="17">
        <v>0.34466839415678902</v>
      </c>
      <c r="AB10" s="17">
        <v>0.29662541669294001</v>
      </c>
      <c r="AC10" s="17"/>
      <c r="AD10" s="17">
        <v>0.36415439319547399</v>
      </c>
      <c r="AE10" s="17">
        <v>0.32433650169005801</v>
      </c>
      <c r="AF10" s="17">
        <v>0.32770304238710801</v>
      </c>
      <c r="AG10" s="17"/>
      <c r="AH10" s="17">
        <v>0.33835130551202203</v>
      </c>
      <c r="AI10" s="17">
        <v>0.34556955433466502</v>
      </c>
      <c r="AJ10" s="17"/>
      <c r="AK10" s="17">
        <v>0.34613446830435202</v>
      </c>
      <c r="AL10" s="17">
        <v>0.342013097390375</v>
      </c>
      <c r="AM10" s="17"/>
      <c r="AN10" s="17">
        <v>0.325820626697643</v>
      </c>
      <c r="AO10" s="17">
        <v>0.35813317381103599</v>
      </c>
      <c r="AP10" s="17"/>
      <c r="AQ10" s="17">
        <v>0.34715073160077697</v>
      </c>
      <c r="AR10" s="17">
        <v>0.33950415656751998</v>
      </c>
      <c r="AS10" s="17"/>
      <c r="AT10" s="17">
        <v>0.30133602031632201</v>
      </c>
      <c r="AU10" s="17">
        <v>0.312910477832126</v>
      </c>
      <c r="AV10" s="17">
        <v>0.36272263850478598</v>
      </c>
      <c r="AW10" s="17">
        <v>0.33528622386650597</v>
      </c>
      <c r="AX10" s="17"/>
      <c r="AY10" s="17">
        <v>0.32679609708456198</v>
      </c>
      <c r="AZ10" s="17">
        <v>0.350530065017849</v>
      </c>
      <c r="BA10" s="17"/>
      <c r="BB10" s="17">
        <v>0.33610452911874</v>
      </c>
      <c r="BC10" s="17">
        <v>0.34429893946448298</v>
      </c>
      <c r="BD10" s="17"/>
      <c r="BE10" s="17">
        <v>0.38013022861754597</v>
      </c>
      <c r="BF10" s="17">
        <v>0.336287427054758</v>
      </c>
      <c r="BG10" s="17"/>
      <c r="BH10" s="17">
        <v>0.31278894583175798</v>
      </c>
      <c r="BI10" s="17">
        <v>0.345857065892338</v>
      </c>
      <c r="BJ10" s="17"/>
      <c r="BK10" s="17">
        <v>0.32019363027543102</v>
      </c>
      <c r="BL10" s="17">
        <v>0.34823356912459802</v>
      </c>
      <c r="BM10" s="17"/>
      <c r="BN10" s="17">
        <v>0.32325044599341901</v>
      </c>
      <c r="BO10" s="17">
        <v>0.34436061624237302</v>
      </c>
      <c r="BP10" s="17"/>
      <c r="BQ10" s="17">
        <v>0.32121730417170502</v>
      </c>
      <c r="BR10" s="17">
        <v>0.34619362795853598</v>
      </c>
      <c r="BS10" s="17"/>
      <c r="BT10" s="17">
        <v>0.31274191412698199</v>
      </c>
      <c r="BU10" s="17">
        <v>0.34567271339228101</v>
      </c>
      <c r="BV10" s="17"/>
      <c r="BW10" s="17">
        <v>0.327785698915185</v>
      </c>
      <c r="BX10" s="17">
        <v>0.35512240837659498</v>
      </c>
      <c r="BY10" s="17"/>
      <c r="BZ10" s="17">
        <v>0.32575279699200799</v>
      </c>
      <c r="CA10" s="17">
        <v>0.34561010718769603</v>
      </c>
    </row>
    <row r="11" spans="2:79" x14ac:dyDescent="0.35">
      <c r="B11" s="18" t="s">
        <v>427</v>
      </c>
      <c r="C11" s="17">
        <v>0.25765729926890002</v>
      </c>
      <c r="D11" s="17">
        <v>0.32441367263022802</v>
      </c>
      <c r="E11" s="17">
        <v>0.21605431197345601</v>
      </c>
      <c r="F11" s="17">
        <v>0.23719685142462801</v>
      </c>
      <c r="G11" s="17">
        <v>0.21774127693866399</v>
      </c>
      <c r="H11" s="17">
        <v>0.26298442491317697</v>
      </c>
      <c r="I11" s="17">
        <v>0.25957856998684598</v>
      </c>
      <c r="J11" s="17">
        <v>0.240623955107373</v>
      </c>
      <c r="K11" s="17">
        <v>0.23359350964438599</v>
      </c>
      <c r="L11" s="17">
        <v>0.32005500922597901</v>
      </c>
      <c r="M11" s="17"/>
      <c r="N11" s="17">
        <v>0.33167919792143002</v>
      </c>
      <c r="O11" s="17">
        <v>0.32777241393098899</v>
      </c>
      <c r="P11" s="17">
        <v>0.26195271293497602</v>
      </c>
      <c r="Q11" s="17">
        <v>0.21848379237872201</v>
      </c>
      <c r="R11" s="17"/>
      <c r="S11" s="17">
        <v>0.32656882255230102</v>
      </c>
      <c r="T11" s="17">
        <v>0.23009881281741701</v>
      </c>
      <c r="U11" s="17">
        <v>0.27471333502930101</v>
      </c>
      <c r="V11" s="17">
        <v>0.261672601395815</v>
      </c>
      <c r="W11" s="17">
        <v>0.25748514601307898</v>
      </c>
      <c r="X11" s="17">
        <v>0.234717864690343</v>
      </c>
      <c r="Y11" s="17">
        <v>0.225708095161715</v>
      </c>
      <c r="Z11" s="17"/>
      <c r="AA11" s="17">
        <v>0.25564833133325998</v>
      </c>
      <c r="AB11" s="17">
        <v>0.31697308150923997</v>
      </c>
      <c r="AC11" s="17"/>
      <c r="AD11" s="17">
        <v>0.26359669365120902</v>
      </c>
      <c r="AE11" s="17">
        <v>0.24003979023560101</v>
      </c>
      <c r="AF11" s="17">
        <v>0.34015800025513399</v>
      </c>
      <c r="AG11" s="17"/>
      <c r="AH11" s="17">
        <v>0.21922134873731799</v>
      </c>
      <c r="AI11" s="17">
        <v>0.27771325262251201</v>
      </c>
      <c r="AJ11" s="17"/>
      <c r="AK11" s="17">
        <v>0.21047552089310101</v>
      </c>
      <c r="AL11" s="17">
        <v>0.27444183061500999</v>
      </c>
      <c r="AM11" s="17"/>
      <c r="AN11" s="17">
        <v>0.302653338327174</v>
      </c>
      <c r="AO11" s="17">
        <v>0.21848379237872201</v>
      </c>
      <c r="AP11" s="17"/>
      <c r="AQ11" s="17">
        <v>0.22823796587055301</v>
      </c>
      <c r="AR11" s="17">
        <v>0.28369802061645</v>
      </c>
      <c r="AS11" s="17"/>
      <c r="AT11" s="17">
        <v>0.28168013626328497</v>
      </c>
      <c r="AU11" s="17">
        <v>0.277375857900165</v>
      </c>
      <c r="AV11" s="17">
        <v>0.26874257272722502</v>
      </c>
      <c r="AW11" s="17">
        <v>0.20236842595664001</v>
      </c>
      <c r="AX11" s="17"/>
      <c r="AY11" s="17">
        <v>0.25261532502471601</v>
      </c>
      <c r="AZ11" s="17">
        <v>0.25995750648862898</v>
      </c>
      <c r="BA11" s="17"/>
      <c r="BB11" s="17">
        <v>0.28134039649308601</v>
      </c>
      <c r="BC11" s="17">
        <v>0.253576593754613</v>
      </c>
      <c r="BD11" s="17"/>
      <c r="BE11" s="17">
        <v>0.176490189936898</v>
      </c>
      <c r="BF11" s="17">
        <v>0.27257568689856398</v>
      </c>
      <c r="BG11" s="17"/>
      <c r="BH11" s="17">
        <v>0.269247234831819</v>
      </c>
      <c r="BI11" s="17">
        <v>0.25660080724895701</v>
      </c>
      <c r="BJ11" s="17"/>
      <c r="BK11" s="17">
        <v>0.24350830220300099</v>
      </c>
      <c r="BL11" s="17">
        <v>0.26083238161572903</v>
      </c>
      <c r="BM11" s="17"/>
      <c r="BN11" s="17">
        <v>0.18044064406548299</v>
      </c>
      <c r="BO11" s="17">
        <v>0.26258385125073902</v>
      </c>
      <c r="BP11" s="17"/>
      <c r="BQ11" s="17">
        <v>0.19680197227365101</v>
      </c>
      <c r="BR11" s="17">
        <v>0.26627798055865698</v>
      </c>
      <c r="BS11" s="17"/>
      <c r="BT11" s="17">
        <v>0.219507742653091</v>
      </c>
      <c r="BU11" s="17">
        <v>0.26089776252416802</v>
      </c>
      <c r="BV11" s="17"/>
      <c r="BW11" s="17">
        <v>0.30093842097170498</v>
      </c>
      <c r="BX11" s="17">
        <v>0.22365208793091099</v>
      </c>
      <c r="BY11" s="17"/>
      <c r="BZ11" s="17">
        <v>0.26369498156527599</v>
      </c>
      <c r="CA11" s="17">
        <v>0.25678147832127701</v>
      </c>
    </row>
    <row r="12" spans="2:79" x14ac:dyDescent="0.35">
      <c r="B12" s="18" t="s">
        <v>428</v>
      </c>
      <c r="C12" s="17">
        <v>0.196369236133738</v>
      </c>
      <c r="D12" s="17">
        <v>0.19369290276439199</v>
      </c>
      <c r="E12" s="17">
        <v>0.20379790081461699</v>
      </c>
      <c r="F12" s="17">
        <v>0.123969771541127</v>
      </c>
      <c r="G12" s="17">
        <v>0.166713066683954</v>
      </c>
      <c r="H12" s="17">
        <v>0.262055548527654</v>
      </c>
      <c r="I12" s="17">
        <v>0.26804581922496001</v>
      </c>
      <c r="J12" s="17">
        <v>0.14406194053652299</v>
      </c>
      <c r="K12" s="17">
        <v>0.181204198441485</v>
      </c>
      <c r="L12" s="17">
        <v>0.184359274402663</v>
      </c>
      <c r="M12" s="17"/>
      <c r="N12" s="17">
        <v>0.152370508429331</v>
      </c>
      <c r="O12" s="17">
        <v>0.15394804723823199</v>
      </c>
      <c r="P12" s="17">
        <v>0.22743842829812699</v>
      </c>
      <c r="Q12" s="17">
        <v>0.20825591151539399</v>
      </c>
      <c r="R12" s="17"/>
      <c r="S12" s="17">
        <v>0.18248349361491001</v>
      </c>
      <c r="T12" s="17">
        <v>0.19952662049373601</v>
      </c>
      <c r="U12" s="17">
        <v>0.20795349525969101</v>
      </c>
      <c r="V12" s="17">
        <v>0.20233803197550301</v>
      </c>
      <c r="W12" s="17">
        <v>0.20642212488502901</v>
      </c>
      <c r="X12" s="17">
        <v>0.20385535664867099</v>
      </c>
      <c r="Y12" s="17">
        <v>0.190776332205254</v>
      </c>
      <c r="Z12" s="17"/>
      <c r="AA12" s="17">
        <v>0.19923985544023201</v>
      </c>
      <c r="AB12" s="17">
        <v>0.11161276657633699</v>
      </c>
      <c r="AC12" s="17"/>
      <c r="AD12" s="17">
        <v>0.19262092392640201</v>
      </c>
      <c r="AE12" s="17">
        <v>0.212018840805338</v>
      </c>
      <c r="AF12" s="17">
        <v>0.16135460516714401</v>
      </c>
      <c r="AG12" s="17"/>
      <c r="AH12" s="17">
        <v>0.20986508636749199</v>
      </c>
      <c r="AI12" s="17">
        <v>0.18932707536987001</v>
      </c>
      <c r="AJ12" s="17"/>
      <c r="AK12" s="17">
        <v>0.19216107049155401</v>
      </c>
      <c r="AL12" s="17">
        <v>0.197866256605673</v>
      </c>
      <c r="AM12" s="17"/>
      <c r="AN12" s="17">
        <v>0.18271579144099101</v>
      </c>
      <c r="AO12" s="17">
        <v>0.20825591151539399</v>
      </c>
      <c r="AP12" s="17"/>
      <c r="AQ12" s="17">
        <v>0.21726843296328999</v>
      </c>
      <c r="AR12" s="17">
        <v>0.17787017112580999</v>
      </c>
      <c r="AS12" s="17"/>
      <c r="AT12" s="17">
        <v>9.8292896067252805E-2</v>
      </c>
      <c r="AU12" s="17">
        <v>0.16954476272262001</v>
      </c>
      <c r="AV12" s="17">
        <v>0.207771123553529</v>
      </c>
      <c r="AW12" s="17">
        <v>0.22344472462832701</v>
      </c>
      <c r="AX12" s="17"/>
      <c r="AY12" s="17">
        <v>0.18350837483874399</v>
      </c>
      <c r="AZ12" s="17">
        <v>0.20223651045327601</v>
      </c>
      <c r="BA12" s="17"/>
      <c r="BB12" s="17">
        <v>0.22463022332170099</v>
      </c>
      <c r="BC12" s="17">
        <v>0.191499739329099</v>
      </c>
      <c r="BD12" s="17"/>
      <c r="BE12" s="17">
        <v>0.19710622083016299</v>
      </c>
      <c r="BF12" s="17">
        <v>0.19623377950027099</v>
      </c>
      <c r="BG12" s="17"/>
      <c r="BH12" s="17">
        <v>0.16450466654639601</v>
      </c>
      <c r="BI12" s="17">
        <v>0.199273882437005</v>
      </c>
      <c r="BJ12" s="17"/>
      <c r="BK12" s="17">
        <v>0.18573984300979199</v>
      </c>
      <c r="BL12" s="17">
        <v>0.198754507563802</v>
      </c>
      <c r="BM12" s="17"/>
      <c r="BN12" s="17">
        <v>0.221391439885192</v>
      </c>
      <c r="BO12" s="17">
        <v>0.19477277760860601</v>
      </c>
      <c r="BP12" s="17"/>
      <c r="BQ12" s="17">
        <v>0.189386576218673</v>
      </c>
      <c r="BR12" s="17">
        <v>0.19735839006084199</v>
      </c>
      <c r="BS12" s="17"/>
      <c r="BT12" s="17">
        <v>0.157218417449866</v>
      </c>
      <c r="BU12" s="17">
        <v>0.1996947476367</v>
      </c>
      <c r="BV12" s="17"/>
      <c r="BW12" s="17">
        <v>0.185852187741256</v>
      </c>
      <c r="BX12" s="17">
        <v>0.204632294926298</v>
      </c>
      <c r="BY12" s="17"/>
      <c r="BZ12" s="17">
        <v>0.22021841136952999</v>
      </c>
      <c r="CA12" s="17">
        <v>0.192909695497165</v>
      </c>
    </row>
    <row r="13" spans="2:79" x14ac:dyDescent="0.35">
      <c r="B13" s="18" t="s">
        <v>429</v>
      </c>
      <c r="C13" s="17">
        <v>0.19339727145513499</v>
      </c>
      <c r="D13" s="17">
        <v>0.28426184893982298</v>
      </c>
      <c r="E13" s="17">
        <v>9.1542553051009501E-2</v>
      </c>
      <c r="F13" s="17">
        <v>0.23304800787537899</v>
      </c>
      <c r="G13" s="17">
        <v>0.215991133232074</v>
      </c>
      <c r="H13" s="17">
        <v>0.21007630913160899</v>
      </c>
      <c r="I13" s="17">
        <v>0.26679635016730302</v>
      </c>
      <c r="J13" s="17">
        <v>0.11986272951107101</v>
      </c>
      <c r="K13" s="17">
        <v>0.13698046690551499</v>
      </c>
      <c r="L13" s="17">
        <v>0.13840158378216799</v>
      </c>
      <c r="M13" s="17"/>
      <c r="N13" s="17">
        <v>0.21019865103666199</v>
      </c>
      <c r="O13" s="17">
        <v>0.19433605870884499</v>
      </c>
      <c r="P13" s="17">
        <v>0.20665974343426399</v>
      </c>
      <c r="Q13" s="17">
        <v>0.18474330723987001</v>
      </c>
      <c r="R13" s="17"/>
      <c r="S13" s="17">
        <v>0.217572820867867</v>
      </c>
      <c r="T13" s="17">
        <v>0.19721788564350801</v>
      </c>
      <c r="U13" s="17">
        <v>0.18013302207281801</v>
      </c>
      <c r="V13" s="17">
        <v>0.23982501301647999</v>
      </c>
      <c r="W13" s="17">
        <v>0.17583286391411501</v>
      </c>
      <c r="X13" s="17">
        <v>0.17660312388742699</v>
      </c>
      <c r="Y13" s="17">
        <v>0.18023586464601099</v>
      </c>
      <c r="Z13" s="17"/>
      <c r="AA13" s="17">
        <v>0.197742211073721</v>
      </c>
      <c r="AB13" s="17">
        <v>6.5110757921841594E-2</v>
      </c>
      <c r="AC13" s="17"/>
      <c r="AD13" s="17">
        <v>0.21542987898475</v>
      </c>
      <c r="AE13" s="17">
        <v>0.176325215398101</v>
      </c>
      <c r="AF13" s="17">
        <v>0.12367571856958</v>
      </c>
      <c r="AG13" s="17"/>
      <c r="AH13" s="17">
        <v>0.183775136112205</v>
      </c>
      <c r="AI13" s="17">
        <v>0.19841812029407299</v>
      </c>
      <c r="AJ13" s="17"/>
      <c r="AK13" s="17">
        <v>0.161432455127175</v>
      </c>
      <c r="AL13" s="17">
        <v>0.20476849314491599</v>
      </c>
      <c r="AM13" s="17"/>
      <c r="AN13" s="17">
        <v>0.20333751277513301</v>
      </c>
      <c r="AO13" s="17">
        <v>0.18474330723987001</v>
      </c>
      <c r="AP13" s="17"/>
      <c r="AQ13" s="17">
        <v>0.177345311040326</v>
      </c>
      <c r="AR13" s="17">
        <v>0.207605772463096</v>
      </c>
      <c r="AS13" s="17"/>
      <c r="AT13" s="17">
        <v>0.21678480710436299</v>
      </c>
      <c r="AU13" s="17">
        <v>0.15346548839964</v>
      </c>
      <c r="AV13" s="17">
        <v>0.21018112623772001</v>
      </c>
      <c r="AW13" s="17">
        <v>0.18977005247090201</v>
      </c>
      <c r="AX13" s="17"/>
      <c r="AY13" s="17">
        <v>0.20986359810852101</v>
      </c>
      <c r="AZ13" s="17">
        <v>0.18588514195661399</v>
      </c>
      <c r="BA13" s="17"/>
      <c r="BB13" s="17">
        <v>0.18821628593500001</v>
      </c>
      <c r="BC13" s="17">
        <v>0.19428997885659299</v>
      </c>
      <c r="BD13" s="17"/>
      <c r="BE13" s="17">
        <v>0.21193925433399399</v>
      </c>
      <c r="BF13" s="17">
        <v>0.18998928402912099</v>
      </c>
      <c r="BG13" s="17"/>
      <c r="BH13" s="17">
        <v>0.20741136246703601</v>
      </c>
      <c r="BI13" s="17">
        <v>0.19211980315167099</v>
      </c>
      <c r="BJ13" s="17"/>
      <c r="BK13" s="17">
        <v>0.211214907810087</v>
      </c>
      <c r="BL13" s="17">
        <v>0.18939893416032</v>
      </c>
      <c r="BM13" s="17"/>
      <c r="BN13" s="17">
        <v>0.13746918595866001</v>
      </c>
      <c r="BO13" s="17">
        <v>0.19696557701974801</v>
      </c>
      <c r="BP13" s="17"/>
      <c r="BQ13" s="17">
        <v>0.186565257398808</v>
      </c>
      <c r="BR13" s="17">
        <v>0.194365085098653</v>
      </c>
      <c r="BS13" s="17"/>
      <c r="BT13" s="17">
        <v>0.181752679701005</v>
      </c>
      <c r="BU13" s="17">
        <v>0.194386375262602</v>
      </c>
      <c r="BV13" s="17"/>
      <c r="BW13" s="17">
        <v>0.210238199651159</v>
      </c>
      <c r="BX13" s="17">
        <v>0.180165652220171</v>
      </c>
      <c r="BY13" s="17"/>
      <c r="BZ13" s="17">
        <v>0.17379592969389901</v>
      </c>
      <c r="CA13" s="17">
        <v>0.196240625058936</v>
      </c>
    </row>
    <row r="14" spans="2:79" x14ac:dyDescent="0.35">
      <c r="B14" s="18" t="s">
        <v>430</v>
      </c>
      <c r="C14" s="17">
        <v>0.17885478152418699</v>
      </c>
      <c r="D14" s="17">
        <v>0.190320215439093</v>
      </c>
      <c r="E14" s="17">
        <v>0.244337626917004</v>
      </c>
      <c r="F14" s="17">
        <v>0.16671590544360401</v>
      </c>
      <c r="G14" s="17">
        <v>0.17305743251981301</v>
      </c>
      <c r="H14" s="17">
        <v>0.155813353505832</v>
      </c>
      <c r="I14" s="17">
        <v>0.174818339071562</v>
      </c>
      <c r="J14" s="17">
        <v>0.18497819954126299</v>
      </c>
      <c r="K14" s="17">
        <v>0.27590225778572602</v>
      </c>
      <c r="L14" s="17">
        <v>8.2580513929148502E-2</v>
      </c>
      <c r="M14" s="17"/>
      <c r="N14" s="17">
        <v>0.10508023223726801</v>
      </c>
      <c r="O14" s="17">
        <v>0.15135592904294301</v>
      </c>
      <c r="P14" s="17">
        <v>0.13907742704319201</v>
      </c>
      <c r="Q14" s="17">
        <v>0.217474707125384</v>
      </c>
      <c r="R14" s="17"/>
      <c r="S14" s="17">
        <v>0.12599346072687501</v>
      </c>
      <c r="T14" s="17">
        <v>0.19864219448791801</v>
      </c>
      <c r="U14" s="17">
        <v>0.184825039002254</v>
      </c>
      <c r="V14" s="17">
        <v>0.128482745151274</v>
      </c>
      <c r="W14" s="17">
        <v>0.19705599918543801</v>
      </c>
      <c r="X14" s="17">
        <v>0.220680893140103</v>
      </c>
      <c r="Y14" s="17">
        <v>0.21689072735384399</v>
      </c>
      <c r="Z14" s="17"/>
      <c r="AA14" s="17">
        <v>0.18353480503462499</v>
      </c>
      <c r="AB14" s="17">
        <v>4.0674748632648E-2</v>
      </c>
      <c r="AC14" s="17"/>
      <c r="AD14" s="17">
        <v>0.165782681074718</v>
      </c>
      <c r="AE14" s="17">
        <v>0.213777015075064</v>
      </c>
      <c r="AF14" s="17">
        <v>9.3129628868455105E-2</v>
      </c>
      <c r="AG14" s="17"/>
      <c r="AH14" s="17">
        <v>0.22525812785303301</v>
      </c>
      <c r="AI14" s="17">
        <v>0.15464142562817201</v>
      </c>
      <c r="AJ14" s="17"/>
      <c r="AK14" s="17">
        <v>0.21027746908271999</v>
      </c>
      <c r="AL14" s="17">
        <v>0.16767641770533301</v>
      </c>
      <c r="AM14" s="17"/>
      <c r="AN14" s="17">
        <v>0.13449460499848601</v>
      </c>
      <c r="AO14" s="17">
        <v>0.217474707125384</v>
      </c>
      <c r="AP14" s="17"/>
      <c r="AQ14" s="17">
        <v>0.22086146996035799</v>
      </c>
      <c r="AR14" s="17">
        <v>0.14167227798176699</v>
      </c>
      <c r="AS14" s="17"/>
      <c r="AT14" s="17">
        <v>7.0416659975988796E-2</v>
      </c>
      <c r="AU14" s="17">
        <v>0.12553279246405</v>
      </c>
      <c r="AV14" s="17">
        <v>0.174258558082999</v>
      </c>
      <c r="AW14" s="17">
        <v>0.271093083666893</v>
      </c>
      <c r="AX14" s="17"/>
      <c r="AY14" s="17">
        <v>0.19607662200423601</v>
      </c>
      <c r="AZ14" s="17">
        <v>0.17099797784159901</v>
      </c>
      <c r="BA14" s="17"/>
      <c r="BB14" s="17">
        <v>0.194453895528995</v>
      </c>
      <c r="BC14" s="17">
        <v>0.17616698313638099</v>
      </c>
      <c r="BD14" s="17"/>
      <c r="BE14" s="17">
        <v>0.18160268356852199</v>
      </c>
      <c r="BF14" s="17">
        <v>0.17834972143022601</v>
      </c>
      <c r="BG14" s="17"/>
      <c r="BH14" s="17">
        <v>0.18867670166125</v>
      </c>
      <c r="BI14" s="17">
        <v>0.177959454696096</v>
      </c>
      <c r="BJ14" s="17"/>
      <c r="BK14" s="17">
        <v>0.182433628272854</v>
      </c>
      <c r="BL14" s="17">
        <v>0.17805167632310601</v>
      </c>
      <c r="BM14" s="17"/>
      <c r="BN14" s="17">
        <v>0.23499698113468001</v>
      </c>
      <c r="BO14" s="17">
        <v>0.17527281512034301</v>
      </c>
      <c r="BP14" s="17"/>
      <c r="BQ14" s="17">
        <v>0.25048855157225097</v>
      </c>
      <c r="BR14" s="17">
        <v>0.16870724092817099</v>
      </c>
      <c r="BS14" s="17"/>
      <c r="BT14" s="17">
        <v>0.17836548895851501</v>
      </c>
      <c r="BU14" s="17">
        <v>0.178896342546667</v>
      </c>
      <c r="BV14" s="17"/>
      <c r="BW14" s="17">
        <v>0.14031393865429001</v>
      </c>
      <c r="BX14" s="17">
        <v>0.209135639676025</v>
      </c>
      <c r="BY14" s="17"/>
      <c r="BZ14" s="17">
        <v>0.19454448500435101</v>
      </c>
      <c r="CA14" s="17">
        <v>0.17657884677051999</v>
      </c>
    </row>
    <row r="15" spans="2:79" x14ac:dyDescent="0.35">
      <c r="B15" s="18" t="s">
        <v>431</v>
      </c>
      <c r="C15" s="17">
        <v>0.135785092149488</v>
      </c>
      <c r="D15" s="17">
        <v>0.11514065166453499</v>
      </c>
      <c r="E15" s="17">
        <v>0.13937125452611099</v>
      </c>
      <c r="F15" s="17">
        <v>0.110436669595637</v>
      </c>
      <c r="G15" s="17">
        <v>0.12880142234353401</v>
      </c>
      <c r="H15" s="17">
        <v>0.21243185050508201</v>
      </c>
      <c r="I15" s="17">
        <v>0.17798811001728601</v>
      </c>
      <c r="J15" s="17">
        <v>0.123275932086337</v>
      </c>
      <c r="K15" s="17">
        <v>0.101285472226604</v>
      </c>
      <c r="L15" s="17">
        <v>8.0432740974529099E-2</v>
      </c>
      <c r="M15" s="17"/>
      <c r="N15" s="17">
        <v>0.12856130719744399</v>
      </c>
      <c r="O15" s="17">
        <v>0.11289516208915901</v>
      </c>
      <c r="P15" s="17">
        <v>0.13482316574754799</v>
      </c>
      <c r="Q15" s="17">
        <v>0.14460108813537401</v>
      </c>
      <c r="R15" s="17"/>
      <c r="S15" s="17">
        <v>0.11308752937529901</v>
      </c>
      <c r="T15" s="17">
        <v>0.17677564519463701</v>
      </c>
      <c r="U15" s="17">
        <v>0.12872894396002901</v>
      </c>
      <c r="V15" s="17">
        <v>0.12306871898706399</v>
      </c>
      <c r="W15" s="17">
        <v>0.15369897010608199</v>
      </c>
      <c r="X15" s="17">
        <v>0.12931568370909499</v>
      </c>
      <c r="Y15" s="17">
        <v>0.158598236956938</v>
      </c>
      <c r="Z15" s="17"/>
      <c r="AA15" s="17">
        <v>0.138941590997678</v>
      </c>
      <c r="AB15" s="17">
        <v>4.2587886261062503E-2</v>
      </c>
      <c r="AC15" s="17"/>
      <c r="AD15" s="17">
        <v>0.13394836000736901</v>
      </c>
      <c r="AE15" s="17">
        <v>0.14992625993343001</v>
      </c>
      <c r="AF15" s="17">
        <v>8.14961458954679E-2</v>
      </c>
      <c r="AG15" s="17"/>
      <c r="AH15" s="17">
        <v>0.156602693617618</v>
      </c>
      <c r="AI15" s="17">
        <v>0.12492242742533</v>
      </c>
      <c r="AJ15" s="17"/>
      <c r="AK15" s="17">
        <v>0.15935303469349901</v>
      </c>
      <c r="AL15" s="17">
        <v>0.12740098955711601</v>
      </c>
      <c r="AM15" s="17"/>
      <c r="AN15" s="17">
        <v>0.125658735557759</v>
      </c>
      <c r="AO15" s="17">
        <v>0.14460108813537401</v>
      </c>
      <c r="AP15" s="17"/>
      <c r="AQ15" s="17">
        <v>0.14573782769701699</v>
      </c>
      <c r="AR15" s="17">
        <v>0.12697536116307401</v>
      </c>
      <c r="AS15" s="17"/>
      <c r="AT15" s="17">
        <v>0.126997090648131</v>
      </c>
      <c r="AU15" s="17">
        <v>0.114293200636414</v>
      </c>
      <c r="AV15" s="17">
        <v>0.13878519495238301</v>
      </c>
      <c r="AW15" s="17">
        <v>0.152002555975323</v>
      </c>
      <c r="AX15" s="17"/>
      <c r="AY15" s="17">
        <v>0.14852730041543499</v>
      </c>
      <c r="AZ15" s="17">
        <v>0.12997194872012099</v>
      </c>
      <c r="BA15" s="17"/>
      <c r="BB15" s="17">
        <v>0.136028496460564</v>
      </c>
      <c r="BC15" s="17">
        <v>0.13574315247812599</v>
      </c>
      <c r="BD15" s="17"/>
      <c r="BE15" s="17">
        <v>0.13374124944316701</v>
      </c>
      <c r="BF15" s="17">
        <v>0.13616074723931301</v>
      </c>
      <c r="BG15" s="17"/>
      <c r="BH15" s="17">
        <v>0.15064717328344401</v>
      </c>
      <c r="BI15" s="17">
        <v>0.13443032446915701</v>
      </c>
      <c r="BJ15" s="17"/>
      <c r="BK15" s="17">
        <v>0.13441855348926701</v>
      </c>
      <c r="BL15" s="17">
        <v>0.13609174800333501</v>
      </c>
      <c r="BM15" s="17"/>
      <c r="BN15" s="17">
        <v>0.149750462141712</v>
      </c>
      <c r="BO15" s="17">
        <v>0.13489407814439999</v>
      </c>
      <c r="BP15" s="17"/>
      <c r="BQ15" s="17">
        <v>0.173668951684263</v>
      </c>
      <c r="BR15" s="17">
        <v>0.13041851710666999</v>
      </c>
      <c r="BS15" s="17"/>
      <c r="BT15" s="17">
        <v>0.159789017991535</v>
      </c>
      <c r="BU15" s="17">
        <v>0.13374617357287999</v>
      </c>
      <c r="BV15" s="17"/>
      <c r="BW15" s="17">
        <v>0.13082510402492101</v>
      </c>
      <c r="BX15" s="17">
        <v>0.139682067037708</v>
      </c>
      <c r="BY15" s="17"/>
      <c r="BZ15" s="17">
        <v>0.14564547815136</v>
      </c>
      <c r="CA15" s="17">
        <v>0.13435475312398601</v>
      </c>
    </row>
    <row r="16" spans="2:79" x14ac:dyDescent="0.35">
      <c r="B16" s="18" t="s">
        <v>432</v>
      </c>
      <c r="C16" s="17">
        <v>0.132469318337428</v>
      </c>
      <c r="D16" s="17">
        <v>7.4250287917713403E-2</v>
      </c>
      <c r="E16" s="17">
        <v>0.19152909626067399</v>
      </c>
      <c r="F16" s="17">
        <v>0.15318471179722901</v>
      </c>
      <c r="G16" s="17">
        <v>0.106927858116804</v>
      </c>
      <c r="H16" s="17">
        <v>0.22119921948275301</v>
      </c>
      <c r="I16" s="17">
        <v>0.10430047939392199</v>
      </c>
      <c r="J16" s="17">
        <v>9.9916426115544896E-2</v>
      </c>
      <c r="K16" s="17">
        <v>9.5794112388646505E-2</v>
      </c>
      <c r="L16" s="17">
        <v>0.104561101962598</v>
      </c>
      <c r="M16" s="17"/>
      <c r="N16" s="17">
        <v>7.8058871238470495E-2</v>
      </c>
      <c r="O16" s="17">
        <v>9.2116863997719706E-2</v>
      </c>
      <c r="P16" s="17">
        <v>0.141598401711272</v>
      </c>
      <c r="Q16" s="17">
        <v>0.15366772261013001</v>
      </c>
      <c r="R16" s="17"/>
      <c r="S16" s="17">
        <v>8.7195461444150899E-2</v>
      </c>
      <c r="T16" s="17">
        <v>0.152110476223558</v>
      </c>
      <c r="U16" s="17">
        <v>0.190967883344169</v>
      </c>
      <c r="V16" s="17">
        <v>0.10628510955498501</v>
      </c>
      <c r="W16" s="17">
        <v>0.13361790855233099</v>
      </c>
      <c r="X16" s="17">
        <v>0.15099365679200299</v>
      </c>
      <c r="Y16" s="17">
        <v>0.15590019919922199</v>
      </c>
      <c r="Z16" s="17"/>
      <c r="AA16" s="17">
        <v>0.135656792214849</v>
      </c>
      <c r="AB16" s="17">
        <v>3.8357559231807899E-2</v>
      </c>
      <c r="AC16" s="17"/>
      <c r="AD16" s="17">
        <v>0.12971528955741199</v>
      </c>
      <c r="AE16" s="17">
        <v>0.143009038319521</v>
      </c>
      <c r="AF16" s="17">
        <v>0.106842750281922</v>
      </c>
      <c r="AG16" s="17"/>
      <c r="AH16" s="17">
        <v>0.14606678468282999</v>
      </c>
      <c r="AI16" s="17">
        <v>0.12537413408989401</v>
      </c>
      <c r="AJ16" s="17"/>
      <c r="AK16" s="17">
        <v>0.130576716352683</v>
      </c>
      <c r="AL16" s="17">
        <v>0.13314259599740999</v>
      </c>
      <c r="AM16" s="17"/>
      <c r="AN16" s="17">
        <v>0.108120101166199</v>
      </c>
      <c r="AO16" s="17">
        <v>0.15366772261013001</v>
      </c>
      <c r="AP16" s="17"/>
      <c r="AQ16" s="17">
        <v>0.16662752470944001</v>
      </c>
      <c r="AR16" s="17">
        <v>0.102233951620532</v>
      </c>
      <c r="AS16" s="17"/>
      <c r="AT16" s="17">
        <v>6.9643843950061901E-2</v>
      </c>
      <c r="AU16" s="17">
        <v>0.10926531580754301</v>
      </c>
      <c r="AV16" s="17">
        <v>0.13935762951768499</v>
      </c>
      <c r="AW16" s="17">
        <v>0.15710531961615401</v>
      </c>
      <c r="AX16" s="17"/>
      <c r="AY16" s="17">
        <v>0.144527110920669</v>
      </c>
      <c r="AZ16" s="17">
        <v>0.126968413292951</v>
      </c>
      <c r="BA16" s="17"/>
      <c r="BB16" s="17">
        <v>0.13822192986412099</v>
      </c>
      <c r="BC16" s="17">
        <v>0.131478117171621</v>
      </c>
      <c r="BD16" s="17"/>
      <c r="BE16" s="17">
        <v>0.12185948126399</v>
      </c>
      <c r="BF16" s="17">
        <v>0.134419389782029</v>
      </c>
      <c r="BG16" s="17"/>
      <c r="BH16" s="17">
        <v>7.3626825078380004E-2</v>
      </c>
      <c r="BI16" s="17">
        <v>0.13783316391053099</v>
      </c>
      <c r="BJ16" s="17"/>
      <c r="BK16" s="17">
        <v>0.16222553297696199</v>
      </c>
      <c r="BL16" s="17">
        <v>0.12579192407616799</v>
      </c>
      <c r="BM16" s="17"/>
      <c r="BN16" s="17">
        <v>0.21624972775780399</v>
      </c>
      <c r="BO16" s="17">
        <v>0.127123987838692</v>
      </c>
      <c r="BP16" s="17"/>
      <c r="BQ16" s="17">
        <v>0.171388916681321</v>
      </c>
      <c r="BR16" s="17">
        <v>0.12695602197022199</v>
      </c>
      <c r="BS16" s="17"/>
      <c r="BT16" s="17">
        <v>0.15501053953272401</v>
      </c>
      <c r="BU16" s="17">
        <v>0.13055464342396</v>
      </c>
      <c r="BV16" s="17"/>
      <c r="BW16" s="17">
        <v>0.11436710687991899</v>
      </c>
      <c r="BX16" s="17">
        <v>0.14669190550890801</v>
      </c>
      <c r="BY16" s="17"/>
      <c r="BZ16" s="17">
        <v>0.130114497226169</v>
      </c>
      <c r="CA16" s="17">
        <v>0.132810906641666</v>
      </c>
    </row>
    <row r="17" spans="2:79" ht="43.5" x14ac:dyDescent="0.35">
      <c r="B17" s="18" t="s">
        <v>433</v>
      </c>
      <c r="C17" s="17">
        <v>0.13231701577660299</v>
      </c>
      <c r="D17" s="17">
        <v>0.14348938918677101</v>
      </c>
      <c r="E17" s="17">
        <v>0.137519605957693</v>
      </c>
      <c r="F17" s="17">
        <v>0.163963588279952</v>
      </c>
      <c r="G17" s="17">
        <v>0.136596798130796</v>
      </c>
      <c r="H17" s="17">
        <v>9.7205089903097799E-2</v>
      </c>
      <c r="I17" s="17">
        <v>0.16499378909290399</v>
      </c>
      <c r="J17" s="17">
        <v>8.7991530952282695E-2</v>
      </c>
      <c r="K17" s="17">
        <v>0.115653653041132</v>
      </c>
      <c r="L17" s="17">
        <v>0.11302732497430799</v>
      </c>
      <c r="M17" s="17"/>
      <c r="N17" s="17">
        <v>7.8642732858983294E-2</v>
      </c>
      <c r="O17" s="17">
        <v>9.9912757762105994E-2</v>
      </c>
      <c r="P17" s="17">
        <v>0.11621741623964101</v>
      </c>
      <c r="Q17" s="17">
        <v>0.15968922459430801</v>
      </c>
      <c r="R17" s="17"/>
      <c r="S17" s="17">
        <v>0.117555152445706</v>
      </c>
      <c r="T17" s="17">
        <v>0.165402573808417</v>
      </c>
      <c r="U17" s="17">
        <v>0.12764884730937401</v>
      </c>
      <c r="V17" s="17">
        <v>0.10879655243096301</v>
      </c>
      <c r="W17" s="17">
        <v>0.122900405374694</v>
      </c>
      <c r="X17" s="17">
        <v>0.169554617140418</v>
      </c>
      <c r="Y17" s="17">
        <v>0.143865270158822</v>
      </c>
      <c r="Z17" s="17"/>
      <c r="AA17" s="17">
        <v>0.13414464604207499</v>
      </c>
      <c r="AB17" s="17">
        <v>7.83553188677443E-2</v>
      </c>
      <c r="AC17" s="17"/>
      <c r="AD17" s="17">
        <v>0.112937546491685</v>
      </c>
      <c r="AE17" s="17">
        <v>0.16489597022027599</v>
      </c>
      <c r="AF17" s="17">
        <v>0.12229877953266199</v>
      </c>
      <c r="AG17" s="17"/>
      <c r="AH17" s="17">
        <v>0.161758309066103</v>
      </c>
      <c r="AI17" s="17">
        <v>0.116954491974855</v>
      </c>
      <c r="AJ17" s="17"/>
      <c r="AK17" s="17">
        <v>0.126006621117005</v>
      </c>
      <c r="AL17" s="17">
        <v>0.13456188700902399</v>
      </c>
      <c r="AM17" s="17"/>
      <c r="AN17" s="17">
        <v>0.100876354093553</v>
      </c>
      <c r="AO17" s="17">
        <v>0.15968922459430801</v>
      </c>
      <c r="AP17" s="17"/>
      <c r="AQ17" s="17">
        <v>0.135645192714893</v>
      </c>
      <c r="AR17" s="17">
        <v>0.12937105751603101</v>
      </c>
      <c r="AS17" s="17"/>
      <c r="AT17" s="17">
        <v>3.2114682292007299E-2</v>
      </c>
      <c r="AU17" s="17">
        <v>9.3416487332116604E-2</v>
      </c>
      <c r="AV17" s="17">
        <v>0.14387980735641001</v>
      </c>
      <c r="AW17" s="17">
        <v>0.16976744954565801</v>
      </c>
      <c r="AX17" s="17"/>
      <c r="AY17" s="17">
        <v>0.15203906410493401</v>
      </c>
      <c r="AZ17" s="17">
        <v>0.123319588230243</v>
      </c>
      <c r="BA17" s="17"/>
      <c r="BB17" s="17">
        <v>0.15943979127268801</v>
      </c>
      <c r="BC17" s="17">
        <v>0.127643638030358</v>
      </c>
      <c r="BD17" s="17"/>
      <c r="BE17" s="17">
        <v>0.16761747439571001</v>
      </c>
      <c r="BF17" s="17">
        <v>0.12582884674460401</v>
      </c>
      <c r="BG17" s="17"/>
      <c r="BH17" s="17">
        <v>0.13067495441653099</v>
      </c>
      <c r="BI17" s="17">
        <v>0.132466699501223</v>
      </c>
      <c r="BJ17" s="17"/>
      <c r="BK17" s="17">
        <v>0.13273288313447301</v>
      </c>
      <c r="BL17" s="17">
        <v>0.13222369374816201</v>
      </c>
      <c r="BM17" s="17"/>
      <c r="BN17" s="17">
        <v>0.19500304160762899</v>
      </c>
      <c r="BO17" s="17">
        <v>0.128317542295423</v>
      </c>
      <c r="BP17" s="17"/>
      <c r="BQ17" s="17">
        <v>0.19805496973797701</v>
      </c>
      <c r="BR17" s="17">
        <v>0.123004668317095</v>
      </c>
      <c r="BS17" s="17"/>
      <c r="BT17" s="17">
        <v>0.170017082988345</v>
      </c>
      <c r="BU17" s="17">
        <v>0.12911473262162201</v>
      </c>
      <c r="BV17" s="17"/>
      <c r="BW17" s="17">
        <v>0.10194776867041901</v>
      </c>
      <c r="BX17" s="17">
        <v>0.15617759575677601</v>
      </c>
      <c r="BY17" s="17"/>
      <c r="BZ17" s="17">
        <v>0.153179281320411</v>
      </c>
      <c r="CA17" s="17">
        <v>0.12929075366454901</v>
      </c>
    </row>
    <row r="18" spans="2:79" ht="43.5" x14ac:dyDescent="0.35">
      <c r="B18" s="18" t="s">
        <v>434</v>
      </c>
      <c r="C18" s="17">
        <v>0.128159752406029</v>
      </c>
      <c r="D18" s="17">
        <v>0.13063231223576</v>
      </c>
      <c r="E18" s="17">
        <v>0.141798221568465</v>
      </c>
      <c r="F18" s="17">
        <v>0.122707039789375</v>
      </c>
      <c r="G18" s="17">
        <v>0.18495313731031901</v>
      </c>
      <c r="H18" s="17">
        <v>6.9873968144075205E-2</v>
      </c>
      <c r="I18" s="17">
        <v>0.114075699517492</v>
      </c>
      <c r="J18" s="17">
        <v>9.0402880184726503E-2</v>
      </c>
      <c r="K18" s="17">
        <v>0.23940304511517899</v>
      </c>
      <c r="L18" s="17">
        <v>0.105550952388833</v>
      </c>
      <c r="M18" s="17"/>
      <c r="N18" s="17">
        <v>9.4951552800605798E-2</v>
      </c>
      <c r="O18" s="17">
        <v>0.10872784431174901</v>
      </c>
      <c r="P18" s="17">
        <v>0.12500153951801499</v>
      </c>
      <c r="Q18" s="17">
        <v>0.14255904816192699</v>
      </c>
      <c r="R18" s="17"/>
      <c r="S18" s="17">
        <v>0.104207799472784</v>
      </c>
      <c r="T18" s="17">
        <v>0.10674873754019799</v>
      </c>
      <c r="U18" s="17">
        <v>0.133460338973592</v>
      </c>
      <c r="V18" s="17">
        <v>0.12530551449016999</v>
      </c>
      <c r="W18" s="17">
        <v>0.11932111926377501</v>
      </c>
      <c r="X18" s="17">
        <v>0.16104520246190401</v>
      </c>
      <c r="Y18" s="17">
        <v>0.13003831009316699</v>
      </c>
      <c r="Z18" s="17"/>
      <c r="AA18" s="17">
        <v>0.13114566278947501</v>
      </c>
      <c r="AB18" s="17">
        <v>3.9999256187244703E-2</v>
      </c>
      <c r="AC18" s="17"/>
      <c r="AD18" s="17">
        <v>0.11175047219719</v>
      </c>
      <c r="AE18" s="17">
        <v>0.160962100456184</v>
      </c>
      <c r="AF18" s="17">
        <v>8.70657756665663E-2</v>
      </c>
      <c r="AG18" s="17"/>
      <c r="AH18" s="17">
        <v>0.16361323332689001</v>
      </c>
      <c r="AI18" s="17">
        <v>0.109660057465802</v>
      </c>
      <c r="AJ18" s="17"/>
      <c r="AK18" s="17">
        <v>0.12560510223280399</v>
      </c>
      <c r="AL18" s="17">
        <v>0.129068548288399</v>
      </c>
      <c r="AM18" s="17"/>
      <c r="AN18" s="17">
        <v>0.11162022542264199</v>
      </c>
      <c r="AO18" s="17">
        <v>0.14255904816192699</v>
      </c>
      <c r="AP18" s="17"/>
      <c r="AQ18" s="17">
        <v>0.147246612702152</v>
      </c>
      <c r="AR18" s="17">
        <v>0.11126488930220101</v>
      </c>
      <c r="AS18" s="17"/>
      <c r="AT18" s="17">
        <v>6.6875533155728598E-2</v>
      </c>
      <c r="AU18" s="17">
        <v>0.12003992668722099</v>
      </c>
      <c r="AV18" s="17">
        <v>0.12875794732555801</v>
      </c>
      <c r="AW18" s="17">
        <v>0.15124275265095699</v>
      </c>
      <c r="AX18" s="17"/>
      <c r="AY18" s="17">
        <v>0.15257149709725901</v>
      </c>
      <c r="AZ18" s="17">
        <v>0.11702283090158</v>
      </c>
      <c r="BA18" s="17"/>
      <c r="BB18" s="17">
        <v>0.14075086321768801</v>
      </c>
      <c r="BC18" s="17">
        <v>0.125990246668085</v>
      </c>
      <c r="BD18" s="17"/>
      <c r="BE18" s="17">
        <v>0.13662273855885601</v>
      </c>
      <c r="BF18" s="17">
        <v>0.12660426879978201</v>
      </c>
      <c r="BG18" s="17"/>
      <c r="BH18" s="17">
        <v>0.14078476329918299</v>
      </c>
      <c r="BI18" s="17">
        <v>0.127008907072343</v>
      </c>
      <c r="BJ18" s="17"/>
      <c r="BK18" s="17">
        <v>0.15227052343599601</v>
      </c>
      <c r="BL18" s="17">
        <v>0.122749214605426</v>
      </c>
      <c r="BM18" s="17"/>
      <c r="BN18" s="17">
        <v>0.128056352501767</v>
      </c>
      <c r="BO18" s="17">
        <v>0.12816634949317199</v>
      </c>
      <c r="BP18" s="17"/>
      <c r="BQ18" s="17">
        <v>0.168031142766566</v>
      </c>
      <c r="BR18" s="17">
        <v>0.122511626500724</v>
      </c>
      <c r="BS18" s="17"/>
      <c r="BT18" s="17">
        <v>0.17928391951191699</v>
      </c>
      <c r="BU18" s="17">
        <v>0.123817212160249</v>
      </c>
      <c r="BV18" s="17"/>
      <c r="BW18" s="17">
        <v>0.115917747633523</v>
      </c>
      <c r="BX18" s="17">
        <v>0.13777807889831001</v>
      </c>
      <c r="BY18" s="17"/>
      <c r="BZ18" s="17">
        <v>0.13038577665357501</v>
      </c>
      <c r="CA18" s="17">
        <v>0.12783684726292699</v>
      </c>
    </row>
    <row r="19" spans="2:79" x14ac:dyDescent="0.35">
      <c r="B19" s="18" t="s">
        <v>435</v>
      </c>
      <c r="C19" s="17">
        <v>0.120544978400761</v>
      </c>
      <c r="D19" s="17">
        <v>0.11989430477664501</v>
      </c>
      <c r="E19" s="17">
        <v>0.151532807621475</v>
      </c>
      <c r="F19" s="17">
        <v>9.2572410188248105E-2</v>
      </c>
      <c r="G19" s="17">
        <v>0.12853801560015701</v>
      </c>
      <c r="H19" s="17">
        <v>8.7463103379960605E-2</v>
      </c>
      <c r="I19" s="17">
        <v>9.5225964805708593E-2</v>
      </c>
      <c r="J19" s="17">
        <v>0.12864946393867799</v>
      </c>
      <c r="K19" s="17">
        <v>8.2958253768230295E-2</v>
      </c>
      <c r="L19" s="17">
        <v>0.16879539075974201</v>
      </c>
      <c r="M19" s="17"/>
      <c r="N19" s="17">
        <v>7.3309528991511594E-2</v>
      </c>
      <c r="O19" s="17">
        <v>0.134145645688689</v>
      </c>
      <c r="P19" s="17">
        <v>0.14145782964949399</v>
      </c>
      <c r="Q19" s="17">
        <v>0.11989595512255399</v>
      </c>
      <c r="R19" s="17"/>
      <c r="S19" s="17">
        <v>0.103779104918941</v>
      </c>
      <c r="T19" s="17">
        <v>0.108947102939653</v>
      </c>
      <c r="U19" s="17">
        <v>0.161375799502189</v>
      </c>
      <c r="V19" s="17">
        <v>9.9207518416382603E-2</v>
      </c>
      <c r="W19" s="17">
        <v>0.146835051648947</v>
      </c>
      <c r="X19" s="17">
        <v>0.108235807389839</v>
      </c>
      <c r="Y19" s="17">
        <v>0.12614547601331699</v>
      </c>
      <c r="Z19" s="17"/>
      <c r="AA19" s="17">
        <v>0.119821029273274</v>
      </c>
      <c r="AB19" s="17">
        <v>0.14191993816857101</v>
      </c>
      <c r="AC19" s="17"/>
      <c r="AD19" s="17">
        <v>0.10847807285925901</v>
      </c>
      <c r="AE19" s="17">
        <v>0.12926953629339</v>
      </c>
      <c r="AF19" s="17">
        <v>0.17236733755963199</v>
      </c>
      <c r="AG19" s="17"/>
      <c r="AH19" s="17">
        <v>0.13083688374170399</v>
      </c>
      <c r="AI19" s="17">
        <v>0.11517464228098399</v>
      </c>
      <c r="AJ19" s="17"/>
      <c r="AK19" s="17">
        <v>0.12891914807069299</v>
      </c>
      <c r="AL19" s="17">
        <v>0.11756593610601999</v>
      </c>
      <c r="AM19" s="17"/>
      <c r="AN19" s="17">
        <v>0.121290468888958</v>
      </c>
      <c r="AO19" s="17">
        <v>0.11989595512255399</v>
      </c>
      <c r="AP19" s="17"/>
      <c r="AQ19" s="17">
        <v>0.124274188385168</v>
      </c>
      <c r="AR19" s="17">
        <v>0.117244043035044</v>
      </c>
      <c r="AS19" s="17"/>
      <c r="AT19" s="17">
        <v>7.6567246675513095E-2</v>
      </c>
      <c r="AU19" s="17">
        <v>0.12128537512986701</v>
      </c>
      <c r="AV19" s="17">
        <v>0.118205549566248</v>
      </c>
      <c r="AW19" s="17">
        <v>0.135587244628734</v>
      </c>
      <c r="AX19" s="17"/>
      <c r="AY19" s="17">
        <v>0.11603791710563</v>
      </c>
      <c r="AZ19" s="17">
        <v>0.122601152119375</v>
      </c>
      <c r="BA19" s="17"/>
      <c r="BB19" s="17">
        <v>9.5436781816996899E-2</v>
      </c>
      <c r="BC19" s="17">
        <v>0.124871235025192</v>
      </c>
      <c r="BD19" s="17"/>
      <c r="BE19" s="17">
        <v>0.142253535007519</v>
      </c>
      <c r="BF19" s="17">
        <v>0.116554979680769</v>
      </c>
      <c r="BG19" s="17"/>
      <c r="BH19" s="17">
        <v>0.11597056163249</v>
      </c>
      <c r="BI19" s="17">
        <v>0.120961963877974</v>
      </c>
      <c r="BJ19" s="17"/>
      <c r="BK19" s="17">
        <v>0.12823690410703201</v>
      </c>
      <c r="BL19" s="17">
        <v>0.118818884501006</v>
      </c>
      <c r="BM19" s="17"/>
      <c r="BN19" s="17">
        <v>0.13269148475308801</v>
      </c>
      <c r="BO19" s="17">
        <v>0.119770010943484</v>
      </c>
      <c r="BP19" s="17"/>
      <c r="BQ19" s="17">
        <v>0.15881755309372</v>
      </c>
      <c r="BR19" s="17">
        <v>0.115123338507311</v>
      </c>
      <c r="BS19" s="17"/>
      <c r="BT19" s="17">
        <v>0.15102838473080299</v>
      </c>
      <c r="BU19" s="17">
        <v>0.117955685971948</v>
      </c>
      <c r="BV19" s="17"/>
      <c r="BW19" s="17">
        <v>0.118808668238156</v>
      </c>
      <c r="BX19" s="17">
        <v>0.121909166566519</v>
      </c>
      <c r="BY19" s="17"/>
      <c r="BZ19" s="17">
        <v>0.12597687642980901</v>
      </c>
      <c r="CA19" s="17">
        <v>0.11975703199257599</v>
      </c>
    </row>
    <row r="20" spans="2:79" x14ac:dyDescent="0.35">
      <c r="B20" s="18" t="s">
        <v>436</v>
      </c>
      <c r="C20" s="17">
        <v>0.102450083132839</v>
      </c>
      <c r="D20" s="17">
        <v>5.4008147182497399E-2</v>
      </c>
      <c r="E20" s="17">
        <v>0.118611342927573</v>
      </c>
      <c r="F20" s="17">
        <v>0.10839170015702</v>
      </c>
      <c r="G20" s="17">
        <v>0.14145152280071999</v>
      </c>
      <c r="H20" s="17">
        <v>0.14550196340378899</v>
      </c>
      <c r="I20" s="17">
        <v>7.1093109235934898E-2</v>
      </c>
      <c r="J20" s="17">
        <v>8.6372089149791303E-2</v>
      </c>
      <c r="K20" s="17">
        <v>0.179545024643889</v>
      </c>
      <c r="L20" s="17">
        <v>5.6414694907606998E-2</v>
      </c>
      <c r="M20" s="17"/>
      <c r="N20" s="17">
        <v>0.12525306769921701</v>
      </c>
      <c r="O20" s="17">
        <v>9.92841372842133E-2</v>
      </c>
      <c r="P20" s="17">
        <v>0.109268076154602</v>
      </c>
      <c r="Q20" s="17">
        <v>9.5899331220940201E-2</v>
      </c>
      <c r="R20" s="17"/>
      <c r="S20" s="17">
        <v>0.12312616415437</v>
      </c>
      <c r="T20" s="17">
        <v>0.10836126059394099</v>
      </c>
      <c r="U20" s="17">
        <v>0.12814057177598601</v>
      </c>
      <c r="V20" s="17">
        <v>7.7755329733454906E-2</v>
      </c>
      <c r="W20" s="17">
        <v>0.12209863098405201</v>
      </c>
      <c r="X20" s="17">
        <v>0.101577279030945</v>
      </c>
      <c r="Y20" s="17">
        <v>9.3339663601929204E-2</v>
      </c>
      <c r="Z20" s="17"/>
      <c r="AA20" s="17">
        <v>0.104496473297222</v>
      </c>
      <c r="AB20" s="17">
        <v>4.2029390887883301E-2</v>
      </c>
      <c r="AC20" s="17"/>
      <c r="AD20" s="17">
        <v>0.103772025978583</v>
      </c>
      <c r="AE20" s="17">
        <v>0.108851908047696</v>
      </c>
      <c r="AF20" s="17">
        <v>6.91710607397924E-2</v>
      </c>
      <c r="AG20" s="17"/>
      <c r="AH20" s="17">
        <v>0.121091240124368</v>
      </c>
      <c r="AI20" s="17">
        <v>9.2723091347576697E-2</v>
      </c>
      <c r="AJ20" s="17"/>
      <c r="AK20" s="17">
        <v>9.9846904937358899E-2</v>
      </c>
      <c r="AL20" s="17">
        <v>0.103376142461793</v>
      </c>
      <c r="AM20" s="17"/>
      <c r="AN20" s="17">
        <v>0.109974502371464</v>
      </c>
      <c r="AO20" s="17">
        <v>9.5899331220940201E-2</v>
      </c>
      <c r="AP20" s="17"/>
      <c r="AQ20" s="17">
        <v>0.10109010863628699</v>
      </c>
      <c r="AR20" s="17">
        <v>0.10365387372948399</v>
      </c>
      <c r="AS20" s="17"/>
      <c r="AT20" s="17">
        <v>0.101561938474288</v>
      </c>
      <c r="AU20" s="17">
        <v>0.11477920779475401</v>
      </c>
      <c r="AV20" s="17">
        <v>9.3139948958072802E-2</v>
      </c>
      <c r="AW20" s="17">
        <v>0.112664026890441</v>
      </c>
      <c r="AX20" s="17"/>
      <c r="AY20" s="17">
        <v>0.118621856930585</v>
      </c>
      <c r="AZ20" s="17">
        <v>9.5072332068700693E-2</v>
      </c>
      <c r="BA20" s="17"/>
      <c r="BB20" s="17">
        <v>0.108052161144145</v>
      </c>
      <c r="BC20" s="17">
        <v>0.101484819577325</v>
      </c>
      <c r="BD20" s="17"/>
      <c r="BE20" s="17">
        <v>0.109069780253608</v>
      </c>
      <c r="BF20" s="17">
        <v>0.10123339316505101</v>
      </c>
      <c r="BG20" s="17"/>
      <c r="BH20" s="17">
        <v>0.13828595117768799</v>
      </c>
      <c r="BI20" s="17">
        <v>9.9183429197485795E-2</v>
      </c>
      <c r="BJ20" s="17"/>
      <c r="BK20" s="17">
        <v>0.119050800988394</v>
      </c>
      <c r="BL20" s="17">
        <v>9.8724826426490497E-2</v>
      </c>
      <c r="BM20" s="17"/>
      <c r="BN20" s="17">
        <v>0.13926441487118399</v>
      </c>
      <c r="BO20" s="17">
        <v>0.100101267083921</v>
      </c>
      <c r="BP20" s="17"/>
      <c r="BQ20" s="17">
        <v>0.12510911095166899</v>
      </c>
      <c r="BR20" s="17">
        <v>9.9240236652561195E-2</v>
      </c>
      <c r="BS20" s="17"/>
      <c r="BT20" s="17">
        <v>0.14987525886261099</v>
      </c>
      <c r="BU20" s="17">
        <v>9.8421739084844098E-2</v>
      </c>
      <c r="BV20" s="17"/>
      <c r="BW20" s="17">
        <v>0.113199349977124</v>
      </c>
      <c r="BX20" s="17">
        <v>9.4004574412471495E-2</v>
      </c>
      <c r="BY20" s="17"/>
      <c r="BZ20" s="17">
        <v>0.13525359713280599</v>
      </c>
      <c r="CA20" s="17">
        <v>9.7691633895777702E-2</v>
      </c>
    </row>
    <row r="21" spans="2:79" x14ac:dyDescent="0.35">
      <c r="B21" s="18" t="s">
        <v>437</v>
      </c>
      <c r="C21" s="17">
        <v>9.4396791721635703E-2</v>
      </c>
      <c r="D21" s="17">
        <v>8.0621769601365606E-2</v>
      </c>
      <c r="E21" s="17">
        <v>0.109116306025468</v>
      </c>
      <c r="F21" s="17">
        <v>9.0563940035974497E-2</v>
      </c>
      <c r="G21" s="17">
        <v>0.12548431775942701</v>
      </c>
      <c r="H21" s="17">
        <v>0.115368093705722</v>
      </c>
      <c r="I21" s="17">
        <v>7.4774122691769099E-2</v>
      </c>
      <c r="J21" s="17">
        <v>9.4348999006311801E-2</v>
      </c>
      <c r="K21" s="17">
        <v>7.4928032840793704E-2</v>
      </c>
      <c r="L21" s="17">
        <v>6.6045304683223005E-2</v>
      </c>
      <c r="M21" s="17"/>
      <c r="N21" s="17">
        <v>0.12869733257313801</v>
      </c>
      <c r="O21" s="17">
        <v>7.3848673422814398E-2</v>
      </c>
      <c r="P21" s="17">
        <v>9.6526517572458101E-2</v>
      </c>
      <c r="Q21" s="17">
        <v>9.2078849239677699E-2</v>
      </c>
      <c r="R21" s="17"/>
      <c r="S21" s="17">
        <v>9.7044142002741293E-2</v>
      </c>
      <c r="T21" s="17">
        <v>0.123924943868733</v>
      </c>
      <c r="U21" s="17">
        <v>0.12097987842852</v>
      </c>
      <c r="V21" s="17">
        <v>8.9378859851332607E-2</v>
      </c>
      <c r="W21" s="17">
        <v>9.0715967745533893E-2</v>
      </c>
      <c r="X21" s="17">
        <v>8.2934834589900794E-2</v>
      </c>
      <c r="Y21" s="17">
        <v>0.104868881796518</v>
      </c>
      <c r="Z21" s="17"/>
      <c r="AA21" s="17">
        <v>9.5619783276250203E-2</v>
      </c>
      <c r="AB21" s="17">
        <v>5.8287354906672098E-2</v>
      </c>
      <c r="AC21" s="17"/>
      <c r="AD21" s="17">
        <v>9.6210260943571796E-2</v>
      </c>
      <c r="AE21" s="17">
        <v>9.6463878094337596E-2</v>
      </c>
      <c r="AF21" s="17">
        <v>7.0798406199962E-2</v>
      </c>
      <c r="AG21" s="17"/>
      <c r="AH21" s="17">
        <v>0.108505628397167</v>
      </c>
      <c r="AI21" s="17">
        <v>8.70347734464363E-2</v>
      </c>
      <c r="AJ21" s="17"/>
      <c r="AK21" s="17">
        <v>8.2428997119885203E-2</v>
      </c>
      <c r="AL21" s="17">
        <v>9.8654236662284997E-2</v>
      </c>
      <c r="AM21" s="17"/>
      <c r="AN21" s="17">
        <v>9.7059260280945595E-2</v>
      </c>
      <c r="AO21" s="17">
        <v>9.2078849239677699E-2</v>
      </c>
      <c r="AP21" s="17"/>
      <c r="AQ21" s="17">
        <v>0.10317618971834699</v>
      </c>
      <c r="AR21" s="17">
        <v>8.6625648380759104E-2</v>
      </c>
      <c r="AS21" s="17"/>
      <c r="AT21" s="17">
        <v>0.13560852194901299</v>
      </c>
      <c r="AU21" s="17">
        <v>0.10023406691351699</v>
      </c>
      <c r="AV21" s="17">
        <v>8.3172664540806102E-2</v>
      </c>
      <c r="AW21" s="17">
        <v>0.10577162598772601</v>
      </c>
      <c r="AX21" s="17"/>
      <c r="AY21" s="17">
        <v>0.105890896092104</v>
      </c>
      <c r="AZ21" s="17">
        <v>8.9153047787846301E-2</v>
      </c>
      <c r="BA21" s="17"/>
      <c r="BB21" s="17">
        <v>0.13444754513298701</v>
      </c>
      <c r="BC21" s="17">
        <v>8.7495864501264897E-2</v>
      </c>
      <c r="BD21" s="17"/>
      <c r="BE21" s="17">
        <v>0.110140590339477</v>
      </c>
      <c r="BF21" s="17">
        <v>9.1503106182292293E-2</v>
      </c>
      <c r="BG21" s="17"/>
      <c r="BH21" s="17">
        <v>0.10356692522397699</v>
      </c>
      <c r="BI21" s="17">
        <v>9.3560879147796303E-2</v>
      </c>
      <c r="BJ21" s="17"/>
      <c r="BK21" s="17">
        <v>0.103260698690907</v>
      </c>
      <c r="BL21" s="17">
        <v>9.2407701299821093E-2</v>
      </c>
      <c r="BM21" s="17"/>
      <c r="BN21" s="17">
        <v>0.14243500748518401</v>
      </c>
      <c r="BO21" s="17">
        <v>9.1331873065803898E-2</v>
      </c>
      <c r="BP21" s="17"/>
      <c r="BQ21" s="17">
        <v>0.12045902437757</v>
      </c>
      <c r="BR21" s="17">
        <v>9.0704851960242999E-2</v>
      </c>
      <c r="BS21" s="17"/>
      <c r="BT21" s="17">
        <v>0.118222868487686</v>
      </c>
      <c r="BU21" s="17">
        <v>9.2372979831628496E-2</v>
      </c>
      <c r="BV21" s="17"/>
      <c r="BW21" s="17">
        <v>0.10029380251271</v>
      </c>
      <c r="BX21" s="17">
        <v>8.9763614707651498E-2</v>
      </c>
      <c r="BY21" s="17"/>
      <c r="BZ21" s="17">
        <v>0.102941669089503</v>
      </c>
      <c r="CA21" s="17">
        <v>9.3157279235505194E-2</v>
      </c>
    </row>
    <row r="22" spans="2:79" ht="29" x14ac:dyDescent="0.35">
      <c r="B22" s="18" t="s">
        <v>438</v>
      </c>
      <c r="C22" s="17">
        <v>7.3657500334369394E-2</v>
      </c>
      <c r="D22" s="17">
        <v>6.7357943907376899E-2</v>
      </c>
      <c r="E22" s="17">
        <v>0.10685259812073999</v>
      </c>
      <c r="F22" s="17">
        <v>4.6973121817297098E-2</v>
      </c>
      <c r="G22" s="17">
        <v>7.1285527039659E-2</v>
      </c>
      <c r="H22" s="17">
        <v>7.3446145808332794E-2</v>
      </c>
      <c r="I22" s="17">
        <v>5.6030521228470298E-2</v>
      </c>
      <c r="J22" s="17">
        <v>9.8115403501807502E-2</v>
      </c>
      <c r="K22" s="17">
        <v>0.129849533129206</v>
      </c>
      <c r="L22" s="17">
        <v>4.5885015439864701E-2</v>
      </c>
      <c r="M22" s="17"/>
      <c r="N22" s="17">
        <v>3.0360073772860999E-2</v>
      </c>
      <c r="O22" s="17">
        <v>6.2591666209640601E-2</v>
      </c>
      <c r="P22" s="17">
        <v>7.5278557559028195E-2</v>
      </c>
      <c r="Q22" s="17">
        <v>8.6174854906173201E-2</v>
      </c>
      <c r="R22" s="17"/>
      <c r="S22" s="17">
        <v>6.2709598596456195E-2</v>
      </c>
      <c r="T22" s="17">
        <v>8.3343672986583503E-2</v>
      </c>
      <c r="U22" s="17">
        <v>7.5837274174190603E-2</v>
      </c>
      <c r="V22" s="17">
        <v>5.6030433569688197E-2</v>
      </c>
      <c r="W22" s="17">
        <v>8.0046851485886805E-2</v>
      </c>
      <c r="X22" s="17">
        <v>9.8896531944568197E-2</v>
      </c>
      <c r="Y22" s="17">
        <v>7.34178739821571E-2</v>
      </c>
      <c r="Z22" s="17"/>
      <c r="AA22" s="17">
        <v>7.5469596459787402E-2</v>
      </c>
      <c r="AB22" s="17">
        <v>2.0154456673496302E-2</v>
      </c>
      <c r="AC22" s="17"/>
      <c r="AD22" s="17">
        <v>6.98947635735854E-2</v>
      </c>
      <c r="AE22" s="17">
        <v>8.5054739990153796E-2</v>
      </c>
      <c r="AF22" s="17">
        <v>3.5139797463131298E-2</v>
      </c>
      <c r="AG22" s="17"/>
      <c r="AH22" s="17">
        <v>0.111756320052563</v>
      </c>
      <c r="AI22" s="17">
        <v>5.3777462491468003E-2</v>
      </c>
      <c r="AJ22" s="17"/>
      <c r="AK22" s="17">
        <v>9.1898632080016099E-2</v>
      </c>
      <c r="AL22" s="17">
        <v>6.7168367069092502E-2</v>
      </c>
      <c r="AM22" s="17"/>
      <c r="AN22" s="17">
        <v>5.9279635804697903E-2</v>
      </c>
      <c r="AO22" s="17">
        <v>8.6174854906173201E-2</v>
      </c>
      <c r="AP22" s="17"/>
      <c r="AQ22" s="17">
        <v>8.9068222274080094E-2</v>
      </c>
      <c r="AR22" s="17">
        <v>6.0016595886850002E-2</v>
      </c>
      <c r="AS22" s="17"/>
      <c r="AT22" s="17">
        <v>4.1207902002718101E-2</v>
      </c>
      <c r="AU22" s="17">
        <v>7.9685884755282099E-2</v>
      </c>
      <c r="AV22" s="17">
        <v>5.6017890490826998E-2</v>
      </c>
      <c r="AW22" s="17">
        <v>0.11336525528668</v>
      </c>
      <c r="AX22" s="17"/>
      <c r="AY22" s="17">
        <v>7.3534823103190497E-2</v>
      </c>
      <c r="AZ22" s="17">
        <v>7.3713467112299605E-2</v>
      </c>
      <c r="BA22" s="17"/>
      <c r="BB22" s="17">
        <v>7.2282504197711206E-2</v>
      </c>
      <c r="BC22" s="17">
        <v>7.3894418431013298E-2</v>
      </c>
      <c r="BD22" s="17"/>
      <c r="BE22" s="17">
        <v>0.11658084702315499</v>
      </c>
      <c r="BF22" s="17">
        <v>6.5768256408649195E-2</v>
      </c>
      <c r="BG22" s="17"/>
      <c r="BH22" s="17">
        <v>8.3807063559879894E-2</v>
      </c>
      <c r="BI22" s="17">
        <v>7.2732306877042296E-2</v>
      </c>
      <c r="BJ22" s="17"/>
      <c r="BK22" s="17">
        <v>8.6359411493658403E-2</v>
      </c>
      <c r="BL22" s="17">
        <v>7.0807148913346094E-2</v>
      </c>
      <c r="BM22" s="17"/>
      <c r="BN22" s="17">
        <v>0.109811727978832</v>
      </c>
      <c r="BO22" s="17">
        <v>7.1350800032673703E-2</v>
      </c>
      <c r="BP22" s="17"/>
      <c r="BQ22" s="17">
        <v>0.101076446903042</v>
      </c>
      <c r="BR22" s="17">
        <v>6.9773370360211903E-2</v>
      </c>
      <c r="BS22" s="17"/>
      <c r="BT22" s="17">
        <v>9.6915226831942106E-2</v>
      </c>
      <c r="BU22" s="17">
        <v>7.1681964710838098E-2</v>
      </c>
      <c r="BV22" s="17"/>
      <c r="BW22" s="17">
        <v>6.2030549348894598E-2</v>
      </c>
      <c r="BX22" s="17">
        <v>8.2792589951325796E-2</v>
      </c>
      <c r="BY22" s="17"/>
      <c r="BZ22" s="17">
        <v>0.10344393345693199</v>
      </c>
      <c r="CA22" s="17">
        <v>6.9336706227768996E-2</v>
      </c>
    </row>
    <row r="23" spans="2:79" x14ac:dyDescent="0.35">
      <c r="B23" s="18" t="s">
        <v>439</v>
      </c>
      <c r="C23" s="17">
        <v>6.5563782144836796E-2</v>
      </c>
      <c r="D23" s="17">
        <v>6.2860201452906106E-2</v>
      </c>
      <c r="E23" s="17">
        <v>7.0984193616542998E-2</v>
      </c>
      <c r="F23" s="17">
        <v>7.74779954235114E-2</v>
      </c>
      <c r="G23" s="17">
        <v>0.127010557203521</v>
      </c>
      <c r="H23" s="17">
        <v>7.0410501454801003E-2</v>
      </c>
      <c r="I23" s="17">
        <v>1.9811027392691E-2</v>
      </c>
      <c r="J23" s="17">
        <v>5.94822888067097E-2</v>
      </c>
      <c r="K23" s="17">
        <v>6.3002730723519001E-2</v>
      </c>
      <c r="L23" s="17">
        <v>3.1949509931672102E-2</v>
      </c>
      <c r="M23" s="17"/>
      <c r="N23" s="17">
        <v>4.0824935732441302E-2</v>
      </c>
      <c r="O23" s="17">
        <v>7.9698191050113706E-2</v>
      </c>
      <c r="P23" s="17">
        <v>8.4284755490586102E-2</v>
      </c>
      <c r="Q23" s="17">
        <v>6.04393454207095E-2</v>
      </c>
      <c r="R23" s="17"/>
      <c r="S23" s="17">
        <v>7.4804864492687903E-2</v>
      </c>
      <c r="T23" s="17">
        <v>7.7386847451992605E-2</v>
      </c>
      <c r="U23" s="17">
        <v>7.8819434283180903E-2</v>
      </c>
      <c r="V23" s="17">
        <v>5.56494048169194E-2</v>
      </c>
      <c r="W23" s="17">
        <v>6.9561340558787405E-2</v>
      </c>
      <c r="X23" s="17">
        <v>7.5963914184486198E-2</v>
      </c>
      <c r="Y23" s="17">
        <v>5.06621461235899E-2</v>
      </c>
      <c r="Z23" s="17"/>
      <c r="AA23" s="17">
        <v>6.7024205903406506E-2</v>
      </c>
      <c r="AB23" s="17">
        <v>2.24440408562183E-2</v>
      </c>
      <c r="AC23" s="17"/>
      <c r="AD23" s="17">
        <v>6.1130927318986401E-2</v>
      </c>
      <c r="AE23" s="17">
        <v>7.8247744868125205E-2</v>
      </c>
      <c r="AF23" s="17">
        <v>3.5064708373004898E-2</v>
      </c>
      <c r="AG23" s="17"/>
      <c r="AH23" s="17">
        <v>7.78214821469735E-2</v>
      </c>
      <c r="AI23" s="17">
        <v>5.9167690567410801E-2</v>
      </c>
      <c r="AJ23" s="17"/>
      <c r="AK23" s="17">
        <v>6.0009505230133001E-2</v>
      </c>
      <c r="AL23" s="17">
        <v>6.7539670680391406E-2</v>
      </c>
      <c r="AM23" s="17"/>
      <c r="AN23" s="17">
        <v>7.1449886639818702E-2</v>
      </c>
      <c r="AO23" s="17">
        <v>6.04393454207095E-2</v>
      </c>
      <c r="AP23" s="17"/>
      <c r="AQ23" s="17">
        <v>6.9160233259057E-2</v>
      </c>
      <c r="AR23" s="17">
        <v>6.2380359188327801E-2</v>
      </c>
      <c r="AS23" s="17"/>
      <c r="AT23" s="17">
        <v>4.3247637424896401E-2</v>
      </c>
      <c r="AU23" s="17">
        <v>8.4082324716862597E-2</v>
      </c>
      <c r="AV23" s="17">
        <v>5.9379865288264402E-2</v>
      </c>
      <c r="AW23" s="17">
        <v>6.2255905926718799E-2</v>
      </c>
      <c r="AX23" s="17"/>
      <c r="AY23" s="17">
        <v>7.2252131014504797E-2</v>
      </c>
      <c r="AZ23" s="17">
        <v>6.2512479696035503E-2</v>
      </c>
      <c r="BA23" s="17"/>
      <c r="BB23" s="17">
        <v>7.5082377354457899E-2</v>
      </c>
      <c r="BC23" s="17">
        <v>6.3923684838623707E-2</v>
      </c>
      <c r="BD23" s="17"/>
      <c r="BE23" s="17">
        <v>7.7670099890143701E-2</v>
      </c>
      <c r="BF23" s="17">
        <v>6.3338659895458393E-2</v>
      </c>
      <c r="BG23" s="17"/>
      <c r="BH23" s="17">
        <v>0.11297804734785701</v>
      </c>
      <c r="BI23" s="17">
        <v>6.12416879842183E-2</v>
      </c>
      <c r="BJ23" s="17"/>
      <c r="BK23" s="17">
        <v>7.1980064136818206E-2</v>
      </c>
      <c r="BL23" s="17">
        <v>6.4123946968525095E-2</v>
      </c>
      <c r="BM23" s="17"/>
      <c r="BN23" s="17">
        <v>4.5836666139667102E-2</v>
      </c>
      <c r="BO23" s="17">
        <v>6.6822405199606499E-2</v>
      </c>
      <c r="BP23" s="17"/>
      <c r="BQ23" s="17">
        <v>9.3008226858251303E-2</v>
      </c>
      <c r="BR23" s="17">
        <v>6.1676040138830102E-2</v>
      </c>
      <c r="BS23" s="17"/>
      <c r="BT23" s="17">
        <v>0.103464386654463</v>
      </c>
      <c r="BU23" s="17">
        <v>6.2344465141949502E-2</v>
      </c>
      <c r="BV23" s="17"/>
      <c r="BW23" s="17">
        <v>7.3907073013197197E-2</v>
      </c>
      <c r="BX23" s="17">
        <v>5.90086061680892E-2</v>
      </c>
      <c r="BY23" s="17"/>
      <c r="BZ23" s="17">
        <v>8.6397991096754001E-2</v>
      </c>
      <c r="CA23" s="17">
        <v>6.2541589897624206E-2</v>
      </c>
    </row>
    <row r="24" spans="2:79" x14ac:dyDescent="0.35">
      <c r="B24" s="18" t="s">
        <v>96</v>
      </c>
      <c r="C24" s="17">
        <v>4.6088333547109499E-2</v>
      </c>
      <c r="D24" s="17">
        <v>1.89583411219418E-2</v>
      </c>
      <c r="E24" s="17">
        <v>9.7191229190598302E-3</v>
      </c>
      <c r="F24" s="17">
        <v>1.89895805746855E-2</v>
      </c>
      <c r="G24" s="17">
        <v>2.99575169838814E-2</v>
      </c>
      <c r="H24" s="17">
        <v>2.73178804235806E-2</v>
      </c>
      <c r="I24" s="17">
        <v>4.1792431061036299E-2</v>
      </c>
      <c r="J24" s="17">
        <v>0.12538989199494799</v>
      </c>
      <c r="K24" s="17">
        <v>7.6416974517725306E-2</v>
      </c>
      <c r="L24" s="17">
        <v>0.12714936575584501</v>
      </c>
      <c r="M24" s="17"/>
      <c r="N24" s="17">
        <v>6.3732251998619094E-2</v>
      </c>
      <c r="O24" s="17">
        <v>5.2085168444828502E-2</v>
      </c>
      <c r="P24" s="17">
        <v>3.8475489236997701E-2</v>
      </c>
      <c r="Q24" s="17">
        <v>4.2944973825424698E-2</v>
      </c>
      <c r="R24" s="17"/>
      <c r="S24" s="17">
        <v>5.0418318744187798E-2</v>
      </c>
      <c r="T24" s="17">
        <v>4.3785826219935403E-2</v>
      </c>
      <c r="U24" s="17">
        <v>0</v>
      </c>
      <c r="V24" s="17">
        <v>5.7003095826305403E-2</v>
      </c>
      <c r="W24" s="17">
        <v>3.3660080412474098E-2</v>
      </c>
      <c r="X24" s="17">
        <v>2.9930587233864402E-2</v>
      </c>
      <c r="Y24" s="17">
        <v>3.07404810268707E-2</v>
      </c>
      <c r="Z24" s="17"/>
      <c r="AA24" s="17">
        <v>3.7537245824277601E-2</v>
      </c>
      <c r="AB24" s="17">
        <v>0.29856347179458997</v>
      </c>
      <c r="AC24" s="17"/>
      <c r="AD24" s="17">
        <v>4.1203011357833198E-2</v>
      </c>
      <c r="AE24" s="17">
        <v>2.7815723407473E-2</v>
      </c>
      <c r="AF24" s="17">
        <v>0.128151564328912</v>
      </c>
      <c r="AG24" s="17"/>
      <c r="AH24" s="17">
        <v>1.12408892349233E-2</v>
      </c>
      <c r="AI24" s="17">
        <v>6.4271797412365203E-2</v>
      </c>
      <c r="AJ24" s="17"/>
      <c r="AK24" s="17">
        <v>4.7848255329911903E-2</v>
      </c>
      <c r="AL24" s="17">
        <v>4.5462255782620198E-2</v>
      </c>
      <c r="AM24" s="17"/>
      <c r="AN24" s="17">
        <v>4.9698904773414397E-2</v>
      </c>
      <c r="AO24" s="17">
        <v>4.2944973825424698E-2</v>
      </c>
      <c r="AP24" s="17"/>
      <c r="AQ24" s="17">
        <v>2.4409483091129801E-2</v>
      </c>
      <c r="AR24" s="17">
        <v>6.5277514220084196E-2</v>
      </c>
      <c r="AS24" s="17"/>
      <c r="AT24" s="17">
        <v>0.12896117115234201</v>
      </c>
      <c r="AU24" s="17">
        <v>7.6779960611013207E-2</v>
      </c>
      <c r="AV24" s="17">
        <v>4.0846494851776903E-2</v>
      </c>
      <c r="AW24" s="17">
        <v>7.4612306375428398E-3</v>
      </c>
      <c r="AX24" s="17"/>
      <c r="AY24" s="17">
        <v>3.0159393468794801E-2</v>
      </c>
      <c r="AZ24" s="17">
        <v>5.3355301047592701E-2</v>
      </c>
      <c r="BA24" s="17"/>
      <c r="BB24" s="17">
        <v>2.0226984534506401E-2</v>
      </c>
      <c r="BC24" s="17">
        <v>5.0544361765195403E-2</v>
      </c>
      <c r="BD24" s="17"/>
      <c r="BE24" s="17">
        <v>2.9127174226622699E-2</v>
      </c>
      <c r="BF24" s="17">
        <v>4.9205768077844297E-2</v>
      </c>
      <c r="BG24" s="17"/>
      <c r="BH24" s="17">
        <v>4.4009498181063103E-2</v>
      </c>
      <c r="BI24" s="17">
        <v>4.6277831837508103E-2</v>
      </c>
      <c r="BJ24" s="17"/>
      <c r="BK24" s="17">
        <v>4.7481361542519099E-2</v>
      </c>
      <c r="BL24" s="17">
        <v>4.5775733397695202E-2</v>
      </c>
      <c r="BM24" s="17"/>
      <c r="BN24" s="17">
        <v>3.4823710689646299E-2</v>
      </c>
      <c r="BO24" s="17">
        <v>4.6807035359780598E-2</v>
      </c>
      <c r="BP24" s="17"/>
      <c r="BQ24" s="17">
        <v>1.46587500681936E-2</v>
      </c>
      <c r="BR24" s="17">
        <v>5.0540604788092199E-2</v>
      </c>
      <c r="BS24" s="17"/>
      <c r="BT24" s="17">
        <v>2.0703091044876099E-2</v>
      </c>
      <c r="BU24" s="17">
        <v>4.8244582606121203E-2</v>
      </c>
      <c r="BV24" s="17"/>
      <c r="BW24" s="17">
        <v>3.7859795883098103E-2</v>
      </c>
      <c r="BX24" s="17">
        <v>5.2553349962087999E-2</v>
      </c>
      <c r="BY24" s="17"/>
      <c r="BZ24" s="17">
        <v>6.0169932793145801E-3</v>
      </c>
      <c r="CA24" s="17">
        <v>5.1901047347390601E-2</v>
      </c>
    </row>
    <row r="25" spans="2:79" x14ac:dyDescent="0.35">
      <c r="B25" s="18" t="s">
        <v>97</v>
      </c>
      <c r="C25" s="19">
        <v>7.57862653060785E-3</v>
      </c>
      <c r="D25" s="19">
        <v>5.2299702129983798E-3</v>
      </c>
      <c r="E25" s="19">
        <v>4.0271669405257202E-3</v>
      </c>
      <c r="F25" s="19">
        <v>6.5062254238771704E-3</v>
      </c>
      <c r="G25" s="19">
        <v>5.1324181472980597E-3</v>
      </c>
      <c r="H25" s="19">
        <v>3.6395956222295802E-3</v>
      </c>
      <c r="I25" s="19">
        <v>8.2446012159367501E-3</v>
      </c>
      <c r="J25" s="19">
        <v>1.86521556306187E-2</v>
      </c>
      <c r="K25" s="19">
        <v>8.6471828952525698E-3</v>
      </c>
      <c r="L25" s="19">
        <v>1.3999556491482301E-2</v>
      </c>
      <c r="M25" s="19"/>
      <c r="N25" s="19">
        <v>2.54944731029201E-2</v>
      </c>
      <c r="O25" s="19">
        <v>1.19392882260382E-2</v>
      </c>
      <c r="P25" s="19">
        <v>5.0512083746844802E-3</v>
      </c>
      <c r="Q25" s="19">
        <v>3.1061982252737698E-3</v>
      </c>
      <c r="R25" s="19"/>
      <c r="S25" s="19">
        <v>1.1451499616869301E-2</v>
      </c>
      <c r="T25" s="19">
        <v>8.3625753800036801E-3</v>
      </c>
      <c r="U25" s="19">
        <v>1.2202924579756001E-2</v>
      </c>
      <c r="V25" s="19">
        <v>6.9207931364527299E-3</v>
      </c>
      <c r="W25" s="19">
        <v>5.5330645263676403E-3</v>
      </c>
      <c r="X25" s="19">
        <v>0</v>
      </c>
      <c r="Y25" s="19">
        <v>9.7894594208491892E-3</v>
      </c>
      <c r="Z25" s="19"/>
      <c r="AA25" s="19">
        <v>6.1931724947188503E-3</v>
      </c>
      <c r="AB25" s="19">
        <v>4.8484849292495198E-2</v>
      </c>
      <c r="AC25" s="19"/>
      <c r="AD25" s="19">
        <v>7.0474290230844901E-3</v>
      </c>
      <c r="AE25" s="19">
        <v>6.62337960025747E-3</v>
      </c>
      <c r="AF25" s="19">
        <v>0</v>
      </c>
      <c r="AG25" s="19"/>
      <c r="AH25" s="19">
        <v>2.41067122829421E-3</v>
      </c>
      <c r="AI25" s="19">
        <v>1.02752756063627E-2</v>
      </c>
      <c r="AJ25" s="19"/>
      <c r="AK25" s="19">
        <v>6.6554113981947098E-3</v>
      </c>
      <c r="AL25" s="19">
        <v>7.9070527549389598E-3</v>
      </c>
      <c r="AM25" s="19"/>
      <c r="AN25" s="19">
        <v>1.2715811702114501E-2</v>
      </c>
      <c r="AO25" s="19">
        <v>3.1061982252737698E-3</v>
      </c>
      <c r="AP25" s="19"/>
      <c r="AQ25" s="19">
        <v>6.8489676475200403E-3</v>
      </c>
      <c r="AR25" s="19">
        <v>8.2244890114457399E-3</v>
      </c>
      <c r="AS25" s="19"/>
      <c r="AT25" s="19">
        <v>2.3767552970906599E-2</v>
      </c>
      <c r="AU25" s="19">
        <v>1.5642981784945199E-2</v>
      </c>
      <c r="AV25" s="19">
        <v>5.0166114056391297E-3</v>
      </c>
      <c r="AW25" s="19">
        <v>1.4174777012204199E-3</v>
      </c>
      <c r="AX25" s="19"/>
      <c r="AY25" s="19">
        <v>9.3733562939479504E-3</v>
      </c>
      <c r="AZ25" s="19">
        <v>6.7598499642939503E-3</v>
      </c>
      <c r="BA25" s="19"/>
      <c r="BB25" s="19">
        <v>4.7344365271642904E-3</v>
      </c>
      <c r="BC25" s="19">
        <v>8.0686934218116204E-3</v>
      </c>
      <c r="BD25" s="19"/>
      <c r="BE25" s="19">
        <v>0</v>
      </c>
      <c r="BF25" s="19">
        <v>8.9715662227386299E-3</v>
      </c>
      <c r="BG25" s="19"/>
      <c r="BH25" s="19">
        <v>4.8199205936868298E-3</v>
      </c>
      <c r="BI25" s="19">
        <v>7.8300990941870992E-3</v>
      </c>
      <c r="BJ25" s="19"/>
      <c r="BK25" s="19">
        <v>7.5813473782832402E-3</v>
      </c>
      <c r="BL25" s="19">
        <v>7.5780159632734701E-3</v>
      </c>
      <c r="BM25" s="19"/>
      <c r="BN25" s="19">
        <v>0</v>
      </c>
      <c r="BO25" s="19">
        <v>8.0621556015786199E-3</v>
      </c>
      <c r="BP25" s="19"/>
      <c r="BQ25" s="19">
        <v>2.7498504203774098E-3</v>
      </c>
      <c r="BR25" s="19">
        <v>8.2626642627383305E-3</v>
      </c>
      <c r="BS25" s="19"/>
      <c r="BT25" s="19">
        <v>4.6544200799198097E-3</v>
      </c>
      <c r="BU25" s="19">
        <v>7.8270116861602207E-3</v>
      </c>
      <c r="BV25" s="19"/>
      <c r="BW25" s="19">
        <v>9.8405666499416806E-3</v>
      </c>
      <c r="BX25" s="19">
        <v>5.8014602103819103E-3</v>
      </c>
      <c r="BY25" s="19"/>
      <c r="BZ25" s="19">
        <v>6.5248176724609103E-3</v>
      </c>
      <c r="CA25" s="19">
        <v>7.7314911278904101E-3</v>
      </c>
    </row>
    <row r="26" spans="2:79" x14ac:dyDescent="0.35">
      <c r="B26" s="16" t="s">
        <v>705</v>
      </c>
    </row>
    <row r="27" spans="2:79" x14ac:dyDescent="0.35">
      <c r="B27" t="s">
        <v>78</v>
      </c>
    </row>
    <row r="28" spans="2:79" x14ac:dyDescent="0.35">
      <c r="B28" t="s">
        <v>79</v>
      </c>
    </row>
    <row r="30" spans="2:79" x14ac:dyDescent="0.35">
      <c r="B3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CA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405</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312</v>
      </c>
      <c r="CA7" s="10">
        <v>2389</v>
      </c>
    </row>
    <row r="8" spans="2:79" ht="30" customHeight="1" x14ac:dyDescent="0.35">
      <c r="B8" s="11" t="s">
        <v>27</v>
      </c>
      <c r="C8" s="11">
        <v>2600</v>
      </c>
      <c r="D8" s="11">
        <v>322</v>
      </c>
      <c r="E8" s="11">
        <v>399</v>
      </c>
      <c r="F8" s="11">
        <v>281</v>
      </c>
      <c r="G8" s="11">
        <v>341</v>
      </c>
      <c r="H8" s="11">
        <v>302</v>
      </c>
      <c r="I8" s="11">
        <v>342</v>
      </c>
      <c r="J8" s="11">
        <v>204</v>
      </c>
      <c r="K8" s="11">
        <v>114</v>
      </c>
      <c r="L8" s="11">
        <v>295</v>
      </c>
      <c r="M8" s="11"/>
      <c r="N8" s="11">
        <v>313</v>
      </c>
      <c r="O8" s="11">
        <v>416</v>
      </c>
      <c r="P8" s="11">
        <v>480</v>
      </c>
      <c r="Q8" s="11">
        <v>1390</v>
      </c>
      <c r="R8" s="11"/>
      <c r="S8" s="11">
        <v>238</v>
      </c>
      <c r="T8" s="11">
        <v>177</v>
      </c>
      <c r="U8" s="11">
        <v>235</v>
      </c>
      <c r="V8" s="11">
        <v>491</v>
      </c>
      <c r="W8" s="11">
        <v>491</v>
      </c>
      <c r="X8" s="11">
        <v>514</v>
      </c>
      <c r="Y8" s="11">
        <v>347</v>
      </c>
      <c r="Z8" s="11"/>
      <c r="AA8" s="11">
        <v>2515</v>
      </c>
      <c r="AB8" s="11">
        <v>85</v>
      </c>
      <c r="AC8" s="11"/>
      <c r="AD8" s="11">
        <v>1402</v>
      </c>
      <c r="AE8" s="11">
        <v>1018</v>
      </c>
      <c r="AF8" s="11">
        <v>146</v>
      </c>
      <c r="AG8" s="11"/>
      <c r="AH8" s="11">
        <v>892</v>
      </c>
      <c r="AI8" s="11">
        <v>1709</v>
      </c>
      <c r="AJ8" s="11"/>
      <c r="AK8" s="11">
        <v>682</v>
      </c>
      <c r="AL8" s="11">
        <v>1918</v>
      </c>
      <c r="AM8" s="11"/>
      <c r="AN8" s="11">
        <v>1210</v>
      </c>
      <c r="AO8" s="11">
        <v>1390</v>
      </c>
      <c r="AP8" s="11"/>
      <c r="AQ8" s="11">
        <v>1221</v>
      </c>
      <c r="AR8" s="11">
        <v>1379</v>
      </c>
      <c r="AS8" s="11"/>
      <c r="AT8" s="11">
        <v>133</v>
      </c>
      <c r="AU8" s="11">
        <v>587</v>
      </c>
      <c r="AV8" s="11">
        <v>1306</v>
      </c>
      <c r="AW8" s="11">
        <v>566</v>
      </c>
      <c r="AX8" s="11"/>
      <c r="AY8" s="11">
        <v>815</v>
      </c>
      <c r="AZ8" s="11">
        <v>1786</v>
      </c>
      <c r="BA8" s="11"/>
      <c r="BB8" s="11">
        <v>382</v>
      </c>
      <c r="BC8" s="11">
        <v>2218</v>
      </c>
      <c r="BD8" s="11"/>
      <c r="BE8" s="11">
        <v>404</v>
      </c>
      <c r="BF8" s="11">
        <v>2196</v>
      </c>
      <c r="BG8" s="11"/>
      <c r="BH8" s="11">
        <v>217</v>
      </c>
      <c r="BI8" s="11">
        <v>2383</v>
      </c>
      <c r="BJ8" s="11"/>
      <c r="BK8" s="11">
        <v>477</v>
      </c>
      <c r="BL8" s="11">
        <v>2124</v>
      </c>
      <c r="BM8" s="11"/>
      <c r="BN8" s="11">
        <v>156</v>
      </c>
      <c r="BO8" s="11">
        <v>2444</v>
      </c>
      <c r="BP8" s="11"/>
      <c r="BQ8" s="11">
        <v>323</v>
      </c>
      <c r="BR8" s="11">
        <v>2277</v>
      </c>
      <c r="BS8" s="11"/>
      <c r="BT8" s="11">
        <v>204</v>
      </c>
      <c r="BU8" s="11">
        <v>2397</v>
      </c>
      <c r="BV8" s="11"/>
      <c r="BW8" s="11">
        <v>1144</v>
      </c>
      <c r="BX8" s="11">
        <v>1456</v>
      </c>
      <c r="BY8" s="11"/>
      <c r="BZ8" s="11">
        <v>329</v>
      </c>
      <c r="CA8" s="11">
        <v>2271</v>
      </c>
    </row>
    <row r="9" spans="2:79" x14ac:dyDescent="0.35">
      <c r="B9" s="18" t="s">
        <v>441</v>
      </c>
      <c r="C9" s="17">
        <v>2.52921361181799E-2</v>
      </c>
      <c r="D9" s="17">
        <v>1.9677417338164301E-2</v>
      </c>
      <c r="E9" s="17">
        <v>2.2011540683871299E-2</v>
      </c>
      <c r="F9" s="17">
        <v>3.6439742916647401E-2</v>
      </c>
      <c r="G9" s="17">
        <v>2.1550261123391899E-2</v>
      </c>
      <c r="H9" s="17">
        <v>4.1582528652418398E-2</v>
      </c>
      <c r="I9" s="17">
        <v>2.0383193597455301E-2</v>
      </c>
      <c r="J9" s="17">
        <v>1.8635718857933001E-2</v>
      </c>
      <c r="K9" s="17">
        <v>1.6524165629725401E-2</v>
      </c>
      <c r="L9" s="17">
        <v>2.65843465569565E-2</v>
      </c>
      <c r="M9" s="17"/>
      <c r="N9" s="17">
        <v>8.7428191909892303E-2</v>
      </c>
      <c r="O9" s="17">
        <v>2.65872828131597E-2</v>
      </c>
      <c r="P9" s="17">
        <v>2.1185586899251398E-2</v>
      </c>
      <c r="Q9" s="17">
        <v>1.2311464463563499E-2</v>
      </c>
      <c r="R9" s="17"/>
      <c r="S9" s="17">
        <v>5.2910761893972001E-2</v>
      </c>
      <c r="T9" s="17">
        <v>1.01829444257626E-2</v>
      </c>
      <c r="U9" s="17">
        <v>2.4010471562357E-2</v>
      </c>
      <c r="V9" s="17">
        <v>4.3400666806495E-2</v>
      </c>
      <c r="W9" s="17">
        <v>1.3912511265104399E-2</v>
      </c>
      <c r="X9" s="17">
        <v>1.34276437710075E-2</v>
      </c>
      <c r="Y9" s="17">
        <v>1.92142723686353E-2</v>
      </c>
      <c r="Z9" s="17"/>
      <c r="AA9" s="17">
        <v>2.4509264899705299E-2</v>
      </c>
      <c r="AB9" s="17">
        <v>4.8406800067494697E-2</v>
      </c>
      <c r="AC9" s="17"/>
      <c r="AD9" s="17">
        <v>3.0681557073030202E-2</v>
      </c>
      <c r="AE9" s="17">
        <v>1.54947278042254E-2</v>
      </c>
      <c r="AF9" s="17">
        <v>3.1419855333644803E-2</v>
      </c>
      <c r="AG9" s="17"/>
      <c r="AH9" s="17">
        <v>1.8993262563956101E-2</v>
      </c>
      <c r="AI9" s="17">
        <v>2.8578900525892698E-2</v>
      </c>
      <c r="AJ9" s="17"/>
      <c r="AK9" s="17">
        <v>3.1256354542527801E-2</v>
      </c>
      <c r="AL9" s="17">
        <v>2.3170414247054801E-2</v>
      </c>
      <c r="AM9" s="17"/>
      <c r="AN9" s="17">
        <v>4.0202182604729901E-2</v>
      </c>
      <c r="AO9" s="17">
        <v>1.2311464463563499E-2</v>
      </c>
      <c r="AP9" s="17"/>
      <c r="AQ9" s="17">
        <v>1.9734515775043801E-2</v>
      </c>
      <c r="AR9" s="17">
        <v>3.0211501242857101E-2</v>
      </c>
      <c r="AS9" s="17"/>
      <c r="AT9" s="17">
        <v>3.7589664463452598E-2</v>
      </c>
      <c r="AU9" s="17">
        <v>4.5114321778012702E-2</v>
      </c>
      <c r="AV9" s="17">
        <v>2.40802607918911E-2</v>
      </c>
      <c r="AW9" s="17">
        <v>4.9554460462854404E-3</v>
      </c>
      <c r="AX9" s="17"/>
      <c r="AY9" s="17">
        <v>2.3282306868890199E-2</v>
      </c>
      <c r="AZ9" s="17">
        <v>2.6209043568663298E-2</v>
      </c>
      <c r="BA9" s="17"/>
      <c r="BB9" s="17">
        <v>2.0001985896999499E-2</v>
      </c>
      <c r="BC9" s="17">
        <v>2.6203653094808099E-2</v>
      </c>
      <c r="BD9" s="17"/>
      <c r="BE9" s="17">
        <v>1.43223329178236E-2</v>
      </c>
      <c r="BF9" s="17">
        <v>2.7308368773388301E-2</v>
      </c>
      <c r="BG9" s="17"/>
      <c r="BH9" s="17">
        <v>1.6274437545867701E-2</v>
      </c>
      <c r="BI9" s="17">
        <v>2.61141533354609E-2</v>
      </c>
      <c r="BJ9" s="17"/>
      <c r="BK9" s="17">
        <v>2.0975960399161199E-2</v>
      </c>
      <c r="BL9" s="17">
        <v>2.6260700410577299E-2</v>
      </c>
      <c r="BM9" s="17"/>
      <c r="BN9" s="17">
        <v>1.82324982632345E-2</v>
      </c>
      <c r="BO9" s="17">
        <v>2.57425528420554E-2</v>
      </c>
      <c r="BP9" s="17"/>
      <c r="BQ9" s="17">
        <v>1.8286233104364301E-2</v>
      </c>
      <c r="BR9" s="17">
        <v>2.6284582630442799E-2</v>
      </c>
      <c r="BS9" s="17"/>
      <c r="BT9" s="17">
        <v>2.0432705715632899E-2</v>
      </c>
      <c r="BU9" s="17">
        <v>2.5704901221050399E-2</v>
      </c>
      <c r="BV9" s="17"/>
      <c r="BW9" s="17">
        <v>3.8920867059839603E-2</v>
      </c>
      <c r="BX9" s="17">
        <v>1.45842834169016E-2</v>
      </c>
      <c r="BY9" s="17"/>
      <c r="BZ9" s="17">
        <v>3.8933027074828201E-2</v>
      </c>
      <c r="CA9" s="17">
        <v>2.33134003289115E-2</v>
      </c>
    </row>
    <row r="10" spans="2:79" x14ac:dyDescent="0.35">
      <c r="B10" s="18" t="s">
        <v>442</v>
      </c>
      <c r="C10" s="17">
        <v>0.13996097201326499</v>
      </c>
      <c r="D10" s="17">
        <v>0.120629562911701</v>
      </c>
      <c r="E10" s="17">
        <v>0.115598081868818</v>
      </c>
      <c r="F10" s="17">
        <v>0.100980417823386</v>
      </c>
      <c r="G10" s="17">
        <v>0.12233332211034401</v>
      </c>
      <c r="H10" s="17">
        <v>0.188261524781386</v>
      </c>
      <c r="I10" s="17">
        <v>0.16772600148369701</v>
      </c>
      <c r="J10" s="17">
        <v>0.109854889305389</v>
      </c>
      <c r="K10" s="17">
        <v>0.17845050347991601</v>
      </c>
      <c r="L10" s="17">
        <v>0.176015032797354</v>
      </c>
      <c r="M10" s="17"/>
      <c r="N10" s="17">
        <v>0.242860816100363</v>
      </c>
      <c r="O10" s="17">
        <v>0.21704639467140399</v>
      </c>
      <c r="P10" s="17">
        <v>0.14828311841151801</v>
      </c>
      <c r="Q10" s="17">
        <v>9.0796170189851103E-2</v>
      </c>
      <c r="R10" s="17"/>
      <c r="S10" s="17">
        <v>0.19066988734037699</v>
      </c>
      <c r="T10" s="17">
        <v>0.167715835235065</v>
      </c>
      <c r="U10" s="17">
        <v>0.131857696169873</v>
      </c>
      <c r="V10" s="17">
        <v>0.12863053733313801</v>
      </c>
      <c r="W10" s="17">
        <v>0.16952914587221199</v>
      </c>
      <c r="X10" s="17">
        <v>0.11942632967813301</v>
      </c>
      <c r="Y10" s="17">
        <v>0.13242322019800801</v>
      </c>
      <c r="Z10" s="17"/>
      <c r="AA10" s="17">
        <v>0.14078466988364699</v>
      </c>
      <c r="AB10" s="17">
        <v>0.11564088076410001</v>
      </c>
      <c r="AC10" s="17"/>
      <c r="AD10" s="17">
        <v>0.168608779603345</v>
      </c>
      <c r="AE10" s="17">
        <v>9.51734284598902E-2</v>
      </c>
      <c r="AF10" s="17">
        <v>0.19370847932047</v>
      </c>
      <c r="AG10" s="17"/>
      <c r="AH10" s="17">
        <v>0.13280828717491</v>
      </c>
      <c r="AI10" s="17">
        <v>0.14369325680099901</v>
      </c>
      <c r="AJ10" s="17"/>
      <c r="AK10" s="17">
        <v>0.16448364323120099</v>
      </c>
      <c r="AL10" s="17">
        <v>0.13123723251219299</v>
      </c>
      <c r="AM10" s="17"/>
      <c r="AN10" s="17">
        <v>0.19643335650874799</v>
      </c>
      <c r="AO10" s="17">
        <v>9.0796170189851103E-2</v>
      </c>
      <c r="AP10" s="17"/>
      <c r="AQ10" s="17">
        <v>0.128487469060246</v>
      </c>
      <c r="AR10" s="17">
        <v>0.15011682052398101</v>
      </c>
      <c r="AS10" s="17"/>
      <c r="AT10" s="17">
        <v>0.13261721351879199</v>
      </c>
      <c r="AU10" s="17">
        <v>0.14064912344024999</v>
      </c>
      <c r="AV10" s="17">
        <v>0.14777302226250699</v>
      </c>
      <c r="AW10" s="17">
        <v>0.121462377081717</v>
      </c>
      <c r="AX10" s="17"/>
      <c r="AY10" s="17">
        <v>0.13127466572615101</v>
      </c>
      <c r="AZ10" s="17">
        <v>0.143923765844954</v>
      </c>
      <c r="BA10" s="17"/>
      <c r="BB10" s="17">
        <v>0.17565935614347</v>
      </c>
      <c r="BC10" s="17">
        <v>0.133809977842514</v>
      </c>
      <c r="BD10" s="17"/>
      <c r="BE10" s="17">
        <v>0.134624494432908</v>
      </c>
      <c r="BF10" s="17">
        <v>0.14094180823838101</v>
      </c>
      <c r="BG10" s="17"/>
      <c r="BH10" s="17">
        <v>0.16976280593047199</v>
      </c>
      <c r="BI10" s="17">
        <v>0.137244356416719</v>
      </c>
      <c r="BJ10" s="17"/>
      <c r="BK10" s="17">
        <v>0.12199731150309</v>
      </c>
      <c r="BL10" s="17">
        <v>0.14399207761775601</v>
      </c>
      <c r="BM10" s="17"/>
      <c r="BN10" s="17">
        <v>0.13933905628428001</v>
      </c>
      <c r="BO10" s="17">
        <v>0.140000651278821</v>
      </c>
      <c r="BP10" s="17"/>
      <c r="BQ10" s="17">
        <v>0.13025534729222901</v>
      </c>
      <c r="BR10" s="17">
        <v>0.141335857361339</v>
      </c>
      <c r="BS10" s="17"/>
      <c r="BT10" s="17">
        <v>0.160178932398989</v>
      </c>
      <c r="BU10" s="17">
        <v>0.138243637303816</v>
      </c>
      <c r="BV10" s="17"/>
      <c r="BW10" s="17">
        <v>0.20006241803889399</v>
      </c>
      <c r="BX10" s="17">
        <v>9.2740329538838207E-2</v>
      </c>
      <c r="BY10" s="17"/>
      <c r="BZ10" s="17">
        <v>0.21813739352940401</v>
      </c>
      <c r="CA10" s="17">
        <v>0.12862076823753399</v>
      </c>
    </row>
    <row r="11" spans="2:79" x14ac:dyDescent="0.35">
      <c r="B11" s="18" t="s">
        <v>443</v>
      </c>
      <c r="C11" s="17">
        <v>0.275506234130523</v>
      </c>
      <c r="D11" s="17">
        <v>0.25392814457416402</v>
      </c>
      <c r="E11" s="17">
        <v>0.25935436236183501</v>
      </c>
      <c r="F11" s="17">
        <v>0.35578808231223502</v>
      </c>
      <c r="G11" s="17">
        <v>0.32949072751236202</v>
      </c>
      <c r="H11" s="17">
        <v>0.31190901280991001</v>
      </c>
      <c r="I11" s="17">
        <v>0.26284373798504501</v>
      </c>
      <c r="J11" s="17">
        <v>0.24873521061569301</v>
      </c>
      <c r="K11" s="17">
        <v>0.34248288499726298</v>
      </c>
      <c r="L11" s="17">
        <v>0.15205105229764701</v>
      </c>
      <c r="M11" s="17"/>
      <c r="N11" s="17">
        <v>0.25140300213764899</v>
      </c>
      <c r="O11" s="17">
        <v>0.27267762199675899</v>
      </c>
      <c r="P11" s="17">
        <v>0.34192794795311698</v>
      </c>
      <c r="Q11" s="17">
        <v>0.25883102504413502</v>
      </c>
      <c r="R11" s="17"/>
      <c r="S11" s="17">
        <v>0.30416914652095101</v>
      </c>
      <c r="T11" s="17">
        <v>0.30767035842031198</v>
      </c>
      <c r="U11" s="17">
        <v>0.33368520987086098</v>
      </c>
      <c r="V11" s="17">
        <v>0.227892263683243</v>
      </c>
      <c r="W11" s="17">
        <v>0.29765385675380901</v>
      </c>
      <c r="X11" s="17">
        <v>0.29765679734739803</v>
      </c>
      <c r="Y11" s="17">
        <v>0.23562098061592801</v>
      </c>
      <c r="Z11" s="17"/>
      <c r="AA11" s="17">
        <v>0.28005979053538499</v>
      </c>
      <c r="AB11" s="17">
        <v>0.141060205730485</v>
      </c>
      <c r="AC11" s="17"/>
      <c r="AD11" s="17">
        <v>0.30625009783550899</v>
      </c>
      <c r="AE11" s="17">
        <v>0.25572129116172798</v>
      </c>
      <c r="AF11" s="17">
        <v>0.18297188972644199</v>
      </c>
      <c r="AG11" s="17"/>
      <c r="AH11" s="17">
        <v>0.285685961545873</v>
      </c>
      <c r="AI11" s="17">
        <v>0.27019443266936299</v>
      </c>
      <c r="AJ11" s="17"/>
      <c r="AK11" s="17">
        <v>0.29342486088382502</v>
      </c>
      <c r="AL11" s="17">
        <v>0.26913182937569302</v>
      </c>
      <c r="AM11" s="17"/>
      <c r="AN11" s="17">
        <v>0.294659953542459</v>
      </c>
      <c r="AO11" s="17">
        <v>0.25883102504413502</v>
      </c>
      <c r="AP11" s="17"/>
      <c r="AQ11" s="17">
        <v>0.24950491225441901</v>
      </c>
      <c r="AR11" s="17">
        <v>0.29852147952971497</v>
      </c>
      <c r="AS11" s="17"/>
      <c r="AT11" s="17">
        <v>0.16191079691520099</v>
      </c>
      <c r="AU11" s="17">
        <v>0.28519364083764598</v>
      </c>
      <c r="AV11" s="17">
        <v>0.28228987541566802</v>
      </c>
      <c r="AW11" s="17">
        <v>0.27818115395402898</v>
      </c>
      <c r="AX11" s="17"/>
      <c r="AY11" s="17">
        <v>0.28012437869941897</v>
      </c>
      <c r="AZ11" s="17">
        <v>0.27339938293203198</v>
      </c>
      <c r="BA11" s="17"/>
      <c r="BB11" s="17">
        <v>0.31679521560519902</v>
      </c>
      <c r="BC11" s="17">
        <v>0.26839195457544202</v>
      </c>
      <c r="BD11" s="17"/>
      <c r="BE11" s="17">
        <v>0.25705970751541002</v>
      </c>
      <c r="BF11" s="17">
        <v>0.27889667684469599</v>
      </c>
      <c r="BG11" s="17"/>
      <c r="BH11" s="17">
        <v>0.26469467818973003</v>
      </c>
      <c r="BI11" s="17">
        <v>0.27649177218745302</v>
      </c>
      <c r="BJ11" s="17"/>
      <c r="BK11" s="17">
        <v>0.27390457662267398</v>
      </c>
      <c r="BL11" s="17">
        <v>0.27586565144152803</v>
      </c>
      <c r="BM11" s="17"/>
      <c r="BN11" s="17">
        <v>0.273263210161592</v>
      </c>
      <c r="BO11" s="17">
        <v>0.275649342818025</v>
      </c>
      <c r="BP11" s="17"/>
      <c r="BQ11" s="17">
        <v>0.26014877649324503</v>
      </c>
      <c r="BR11" s="17">
        <v>0.27768175029728798</v>
      </c>
      <c r="BS11" s="17"/>
      <c r="BT11" s="17">
        <v>0.28407230744072598</v>
      </c>
      <c r="BU11" s="17">
        <v>0.27477862290077398</v>
      </c>
      <c r="BV11" s="17"/>
      <c r="BW11" s="17">
        <v>0.30118228070321001</v>
      </c>
      <c r="BX11" s="17">
        <v>0.25533301874983999</v>
      </c>
      <c r="BY11" s="17"/>
      <c r="BZ11" s="17">
        <v>0.31715214603882502</v>
      </c>
      <c r="CA11" s="17">
        <v>0.26946511433625397</v>
      </c>
    </row>
    <row r="12" spans="2:79" x14ac:dyDescent="0.35">
      <c r="B12" s="18" t="s">
        <v>444</v>
      </c>
      <c r="C12" s="17">
        <v>0.32560997103564499</v>
      </c>
      <c r="D12" s="17">
        <v>0.34698608294251498</v>
      </c>
      <c r="E12" s="17">
        <v>0.41965183027875902</v>
      </c>
      <c r="F12" s="17">
        <v>0.337002563429387</v>
      </c>
      <c r="G12" s="17">
        <v>0.32812849270859501</v>
      </c>
      <c r="H12" s="17">
        <v>0.29586264901132803</v>
      </c>
      <c r="I12" s="17">
        <v>0.29647754226704298</v>
      </c>
      <c r="J12" s="17">
        <v>0.31039522283323001</v>
      </c>
      <c r="K12" s="17">
        <v>0.21164407786071601</v>
      </c>
      <c r="L12" s="17">
        <v>0.279856049516091</v>
      </c>
      <c r="M12" s="17"/>
      <c r="N12" s="17">
        <v>0.207253162114794</v>
      </c>
      <c r="O12" s="17">
        <v>0.250174894283338</v>
      </c>
      <c r="P12" s="17">
        <v>0.29663674151615199</v>
      </c>
      <c r="Q12" s="17">
        <v>0.384904001978778</v>
      </c>
      <c r="R12" s="17"/>
      <c r="S12" s="17">
        <v>0.245548033684025</v>
      </c>
      <c r="T12" s="17">
        <v>0.31251574427188999</v>
      </c>
      <c r="U12" s="17">
        <v>0.31470416948573998</v>
      </c>
      <c r="V12" s="17">
        <v>0.33629213761341897</v>
      </c>
      <c r="W12" s="17">
        <v>0.34024008722698501</v>
      </c>
      <c r="X12" s="17">
        <v>0.36603917721444201</v>
      </c>
      <c r="Y12" s="17">
        <v>0.333966703410084</v>
      </c>
      <c r="Z12" s="17"/>
      <c r="AA12" s="17">
        <v>0.33016540800822203</v>
      </c>
      <c r="AB12" s="17">
        <v>0.19110841793403899</v>
      </c>
      <c r="AC12" s="17"/>
      <c r="AD12" s="17">
        <v>0.290791762501664</v>
      </c>
      <c r="AE12" s="17">
        <v>0.38389994122681098</v>
      </c>
      <c r="AF12" s="17">
        <v>0.28964539089536501</v>
      </c>
      <c r="AG12" s="17"/>
      <c r="AH12" s="17">
        <v>0.36999176234287401</v>
      </c>
      <c r="AI12" s="17">
        <v>0.302451466461233</v>
      </c>
      <c r="AJ12" s="17"/>
      <c r="AK12" s="17">
        <v>0.25433003279350502</v>
      </c>
      <c r="AL12" s="17">
        <v>0.35096722544527598</v>
      </c>
      <c r="AM12" s="17"/>
      <c r="AN12" s="17">
        <v>0.25750280514622598</v>
      </c>
      <c r="AO12" s="17">
        <v>0.384904001978778</v>
      </c>
      <c r="AP12" s="17"/>
      <c r="AQ12" s="17">
        <v>0.36176556910345398</v>
      </c>
      <c r="AR12" s="17">
        <v>0.29360659958975399</v>
      </c>
      <c r="AS12" s="17"/>
      <c r="AT12" s="17">
        <v>0.30899642403682698</v>
      </c>
      <c r="AU12" s="17">
        <v>0.28973082905784497</v>
      </c>
      <c r="AV12" s="17">
        <v>0.332527186262709</v>
      </c>
      <c r="AW12" s="17">
        <v>0.35495077069784597</v>
      </c>
      <c r="AX12" s="17"/>
      <c r="AY12" s="17">
        <v>0.34181872413569803</v>
      </c>
      <c r="AZ12" s="17">
        <v>0.31821534958422798</v>
      </c>
      <c r="BA12" s="17"/>
      <c r="BB12" s="17">
        <v>0.31237226857250799</v>
      </c>
      <c r="BC12" s="17">
        <v>0.32789088745998202</v>
      </c>
      <c r="BD12" s="17"/>
      <c r="BE12" s="17">
        <v>0.36322344015000801</v>
      </c>
      <c r="BF12" s="17">
        <v>0.31869667429559201</v>
      </c>
      <c r="BG12" s="17"/>
      <c r="BH12" s="17">
        <v>0.30447703380727897</v>
      </c>
      <c r="BI12" s="17">
        <v>0.32753636479499898</v>
      </c>
      <c r="BJ12" s="17"/>
      <c r="BK12" s="17">
        <v>0.359030389744805</v>
      </c>
      <c r="BL12" s="17">
        <v>0.318110317104497</v>
      </c>
      <c r="BM12" s="17"/>
      <c r="BN12" s="17">
        <v>0.33298549514327003</v>
      </c>
      <c r="BO12" s="17">
        <v>0.325139400239567</v>
      </c>
      <c r="BP12" s="17"/>
      <c r="BQ12" s="17">
        <v>0.37353042871521702</v>
      </c>
      <c r="BR12" s="17">
        <v>0.31882162540820103</v>
      </c>
      <c r="BS12" s="17"/>
      <c r="BT12" s="17">
        <v>0.32459849409397201</v>
      </c>
      <c r="BU12" s="17">
        <v>0.32569588694539098</v>
      </c>
      <c r="BV12" s="17"/>
      <c r="BW12" s="17">
        <v>0.26158379635016898</v>
      </c>
      <c r="BX12" s="17">
        <v>0.37591420335875397</v>
      </c>
      <c r="BY12" s="17"/>
      <c r="BZ12" s="17">
        <v>0.26516592580896697</v>
      </c>
      <c r="CA12" s="17">
        <v>0.33437793171492097</v>
      </c>
    </row>
    <row r="13" spans="2:79" x14ac:dyDescent="0.35">
      <c r="B13" s="18" t="s">
        <v>445</v>
      </c>
      <c r="C13" s="17">
        <v>0.15065058563544301</v>
      </c>
      <c r="D13" s="17">
        <v>0.174041501999707</v>
      </c>
      <c r="E13" s="17">
        <v>0.123446726600053</v>
      </c>
      <c r="F13" s="17">
        <v>0.121387391080441</v>
      </c>
      <c r="G13" s="17">
        <v>0.14164098092256799</v>
      </c>
      <c r="H13" s="17">
        <v>9.3497070421035694E-2</v>
      </c>
      <c r="I13" s="17">
        <v>0.18184236045007601</v>
      </c>
      <c r="J13" s="17">
        <v>0.18293717861171299</v>
      </c>
      <c r="K13" s="17">
        <v>0.164371057958274</v>
      </c>
      <c r="L13" s="17">
        <v>0.194915209189193</v>
      </c>
      <c r="M13" s="17"/>
      <c r="N13" s="17">
        <v>0.100320808663863</v>
      </c>
      <c r="O13" s="17">
        <v>0.17938713438435799</v>
      </c>
      <c r="P13" s="17">
        <v>0.130289406838455</v>
      </c>
      <c r="Q13" s="17">
        <v>0.160432638483295</v>
      </c>
      <c r="R13" s="17"/>
      <c r="S13" s="17">
        <v>0.13013827219597199</v>
      </c>
      <c r="T13" s="17">
        <v>0.127886088448465</v>
      </c>
      <c r="U13" s="17">
        <v>0.147232107326115</v>
      </c>
      <c r="V13" s="17">
        <v>0.16614869372105401</v>
      </c>
      <c r="W13" s="17">
        <v>0.113460739768847</v>
      </c>
      <c r="X13" s="17">
        <v>0.15217944772382</v>
      </c>
      <c r="Y13" s="17">
        <v>0.19308844102928699</v>
      </c>
      <c r="Z13" s="17"/>
      <c r="AA13" s="17">
        <v>0.15157755798616801</v>
      </c>
      <c r="AB13" s="17">
        <v>0.123281263744854</v>
      </c>
      <c r="AC13" s="17"/>
      <c r="AD13" s="17">
        <v>0.13628920836185601</v>
      </c>
      <c r="AE13" s="17">
        <v>0.16875415879827901</v>
      </c>
      <c r="AF13" s="17">
        <v>0.16478214372729799</v>
      </c>
      <c r="AG13" s="17"/>
      <c r="AH13" s="17">
        <v>0.15502881094534299</v>
      </c>
      <c r="AI13" s="17">
        <v>0.14836601919770601</v>
      </c>
      <c r="AJ13" s="17"/>
      <c r="AK13" s="17">
        <v>0.15068572996594201</v>
      </c>
      <c r="AL13" s="17">
        <v>0.15063808332761999</v>
      </c>
      <c r="AM13" s="17"/>
      <c r="AN13" s="17">
        <v>0.13941458286331401</v>
      </c>
      <c r="AO13" s="17">
        <v>0.160432638483295</v>
      </c>
      <c r="AP13" s="17"/>
      <c r="AQ13" s="17">
        <v>0.16568752554874999</v>
      </c>
      <c r="AR13" s="17">
        <v>0.137340536869203</v>
      </c>
      <c r="AS13" s="17"/>
      <c r="AT13" s="17">
        <v>0.15005469355040801</v>
      </c>
      <c r="AU13" s="17">
        <v>0.136940593435108</v>
      </c>
      <c r="AV13" s="17">
        <v>0.146704586766781</v>
      </c>
      <c r="AW13" s="17">
        <v>0.17014481274886001</v>
      </c>
      <c r="AX13" s="17"/>
      <c r="AY13" s="17">
        <v>0.14764413649720001</v>
      </c>
      <c r="AZ13" s="17">
        <v>0.15202216265638999</v>
      </c>
      <c r="BA13" s="17"/>
      <c r="BB13" s="17">
        <v>0.117441066148894</v>
      </c>
      <c r="BC13" s="17">
        <v>0.15637273709277899</v>
      </c>
      <c r="BD13" s="17"/>
      <c r="BE13" s="17">
        <v>0.14600796457815299</v>
      </c>
      <c r="BF13" s="17">
        <v>0.15150389211783799</v>
      </c>
      <c r="BG13" s="17"/>
      <c r="BH13" s="17">
        <v>0.117215610908075</v>
      </c>
      <c r="BI13" s="17">
        <v>0.15369838376983999</v>
      </c>
      <c r="BJ13" s="17"/>
      <c r="BK13" s="17">
        <v>0.145499914994939</v>
      </c>
      <c r="BL13" s="17">
        <v>0.151806413384139</v>
      </c>
      <c r="BM13" s="17"/>
      <c r="BN13" s="17">
        <v>0.112863242944464</v>
      </c>
      <c r="BO13" s="17">
        <v>0.15306148141346201</v>
      </c>
      <c r="BP13" s="17"/>
      <c r="BQ13" s="17">
        <v>0.15876597737200501</v>
      </c>
      <c r="BR13" s="17">
        <v>0.149500970488228</v>
      </c>
      <c r="BS13" s="17"/>
      <c r="BT13" s="17">
        <v>0.137354444657213</v>
      </c>
      <c r="BU13" s="17">
        <v>0.151779973762039</v>
      </c>
      <c r="BV13" s="17"/>
      <c r="BW13" s="17">
        <v>0.14019414222481699</v>
      </c>
      <c r="BX13" s="17">
        <v>0.15886602816633799</v>
      </c>
      <c r="BY13" s="17"/>
      <c r="BZ13" s="17">
        <v>0.13865300255596699</v>
      </c>
      <c r="CA13" s="17">
        <v>0.15239094461195901</v>
      </c>
    </row>
    <row r="14" spans="2:79" x14ac:dyDescent="0.35">
      <c r="B14" s="18" t="s">
        <v>446</v>
      </c>
      <c r="C14" s="17">
        <v>3.4260659947994501E-2</v>
      </c>
      <c r="D14" s="17">
        <v>4.6429273712056497E-2</v>
      </c>
      <c r="E14" s="17">
        <v>4.1650243080768402E-2</v>
      </c>
      <c r="F14" s="17">
        <v>1.69834809372751E-2</v>
      </c>
      <c r="G14" s="17">
        <v>1.19117700910054E-2</v>
      </c>
      <c r="H14" s="17">
        <v>2.6738685606688101E-2</v>
      </c>
      <c r="I14" s="17">
        <v>4.66020576583384E-2</v>
      </c>
      <c r="J14" s="17">
        <v>4.4339276549178901E-2</v>
      </c>
      <c r="K14" s="17">
        <v>3.2109728064932098E-2</v>
      </c>
      <c r="L14" s="17">
        <v>4.0557640613112803E-2</v>
      </c>
      <c r="M14" s="17"/>
      <c r="N14" s="17">
        <v>2.8957679135793401E-2</v>
      </c>
      <c r="O14" s="17">
        <v>8.5219900435370803E-3</v>
      </c>
      <c r="P14" s="17">
        <v>2.48886345631712E-2</v>
      </c>
      <c r="Q14" s="17">
        <v>4.6403399245995597E-2</v>
      </c>
      <c r="R14" s="17"/>
      <c r="S14" s="17">
        <v>3.8347180586685299E-2</v>
      </c>
      <c r="T14" s="17">
        <v>3.0022884678045099E-2</v>
      </c>
      <c r="U14" s="17">
        <v>3.1663542981558102E-2</v>
      </c>
      <c r="V14" s="17">
        <v>3.3156837716469503E-2</v>
      </c>
      <c r="W14" s="17">
        <v>2.82683686283411E-2</v>
      </c>
      <c r="X14" s="17">
        <v>3.250602141009E-2</v>
      </c>
      <c r="Y14" s="17">
        <v>5.05477265803062E-2</v>
      </c>
      <c r="Z14" s="17"/>
      <c r="AA14" s="17">
        <v>3.5066561016311899E-2</v>
      </c>
      <c r="AB14" s="17">
        <v>1.0466028173378401E-2</v>
      </c>
      <c r="AC14" s="17"/>
      <c r="AD14" s="17">
        <v>2.3084605844570599E-2</v>
      </c>
      <c r="AE14" s="17">
        <v>5.0575802198507498E-2</v>
      </c>
      <c r="AF14" s="17">
        <v>3.5851098849086903E-2</v>
      </c>
      <c r="AG14" s="17"/>
      <c r="AH14" s="17">
        <v>2.7824854783621799E-2</v>
      </c>
      <c r="AI14" s="17">
        <v>3.76188755348194E-2</v>
      </c>
      <c r="AJ14" s="17"/>
      <c r="AK14" s="17">
        <v>3.9964619938243698E-2</v>
      </c>
      <c r="AL14" s="17">
        <v>3.2231522883877303E-2</v>
      </c>
      <c r="AM14" s="17"/>
      <c r="AN14" s="17">
        <v>2.03130914226889E-2</v>
      </c>
      <c r="AO14" s="17">
        <v>4.6403399245995597E-2</v>
      </c>
      <c r="AP14" s="17"/>
      <c r="AQ14" s="17">
        <v>4.7893520696797101E-2</v>
      </c>
      <c r="AR14" s="17">
        <v>2.2193441322658099E-2</v>
      </c>
      <c r="AS14" s="17"/>
      <c r="AT14" s="17">
        <v>1.50308260251046E-2</v>
      </c>
      <c r="AU14" s="17">
        <v>2.71124107939575E-2</v>
      </c>
      <c r="AV14" s="17">
        <v>3.2018064521791699E-2</v>
      </c>
      <c r="AW14" s="17">
        <v>5.1809804556814699E-2</v>
      </c>
      <c r="AX14" s="17"/>
      <c r="AY14" s="17">
        <v>4.6762032087050702E-2</v>
      </c>
      <c r="AZ14" s="17">
        <v>2.8557388757361701E-2</v>
      </c>
      <c r="BA14" s="17"/>
      <c r="BB14" s="17">
        <v>2.6198165030671499E-2</v>
      </c>
      <c r="BC14" s="17">
        <v>3.5649864542165302E-2</v>
      </c>
      <c r="BD14" s="17"/>
      <c r="BE14" s="17">
        <v>5.3489329835556397E-2</v>
      </c>
      <c r="BF14" s="17">
        <v>3.0726460524775599E-2</v>
      </c>
      <c r="BG14" s="17"/>
      <c r="BH14" s="17">
        <v>4.5643154432961498E-2</v>
      </c>
      <c r="BI14" s="17">
        <v>3.3223077424336202E-2</v>
      </c>
      <c r="BJ14" s="17"/>
      <c r="BK14" s="17">
        <v>3.8437422908416799E-2</v>
      </c>
      <c r="BL14" s="17">
        <v>3.3323380345718898E-2</v>
      </c>
      <c r="BM14" s="17"/>
      <c r="BN14" s="17">
        <v>7.0280964812046598E-2</v>
      </c>
      <c r="BO14" s="17">
        <v>3.1962504144082297E-2</v>
      </c>
      <c r="BP14" s="17"/>
      <c r="BQ14" s="17">
        <v>4.7420922048906897E-2</v>
      </c>
      <c r="BR14" s="17">
        <v>3.2396395456071002E-2</v>
      </c>
      <c r="BS14" s="17"/>
      <c r="BT14" s="17">
        <v>5.0904611289057003E-2</v>
      </c>
      <c r="BU14" s="17">
        <v>3.2846905306326397E-2</v>
      </c>
      <c r="BV14" s="17"/>
      <c r="BW14" s="17">
        <v>2.14867492052115E-2</v>
      </c>
      <c r="BX14" s="17">
        <v>4.4296895547516799E-2</v>
      </c>
      <c r="BY14" s="17"/>
      <c r="BZ14" s="17">
        <v>1.0789893779655099E-2</v>
      </c>
      <c r="CA14" s="17">
        <v>3.7665308894052403E-2</v>
      </c>
    </row>
    <row r="15" spans="2:79" x14ac:dyDescent="0.35">
      <c r="B15" s="18" t="s">
        <v>96</v>
      </c>
      <c r="C15" s="19">
        <v>4.8719441118949498E-2</v>
      </c>
      <c r="D15" s="19">
        <v>3.83080165216911E-2</v>
      </c>
      <c r="E15" s="19">
        <v>1.8287215125894901E-2</v>
      </c>
      <c r="F15" s="19">
        <v>3.1418321500628899E-2</v>
      </c>
      <c r="G15" s="19">
        <v>4.4944445531732297E-2</v>
      </c>
      <c r="H15" s="19">
        <v>4.2148528717233701E-2</v>
      </c>
      <c r="I15" s="19">
        <v>2.41251065583451E-2</v>
      </c>
      <c r="J15" s="19">
        <v>8.5102503226863593E-2</v>
      </c>
      <c r="K15" s="19">
        <v>5.4417582009172502E-2</v>
      </c>
      <c r="L15" s="19">
        <v>0.13002066902964601</v>
      </c>
      <c r="M15" s="19"/>
      <c r="N15" s="19">
        <v>8.1776339937645603E-2</v>
      </c>
      <c r="O15" s="19">
        <v>4.5604681807444897E-2</v>
      </c>
      <c r="P15" s="19">
        <v>3.6788563818335403E-2</v>
      </c>
      <c r="Q15" s="19">
        <v>4.6321300594381901E-2</v>
      </c>
      <c r="R15" s="19"/>
      <c r="S15" s="19">
        <v>3.8216717778017599E-2</v>
      </c>
      <c r="T15" s="19">
        <v>4.4006144520459797E-2</v>
      </c>
      <c r="U15" s="19">
        <v>1.6846802603496101E-2</v>
      </c>
      <c r="V15" s="19">
        <v>6.4478863126181604E-2</v>
      </c>
      <c r="W15" s="19">
        <v>3.6935290484700699E-2</v>
      </c>
      <c r="X15" s="19">
        <v>1.87645828551096E-2</v>
      </c>
      <c r="Y15" s="19">
        <v>3.5138655797751599E-2</v>
      </c>
      <c r="Z15" s="19"/>
      <c r="AA15" s="19">
        <v>3.78367476705617E-2</v>
      </c>
      <c r="AB15" s="19">
        <v>0.37003640358564899</v>
      </c>
      <c r="AC15" s="19"/>
      <c r="AD15" s="19">
        <v>4.4293988780026099E-2</v>
      </c>
      <c r="AE15" s="19">
        <v>3.03806503505584E-2</v>
      </c>
      <c r="AF15" s="19">
        <v>0.10162114214769299</v>
      </c>
      <c r="AG15" s="19"/>
      <c r="AH15" s="19">
        <v>9.6670606434216301E-3</v>
      </c>
      <c r="AI15" s="19">
        <v>6.90970488099861E-2</v>
      </c>
      <c r="AJ15" s="19"/>
      <c r="AK15" s="19">
        <v>6.5854758644754902E-2</v>
      </c>
      <c r="AL15" s="19">
        <v>4.26236922082864E-2</v>
      </c>
      <c r="AM15" s="19"/>
      <c r="AN15" s="19">
        <v>5.1474027911834398E-2</v>
      </c>
      <c r="AO15" s="19">
        <v>4.6321300594381901E-2</v>
      </c>
      <c r="AP15" s="19"/>
      <c r="AQ15" s="19">
        <v>2.6926487561290499E-2</v>
      </c>
      <c r="AR15" s="19">
        <v>6.80096209218327E-2</v>
      </c>
      <c r="AS15" s="19"/>
      <c r="AT15" s="19">
        <v>0.193800381490215</v>
      </c>
      <c r="AU15" s="19">
        <v>7.5259080657181093E-2</v>
      </c>
      <c r="AV15" s="19">
        <v>3.4607003978652802E-2</v>
      </c>
      <c r="AW15" s="19">
        <v>1.84956349144473E-2</v>
      </c>
      <c r="AX15" s="19"/>
      <c r="AY15" s="19">
        <v>2.9093755985591298E-2</v>
      </c>
      <c r="AZ15" s="19">
        <v>5.7672906656370197E-2</v>
      </c>
      <c r="BA15" s="19"/>
      <c r="BB15" s="19">
        <v>3.1531942602257897E-2</v>
      </c>
      <c r="BC15" s="19">
        <v>5.1680925392309E-2</v>
      </c>
      <c r="BD15" s="19"/>
      <c r="BE15" s="19">
        <v>3.1272730570140697E-2</v>
      </c>
      <c r="BF15" s="19">
        <v>5.1926119205328698E-2</v>
      </c>
      <c r="BG15" s="19"/>
      <c r="BH15" s="19">
        <v>8.1932279185614701E-2</v>
      </c>
      <c r="BI15" s="19">
        <v>4.5691892071192397E-2</v>
      </c>
      <c r="BJ15" s="19"/>
      <c r="BK15" s="19">
        <v>4.0154423826913997E-2</v>
      </c>
      <c r="BL15" s="19">
        <v>5.0641459695783E-2</v>
      </c>
      <c r="BM15" s="19"/>
      <c r="BN15" s="19">
        <v>5.3035532391112701E-2</v>
      </c>
      <c r="BO15" s="19">
        <v>4.8444067263987103E-2</v>
      </c>
      <c r="BP15" s="19"/>
      <c r="BQ15" s="19">
        <v>1.15923149740325E-2</v>
      </c>
      <c r="BR15" s="19">
        <v>5.39788183584297E-2</v>
      </c>
      <c r="BS15" s="19"/>
      <c r="BT15" s="19">
        <v>2.2458504404409801E-2</v>
      </c>
      <c r="BU15" s="19">
        <v>5.09500725606035E-2</v>
      </c>
      <c r="BV15" s="19"/>
      <c r="BW15" s="19">
        <v>3.6569746417858401E-2</v>
      </c>
      <c r="BX15" s="19">
        <v>5.82652412218123E-2</v>
      </c>
      <c r="BY15" s="19"/>
      <c r="BZ15" s="19">
        <v>1.1168611212353701E-2</v>
      </c>
      <c r="CA15" s="19">
        <v>5.4166531876368003E-2</v>
      </c>
    </row>
    <row r="16" spans="2:79" x14ac:dyDescent="0.35">
      <c r="B16" s="16" t="s">
        <v>705</v>
      </c>
    </row>
    <row r="17" spans="2:2" x14ac:dyDescent="0.35">
      <c r="B17" t="s">
        <v>78</v>
      </c>
    </row>
    <row r="18" spans="2:2" x14ac:dyDescent="0.35">
      <c r="B18" t="s">
        <v>79</v>
      </c>
    </row>
    <row r="20" spans="2:2" x14ac:dyDescent="0.3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CA25"/>
  <sheetViews>
    <sheetView showGridLines="0" topLeftCell="A11" workbookViewId="0">
      <pane xSplit="2" topLeftCell="C1" activePane="topRight" state="frozen"/>
      <selection pane="topRight" activeCell="B21" sqref="B21"/>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405</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312</v>
      </c>
      <c r="CA7" s="10">
        <v>2389</v>
      </c>
    </row>
    <row r="8" spans="2:79" ht="30" customHeight="1" x14ac:dyDescent="0.35">
      <c r="B8" s="11" t="s">
        <v>27</v>
      </c>
      <c r="C8" s="11">
        <v>2600</v>
      </c>
      <c r="D8" s="11">
        <v>322</v>
      </c>
      <c r="E8" s="11">
        <v>399</v>
      </c>
      <c r="F8" s="11">
        <v>281</v>
      </c>
      <c r="G8" s="11">
        <v>341</v>
      </c>
      <c r="H8" s="11">
        <v>302</v>
      </c>
      <c r="I8" s="11">
        <v>342</v>
      </c>
      <c r="J8" s="11">
        <v>204</v>
      </c>
      <c r="K8" s="11">
        <v>114</v>
      </c>
      <c r="L8" s="11">
        <v>295</v>
      </c>
      <c r="M8" s="11"/>
      <c r="N8" s="11">
        <v>313</v>
      </c>
      <c r="O8" s="11">
        <v>416</v>
      </c>
      <c r="P8" s="11">
        <v>480</v>
      </c>
      <c r="Q8" s="11">
        <v>1390</v>
      </c>
      <c r="R8" s="11"/>
      <c r="S8" s="11">
        <v>238</v>
      </c>
      <c r="T8" s="11">
        <v>177</v>
      </c>
      <c r="U8" s="11">
        <v>235</v>
      </c>
      <c r="V8" s="11">
        <v>491</v>
      </c>
      <c r="W8" s="11">
        <v>491</v>
      </c>
      <c r="X8" s="11">
        <v>514</v>
      </c>
      <c r="Y8" s="11">
        <v>347</v>
      </c>
      <c r="Z8" s="11"/>
      <c r="AA8" s="11">
        <v>2515</v>
      </c>
      <c r="AB8" s="11">
        <v>85</v>
      </c>
      <c r="AC8" s="11"/>
      <c r="AD8" s="11">
        <v>1402</v>
      </c>
      <c r="AE8" s="11">
        <v>1018</v>
      </c>
      <c r="AF8" s="11">
        <v>146</v>
      </c>
      <c r="AG8" s="11"/>
      <c r="AH8" s="11">
        <v>892</v>
      </c>
      <c r="AI8" s="11">
        <v>1709</v>
      </c>
      <c r="AJ8" s="11"/>
      <c r="AK8" s="11">
        <v>682</v>
      </c>
      <c r="AL8" s="11">
        <v>1918</v>
      </c>
      <c r="AM8" s="11"/>
      <c r="AN8" s="11">
        <v>1210</v>
      </c>
      <c r="AO8" s="11">
        <v>1390</v>
      </c>
      <c r="AP8" s="11"/>
      <c r="AQ8" s="11">
        <v>1221</v>
      </c>
      <c r="AR8" s="11">
        <v>1379</v>
      </c>
      <c r="AS8" s="11"/>
      <c r="AT8" s="11">
        <v>133</v>
      </c>
      <c r="AU8" s="11">
        <v>587</v>
      </c>
      <c r="AV8" s="11">
        <v>1306</v>
      </c>
      <c r="AW8" s="11">
        <v>566</v>
      </c>
      <c r="AX8" s="11"/>
      <c r="AY8" s="11">
        <v>815</v>
      </c>
      <c r="AZ8" s="11">
        <v>1786</v>
      </c>
      <c r="BA8" s="11"/>
      <c r="BB8" s="11">
        <v>382</v>
      </c>
      <c r="BC8" s="11">
        <v>2218</v>
      </c>
      <c r="BD8" s="11"/>
      <c r="BE8" s="11">
        <v>404</v>
      </c>
      <c r="BF8" s="11">
        <v>2196</v>
      </c>
      <c r="BG8" s="11"/>
      <c r="BH8" s="11">
        <v>217</v>
      </c>
      <c r="BI8" s="11">
        <v>2383</v>
      </c>
      <c r="BJ8" s="11"/>
      <c r="BK8" s="11">
        <v>477</v>
      </c>
      <c r="BL8" s="11">
        <v>2124</v>
      </c>
      <c r="BM8" s="11"/>
      <c r="BN8" s="11">
        <v>156</v>
      </c>
      <c r="BO8" s="11">
        <v>2444</v>
      </c>
      <c r="BP8" s="11"/>
      <c r="BQ8" s="11">
        <v>323</v>
      </c>
      <c r="BR8" s="11">
        <v>2277</v>
      </c>
      <c r="BS8" s="11"/>
      <c r="BT8" s="11">
        <v>204</v>
      </c>
      <c r="BU8" s="11">
        <v>2397</v>
      </c>
      <c r="BV8" s="11"/>
      <c r="BW8" s="11">
        <v>1144</v>
      </c>
      <c r="BX8" s="11">
        <v>1456</v>
      </c>
      <c r="BY8" s="11"/>
      <c r="BZ8" s="11">
        <v>329</v>
      </c>
      <c r="CA8" s="11">
        <v>2271</v>
      </c>
    </row>
    <row r="9" spans="2:79" ht="29" x14ac:dyDescent="0.35">
      <c r="B9" s="18" t="s">
        <v>448</v>
      </c>
      <c r="C9" s="17">
        <v>0.471258282738655</v>
      </c>
      <c r="D9" s="17">
        <v>0.512107769424197</v>
      </c>
      <c r="E9" s="17">
        <v>0.489017924707004</v>
      </c>
      <c r="F9" s="17">
        <v>0.36982441928841903</v>
      </c>
      <c r="G9" s="17">
        <v>0.36720148741039899</v>
      </c>
      <c r="H9" s="17">
        <v>0.44813687906863398</v>
      </c>
      <c r="I9" s="17">
        <v>0.60169987160691096</v>
      </c>
      <c r="J9" s="17">
        <v>0.476142272550857</v>
      </c>
      <c r="K9" s="17">
        <v>0.284429411784555</v>
      </c>
      <c r="L9" s="17">
        <v>0.56089704845352695</v>
      </c>
      <c r="M9" s="17"/>
      <c r="N9" s="17">
        <v>0.47656072796758803</v>
      </c>
      <c r="O9" s="17">
        <v>0.45583309268451999</v>
      </c>
      <c r="P9" s="17">
        <v>0.39713657161219701</v>
      </c>
      <c r="Q9" s="17">
        <v>0.50030080910924601</v>
      </c>
      <c r="R9" s="17"/>
      <c r="S9" s="17">
        <v>0.42791861089982303</v>
      </c>
      <c r="T9" s="17">
        <v>0.47829126155311502</v>
      </c>
      <c r="U9" s="17">
        <v>0.408318832296582</v>
      </c>
      <c r="V9" s="17">
        <v>0.49869794824771202</v>
      </c>
      <c r="W9" s="17">
        <v>0.48399548288251698</v>
      </c>
      <c r="X9" s="17">
        <v>0.44317645558935198</v>
      </c>
      <c r="Y9" s="17">
        <v>0.49358071414374399</v>
      </c>
      <c r="Z9" s="17"/>
      <c r="AA9" s="17">
        <v>0.47234565551022401</v>
      </c>
      <c r="AB9" s="17">
        <v>0.43915305826580903</v>
      </c>
      <c r="AC9" s="17"/>
      <c r="AD9" s="17">
        <v>0.43163861466796899</v>
      </c>
      <c r="AE9" s="17">
        <v>0.51477620096547305</v>
      </c>
      <c r="AF9" s="17">
        <v>0.61382334268545502</v>
      </c>
      <c r="AG9" s="17"/>
      <c r="AH9" s="17">
        <v>0.44935809386352699</v>
      </c>
      <c r="AI9" s="17">
        <v>0.48268584366638401</v>
      </c>
      <c r="AJ9" s="17"/>
      <c r="AK9" s="17">
        <v>0.47136671060777202</v>
      </c>
      <c r="AL9" s="17">
        <v>0.47121971041199301</v>
      </c>
      <c r="AM9" s="17"/>
      <c r="AN9" s="17">
        <v>0.43789903679252101</v>
      </c>
      <c r="AO9" s="17">
        <v>0.50030080910924601</v>
      </c>
      <c r="AP9" s="17"/>
      <c r="AQ9" s="17">
        <v>0.48500970458877102</v>
      </c>
      <c r="AR9" s="17">
        <v>0.45908611895497198</v>
      </c>
      <c r="AS9" s="17"/>
      <c r="AT9" s="17">
        <v>0.26142825205161402</v>
      </c>
      <c r="AU9" s="17">
        <v>0.43752048114354197</v>
      </c>
      <c r="AV9" s="17">
        <v>0.48848380327679403</v>
      </c>
      <c r="AW9" s="17">
        <v>0.51378449955313599</v>
      </c>
      <c r="AX9" s="17"/>
      <c r="AY9" s="17">
        <v>0.48502484259127598</v>
      </c>
      <c r="AZ9" s="17">
        <v>0.464977818216182</v>
      </c>
      <c r="BA9" s="17"/>
      <c r="BB9" s="17">
        <v>0.41338713542919597</v>
      </c>
      <c r="BC9" s="17">
        <v>0.48122974498906901</v>
      </c>
      <c r="BD9" s="17"/>
      <c r="BE9" s="17">
        <v>0.46793504227101901</v>
      </c>
      <c r="BF9" s="17">
        <v>0.471869089134137</v>
      </c>
      <c r="BG9" s="17"/>
      <c r="BH9" s="17">
        <v>0.467336369824986</v>
      </c>
      <c r="BI9" s="17">
        <v>0.47161578858273001</v>
      </c>
      <c r="BJ9" s="17"/>
      <c r="BK9" s="17">
        <v>0.46504119721559101</v>
      </c>
      <c r="BL9" s="17">
        <v>0.472653417559948</v>
      </c>
      <c r="BM9" s="17"/>
      <c r="BN9" s="17">
        <v>0.45323627502639402</v>
      </c>
      <c r="BO9" s="17">
        <v>0.47240811702735402</v>
      </c>
      <c r="BP9" s="17"/>
      <c r="BQ9" s="17">
        <v>0.43192032320171397</v>
      </c>
      <c r="BR9" s="17">
        <v>0.47683084357270999</v>
      </c>
      <c r="BS9" s="17"/>
      <c r="BT9" s="17">
        <v>0.44624703610361499</v>
      </c>
      <c r="BU9" s="17">
        <v>0.473382764197391</v>
      </c>
      <c r="BV9" s="17"/>
      <c r="BW9" s="17">
        <v>0.44098807393369099</v>
      </c>
      <c r="BX9" s="17">
        <v>0.49504105007832799</v>
      </c>
      <c r="BY9" s="17"/>
      <c r="BZ9" s="17">
        <v>0.40827895720592799</v>
      </c>
      <c r="CA9" s="17">
        <v>0.48039400897616003</v>
      </c>
    </row>
    <row r="10" spans="2:79" x14ac:dyDescent="0.35">
      <c r="B10" s="18" t="s">
        <v>449</v>
      </c>
      <c r="C10" s="17">
        <v>0.44943745381700601</v>
      </c>
      <c r="D10" s="17">
        <v>0.48127718067249398</v>
      </c>
      <c r="E10" s="17">
        <v>0.46786621371853798</v>
      </c>
      <c r="F10" s="17">
        <v>0.49349847036389999</v>
      </c>
      <c r="G10" s="17">
        <v>0.34440556520567001</v>
      </c>
      <c r="H10" s="17">
        <v>0.47940635506150697</v>
      </c>
      <c r="I10" s="17">
        <v>0.56642240642434305</v>
      </c>
      <c r="J10" s="17">
        <v>0.429961927127121</v>
      </c>
      <c r="K10" s="17">
        <v>0.35530983152234202</v>
      </c>
      <c r="L10" s="17">
        <v>0.35284596890262299</v>
      </c>
      <c r="M10" s="17"/>
      <c r="N10" s="17">
        <v>0.41546897114890402</v>
      </c>
      <c r="O10" s="17">
        <v>0.41469326930341499</v>
      </c>
      <c r="P10" s="17">
        <v>0.45317143503484197</v>
      </c>
      <c r="Q10" s="17">
        <v>0.46621134156451799</v>
      </c>
      <c r="R10" s="17"/>
      <c r="S10" s="17">
        <v>0.445848493231148</v>
      </c>
      <c r="T10" s="17">
        <v>0.35691852078828601</v>
      </c>
      <c r="U10" s="17">
        <v>0.44163267212199597</v>
      </c>
      <c r="V10" s="17">
        <v>0.49504535990444098</v>
      </c>
      <c r="W10" s="17">
        <v>0.46677002043263099</v>
      </c>
      <c r="X10" s="17">
        <v>0.43448961452081603</v>
      </c>
      <c r="Y10" s="17">
        <v>0.48009534975568502</v>
      </c>
      <c r="Z10" s="17"/>
      <c r="AA10" s="17">
        <v>0.45789387259792103</v>
      </c>
      <c r="AB10" s="17">
        <v>0.19975746338848299</v>
      </c>
      <c r="AC10" s="17"/>
      <c r="AD10" s="17">
        <v>0.439214078684525</v>
      </c>
      <c r="AE10" s="17">
        <v>0.483555212522291</v>
      </c>
      <c r="AF10" s="17">
        <v>0.38221260640647398</v>
      </c>
      <c r="AG10" s="17"/>
      <c r="AH10" s="17">
        <v>0.461336207301282</v>
      </c>
      <c r="AI10" s="17">
        <v>0.44322866122709298</v>
      </c>
      <c r="AJ10" s="17"/>
      <c r="AK10" s="17">
        <v>0.41402109965127198</v>
      </c>
      <c r="AL10" s="17">
        <v>0.46203653183235699</v>
      </c>
      <c r="AM10" s="17"/>
      <c r="AN10" s="17">
        <v>0.43017038869664098</v>
      </c>
      <c r="AO10" s="17">
        <v>0.46621134156451799</v>
      </c>
      <c r="AP10" s="17"/>
      <c r="AQ10" s="17">
        <v>0.46259928262170402</v>
      </c>
      <c r="AR10" s="17">
        <v>0.43778717229340902</v>
      </c>
      <c r="AS10" s="17"/>
      <c r="AT10" s="17">
        <v>0.312806519678619</v>
      </c>
      <c r="AU10" s="17">
        <v>0.37490343167717699</v>
      </c>
      <c r="AV10" s="17">
        <v>0.46611762308023302</v>
      </c>
      <c r="AW10" s="17">
        <v>0.51478891585073605</v>
      </c>
      <c r="AX10" s="17"/>
      <c r="AY10" s="17">
        <v>0.428855251495465</v>
      </c>
      <c r="AZ10" s="17">
        <v>0.45882729360695101</v>
      </c>
      <c r="BA10" s="17"/>
      <c r="BB10" s="17">
        <v>0.46342661101856703</v>
      </c>
      <c r="BC10" s="17">
        <v>0.44702705831880502</v>
      </c>
      <c r="BD10" s="17"/>
      <c r="BE10" s="17">
        <v>0.54253369163159704</v>
      </c>
      <c r="BF10" s="17">
        <v>0.43232651104706399</v>
      </c>
      <c r="BG10" s="17"/>
      <c r="BH10" s="17">
        <v>0.44356517710780602</v>
      </c>
      <c r="BI10" s="17">
        <v>0.449972746998619</v>
      </c>
      <c r="BJ10" s="17"/>
      <c r="BK10" s="17">
        <v>0.46959554160384498</v>
      </c>
      <c r="BL10" s="17">
        <v>0.44491391137935399</v>
      </c>
      <c r="BM10" s="17"/>
      <c r="BN10" s="17">
        <v>0.46556092345917499</v>
      </c>
      <c r="BO10" s="17">
        <v>0.44840874943826198</v>
      </c>
      <c r="BP10" s="17"/>
      <c r="BQ10" s="17">
        <v>0.380353692771501</v>
      </c>
      <c r="BR10" s="17">
        <v>0.45922376367148299</v>
      </c>
      <c r="BS10" s="17"/>
      <c r="BT10" s="17">
        <v>0.39770026621469801</v>
      </c>
      <c r="BU10" s="17">
        <v>0.45383206466516202</v>
      </c>
      <c r="BV10" s="17"/>
      <c r="BW10" s="17">
        <v>0.44420909615520698</v>
      </c>
      <c r="BX10" s="17">
        <v>0.45354528190105903</v>
      </c>
      <c r="BY10" s="17"/>
      <c r="BZ10" s="17">
        <v>0.45129985820712598</v>
      </c>
      <c r="CA10" s="17">
        <v>0.44916729505446401</v>
      </c>
    </row>
    <row r="11" spans="2:79" ht="43.5" x14ac:dyDescent="0.35">
      <c r="B11" s="18" t="s">
        <v>450</v>
      </c>
      <c r="C11" s="17">
        <v>0.38279784654349303</v>
      </c>
      <c r="D11" s="17">
        <v>0.39397079859273898</v>
      </c>
      <c r="E11" s="17">
        <v>0.36720294208578103</v>
      </c>
      <c r="F11" s="17">
        <v>0.46968869790602602</v>
      </c>
      <c r="G11" s="17">
        <v>0.29932856632428501</v>
      </c>
      <c r="H11" s="17">
        <v>0.29771225038462401</v>
      </c>
      <c r="I11" s="17">
        <v>0.44084649142715798</v>
      </c>
      <c r="J11" s="17">
        <v>0.37571112584487698</v>
      </c>
      <c r="K11" s="17">
        <v>0.34312845864428498</v>
      </c>
      <c r="L11" s="17">
        <v>0.445397667723824</v>
      </c>
      <c r="M11" s="17"/>
      <c r="N11" s="17">
        <v>0.34878205687476999</v>
      </c>
      <c r="O11" s="17">
        <v>0.35988038849585502</v>
      </c>
      <c r="P11" s="17">
        <v>0.36584721015348198</v>
      </c>
      <c r="Q11" s="17">
        <v>0.40319018211889801</v>
      </c>
      <c r="R11" s="17"/>
      <c r="S11" s="17">
        <v>0.37964398757892398</v>
      </c>
      <c r="T11" s="17">
        <v>0.39557227121203897</v>
      </c>
      <c r="U11" s="17">
        <v>0.44387005379202599</v>
      </c>
      <c r="V11" s="17">
        <v>0.36927145265803102</v>
      </c>
      <c r="W11" s="17">
        <v>0.36989458299380901</v>
      </c>
      <c r="X11" s="17">
        <v>0.38414323961529301</v>
      </c>
      <c r="Y11" s="17">
        <v>0.37206694927379003</v>
      </c>
      <c r="Z11" s="17"/>
      <c r="AA11" s="17">
        <v>0.384917445806081</v>
      </c>
      <c r="AB11" s="17">
        <v>0.32021561908927598</v>
      </c>
      <c r="AC11" s="17"/>
      <c r="AD11" s="17">
        <v>0.36497039456309999</v>
      </c>
      <c r="AE11" s="17">
        <v>0.404938857964108</v>
      </c>
      <c r="AF11" s="17">
        <v>0.42181721103620501</v>
      </c>
      <c r="AG11" s="17"/>
      <c r="AH11" s="17">
        <v>0.35861104011714501</v>
      </c>
      <c r="AI11" s="17">
        <v>0.39541856893361799</v>
      </c>
      <c r="AJ11" s="17"/>
      <c r="AK11" s="17">
        <v>0.37763536464925801</v>
      </c>
      <c r="AL11" s="17">
        <v>0.38463435720842298</v>
      </c>
      <c r="AM11" s="17"/>
      <c r="AN11" s="17">
        <v>0.35937450763710599</v>
      </c>
      <c r="AO11" s="17">
        <v>0.40319018211889801</v>
      </c>
      <c r="AP11" s="17"/>
      <c r="AQ11" s="17">
        <v>0.39997638381815098</v>
      </c>
      <c r="AR11" s="17">
        <v>0.36759214843093901</v>
      </c>
      <c r="AS11" s="17"/>
      <c r="AT11" s="17">
        <v>0.28528084856819402</v>
      </c>
      <c r="AU11" s="17">
        <v>0.34910520725342298</v>
      </c>
      <c r="AV11" s="17">
        <v>0.387605080442948</v>
      </c>
      <c r="AW11" s="17">
        <v>0.43151249743853198</v>
      </c>
      <c r="AX11" s="17"/>
      <c r="AY11" s="17">
        <v>0.37411403901982399</v>
      </c>
      <c r="AZ11" s="17">
        <v>0.38675950041027302</v>
      </c>
      <c r="BA11" s="17"/>
      <c r="BB11" s="17">
        <v>0.41690817584724799</v>
      </c>
      <c r="BC11" s="17">
        <v>0.37692048145199503</v>
      </c>
      <c r="BD11" s="17"/>
      <c r="BE11" s="17">
        <v>0.39022564957071199</v>
      </c>
      <c r="BF11" s="17">
        <v>0.38143262797517402</v>
      </c>
      <c r="BG11" s="17"/>
      <c r="BH11" s="17">
        <v>0.38426784743190101</v>
      </c>
      <c r="BI11" s="17">
        <v>0.382663847161057</v>
      </c>
      <c r="BJ11" s="17"/>
      <c r="BK11" s="17">
        <v>0.42196362627460099</v>
      </c>
      <c r="BL11" s="17">
        <v>0.374008914349584</v>
      </c>
      <c r="BM11" s="17"/>
      <c r="BN11" s="17">
        <v>0.37864858820452202</v>
      </c>
      <c r="BO11" s="17">
        <v>0.383062576177782</v>
      </c>
      <c r="BP11" s="17"/>
      <c r="BQ11" s="17">
        <v>0.35739267925530499</v>
      </c>
      <c r="BR11" s="17">
        <v>0.38639670733544201</v>
      </c>
      <c r="BS11" s="17"/>
      <c r="BT11" s="17">
        <v>0.397771228398272</v>
      </c>
      <c r="BU11" s="17">
        <v>0.38152599182192598</v>
      </c>
      <c r="BV11" s="17"/>
      <c r="BW11" s="17">
        <v>0.36314685738570901</v>
      </c>
      <c r="BX11" s="17">
        <v>0.39823728094400401</v>
      </c>
      <c r="BY11" s="17"/>
      <c r="BZ11" s="17">
        <v>0.33645942334564999</v>
      </c>
      <c r="CA11" s="17">
        <v>0.38951965794798599</v>
      </c>
    </row>
    <row r="12" spans="2:79" ht="29" x14ac:dyDescent="0.35">
      <c r="B12" s="18" t="s">
        <v>451</v>
      </c>
      <c r="C12" s="17">
        <v>0.35764625425344498</v>
      </c>
      <c r="D12" s="17">
        <v>0.38455976367522199</v>
      </c>
      <c r="E12" s="17">
        <v>0.42065876539172398</v>
      </c>
      <c r="F12" s="17">
        <v>0.41746056624483002</v>
      </c>
      <c r="G12" s="17">
        <v>0.32401939134785102</v>
      </c>
      <c r="H12" s="17">
        <v>0.35451301244942002</v>
      </c>
      <c r="I12" s="17">
        <v>0.39087272560484998</v>
      </c>
      <c r="J12" s="17">
        <v>0.32010200227017699</v>
      </c>
      <c r="K12" s="17">
        <v>0.30653557556830802</v>
      </c>
      <c r="L12" s="17">
        <v>0.23522751346875601</v>
      </c>
      <c r="M12" s="17"/>
      <c r="N12" s="17">
        <v>0.28778284299416501</v>
      </c>
      <c r="O12" s="17">
        <v>0.29981551159795899</v>
      </c>
      <c r="P12" s="17">
        <v>0.337924458856315</v>
      </c>
      <c r="Q12" s="17">
        <v>0.397535287403532</v>
      </c>
      <c r="R12" s="17"/>
      <c r="S12" s="17">
        <v>0.35618222639684899</v>
      </c>
      <c r="T12" s="17">
        <v>0.35760037175299397</v>
      </c>
      <c r="U12" s="17">
        <v>0.38739261010619502</v>
      </c>
      <c r="V12" s="17">
        <v>0.33507296257216901</v>
      </c>
      <c r="W12" s="17">
        <v>0.33856560455846202</v>
      </c>
      <c r="X12" s="17">
        <v>0.39234911785107301</v>
      </c>
      <c r="Y12" s="17">
        <v>0.37228188074103002</v>
      </c>
      <c r="Z12" s="17"/>
      <c r="AA12" s="17">
        <v>0.36524883510484102</v>
      </c>
      <c r="AB12" s="17">
        <v>0.133176255382007</v>
      </c>
      <c r="AC12" s="17"/>
      <c r="AD12" s="17">
        <v>0.33656616855083898</v>
      </c>
      <c r="AE12" s="17">
        <v>0.41962629366009702</v>
      </c>
      <c r="AF12" s="17">
        <v>0.18422228820297701</v>
      </c>
      <c r="AG12" s="17"/>
      <c r="AH12" s="17">
        <v>0.399121691647777</v>
      </c>
      <c r="AI12" s="17">
        <v>0.33600429077402399</v>
      </c>
      <c r="AJ12" s="17"/>
      <c r="AK12" s="17">
        <v>0.34040922349053099</v>
      </c>
      <c r="AL12" s="17">
        <v>0.36377818681541102</v>
      </c>
      <c r="AM12" s="17"/>
      <c r="AN12" s="17">
        <v>0.31182833709198599</v>
      </c>
      <c r="AO12" s="17">
        <v>0.397535287403532</v>
      </c>
      <c r="AP12" s="17"/>
      <c r="AQ12" s="17">
        <v>0.40992714223291998</v>
      </c>
      <c r="AR12" s="17">
        <v>0.31136947370095203</v>
      </c>
      <c r="AS12" s="17"/>
      <c r="AT12" s="17">
        <v>0.13044435404824201</v>
      </c>
      <c r="AU12" s="17">
        <v>0.241237101446658</v>
      </c>
      <c r="AV12" s="17">
        <v>0.37771900923201401</v>
      </c>
      <c r="AW12" s="17">
        <v>0.48379156106314603</v>
      </c>
      <c r="AX12" s="17"/>
      <c r="AY12" s="17">
        <v>0.35031231167013099</v>
      </c>
      <c r="AZ12" s="17">
        <v>0.36099208405388</v>
      </c>
      <c r="BA12" s="17"/>
      <c r="BB12" s="17">
        <v>0.37541267496277703</v>
      </c>
      <c r="BC12" s="17">
        <v>0.35458501904964401</v>
      </c>
      <c r="BD12" s="17"/>
      <c r="BE12" s="17">
        <v>0.39736756607037799</v>
      </c>
      <c r="BF12" s="17">
        <v>0.35034553932444701</v>
      </c>
      <c r="BG12" s="17"/>
      <c r="BH12" s="17">
        <v>0.33987911973831197</v>
      </c>
      <c r="BI12" s="17">
        <v>0.35926583494313802</v>
      </c>
      <c r="BJ12" s="17"/>
      <c r="BK12" s="17">
        <v>0.42599613022611399</v>
      </c>
      <c r="BL12" s="17">
        <v>0.34230831308362503</v>
      </c>
      <c r="BM12" s="17"/>
      <c r="BN12" s="17">
        <v>0.38448563593066898</v>
      </c>
      <c r="BO12" s="17">
        <v>0.35593385673188799</v>
      </c>
      <c r="BP12" s="17"/>
      <c r="BQ12" s="17">
        <v>0.36226324301885798</v>
      </c>
      <c r="BR12" s="17">
        <v>0.35699221802309</v>
      </c>
      <c r="BS12" s="17"/>
      <c r="BT12" s="17">
        <v>0.422189261650602</v>
      </c>
      <c r="BU12" s="17">
        <v>0.35216390367303801</v>
      </c>
      <c r="BV12" s="17"/>
      <c r="BW12" s="17">
        <v>0.32290984745451901</v>
      </c>
      <c r="BX12" s="17">
        <v>0.38493803431475898</v>
      </c>
      <c r="BY12" s="17"/>
      <c r="BZ12" s="17">
        <v>0.39278704936354503</v>
      </c>
      <c r="CA12" s="17">
        <v>0.35254876104946897</v>
      </c>
    </row>
    <row r="13" spans="2:79" x14ac:dyDescent="0.35">
      <c r="B13" s="18" t="s">
        <v>452</v>
      </c>
      <c r="C13" s="17">
        <v>0.32550247994071901</v>
      </c>
      <c r="D13" s="17">
        <v>0.27555576128341902</v>
      </c>
      <c r="E13" s="17">
        <v>0.37098266136395103</v>
      </c>
      <c r="F13" s="17">
        <v>0.32771777773293498</v>
      </c>
      <c r="G13" s="17">
        <v>0.28588047490656299</v>
      </c>
      <c r="H13" s="17">
        <v>0.36870478698134201</v>
      </c>
      <c r="I13" s="17">
        <v>0.359934667887715</v>
      </c>
      <c r="J13" s="17">
        <v>0.32568344051146197</v>
      </c>
      <c r="K13" s="17">
        <v>0.24191243380609501</v>
      </c>
      <c r="L13" s="17">
        <v>0.31036019882800098</v>
      </c>
      <c r="M13" s="17"/>
      <c r="N13" s="17">
        <v>0.25597000224600103</v>
      </c>
      <c r="O13" s="17">
        <v>0.27126133815791498</v>
      </c>
      <c r="P13" s="17">
        <v>0.36652853604676</v>
      </c>
      <c r="Q13" s="17">
        <v>0.34324532074085801</v>
      </c>
      <c r="R13" s="17"/>
      <c r="S13" s="17">
        <v>0.309481725275361</v>
      </c>
      <c r="T13" s="17">
        <v>0.35825211769506898</v>
      </c>
      <c r="U13" s="17">
        <v>0.33873822601133802</v>
      </c>
      <c r="V13" s="17">
        <v>0.26564651203114598</v>
      </c>
      <c r="W13" s="17">
        <v>0.34909251436474997</v>
      </c>
      <c r="X13" s="17">
        <v>0.34685340322538699</v>
      </c>
      <c r="Y13" s="17">
        <v>0.39954520696005302</v>
      </c>
      <c r="Z13" s="17"/>
      <c r="AA13" s="17">
        <v>0.33014396196649798</v>
      </c>
      <c r="AB13" s="17">
        <v>0.18846040364403599</v>
      </c>
      <c r="AC13" s="17"/>
      <c r="AD13" s="17">
        <v>0.30019587183464203</v>
      </c>
      <c r="AE13" s="17">
        <v>0.37330527564483101</v>
      </c>
      <c r="AF13" s="17">
        <v>0.28699960292983301</v>
      </c>
      <c r="AG13" s="17"/>
      <c r="AH13" s="17">
        <v>0.371003678402825</v>
      </c>
      <c r="AI13" s="17">
        <v>0.301759866547053</v>
      </c>
      <c r="AJ13" s="17"/>
      <c r="AK13" s="17">
        <v>0.31276740812323101</v>
      </c>
      <c r="AL13" s="17">
        <v>0.33003287746861698</v>
      </c>
      <c r="AM13" s="17"/>
      <c r="AN13" s="17">
        <v>0.30512244197562199</v>
      </c>
      <c r="AO13" s="17">
        <v>0.34324532074085801</v>
      </c>
      <c r="AP13" s="17"/>
      <c r="AQ13" s="17">
        <v>0.37965872861673899</v>
      </c>
      <c r="AR13" s="17">
        <v>0.27756571122113699</v>
      </c>
      <c r="AS13" s="17"/>
      <c r="AT13" s="17">
        <v>0.16074870583810699</v>
      </c>
      <c r="AU13" s="17">
        <v>0.21677008086983701</v>
      </c>
      <c r="AV13" s="17">
        <v>0.32827281058070401</v>
      </c>
      <c r="AW13" s="17">
        <v>0.46853189104883203</v>
      </c>
      <c r="AX13" s="17"/>
      <c r="AY13" s="17">
        <v>0.36617600356936397</v>
      </c>
      <c r="AZ13" s="17">
        <v>0.30694674598187899</v>
      </c>
      <c r="BA13" s="17"/>
      <c r="BB13" s="17">
        <v>0.39956569289456501</v>
      </c>
      <c r="BC13" s="17">
        <v>0.31274105103445299</v>
      </c>
      <c r="BD13" s="17"/>
      <c r="BE13" s="17">
        <v>0.37485448338894001</v>
      </c>
      <c r="BF13" s="17">
        <v>0.31643165896655301</v>
      </c>
      <c r="BG13" s="17"/>
      <c r="BH13" s="17">
        <v>0.33463650258059902</v>
      </c>
      <c r="BI13" s="17">
        <v>0.32466985908820201</v>
      </c>
      <c r="BJ13" s="17"/>
      <c r="BK13" s="17">
        <v>0.36242161419920299</v>
      </c>
      <c r="BL13" s="17">
        <v>0.317217702518097</v>
      </c>
      <c r="BM13" s="17"/>
      <c r="BN13" s="17">
        <v>0.39255462482398901</v>
      </c>
      <c r="BO13" s="17">
        <v>0.32122444074838402</v>
      </c>
      <c r="BP13" s="17"/>
      <c r="BQ13" s="17">
        <v>0.38438675055448401</v>
      </c>
      <c r="BR13" s="17">
        <v>0.31716101576650202</v>
      </c>
      <c r="BS13" s="17"/>
      <c r="BT13" s="17">
        <v>0.386189170875886</v>
      </c>
      <c r="BU13" s="17">
        <v>0.32034768891550103</v>
      </c>
      <c r="BV13" s="17"/>
      <c r="BW13" s="17">
        <v>0.311700309800443</v>
      </c>
      <c r="BX13" s="17">
        <v>0.33634660075084399</v>
      </c>
      <c r="BY13" s="17"/>
      <c r="BZ13" s="17">
        <v>0.36704637122275502</v>
      </c>
      <c r="CA13" s="17">
        <v>0.31947615916984701</v>
      </c>
    </row>
    <row r="14" spans="2:79" ht="29" x14ac:dyDescent="0.35">
      <c r="B14" s="18" t="s">
        <v>453</v>
      </c>
      <c r="C14" s="17">
        <v>0.31770714903807801</v>
      </c>
      <c r="D14" s="17">
        <v>0.38574462535045001</v>
      </c>
      <c r="E14" s="17">
        <v>0.352688933527179</v>
      </c>
      <c r="F14" s="17">
        <v>0.28048803491767299</v>
      </c>
      <c r="G14" s="17">
        <v>0.29992190638516603</v>
      </c>
      <c r="H14" s="17">
        <v>0.25600949259868699</v>
      </c>
      <c r="I14" s="17">
        <v>0.378104497339736</v>
      </c>
      <c r="J14" s="17">
        <v>0.296517445092636</v>
      </c>
      <c r="K14" s="17">
        <v>0.22209598992329499</v>
      </c>
      <c r="L14" s="17">
        <v>0.29668393608878602</v>
      </c>
      <c r="M14" s="17"/>
      <c r="N14" s="17">
        <v>0.16949237634110001</v>
      </c>
      <c r="O14" s="17">
        <v>0.268786210645934</v>
      </c>
      <c r="P14" s="17">
        <v>0.29739437177357497</v>
      </c>
      <c r="Q14" s="17">
        <v>0.37280125811951798</v>
      </c>
      <c r="R14" s="17"/>
      <c r="S14" s="17">
        <v>0.252497960391314</v>
      </c>
      <c r="T14" s="17">
        <v>0.32877459860363001</v>
      </c>
      <c r="U14" s="17">
        <v>0.32763248257188798</v>
      </c>
      <c r="V14" s="17">
        <v>0.27755302956164302</v>
      </c>
      <c r="W14" s="17">
        <v>0.33917679769687398</v>
      </c>
      <c r="X14" s="17">
        <v>0.337134728911826</v>
      </c>
      <c r="Y14" s="17">
        <v>0.36314824205371998</v>
      </c>
      <c r="Z14" s="17"/>
      <c r="AA14" s="17">
        <v>0.32540057034015801</v>
      </c>
      <c r="AB14" s="17">
        <v>9.0555040464493697E-2</v>
      </c>
      <c r="AC14" s="17"/>
      <c r="AD14" s="17">
        <v>0.27473835087202902</v>
      </c>
      <c r="AE14" s="17">
        <v>0.39843299744621102</v>
      </c>
      <c r="AF14" s="17">
        <v>0.20863585260359599</v>
      </c>
      <c r="AG14" s="17"/>
      <c r="AH14" s="17">
        <v>0.38202581396447799</v>
      </c>
      <c r="AI14" s="17">
        <v>0.28414554523513502</v>
      </c>
      <c r="AJ14" s="17"/>
      <c r="AK14" s="17">
        <v>0.29304670657326698</v>
      </c>
      <c r="AL14" s="17">
        <v>0.32647989953219297</v>
      </c>
      <c r="AM14" s="17"/>
      <c r="AN14" s="17">
        <v>0.25442415803451202</v>
      </c>
      <c r="AO14" s="17">
        <v>0.37280125811951798</v>
      </c>
      <c r="AP14" s="17"/>
      <c r="AQ14" s="17">
        <v>0.38283281575128703</v>
      </c>
      <c r="AR14" s="17">
        <v>0.26006072597033603</v>
      </c>
      <c r="AS14" s="17"/>
      <c r="AT14" s="17">
        <v>0.13819672200656599</v>
      </c>
      <c r="AU14" s="17">
        <v>0.231316541064957</v>
      </c>
      <c r="AV14" s="17">
        <v>0.32901448293854502</v>
      </c>
      <c r="AW14" s="17">
        <v>0.42304883416276801</v>
      </c>
      <c r="AX14" s="17"/>
      <c r="AY14" s="17">
        <v>0.35420982963518599</v>
      </c>
      <c r="AZ14" s="17">
        <v>0.30105420212035799</v>
      </c>
      <c r="BA14" s="17"/>
      <c r="BB14" s="17">
        <v>0.33346019383664599</v>
      </c>
      <c r="BC14" s="17">
        <v>0.314992827673442</v>
      </c>
      <c r="BD14" s="17"/>
      <c r="BE14" s="17">
        <v>0.36233807300135201</v>
      </c>
      <c r="BF14" s="17">
        <v>0.30950405508248602</v>
      </c>
      <c r="BG14" s="17"/>
      <c r="BH14" s="17">
        <v>0.32383860325368102</v>
      </c>
      <c r="BI14" s="17">
        <v>0.31714823027496097</v>
      </c>
      <c r="BJ14" s="17"/>
      <c r="BK14" s="17">
        <v>0.35962755196775897</v>
      </c>
      <c r="BL14" s="17">
        <v>0.308300070169233</v>
      </c>
      <c r="BM14" s="17"/>
      <c r="BN14" s="17">
        <v>0.31256546269615298</v>
      </c>
      <c r="BO14" s="17">
        <v>0.31803519724181101</v>
      </c>
      <c r="BP14" s="17"/>
      <c r="BQ14" s="17">
        <v>0.34760766831027101</v>
      </c>
      <c r="BR14" s="17">
        <v>0.313471482913665</v>
      </c>
      <c r="BS14" s="17"/>
      <c r="BT14" s="17">
        <v>0.31789158750053098</v>
      </c>
      <c r="BU14" s="17">
        <v>0.31769148264209701</v>
      </c>
      <c r="BV14" s="17"/>
      <c r="BW14" s="17">
        <v>0.26453588042364701</v>
      </c>
      <c r="BX14" s="17">
        <v>0.35948287376994198</v>
      </c>
      <c r="BY14" s="17"/>
      <c r="BZ14" s="17">
        <v>0.34473885513004299</v>
      </c>
      <c r="CA14" s="17">
        <v>0.31378595324088598</v>
      </c>
    </row>
    <row r="15" spans="2:79" ht="29" x14ac:dyDescent="0.35">
      <c r="B15" s="18" t="s">
        <v>454</v>
      </c>
      <c r="C15" s="17">
        <v>0.25209446400269597</v>
      </c>
      <c r="D15" s="17">
        <v>0.222539610791472</v>
      </c>
      <c r="E15" s="17">
        <v>0.24595901575437301</v>
      </c>
      <c r="F15" s="17">
        <v>0.230702794169939</v>
      </c>
      <c r="G15" s="17">
        <v>0.21404723777634799</v>
      </c>
      <c r="H15" s="17">
        <v>0.35603712473521598</v>
      </c>
      <c r="I15" s="17">
        <v>0.30945188469278401</v>
      </c>
      <c r="J15" s="17">
        <v>0.15441620246136101</v>
      </c>
      <c r="K15" s="17">
        <v>0.29642624582891502</v>
      </c>
      <c r="L15" s="17">
        <v>0.23477599285301401</v>
      </c>
      <c r="M15" s="17"/>
      <c r="N15" s="17">
        <v>0.24471551017429999</v>
      </c>
      <c r="O15" s="17">
        <v>0.20784092453720901</v>
      </c>
      <c r="P15" s="17">
        <v>0.25716613541866801</v>
      </c>
      <c r="Q15" s="17">
        <v>0.26525745494915298</v>
      </c>
      <c r="R15" s="17"/>
      <c r="S15" s="17">
        <v>0.29924908886715901</v>
      </c>
      <c r="T15" s="17">
        <v>0.31786157132135401</v>
      </c>
      <c r="U15" s="17">
        <v>0.27019165452792798</v>
      </c>
      <c r="V15" s="17">
        <v>0.21118441530696</v>
      </c>
      <c r="W15" s="17">
        <v>0.21588969905000199</v>
      </c>
      <c r="X15" s="17">
        <v>0.28948970556415798</v>
      </c>
      <c r="Y15" s="17">
        <v>0.27757977294618702</v>
      </c>
      <c r="Z15" s="17"/>
      <c r="AA15" s="17">
        <v>0.25479645278225199</v>
      </c>
      <c r="AB15" s="17">
        <v>0.17231689502280101</v>
      </c>
      <c r="AC15" s="17"/>
      <c r="AD15" s="17">
        <v>0.22377398776392199</v>
      </c>
      <c r="AE15" s="17">
        <v>0.29653849838365798</v>
      </c>
      <c r="AF15" s="17">
        <v>0.25396656613255297</v>
      </c>
      <c r="AG15" s="17"/>
      <c r="AH15" s="17">
        <v>0.30236168562260102</v>
      </c>
      <c r="AI15" s="17">
        <v>0.22586493050394599</v>
      </c>
      <c r="AJ15" s="17"/>
      <c r="AK15" s="17">
        <v>0.23958892269708401</v>
      </c>
      <c r="AL15" s="17">
        <v>0.25654320793032598</v>
      </c>
      <c r="AM15" s="17"/>
      <c r="AN15" s="17">
        <v>0.23697499929888699</v>
      </c>
      <c r="AO15" s="17">
        <v>0.26525745494915298</v>
      </c>
      <c r="AP15" s="17"/>
      <c r="AQ15" s="17">
        <v>0.29483730761108501</v>
      </c>
      <c r="AR15" s="17">
        <v>0.214260347745309</v>
      </c>
      <c r="AS15" s="17"/>
      <c r="AT15" s="17">
        <v>8.9964298321383293E-2</v>
      </c>
      <c r="AU15" s="17">
        <v>0.186314024601543</v>
      </c>
      <c r="AV15" s="17">
        <v>0.250296141490573</v>
      </c>
      <c r="AW15" s="17">
        <v>0.35955907769665302</v>
      </c>
      <c r="AX15" s="17"/>
      <c r="AY15" s="17">
        <v>0.27649834161146197</v>
      </c>
      <c r="AZ15" s="17">
        <v>0.240961131552655</v>
      </c>
      <c r="BA15" s="17"/>
      <c r="BB15" s="17">
        <v>0.36396820537850999</v>
      </c>
      <c r="BC15" s="17">
        <v>0.232818108844637</v>
      </c>
      <c r="BD15" s="17"/>
      <c r="BE15" s="17">
        <v>0.27678261150870598</v>
      </c>
      <c r="BF15" s="17">
        <v>0.24755682113991501</v>
      </c>
      <c r="BG15" s="17"/>
      <c r="BH15" s="17">
        <v>0.28897275365629599</v>
      </c>
      <c r="BI15" s="17">
        <v>0.24873278709632801</v>
      </c>
      <c r="BJ15" s="17"/>
      <c r="BK15" s="17">
        <v>0.30308652985017598</v>
      </c>
      <c r="BL15" s="17">
        <v>0.240651673581116</v>
      </c>
      <c r="BM15" s="17"/>
      <c r="BN15" s="17">
        <v>0.30320904179265401</v>
      </c>
      <c r="BO15" s="17">
        <v>0.24883326829500099</v>
      </c>
      <c r="BP15" s="17"/>
      <c r="BQ15" s="17">
        <v>0.300504293584201</v>
      </c>
      <c r="BR15" s="17">
        <v>0.24523679462978901</v>
      </c>
      <c r="BS15" s="17"/>
      <c r="BT15" s="17">
        <v>0.34747340654136899</v>
      </c>
      <c r="BU15" s="17">
        <v>0.243992876827374</v>
      </c>
      <c r="BV15" s="17"/>
      <c r="BW15" s="17">
        <v>0.239616184565308</v>
      </c>
      <c r="BX15" s="17">
        <v>0.26189842731761598</v>
      </c>
      <c r="BY15" s="17"/>
      <c r="BZ15" s="17">
        <v>0.30626588023692602</v>
      </c>
      <c r="CA15" s="17">
        <v>0.24423640543462399</v>
      </c>
    </row>
    <row r="16" spans="2:79" ht="29" x14ac:dyDescent="0.35">
      <c r="B16" s="18" t="s">
        <v>455</v>
      </c>
      <c r="C16" s="17">
        <v>0.247059438062739</v>
      </c>
      <c r="D16" s="17">
        <v>0.24196388738726299</v>
      </c>
      <c r="E16" s="17">
        <v>0.27136611990750997</v>
      </c>
      <c r="F16" s="17">
        <v>0.23721855065796299</v>
      </c>
      <c r="G16" s="17">
        <v>0.21623123263615199</v>
      </c>
      <c r="H16" s="17">
        <v>0.30304071617205902</v>
      </c>
      <c r="I16" s="17">
        <v>0.267995051892574</v>
      </c>
      <c r="J16" s="17">
        <v>0.23489900379960299</v>
      </c>
      <c r="K16" s="17">
        <v>0.20988172416838</v>
      </c>
      <c r="L16" s="17">
        <v>0.20605167442583899</v>
      </c>
      <c r="M16" s="17"/>
      <c r="N16" s="17">
        <v>0.154030173529452</v>
      </c>
      <c r="O16" s="17">
        <v>0.20383943526936699</v>
      </c>
      <c r="P16" s="17">
        <v>0.238496573195291</v>
      </c>
      <c r="Q16" s="17">
        <v>0.28394038562535101</v>
      </c>
      <c r="R16" s="17"/>
      <c r="S16" s="17">
        <v>0.24659190736191799</v>
      </c>
      <c r="T16" s="17">
        <v>0.20076314105304199</v>
      </c>
      <c r="U16" s="17">
        <v>0.33862824751394099</v>
      </c>
      <c r="V16" s="17">
        <v>0.206704223177092</v>
      </c>
      <c r="W16" s="17">
        <v>0.23470485073673999</v>
      </c>
      <c r="X16" s="17">
        <v>0.258910318101228</v>
      </c>
      <c r="Y16" s="17">
        <v>0.29843870065209699</v>
      </c>
      <c r="Z16" s="17"/>
      <c r="AA16" s="17">
        <v>0.25226418092987102</v>
      </c>
      <c r="AB16" s="17">
        <v>9.3386803947083E-2</v>
      </c>
      <c r="AC16" s="17"/>
      <c r="AD16" s="17">
        <v>0.222569717160602</v>
      </c>
      <c r="AE16" s="17">
        <v>0.30143794922046202</v>
      </c>
      <c r="AF16" s="17">
        <v>0.15383001995377199</v>
      </c>
      <c r="AG16" s="17"/>
      <c r="AH16" s="17">
        <v>0.27994416774222602</v>
      </c>
      <c r="AI16" s="17">
        <v>0.229900122490305</v>
      </c>
      <c r="AJ16" s="17"/>
      <c r="AK16" s="17">
        <v>0.246411420329671</v>
      </c>
      <c r="AL16" s="17">
        <v>0.247289965065492</v>
      </c>
      <c r="AM16" s="17"/>
      <c r="AN16" s="17">
        <v>0.204696711598506</v>
      </c>
      <c r="AO16" s="17">
        <v>0.28394038562535101</v>
      </c>
      <c r="AP16" s="17"/>
      <c r="AQ16" s="17">
        <v>0.28630754945567599</v>
      </c>
      <c r="AR16" s="17">
        <v>0.21231870759267199</v>
      </c>
      <c r="AS16" s="17"/>
      <c r="AT16" s="17">
        <v>7.9314295983734906E-2</v>
      </c>
      <c r="AU16" s="17">
        <v>0.15288929963133899</v>
      </c>
      <c r="AV16" s="17">
        <v>0.26150064148281799</v>
      </c>
      <c r="AW16" s="17">
        <v>0.34925608221078902</v>
      </c>
      <c r="AX16" s="17"/>
      <c r="AY16" s="17">
        <v>0.279098095672833</v>
      </c>
      <c r="AZ16" s="17">
        <v>0.232443030287522</v>
      </c>
      <c r="BA16" s="17"/>
      <c r="BB16" s="17">
        <v>0.32175705106033498</v>
      </c>
      <c r="BC16" s="17">
        <v>0.23418869913961801</v>
      </c>
      <c r="BD16" s="17"/>
      <c r="BE16" s="17">
        <v>0.29365893473830901</v>
      </c>
      <c r="BF16" s="17">
        <v>0.23849452352439099</v>
      </c>
      <c r="BG16" s="17"/>
      <c r="BH16" s="17">
        <v>0.23925501573767399</v>
      </c>
      <c r="BI16" s="17">
        <v>0.247770857885734</v>
      </c>
      <c r="BJ16" s="17"/>
      <c r="BK16" s="17">
        <v>0.30173874315949401</v>
      </c>
      <c r="BL16" s="17">
        <v>0.23478921879978101</v>
      </c>
      <c r="BM16" s="17"/>
      <c r="BN16" s="17">
        <v>0.30886819186658998</v>
      </c>
      <c r="BO16" s="17">
        <v>0.24311593600680201</v>
      </c>
      <c r="BP16" s="17"/>
      <c r="BQ16" s="17">
        <v>0.29816122218103203</v>
      </c>
      <c r="BR16" s="17">
        <v>0.23982043014061999</v>
      </c>
      <c r="BS16" s="17"/>
      <c r="BT16" s="17">
        <v>0.32607743322647698</v>
      </c>
      <c r="BU16" s="17">
        <v>0.24034756687609199</v>
      </c>
      <c r="BV16" s="17"/>
      <c r="BW16" s="17">
        <v>0.21344036727375501</v>
      </c>
      <c r="BX16" s="17">
        <v>0.27347334699551501</v>
      </c>
      <c r="BY16" s="17"/>
      <c r="BZ16" s="17">
        <v>0.23611124264158501</v>
      </c>
      <c r="CA16" s="17">
        <v>0.24864757377737801</v>
      </c>
    </row>
    <row r="17" spans="2:79" ht="29" x14ac:dyDescent="0.35">
      <c r="B17" s="18" t="s">
        <v>456</v>
      </c>
      <c r="C17" s="17">
        <v>0.223200135006768</v>
      </c>
      <c r="D17" s="17">
        <v>0.30058499154573998</v>
      </c>
      <c r="E17" s="17">
        <v>0.24068392883613099</v>
      </c>
      <c r="F17" s="17">
        <v>0.25907785780076797</v>
      </c>
      <c r="G17" s="17">
        <v>0.195693518647479</v>
      </c>
      <c r="H17" s="17">
        <v>0.19998041935904001</v>
      </c>
      <c r="I17" s="17">
        <v>0.27286668373716999</v>
      </c>
      <c r="J17" s="17">
        <v>0.176729600495318</v>
      </c>
      <c r="K17" s="17">
        <v>0.17780344853525001</v>
      </c>
      <c r="L17" s="17">
        <v>0.12839881924664401</v>
      </c>
      <c r="M17" s="17"/>
      <c r="N17" s="17">
        <v>0.159449697628538</v>
      </c>
      <c r="O17" s="17">
        <v>0.175851991740272</v>
      </c>
      <c r="P17" s="17">
        <v>0.18645904931629201</v>
      </c>
      <c r="Q17" s="17">
        <v>0.26445405680692302</v>
      </c>
      <c r="R17" s="17"/>
      <c r="S17" s="17">
        <v>0.199888612734578</v>
      </c>
      <c r="T17" s="17">
        <v>0.23441730194739299</v>
      </c>
      <c r="U17" s="17">
        <v>0.25444412181270498</v>
      </c>
      <c r="V17" s="17">
        <v>0.20111772722189999</v>
      </c>
      <c r="W17" s="17">
        <v>0.22279841083885599</v>
      </c>
      <c r="X17" s="17">
        <v>0.26353075148685501</v>
      </c>
      <c r="Y17" s="17">
        <v>0.22569765316897999</v>
      </c>
      <c r="Z17" s="17"/>
      <c r="AA17" s="17">
        <v>0.22938209257044301</v>
      </c>
      <c r="AB17" s="17">
        <v>4.0674748632648E-2</v>
      </c>
      <c r="AC17" s="17"/>
      <c r="AD17" s="17">
        <v>0.195889736855309</v>
      </c>
      <c r="AE17" s="17">
        <v>0.29107077459654002</v>
      </c>
      <c r="AF17" s="17">
        <v>6.4484638518250606E-2</v>
      </c>
      <c r="AG17" s="17"/>
      <c r="AH17" s="17">
        <v>0.278724689009615</v>
      </c>
      <c r="AI17" s="17">
        <v>0.19422731529866299</v>
      </c>
      <c r="AJ17" s="17"/>
      <c r="AK17" s="17">
        <v>0.21757690805965099</v>
      </c>
      <c r="AL17" s="17">
        <v>0.22520055195181099</v>
      </c>
      <c r="AM17" s="17"/>
      <c r="AN17" s="17">
        <v>0.17581445973825899</v>
      </c>
      <c r="AO17" s="17">
        <v>0.26445405680692302</v>
      </c>
      <c r="AP17" s="17"/>
      <c r="AQ17" s="17">
        <v>0.25858621379395402</v>
      </c>
      <c r="AR17" s="17">
        <v>0.19187790874139299</v>
      </c>
      <c r="AS17" s="17"/>
      <c r="AT17" s="17">
        <v>0.12332905409002699</v>
      </c>
      <c r="AU17" s="17">
        <v>0.140027412252967</v>
      </c>
      <c r="AV17" s="17">
        <v>0.227296537246301</v>
      </c>
      <c r="AW17" s="17">
        <v>0.32637140121059099</v>
      </c>
      <c r="AX17" s="17"/>
      <c r="AY17" s="17">
        <v>0.25291864366935402</v>
      </c>
      <c r="AZ17" s="17">
        <v>0.20964220613315501</v>
      </c>
      <c r="BA17" s="17"/>
      <c r="BB17" s="17">
        <v>0.245221918638965</v>
      </c>
      <c r="BC17" s="17">
        <v>0.219405681390686</v>
      </c>
      <c r="BD17" s="17"/>
      <c r="BE17" s="17">
        <v>0.27753138910202102</v>
      </c>
      <c r="BF17" s="17">
        <v>0.2132141355586</v>
      </c>
      <c r="BG17" s="17"/>
      <c r="BH17" s="17">
        <v>0.20466415020938</v>
      </c>
      <c r="BI17" s="17">
        <v>0.22488980100309</v>
      </c>
      <c r="BJ17" s="17"/>
      <c r="BK17" s="17">
        <v>0.26058656285003901</v>
      </c>
      <c r="BL17" s="17">
        <v>0.21481049533808599</v>
      </c>
      <c r="BM17" s="17"/>
      <c r="BN17" s="17">
        <v>0.27973074721917002</v>
      </c>
      <c r="BO17" s="17">
        <v>0.219593387228121</v>
      </c>
      <c r="BP17" s="17"/>
      <c r="BQ17" s="17">
        <v>0.24993536373216901</v>
      </c>
      <c r="BR17" s="17">
        <v>0.219412859554803</v>
      </c>
      <c r="BS17" s="17"/>
      <c r="BT17" s="17">
        <v>0.30698353051160698</v>
      </c>
      <c r="BU17" s="17">
        <v>0.216083485729054</v>
      </c>
      <c r="BV17" s="17"/>
      <c r="BW17" s="17">
        <v>0.184021188206547</v>
      </c>
      <c r="BX17" s="17">
        <v>0.25398234012357901</v>
      </c>
      <c r="BY17" s="17"/>
      <c r="BZ17" s="17">
        <v>0.229074335097047</v>
      </c>
      <c r="CA17" s="17">
        <v>0.222348028645908</v>
      </c>
    </row>
    <row r="18" spans="2:79" ht="29" x14ac:dyDescent="0.35">
      <c r="B18" s="18" t="s">
        <v>457</v>
      </c>
      <c r="C18" s="17">
        <v>0.21539110669801401</v>
      </c>
      <c r="D18" s="17">
        <v>0.24449983770952399</v>
      </c>
      <c r="E18" s="17">
        <v>0.23889403900196399</v>
      </c>
      <c r="F18" s="17">
        <v>0.18596473754906401</v>
      </c>
      <c r="G18" s="17">
        <v>0.17580344907506201</v>
      </c>
      <c r="H18" s="17">
        <v>0.18731119232027299</v>
      </c>
      <c r="I18" s="17">
        <v>0.22940066333142201</v>
      </c>
      <c r="J18" s="17">
        <v>0.21250324889557301</v>
      </c>
      <c r="K18" s="17">
        <v>0.28990674204525302</v>
      </c>
      <c r="L18" s="17">
        <v>0.21137685601232301</v>
      </c>
      <c r="M18" s="17"/>
      <c r="N18" s="17">
        <v>0.18596953995482801</v>
      </c>
      <c r="O18" s="17">
        <v>0.156906925456851</v>
      </c>
      <c r="P18" s="17">
        <v>0.222711768721779</v>
      </c>
      <c r="Q18" s="17">
        <v>0.23700899223295499</v>
      </c>
      <c r="R18" s="17"/>
      <c r="S18" s="17">
        <v>0.22287310573455699</v>
      </c>
      <c r="T18" s="17">
        <v>0.20553263425989399</v>
      </c>
      <c r="U18" s="17">
        <v>0.286258718972418</v>
      </c>
      <c r="V18" s="17">
        <v>0.17832896349534</v>
      </c>
      <c r="W18" s="17">
        <v>0.21208477660012701</v>
      </c>
      <c r="X18" s="17">
        <v>0.233043550349669</v>
      </c>
      <c r="Y18" s="17">
        <v>0.22504070828877601</v>
      </c>
      <c r="Z18" s="17"/>
      <c r="AA18" s="17">
        <v>0.21918146753382001</v>
      </c>
      <c r="AB18" s="17">
        <v>0.10347880886566101</v>
      </c>
      <c r="AC18" s="17"/>
      <c r="AD18" s="17">
        <v>0.18649674427134399</v>
      </c>
      <c r="AE18" s="17">
        <v>0.26177619257064</v>
      </c>
      <c r="AF18" s="17">
        <v>0.21198285144186901</v>
      </c>
      <c r="AG18" s="17"/>
      <c r="AH18" s="17">
        <v>0.27206454014095199</v>
      </c>
      <c r="AI18" s="17">
        <v>0.18581879947520599</v>
      </c>
      <c r="AJ18" s="17"/>
      <c r="AK18" s="17">
        <v>0.223628768012999</v>
      </c>
      <c r="AL18" s="17">
        <v>0.21246062613285299</v>
      </c>
      <c r="AM18" s="17"/>
      <c r="AN18" s="17">
        <v>0.190560058903021</v>
      </c>
      <c r="AO18" s="17">
        <v>0.23700899223295499</v>
      </c>
      <c r="AP18" s="17"/>
      <c r="AQ18" s="17">
        <v>0.25420650728765798</v>
      </c>
      <c r="AR18" s="17">
        <v>0.18103339311347599</v>
      </c>
      <c r="AS18" s="17"/>
      <c r="AT18" s="17">
        <v>9.7422235228943402E-2</v>
      </c>
      <c r="AU18" s="17">
        <v>0.160694149648683</v>
      </c>
      <c r="AV18" s="17">
        <v>0.197784213325846</v>
      </c>
      <c r="AW18" s="17">
        <v>0.33666021289496201</v>
      </c>
      <c r="AX18" s="17"/>
      <c r="AY18" s="17">
        <v>0.26707249113211701</v>
      </c>
      <c r="AZ18" s="17">
        <v>0.19181345876813699</v>
      </c>
      <c r="BA18" s="17"/>
      <c r="BB18" s="17">
        <v>0.2475011685197</v>
      </c>
      <c r="BC18" s="17">
        <v>0.20985839680371601</v>
      </c>
      <c r="BD18" s="17"/>
      <c r="BE18" s="17">
        <v>0.25506735673553999</v>
      </c>
      <c r="BF18" s="17">
        <v>0.208098674053527</v>
      </c>
      <c r="BG18" s="17"/>
      <c r="BH18" s="17">
        <v>0.29779041630832098</v>
      </c>
      <c r="BI18" s="17">
        <v>0.20787991627081201</v>
      </c>
      <c r="BJ18" s="17"/>
      <c r="BK18" s="17">
        <v>0.232100798152447</v>
      </c>
      <c r="BL18" s="17">
        <v>0.21164139595096801</v>
      </c>
      <c r="BM18" s="17"/>
      <c r="BN18" s="17">
        <v>0.29192758136188002</v>
      </c>
      <c r="BO18" s="17">
        <v>0.210507951374271</v>
      </c>
      <c r="BP18" s="17"/>
      <c r="BQ18" s="17">
        <v>0.31174024484915103</v>
      </c>
      <c r="BR18" s="17">
        <v>0.201742421306699</v>
      </c>
      <c r="BS18" s="17"/>
      <c r="BT18" s="17">
        <v>0.32347718215847698</v>
      </c>
      <c r="BU18" s="17">
        <v>0.20621016235669501</v>
      </c>
      <c r="BV18" s="17"/>
      <c r="BW18" s="17">
        <v>0.19475529899366401</v>
      </c>
      <c r="BX18" s="17">
        <v>0.231604295601365</v>
      </c>
      <c r="BY18" s="17"/>
      <c r="BZ18" s="17">
        <v>0.239250613016568</v>
      </c>
      <c r="CA18" s="17">
        <v>0.211930067443551</v>
      </c>
    </row>
    <row r="19" spans="2:79" x14ac:dyDescent="0.35">
      <c r="B19" s="18" t="s">
        <v>97</v>
      </c>
      <c r="C19" s="17">
        <v>6.3741483537058698E-3</v>
      </c>
      <c r="D19" s="17">
        <v>6.6849199430336704E-3</v>
      </c>
      <c r="E19" s="17">
        <v>0</v>
      </c>
      <c r="F19" s="17">
        <v>1.0364361300226801E-2</v>
      </c>
      <c r="G19" s="17">
        <v>8.4103781248687608E-3</v>
      </c>
      <c r="H19" s="17">
        <v>3.2671402821326202E-3</v>
      </c>
      <c r="I19" s="17">
        <v>2.2386035843163302E-3</v>
      </c>
      <c r="J19" s="17">
        <v>4.8981234256959896E-3</v>
      </c>
      <c r="K19" s="17">
        <v>0</v>
      </c>
      <c r="L19" s="17">
        <v>1.9944040660760901E-2</v>
      </c>
      <c r="M19" s="17"/>
      <c r="N19" s="17">
        <v>1.3469533183908399E-2</v>
      </c>
      <c r="O19" s="17">
        <v>1.09889146911115E-2</v>
      </c>
      <c r="P19" s="17">
        <v>0</v>
      </c>
      <c r="Q19" s="17">
        <v>5.5953009504776203E-3</v>
      </c>
      <c r="R19" s="17"/>
      <c r="S19" s="17">
        <v>1.38312608459719E-2</v>
      </c>
      <c r="T19" s="17">
        <v>0</v>
      </c>
      <c r="U19" s="17">
        <v>3.4258662014424101E-3</v>
      </c>
      <c r="V19" s="17">
        <v>0</v>
      </c>
      <c r="W19" s="17">
        <v>3.8854782711958301E-3</v>
      </c>
      <c r="X19" s="17">
        <v>3.3827890555244598E-3</v>
      </c>
      <c r="Y19" s="17">
        <v>1.1450887238337299E-2</v>
      </c>
      <c r="Z19" s="17"/>
      <c r="AA19" s="17">
        <v>5.3291994548896604E-3</v>
      </c>
      <c r="AB19" s="17">
        <v>3.7226786783054598E-2</v>
      </c>
      <c r="AC19" s="17"/>
      <c r="AD19" s="17">
        <v>4.8731139990752298E-3</v>
      </c>
      <c r="AE19" s="17">
        <v>3.7902600743004401E-3</v>
      </c>
      <c r="AF19" s="17">
        <v>1.2482314432686201E-2</v>
      </c>
      <c r="AG19" s="17"/>
      <c r="AH19" s="17">
        <v>5.4471028494952698E-3</v>
      </c>
      <c r="AI19" s="17">
        <v>6.8578824914591599E-3</v>
      </c>
      <c r="AJ19" s="17"/>
      <c r="AK19" s="17">
        <v>4.2808036211166699E-3</v>
      </c>
      <c r="AL19" s="17">
        <v>7.1188386026088098E-3</v>
      </c>
      <c r="AM19" s="17"/>
      <c r="AN19" s="17">
        <v>7.2687593027419397E-3</v>
      </c>
      <c r="AO19" s="17">
        <v>5.5953009504776203E-3</v>
      </c>
      <c r="AP19" s="17"/>
      <c r="AQ19" s="17">
        <v>3.8531186458561199E-3</v>
      </c>
      <c r="AR19" s="17">
        <v>8.6056548002352608E-3</v>
      </c>
      <c r="AS19" s="17"/>
      <c r="AT19" s="17">
        <v>2.33222154252259E-2</v>
      </c>
      <c r="AU19" s="17">
        <v>9.0366582706356401E-3</v>
      </c>
      <c r="AV19" s="17">
        <v>6.2492816891962198E-3</v>
      </c>
      <c r="AW19" s="17">
        <v>0</v>
      </c>
      <c r="AX19" s="17"/>
      <c r="AY19" s="17">
        <v>7.6274316456174402E-3</v>
      </c>
      <c r="AZ19" s="17">
        <v>5.80238595731022E-3</v>
      </c>
      <c r="BA19" s="17"/>
      <c r="BB19" s="17">
        <v>2.1024076673755799E-3</v>
      </c>
      <c r="BC19" s="17">
        <v>7.1101887292236701E-3</v>
      </c>
      <c r="BD19" s="17"/>
      <c r="BE19" s="17">
        <v>3.6803432700393602E-3</v>
      </c>
      <c r="BF19" s="17">
        <v>6.8692655109834199E-3</v>
      </c>
      <c r="BG19" s="17"/>
      <c r="BH19" s="17">
        <v>3.4683796891811299E-3</v>
      </c>
      <c r="BI19" s="17">
        <v>6.6390265654270803E-3</v>
      </c>
      <c r="BJ19" s="17"/>
      <c r="BK19" s="17">
        <v>1.0585817814936499E-2</v>
      </c>
      <c r="BL19" s="17">
        <v>5.4290356156971604E-3</v>
      </c>
      <c r="BM19" s="17"/>
      <c r="BN19" s="17">
        <v>5.1523080653470502E-3</v>
      </c>
      <c r="BO19" s="17">
        <v>6.4521038113496496E-3</v>
      </c>
      <c r="BP19" s="17"/>
      <c r="BQ19" s="17">
        <v>5.6187285545349699E-3</v>
      </c>
      <c r="BR19" s="17">
        <v>6.4811600756071097E-3</v>
      </c>
      <c r="BS19" s="17"/>
      <c r="BT19" s="17">
        <v>4.9989940472284803E-3</v>
      </c>
      <c r="BU19" s="17">
        <v>6.4909553993378697E-3</v>
      </c>
      <c r="BV19" s="17"/>
      <c r="BW19" s="17">
        <v>5.6962616227034003E-3</v>
      </c>
      <c r="BX19" s="17">
        <v>6.9067519610995299E-3</v>
      </c>
      <c r="BY19" s="17"/>
      <c r="BZ19" s="17">
        <v>4.8531850889451502E-3</v>
      </c>
      <c r="CA19" s="17">
        <v>6.5947779632899699E-3</v>
      </c>
    </row>
    <row r="20" spans="2:79" x14ac:dyDescent="0.35">
      <c r="B20" s="18" t="s">
        <v>115</v>
      </c>
      <c r="C20" s="19">
        <v>3.2244988788778899E-2</v>
      </c>
      <c r="D20" s="19">
        <v>1.1994467889870099E-2</v>
      </c>
      <c r="E20" s="19">
        <v>1.30468904740871E-2</v>
      </c>
      <c r="F20" s="19">
        <v>1.937144260807E-2</v>
      </c>
      <c r="G20" s="19">
        <v>3.7950058113617603E-2</v>
      </c>
      <c r="H20" s="19">
        <v>2.46478911053719E-2</v>
      </c>
      <c r="I20" s="19">
        <v>1.7483779927133E-2</v>
      </c>
      <c r="J20" s="19">
        <v>5.7550650750379503E-2</v>
      </c>
      <c r="K20" s="19">
        <v>3.4980151732017802E-2</v>
      </c>
      <c r="L20" s="19">
        <v>9.2358611437136195E-2</v>
      </c>
      <c r="M20" s="19"/>
      <c r="N20" s="19">
        <v>9.0696363101925498E-2</v>
      </c>
      <c r="O20" s="19">
        <v>3.6736945295370103E-2</v>
      </c>
      <c r="P20" s="19">
        <v>2.6886404269234301E-2</v>
      </c>
      <c r="Q20" s="19">
        <v>1.9570692875678301E-2</v>
      </c>
      <c r="R20" s="19"/>
      <c r="S20" s="19">
        <v>4.6976605540995801E-2</v>
      </c>
      <c r="T20" s="19">
        <v>2.1804998399217099E-2</v>
      </c>
      <c r="U20" s="19">
        <v>7.8762794856350998E-3</v>
      </c>
      <c r="V20" s="19">
        <v>4.1208160778198999E-2</v>
      </c>
      <c r="W20" s="19">
        <v>1.7080708172391199E-2</v>
      </c>
      <c r="X20" s="19">
        <v>2.4463365471074399E-2</v>
      </c>
      <c r="Y20" s="19">
        <v>3.3823823097695098E-2</v>
      </c>
      <c r="Z20" s="19"/>
      <c r="AA20" s="19">
        <v>2.5181311476358499E-2</v>
      </c>
      <c r="AB20" s="19">
        <v>0.240803591365985</v>
      </c>
      <c r="AC20" s="19"/>
      <c r="AD20" s="19">
        <v>2.98415985966737E-2</v>
      </c>
      <c r="AE20" s="19">
        <v>1.7365800116282099E-2</v>
      </c>
      <c r="AF20" s="19">
        <v>8.5598184385913004E-2</v>
      </c>
      <c r="AG20" s="19"/>
      <c r="AH20" s="19">
        <v>5.3031345109875103E-3</v>
      </c>
      <c r="AI20" s="19">
        <v>4.63033004782787E-2</v>
      </c>
      <c r="AJ20" s="19"/>
      <c r="AK20" s="19">
        <v>3.2010543499287003E-2</v>
      </c>
      <c r="AL20" s="19">
        <v>3.2328390780943697E-2</v>
      </c>
      <c r="AM20" s="19"/>
      <c r="AN20" s="19">
        <v>4.6803121547757703E-2</v>
      </c>
      <c r="AO20" s="19">
        <v>1.9570692875678301E-2</v>
      </c>
      <c r="AP20" s="19"/>
      <c r="AQ20" s="19">
        <v>1.9275606203172799E-2</v>
      </c>
      <c r="AR20" s="19">
        <v>4.3724925243780299E-2</v>
      </c>
      <c r="AS20" s="19"/>
      <c r="AT20" s="19">
        <v>0.19244532930873201</v>
      </c>
      <c r="AU20" s="19">
        <v>5.1451074398918398E-2</v>
      </c>
      <c r="AV20" s="19">
        <v>1.92290779236188E-2</v>
      </c>
      <c r="AW20" s="19">
        <v>5.1353330147185499E-3</v>
      </c>
      <c r="AX20" s="19"/>
      <c r="AY20" s="19">
        <v>1.1702454665469E-2</v>
      </c>
      <c r="AZ20" s="19">
        <v>4.1616731485889499E-2</v>
      </c>
      <c r="BA20" s="19"/>
      <c r="BB20" s="19">
        <v>2.43381657566283E-2</v>
      </c>
      <c r="BC20" s="19">
        <v>3.3607370408140803E-2</v>
      </c>
      <c r="BD20" s="19"/>
      <c r="BE20" s="19">
        <v>1.67744734037884E-2</v>
      </c>
      <c r="BF20" s="19">
        <v>3.5088445297744103E-2</v>
      </c>
      <c r="BG20" s="19"/>
      <c r="BH20" s="19">
        <v>3.8556439489154201E-2</v>
      </c>
      <c r="BI20" s="19">
        <v>3.1669662268367302E-2</v>
      </c>
      <c r="BJ20" s="19"/>
      <c r="BK20" s="19">
        <v>2.98816793024301E-2</v>
      </c>
      <c r="BL20" s="19">
        <v>3.2775323355621201E-2</v>
      </c>
      <c r="BM20" s="19"/>
      <c r="BN20" s="19">
        <v>1.4362463194949601E-2</v>
      </c>
      <c r="BO20" s="19">
        <v>3.33859238846137E-2</v>
      </c>
      <c r="BP20" s="19"/>
      <c r="BQ20" s="19">
        <v>6.3418731235947903E-3</v>
      </c>
      <c r="BR20" s="19">
        <v>3.5914388257763698E-2</v>
      </c>
      <c r="BS20" s="19"/>
      <c r="BT20" s="19">
        <v>1.38340463067055E-2</v>
      </c>
      <c r="BU20" s="19">
        <v>3.3808833506787601E-2</v>
      </c>
      <c r="BV20" s="19"/>
      <c r="BW20" s="19">
        <v>3.5087285680423297E-2</v>
      </c>
      <c r="BX20" s="19">
        <v>3.00118464236304E-2</v>
      </c>
      <c r="BY20" s="19"/>
      <c r="BZ20" s="19">
        <v>6.2323815699481004E-3</v>
      </c>
      <c r="CA20" s="19">
        <v>3.6018354988953401E-2</v>
      </c>
    </row>
    <row r="21" spans="2:79" x14ac:dyDescent="0.35">
      <c r="B21" s="16" t="s">
        <v>705</v>
      </c>
    </row>
    <row r="22" spans="2:79" x14ac:dyDescent="0.35">
      <c r="B22" t="s">
        <v>78</v>
      </c>
    </row>
    <row r="23" spans="2:79" x14ac:dyDescent="0.35">
      <c r="B23" t="s">
        <v>79</v>
      </c>
    </row>
    <row r="25" spans="2:79" x14ac:dyDescent="0.35">
      <c r="B25"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G19"/>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7" width="20.7265625" customWidth="1"/>
  </cols>
  <sheetData>
    <row r="2" spans="2:7" ht="40" customHeight="1" x14ac:dyDescent="0.35">
      <c r="D2" s="30" t="s">
        <v>468</v>
      </c>
      <c r="E2" s="26"/>
      <c r="F2" s="26"/>
      <c r="G2" s="26"/>
    </row>
    <row r="6" spans="2:7" ht="50" customHeight="1" x14ac:dyDescent="0.35">
      <c r="B6" s="23" t="s">
        <v>15</v>
      </c>
      <c r="C6" s="23" t="s">
        <v>459</v>
      </c>
      <c r="D6" s="23" t="s">
        <v>460</v>
      </c>
      <c r="E6" s="23" t="s">
        <v>461</v>
      </c>
      <c r="F6" s="23" t="s">
        <v>462</v>
      </c>
    </row>
    <row r="7" spans="2:7" ht="29" x14ac:dyDescent="0.35">
      <c r="B7" s="18" t="s">
        <v>463</v>
      </c>
      <c r="C7" s="17">
        <v>9.1061872314997405E-2</v>
      </c>
      <c r="D7" s="17">
        <v>9.9339734973521499E-2</v>
      </c>
      <c r="E7" s="17">
        <v>0.122839591192011</v>
      </c>
      <c r="F7" s="17">
        <v>0.114733211085356</v>
      </c>
    </row>
    <row r="8" spans="2:7" ht="29" x14ac:dyDescent="0.35">
      <c r="B8" s="18" t="s">
        <v>464</v>
      </c>
      <c r="C8" s="17">
        <v>0.18366862105415999</v>
      </c>
      <c r="D8" s="17">
        <v>0.181042651641146</v>
      </c>
      <c r="E8" s="17">
        <v>0.20692035196088199</v>
      </c>
      <c r="F8" s="17">
        <v>0.20889868546117399</v>
      </c>
    </row>
    <row r="9" spans="2:7" ht="29" x14ac:dyDescent="0.35">
      <c r="B9" s="18" t="s">
        <v>465</v>
      </c>
      <c r="C9" s="17">
        <v>0.23911561242943899</v>
      </c>
      <c r="D9" s="17">
        <v>0.20194814659402699</v>
      </c>
      <c r="E9" s="17">
        <v>0.20525175173428101</v>
      </c>
      <c r="F9" s="17">
        <v>0.21911958625595301</v>
      </c>
    </row>
    <row r="10" spans="2:7" ht="29" x14ac:dyDescent="0.35">
      <c r="B10" s="18" t="s">
        <v>466</v>
      </c>
      <c r="C10" s="17">
        <v>0.28975403430143798</v>
      </c>
      <c r="D10" s="17">
        <v>0.30931255694054899</v>
      </c>
      <c r="E10" s="17">
        <v>0.29342523597461301</v>
      </c>
      <c r="F10" s="17">
        <v>0.278666369438682</v>
      </c>
    </row>
    <row r="11" spans="2:7" ht="29" x14ac:dyDescent="0.35">
      <c r="B11" s="18" t="s">
        <v>467</v>
      </c>
      <c r="C11" s="17">
        <v>0.142267178956659</v>
      </c>
      <c r="D11" s="17">
        <v>0.17007272430390499</v>
      </c>
      <c r="E11" s="17">
        <v>0.15357331982747</v>
      </c>
      <c r="F11" s="17">
        <v>0.15703864303305601</v>
      </c>
    </row>
    <row r="12" spans="2:7" x14ac:dyDescent="0.35">
      <c r="B12" s="18" t="s">
        <v>96</v>
      </c>
      <c r="C12" s="17">
        <v>5.4132680943306699E-2</v>
      </c>
      <c r="D12" s="17">
        <v>3.8284185546851701E-2</v>
      </c>
      <c r="E12" s="17">
        <v>1.7989749310742299E-2</v>
      </c>
      <c r="F12" s="17">
        <v>2.15435047257788E-2</v>
      </c>
    </row>
    <row r="13" spans="2:7" x14ac:dyDescent="0.35">
      <c r="B13" s="16" t="s">
        <v>705</v>
      </c>
      <c r="C13" s="16"/>
      <c r="D13" s="16"/>
      <c r="E13" s="16"/>
      <c r="F13" s="16"/>
    </row>
    <row r="14" spans="2:7" x14ac:dyDescent="0.35">
      <c r="B14" t="s">
        <v>78</v>
      </c>
    </row>
    <row r="15" spans="2:7" x14ac:dyDescent="0.35">
      <c r="B15" t="s">
        <v>79</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CA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405</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312</v>
      </c>
      <c r="CA7" s="10">
        <v>2389</v>
      </c>
    </row>
    <row r="8" spans="2:79" ht="30" customHeight="1" x14ac:dyDescent="0.35">
      <c r="B8" s="11" t="s">
        <v>27</v>
      </c>
      <c r="C8" s="11">
        <v>2600</v>
      </c>
      <c r="D8" s="11">
        <v>322</v>
      </c>
      <c r="E8" s="11">
        <v>399</v>
      </c>
      <c r="F8" s="11">
        <v>281</v>
      </c>
      <c r="G8" s="11">
        <v>341</v>
      </c>
      <c r="H8" s="11">
        <v>302</v>
      </c>
      <c r="I8" s="11">
        <v>342</v>
      </c>
      <c r="J8" s="11">
        <v>204</v>
      </c>
      <c r="K8" s="11">
        <v>114</v>
      </c>
      <c r="L8" s="11">
        <v>295</v>
      </c>
      <c r="M8" s="11"/>
      <c r="N8" s="11">
        <v>313</v>
      </c>
      <c r="O8" s="11">
        <v>416</v>
      </c>
      <c r="P8" s="11">
        <v>480</v>
      </c>
      <c r="Q8" s="11">
        <v>1390</v>
      </c>
      <c r="R8" s="11"/>
      <c r="S8" s="11">
        <v>238</v>
      </c>
      <c r="T8" s="11">
        <v>177</v>
      </c>
      <c r="U8" s="11">
        <v>235</v>
      </c>
      <c r="V8" s="11">
        <v>491</v>
      </c>
      <c r="W8" s="11">
        <v>491</v>
      </c>
      <c r="X8" s="11">
        <v>514</v>
      </c>
      <c r="Y8" s="11">
        <v>347</v>
      </c>
      <c r="Z8" s="11"/>
      <c r="AA8" s="11">
        <v>2515</v>
      </c>
      <c r="AB8" s="11">
        <v>85</v>
      </c>
      <c r="AC8" s="11"/>
      <c r="AD8" s="11">
        <v>1402</v>
      </c>
      <c r="AE8" s="11">
        <v>1018</v>
      </c>
      <c r="AF8" s="11">
        <v>146</v>
      </c>
      <c r="AG8" s="11"/>
      <c r="AH8" s="11">
        <v>892</v>
      </c>
      <c r="AI8" s="11">
        <v>1709</v>
      </c>
      <c r="AJ8" s="11"/>
      <c r="AK8" s="11">
        <v>682</v>
      </c>
      <c r="AL8" s="11">
        <v>1918</v>
      </c>
      <c r="AM8" s="11"/>
      <c r="AN8" s="11">
        <v>1210</v>
      </c>
      <c r="AO8" s="11">
        <v>1390</v>
      </c>
      <c r="AP8" s="11"/>
      <c r="AQ8" s="11">
        <v>1221</v>
      </c>
      <c r="AR8" s="11">
        <v>1379</v>
      </c>
      <c r="AS8" s="11"/>
      <c r="AT8" s="11">
        <v>133</v>
      </c>
      <c r="AU8" s="11">
        <v>587</v>
      </c>
      <c r="AV8" s="11">
        <v>1306</v>
      </c>
      <c r="AW8" s="11">
        <v>566</v>
      </c>
      <c r="AX8" s="11"/>
      <c r="AY8" s="11">
        <v>815</v>
      </c>
      <c r="AZ8" s="11">
        <v>1786</v>
      </c>
      <c r="BA8" s="11"/>
      <c r="BB8" s="11">
        <v>382</v>
      </c>
      <c r="BC8" s="11">
        <v>2218</v>
      </c>
      <c r="BD8" s="11"/>
      <c r="BE8" s="11">
        <v>404</v>
      </c>
      <c r="BF8" s="11">
        <v>2196</v>
      </c>
      <c r="BG8" s="11"/>
      <c r="BH8" s="11">
        <v>217</v>
      </c>
      <c r="BI8" s="11">
        <v>2383</v>
      </c>
      <c r="BJ8" s="11"/>
      <c r="BK8" s="11">
        <v>477</v>
      </c>
      <c r="BL8" s="11">
        <v>2124</v>
      </c>
      <c r="BM8" s="11"/>
      <c r="BN8" s="11">
        <v>156</v>
      </c>
      <c r="BO8" s="11">
        <v>2444</v>
      </c>
      <c r="BP8" s="11"/>
      <c r="BQ8" s="11">
        <v>323</v>
      </c>
      <c r="BR8" s="11">
        <v>2277</v>
      </c>
      <c r="BS8" s="11"/>
      <c r="BT8" s="11">
        <v>204</v>
      </c>
      <c r="BU8" s="11">
        <v>2397</v>
      </c>
      <c r="BV8" s="11"/>
      <c r="BW8" s="11">
        <v>1144</v>
      </c>
      <c r="BX8" s="11">
        <v>1456</v>
      </c>
      <c r="BY8" s="11"/>
      <c r="BZ8" s="11">
        <v>329</v>
      </c>
      <c r="CA8" s="11">
        <v>2271</v>
      </c>
    </row>
    <row r="9" spans="2:79" ht="29" x14ac:dyDescent="0.35">
      <c r="B9" s="18" t="s">
        <v>463</v>
      </c>
      <c r="C9" s="17">
        <v>9.1061872314997405E-2</v>
      </c>
      <c r="D9" s="17">
        <v>9.1563590465590899E-2</v>
      </c>
      <c r="E9" s="17">
        <v>8.7524752432382794E-2</v>
      </c>
      <c r="F9" s="17">
        <v>0.149597446485737</v>
      </c>
      <c r="G9" s="17">
        <v>0.10722331207272499</v>
      </c>
      <c r="H9" s="17">
        <v>4.4710720582170002E-2</v>
      </c>
      <c r="I9" s="17">
        <v>8.9740394283867597E-2</v>
      </c>
      <c r="J9" s="17">
        <v>9.2266399668395796E-2</v>
      </c>
      <c r="K9" s="17">
        <v>0.13777016668560699</v>
      </c>
      <c r="L9" s="17">
        <v>5.0870224133347602E-2</v>
      </c>
      <c r="M9" s="17"/>
      <c r="N9" s="17">
        <v>0.10105430522711099</v>
      </c>
      <c r="O9" s="17">
        <v>4.7496927879612301E-2</v>
      </c>
      <c r="P9" s="17">
        <v>8.1746069868076393E-2</v>
      </c>
      <c r="Q9" s="17">
        <v>0.105074094194548</v>
      </c>
      <c r="R9" s="17"/>
      <c r="S9" s="17">
        <v>0.13305890605494999</v>
      </c>
      <c r="T9" s="17">
        <v>8.9874991469883994E-2</v>
      </c>
      <c r="U9" s="17">
        <v>6.1365670711025402E-2</v>
      </c>
      <c r="V9" s="17">
        <v>6.8383831340173507E-2</v>
      </c>
      <c r="W9" s="17">
        <v>6.6268941703150994E-2</v>
      </c>
      <c r="X9" s="17">
        <v>0.11143839864569199</v>
      </c>
      <c r="Y9" s="17">
        <v>0.13384439827776301</v>
      </c>
      <c r="Z9" s="17"/>
      <c r="AA9" s="17">
        <v>9.1297306387143701E-2</v>
      </c>
      <c r="AB9" s="17">
        <v>8.4110563681523795E-2</v>
      </c>
      <c r="AC9" s="17"/>
      <c r="AD9" s="17">
        <v>7.0829034864911503E-2</v>
      </c>
      <c r="AE9" s="17">
        <v>0.124281885491453</v>
      </c>
      <c r="AF9" s="17">
        <v>6.3631421505226396E-2</v>
      </c>
      <c r="AG9" s="17"/>
      <c r="AH9" s="17">
        <v>0.12521825550319901</v>
      </c>
      <c r="AI9" s="17">
        <v>7.3239005481308295E-2</v>
      </c>
      <c r="AJ9" s="17"/>
      <c r="AK9" s="17">
        <v>7.3902813562662498E-2</v>
      </c>
      <c r="AL9" s="17">
        <v>9.7166066972611903E-2</v>
      </c>
      <c r="AM9" s="17"/>
      <c r="AN9" s="17">
        <v>7.4966951715904603E-2</v>
      </c>
      <c r="AO9" s="17">
        <v>0.105074094194548</v>
      </c>
      <c r="AP9" s="17"/>
      <c r="AQ9" s="17">
        <v>0.116409541340542</v>
      </c>
      <c r="AR9" s="17">
        <v>6.8625212144403397E-2</v>
      </c>
      <c r="AS9" s="17"/>
      <c r="AT9" s="17">
        <v>4.9778439410573E-2</v>
      </c>
      <c r="AU9" s="17">
        <v>0.107312167800711</v>
      </c>
      <c r="AV9" s="17">
        <v>8.2444241651018796E-2</v>
      </c>
      <c r="AW9" s="17">
        <v>0.10495193909539401</v>
      </c>
      <c r="AX9" s="17"/>
      <c r="AY9" s="17">
        <v>0.10331065315535699</v>
      </c>
      <c r="AZ9" s="17">
        <v>8.5473836209028695E-2</v>
      </c>
      <c r="BA9" s="17"/>
      <c r="BB9" s="17">
        <v>0.128411941450853</v>
      </c>
      <c r="BC9" s="17">
        <v>8.4626285295320902E-2</v>
      </c>
      <c r="BD9" s="17"/>
      <c r="BE9" s="17">
        <v>0.14008435052168799</v>
      </c>
      <c r="BF9" s="17">
        <v>8.2051617564359997E-2</v>
      </c>
      <c r="BG9" s="17"/>
      <c r="BH9" s="17">
        <v>0.15750698632758101</v>
      </c>
      <c r="BI9" s="17">
        <v>8.5005002340407296E-2</v>
      </c>
      <c r="BJ9" s="17"/>
      <c r="BK9" s="17">
        <v>0.107024315524739</v>
      </c>
      <c r="BL9" s="17">
        <v>8.74798465776645E-2</v>
      </c>
      <c r="BM9" s="17"/>
      <c r="BN9" s="17">
        <v>0.16550963638355601</v>
      </c>
      <c r="BO9" s="17">
        <v>8.6311980226960502E-2</v>
      </c>
      <c r="BP9" s="17"/>
      <c r="BQ9" s="17">
        <v>0.148481854499212</v>
      </c>
      <c r="BR9" s="17">
        <v>8.2927837210522798E-2</v>
      </c>
      <c r="BS9" s="17"/>
      <c r="BT9" s="17">
        <v>0.16561519345728301</v>
      </c>
      <c r="BU9" s="17">
        <v>8.4729235211171899E-2</v>
      </c>
      <c r="BV9" s="17"/>
      <c r="BW9" s="17">
        <v>7.4939288830346604E-2</v>
      </c>
      <c r="BX9" s="17">
        <v>0.103729100823412</v>
      </c>
      <c r="BY9" s="17"/>
      <c r="BZ9" s="17">
        <v>0.12659082604086999</v>
      </c>
      <c r="CA9" s="17">
        <v>8.5908073159497098E-2</v>
      </c>
    </row>
    <row r="10" spans="2:79" ht="29" x14ac:dyDescent="0.35">
      <c r="B10" s="18" t="s">
        <v>464</v>
      </c>
      <c r="C10" s="17">
        <v>0.18366862105415999</v>
      </c>
      <c r="D10" s="17">
        <v>0.262325712681652</v>
      </c>
      <c r="E10" s="17">
        <v>0.177572397390237</v>
      </c>
      <c r="F10" s="17">
        <v>0.27058152131672902</v>
      </c>
      <c r="G10" s="17">
        <v>0.23565033412317199</v>
      </c>
      <c r="H10" s="17">
        <v>0.18168669256428199</v>
      </c>
      <c r="I10" s="17">
        <v>0.11036347861589101</v>
      </c>
      <c r="J10" s="17">
        <v>0.125843092241372</v>
      </c>
      <c r="K10" s="17">
        <v>0.15622697116467499</v>
      </c>
      <c r="L10" s="17">
        <v>0.100408663770459</v>
      </c>
      <c r="M10" s="17"/>
      <c r="N10" s="17">
        <v>0.12942645245532899</v>
      </c>
      <c r="O10" s="17">
        <v>0.21715241298816601</v>
      </c>
      <c r="P10" s="17">
        <v>0.19312305896412801</v>
      </c>
      <c r="Q10" s="17">
        <v>0.182606018294482</v>
      </c>
      <c r="R10" s="17"/>
      <c r="S10" s="17">
        <v>0.19159200559169401</v>
      </c>
      <c r="T10" s="17">
        <v>0.17917174091603799</v>
      </c>
      <c r="U10" s="17">
        <v>0.226108800042845</v>
      </c>
      <c r="V10" s="17">
        <v>0.16586580303199699</v>
      </c>
      <c r="W10" s="17">
        <v>0.195626830873949</v>
      </c>
      <c r="X10" s="17">
        <v>0.217744416611513</v>
      </c>
      <c r="Y10" s="17">
        <v>0.14503365156711101</v>
      </c>
      <c r="Z10" s="17"/>
      <c r="AA10" s="17">
        <v>0.18777459097903701</v>
      </c>
      <c r="AB10" s="17">
        <v>6.2437807147850397E-2</v>
      </c>
      <c r="AC10" s="17"/>
      <c r="AD10" s="17">
        <v>0.19883574599533499</v>
      </c>
      <c r="AE10" s="17">
        <v>0.182077913921286</v>
      </c>
      <c r="AF10" s="17">
        <v>7.8599111372973901E-2</v>
      </c>
      <c r="AG10" s="17"/>
      <c r="AH10" s="17">
        <v>0.208233892374382</v>
      </c>
      <c r="AI10" s="17">
        <v>0.17085041495015499</v>
      </c>
      <c r="AJ10" s="17"/>
      <c r="AK10" s="17">
        <v>0.17891091909731199</v>
      </c>
      <c r="AL10" s="17">
        <v>0.185361134570588</v>
      </c>
      <c r="AM10" s="17"/>
      <c r="AN10" s="17">
        <v>0.18488916317748699</v>
      </c>
      <c r="AO10" s="17">
        <v>0.182606018294482</v>
      </c>
      <c r="AP10" s="17"/>
      <c r="AQ10" s="17">
        <v>0.184177450994433</v>
      </c>
      <c r="AR10" s="17">
        <v>0.18321822680122099</v>
      </c>
      <c r="AS10" s="17"/>
      <c r="AT10" s="17">
        <v>0.173288034300706</v>
      </c>
      <c r="AU10" s="17">
        <v>0.18909135070344699</v>
      </c>
      <c r="AV10" s="17">
        <v>0.19710023550199099</v>
      </c>
      <c r="AW10" s="17">
        <v>0.150353773701976</v>
      </c>
      <c r="AX10" s="17"/>
      <c r="AY10" s="17">
        <v>0.196987683040309</v>
      </c>
      <c r="AZ10" s="17">
        <v>0.17759231025668101</v>
      </c>
      <c r="BA10" s="17"/>
      <c r="BB10" s="17">
        <v>0.18546315687178599</v>
      </c>
      <c r="BC10" s="17">
        <v>0.18335941435972899</v>
      </c>
      <c r="BD10" s="17"/>
      <c r="BE10" s="17">
        <v>0.218570216250634</v>
      </c>
      <c r="BF10" s="17">
        <v>0.17725376249482799</v>
      </c>
      <c r="BG10" s="17"/>
      <c r="BH10" s="17">
        <v>0.189140051248673</v>
      </c>
      <c r="BI10" s="17">
        <v>0.18316986743238201</v>
      </c>
      <c r="BJ10" s="17"/>
      <c r="BK10" s="17">
        <v>0.19529589648359</v>
      </c>
      <c r="BL10" s="17">
        <v>0.18105942149140999</v>
      </c>
      <c r="BM10" s="17"/>
      <c r="BN10" s="17">
        <v>0.23175580529096501</v>
      </c>
      <c r="BO10" s="17">
        <v>0.18060057812768601</v>
      </c>
      <c r="BP10" s="17"/>
      <c r="BQ10" s="17">
        <v>0.212431462500972</v>
      </c>
      <c r="BR10" s="17">
        <v>0.17959411679391499</v>
      </c>
      <c r="BS10" s="17"/>
      <c r="BT10" s="17">
        <v>0.20982300978460999</v>
      </c>
      <c r="BU10" s="17">
        <v>0.181447039909757</v>
      </c>
      <c r="BV10" s="17"/>
      <c r="BW10" s="17">
        <v>0.19415363056379101</v>
      </c>
      <c r="BX10" s="17">
        <v>0.17543073464483599</v>
      </c>
      <c r="BY10" s="17"/>
      <c r="BZ10" s="17">
        <v>0.190845951236359</v>
      </c>
      <c r="CA10" s="17">
        <v>0.18262748377448801</v>
      </c>
    </row>
    <row r="11" spans="2:79" ht="29" x14ac:dyDescent="0.35">
      <c r="B11" s="18" t="s">
        <v>465</v>
      </c>
      <c r="C11" s="17">
        <v>0.23911561242943899</v>
      </c>
      <c r="D11" s="17">
        <v>0.17593564982030899</v>
      </c>
      <c r="E11" s="17">
        <v>0.31733115492220099</v>
      </c>
      <c r="F11" s="17">
        <v>0.25713615438453802</v>
      </c>
      <c r="G11" s="17">
        <v>0.236665843315811</v>
      </c>
      <c r="H11" s="17">
        <v>0.22036710306346799</v>
      </c>
      <c r="I11" s="17">
        <v>0.21419981657909001</v>
      </c>
      <c r="J11" s="17">
        <v>0.24435000243264701</v>
      </c>
      <c r="K11" s="17">
        <v>0.27120942165616202</v>
      </c>
      <c r="L11" s="17">
        <v>0.22004655959059</v>
      </c>
      <c r="M11" s="17"/>
      <c r="N11" s="17">
        <v>0.25335499811984702</v>
      </c>
      <c r="O11" s="17">
        <v>0.22509465557005801</v>
      </c>
      <c r="P11" s="17">
        <v>0.26216075360120999</v>
      </c>
      <c r="Q11" s="17">
        <v>0.23213792167094499</v>
      </c>
      <c r="R11" s="17"/>
      <c r="S11" s="17">
        <v>0.21395004246011701</v>
      </c>
      <c r="T11" s="17">
        <v>0.26738487137158601</v>
      </c>
      <c r="U11" s="17">
        <v>0.28690293446231502</v>
      </c>
      <c r="V11" s="17">
        <v>0.29624707795030197</v>
      </c>
      <c r="W11" s="17">
        <v>0.25583445742705802</v>
      </c>
      <c r="X11" s="17">
        <v>0.18206341063161899</v>
      </c>
      <c r="Y11" s="17">
        <v>0.188040619041934</v>
      </c>
      <c r="Z11" s="17"/>
      <c r="AA11" s="17">
        <v>0.240067435231829</v>
      </c>
      <c r="AB11" s="17">
        <v>0.21101256853494699</v>
      </c>
      <c r="AC11" s="17"/>
      <c r="AD11" s="17">
        <v>0.26337436225933902</v>
      </c>
      <c r="AE11" s="17">
        <v>0.21117733269502201</v>
      </c>
      <c r="AF11" s="17">
        <v>0.20546355227741001</v>
      </c>
      <c r="AG11" s="17"/>
      <c r="AH11" s="17">
        <v>0.22262899061382699</v>
      </c>
      <c r="AI11" s="17">
        <v>0.24771836359129401</v>
      </c>
      <c r="AJ11" s="17"/>
      <c r="AK11" s="17">
        <v>0.232451385319214</v>
      </c>
      <c r="AL11" s="17">
        <v>0.24148635665909199</v>
      </c>
      <c r="AM11" s="17"/>
      <c r="AN11" s="17">
        <v>0.24713042833004201</v>
      </c>
      <c r="AO11" s="17">
        <v>0.23213792167094499</v>
      </c>
      <c r="AP11" s="17"/>
      <c r="AQ11" s="17">
        <v>0.197741565427936</v>
      </c>
      <c r="AR11" s="17">
        <v>0.275738129139729</v>
      </c>
      <c r="AS11" s="17"/>
      <c r="AT11" s="17">
        <v>0.274325106771802</v>
      </c>
      <c r="AU11" s="17">
        <v>0.29356381302717799</v>
      </c>
      <c r="AV11" s="17">
        <v>0.23471546957703901</v>
      </c>
      <c r="AW11" s="17">
        <v>0.18429022071279799</v>
      </c>
      <c r="AX11" s="17"/>
      <c r="AY11" s="17">
        <v>0.229024215805433</v>
      </c>
      <c r="AZ11" s="17">
        <v>0.243719424794894</v>
      </c>
      <c r="BA11" s="17"/>
      <c r="BB11" s="17">
        <v>0.16332306110533601</v>
      </c>
      <c r="BC11" s="17">
        <v>0.25217501421301702</v>
      </c>
      <c r="BD11" s="17"/>
      <c r="BE11" s="17">
        <v>0.195028888362825</v>
      </c>
      <c r="BF11" s="17">
        <v>0.247218683295959</v>
      </c>
      <c r="BG11" s="17"/>
      <c r="BH11" s="17">
        <v>0.21753805703479401</v>
      </c>
      <c r="BI11" s="17">
        <v>0.24108253579674899</v>
      </c>
      <c r="BJ11" s="17"/>
      <c r="BK11" s="17">
        <v>0.25292361399242502</v>
      </c>
      <c r="BL11" s="17">
        <v>0.23601705061594699</v>
      </c>
      <c r="BM11" s="17"/>
      <c r="BN11" s="17">
        <v>0.20503911894271701</v>
      </c>
      <c r="BO11" s="17">
        <v>0.241289749810537</v>
      </c>
      <c r="BP11" s="17"/>
      <c r="BQ11" s="17">
        <v>0.20068061605037901</v>
      </c>
      <c r="BR11" s="17">
        <v>0.244560260753862</v>
      </c>
      <c r="BS11" s="17"/>
      <c r="BT11" s="17">
        <v>0.24182252662680001</v>
      </c>
      <c r="BU11" s="17">
        <v>0.23888568430523999</v>
      </c>
      <c r="BV11" s="17"/>
      <c r="BW11" s="17">
        <v>0.24849110421110501</v>
      </c>
      <c r="BX11" s="17">
        <v>0.23174945446287201</v>
      </c>
      <c r="BY11" s="17"/>
      <c r="BZ11" s="17">
        <v>0.26213858140389301</v>
      </c>
      <c r="CA11" s="17">
        <v>0.235775920555225</v>
      </c>
    </row>
    <row r="12" spans="2:79" ht="29" x14ac:dyDescent="0.35">
      <c r="B12" s="18" t="s">
        <v>466</v>
      </c>
      <c r="C12" s="17">
        <v>0.28975403430143798</v>
      </c>
      <c r="D12" s="17">
        <v>0.28848136107543898</v>
      </c>
      <c r="E12" s="17">
        <v>0.30999299410410103</v>
      </c>
      <c r="F12" s="17">
        <v>0.19056547093374299</v>
      </c>
      <c r="G12" s="17">
        <v>0.23759618767548801</v>
      </c>
      <c r="H12" s="17">
        <v>0.36508927317407203</v>
      </c>
      <c r="I12" s="17">
        <v>0.33993794280475398</v>
      </c>
      <c r="J12" s="17">
        <v>0.25093581778607199</v>
      </c>
      <c r="K12" s="17">
        <v>0.24032331213194599</v>
      </c>
      <c r="L12" s="17">
        <v>0.32939084864874701</v>
      </c>
      <c r="M12" s="17"/>
      <c r="N12" s="17">
        <v>0.21648465556593099</v>
      </c>
      <c r="O12" s="17">
        <v>0.28396919145935001</v>
      </c>
      <c r="P12" s="17">
        <v>0.28617521120445299</v>
      </c>
      <c r="Q12" s="17">
        <v>0.30924616545491401</v>
      </c>
      <c r="R12" s="17"/>
      <c r="S12" s="17">
        <v>0.27444448310900799</v>
      </c>
      <c r="T12" s="17">
        <v>0.32336280327410299</v>
      </c>
      <c r="U12" s="17">
        <v>0.28024821759782798</v>
      </c>
      <c r="V12" s="17">
        <v>0.26422967411679199</v>
      </c>
      <c r="W12" s="17">
        <v>0.29041916942160401</v>
      </c>
      <c r="X12" s="17">
        <v>0.33343801729103301</v>
      </c>
      <c r="Y12" s="17">
        <v>0.28121063721363299</v>
      </c>
      <c r="Z12" s="17"/>
      <c r="AA12" s="17">
        <v>0.29147884421148601</v>
      </c>
      <c r="AB12" s="17">
        <v>0.23882815976885299</v>
      </c>
      <c r="AC12" s="17"/>
      <c r="AD12" s="17">
        <v>0.294512345580766</v>
      </c>
      <c r="AE12" s="17">
        <v>0.287434541608246</v>
      </c>
      <c r="AF12" s="17">
        <v>0.29455643927770903</v>
      </c>
      <c r="AG12" s="17"/>
      <c r="AH12" s="17">
        <v>0.28817089510434202</v>
      </c>
      <c r="AI12" s="17">
        <v>0.29058011939755402</v>
      </c>
      <c r="AJ12" s="17"/>
      <c r="AK12" s="17">
        <v>0.30299139636470601</v>
      </c>
      <c r="AL12" s="17">
        <v>0.28504495113121298</v>
      </c>
      <c r="AM12" s="17"/>
      <c r="AN12" s="17">
        <v>0.26736470119501798</v>
      </c>
      <c r="AO12" s="17">
        <v>0.30924616545491401</v>
      </c>
      <c r="AP12" s="17"/>
      <c r="AQ12" s="17">
        <v>0.29209893538829701</v>
      </c>
      <c r="AR12" s="17">
        <v>0.287678429291506</v>
      </c>
      <c r="AS12" s="17"/>
      <c r="AT12" s="17">
        <v>0.164662091516599</v>
      </c>
      <c r="AU12" s="17">
        <v>0.20579841716543601</v>
      </c>
      <c r="AV12" s="17">
        <v>0.30999526286708501</v>
      </c>
      <c r="AW12" s="17">
        <v>0.36179177516501398</v>
      </c>
      <c r="AX12" s="17"/>
      <c r="AY12" s="17">
        <v>0.289512579828758</v>
      </c>
      <c r="AZ12" s="17">
        <v>0.28986418863670299</v>
      </c>
      <c r="BA12" s="17"/>
      <c r="BB12" s="17">
        <v>0.33520689364241402</v>
      </c>
      <c r="BC12" s="17">
        <v>0.28192229962598198</v>
      </c>
      <c r="BD12" s="17"/>
      <c r="BE12" s="17">
        <v>0.25418653940756802</v>
      </c>
      <c r="BF12" s="17">
        <v>0.29629128418269801</v>
      </c>
      <c r="BG12" s="17"/>
      <c r="BH12" s="17">
        <v>0.28035630131148498</v>
      </c>
      <c r="BI12" s="17">
        <v>0.29061069393129801</v>
      </c>
      <c r="BJ12" s="17"/>
      <c r="BK12" s="17">
        <v>0.30179208283555597</v>
      </c>
      <c r="BL12" s="17">
        <v>0.28705265587772899</v>
      </c>
      <c r="BM12" s="17"/>
      <c r="BN12" s="17">
        <v>0.238641057589037</v>
      </c>
      <c r="BO12" s="17">
        <v>0.29301512785770201</v>
      </c>
      <c r="BP12" s="17"/>
      <c r="BQ12" s="17">
        <v>0.29366500224804698</v>
      </c>
      <c r="BR12" s="17">
        <v>0.289200012001881</v>
      </c>
      <c r="BS12" s="17"/>
      <c r="BT12" s="17">
        <v>0.21884946293183299</v>
      </c>
      <c r="BU12" s="17">
        <v>0.29577674278184302</v>
      </c>
      <c r="BV12" s="17"/>
      <c r="BW12" s="17">
        <v>0.27061630663300701</v>
      </c>
      <c r="BX12" s="17">
        <v>0.30479020823340203</v>
      </c>
      <c r="BY12" s="17"/>
      <c r="BZ12" s="17">
        <v>0.25355472254759198</v>
      </c>
      <c r="CA12" s="17">
        <v>0.29500507500998502</v>
      </c>
    </row>
    <row r="13" spans="2:79" ht="29" x14ac:dyDescent="0.35">
      <c r="B13" s="18" t="s">
        <v>467</v>
      </c>
      <c r="C13" s="17">
        <v>0.142267178956659</v>
      </c>
      <c r="D13" s="17">
        <v>0.153890152632986</v>
      </c>
      <c r="E13" s="17">
        <v>8.5515522112633899E-2</v>
      </c>
      <c r="F13" s="17">
        <v>0.102454559435503</v>
      </c>
      <c r="G13" s="17">
        <v>0.13629016638596</v>
      </c>
      <c r="H13" s="17">
        <v>0.14968720661868901</v>
      </c>
      <c r="I13" s="17">
        <v>0.215091295413811</v>
      </c>
      <c r="J13" s="17">
        <v>0.15331059732371399</v>
      </c>
      <c r="K13" s="17">
        <v>0.155500601435237</v>
      </c>
      <c r="L13" s="17">
        <v>0.146527826936066</v>
      </c>
      <c r="M13" s="17"/>
      <c r="N13" s="17">
        <v>0.161508288365174</v>
      </c>
      <c r="O13" s="17">
        <v>0.15100933013484699</v>
      </c>
      <c r="P13" s="17">
        <v>0.12567130387783901</v>
      </c>
      <c r="Q13" s="17">
        <v>0.141046399960328</v>
      </c>
      <c r="R13" s="17"/>
      <c r="S13" s="17">
        <v>0.120450188534014</v>
      </c>
      <c r="T13" s="17">
        <v>0.101741552922384</v>
      </c>
      <c r="U13" s="17">
        <v>0.12842184964088699</v>
      </c>
      <c r="V13" s="17">
        <v>0.13759073869983501</v>
      </c>
      <c r="W13" s="17">
        <v>0.15162385454723101</v>
      </c>
      <c r="X13" s="17">
        <v>0.140399144934272</v>
      </c>
      <c r="Y13" s="17">
        <v>0.18199046218005699</v>
      </c>
      <c r="Z13" s="17"/>
      <c r="AA13" s="17">
        <v>0.144611115949283</v>
      </c>
      <c r="AB13" s="17">
        <v>7.3061267914958594E-2</v>
      </c>
      <c r="AC13" s="17"/>
      <c r="AD13" s="17">
        <v>0.123633389903108</v>
      </c>
      <c r="AE13" s="17">
        <v>0.16525815048308401</v>
      </c>
      <c r="AF13" s="17">
        <v>0.18039595933784799</v>
      </c>
      <c r="AG13" s="17"/>
      <c r="AH13" s="17">
        <v>0.14810494407476499</v>
      </c>
      <c r="AI13" s="17">
        <v>0.139221021823069</v>
      </c>
      <c r="AJ13" s="17"/>
      <c r="AK13" s="17">
        <v>0.14128283734157701</v>
      </c>
      <c r="AL13" s="17">
        <v>0.142617350426713</v>
      </c>
      <c r="AM13" s="17"/>
      <c r="AN13" s="17">
        <v>0.14366940775262599</v>
      </c>
      <c r="AO13" s="17">
        <v>0.141046399960328</v>
      </c>
      <c r="AP13" s="17"/>
      <c r="AQ13" s="17">
        <v>0.17775503102262399</v>
      </c>
      <c r="AR13" s="17">
        <v>0.110854867387261</v>
      </c>
      <c r="AS13" s="17"/>
      <c r="AT13" s="17">
        <v>9.1005179882332504E-2</v>
      </c>
      <c r="AU13" s="17">
        <v>0.103514208197083</v>
      </c>
      <c r="AV13" s="17">
        <v>0.142739721599624</v>
      </c>
      <c r="AW13" s="17">
        <v>0.190458430197775</v>
      </c>
      <c r="AX13" s="17"/>
      <c r="AY13" s="17">
        <v>0.150094675268514</v>
      </c>
      <c r="AZ13" s="17">
        <v>0.13869618421195201</v>
      </c>
      <c r="BA13" s="17"/>
      <c r="BB13" s="17">
        <v>0.14444564360664799</v>
      </c>
      <c r="BC13" s="17">
        <v>0.14189181957584199</v>
      </c>
      <c r="BD13" s="17"/>
      <c r="BE13" s="17">
        <v>0.15718176827015701</v>
      </c>
      <c r="BF13" s="17">
        <v>0.13952590078934199</v>
      </c>
      <c r="BG13" s="17"/>
      <c r="BH13" s="17">
        <v>0.110280278920384</v>
      </c>
      <c r="BI13" s="17">
        <v>0.14518297641278499</v>
      </c>
      <c r="BJ13" s="17"/>
      <c r="BK13" s="17">
        <v>0.109897768751339</v>
      </c>
      <c r="BL13" s="17">
        <v>0.149530983058213</v>
      </c>
      <c r="BM13" s="17"/>
      <c r="BN13" s="17">
        <v>0.115755691464045</v>
      </c>
      <c r="BO13" s="17">
        <v>0.14395865627983701</v>
      </c>
      <c r="BP13" s="17"/>
      <c r="BQ13" s="17">
        <v>0.13626265583001901</v>
      </c>
      <c r="BR13" s="17">
        <v>0.14311777138180101</v>
      </c>
      <c r="BS13" s="17"/>
      <c r="BT13" s="17">
        <v>0.14707592668077099</v>
      </c>
      <c r="BU13" s="17">
        <v>0.141858718893524</v>
      </c>
      <c r="BV13" s="17"/>
      <c r="BW13" s="17">
        <v>0.147309860550909</v>
      </c>
      <c r="BX13" s="17">
        <v>0.138305233272807</v>
      </c>
      <c r="BY13" s="17"/>
      <c r="BZ13" s="17">
        <v>0.15757164608055699</v>
      </c>
      <c r="CA13" s="17">
        <v>0.14004712625409099</v>
      </c>
    </row>
    <row r="14" spans="2:79" x14ac:dyDescent="0.35">
      <c r="B14" s="18" t="s">
        <v>96</v>
      </c>
      <c r="C14" s="19">
        <v>5.4132680943306699E-2</v>
      </c>
      <c r="D14" s="19">
        <v>2.78035333240233E-2</v>
      </c>
      <c r="E14" s="19">
        <v>2.20631790384451E-2</v>
      </c>
      <c r="F14" s="19">
        <v>2.9664847443749601E-2</v>
      </c>
      <c r="G14" s="19">
        <v>4.6574156426843802E-2</v>
      </c>
      <c r="H14" s="19">
        <v>3.8459003997318802E-2</v>
      </c>
      <c r="I14" s="19">
        <v>3.0667072302585498E-2</v>
      </c>
      <c r="J14" s="19">
        <v>0.1332940905478</v>
      </c>
      <c r="K14" s="19">
        <v>3.8969526926373399E-2</v>
      </c>
      <c r="L14" s="19">
        <v>0.15275587692079101</v>
      </c>
      <c r="M14" s="19"/>
      <c r="N14" s="19">
        <v>0.13817130026660701</v>
      </c>
      <c r="O14" s="19">
        <v>7.5277481967967005E-2</v>
      </c>
      <c r="P14" s="19">
        <v>5.1123602484293498E-2</v>
      </c>
      <c r="Q14" s="19">
        <v>2.9889400424782799E-2</v>
      </c>
      <c r="R14" s="19"/>
      <c r="S14" s="19">
        <v>6.6504374250216394E-2</v>
      </c>
      <c r="T14" s="19">
        <v>3.8464040046005003E-2</v>
      </c>
      <c r="U14" s="19">
        <v>1.6952527545099599E-2</v>
      </c>
      <c r="V14" s="19">
        <v>6.7682874860899703E-2</v>
      </c>
      <c r="W14" s="19">
        <v>4.0226746027007002E-2</v>
      </c>
      <c r="X14" s="19">
        <v>1.49166118858722E-2</v>
      </c>
      <c r="Y14" s="19">
        <v>6.9880231719502695E-2</v>
      </c>
      <c r="Z14" s="19"/>
      <c r="AA14" s="19">
        <v>4.4770707241222202E-2</v>
      </c>
      <c r="AB14" s="19">
        <v>0.33054963295186801</v>
      </c>
      <c r="AC14" s="19"/>
      <c r="AD14" s="19">
        <v>4.8815121396540401E-2</v>
      </c>
      <c r="AE14" s="19">
        <v>2.9770175800908801E-2</v>
      </c>
      <c r="AF14" s="19">
        <v>0.177353516228832</v>
      </c>
      <c r="AG14" s="19"/>
      <c r="AH14" s="19">
        <v>7.6430223294841502E-3</v>
      </c>
      <c r="AI14" s="19">
        <v>7.83910747566198E-2</v>
      </c>
      <c r="AJ14" s="19"/>
      <c r="AK14" s="19">
        <v>7.0460648314527793E-2</v>
      </c>
      <c r="AL14" s="19">
        <v>4.83241402397818E-2</v>
      </c>
      <c r="AM14" s="19"/>
      <c r="AN14" s="19">
        <v>8.1979347828922702E-2</v>
      </c>
      <c r="AO14" s="19">
        <v>2.9889400424782799E-2</v>
      </c>
      <c r="AP14" s="19"/>
      <c r="AQ14" s="19">
        <v>3.1817475826168097E-2</v>
      </c>
      <c r="AR14" s="19">
        <v>7.3885135235879501E-2</v>
      </c>
      <c r="AS14" s="19"/>
      <c r="AT14" s="19">
        <v>0.24694114811798701</v>
      </c>
      <c r="AU14" s="19">
        <v>0.100720043106145</v>
      </c>
      <c r="AV14" s="19">
        <v>3.3005068803242901E-2</v>
      </c>
      <c r="AW14" s="19">
        <v>8.1538611270433204E-3</v>
      </c>
      <c r="AX14" s="19"/>
      <c r="AY14" s="19">
        <v>3.10701929016283E-2</v>
      </c>
      <c r="AZ14" s="19">
        <v>6.4654055890740705E-2</v>
      </c>
      <c r="BA14" s="19"/>
      <c r="BB14" s="19">
        <v>4.3149303322962101E-2</v>
      </c>
      <c r="BC14" s="19">
        <v>5.60251669301087E-2</v>
      </c>
      <c r="BD14" s="19"/>
      <c r="BE14" s="19">
        <v>3.4948237187127702E-2</v>
      </c>
      <c r="BF14" s="19">
        <v>5.7658751672812397E-2</v>
      </c>
      <c r="BG14" s="19"/>
      <c r="BH14" s="19">
        <v>4.5178325157082602E-2</v>
      </c>
      <c r="BI14" s="19">
        <v>5.4948924086378199E-2</v>
      </c>
      <c r="BJ14" s="19"/>
      <c r="BK14" s="19">
        <v>3.3066322412352203E-2</v>
      </c>
      <c r="BL14" s="19">
        <v>5.8860042379036699E-2</v>
      </c>
      <c r="BM14" s="19"/>
      <c r="BN14" s="19">
        <v>4.3298690329679597E-2</v>
      </c>
      <c r="BO14" s="19">
        <v>5.4823907697277997E-2</v>
      </c>
      <c r="BP14" s="19"/>
      <c r="BQ14" s="19">
        <v>8.4784088713714695E-3</v>
      </c>
      <c r="BR14" s="19">
        <v>6.0600001858018601E-2</v>
      </c>
      <c r="BS14" s="19"/>
      <c r="BT14" s="19">
        <v>1.6813880518703101E-2</v>
      </c>
      <c r="BU14" s="19">
        <v>5.7302578898463803E-2</v>
      </c>
      <c r="BV14" s="19"/>
      <c r="BW14" s="19">
        <v>6.4489809210842103E-2</v>
      </c>
      <c r="BX14" s="19">
        <v>4.5995268562670798E-2</v>
      </c>
      <c r="BY14" s="19"/>
      <c r="BZ14" s="19">
        <v>9.2982726907291108E-3</v>
      </c>
      <c r="CA14" s="19">
        <v>6.0636321246714302E-2</v>
      </c>
    </row>
    <row r="15" spans="2:79" x14ac:dyDescent="0.35">
      <c r="B15" s="16" t="s">
        <v>705</v>
      </c>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CA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405</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312</v>
      </c>
      <c r="CA7" s="10">
        <v>2389</v>
      </c>
    </row>
    <row r="8" spans="2:79" ht="30" customHeight="1" x14ac:dyDescent="0.35">
      <c r="B8" s="11" t="s">
        <v>27</v>
      </c>
      <c r="C8" s="11">
        <v>2600</v>
      </c>
      <c r="D8" s="11">
        <v>322</v>
      </c>
      <c r="E8" s="11">
        <v>399</v>
      </c>
      <c r="F8" s="11">
        <v>281</v>
      </c>
      <c r="G8" s="11">
        <v>341</v>
      </c>
      <c r="H8" s="11">
        <v>302</v>
      </c>
      <c r="I8" s="11">
        <v>342</v>
      </c>
      <c r="J8" s="11">
        <v>204</v>
      </c>
      <c r="K8" s="11">
        <v>114</v>
      </c>
      <c r="L8" s="11">
        <v>295</v>
      </c>
      <c r="M8" s="11"/>
      <c r="N8" s="11">
        <v>313</v>
      </c>
      <c r="O8" s="11">
        <v>416</v>
      </c>
      <c r="P8" s="11">
        <v>480</v>
      </c>
      <c r="Q8" s="11">
        <v>1390</v>
      </c>
      <c r="R8" s="11"/>
      <c r="S8" s="11">
        <v>238</v>
      </c>
      <c r="T8" s="11">
        <v>177</v>
      </c>
      <c r="U8" s="11">
        <v>235</v>
      </c>
      <c r="V8" s="11">
        <v>491</v>
      </c>
      <c r="W8" s="11">
        <v>491</v>
      </c>
      <c r="X8" s="11">
        <v>514</v>
      </c>
      <c r="Y8" s="11">
        <v>347</v>
      </c>
      <c r="Z8" s="11"/>
      <c r="AA8" s="11">
        <v>2515</v>
      </c>
      <c r="AB8" s="11">
        <v>85</v>
      </c>
      <c r="AC8" s="11"/>
      <c r="AD8" s="11">
        <v>1402</v>
      </c>
      <c r="AE8" s="11">
        <v>1018</v>
      </c>
      <c r="AF8" s="11">
        <v>146</v>
      </c>
      <c r="AG8" s="11"/>
      <c r="AH8" s="11">
        <v>892</v>
      </c>
      <c r="AI8" s="11">
        <v>1709</v>
      </c>
      <c r="AJ8" s="11"/>
      <c r="AK8" s="11">
        <v>682</v>
      </c>
      <c r="AL8" s="11">
        <v>1918</v>
      </c>
      <c r="AM8" s="11"/>
      <c r="AN8" s="11">
        <v>1210</v>
      </c>
      <c r="AO8" s="11">
        <v>1390</v>
      </c>
      <c r="AP8" s="11"/>
      <c r="AQ8" s="11">
        <v>1221</v>
      </c>
      <c r="AR8" s="11">
        <v>1379</v>
      </c>
      <c r="AS8" s="11"/>
      <c r="AT8" s="11">
        <v>133</v>
      </c>
      <c r="AU8" s="11">
        <v>587</v>
      </c>
      <c r="AV8" s="11">
        <v>1306</v>
      </c>
      <c r="AW8" s="11">
        <v>566</v>
      </c>
      <c r="AX8" s="11"/>
      <c r="AY8" s="11">
        <v>815</v>
      </c>
      <c r="AZ8" s="11">
        <v>1786</v>
      </c>
      <c r="BA8" s="11"/>
      <c r="BB8" s="11">
        <v>382</v>
      </c>
      <c r="BC8" s="11">
        <v>2218</v>
      </c>
      <c r="BD8" s="11"/>
      <c r="BE8" s="11">
        <v>404</v>
      </c>
      <c r="BF8" s="11">
        <v>2196</v>
      </c>
      <c r="BG8" s="11"/>
      <c r="BH8" s="11">
        <v>217</v>
      </c>
      <c r="BI8" s="11">
        <v>2383</v>
      </c>
      <c r="BJ8" s="11"/>
      <c r="BK8" s="11">
        <v>477</v>
      </c>
      <c r="BL8" s="11">
        <v>2124</v>
      </c>
      <c r="BM8" s="11"/>
      <c r="BN8" s="11">
        <v>156</v>
      </c>
      <c r="BO8" s="11">
        <v>2444</v>
      </c>
      <c r="BP8" s="11"/>
      <c r="BQ8" s="11">
        <v>323</v>
      </c>
      <c r="BR8" s="11">
        <v>2277</v>
      </c>
      <c r="BS8" s="11"/>
      <c r="BT8" s="11">
        <v>204</v>
      </c>
      <c r="BU8" s="11">
        <v>2397</v>
      </c>
      <c r="BV8" s="11"/>
      <c r="BW8" s="11">
        <v>1144</v>
      </c>
      <c r="BX8" s="11">
        <v>1456</v>
      </c>
      <c r="BY8" s="11"/>
      <c r="BZ8" s="11">
        <v>329</v>
      </c>
      <c r="CA8" s="11">
        <v>2271</v>
      </c>
    </row>
    <row r="9" spans="2:79" ht="29" x14ac:dyDescent="0.35">
      <c r="B9" s="18" t="s">
        <v>463</v>
      </c>
      <c r="C9" s="17">
        <v>9.9339734973521499E-2</v>
      </c>
      <c r="D9" s="17">
        <v>0.13965916819944399</v>
      </c>
      <c r="E9" s="17">
        <v>9.31269043016964E-2</v>
      </c>
      <c r="F9" s="17">
        <v>0.159227671422454</v>
      </c>
      <c r="G9" s="17">
        <v>0.102668255260619</v>
      </c>
      <c r="H9" s="17">
        <v>5.4569220798371502E-2</v>
      </c>
      <c r="I9" s="17">
        <v>8.9712970024701105E-2</v>
      </c>
      <c r="J9" s="17">
        <v>6.0890183994559199E-2</v>
      </c>
      <c r="K9" s="17">
        <v>0.17372540037865999</v>
      </c>
      <c r="L9" s="17">
        <v>5.7530710857141697E-2</v>
      </c>
      <c r="M9" s="17"/>
      <c r="N9" s="17">
        <v>0.10439640830411601</v>
      </c>
      <c r="O9" s="17">
        <v>8.3935123962501995E-2</v>
      </c>
      <c r="P9" s="17">
        <v>8.3761637612895096E-2</v>
      </c>
      <c r="Q9" s="17">
        <v>0.10819674480528001</v>
      </c>
      <c r="R9" s="17"/>
      <c r="S9" s="17">
        <v>0.133683386178689</v>
      </c>
      <c r="T9" s="17">
        <v>7.9264690763965306E-2</v>
      </c>
      <c r="U9" s="17">
        <v>0.100285532465289</v>
      </c>
      <c r="V9" s="17">
        <v>6.9920419149668997E-2</v>
      </c>
      <c r="W9" s="17">
        <v>9.55352869971723E-2</v>
      </c>
      <c r="X9" s="17">
        <v>0.103061396648503</v>
      </c>
      <c r="Y9" s="17">
        <v>0.13618617941726199</v>
      </c>
      <c r="Z9" s="17"/>
      <c r="AA9" s="17">
        <v>9.9836482556730693E-2</v>
      </c>
      <c r="AB9" s="17">
        <v>8.4673014339844394E-2</v>
      </c>
      <c r="AC9" s="17"/>
      <c r="AD9" s="17">
        <v>8.8895777510360902E-2</v>
      </c>
      <c r="AE9" s="17">
        <v>0.120349034005048</v>
      </c>
      <c r="AF9" s="17">
        <v>5.35759822428062E-2</v>
      </c>
      <c r="AG9" s="17"/>
      <c r="AH9" s="17">
        <v>0.13715081287807801</v>
      </c>
      <c r="AI9" s="17">
        <v>7.9609841365701497E-2</v>
      </c>
      <c r="AJ9" s="17"/>
      <c r="AK9" s="17">
        <v>8.9085938417749894E-2</v>
      </c>
      <c r="AL9" s="17">
        <v>0.10298743914304601</v>
      </c>
      <c r="AM9" s="17"/>
      <c r="AN9" s="17">
        <v>8.9166268466001397E-2</v>
      </c>
      <c r="AO9" s="17">
        <v>0.10819674480528001</v>
      </c>
      <c r="AP9" s="17"/>
      <c r="AQ9" s="17">
        <v>0.117467385301823</v>
      </c>
      <c r="AR9" s="17">
        <v>8.3293923041167103E-2</v>
      </c>
      <c r="AS9" s="17"/>
      <c r="AT9" s="17">
        <v>8.2561470810334395E-2</v>
      </c>
      <c r="AU9" s="17">
        <v>0.106479909182834</v>
      </c>
      <c r="AV9" s="17">
        <v>9.6520258174125198E-2</v>
      </c>
      <c r="AW9" s="17">
        <v>0.10365150520621</v>
      </c>
      <c r="AX9" s="17"/>
      <c r="AY9" s="17">
        <v>0.118199227193393</v>
      </c>
      <c r="AZ9" s="17">
        <v>9.0735815543628195E-2</v>
      </c>
      <c r="BA9" s="17"/>
      <c r="BB9" s="17">
        <v>0.13882765226893701</v>
      </c>
      <c r="BC9" s="17">
        <v>9.2535786979313694E-2</v>
      </c>
      <c r="BD9" s="17"/>
      <c r="BE9" s="17">
        <v>0.143213636999069</v>
      </c>
      <c r="BF9" s="17">
        <v>9.1275780464980694E-2</v>
      </c>
      <c r="BG9" s="17"/>
      <c r="BH9" s="17">
        <v>0.143821675828536</v>
      </c>
      <c r="BI9" s="17">
        <v>9.5284939734172402E-2</v>
      </c>
      <c r="BJ9" s="17"/>
      <c r="BK9" s="17">
        <v>0.106958659293466</v>
      </c>
      <c r="BL9" s="17">
        <v>9.7630022829444593E-2</v>
      </c>
      <c r="BM9" s="17"/>
      <c r="BN9" s="17">
        <v>0.16503133500487899</v>
      </c>
      <c r="BO9" s="17">
        <v>9.5148500822391194E-2</v>
      </c>
      <c r="BP9" s="17"/>
      <c r="BQ9" s="17">
        <v>0.139969167865441</v>
      </c>
      <c r="BR9" s="17">
        <v>9.3584225813704597E-2</v>
      </c>
      <c r="BS9" s="17"/>
      <c r="BT9" s="17">
        <v>0.18350760854060399</v>
      </c>
      <c r="BU9" s="17">
        <v>9.2190427726916699E-2</v>
      </c>
      <c r="BV9" s="17"/>
      <c r="BW9" s="17">
        <v>8.9917141967185796E-2</v>
      </c>
      <c r="BX9" s="17">
        <v>0.106742899538721</v>
      </c>
      <c r="BY9" s="17"/>
      <c r="BZ9" s="17">
        <v>0.11437451784642801</v>
      </c>
      <c r="CA9" s="17">
        <v>9.7158802434067298E-2</v>
      </c>
    </row>
    <row r="10" spans="2:79" ht="29" x14ac:dyDescent="0.35">
      <c r="B10" s="18" t="s">
        <v>464</v>
      </c>
      <c r="C10" s="17">
        <v>0.181042651641146</v>
      </c>
      <c r="D10" s="17">
        <v>0.20653152099344299</v>
      </c>
      <c r="E10" s="17">
        <v>0.16419259731420899</v>
      </c>
      <c r="F10" s="17">
        <v>0.321911602682391</v>
      </c>
      <c r="G10" s="17">
        <v>0.218092330741748</v>
      </c>
      <c r="H10" s="17">
        <v>0.143103204497599</v>
      </c>
      <c r="I10" s="17">
        <v>0.13124716386280399</v>
      </c>
      <c r="J10" s="17">
        <v>0.147251295585514</v>
      </c>
      <c r="K10" s="17">
        <v>0.154218534475763</v>
      </c>
      <c r="L10" s="17">
        <v>0.12898457459214499</v>
      </c>
      <c r="M10" s="17"/>
      <c r="N10" s="17">
        <v>0.126606823774495</v>
      </c>
      <c r="O10" s="17">
        <v>0.18489043468118099</v>
      </c>
      <c r="P10" s="17">
        <v>0.184206050086231</v>
      </c>
      <c r="Q10" s="17">
        <v>0.19107276968359199</v>
      </c>
      <c r="R10" s="17"/>
      <c r="S10" s="17">
        <v>0.18533531407637899</v>
      </c>
      <c r="T10" s="17">
        <v>0.189475522566595</v>
      </c>
      <c r="U10" s="17">
        <v>0.20713826154078099</v>
      </c>
      <c r="V10" s="17">
        <v>0.147431548341349</v>
      </c>
      <c r="W10" s="17">
        <v>0.18901420637620001</v>
      </c>
      <c r="X10" s="17">
        <v>0.23171369754024401</v>
      </c>
      <c r="Y10" s="17">
        <v>0.13288646493962999</v>
      </c>
      <c r="Z10" s="17"/>
      <c r="AA10" s="17">
        <v>0.18461311549617099</v>
      </c>
      <c r="AB10" s="17">
        <v>7.5622922055402303E-2</v>
      </c>
      <c r="AC10" s="17"/>
      <c r="AD10" s="17">
        <v>0.18655152898144001</v>
      </c>
      <c r="AE10" s="17">
        <v>0.18806469517494601</v>
      </c>
      <c r="AF10" s="17">
        <v>0.104129254818612</v>
      </c>
      <c r="AG10" s="17"/>
      <c r="AH10" s="17">
        <v>0.22232546981225501</v>
      </c>
      <c r="AI10" s="17">
        <v>0.15950119724508399</v>
      </c>
      <c r="AJ10" s="17"/>
      <c r="AK10" s="17">
        <v>0.185935015337062</v>
      </c>
      <c r="AL10" s="17">
        <v>0.179302233313617</v>
      </c>
      <c r="AM10" s="17"/>
      <c r="AN10" s="17">
        <v>0.16952171264372001</v>
      </c>
      <c r="AO10" s="17">
        <v>0.19107276968359199</v>
      </c>
      <c r="AP10" s="17"/>
      <c r="AQ10" s="17">
        <v>0.171735440815833</v>
      </c>
      <c r="AR10" s="17">
        <v>0.189280992066578</v>
      </c>
      <c r="AS10" s="17"/>
      <c r="AT10" s="17">
        <v>0.201192886678424</v>
      </c>
      <c r="AU10" s="17">
        <v>0.21076665911731399</v>
      </c>
      <c r="AV10" s="17">
        <v>0.173331320703032</v>
      </c>
      <c r="AW10" s="17">
        <v>0.16230786567747499</v>
      </c>
      <c r="AX10" s="17"/>
      <c r="AY10" s="17">
        <v>0.19646761687002401</v>
      </c>
      <c r="AZ10" s="17">
        <v>0.17400560332134399</v>
      </c>
      <c r="BA10" s="17"/>
      <c r="BB10" s="17">
        <v>0.15660100065322899</v>
      </c>
      <c r="BC10" s="17">
        <v>0.18525405942369</v>
      </c>
      <c r="BD10" s="17"/>
      <c r="BE10" s="17">
        <v>0.20901418043621001</v>
      </c>
      <c r="BF10" s="17">
        <v>0.175901528437507</v>
      </c>
      <c r="BG10" s="17"/>
      <c r="BH10" s="17">
        <v>0.19579356252191699</v>
      </c>
      <c r="BI10" s="17">
        <v>0.17969801779501099</v>
      </c>
      <c r="BJ10" s="17"/>
      <c r="BK10" s="17">
        <v>0.198393165306054</v>
      </c>
      <c r="BL10" s="17">
        <v>0.17714913824303899</v>
      </c>
      <c r="BM10" s="17"/>
      <c r="BN10" s="17">
        <v>0.24111404314540399</v>
      </c>
      <c r="BO10" s="17">
        <v>0.17720999621094799</v>
      </c>
      <c r="BP10" s="17"/>
      <c r="BQ10" s="17">
        <v>0.21765952255999099</v>
      </c>
      <c r="BR10" s="17">
        <v>0.17585555644988701</v>
      </c>
      <c r="BS10" s="17"/>
      <c r="BT10" s="17">
        <v>0.26108786803387901</v>
      </c>
      <c r="BU10" s="17">
        <v>0.17424352720851399</v>
      </c>
      <c r="BV10" s="17"/>
      <c r="BW10" s="17">
        <v>0.17368589271082799</v>
      </c>
      <c r="BX10" s="17">
        <v>0.18682272693369301</v>
      </c>
      <c r="BY10" s="17"/>
      <c r="BZ10" s="17">
        <v>0.22810757985413399</v>
      </c>
      <c r="CA10" s="17">
        <v>0.17421545405043501</v>
      </c>
    </row>
    <row r="11" spans="2:79" ht="29" x14ac:dyDescent="0.35">
      <c r="B11" s="18" t="s">
        <v>465</v>
      </c>
      <c r="C11" s="17">
        <v>0.20194814659402699</v>
      </c>
      <c r="D11" s="17">
        <v>0.153295632925533</v>
      </c>
      <c r="E11" s="17">
        <v>0.22615811880908601</v>
      </c>
      <c r="F11" s="17">
        <v>0.19032336157128901</v>
      </c>
      <c r="G11" s="17">
        <v>0.22001515096416199</v>
      </c>
      <c r="H11" s="17">
        <v>0.18516870048710901</v>
      </c>
      <c r="I11" s="17">
        <v>0.18186414571166601</v>
      </c>
      <c r="J11" s="17">
        <v>0.23260613073175099</v>
      </c>
      <c r="K11" s="17">
        <v>0.25560886897122598</v>
      </c>
      <c r="L11" s="17">
        <v>0.21109391718265699</v>
      </c>
      <c r="M11" s="17"/>
      <c r="N11" s="17">
        <v>0.22023258214754099</v>
      </c>
      <c r="O11" s="17">
        <v>0.215231291445104</v>
      </c>
      <c r="P11" s="17">
        <v>0.24134370361330901</v>
      </c>
      <c r="Q11" s="17">
        <v>0.18023063217587901</v>
      </c>
      <c r="R11" s="17"/>
      <c r="S11" s="17">
        <v>0.180520495300872</v>
      </c>
      <c r="T11" s="17">
        <v>0.186475885827567</v>
      </c>
      <c r="U11" s="17">
        <v>0.18890168282452799</v>
      </c>
      <c r="V11" s="17">
        <v>0.29510930844350802</v>
      </c>
      <c r="W11" s="17">
        <v>0.22933927750451899</v>
      </c>
      <c r="X11" s="17">
        <v>0.14260094648332999</v>
      </c>
      <c r="Y11" s="17">
        <v>0.15662750870966699</v>
      </c>
      <c r="Z11" s="17"/>
      <c r="AA11" s="17">
        <v>0.20258407676201601</v>
      </c>
      <c r="AB11" s="17">
        <v>0.183171990591079</v>
      </c>
      <c r="AC11" s="17"/>
      <c r="AD11" s="17">
        <v>0.23082691180031101</v>
      </c>
      <c r="AE11" s="17">
        <v>0.162549609236535</v>
      </c>
      <c r="AF11" s="17">
        <v>0.20907184113095301</v>
      </c>
      <c r="AG11" s="17"/>
      <c r="AH11" s="17">
        <v>0.15864595035233001</v>
      </c>
      <c r="AI11" s="17">
        <v>0.224543316374434</v>
      </c>
      <c r="AJ11" s="17"/>
      <c r="AK11" s="17">
        <v>0.21067135634925199</v>
      </c>
      <c r="AL11" s="17">
        <v>0.198844936146785</v>
      </c>
      <c r="AM11" s="17"/>
      <c r="AN11" s="17">
        <v>0.22689363155525799</v>
      </c>
      <c r="AO11" s="17">
        <v>0.18023063217587901</v>
      </c>
      <c r="AP11" s="17"/>
      <c r="AQ11" s="17">
        <v>0.16970640010548901</v>
      </c>
      <c r="AR11" s="17">
        <v>0.23048714592137201</v>
      </c>
      <c r="AS11" s="17"/>
      <c r="AT11" s="17">
        <v>0.23795903564177401</v>
      </c>
      <c r="AU11" s="17">
        <v>0.24260102302189401</v>
      </c>
      <c r="AV11" s="17">
        <v>0.20033134698556199</v>
      </c>
      <c r="AW11" s="17">
        <v>0.15614212229426699</v>
      </c>
      <c r="AX11" s="17"/>
      <c r="AY11" s="17">
        <v>0.168552745831689</v>
      </c>
      <c r="AZ11" s="17">
        <v>0.217183516355755</v>
      </c>
      <c r="BA11" s="17"/>
      <c r="BB11" s="17">
        <v>0.176179651337144</v>
      </c>
      <c r="BC11" s="17">
        <v>0.20638817568710799</v>
      </c>
      <c r="BD11" s="17"/>
      <c r="BE11" s="17">
        <v>0.17994127782314401</v>
      </c>
      <c r="BF11" s="17">
        <v>0.20599297462278299</v>
      </c>
      <c r="BG11" s="17"/>
      <c r="BH11" s="17">
        <v>0.19127989972242901</v>
      </c>
      <c r="BI11" s="17">
        <v>0.20292062117125301</v>
      </c>
      <c r="BJ11" s="17"/>
      <c r="BK11" s="17">
        <v>0.21626344469872599</v>
      </c>
      <c r="BL11" s="17">
        <v>0.198735745736912</v>
      </c>
      <c r="BM11" s="17"/>
      <c r="BN11" s="17">
        <v>0.158717717195484</v>
      </c>
      <c r="BO11" s="17">
        <v>0.20470632042411699</v>
      </c>
      <c r="BP11" s="17"/>
      <c r="BQ11" s="17">
        <v>0.14780009705845601</v>
      </c>
      <c r="BR11" s="17">
        <v>0.20961868425369001</v>
      </c>
      <c r="BS11" s="17"/>
      <c r="BT11" s="17">
        <v>0.15669592268361601</v>
      </c>
      <c r="BU11" s="17">
        <v>0.20579191784090101</v>
      </c>
      <c r="BV11" s="17"/>
      <c r="BW11" s="17">
        <v>0.228518880235799</v>
      </c>
      <c r="BX11" s="17">
        <v>0.18107199141722299</v>
      </c>
      <c r="BY11" s="17"/>
      <c r="BZ11" s="17">
        <v>0.17930235875709299</v>
      </c>
      <c r="CA11" s="17">
        <v>0.20523312490017501</v>
      </c>
    </row>
    <row r="12" spans="2:79" ht="29" x14ac:dyDescent="0.35">
      <c r="B12" s="18" t="s">
        <v>466</v>
      </c>
      <c r="C12" s="17">
        <v>0.30931255694054899</v>
      </c>
      <c r="D12" s="17">
        <v>0.28369551956843497</v>
      </c>
      <c r="E12" s="17">
        <v>0.351972275105219</v>
      </c>
      <c r="F12" s="17">
        <v>0.21493319703879701</v>
      </c>
      <c r="G12" s="17">
        <v>0.28762883683933099</v>
      </c>
      <c r="H12" s="17">
        <v>0.39027211081874302</v>
      </c>
      <c r="I12" s="17">
        <v>0.31339051083602498</v>
      </c>
      <c r="J12" s="17">
        <v>0.29317069504964099</v>
      </c>
      <c r="K12" s="17">
        <v>0.25982132486188297</v>
      </c>
      <c r="L12" s="17">
        <v>0.33739536950212801</v>
      </c>
      <c r="M12" s="17"/>
      <c r="N12" s="17">
        <v>0.28390152287239201</v>
      </c>
      <c r="O12" s="17">
        <v>0.28284648257402301</v>
      </c>
      <c r="P12" s="17">
        <v>0.29346346945614499</v>
      </c>
      <c r="Q12" s="17">
        <v>0.32844636212125999</v>
      </c>
      <c r="R12" s="17"/>
      <c r="S12" s="17">
        <v>0.30629396121149299</v>
      </c>
      <c r="T12" s="17">
        <v>0.34060032778571597</v>
      </c>
      <c r="U12" s="17">
        <v>0.34493877494492597</v>
      </c>
      <c r="V12" s="17">
        <v>0.292193103910667</v>
      </c>
      <c r="W12" s="17">
        <v>0.28968496713638298</v>
      </c>
      <c r="X12" s="17">
        <v>0.348397391972598</v>
      </c>
      <c r="Y12" s="17">
        <v>0.27908473522980198</v>
      </c>
      <c r="Z12" s="17"/>
      <c r="AA12" s="17">
        <v>0.30988584111638001</v>
      </c>
      <c r="AB12" s="17">
        <v>0.29238605516211502</v>
      </c>
      <c r="AC12" s="17"/>
      <c r="AD12" s="17">
        <v>0.31469472209319399</v>
      </c>
      <c r="AE12" s="17">
        <v>0.296656968862755</v>
      </c>
      <c r="AF12" s="17">
        <v>0.38108094272677401</v>
      </c>
      <c r="AG12" s="17"/>
      <c r="AH12" s="17">
        <v>0.30016317940224901</v>
      </c>
      <c r="AI12" s="17">
        <v>0.31408671984233399</v>
      </c>
      <c r="AJ12" s="17"/>
      <c r="AK12" s="17">
        <v>0.312074162570945</v>
      </c>
      <c r="AL12" s="17">
        <v>0.30833013834878298</v>
      </c>
      <c r="AM12" s="17"/>
      <c r="AN12" s="17">
        <v>0.28733480938635902</v>
      </c>
      <c r="AO12" s="17">
        <v>0.32844636212125999</v>
      </c>
      <c r="AP12" s="17"/>
      <c r="AQ12" s="17">
        <v>0.303969704651189</v>
      </c>
      <c r="AR12" s="17">
        <v>0.314041818674132</v>
      </c>
      <c r="AS12" s="17"/>
      <c r="AT12" s="17">
        <v>0.17432249443009101</v>
      </c>
      <c r="AU12" s="17">
        <v>0.24072911909342201</v>
      </c>
      <c r="AV12" s="17">
        <v>0.35012549604830301</v>
      </c>
      <c r="AW12" s="17">
        <v>0.32049864764971697</v>
      </c>
      <c r="AX12" s="17"/>
      <c r="AY12" s="17">
        <v>0.301418491276635</v>
      </c>
      <c r="AZ12" s="17">
        <v>0.31291392139696</v>
      </c>
      <c r="BA12" s="17"/>
      <c r="BB12" s="17">
        <v>0.31046732239925801</v>
      </c>
      <c r="BC12" s="17">
        <v>0.30911358559273699</v>
      </c>
      <c r="BD12" s="17"/>
      <c r="BE12" s="17">
        <v>0.26867096695112902</v>
      </c>
      <c r="BF12" s="17">
        <v>0.31678241755697201</v>
      </c>
      <c r="BG12" s="17"/>
      <c r="BH12" s="17">
        <v>0.30424522194974701</v>
      </c>
      <c r="BI12" s="17">
        <v>0.30977447486503601</v>
      </c>
      <c r="BJ12" s="17"/>
      <c r="BK12" s="17">
        <v>0.30375385961129697</v>
      </c>
      <c r="BL12" s="17">
        <v>0.31055994724526598</v>
      </c>
      <c r="BM12" s="17"/>
      <c r="BN12" s="17">
        <v>0.28368874046350701</v>
      </c>
      <c r="BO12" s="17">
        <v>0.31094739936560201</v>
      </c>
      <c r="BP12" s="17"/>
      <c r="BQ12" s="17">
        <v>0.32264736016929502</v>
      </c>
      <c r="BR12" s="17">
        <v>0.307423567194333</v>
      </c>
      <c r="BS12" s="17"/>
      <c r="BT12" s="17">
        <v>0.22846312675622199</v>
      </c>
      <c r="BU12" s="17">
        <v>0.31617999213409698</v>
      </c>
      <c r="BV12" s="17"/>
      <c r="BW12" s="17">
        <v>0.28965592461172501</v>
      </c>
      <c r="BX12" s="17">
        <v>0.32475642508067398</v>
      </c>
      <c r="BY12" s="17"/>
      <c r="BZ12" s="17">
        <v>0.27678068249715798</v>
      </c>
      <c r="CA12" s="17">
        <v>0.31403160237956801</v>
      </c>
    </row>
    <row r="13" spans="2:79" ht="29" x14ac:dyDescent="0.35">
      <c r="B13" s="18" t="s">
        <v>467</v>
      </c>
      <c r="C13" s="17">
        <v>0.17007272430390499</v>
      </c>
      <c r="D13" s="17">
        <v>0.20053509795438301</v>
      </c>
      <c r="E13" s="17">
        <v>0.145435061554018</v>
      </c>
      <c r="F13" s="17">
        <v>9.9685696228269102E-2</v>
      </c>
      <c r="G13" s="17">
        <v>0.145419953846921</v>
      </c>
      <c r="H13" s="17">
        <v>0.18566020830496399</v>
      </c>
      <c r="I13" s="17">
        <v>0.26902005227025699</v>
      </c>
      <c r="J13" s="17">
        <v>0.15575425394343301</v>
      </c>
      <c r="K13" s="17">
        <v>0.121163696502637</v>
      </c>
      <c r="L13" s="17">
        <v>0.16391762787855901</v>
      </c>
      <c r="M13" s="17"/>
      <c r="N13" s="17">
        <v>0.172283810713801</v>
      </c>
      <c r="O13" s="17">
        <v>0.182411929851585</v>
      </c>
      <c r="P13" s="17">
        <v>0.15595372542878899</v>
      </c>
      <c r="Q13" s="17">
        <v>0.170759107247832</v>
      </c>
      <c r="R13" s="17"/>
      <c r="S13" s="17">
        <v>0.13968584702731099</v>
      </c>
      <c r="T13" s="17">
        <v>0.16324559173431699</v>
      </c>
      <c r="U13" s="17">
        <v>0.14616975839369301</v>
      </c>
      <c r="V13" s="17">
        <v>0.14697728874791699</v>
      </c>
      <c r="W13" s="17">
        <v>0.174573983152088</v>
      </c>
      <c r="X13" s="17">
        <v>0.163443246397873</v>
      </c>
      <c r="Y13" s="17">
        <v>0.252254045687891</v>
      </c>
      <c r="Z13" s="17"/>
      <c r="AA13" s="17">
        <v>0.17190140575739801</v>
      </c>
      <c r="AB13" s="17">
        <v>0.11607999054342399</v>
      </c>
      <c r="AC13" s="17"/>
      <c r="AD13" s="17">
        <v>0.141485362953856</v>
      </c>
      <c r="AE13" s="17">
        <v>0.213804225902748</v>
      </c>
      <c r="AF13" s="17">
        <v>0.16564554381202601</v>
      </c>
      <c r="AG13" s="17"/>
      <c r="AH13" s="17">
        <v>0.16998031116670101</v>
      </c>
      <c r="AI13" s="17">
        <v>0.170120945657699</v>
      </c>
      <c r="AJ13" s="17"/>
      <c r="AK13" s="17">
        <v>0.154528719229856</v>
      </c>
      <c r="AL13" s="17">
        <v>0.17560237683907201</v>
      </c>
      <c r="AM13" s="17"/>
      <c r="AN13" s="17">
        <v>0.16928432121708201</v>
      </c>
      <c r="AO13" s="17">
        <v>0.170759107247832</v>
      </c>
      <c r="AP13" s="17"/>
      <c r="AQ13" s="17">
        <v>0.21204949108732399</v>
      </c>
      <c r="AR13" s="17">
        <v>0.13291670611419601</v>
      </c>
      <c r="AS13" s="17"/>
      <c r="AT13" s="17">
        <v>8.5144400947814503E-2</v>
      </c>
      <c r="AU13" s="17">
        <v>0.13743409539404899</v>
      </c>
      <c r="AV13" s="17">
        <v>0.157302790904124</v>
      </c>
      <c r="AW13" s="17">
        <v>0.25074545722715202</v>
      </c>
      <c r="AX13" s="17"/>
      <c r="AY13" s="17">
        <v>0.18896536123632901</v>
      </c>
      <c r="AZ13" s="17">
        <v>0.16145368387112199</v>
      </c>
      <c r="BA13" s="17"/>
      <c r="BB13" s="17">
        <v>0.178242546298475</v>
      </c>
      <c r="BC13" s="17">
        <v>0.16866502676551201</v>
      </c>
      <c r="BD13" s="17"/>
      <c r="BE13" s="17">
        <v>0.17610107592400401</v>
      </c>
      <c r="BF13" s="17">
        <v>0.16896472271339899</v>
      </c>
      <c r="BG13" s="17"/>
      <c r="BH13" s="17">
        <v>0.124535903872977</v>
      </c>
      <c r="BI13" s="17">
        <v>0.17422367813256601</v>
      </c>
      <c r="BJ13" s="17"/>
      <c r="BK13" s="17">
        <v>0.14946166569790201</v>
      </c>
      <c r="BL13" s="17">
        <v>0.17469791491102399</v>
      </c>
      <c r="BM13" s="17"/>
      <c r="BN13" s="17">
        <v>0.135190436414278</v>
      </c>
      <c r="BO13" s="17">
        <v>0.17229827271805201</v>
      </c>
      <c r="BP13" s="17"/>
      <c r="BQ13" s="17">
        <v>0.15866727091705299</v>
      </c>
      <c r="BR13" s="17">
        <v>0.17168840502518101</v>
      </c>
      <c r="BS13" s="17"/>
      <c r="BT13" s="17">
        <v>0.16229631923575</v>
      </c>
      <c r="BU13" s="17">
        <v>0.170733260286936</v>
      </c>
      <c r="BV13" s="17"/>
      <c r="BW13" s="17">
        <v>0.173168204204836</v>
      </c>
      <c r="BX13" s="17">
        <v>0.16764066052916099</v>
      </c>
      <c r="BY13" s="17"/>
      <c r="BZ13" s="17">
        <v>0.18420430811545599</v>
      </c>
      <c r="CA13" s="17">
        <v>0.168022809035479</v>
      </c>
    </row>
    <row r="14" spans="2:79" x14ac:dyDescent="0.35">
      <c r="B14" s="18" t="s">
        <v>96</v>
      </c>
      <c r="C14" s="19">
        <v>3.8284185546851701E-2</v>
      </c>
      <c r="D14" s="19">
        <v>1.6283060358761901E-2</v>
      </c>
      <c r="E14" s="19">
        <v>1.91150429157723E-2</v>
      </c>
      <c r="F14" s="19">
        <v>1.39184710567999E-2</v>
      </c>
      <c r="G14" s="19">
        <v>2.6175472347218402E-2</v>
      </c>
      <c r="H14" s="19">
        <v>4.1226555093214601E-2</v>
      </c>
      <c r="I14" s="19">
        <v>1.47651572945475E-2</v>
      </c>
      <c r="J14" s="19">
        <v>0.110327440695103</v>
      </c>
      <c r="K14" s="19">
        <v>3.5462174809831201E-2</v>
      </c>
      <c r="L14" s="19">
        <v>0.10107779998737</v>
      </c>
      <c r="M14" s="19"/>
      <c r="N14" s="19">
        <v>9.2578852187656796E-2</v>
      </c>
      <c r="O14" s="19">
        <v>5.0684737485604502E-2</v>
      </c>
      <c r="P14" s="19">
        <v>4.1271413802631003E-2</v>
      </c>
      <c r="Q14" s="19">
        <v>2.1294383966156599E-2</v>
      </c>
      <c r="R14" s="19"/>
      <c r="S14" s="19">
        <v>5.4480996205256302E-2</v>
      </c>
      <c r="T14" s="19">
        <v>4.0937981321839997E-2</v>
      </c>
      <c r="U14" s="19">
        <v>1.2565989830782699E-2</v>
      </c>
      <c r="V14" s="19">
        <v>4.8368331406891001E-2</v>
      </c>
      <c r="W14" s="19">
        <v>2.1852278833638002E-2</v>
      </c>
      <c r="X14" s="19">
        <v>1.07833209574523E-2</v>
      </c>
      <c r="Y14" s="19">
        <v>4.2961066015748603E-2</v>
      </c>
      <c r="Z14" s="19"/>
      <c r="AA14" s="19">
        <v>3.1179078311304401E-2</v>
      </c>
      <c r="AB14" s="19">
        <v>0.24806602730813601</v>
      </c>
      <c r="AC14" s="19"/>
      <c r="AD14" s="19">
        <v>3.75456966608377E-2</v>
      </c>
      <c r="AE14" s="19">
        <v>1.8575466817966499E-2</v>
      </c>
      <c r="AF14" s="19">
        <v>8.6496435268829594E-2</v>
      </c>
      <c r="AG14" s="19"/>
      <c r="AH14" s="19">
        <v>1.17342763883888E-2</v>
      </c>
      <c r="AI14" s="19">
        <v>5.2137979514747003E-2</v>
      </c>
      <c r="AJ14" s="19"/>
      <c r="AK14" s="19">
        <v>4.7704808095135699E-2</v>
      </c>
      <c r="AL14" s="19">
        <v>3.4932876208697498E-2</v>
      </c>
      <c r="AM14" s="19"/>
      <c r="AN14" s="19">
        <v>5.7799256731580102E-2</v>
      </c>
      <c r="AO14" s="19">
        <v>2.1294383966156599E-2</v>
      </c>
      <c r="AP14" s="19"/>
      <c r="AQ14" s="19">
        <v>2.5071578038342E-2</v>
      </c>
      <c r="AR14" s="19">
        <v>4.9979414182554603E-2</v>
      </c>
      <c r="AS14" s="19"/>
      <c r="AT14" s="19">
        <v>0.21881971149156201</v>
      </c>
      <c r="AU14" s="19">
        <v>6.1989194190485902E-2</v>
      </c>
      <c r="AV14" s="19">
        <v>2.2388787184853601E-2</v>
      </c>
      <c r="AW14" s="19">
        <v>6.6544019451795101E-3</v>
      </c>
      <c r="AX14" s="19"/>
      <c r="AY14" s="19">
        <v>2.63965575919302E-2</v>
      </c>
      <c r="AZ14" s="19">
        <v>4.3707459511191399E-2</v>
      </c>
      <c r="BA14" s="19"/>
      <c r="BB14" s="19">
        <v>3.9681827042957599E-2</v>
      </c>
      <c r="BC14" s="19">
        <v>3.80433655516388E-2</v>
      </c>
      <c r="BD14" s="19"/>
      <c r="BE14" s="19">
        <v>2.3058861866444701E-2</v>
      </c>
      <c r="BF14" s="19">
        <v>4.1082576204357402E-2</v>
      </c>
      <c r="BG14" s="19"/>
      <c r="BH14" s="19">
        <v>4.0323736104392403E-2</v>
      </c>
      <c r="BI14" s="19">
        <v>3.8098268301961703E-2</v>
      </c>
      <c r="BJ14" s="19"/>
      <c r="BK14" s="19">
        <v>2.51692053925551E-2</v>
      </c>
      <c r="BL14" s="19">
        <v>4.1227231034313999E-2</v>
      </c>
      <c r="BM14" s="19"/>
      <c r="BN14" s="19">
        <v>1.6257727776447801E-2</v>
      </c>
      <c r="BO14" s="19">
        <v>3.9689510458890402E-2</v>
      </c>
      <c r="BP14" s="19"/>
      <c r="BQ14" s="19">
        <v>1.3256581429765E-2</v>
      </c>
      <c r="BR14" s="19">
        <v>4.1829561263203703E-2</v>
      </c>
      <c r="BS14" s="19"/>
      <c r="BT14" s="19">
        <v>7.9491547499291292E-3</v>
      </c>
      <c r="BU14" s="19">
        <v>4.0860874802634901E-2</v>
      </c>
      <c r="BV14" s="19"/>
      <c r="BW14" s="19">
        <v>4.5053956269625703E-2</v>
      </c>
      <c r="BX14" s="19">
        <v>3.2965296500527798E-2</v>
      </c>
      <c r="BY14" s="19"/>
      <c r="BZ14" s="19">
        <v>1.72305529297321E-2</v>
      </c>
      <c r="CA14" s="19">
        <v>4.1338207200276103E-2</v>
      </c>
    </row>
    <row r="15" spans="2:79" x14ac:dyDescent="0.35">
      <c r="B15" s="16" t="s">
        <v>705</v>
      </c>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CA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405</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312</v>
      </c>
      <c r="CA7" s="10">
        <v>2389</v>
      </c>
    </row>
    <row r="8" spans="2:79" ht="30" customHeight="1" x14ac:dyDescent="0.35">
      <c r="B8" s="11" t="s">
        <v>27</v>
      </c>
      <c r="C8" s="11">
        <v>2600</v>
      </c>
      <c r="D8" s="11">
        <v>322</v>
      </c>
      <c r="E8" s="11">
        <v>399</v>
      </c>
      <c r="F8" s="11">
        <v>281</v>
      </c>
      <c r="G8" s="11">
        <v>341</v>
      </c>
      <c r="H8" s="11">
        <v>302</v>
      </c>
      <c r="I8" s="11">
        <v>342</v>
      </c>
      <c r="J8" s="11">
        <v>204</v>
      </c>
      <c r="K8" s="11">
        <v>114</v>
      </c>
      <c r="L8" s="11">
        <v>295</v>
      </c>
      <c r="M8" s="11"/>
      <c r="N8" s="11">
        <v>313</v>
      </c>
      <c r="O8" s="11">
        <v>416</v>
      </c>
      <c r="P8" s="11">
        <v>480</v>
      </c>
      <c r="Q8" s="11">
        <v>1390</v>
      </c>
      <c r="R8" s="11"/>
      <c r="S8" s="11">
        <v>238</v>
      </c>
      <c r="T8" s="11">
        <v>177</v>
      </c>
      <c r="U8" s="11">
        <v>235</v>
      </c>
      <c r="V8" s="11">
        <v>491</v>
      </c>
      <c r="W8" s="11">
        <v>491</v>
      </c>
      <c r="X8" s="11">
        <v>514</v>
      </c>
      <c r="Y8" s="11">
        <v>347</v>
      </c>
      <c r="Z8" s="11"/>
      <c r="AA8" s="11">
        <v>2515</v>
      </c>
      <c r="AB8" s="11">
        <v>85</v>
      </c>
      <c r="AC8" s="11"/>
      <c r="AD8" s="11">
        <v>1402</v>
      </c>
      <c r="AE8" s="11">
        <v>1018</v>
      </c>
      <c r="AF8" s="11">
        <v>146</v>
      </c>
      <c r="AG8" s="11"/>
      <c r="AH8" s="11">
        <v>892</v>
      </c>
      <c r="AI8" s="11">
        <v>1709</v>
      </c>
      <c r="AJ8" s="11"/>
      <c r="AK8" s="11">
        <v>682</v>
      </c>
      <c r="AL8" s="11">
        <v>1918</v>
      </c>
      <c r="AM8" s="11"/>
      <c r="AN8" s="11">
        <v>1210</v>
      </c>
      <c r="AO8" s="11">
        <v>1390</v>
      </c>
      <c r="AP8" s="11"/>
      <c r="AQ8" s="11">
        <v>1221</v>
      </c>
      <c r="AR8" s="11">
        <v>1379</v>
      </c>
      <c r="AS8" s="11"/>
      <c r="AT8" s="11">
        <v>133</v>
      </c>
      <c r="AU8" s="11">
        <v>587</v>
      </c>
      <c r="AV8" s="11">
        <v>1306</v>
      </c>
      <c r="AW8" s="11">
        <v>566</v>
      </c>
      <c r="AX8" s="11"/>
      <c r="AY8" s="11">
        <v>815</v>
      </c>
      <c r="AZ8" s="11">
        <v>1786</v>
      </c>
      <c r="BA8" s="11"/>
      <c r="BB8" s="11">
        <v>382</v>
      </c>
      <c r="BC8" s="11">
        <v>2218</v>
      </c>
      <c r="BD8" s="11"/>
      <c r="BE8" s="11">
        <v>404</v>
      </c>
      <c r="BF8" s="11">
        <v>2196</v>
      </c>
      <c r="BG8" s="11"/>
      <c r="BH8" s="11">
        <v>217</v>
      </c>
      <c r="BI8" s="11">
        <v>2383</v>
      </c>
      <c r="BJ8" s="11"/>
      <c r="BK8" s="11">
        <v>477</v>
      </c>
      <c r="BL8" s="11">
        <v>2124</v>
      </c>
      <c r="BM8" s="11"/>
      <c r="BN8" s="11">
        <v>156</v>
      </c>
      <c r="BO8" s="11">
        <v>2444</v>
      </c>
      <c r="BP8" s="11"/>
      <c r="BQ8" s="11">
        <v>323</v>
      </c>
      <c r="BR8" s="11">
        <v>2277</v>
      </c>
      <c r="BS8" s="11"/>
      <c r="BT8" s="11">
        <v>204</v>
      </c>
      <c r="BU8" s="11">
        <v>2397</v>
      </c>
      <c r="BV8" s="11"/>
      <c r="BW8" s="11">
        <v>1144</v>
      </c>
      <c r="BX8" s="11">
        <v>1456</v>
      </c>
      <c r="BY8" s="11"/>
      <c r="BZ8" s="11">
        <v>329</v>
      </c>
      <c r="CA8" s="11">
        <v>2271</v>
      </c>
    </row>
    <row r="9" spans="2:79" ht="29" x14ac:dyDescent="0.35">
      <c r="B9" s="18" t="s">
        <v>463</v>
      </c>
      <c r="C9" s="17">
        <v>0.122839591192011</v>
      </c>
      <c r="D9" s="17">
        <v>0.15634365112144799</v>
      </c>
      <c r="E9" s="17">
        <v>8.1300265147634304E-2</v>
      </c>
      <c r="F9" s="17">
        <v>0.23282884253128799</v>
      </c>
      <c r="G9" s="17">
        <v>0.15365398976214401</v>
      </c>
      <c r="H9" s="17">
        <v>8.1601853630350094E-2</v>
      </c>
      <c r="I9" s="17">
        <v>0.110563426762756</v>
      </c>
      <c r="J9" s="17">
        <v>9.9034842632957906E-2</v>
      </c>
      <c r="K9" s="17">
        <v>0.15090984202851601</v>
      </c>
      <c r="L9" s="17">
        <v>6.3912434756049394E-2</v>
      </c>
      <c r="M9" s="17"/>
      <c r="N9" s="17">
        <v>0.171801506450352</v>
      </c>
      <c r="O9" s="17">
        <v>0.103568493594393</v>
      </c>
      <c r="P9" s="17">
        <v>9.7357402874235E-2</v>
      </c>
      <c r="Q9" s="17">
        <v>0.12637664553371999</v>
      </c>
      <c r="R9" s="17"/>
      <c r="S9" s="17">
        <v>0.172520393407599</v>
      </c>
      <c r="T9" s="17">
        <v>0.10580127489204499</v>
      </c>
      <c r="U9" s="17">
        <v>0.101920735408842</v>
      </c>
      <c r="V9" s="17">
        <v>0.101737959983073</v>
      </c>
      <c r="W9" s="17">
        <v>0.101497369689074</v>
      </c>
      <c r="X9" s="17">
        <v>0.13854096577237801</v>
      </c>
      <c r="Y9" s="17">
        <v>0.14901978101367</v>
      </c>
      <c r="Z9" s="17"/>
      <c r="AA9" s="17">
        <v>0.12399559930120201</v>
      </c>
      <c r="AB9" s="17">
        <v>8.8707874076770804E-2</v>
      </c>
      <c r="AC9" s="17"/>
      <c r="AD9" s="17">
        <v>0.11985940541529801</v>
      </c>
      <c r="AE9" s="17">
        <v>0.13574907191716601</v>
      </c>
      <c r="AF9" s="17">
        <v>6.8145834602413899E-2</v>
      </c>
      <c r="AG9" s="17"/>
      <c r="AH9" s="17">
        <v>0.133468825688041</v>
      </c>
      <c r="AI9" s="17">
        <v>0.117293236066441</v>
      </c>
      <c r="AJ9" s="17"/>
      <c r="AK9" s="17">
        <v>0.102581025825671</v>
      </c>
      <c r="AL9" s="17">
        <v>0.13004640994967201</v>
      </c>
      <c r="AM9" s="17"/>
      <c r="AN9" s="17">
        <v>0.11877680876722201</v>
      </c>
      <c r="AO9" s="17">
        <v>0.12637664553371999</v>
      </c>
      <c r="AP9" s="17"/>
      <c r="AQ9" s="17">
        <v>0.13157652845523299</v>
      </c>
      <c r="AR9" s="17">
        <v>0.115106032255717</v>
      </c>
      <c r="AS9" s="17"/>
      <c r="AT9" s="17">
        <v>0.11721040841481099</v>
      </c>
      <c r="AU9" s="17">
        <v>0.15420744917594101</v>
      </c>
      <c r="AV9" s="17">
        <v>0.118264505404247</v>
      </c>
      <c r="AW9" s="17">
        <v>0.10374490737519799</v>
      </c>
      <c r="AX9" s="17"/>
      <c r="AY9" s="17">
        <v>0.11973098512425601</v>
      </c>
      <c r="AZ9" s="17">
        <v>0.124257773390896</v>
      </c>
      <c r="BA9" s="17"/>
      <c r="BB9" s="17">
        <v>0.15045206603408601</v>
      </c>
      <c r="BC9" s="17">
        <v>0.11808183601816</v>
      </c>
      <c r="BD9" s="17"/>
      <c r="BE9" s="17">
        <v>0.17191661111662901</v>
      </c>
      <c r="BF9" s="17">
        <v>0.11381931175900201</v>
      </c>
      <c r="BG9" s="17"/>
      <c r="BH9" s="17">
        <v>0.20553929475866201</v>
      </c>
      <c r="BI9" s="17">
        <v>0.115301018057115</v>
      </c>
      <c r="BJ9" s="17"/>
      <c r="BK9" s="17">
        <v>0.143147768501383</v>
      </c>
      <c r="BL9" s="17">
        <v>0.118282368162638</v>
      </c>
      <c r="BM9" s="17"/>
      <c r="BN9" s="17">
        <v>0.203182762239103</v>
      </c>
      <c r="BO9" s="17">
        <v>0.117713562260733</v>
      </c>
      <c r="BP9" s="17"/>
      <c r="BQ9" s="17">
        <v>0.174346818372448</v>
      </c>
      <c r="BR9" s="17">
        <v>0.115543148767565</v>
      </c>
      <c r="BS9" s="17"/>
      <c r="BT9" s="17">
        <v>0.20625932939938499</v>
      </c>
      <c r="BU9" s="17">
        <v>0.115753831345642</v>
      </c>
      <c r="BV9" s="17"/>
      <c r="BW9" s="17">
        <v>0.119861221931333</v>
      </c>
      <c r="BX9" s="17">
        <v>0.12517964320931699</v>
      </c>
      <c r="BY9" s="17"/>
      <c r="BZ9" s="17">
        <v>0.13313602620919501</v>
      </c>
      <c r="CA9" s="17">
        <v>0.12134599927524201</v>
      </c>
    </row>
    <row r="10" spans="2:79" ht="29" x14ac:dyDescent="0.35">
      <c r="B10" s="18" t="s">
        <v>464</v>
      </c>
      <c r="C10" s="17">
        <v>0.20692035196088199</v>
      </c>
      <c r="D10" s="17">
        <v>0.26390166304588197</v>
      </c>
      <c r="E10" s="17">
        <v>0.19922958121520201</v>
      </c>
      <c r="F10" s="17">
        <v>0.29498669889423501</v>
      </c>
      <c r="G10" s="17">
        <v>0.24235138457438701</v>
      </c>
      <c r="H10" s="17">
        <v>0.152427290551401</v>
      </c>
      <c r="I10" s="17">
        <v>0.17033248854595101</v>
      </c>
      <c r="J10" s="17">
        <v>0.15916211021830901</v>
      </c>
      <c r="K10" s="17">
        <v>0.24505040841619</v>
      </c>
      <c r="L10" s="17">
        <v>0.14647111768454801</v>
      </c>
      <c r="M10" s="17"/>
      <c r="N10" s="17">
        <v>0.160335493606763</v>
      </c>
      <c r="O10" s="17">
        <v>0.21369574352881501</v>
      </c>
      <c r="P10" s="17">
        <v>0.246950027361173</v>
      </c>
      <c r="Q10" s="17">
        <v>0.20156101349268399</v>
      </c>
      <c r="R10" s="17"/>
      <c r="S10" s="17">
        <v>0.22561006062317601</v>
      </c>
      <c r="T10" s="17">
        <v>0.19512758570036101</v>
      </c>
      <c r="U10" s="17">
        <v>0.22651394283054399</v>
      </c>
      <c r="V10" s="17">
        <v>0.18902024554222699</v>
      </c>
      <c r="W10" s="17">
        <v>0.20915025122356201</v>
      </c>
      <c r="X10" s="17">
        <v>0.22692428409916701</v>
      </c>
      <c r="Y10" s="17">
        <v>0.191279645676624</v>
      </c>
      <c r="Z10" s="17"/>
      <c r="AA10" s="17">
        <v>0.20902720242723</v>
      </c>
      <c r="AB10" s="17">
        <v>0.144714539086615</v>
      </c>
      <c r="AC10" s="17"/>
      <c r="AD10" s="17">
        <v>0.20945069981213699</v>
      </c>
      <c r="AE10" s="17">
        <v>0.21511599812875501</v>
      </c>
      <c r="AF10" s="17">
        <v>0.12872938732657299</v>
      </c>
      <c r="AG10" s="17"/>
      <c r="AH10" s="17">
        <v>0.244796640949244</v>
      </c>
      <c r="AI10" s="17">
        <v>0.187156431083362</v>
      </c>
      <c r="AJ10" s="17"/>
      <c r="AK10" s="17">
        <v>0.203224238607326</v>
      </c>
      <c r="AL10" s="17">
        <v>0.20823521402367701</v>
      </c>
      <c r="AM10" s="17"/>
      <c r="AN10" s="17">
        <v>0.21307627268857199</v>
      </c>
      <c r="AO10" s="17">
        <v>0.20156101349268399</v>
      </c>
      <c r="AP10" s="17"/>
      <c r="AQ10" s="17">
        <v>0.20469462172212699</v>
      </c>
      <c r="AR10" s="17">
        <v>0.20889047209098299</v>
      </c>
      <c r="AS10" s="17"/>
      <c r="AT10" s="17">
        <v>0.23300473755266499</v>
      </c>
      <c r="AU10" s="17">
        <v>0.22365177801855701</v>
      </c>
      <c r="AV10" s="17">
        <v>0.205278369115833</v>
      </c>
      <c r="AW10" s="17">
        <v>0.18511661837052501</v>
      </c>
      <c r="AX10" s="17"/>
      <c r="AY10" s="17">
        <v>0.23137402555988901</v>
      </c>
      <c r="AZ10" s="17">
        <v>0.19576430200164299</v>
      </c>
      <c r="BA10" s="17"/>
      <c r="BB10" s="17">
        <v>0.203733810181431</v>
      </c>
      <c r="BC10" s="17">
        <v>0.20746940762230301</v>
      </c>
      <c r="BD10" s="17"/>
      <c r="BE10" s="17">
        <v>0.21013195012611499</v>
      </c>
      <c r="BF10" s="17">
        <v>0.20633006524580799</v>
      </c>
      <c r="BG10" s="17"/>
      <c r="BH10" s="17">
        <v>0.201388285403168</v>
      </c>
      <c r="BI10" s="17">
        <v>0.20742463295021901</v>
      </c>
      <c r="BJ10" s="17"/>
      <c r="BK10" s="17">
        <v>0.186981781141766</v>
      </c>
      <c r="BL10" s="17">
        <v>0.21139463405550099</v>
      </c>
      <c r="BM10" s="17"/>
      <c r="BN10" s="17">
        <v>0.221718439325921</v>
      </c>
      <c r="BO10" s="17">
        <v>0.20597620919215501</v>
      </c>
      <c r="BP10" s="17"/>
      <c r="BQ10" s="17">
        <v>0.19553019000314201</v>
      </c>
      <c r="BR10" s="17">
        <v>0.20853386651950201</v>
      </c>
      <c r="BS10" s="17"/>
      <c r="BT10" s="17">
        <v>0.228250795809852</v>
      </c>
      <c r="BU10" s="17">
        <v>0.20510852174206101</v>
      </c>
      <c r="BV10" s="17"/>
      <c r="BW10" s="17">
        <v>0.21676652990814299</v>
      </c>
      <c r="BX10" s="17">
        <v>0.19918438420415099</v>
      </c>
      <c r="BY10" s="17"/>
      <c r="BZ10" s="17">
        <v>0.25023368276680302</v>
      </c>
      <c r="CA10" s="17">
        <v>0.20063735783018499</v>
      </c>
    </row>
    <row r="11" spans="2:79" ht="29" x14ac:dyDescent="0.35">
      <c r="B11" s="18" t="s">
        <v>465</v>
      </c>
      <c r="C11" s="17">
        <v>0.20525175173428101</v>
      </c>
      <c r="D11" s="17">
        <v>0.17713868800017701</v>
      </c>
      <c r="E11" s="17">
        <v>0.28397100219995602</v>
      </c>
      <c r="F11" s="17">
        <v>0.21736418991164799</v>
      </c>
      <c r="G11" s="17">
        <v>0.174349510207091</v>
      </c>
      <c r="H11" s="17">
        <v>0.20242975848219499</v>
      </c>
      <c r="I11" s="17">
        <v>0.15690201018607</v>
      </c>
      <c r="J11" s="17">
        <v>0.173067250340349</v>
      </c>
      <c r="K11" s="17">
        <v>0.232326897645831</v>
      </c>
      <c r="L11" s="17">
        <v>0.22438196036687599</v>
      </c>
      <c r="M11" s="17"/>
      <c r="N11" s="17">
        <v>0.21744417330832999</v>
      </c>
      <c r="O11" s="17">
        <v>0.241699025199376</v>
      </c>
      <c r="P11" s="17">
        <v>0.21077127105640101</v>
      </c>
      <c r="Q11" s="17">
        <v>0.189680209254494</v>
      </c>
      <c r="R11" s="17"/>
      <c r="S11" s="17">
        <v>0.14395081034259199</v>
      </c>
      <c r="T11" s="17">
        <v>0.220856406093247</v>
      </c>
      <c r="U11" s="17">
        <v>0.22157072957726101</v>
      </c>
      <c r="V11" s="17">
        <v>0.26002721919565303</v>
      </c>
      <c r="W11" s="17">
        <v>0.22596044908768001</v>
      </c>
      <c r="X11" s="17">
        <v>0.17415983903446799</v>
      </c>
      <c r="Y11" s="17">
        <v>0.18146416355477499</v>
      </c>
      <c r="Z11" s="17"/>
      <c r="AA11" s="17">
        <v>0.20534814826550199</v>
      </c>
      <c r="AB11" s="17">
        <v>0.202405595977798</v>
      </c>
      <c r="AC11" s="17"/>
      <c r="AD11" s="17">
        <v>0.20665073531052</v>
      </c>
      <c r="AE11" s="17">
        <v>0.201684588157161</v>
      </c>
      <c r="AF11" s="17">
        <v>0.248525568980908</v>
      </c>
      <c r="AG11" s="17"/>
      <c r="AH11" s="17">
        <v>0.18718342724796999</v>
      </c>
      <c r="AI11" s="17">
        <v>0.21467983840999899</v>
      </c>
      <c r="AJ11" s="17"/>
      <c r="AK11" s="17">
        <v>0.20089808595120701</v>
      </c>
      <c r="AL11" s="17">
        <v>0.20680053269002399</v>
      </c>
      <c r="AM11" s="17"/>
      <c r="AN11" s="17">
        <v>0.22313776167417099</v>
      </c>
      <c r="AO11" s="17">
        <v>0.189680209254494</v>
      </c>
      <c r="AP11" s="17"/>
      <c r="AQ11" s="17">
        <v>0.17199224949125599</v>
      </c>
      <c r="AR11" s="17">
        <v>0.234691624430971</v>
      </c>
      <c r="AS11" s="17"/>
      <c r="AT11" s="17">
        <v>0.21101886058477401</v>
      </c>
      <c r="AU11" s="17">
        <v>0.25560705144757001</v>
      </c>
      <c r="AV11" s="17">
        <v>0.20656890468026701</v>
      </c>
      <c r="AW11" s="17">
        <v>0.15123490497538999</v>
      </c>
      <c r="AX11" s="17"/>
      <c r="AY11" s="17">
        <v>0.18546808187879299</v>
      </c>
      <c r="AZ11" s="17">
        <v>0.21427729173714899</v>
      </c>
      <c r="BA11" s="17"/>
      <c r="BB11" s="17">
        <v>0.16327463942399101</v>
      </c>
      <c r="BC11" s="17">
        <v>0.21248459936636899</v>
      </c>
      <c r="BD11" s="17"/>
      <c r="BE11" s="17">
        <v>0.197952186791827</v>
      </c>
      <c r="BF11" s="17">
        <v>0.20659340034337501</v>
      </c>
      <c r="BG11" s="17"/>
      <c r="BH11" s="17">
        <v>0.17450200946375399</v>
      </c>
      <c r="BI11" s="17">
        <v>0.208054774852723</v>
      </c>
      <c r="BJ11" s="17"/>
      <c r="BK11" s="17">
        <v>0.227687200351983</v>
      </c>
      <c r="BL11" s="17">
        <v>0.20021716189604299</v>
      </c>
      <c r="BM11" s="17"/>
      <c r="BN11" s="17">
        <v>0.178083141825744</v>
      </c>
      <c r="BO11" s="17">
        <v>0.20698515456863201</v>
      </c>
      <c r="BP11" s="17"/>
      <c r="BQ11" s="17">
        <v>0.18068243840566001</v>
      </c>
      <c r="BR11" s="17">
        <v>0.208732206612632</v>
      </c>
      <c r="BS11" s="17"/>
      <c r="BT11" s="17">
        <v>0.162441834719249</v>
      </c>
      <c r="BU11" s="17">
        <v>0.208888070878048</v>
      </c>
      <c r="BV11" s="17"/>
      <c r="BW11" s="17">
        <v>0.22526775004427599</v>
      </c>
      <c r="BX11" s="17">
        <v>0.18952553610276501</v>
      </c>
      <c r="BY11" s="17"/>
      <c r="BZ11" s="17">
        <v>0.206591311277076</v>
      </c>
      <c r="CA11" s="17">
        <v>0.20505743639097901</v>
      </c>
    </row>
    <row r="12" spans="2:79" ht="29" x14ac:dyDescent="0.35">
      <c r="B12" s="18" t="s">
        <v>466</v>
      </c>
      <c r="C12" s="17">
        <v>0.29342523597461301</v>
      </c>
      <c r="D12" s="17">
        <v>0.24715299830040599</v>
      </c>
      <c r="E12" s="17">
        <v>0.29704887174391298</v>
      </c>
      <c r="F12" s="17">
        <v>0.16731619632616099</v>
      </c>
      <c r="G12" s="17">
        <v>0.276403877201855</v>
      </c>
      <c r="H12" s="17">
        <v>0.33347730822087002</v>
      </c>
      <c r="I12" s="17">
        <v>0.34657487053603298</v>
      </c>
      <c r="J12" s="17">
        <v>0.36250507883804101</v>
      </c>
      <c r="K12" s="17">
        <v>0.221396670952761</v>
      </c>
      <c r="L12" s="17">
        <v>0.35655006116186</v>
      </c>
      <c r="M12" s="17"/>
      <c r="N12" s="17">
        <v>0.27334956840479502</v>
      </c>
      <c r="O12" s="17">
        <v>0.27131937923656102</v>
      </c>
      <c r="P12" s="17">
        <v>0.27231859554182503</v>
      </c>
      <c r="Q12" s="17">
        <v>0.31186738301080402</v>
      </c>
      <c r="R12" s="17"/>
      <c r="S12" s="17">
        <v>0.31334803686260698</v>
      </c>
      <c r="T12" s="17">
        <v>0.28747630382747003</v>
      </c>
      <c r="U12" s="17">
        <v>0.30630223140108598</v>
      </c>
      <c r="V12" s="17">
        <v>0.281121105675252</v>
      </c>
      <c r="W12" s="17">
        <v>0.28647847586578601</v>
      </c>
      <c r="X12" s="17">
        <v>0.32092118738224301</v>
      </c>
      <c r="Y12" s="17">
        <v>0.257936241380889</v>
      </c>
      <c r="Z12" s="17"/>
      <c r="AA12" s="17">
        <v>0.29222166796443499</v>
      </c>
      <c r="AB12" s="17">
        <v>0.32896118293357501</v>
      </c>
      <c r="AC12" s="17"/>
      <c r="AD12" s="17">
        <v>0.30906034636275398</v>
      </c>
      <c r="AE12" s="17">
        <v>0.261218251304905</v>
      </c>
      <c r="AF12" s="17">
        <v>0.37388346910551601</v>
      </c>
      <c r="AG12" s="17"/>
      <c r="AH12" s="17">
        <v>0.27191843780277503</v>
      </c>
      <c r="AI12" s="17">
        <v>0.30464752487223001</v>
      </c>
      <c r="AJ12" s="17"/>
      <c r="AK12" s="17">
        <v>0.31080889951199397</v>
      </c>
      <c r="AL12" s="17">
        <v>0.28724114000371898</v>
      </c>
      <c r="AM12" s="17"/>
      <c r="AN12" s="17">
        <v>0.27224195078431301</v>
      </c>
      <c r="AO12" s="17">
        <v>0.31186738301080402</v>
      </c>
      <c r="AP12" s="17"/>
      <c r="AQ12" s="17">
        <v>0.27957398772937903</v>
      </c>
      <c r="AR12" s="17">
        <v>0.30568576176511802</v>
      </c>
      <c r="AS12" s="17"/>
      <c r="AT12" s="17">
        <v>0.20153713288120001</v>
      </c>
      <c r="AU12" s="17">
        <v>0.24134977955661799</v>
      </c>
      <c r="AV12" s="17">
        <v>0.31195540977595498</v>
      </c>
      <c r="AW12" s="17">
        <v>0.32674715794558501</v>
      </c>
      <c r="AX12" s="17"/>
      <c r="AY12" s="17">
        <v>0.28360706216475601</v>
      </c>
      <c r="AZ12" s="17">
        <v>0.29790440091839099</v>
      </c>
      <c r="BA12" s="17"/>
      <c r="BB12" s="17">
        <v>0.29493860582694797</v>
      </c>
      <c r="BC12" s="17">
        <v>0.293164475456548</v>
      </c>
      <c r="BD12" s="17"/>
      <c r="BE12" s="17">
        <v>0.26509619857688899</v>
      </c>
      <c r="BF12" s="17">
        <v>0.29863206869974801</v>
      </c>
      <c r="BG12" s="17"/>
      <c r="BH12" s="17">
        <v>0.27083936004345999</v>
      </c>
      <c r="BI12" s="17">
        <v>0.29548407379602598</v>
      </c>
      <c r="BJ12" s="17"/>
      <c r="BK12" s="17">
        <v>0.28630451091520298</v>
      </c>
      <c r="BL12" s="17">
        <v>0.29502315053544398</v>
      </c>
      <c r="BM12" s="17"/>
      <c r="BN12" s="17">
        <v>0.26014641660745302</v>
      </c>
      <c r="BO12" s="17">
        <v>0.29554848041034598</v>
      </c>
      <c r="BP12" s="17"/>
      <c r="BQ12" s="17">
        <v>0.29861427361404802</v>
      </c>
      <c r="BR12" s="17">
        <v>0.29269016409350102</v>
      </c>
      <c r="BS12" s="17"/>
      <c r="BT12" s="17">
        <v>0.21941871266006799</v>
      </c>
      <c r="BU12" s="17">
        <v>0.29971142749883001</v>
      </c>
      <c r="BV12" s="17"/>
      <c r="BW12" s="17">
        <v>0.26881403236204798</v>
      </c>
      <c r="BX12" s="17">
        <v>0.31276182308698802</v>
      </c>
      <c r="BY12" s="17"/>
      <c r="BZ12" s="17">
        <v>0.26730322901112502</v>
      </c>
      <c r="CA12" s="17">
        <v>0.29721447160668801</v>
      </c>
    </row>
    <row r="13" spans="2:79" ht="29" x14ac:dyDescent="0.35">
      <c r="B13" s="18" t="s">
        <v>467</v>
      </c>
      <c r="C13" s="17">
        <v>0.15357331982747</v>
      </c>
      <c r="D13" s="17">
        <v>0.14642635077188201</v>
      </c>
      <c r="E13" s="17">
        <v>0.12823974210537201</v>
      </c>
      <c r="F13" s="17">
        <v>8.7504072336667807E-2</v>
      </c>
      <c r="G13" s="17">
        <v>0.14049509680221201</v>
      </c>
      <c r="H13" s="17">
        <v>0.214690106306517</v>
      </c>
      <c r="I13" s="17">
        <v>0.20569610457884499</v>
      </c>
      <c r="J13" s="17">
        <v>0.16321605657506499</v>
      </c>
      <c r="K13" s="17">
        <v>0.141486201546939</v>
      </c>
      <c r="L13" s="17">
        <v>0.148906961615556</v>
      </c>
      <c r="M13" s="17"/>
      <c r="N13" s="17">
        <v>0.153895777804338</v>
      </c>
      <c r="O13" s="17">
        <v>0.14794529248586799</v>
      </c>
      <c r="P13" s="17">
        <v>0.148470571518033</v>
      </c>
      <c r="Q13" s="17">
        <v>0.15694963485447999</v>
      </c>
      <c r="R13" s="17"/>
      <c r="S13" s="17">
        <v>0.11943100610839499</v>
      </c>
      <c r="T13" s="17">
        <v>0.17445986098709201</v>
      </c>
      <c r="U13" s="17">
        <v>0.13513801000602099</v>
      </c>
      <c r="V13" s="17">
        <v>0.141850186489897</v>
      </c>
      <c r="W13" s="17">
        <v>0.16924666298886901</v>
      </c>
      <c r="X13" s="17">
        <v>0.139453723711744</v>
      </c>
      <c r="Y13" s="17">
        <v>0.20144454020795599</v>
      </c>
      <c r="Z13" s="17"/>
      <c r="AA13" s="17">
        <v>0.15586596222765101</v>
      </c>
      <c r="AB13" s="17">
        <v>8.5881907261086896E-2</v>
      </c>
      <c r="AC13" s="17"/>
      <c r="AD13" s="17">
        <v>0.14176517336029101</v>
      </c>
      <c r="AE13" s="17">
        <v>0.17504520220844699</v>
      </c>
      <c r="AF13" s="17">
        <v>0.13769418734751199</v>
      </c>
      <c r="AG13" s="17"/>
      <c r="AH13" s="17">
        <v>0.159270043379688</v>
      </c>
      <c r="AI13" s="17">
        <v>0.15060075845585</v>
      </c>
      <c r="AJ13" s="17"/>
      <c r="AK13" s="17">
        <v>0.15888627264264099</v>
      </c>
      <c r="AL13" s="17">
        <v>0.15168328036443099</v>
      </c>
      <c r="AM13" s="17"/>
      <c r="AN13" s="17">
        <v>0.149695168115032</v>
      </c>
      <c r="AO13" s="17">
        <v>0.15694963485447999</v>
      </c>
      <c r="AP13" s="17"/>
      <c r="AQ13" s="17">
        <v>0.19906431569284599</v>
      </c>
      <c r="AR13" s="17">
        <v>0.113306658067577</v>
      </c>
      <c r="AS13" s="17"/>
      <c r="AT13" s="17">
        <v>9.4735737972253806E-2</v>
      </c>
      <c r="AU13" s="17">
        <v>0.109028419412244</v>
      </c>
      <c r="AV13" s="17">
        <v>0.145633226665802</v>
      </c>
      <c r="AW13" s="17">
        <v>0.230945071544366</v>
      </c>
      <c r="AX13" s="17"/>
      <c r="AY13" s="17">
        <v>0.168392621502091</v>
      </c>
      <c r="AZ13" s="17">
        <v>0.14681258225674301</v>
      </c>
      <c r="BA13" s="17"/>
      <c r="BB13" s="17">
        <v>0.16512507899134199</v>
      </c>
      <c r="BC13" s="17">
        <v>0.15158289911207501</v>
      </c>
      <c r="BD13" s="17"/>
      <c r="BE13" s="17">
        <v>0.14078709014410201</v>
      </c>
      <c r="BF13" s="17">
        <v>0.15592340882667499</v>
      </c>
      <c r="BG13" s="17"/>
      <c r="BH13" s="17">
        <v>0.13218872417240299</v>
      </c>
      <c r="BI13" s="17">
        <v>0.155522653759193</v>
      </c>
      <c r="BJ13" s="17"/>
      <c r="BK13" s="17">
        <v>0.14457943736659901</v>
      </c>
      <c r="BL13" s="17">
        <v>0.15559157718507399</v>
      </c>
      <c r="BM13" s="17"/>
      <c r="BN13" s="17">
        <v>0.13028850154135299</v>
      </c>
      <c r="BO13" s="17">
        <v>0.15505893024884901</v>
      </c>
      <c r="BP13" s="17"/>
      <c r="BQ13" s="17">
        <v>0.15082627960470199</v>
      </c>
      <c r="BR13" s="17">
        <v>0.15396246173862099</v>
      </c>
      <c r="BS13" s="17"/>
      <c r="BT13" s="17">
        <v>0.183629327411446</v>
      </c>
      <c r="BU13" s="17">
        <v>0.15102033109533999</v>
      </c>
      <c r="BV13" s="17"/>
      <c r="BW13" s="17">
        <v>0.15272921770186201</v>
      </c>
      <c r="BX13" s="17">
        <v>0.15423651592874599</v>
      </c>
      <c r="BY13" s="17"/>
      <c r="BZ13" s="17">
        <v>0.142735750735802</v>
      </c>
      <c r="CA13" s="17">
        <v>0.15514540818288</v>
      </c>
    </row>
    <row r="14" spans="2:79" x14ac:dyDescent="0.35">
      <c r="B14" s="18" t="s">
        <v>96</v>
      </c>
      <c r="C14" s="19">
        <v>1.7989749310742299E-2</v>
      </c>
      <c r="D14" s="19">
        <v>9.0366487602052195E-3</v>
      </c>
      <c r="E14" s="19">
        <v>1.02105375879224E-2</v>
      </c>
      <c r="F14" s="19">
        <v>0</v>
      </c>
      <c r="G14" s="19">
        <v>1.2746141452312201E-2</v>
      </c>
      <c r="H14" s="19">
        <v>1.5373682808666699E-2</v>
      </c>
      <c r="I14" s="19">
        <v>9.9310993903452601E-3</v>
      </c>
      <c r="J14" s="19">
        <v>4.3014661395278403E-2</v>
      </c>
      <c r="K14" s="19">
        <v>8.82997940976297E-3</v>
      </c>
      <c r="L14" s="19">
        <v>5.9777464415111198E-2</v>
      </c>
      <c r="M14" s="19"/>
      <c r="N14" s="19">
        <v>2.3173480425421899E-2</v>
      </c>
      <c r="O14" s="19">
        <v>2.1772065954987499E-2</v>
      </c>
      <c r="P14" s="19">
        <v>2.41321316483336E-2</v>
      </c>
      <c r="Q14" s="19">
        <v>1.3565113853818299E-2</v>
      </c>
      <c r="R14" s="19"/>
      <c r="S14" s="19">
        <v>2.5139692655630499E-2</v>
      </c>
      <c r="T14" s="19">
        <v>1.6278568499785099E-2</v>
      </c>
      <c r="U14" s="19">
        <v>8.5543507762456394E-3</v>
      </c>
      <c r="V14" s="19">
        <v>2.6243283113897599E-2</v>
      </c>
      <c r="W14" s="19">
        <v>7.6667911450298302E-3</v>
      </c>
      <c r="X14" s="19">
        <v>0</v>
      </c>
      <c r="Y14" s="19">
        <v>1.8855628166085402E-2</v>
      </c>
      <c r="Z14" s="19"/>
      <c r="AA14" s="19">
        <v>1.3541419813980301E-2</v>
      </c>
      <c r="AB14" s="19">
        <v>0.149328900664154</v>
      </c>
      <c r="AC14" s="19"/>
      <c r="AD14" s="19">
        <v>1.32136397389996E-2</v>
      </c>
      <c r="AE14" s="19">
        <v>1.1186888283566499E-2</v>
      </c>
      <c r="AF14" s="19">
        <v>4.3021552637076702E-2</v>
      </c>
      <c r="AG14" s="19"/>
      <c r="AH14" s="19">
        <v>3.3626249322819498E-3</v>
      </c>
      <c r="AI14" s="19">
        <v>2.5622211112118098E-2</v>
      </c>
      <c r="AJ14" s="19"/>
      <c r="AK14" s="19">
        <v>2.36014774611619E-2</v>
      </c>
      <c r="AL14" s="19">
        <v>1.5993422968476199E-2</v>
      </c>
      <c r="AM14" s="19"/>
      <c r="AN14" s="19">
        <v>2.3072037970690799E-2</v>
      </c>
      <c r="AO14" s="19">
        <v>1.3565113853818299E-2</v>
      </c>
      <c r="AP14" s="19"/>
      <c r="AQ14" s="19">
        <v>1.3098296909159E-2</v>
      </c>
      <c r="AR14" s="19">
        <v>2.2319451389633899E-2</v>
      </c>
      <c r="AS14" s="19"/>
      <c r="AT14" s="19">
        <v>0.142493122594296</v>
      </c>
      <c r="AU14" s="19">
        <v>1.6155522389070202E-2</v>
      </c>
      <c r="AV14" s="19">
        <v>1.22995843578954E-2</v>
      </c>
      <c r="AW14" s="19">
        <v>2.2113397889353499E-3</v>
      </c>
      <c r="AX14" s="19"/>
      <c r="AY14" s="19">
        <v>1.1427223770215E-2</v>
      </c>
      <c r="AZ14" s="19">
        <v>2.0983649695176899E-2</v>
      </c>
      <c r="BA14" s="19"/>
      <c r="BB14" s="19">
        <v>2.2475799542201001E-2</v>
      </c>
      <c r="BC14" s="19">
        <v>1.7216782424545E-2</v>
      </c>
      <c r="BD14" s="19"/>
      <c r="BE14" s="19">
        <v>1.41159632444371E-2</v>
      </c>
      <c r="BF14" s="19">
        <v>1.8701745125391099E-2</v>
      </c>
      <c r="BG14" s="19"/>
      <c r="BH14" s="19">
        <v>1.55423261585526E-2</v>
      </c>
      <c r="BI14" s="19">
        <v>1.8212846584724E-2</v>
      </c>
      <c r="BJ14" s="19"/>
      <c r="BK14" s="19">
        <v>1.1299301723066301E-2</v>
      </c>
      <c r="BL14" s="19">
        <v>1.9491108165300801E-2</v>
      </c>
      <c r="BM14" s="19"/>
      <c r="BN14" s="19">
        <v>6.5807384604246099E-3</v>
      </c>
      <c r="BO14" s="19">
        <v>1.8717663319285802E-2</v>
      </c>
      <c r="BP14" s="19"/>
      <c r="BQ14" s="19">
        <v>0</v>
      </c>
      <c r="BR14" s="19">
        <v>2.053815226818E-2</v>
      </c>
      <c r="BS14" s="19"/>
      <c r="BT14" s="19">
        <v>0</v>
      </c>
      <c r="BU14" s="19">
        <v>1.95178174400789E-2</v>
      </c>
      <c r="BV14" s="19"/>
      <c r="BW14" s="19">
        <v>1.6561248052338499E-2</v>
      </c>
      <c r="BX14" s="19">
        <v>1.9112097468032701E-2</v>
      </c>
      <c r="BY14" s="19"/>
      <c r="BZ14" s="19">
        <v>0</v>
      </c>
      <c r="CA14" s="19">
        <v>2.0599326714026402E-2</v>
      </c>
    </row>
    <row r="15" spans="2:79" x14ac:dyDescent="0.35">
      <c r="B15" s="16" t="s">
        <v>705</v>
      </c>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CA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405</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312</v>
      </c>
      <c r="CA7" s="10">
        <v>2389</v>
      </c>
    </row>
    <row r="8" spans="2:79" ht="30" customHeight="1" x14ac:dyDescent="0.35">
      <c r="B8" s="11" t="s">
        <v>27</v>
      </c>
      <c r="C8" s="11">
        <v>2600</v>
      </c>
      <c r="D8" s="11">
        <v>322</v>
      </c>
      <c r="E8" s="11">
        <v>399</v>
      </c>
      <c r="F8" s="11">
        <v>281</v>
      </c>
      <c r="G8" s="11">
        <v>341</v>
      </c>
      <c r="H8" s="11">
        <v>302</v>
      </c>
      <c r="I8" s="11">
        <v>342</v>
      </c>
      <c r="J8" s="11">
        <v>204</v>
      </c>
      <c r="K8" s="11">
        <v>114</v>
      </c>
      <c r="L8" s="11">
        <v>295</v>
      </c>
      <c r="M8" s="11"/>
      <c r="N8" s="11">
        <v>313</v>
      </c>
      <c r="O8" s="11">
        <v>416</v>
      </c>
      <c r="P8" s="11">
        <v>480</v>
      </c>
      <c r="Q8" s="11">
        <v>1390</v>
      </c>
      <c r="R8" s="11"/>
      <c r="S8" s="11">
        <v>238</v>
      </c>
      <c r="T8" s="11">
        <v>177</v>
      </c>
      <c r="U8" s="11">
        <v>235</v>
      </c>
      <c r="V8" s="11">
        <v>491</v>
      </c>
      <c r="W8" s="11">
        <v>491</v>
      </c>
      <c r="X8" s="11">
        <v>514</v>
      </c>
      <c r="Y8" s="11">
        <v>347</v>
      </c>
      <c r="Z8" s="11"/>
      <c r="AA8" s="11">
        <v>2515</v>
      </c>
      <c r="AB8" s="11">
        <v>85</v>
      </c>
      <c r="AC8" s="11"/>
      <c r="AD8" s="11">
        <v>1402</v>
      </c>
      <c r="AE8" s="11">
        <v>1018</v>
      </c>
      <c r="AF8" s="11">
        <v>146</v>
      </c>
      <c r="AG8" s="11"/>
      <c r="AH8" s="11">
        <v>892</v>
      </c>
      <c r="AI8" s="11">
        <v>1709</v>
      </c>
      <c r="AJ8" s="11"/>
      <c r="AK8" s="11">
        <v>682</v>
      </c>
      <c r="AL8" s="11">
        <v>1918</v>
      </c>
      <c r="AM8" s="11"/>
      <c r="AN8" s="11">
        <v>1210</v>
      </c>
      <c r="AO8" s="11">
        <v>1390</v>
      </c>
      <c r="AP8" s="11"/>
      <c r="AQ8" s="11">
        <v>1221</v>
      </c>
      <c r="AR8" s="11">
        <v>1379</v>
      </c>
      <c r="AS8" s="11"/>
      <c r="AT8" s="11">
        <v>133</v>
      </c>
      <c r="AU8" s="11">
        <v>587</v>
      </c>
      <c r="AV8" s="11">
        <v>1306</v>
      </c>
      <c r="AW8" s="11">
        <v>566</v>
      </c>
      <c r="AX8" s="11"/>
      <c r="AY8" s="11">
        <v>815</v>
      </c>
      <c r="AZ8" s="11">
        <v>1786</v>
      </c>
      <c r="BA8" s="11"/>
      <c r="BB8" s="11">
        <v>382</v>
      </c>
      <c r="BC8" s="11">
        <v>2218</v>
      </c>
      <c r="BD8" s="11"/>
      <c r="BE8" s="11">
        <v>404</v>
      </c>
      <c r="BF8" s="11">
        <v>2196</v>
      </c>
      <c r="BG8" s="11"/>
      <c r="BH8" s="11">
        <v>217</v>
      </c>
      <c r="BI8" s="11">
        <v>2383</v>
      </c>
      <c r="BJ8" s="11"/>
      <c r="BK8" s="11">
        <v>477</v>
      </c>
      <c r="BL8" s="11">
        <v>2124</v>
      </c>
      <c r="BM8" s="11"/>
      <c r="BN8" s="11">
        <v>156</v>
      </c>
      <c r="BO8" s="11">
        <v>2444</v>
      </c>
      <c r="BP8" s="11"/>
      <c r="BQ8" s="11">
        <v>323</v>
      </c>
      <c r="BR8" s="11">
        <v>2277</v>
      </c>
      <c r="BS8" s="11"/>
      <c r="BT8" s="11">
        <v>204</v>
      </c>
      <c r="BU8" s="11">
        <v>2397</v>
      </c>
      <c r="BV8" s="11"/>
      <c r="BW8" s="11">
        <v>1144</v>
      </c>
      <c r="BX8" s="11">
        <v>1456</v>
      </c>
      <c r="BY8" s="11"/>
      <c r="BZ8" s="11">
        <v>329</v>
      </c>
      <c r="CA8" s="11">
        <v>2271</v>
      </c>
    </row>
    <row r="9" spans="2:79" ht="29" x14ac:dyDescent="0.35">
      <c r="B9" s="18" t="s">
        <v>463</v>
      </c>
      <c r="C9" s="17">
        <v>0.114733211085356</v>
      </c>
      <c r="D9" s="17">
        <v>0.16930666475870201</v>
      </c>
      <c r="E9" s="17">
        <v>0.104747194391366</v>
      </c>
      <c r="F9" s="17">
        <v>0.177986123524489</v>
      </c>
      <c r="G9" s="17">
        <v>0.12540985536270699</v>
      </c>
      <c r="H9" s="17">
        <v>6.6958190662664493E-2</v>
      </c>
      <c r="I9" s="17">
        <v>9.5108462593198606E-2</v>
      </c>
      <c r="J9" s="17">
        <v>9.5156228480525698E-2</v>
      </c>
      <c r="K9" s="17">
        <v>0.14212206736604199</v>
      </c>
      <c r="L9" s="17">
        <v>7.0481688771914602E-2</v>
      </c>
      <c r="M9" s="17"/>
      <c r="N9" s="17">
        <v>0.15255315592792801</v>
      </c>
      <c r="O9" s="17">
        <v>8.3383168148712994E-2</v>
      </c>
      <c r="P9" s="17">
        <v>9.2818607633428099E-2</v>
      </c>
      <c r="Q9" s="17">
        <v>0.123166884116706</v>
      </c>
      <c r="R9" s="17"/>
      <c r="S9" s="17">
        <v>0.19048694133980701</v>
      </c>
      <c r="T9" s="17">
        <v>8.0524877337661796E-2</v>
      </c>
      <c r="U9" s="17">
        <v>9.4320793505739201E-2</v>
      </c>
      <c r="V9" s="17">
        <v>9.5040895820659499E-2</v>
      </c>
      <c r="W9" s="17">
        <v>8.8582702285210105E-2</v>
      </c>
      <c r="X9" s="17">
        <v>0.116532418555926</v>
      </c>
      <c r="Y9" s="17">
        <v>0.15159602323997201</v>
      </c>
      <c r="Z9" s="17"/>
      <c r="AA9" s="17">
        <v>0.11510655338887101</v>
      </c>
      <c r="AB9" s="17">
        <v>0.10371009300392101</v>
      </c>
      <c r="AC9" s="17"/>
      <c r="AD9" s="17">
        <v>0.107386900232956</v>
      </c>
      <c r="AE9" s="17">
        <v>0.131064952435723</v>
      </c>
      <c r="AF9" s="17">
        <v>7.5468091858054795E-2</v>
      </c>
      <c r="AG9" s="17"/>
      <c r="AH9" s="17">
        <v>0.13835450800520899</v>
      </c>
      <c r="AI9" s="17">
        <v>0.102407572649874</v>
      </c>
      <c r="AJ9" s="17"/>
      <c r="AK9" s="17">
        <v>0.10171129041546199</v>
      </c>
      <c r="AL9" s="17">
        <v>0.119365652743861</v>
      </c>
      <c r="AM9" s="17"/>
      <c r="AN9" s="17">
        <v>0.105046003805518</v>
      </c>
      <c r="AO9" s="17">
        <v>0.123166884116706</v>
      </c>
      <c r="AP9" s="17"/>
      <c r="AQ9" s="17">
        <v>0.13771774950926799</v>
      </c>
      <c r="AR9" s="17">
        <v>9.4388291902627403E-2</v>
      </c>
      <c r="AS9" s="17"/>
      <c r="AT9" s="17">
        <v>0.13772872152370499</v>
      </c>
      <c r="AU9" s="17">
        <v>0.13038484940318201</v>
      </c>
      <c r="AV9" s="17">
        <v>0.107730625070113</v>
      </c>
      <c r="AW9" s="17">
        <v>0.110721019986302</v>
      </c>
      <c r="AX9" s="17"/>
      <c r="AY9" s="17">
        <v>0.115259423585378</v>
      </c>
      <c r="AZ9" s="17">
        <v>0.114493146830158</v>
      </c>
      <c r="BA9" s="17"/>
      <c r="BB9" s="17">
        <v>0.14894702387976</v>
      </c>
      <c r="BC9" s="17">
        <v>0.108838015317113</v>
      </c>
      <c r="BD9" s="17"/>
      <c r="BE9" s="17">
        <v>0.14525850503833401</v>
      </c>
      <c r="BF9" s="17">
        <v>0.109122709843563</v>
      </c>
      <c r="BG9" s="17"/>
      <c r="BH9" s="17">
        <v>0.14722505918848799</v>
      </c>
      <c r="BI9" s="17">
        <v>0.11177138458961799</v>
      </c>
      <c r="BJ9" s="17"/>
      <c r="BK9" s="17">
        <v>0.12485060498207699</v>
      </c>
      <c r="BL9" s="17">
        <v>0.1124628339973</v>
      </c>
      <c r="BM9" s="17"/>
      <c r="BN9" s="17">
        <v>0.195868345923188</v>
      </c>
      <c r="BO9" s="17">
        <v>0.10955665353725901</v>
      </c>
      <c r="BP9" s="17"/>
      <c r="BQ9" s="17">
        <v>0.16643040864382599</v>
      </c>
      <c r="BR9" s="17">
        <v>0.107409857720416</v>
      </c>
      <c r="BS9" s="17"/>
      <c r="BT9" s="17">
        <v>0.21105058021864301</v>
      </c>
      <c r="BU9" s="17">
        <v>0.106551912973201</v>
      </c>
      <c r="BV9" s="17"/>
      <c r="BW9" s="17">
        <v>0.10529697533518501</v>
      </c>
      <c r="BX9" s="17">
        <v>0.12214709451293999</v>
      </c>
      <c r="BY9" s="17"/>
      <c r="BZ9" s="17">
        <v>0.13253856588573301</v>
      </c>
      <c r="CA9" s="17">
        <v>0.112150381789521</v>
      </c>
    </row>
    <row r="10" spans="2:79" ht="29" x14ac:dyDescent="0.35">
      <c r="B10" s="18" t="s">
        <v>464</v>
      </c>
      <c r="C10" s="17">
        <v>0.20889868546117399</v>
      </c>
      <c r="D10" s="17">
        <v>0.20522214224962501</v>
      </c>
      <c r="E10" s="17">
        <v>0.17465073129782999</v>
      </c>
      <c r="F10" s="17">
        <v>0.33053805351647297</v>
      </c>
      <c r="G10" s="17">
        <v>0.239679303827497</v>
      </c>
      <c r="H10" s="17">
        <v>0.16874275693910601</v>
      </c>
      <c r="I10" s="17">
        <v>0.16687467482290899</v>
      </c>
      <c r="J10" s="17">
        <v>0.205248903131758</v>
      </c>
      <c r="K10" s="17">
        <v>0.25937973564676498</v>
      </c>
      <c r="L10" s="17">
        <v>0.180474993996529</v>
      </c>
      <c r="M10" s="17"/>
      <c r="N10" s="17">
        <v>0.15592651875810701</v>
      </c>
      <c r="O10" s="17">
        <v>0.25674939049143902</v>
      </c>
      <c r="P10" s="17">
        <v>0.260958197265027</v>
      </c>
      <c r="Q10" s="17">
        <v>0.188521602864581</v>
      </c>
      <c r="R10" s="17"/>
      <c r="S10" s="17">
        <v>0.192369323565352</v>
      </c>
      <c r="T10" s="17">
        <v>0.242727103091577</v>
      </c>
      <c r="U10" s="17">
        <v>0.221112358038065</v>
      </c>
      <c r="V10" s="17">
        <v>0.199467480867662</v>
      </c>
      <c r="W10" s="17">
        <v>0.21609621744836799</v>
      </c>
      <c r="X10" s="17">
        <v>0.240577676355337</v>
      </c>
      <c r="Y10" s="17">
        <v>0.16386755364081701</v>
      </c>
      <c r="Z10" s="17"/>
      <c r="AA10" s="17">
        <v>0.20994793931782199</v>
      </c>
      <c r="AB10" s="17">
        <v>0.17791894100053701</v>
      </c>
      <c r="AC10" s="17"/>
      <c r="AD10" s="17">
        <v>0.20465058926587601</v>
      </c>
      <c r="AE10" s="17">
        <v>0.21936878290122799</v>
      </c>
      <c r="AF10" s="17">
        <v>0.186260900623547</v>
      </c>
      <c r="AG10" s="17"/>
      <c r="AH10" s="17">
        <v>0.225041299673819</v>
      </c>
      <c r="AI10" s="17">
        <v>0.200475438132137</v>
      </c>
      <c r="AJ10" s="17"/>
      <c r="AK10" s="17">
        <v>0.19104111375002999</v>
      </c>
      <c r="AL10" s="17">
        <v>0.215251370384658</v>
      </c>
      <c r="AM10" s="17"/>
      <c r="AN10" s="17">
        <v>0.232304504270821</v>
      </c>
      <c r="AO10" s="17">
        <v>0.188521602864581</v>
      </c>
      <c r="AP10" s="17"/>
      <c r="AQ10" s="17">
        <v>0.18951177816296499</v>
      </c>
      <c r="AR10" s="17">
        <v>0.226059137192273</v>
      </c>
      <c r="AS10" s="17"/>
      <c r="AT10" s="17">
        <v>0.20287337787513199</v>
      </c>
      <c r="AU10" s="17">
        <v>0.245003372235675</v>
      </c>
      <c r="AV10" s="17">
        <v>0.209564880992857</v>
      </c>
      <c r="AW10" s="17">
        <v>0.170714566664285</v>
      </c>
      <c r="AX10" s="17"/>
      <c r="AY10" s="17">
        <v>0.23307359537471101</v>
      </c>
      <c r="AZ10" s="17">
        <v>0.19786981073347401</v>
      </c>
      <c r="BA10" s="17"/>
      <c r="BB10" s="17">
        <v>0.195150612012709</v>
      </c>
      <c r="BC10" s="17">
        <v>0.21126754113072299</v>
      </c>
      <c r="BD10" s="17"/>
      <c r="BE10" s="17">
        <v>0.22197298190447201</v>
      </c>
      <c r="BF10" s="17">
        <v>0.206495650242457</v>
      </c>
      <c r="BG10" s="17"/>
      <c r="BH10" s="17">
        <v>0.24274661909296599</v>
      </c>
      <c r="BI10" s="17">
        <v>0.20581324365009501</v>
      </c>
      <c r="BJ10" s="17"/>
      <c r="BK10" s="17">
        <v>0.212898312836515</v>
      </c>
      <c r="BL10" s="17">
        <v>0.20800115567767199</v>
      </c>
      <c r="BM10" s="17"/>
      <c r="BN10" s="17">
        <v>0.22309138841550499</v>
      </c>
      <c r="BO10" s="17">
        <v>0.20799316723219699</v>
      </c>
      <c r="BP10" s="17"/>
      <c r="BQ10" s="17">
        <v>0.24919496333949201</v>
      </c>
      <c r="BR10" s="17">
        <v>0.20319037057890299</v>
      </c>
      <c r="BS10" s="17"/>
      <c r="BT10" s="17">
        <v>0.251192530336451</v>
      </c>
      <c r="BU10" s="17">
        <v>0.20530620202493</v>
      </c>
      <c r="BV10" s="17"/>
      <c r="BW10" s="17">
        <v>0.23463350080609199</v>
      </c>
      <c r="BX10" s="17">
        <v>0.18867929649623</v>
      </c>
      <c r="BY10" s="17"/>
      <c r="BZ10" s="17">
        <v>0.24179170697871899</v>
      </c>
      <c r="CA10" s="17">
        <v>0.20412725234138801</v>
      </c>
    </row>
    <row r="11" spans="2:79" ht="29" x14ac:dyDescent="0.35">
      <c r="B11" s="18" t="s">
        <v>465</v>
      </c>
      <c r="C11" s="17">
        <v>0.21911958625595301</v>
      </c>
      <c r="D11" s="17">
        <v>0.211375875878656</v>
      </c>
      <c r="E11" s="17">
        <v>0.29410975051754901</v>
      </c>
      <c r="F11" s="17">
        <v>0.22018185202688001</v>
      </c>
      <c r="G11" s="17">
        <v>0.20368112387453299</v>
      </c>
      <c r="H11" s="17">
        <v>0.20821948057887599</v>
      </c>
      <c r="I11" s="17">
        <v>0.173744088278173</v>
      </c>
      <c r="J11" s="17">
        <v>0.219377917671742</v>
      </c>
      <c r="K11" s="17">
        <v>0.188167906781775</v>
      </c>
      <c r="L11" s="17">
        <v>0.21844985323022501</v>
      </c>
      <c r="M11" s="17"/>
      <c r="N11" s="17">
        <v>0.25713437849602699</v>
      </c>
      <c r="O11" s="17">
        <v>0.23544059527654801</v>
      </c>
      <c r="P11" s="17">
        <v>0.19909177466387301</v>
      </c>
      <c r="Q11" s="17">
        <v>0.212581860017652</v>
      </c>
      <c r="R11" s="17"/>
      <c r="S11" s="17">
        <v>0.153118235101765</v>
      </c>
      <c r="T11" s="17">
        <v>0.232250353476146</v>
      </c>
      <c r="U11" s="17">
        <v>0.26156994734526101</v>
      </c>
      <c r="V11" s="17">
        <v>0.25637600743854799</v>
      </c>
      <c r="W11" s="17">
        <v>0.23638491484179</v>
      </c>
      <c r="X11" s="17">
        <v>0.17742218741611501</v>
      </c>
      <c r="Y11" s="17">
        <v>0.22105710903720099</v>
      </c>
      <c r="Z11" s="17"/>
      <c r="AA11" s="17">
        <v>0.21817551535879401</v>
      </c>
      <c r="AB11" s="17">
        <v>0.24699375127467099</v>
      </c>
      <c r="AC11" s="17"/>
      <c r="AD11" s="17">
        <v>0.22164008137534</v>
      </c>
      <c r="AE11" s="17">
        <v>0.217733048584143</v>
      </c>
      <c r="AF11" s="17">
        <v>0.21304180046033</v>
      </c>
      <c r="AG11" s="17"/>
      <c r="AH11" s="17">
        <v>0.195753746700775</v>
      </c>
      <c r="AI11" s="17">
        <v>0.23131192654428701</v>
      </c>
      <c r="AJ11" s="17"/>
      <c r="AK11" s="17">
        <v>0.212362511842762</v>
      </c>
      <c r="AL11" s="17">
        <v>0.22152336015342899</v>
      </c>
      <c r="AM11" s="17"/>
      <c r="AN11" s="17">
        <v>0.22662904375730999</v>
      </c>
      <c r="AO11" s="17">
        <v>0.212581860017652</v>
      </c>
      <c r="AP11" s="17"/>
      <c r="AQ11" s="17">
        <v>0.18894929047060999</v>
      </c>
      <c r="AR11" s="17">
        <v>0.245825027024486</v>
      </c>
      <c r="AS11" s="17"/>
      <c r="AT11" s="17">
        <v>0.21854700521978501</v>
      </c>
      <c r="AU11" s="17">
        <v>0.245426235464345</v>
      </c>
      <c r="AV11" s="17">
        <v>0.23601448376311801</v>
      </c>
      <c r="AW11" s="17">
        <v>0.15429176640929901</v>
      </c>
      <c r="AX11" s="17"/>
      <c r="AY11" s="17">
        <v>0.214982103778768</v>
      </c>
      <c r="AZ11" s="17">
        <v>0.221007153824649</v>
      </c>
      <c r="BA11" s="17"/>
      <c r="BB11" s="17">
        <v>0.193674030790425</v>
      </c>
      <c r="BC11" s="17">
        <v>0.223503971352183</v>
      </c>
      <c r="BD11" s="17"/>
      <c r="BE11" s="17">
        <v>0.22770106246646399</v>
      </c>
      <c r="BF11" s="17">
        <v>0.21754232436259799</v>
      </c>
      <c r="BG11" s="17"/>
      <c r="BH11" s="17">
        <v>0.17763033726410701</v>
      </c>
      <c r="BI11" s="17">
        <v>0.22290157971358199</v>
      </c>
      <c r="BJ11" s="17"/>
      <c r="BK11" s="17">
        <v>0.237933118820191</v>
      </c>
      <c r="BL11" s="17">
        <v>0.21489776651509301</v>
      </c>
      <c r="BM11" s="17"/>
      <c r="BN11" s="17">
        <v>0.17486893815849899</v>
      </c>
      <c r="BO11" s="17">
        <v>0.22194285174845399</v>
      </c>
      <c r="BP11" s="17"/>
      <c r="BQ11" s="17">
        <v>0.174567058286965</v>
      </c>
      <c r="BR11" s="17">
        <v>0.22543083562782201</v>
      </c>
      <c r="BS11" s="17"/>
      <c r="BT11" s="17">
        <v>0.150005017904772</v>
      </c>
      <c r="BU11" s="17">
        <v>0.22499025000707301</v>
      </c>
      <c r="BV11" s="17"/>
      <c r="BW11" s="17">
        <v>0.22735688177628899</v>
      </c>
      <c r="BX11" s="17">
        <v>0.212647688948256</v>
      </c>
      <c r="BY11" s="17"/>
      <c r="BZ11" s="17">
        <v>0.20570876212629999</v>
      </c>
      <c r="CA11" s="17">
        <v>0.221064948751209</v>
      </c>
    </row>
    <row r="12" spans="2:79" ht="29" x14ac:dyDescent="0.35">
      <c r="B12" s="18" t="s">
        <v>466</v>
      </c>
      <c r="C12" s="17">
        <v>0.278666369438682</v>
      </c>
      <c r="D12" s="17">
        <v>0.225534034179665</v>
      </c>
      <c r="E12" s="17">
        <v>0.29992073089094401</v>
      </c>
      <c r="F12" s="17">
        <v>0.176871602345439</v>
      </c>
      <c r="G12" s="17">
        <v>0.28540473570820502</v>
      </c>
      <c r="H12" s="17">
        <v>0.32612554782890801</v>
      </c>
      <c r="I12" s="17">
        <v>0.32232326661601002</v>
      </c>
      <c r="J12" s="17">
        <v>0.28886145845448602</v>
      </c>
      <c r="K12" s="17">
        <v>0.20928494564469899</v>
      </c>
      <c r="L12" s="17">
        <v>0.317833790243019</v>
      </c>
      <c r="M12" s="17"/>
      <c r="N12" s="17">
        <v>0.25691209032042001</v>
      </c>
      <c r="O12" s="17">
        <v>0.24038582697704899</v>
      </c>
      <c r="P12" s="17">
        <v>0.28425250811408498</v>
      </c>
      <c r="Q12" s="17">
        <v>0.29310465768550997</v>
      </c>
      <c r="R12" s="17"/>
      <c r="S12" s="17">
        <v>0.31464302547768302</v>
      </c>
      <c r="T12" s="17">
        <v>0.30448015285956498</v>
      </c>
      <c r="U12" s="17">
        <v>0.28415435401068301</v>
      </c>
      <c r="V12" s="17">
        <v>0.25917552529109</v>
      </c>
      <c r="W12" s="17">
        <v>0.27225965959874399</v>
      </c>
      <c r="X12" s="17">
        <v>0.32611470810009102</v>
      </c>
      <c r="Y12" s="17">
        <v>0.21899955813338801</v>
      </c>
      <c r="Z12" s="17"/>
      <c r="AA12" s="17">
        <v>0.28113752412527698</v>
      </c>
      <c r="AB12" s="17">
        <v>0.205704292408047</v>
      </c>
      <c r="AC12" s="17"/>
      <c r="AD12" s="17">
        <v>0.29907163558687599</v>
      </c>
      <c r="AE12" s="17">
        <v>0.243267237980409</v>
      </c>
      <c r="AF12" s="17">
        <v>0.36860393506524602</v>
      </c>
      <c r="AG12" s="17"/>
      <c r="AH12" s="17">
        <v>0.26329463762114802</v>
      </c>
      <c r="AI12" s="17">
        <v>0.28668736884244</v>
      </c>
      <c r="AJ12" s="17"/>
      <c r="AK12" s="17">
        <v>0.29698451859144898</v>
      </c>
      <c r="AL12" s="17">
        <v>0.272149837861419</v>
      </c>
      <c r="AM12" s="17"/>
      <c r="AN12" s="17">
        <v>0.262082054337402</v>
      </c>
      <c r="AO12" s="17">
        <v>0.29310465768550997</v>
      </c>
      <c r="AP12" s="17"/>
      <c r="AQ12" s="17">
        <v>0.26653724446795801</v>
      </c>
      <c r="AR12" s="17">
        <v>0.28940254619957301</v>
      </c>
      <c r="AS12" s="17"/>
      <c r="AT12" s="17">
        <v>0.21559016365304701</v>
      </c>
      <c r="AU12" s="17">
        <v>0.24078590286534701</v>
      </c>
      <c r="AV12" s="17">
        <v>0.28068056725302798</v>
      </c>
      <c r="AW12" s="17">
        <v>0.33024873902811103</v>
      </c>
      <c r="AX12" s="17"/>
      <c r="AY12" s="17">
        <v>0.252281630528502</v>
      </c>
      <c r="AZ12" s="17">
        <v>0.29070339382488303</v>
      </c>
      <c r="BA12" s="17"/>
      <c r="BB12" s="17">
        <v>0.28326093321365903</v>
      </c>
      <c r="BC12" s="17">
        <v>0.27787470517472102</v>
      </c>
      <c r="BD12" s="17"/>
      <c r="BE12" s="17">
        <v>0.223299251842702</v>
      </c>
      <c r="BF12" s="17">
        <v>0.28884275897665901</v>
      </c>
      <c r="BG12" s="17"/>
      <c r="BH12" s="17">
        <v>0.28302342573766898</v>
      </c>
      <c r="BI12" s="17">
        <v>0.27826919766966501</v>
      </c>
      <c r="BJ12" s="17"/>
      <c r="BK12" s="17">
        <v>0.26703633808149002</v>
      </c>
      <c r="BL12" s="17">
        <v>0.28127618744085497</v>
      </c>
      <c r="BM12" s="17"/>
      <c r="BN12" s="17">
        <v>0.26129893450068498</v>
      </c>
      <c r="BO12" s="17">
        <v>0.27977444088761799</v>
      </c>
      <c r="BP12" s="17"/>
      <c r="BQ12" s="17">
        <v>0.251344015282151</v>
      </c>
      <c r="BR12" s="17">
        <v>0.28253681626559202</v>
      </c>
      <c r="BS12" s="17"/>
      <c r="BT12" s="17">
        <v>0.22038166447796201</v>
      </c>
      <c r="BU12" s="17">
        <v>0.28361713326200499</v>
      </c>
      <c r="BV12" s="17"/>
      <c r="BW12" s="17">
        <v>0.26445137896021498</v>
      </c>
      <c r="BX12" s="17">
        <v>0.28983483588248199</v>
      </c>
      <c r="BY12" s="17"/>
      <c r="BZ12" s="17">
        <v>0.247993212720474</v>
      </c>
      <c r="CA12" s="17">
        <v>0.28311579089957101</v>
      </c>
    </row>
    <row r="13" spans="2:79" ht="29" x14ac:dyDescent="0.35">
      <c r="B13" s="18" t="s">
        <v>467</v>
      </c>
      <c r="C13" s="17">
        <v>0.15703864303305601</v>
      </c>
      <c r="D13" s="17">
        <v>0.17400650195864301</v>
      </c>
      <c r="E13" s="17">
        <v>0.118938523116714</v>
      </c>
      <c r="F13" s="17">
        <v>9.4422368586719194E-2</v>
      </c>
      <c r="G13" s="17">
        <v>0.13085543309164199</v>
      </c>
      <c r="H13" s="17">
        <v>0.21458034118177899</v>
      </c>
      <c r="I13" s="17">
        <v>0.23201840829936499</v>
      </c>
      <c r="J13" s="17">
        <v>0.14126281824894699</v>
      </c>
      <c r="K13" s="17">
        <v>0.192215365150957</v>
      </c>
      <c r="L13" s="17">
        <v>0.13166583463709799</v>
      </c>
      <c r="M13" s="17"/>
      <c r="N13" s="17">
        <v>0.145406625156938</v>
      </c>
      <c r="O13" s="17">
        <v>0.15647261857626099</v>
      </c>
      <c r="P13" s="17">
        <v>0.13612557123216301</v>
      </c>
      <c r="Q13" s="17">
        <v>0.167059569365619</v>
      </c>
      <c r="R13" s="17"/>
      <c r="S13" s="17">
        <v>0.124242781859761</v>
      </c>
      <c r="T13" s="17">
        <v>0.123738944735266</v>
      </c>
      <c r="U13" s="17">
        <v>0.13884254710025201</v>
      </c>
      <c r="V13" s="17">
        <v>0.15680241687225699</v>
      </c>
      <c r="W13" s="17">
        <v>0.173854766652421</v>
      </c>
      <c r="X13" s="17">
        <v>0.13788727345231999</v>
      </c>
      <c r="Y13" s="17">
        <v>0.222747610981506</v>
      </c>
      <c r="Z13" s="17"/>
      <c r="AA13" s="17">
        <v>0.15986495003175599</v>
      </c>
      <c r="AB13" s="17">
        <v>7.3590516507400797E-2</v>
      </c>
      <c r="AC13" s="17"/>
      <c r="AD13" s="17">
        <v>0.15049527969916701</v>
      </c>
      <c r="AE13" s="17">
        <v>0.179356502866519</v>
      </c>
      <c r="AF13" s="17">
        <v>0.101105191890091</v>
      </c>
      <c r="AG13" s="17"/>
      <c r="AH13" s="17">
        <v>0.172755360298499</v>
      </c>
      <c r="AI13" s="17">
        <v>0.148837629555097</v>
      </c>
      <c r="AJ13" s="17"/>
      <c r="AK13" s="17">
        <v>0.171599608361513</v>
      </c>
      <c r="AL13" s="17">
        <v>0.15185869883853001</v>
      </c>
      <c r="AM13" s="17"/>
      <c r="AN13" s="17">
        <v>0.14552826195014101</v>
      </c>
      <c r="AO13" s="17">
        <v>0.167059569365619</v>
      </c>
      <c r="AP13" s="17"/>
      <c r="AQ13" s="17">
        <v>0.201915523827189</v>
      </c>
      <c r="AR13" s="17">
        <v>0.117315569369772</v>
      </c>
      <c r="AS13" s="17"/>
      <c r="AT13" s="17">
        <v>7.4894203240564006E-2</v>
      </c>
      <c r="AU13" s="17">
        <v>0.111315813405497</v>
      </c>
      <c r="AV13" s="17">
        <v>0.15292866352041701</v>
      </c>
      <c r="AW13" s="17">
        <v>0.23048167813279799</v>
      </c>
      <c r="AX13" s="17"/>
      <c r="AY13" s="17">
        <v>0.16897952290423399</v>
      </c>
      <c r="AZ13" s="17">
        <v>0.151591074925924</v>
      </c>
      <c r="BA13" s="17"/>
      <c r="BB13" s="17">
        <v>0.153267865166797</v>
      </c>
      <c r="BC13" s="17">
        <v>0.15768836523308399</v>
      </c>
      <c r="BD13" s="17"/>
      <c r="BE13" s="17">
        <v>0.16634311739878299</v>
      </c>
      <c r="BF13" s="17">
        <v>0.15532849521061101</v>
      </c>
      <c r="BG13" s="17"/>
      <c r="BH13" s="17">
        <v>0.133832232558218</v>
      </c>
      <c r="BI13" s="17">
        <v>0.15915404629350299</v>
      </c>
      <c r="BJ13" s="17"/>
      <c r="BK13" s="17">
        <v>0.14472711622435999</v>
      </c>
      <c r="BL13" s="17">
        <v>0.15980139089785</v>
      </c>
      <c r="BM13" s="17"/>
      <c r="BN13" s="17">
        <v>0.133460470526054</v>
      </c>
      <c r="BO13" s="17">
        <v>0.15854296994525499</v>
      </c>
      <c r="BP13" s="17"/>
      <c r="BQ13" s="17">
        <v>0.15846355444756599</v>
      </c>
      <c r="BR13" s="17">
        <v>0.15683679205669701</v>
      </c>
      <c r="BS13" s="17"/>
      <c r="BT13" s="17">
        <v>0.163669254422219</v>
      </c>
      <c r="BU13" s="17">
        <v>0.15647543196397501</v>
      </c>
      <c r="BV13" s="17"/>
      <c r="BW13" s="17">
        <v>0.14923671110110201</v>
      </c>
      <c r="BX13" s="17">
        <v>0.163168482874371</v>
      </c>
      <c r="BY13" s="17"/>
      <c r="BZ13" s="17">
        <v>0.17196775228877401</v>
      </c>
      <c r="CA13" s="17">
        <v>0.15487303941668801</v>
      </c>
    </row>
    <row r="14" spans="2:79" x14ac:dyDescent="0.35">
      <c r="B14" s="18" t="s">
        <v>96</v>
      </c>
      <c r="C14" s="19">
        <v>2.15435047257788E-2</v>
      </c>
      <c r="D14" s="19">
        <v>1.4554780974708199E-2</v>
      </c>
      <c r="E14" s="19">
        <v>7.6330697855966001E-3</v>
      </c>
      <c r="F14" s="19">
        <v>0</v>
      </c>
      <c r="G14" s="19">
        <v>1.4969548135414699E-2</v>
      </c>
      <c r="H14" s="19">
        <v>1.5373682808666699E-2</v>
      </c>
      <c r="I14" s="19">
        <v>9.9310993903452601E-3</v>
      </c>
      <c r="J14" s="19">
        <v>5.0092674012541499E-2</v>
      </c>
      <c r="K14" s="19">
        <v>8.82997940976297E-3</v>
      </c>
      <c r="L14" s="19">
        <v>8.1093839121214095E-2</v>
      </c>
      <c r="M14" s="19"/>
      <c r="N14" s="19">
        <v>3.2067231340579698E-2</v>
      </c>
      <c r="O14" s="19">
        <v>2.7568400529990301E-2</v>
      </c>
      <c r="P14" s="19">
        <v>2.6753341091423299E-2</v>
      </c>
      <c r="Q14" s="19">
        <v>1.55654259499309E-2</v>
      </c>
      <c r="R14" s="19"/>
      <c r="S14" s="19">
        <v>2.5139692655630499E-2</v>
      </c>
      <c r="T14" s="19">
        <v>1.6278568499785099E-2</v>
      </c>
      <c r="U14" s="19">
        <v>0</v>
      </c>
      <c r="V14" s="19">
        <v>3.3137673709782801E-2</v>
      </c>
      <c r="W14" s="19">
        <v>1.2821739173466001E-2</v>
      </c>
      <c r="X14" s="19">
        <v>1.46573612021128E-3</v>
      </c>
      <c r="Y14" s="19">
        <v>2.1732144967114401E-2</v>
      </c>
      <c r="Z14" s="19"/>
      <c r="AA14" s="19">
        <v>1.5767517777479902E-2</v>
      </c>
      <c r="AB14" s="19">
        <v>0.19208240580542199</v>
      </c>
      <c r="AC14" s="19"/>
      <c r="AD14" s="19">
        <v>1.6755513839783898E-2</v>
      </c>
      <c r="AE14" s="19">
        <v>9.2094752319784104E-3</v>
      </c>
      <c r="AF14" s="19">
        <v>5.5520080102729998E-2</v>
      </c>
      <c r="AG14" s="19"/>
      <c r="AH14" s="19">
        <v>4.8004477005491198E-3</v>
      </c>
      <c r="AI14" s="19">
        <v>3.0280064276164899E-2</v>
      </c>
      <c r="AJ14" s="19"/>
      <c r="AK14" s="19">
        <v>2.63009570387846E-2</v>
      </c>
      <c r="AL14" s="19">
        <v>1.98510800181033E-2</v>
      </c>
      <c r="AM14" s="19"/>
      <c r="AN14" s="19">
        <v>2.8410131878808201E-2</v>
      </c>
      <c r="AO14" s="19">
        <v>1.55654259499309E-2</v>
      </c>
      <c r="AP14" s="19"/>
      <c r="AQ14" s="19">
        <v>1.53684135620102E-2</v>
      </c>
      <c r="AR14" s="19">
        <v>2.7009428311268499E-2</v>
      </c>
      <c r="AS14" s="19"/>
      <c r="AT14" s="19">
        <v>0.15036652848776799</v>
      </c>
      <c r="AU14" s="19">
        <v>2.70838266259548E-2</v>
      </c>
      <c r="AV14" s="19">
        <v>1.30807794004675E-2</v>
      </c>
      <c r="AW14" s="19">
        <v>3.5422297792059901E-3</v>
      </c>
      <c r="AX14" s="19"/>
      <c r="AY14" s="19">
        <v>1.5423723828407201E-2</v>
      </c>
      <c r="AZ14" s="19">
        <v>2.4335419860911998E-2</v>
      </c>
      <c r="BA14" s="19"/>
      <c r="BB14" s="19">
        <v>2.5699534936649799E-2</v>
      </c>
      <c r="BC14" s="19">
        <v>2.0827401792175699E-2</v>
      </c>
      <c r="BD14" s="19"/>
      <c r="BE14" s="19">
        <v>1.54250813492446E-2</v>
      </c>
      <c r="BF14" s="19">
        <v>2.2668061364110901E-2</v>
      </c>
      <c r="BG14" s="19"/>
      <c r="BH14" s="19">
        <v>1.55423261585526E-2</v>
      </c>
      <c r="BI14" s="19">
        <v>2.2090548083535701E-2</v>
      </c>
      <c r="BJ14" s="19"/>
      <c r="BK14" s="19">
        <v>1.25545090553676E-2</v>
      </c>
      <c r="BL14" s="19">
        <v>2.3560665471230199E-2</v>
      </c>
      <c r="BM14" s="19"/>
      <c r="BN14" s="19">
        <v>1.14119224760687E-2</v>
      </c>
      <c r="BO14" s="19">
        <v>2.2189916649216501E-2</v>
      </c>
      <c r="BP14" s="19"/>
      <c r="BQ14" s="19">
        <v>0</v>
      </c>
      <c r="BR14" s="19">
        <v>2.45953277505702E-2</v>
      </c>
      <c r="BS14" s="19"/>
      <c r="BT14" s="19">
        <v>3.7009526399519898E-3</v>
      </c>
      <c r="BU14" s="19">
        <v>2.3059069768816901E-2</v>
      </c>
      <c r="BV14" s="19"/>
      <c r="BW14" s="19">
        <v>1.9024552021116199E-2</v>
      </c>
      <c r="BX14" s="19">
        <v>2.3522601285720701E-2</v>
      </c>
      <c r="BY14" s="19"/>
      <c r="BZ14" s="19">
        <v>0</v>
      </c>
      <c r="CA14" s="19">
        <v>2.4668586801623399E-2</v>
      </c>
    </row>
    <row r="15" spans="2:79" x14ac:dyDescent="0.35">
      <c r="B15" s="16" t="s">
        <v>705</v>
      </c>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CA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405</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312</v>
      </c>
      <c r="CA7" s="10">
        <v>2389</v>
      </c>
    </row>
    <row r="8" spans="2:79" ht="30" customHeight="1" x14ac:dyDescent="0.35">
      <c r="B8" s="11" t="s">
        <v>27</v>
      </c>
      <c r="C8" s="11">
        <v>2600</v>
      </c>
      <c r="D8" s="11">
        <v>322</v>
      </c>
      <c r="E8" s="11">
        <v>399</v>
      </c>
      <c r="F8" s="11">
        <v>281</v>
      </c>
      <c r="G8" s="11">
        <v>341</v>
      </c>
      <c r="H8" s="11">
        <v>302</v>
      </c>
      <c r="I8" s="11">
        <v>342</v>
      </c>
      <c r="J8" s="11">
        <v>204</v>
      </c>
      <c r="K8" s="11">
        <v>114</v>
      </c>
      <c r="L8" s="11">
        <v>295</v>
      </c>
      <c r="M8" s="11"/>
      <c r="N8" s="11">
        <v>313</v>
      </c>
      <c r="O8" s="11">
        <v>416</v>
      </c>
      <c r="P8" s="11">
        <v>480</v>
      </c>
      <c r="Q8" s="11">
        <v>1390</v>
      </c>
      <c r="R8" s="11"/>
      <c r="S8" s="11">
        <v>238</v>
      </c>
      <c r="T8" s="11">
        <v>177</v>
      </c>
      <c r="U8" s="11">
        <v>235</v>
      </c>
      <c r="V8" s="11">
        <v>491</v>
      </c>
      <c r="W8" s="11">
        <v>491</v>
      </c>
      <c r="X8" s="11">
        <v>514</v>
      </c>
      <c r="Y8" s="11">
        <v>347</v>
      </c>
      <c r="Z8" s="11"/>
      <c r="AA8" s="11">
        <v>2515</v>
      </c>
      <c r="AB8" s="11">
        <v>85</v>
      </c>
      <c r="AC8" s="11"/>
      <c r="AD8" s="11">
        <v>1402</v>
      </c>
      <c r="AE8" s="11">
        <v>1018</v>
      </c>
      <c r="AF8" s="11">
        <v>146</v>
      </c>
      <c r="AG8" s="11"/>
      <c r="AH8" s="11">
        <v>892</v>
      </c>
      <c r="AI8" s="11">
        <v>1709</v>
      </c>
      <c r="AJ8" s="11"/>
      <c r="AK8" s="11">
        <v>682</v>
      </c>
      <c r="AL8" s="11">
        <v>1918</v>
      </c>
      <c r="AM8" s="11"/>
      <c r="AN8" s="11">
        <v>1210</v>
      </c>
      <c r="AO8" s="11">
        <v>1390</v>
      </c>
      <c r="AP8" s="11"/>
      <c r="AQ8" s="11">
        <v>1221</v>
      </c>
      <c r="AR8" s="11">
        <v>1379</v>
      </c>
      <c r="AS8" s="11"/>
      <c r="AT8" s="11">
        <v>133</v>
      </c>
      <c r="AU8" s="11">
        <v>587</v>
      </c>
      <c r="AV8" s="11">
        <v>1306</v>
      </c>
      <c r="AW8" s="11">
        <v>566</v>
      </c>
      <c r="AX8" s="11"/>
      <c r="AY8" s="11">
        <v>815</v>
      </c>
      <c r="AZ8" s="11">
        <v>1786</v>
      </c>
      <c r="BA8" s="11"/>
      <c r="BB8" s="11">
        <v>382</v>
      </c>
      <c r="BC8" s="11">
        <v>2218</v>
      </c>
      <c r="BD8" s="11"/>
      <c r="BE8" s="11">
        <v>404</v>
      </c>
      <c r="BF8" s="11">
        <v>2196</v>
      </c>
      <c r="BG8" s="11"/>
      <c r="BH8" s="11">
        <v>217</v>
      </c>
      <c r="BI8" s="11">
        <v>2383</v>
      </c>
      <c r="BJ8" s="11"/>
      <c r="BK8" s="11">
        <v>477</v>
      </c>
      <c r="BL8" s="11">
        <v>2124</v>
      </c>
      <c r="BM8" s="11"/>
      <c r="BN8" s="11">
        <v>156</v>
      </c>
      <c r="BO8" s="11">
        <v>2444</v>
      </c>
      <c r="BP8" s="11"/>
      <c r="BQ8" s="11">
        <v>323</v>
      </c>
      <c r="BR8" s="11">
        <v>2277</v>
      </c>
      <c r="BS8" s="11"/>
      <c r="BT8" s="11">
        <v>204</v>
      </c>
      <c r="BU8" s="11">
        <v>2397</v>
      </c>
      <c r="BV8" s="11"/>
      <c r="BW8" s="11">
        <v>1144</v>
      </c>
      <c r="BX8" s="11">
        <v>1456</v>
      </c>
      <c r="BY8" s="11"/>
      <c r="BZ8" s="11">
        <v>329</v>
      </c>
      <c r="CA8" s="11">
        <v>2271</v>
      </c>
    </row>
    <row r="9" spans="2:79" x14ac:dyDescent="0.35">
      <c r="B9" s="18" t="s">
        <v>473</v>
      </c>
      <c r="C9" s="17">
        <v>6.80764230706732E-2</v>
      </c>
      <c r="D9" s="17">
        <v>6.1818330503367797E-2</v>
      </c>
      <c r="E9" s="17">
        <v>5.2391983285129701E-2</v>
      </c>
      <c r="F9" s="17">
        <v>5.2065582842595499E-2</v>
      </c>
      <c r="G9" s="17">
        <v>0.10582684406836</v>
      </c>
      <c r="H9" s="17">
        <v>7.7747994400913595E-2</v>
      </c>
      <c r="I9" s="17">
        <v>5.4681267112572401E-2</v>
      </c>
      <c r="J9" s="17">
        <v>9.1622815451545894E-2</v>
      </c>
      <c r="K9" s="17">
        <v>8.2616386115645493E-2</v>
      </c>
      <c r="L9" s="17">
        <v>5.1467487657254597E-2</v>
      </c>
      <c r="M9" s="17"/>
      <c r="N9" s="17">
        <v>8.3643086288491195E-2</v>
      </c>
      <c r="O9" s="17">
        <v>3.63245957740677E-2</v>
      </c>
      <c r="P9" s="17">
        <v>4.1492561514825797E-2</v>
      </c>
      <c r="Q9" s="17">
        <v>8.3262578591900505E-2</v>
      </c>
      <c r="R9" s="17"/>
      <c r="S9" s="17">
        <v>9.4629551573741894E-2</v>
      </c>
      <c r="T9" s="17">
        <v>4.6684062967737201E-2</v>
      </c>
      <c r="U9" s="17">
        <v>6.6942911973095501E-2</v>
      </c>
      <c r="V9" s="17">
        <v>4.21775105027479E-2</v>
      </c>
      <c r="W9" s="17">
        <v>6.3808540165708499E-2</v>
      </c>
      <c r="X9" s="17">
        <v>6.1696586223154E-2</v>
      </c>
      <c r="Y9" s="17">
        <v>0.123193787412287</v>
      </c>
      <c r="Z9" s="17"/>
      <c r="AA9" s="17">
        <v>6.9761392794623497E-2</v>
      </c>
      <c r="AB9" s="17">
        <v>1.8326849941949299E-2</v>
      </c>
      <c r="AC9" s="17"/>
      <c r="AD9" s="17">
        <v>6.7569964642062594E-2</v>
      </c>
      <c r="AE9" s="17">
        <v>7.5597654979028303E-2</v>
      </c>
      <c r="AF9" s="17">
        <v>3.1276227261640303E-2</v>
      </c>
      <c r="AG9" s="17"/>
      <c r="AH9" s="17">
        <v>8.0704323805148998E-2</v>
      </c>
      <c r="AI9" s="17">
        <v>6.1487160034844897E-2</v>
      </c>
      <c r="AJ9" s="17"/>
      <c r="AK9" s="17">
        <v>5.2452662829100397E-2</v>
      </c>
      <c r="AL9" s="17">
        <v>7.36344478536749E-2</v>
      </c>
      <c r="AM9" s="17"/>
      <c r="AN9" s="17">
        <v>5.0633081863213497E-2</v>
      </c>
      <c r="AO9" s="17">
        <v>8.3262578591900505E-2</v>
      </c>
      <c r="AP9" s="17"/>
      <c r="AQ9" s="17">
        <v>8.7540376682021206E-2</v>
      </c>
      <c r="AR9" s="17">
        <v>5.0847773275936002E-2</v>
      </c>
      <c r="AS9" s="17"/>
      <c r="AT9" s="17">
        <v>6.3156416002417601E-2</v>
      </c>
      <c r="AU9" s="17">
        <v>7.4291292591453506E-2</v>
      </c>
      <c r="AV9" s="17">
        <v>5.9319128439019798E-2</v>
      </c>
      <c r="AW9" s="17">
        <v>8.3865779955141107E-2</v>
      </c>
      <c r="AX9" s="17"/>
      <c r="AY9" s="17">
        <v>8.5901921253694002E-2</v>
      </c>
      <c r="AZ9" s="17">
        <v>5.9944223731667398E-2</v>
      </c>
      <c r="BA9" s="17"/>
      <c r="BB9" s="17">
        <v>8.4169138652228997E-2</v>
      </c>
      <c r="BC9" s="17">
        <v>6.5303574883129101E-2</v>
      </c>
      <c r="BD9" s="17"/>
      <c r="BE9" s="17">
        <v>8.8266859422181806E-2</v>
      </c>
      <c r="BF9" s="17">
        <v>6.4365452477008006E-2</v>
      </c>
      <c r="BG9" s="17"/>
      <c r="BH9" s="17">
        <v>0.10224824329264499</v>
      </c>
      <c r="BI9" s="17">
        <v>6.4961457057666594E-2</v>
      </c>
      <c r="BJ9" s="17"/>
      <c r="BK9" s="17">
        <v>6.7729983937860103E-2</v>
      </c>
      <c r="BL9" s="17">
        <v>6.8154165172797002E-2</v>
      </c>
      <c r="BM9" s="17"/>
      <c r="BN9" s="17">
        <v>0.13588726570486101</v>
      </c>
      <c r="BO9" s="17">
        <v>6.3749977690599299E-2</v>
      </c>
      <c r="BP9" s="17"/>
      <c r="BQ9" s="17">
        <v>0.11070606786053901</v>
      </c>
      <c r="BR9" s="17">
        <v>6.2037566665256602E-2</v>
      </c>
      <c r="BS9" s="17"/>
      <c r="BT9" s="17">
        <v>0.12947278108485799</v>
      </c>
      <c r="BU9" s="17">
        <v>6.2861352181230901E-2</v>
      </c>
      <c r="BV9" s="17"/>
      <c r="BW9" s="17">
        <v>5.21940525601014E-2</v>
      </c>
      <c r="BX9" s="17">
        <v>8.0554920496613294E-2</v>
      </c>
      <c r="BY9" s="17"/>
      <c r="BZ9" s="17">
        <v>5.87757615404184E-2</v>
      </c>
      <c r="CA9" s="17">
        <v>6.9425568950680305E-2</v>
      </c>
    </row>
    <row r="10" spans="2:79" x14ac:dyDescent="0.35">
      <c r="B10" s="18" t="s">
        <v>474</v>
      </c>
      <c r="C10" s="17">
        <v>0.330148085650668</v>
      </c>
      <c r="D10" s="17">
        <v>0.35090809690046099</v>
      </c>
      <c r="E10" s="17">
        <v>0.27924695734589799</v>
      </c>
      <c r="F10" s="17">
        <v>0.26575244387968899</v>
      </c>
      <c r="G10" s="17">
        <v>0.41148472348564902</v>
      </c>
      <c r="H10" s="17">
        <v>0.34558183350237698</v>
      </c>
      <c r="I10" s="17">
        <v>0.30125936345023702</v>
      </c>
      <c r="J10" s="17">
        <v>0.36423996853568202</v>
      </c>
      <c r="K10" s="17">
        <v>0.35224871869298202</v>
      </c>
      <c r="L10" s="17">
        <v>0.32918956809081201</v>
      </c>
      <c r="M10" s="17"/>
      <c r="N10" s="17">
        <v>0.24841518483352201</v>
      </c>
      <c r="O10" s="17">
        <v>0.328841124324187</v>
      </c>
      <c r="P10" s="17">
        <v>0.38914655055320202</v>
      </c>
      <c r="Q10" s="17">
        <v>0.32857892967164998</v>
      </c>
      <c r="R10" s="17"/>
      <c r="S10" s="17">
        <v>0.34709000284459302</v>
      </c>
      <c r="T10" s="17">
        <v>0.36515245024309201</v>
      </c>
      <c r="U10" s="17">
        <v>0.40670108990543002</v>
      </c>
      <c r="V10" s="17">
        <v>0.26946857845801497</v>
      </c>
      <c r="W10" s="17">
        <v>0.36288314200675997</v>
      </c>
      <c r="X10" s="17">
        <v>0.346427457212926</v>
      </c>
      <c r="Y10" s="17">
        <v>0.27124098113920397</v>
      </c>
      <c r="Z10" s="17"/>
      <c r="AA10" s="17">
        <v>0.33475241188728899</v>
      </c>
      <c r="AB10" s="17">
        <v>0.194203052596749</v>
      </c>
      <c r="AC10" s="17"/>
      <c r="AD10" s="17">
        <v>0.33439187613958299</v>
      </c>
      <c r="AE10" s="17">
        <v>0.32711677703895298</v>
      </c>
      <c r="AF10" s="17">
        <v>0.34473495472858801</v>
      </c>
      <c r="AG10" s="17"/>
      <c r="AH10" s="17">
        <v>0.33737813671360301</v>
      </c>
      <c r="AI10" s="17">
        <v>0.32637543101725902</v>
      </c>
      <c r="AJ10" s="17"/>
      <c r="AK10" s="17">
        <v>0.31537380995143699</v>
      </c>
      <c r="AL10" s="17">
        <v>0.33540391326307201</v>
      </c>
      <c r="AM10" s="17"/>
      <c r="AN10" s="17">
        <v>0.33195047224624002</v>
      </c>
      <c r="AO10" s="17">
        <v>0.32857892967164998</v>
      </c>
      <c r="AP10" s="17"/>
      <c r="AQ10" s="17">
        <v>0.32020576394189398</v>
      </c>
      <c r="AR10" s="17">
        <v>0.33894859875748201</v>
      </c>
      <c r="AS10" s="17"/>
      <c r="AT10" s="17">
        <v>0.178260460285245</v>
      </c>
      <c r="AU10" s="17">
        <v>0.32055757823263198</v>
      </c>
      <c r="AV10" s="17">
        <v>0.354787175065918</v>
      </c>
      <c r="AW10" s="17">
        <v>0.323145623040685</v>
      </c>
      <c r="AX10" s="17"/>
      <c r="AY10" s="17">
        <v>0.34103421553012098</v>
      </c>
      <c r="AZ10" s="17">
        <v>0.32518170674214802</v>
      </c>
      <c r="BA10" s="17"/>
      <c r="BB10" s="17">
        <v>0.34495030476861199</v>
      </c>
      <c r="BC10" s="17">
        <v>0.32759759588125598</v>
      </c>
      <c r="BD10" s="17"/>
      <c r="BE10" s="17">
        <v>0.31487850435534598</v>
      </c>
      <c r="BF10" s="17">
        <v>0.33295461078851102</v>
      </c>
      <c r="BG10" s="17"/>
      <c r="BH10" s="17">
        <v>0.33639257969307901</v>
      </c>
      <c r="BI10" s="17">
        <v>0.32957886263052499</v>
      </c>
      <c r="BJ10" s="17"/>
      <c r="BK10" s="17">
        <v>0.31410105386181802</v>
      </c>
      <c r="BL10" s="17">
        <v>0.33374909334856201</v>
      </c>
      <c r="BM10" s="17"/>
      <c r="BN10" s="17">
        <v>0.36207479457751701</v>
      </c>
      <c r="BO10" s="17">
        <v>0.32811110812654798</v>
      </c>
      <c r="BP10" s="17"/>
      <c r="BQ10" s="17">
        <v>0.38510033683334899</v>
      </c>
      <c r="BR10" s="17">
        <v>0.32236362590012702</v>
      </c>
      <c r="BS10" s="17"/>
      <c r="BT10" s="17">
        <v>0.41770797760732697</v>
      </c>
      <c r="BU10" s="17">
        <v>0.32271065681294497</v>
      </c>
      <c r="BV10" s="17"/>
      <c r="BW10" s="17">
        <v>0.33852677282493099</v>
      </c>
      <c r="BX10" s="17">
        <v>0.32356509942281297</v>
      </c>
      <c r="BY10" s="17"/>
      <c r="BZ10" s="17">
        <v>0.37290882852589302</v>
      </c>
      <c r="CA10" s="17">
        <v>0.32394524944504099</v>
      </c>
    </row>
    <row r="11" spans="2:79" x14ac:dyDescent="0.35">
      <c r="B11" s="18" t="s">
        <v>475</v>
      </c>
      <c r="C11" s="17">
        <v>0.32268654153522303</v>
      </c>
      <c r="D11" s="17">
        <v>0.19468577573993501</v>
      </c>
      <c r="E11" s="17">
        <v>0.38605740701040497</v>
      </c>
      <c r="F11" s="17">
        <v>0.44790351787198801</v>
      </c>
      <c r="G11" s="17">
        <v>0.23879878640219801</v>
      </c>
      <c r="H11" s="17">
        <v>0.35038997175466402</v>
      </c>
      <c r="I11" s="17">
        <v>0.40540907277120902</v>
      </c>
      <c r="J11" s="17">
        <v>0.29055761468903502</v>
      </c>
      <c r="K11" s="17">
        <v>0.245531179973488</v>
      </c>
      <c r="L11" s="17">
        <v>0.28237338586465499</v>
      </c>
      <c r="M11" s="17"/>
      <c r="N11" s="17">
        <v>0.38137817754980902</v>
      </c>
      <c r="O11" s="17">
        <v>0.346370158162566</v>
      </c>
      <c r="P11" s="17">
        <v>0.32292164632321402</v>
      </c>
      <c r="Q11" s="17">
        <v>0.30227765328794398</v>
      </c>
      <c r="R11" s="17"/>
      <c r="S11" s="17">
        <v>0.32980741383344597</v>
      </c>
      <c r="T11" s="17">
        <v>0.30921444454827501</v>
      </c>
      <c r="U11" s="17">
        <v>0.33695483227808398</v>
      </c>
      <c r="V11" s="17">
        <v>0.41210734995556803</v>
      </c>
      <c r="W11" s="17">
        <v>0.29985441462929402</v>
      </c>
      <c r="X11" s="17">
        <v>0.309244141911246</v>
      </c>
      <c r="Y11" s="17">
        <v>0.27259007088550802</v>
      </c>
      <c r="Z11" s="17"/>
      <c r="AA11" s="17">
        <v>0.32336516910882401</v>
      </c>
      <c r="AB11" s="17">
        <v>0.30264972329443002</v>
      </c>
      <c r="AC11" s="17"/>
      <c r="AD11" s="17">
        <v>0.34456843574804402</v>
      </c>
      <c r="AE11" s="17">
        <v>0.30166728060104803</v>
      </c>
      <c r="AF11" s="17">
        <v>0.28114190725456101</v>
      </c>
      <c r="AG11" s="17"/>
      <c r="AH11" s="17">
        <v>0.29825380095133902</v>
      </c>
      <c r="AI11" s="17">
        <v>0.33543559284458602</v>
      </c>
      <c r="AJ11" s="17"/>
      <c r="AK11" s="17">
        <v>0.33641625578420298</v>
      </c>
      <c r="AL11" s="17">
        <v>0.31780230810617199</v>
      </c>
      <c r="AM11" s="17"/>
      <c r="AN11" s="17">
        <v>0.34612889341056002</v>
      </c>
      <c r="AO11" s="17">
        <v>0.30227765328794398</v>
      </c>
      <c r="AP11" s="17"/>
      <c r="AQ11" s="17">
        <v>0.30128050676599799</v>
      </c>
      <c r="AR11" s="17">
        <v>0.341634237563327</v>
      </c>
      <c r="AS11" s="17"/>
      <c r="AT11" s="17">
        <v>0.38298306004705901</v>
      </c>
      <c r="AU11" s="17">
        <v>0.28235305976900998</v>
      </c>
      <c r="AV11" s="17">
        <v>0.34205977370823698</v>
      </c>
      <c r="AW11" s="17">
        <v>0.303561104822272</v>
      </c>
      <c r="AX11" s="17"/>
      <c r="AY11" s="17">
        <v>0.29118459724728801</v>
      </c>
      <c r="AZ11" s="17">
        <v>0.33705809445820101</v>
      </c>
      <c r="BA11" s="17"/>
      <c r="BB11" s="17">
        <v>0.29111757852810799</v>
      </c>
      <c r="BC11" s="17">
        <v>0.32812601763938298</v>
      </c>
      <c r="BD11" s="17"/>
      <c r="BE11" s="17">
        <v>0.28857048368614802</v>
      </c>
      <c r="BF11" s="17">
        <v>0.32895701955984602</v>
      </c>
      <c r="BG11" s="17"/>
      <c r="BH11" s="17">
        <v>0.241697764764123</v>
      </c>
      <c r="BI11" s="17">
        <v>0.33006915344873</v>
      </c>
      <c r="BJ11" s="17"/>
      <c r="BK11" s="17">
        <v>0.33420820938650803</v>
      </c>
      <c r="BL11" s="17">
        <v>0.32010104066683898</v>
      </c>
      <c r="BM11" s="17"/>
      <c r="BN11" s="17">
        <v>0.25314562255330397</v>
      </c>
      <c r="BO11" s="17">
        <v>0.3271233686851</v>
      </c>
      <c r="BP11" s="17"/>
      <c r="BQ11" s="17">
        <v>0.21888265644629901</v>
      </c>
      <c r="BR11" s="17">
        <v>0.33739125604706899</v>
      </c>
      <c r="BS11" s="17"/>
      <c r="BT11" s="17">
        <v>0.20753857942498</v>
      </c>
      <c r="BU11" s="17">
        <v>0.33246732991750799</v>
      </c>
      <c r="BV11" s="17"/>
      <c r="BW11" s="17">
        <v>0.348290015554923</v>
      </c>
      <c r="BX11" s="17">
        <v>0.30257034512504</v>
      </c>
      <c r="BY11" s="17"/>
      <c r="BZ11" s="17">
        <v>0.323939812301</v>
      </c>
      <c r="CA11" s="17">
        <v>0.322504743166937</v>
      </c>
    </row>
    <row r="12" spans="2:79" x14ac:dyDescent="0.35">
      <c r="B12" s="18" t="s">
        <v>476</v>
      </c>
      <c r="C12" s="17">
        <v>0.15672367802429599</v>
      </c>
      <c r="D12" s="17">
        <v>0.255010036954323</v>
      </c>
      <c r="E12" s="17">
        <v>0.18544244205365601</v>
      </c>
      <c r="F12" s="17">
        <v>0.119465395958586</v>
      </c>
      <c r="G12" s="17">
        <v>0.11840915845951699</v>
      </c>
      <c r="H12" s="17">
        <v>0.16018838444963099</v>
      </c>
      <c r="I12" s="17">
        <v>0.16352030536015599</v>
      </c>
      <c r="J12" s="17">
        <v>9.1429832824931098E-2</v>
      </c>
      <c r="K12" s="17">
        <v>0.15015286236970499</v>
      </c>
      <c r="L12" s="17">
        <v>0.12651217358091499</v>
      </c>
      <c r="M12" s="17"/>
      <c r="N12" s="17">
        <v>0.147080847580842</v>
      </c>
      <c r="O12" s="17">
        <v>0.153042502996104</v>
      </c>
      <c r="P12" s="17">
        <v>0.155935349579302</v>
      </c>
      <c r="Q12" s="17">
        <v>0.16027303717902</v>
      </c>
      <c r="R12" s="17"/>
      <c r="S12" s="17">
        <v>0.12955562427193801</v>
      </c>
      <c r="T12" s="17">
        <v>0.16749087915576</v>
      </c>
      <c r="U12" s="17">
        <v>0.122697613293754</v>
      </c>
      <c r="V12" s="17">
        <v>0.13684463952789899</v>
      </c>
      <c r="W12" s="17">
        <v>0.16648526062395999</v>
      </c>
      <c r="X12" s="17">
        <v>0.19238494067051801</v>
      </c>
      <c r="Y12" s="17">
        <v>0.172222434658651</v>
      </c>
      <c r="Z12" s="17"/>
      <c r="AA12" s="17">
        <v>0.15760805765767399</v>
      </c>
      <c r="AB12" s="17">
        <v>0.13061192739821001</v>
      </c>
      <c r="AC12" s="17"/>
      <c r="AD12" s="17">
        <v>0.15233607045766601</v>
      </c>
      <c r="AE12" s="17">
        <v>0.17017314637670899</v>
      </c>
      <c r="AF12" s="17">
        <v>0.13045464053938399</v>
      </c>
      <c r="AG12" s="17"/>
      <c r="AH12" s="17">
        <v>0.18672764772105799</v>
      </c>
      <c r="AI12" s="17">
        <v>0.14106754858456799</v>
      </c>
      <c r="AJ12" s="17"/>
      <c r="AK12" s="17">
        <v>0.18074415050332901</v>
      </c>
      <c r="AL12" s="17">
        <v>0.14817859161272701</v>
      </c>
      <c r="AM12" s="17"/>
      <c r="AN12" s="17">
        <v>0.15264676186752901</v>
      </c>
      <c r="AO12" s="17">
        <v>0.16027303717902</v>
      </c>
      <c r="AP12" s="17"/>
      <c r="AQ12" s="17">
        <v>0.16070037528244399</v>
      </c>
      <c r="AR12" s="17">
        <v>0.15320367762928999</v>
      </c>
      <c r="AS12" s="17"/>
      <c r="AT12" s="17">
        <v>0.141009435310223</v>
      </c>
      <c r="AU12" s="17">
        <v>0.15374630436983899</v>
      </c>
      <c r="AV12" s="17">
        <v>0.155175060494847</v>
      </c>
      <c r="AW12" s="17">
        <v>0.16760497308418601</v>
      </c>
      <c r="AX12" s="17"/>
      <c r="AY12" s="17">
        <v>0.18935256828942301</v>
      </c>
      <c r="AZ12" s="17">
        <v>0.14183799925547999</v>
      </c>
      <c r="BA12" s="17"/>
      <c r="BB12" s="17">
        <v>0.16833517037044099</v>
      </c>
      <c r="BC12" s="17">
        <v>0.15472296500954599</v>
      </c>
      <c r="BD12" s="17"/>
      <c r="BE12" s="17">
        <v>0.16778115051541601</v>
      </c>
      <c r="BF12" s="17">
        <v>0.15469133189069001</v>
      </c>
      <c r="BG12" s="17"/>
      <c r="BH12" s="17">
        <v>0.14095945606931301</v>
      </c>
      <c r="BI12" s="17">
        <v>0.158160681241927</v>
      </c>
      <c r="BJ12" s="17"/>
      <c r="BK12" s="17">
        <v>0.16125393165748</v>
      </c>
      <c r="BL12" s="17">
        <v>0.15570707393070701</v>
      </c>
      <c r="BM12" s="17"/>
      <c r="BN12" s="17">
        <v>0.169413522431724</v>
      </c>
      <c r="BO12" s="17">
        <v>0.155914044688717</v>
      </c>
      <c r="BP12" s="17"/>
      <c r="BQ12" s="17">
        <v>0.169588589987165</v>
      </c>
      <c r="BR12" s="17">
        <v>0.154901252423636</v>
      </c>
      <c r="BS12" s="17"/>
      <c r="BT12" s="17">
        <v>0.11439216245166101</v>
      </c>
      <c r="BU12" s="17">
        <v>0.16031936124898899</v>
      </c>
      <c r="BV12" s="17"/>
      <c r="BW12" s="17">
        <v>0.15370812746652501</v>
      </c>
      <c r="BX12" s="17">
        <v>0.15909294272869801</v>
      </c>
      <c r="BY12" s="17"/>
      <c r="BZ12" s="17">
        <v>0.16705663033132701</v>
      </c>
      <c r="CA12" s="17">
        <v>0.15522478894119199</v>
      </c>
    </row>
    <row r="13" spans="2:79" x14ac:dyDescent="0.35">
      <c r="B13" s="18" t="s">
        <v>477</v>
      </c>
      <c r="C13" s="17">
        <v>5.0964360852043297E-2</v>
      </c>
      <c r="D13" s="17">
        <v>6.4523681217395906E-2</v>
      </c>
      <c r="E13" s="17">
        <v>5.3009617092292197E-2</v>
      </c>
      <c r="F13" s="17">
        <v>5.0026092510689603E-2</v>
      </c>
      <c r="G13" s="17">
        <v>7.0302856617529996E-2</v>
      </c>
      <c r="H13" s="17">
        <v>1.9558194956967999E-2</v>
      </c>
      <c r="I13" s="17">
        <v>3.5899300408164699E-2</v>
      </c>
      <c r="J13" s="17">
        <v>5.47259256617047E-2</v>
      </c>
      <c r="K13" s="17">
        <v>6.2933764537724604E-2</v>
      </c>
      <c r="L13" s="17">
        <v>5.4236239540975499E-2</v>
      </c>
      <c r="M13" s="17"/>
      <c r="N13" s="17">
        <v>4.64001369873666E-2</v>
      </c>
      <c r="O13" s="17">
        <v>5.8522063591529901E-2</v>
      </c>
      <c r="P13" s="17">
        <v>2.9726818302934499E-2</v>
      </c>
      <c r="Q13" s="17">
        <v>5.70709011468944E-2</v>
      </c>
      <c r="R13" s="17"/>
      <c r="S13" s="17">
        <v>4.1147147049595899E-2</v>
      </c>
      <c r="T13" s="17">
        <v>3.7590680412168301E-2</v>
      </c>
      <c r="U13" s="17">
        <v>4.0414535780892401E-2</v>
      </c>
      <c r="V13" s="17">
        <v>4.0509482616747403E-2</v>
      </c>
      <c r="W13" s="17">
        <v>4.6071739540142702E-2</v>
      </c>
      <c r="X13" s="17">
        <v>6.2270129658512301E-2</v>
      </c>
      <c r="Y13" s="17">
        <v>8.9752371718091306E-2</v>
      </c>
      <c r="Z13" s="17"/>
      <c r="AA13" s="17">
        <v>5.0600900239859303E-2</v>
      </c>
      <c r="AB13" s="17">
        <v>6.16957170587695E-2</v>
      </c>
      <c r="AC13" s="17"/>
      <c r="AD13" s="17">
        <v>4.14541980798993E-2</v>
      </c>
      <c r="AE13" s="17">
        <v>6.2071762907295602E-2</v>
      </c>
      <c r="AF13" s="17">
        <v>6.6118432752385298E-2</v>
      </c>
      <c r="AG13" s="17"/>
      <c r="AH13" s="17">
        <v>7.1776994849191506E-2</v>
      </c>
      <c r="AI13" s="17">
        <v>4.0104288163855098E-2</v>
      </c>
      <c r="AJ13" s="17"/>
      <c r="AK13" s="17">
        <v>4.0057964546649602E-2</v>
      </c>
      <c r="AL13" s="17">
        <v>5.4844222039193299E-2</v>
      </c>
      <c r="AM13" s="17"/>
      <c r="AN13" s="17">
        <v>4.39501783743717E-2</v>
      </c>
      <c r="AO13" s="17">
        <v>5.70709011468944E-2</v>
      </c>
      <c r="AP13" s="17"/>
      <c r="AQ13" s="17">
        <v>7.3149614155194206E-2</v>
      </c>
      <c r="AR13" s="17">
        <v>3.1326934283954999E-2</v>
      </c>
      <c r="AS13" s="17"/>
      <c r="AT13" s="17">
        <v>4.0654804939038502E-2</v>
      </c>
      <c r="AU13" s="17">
        <v>4.9015481920954299E-2</v>
      </c>
      <c r="AV13" s="17">
        <v>3.1022747086081999E-2</v>
      </c>
      <c r="AW13" s="17">
        <v>9.8788906622197803E-2</v>
      </c>
      <c r="AX13" s="17"/>
      <c r="AY13" s="17">
        <v>5.68239713666953E-2</v>
      </c>
      <c r="AZ13" s="17">
        <v>4.8291138467747102E-2</v>
      </c>
      <c r="BA13" s="17"/>
      <c r="BB13" s="17">
        <v>7.0537735444701599E-2</v>
      </c>
      <c r="BC13" s="17">
        <v>4.7591779264534298E-2</v>
      </c>
      <c r="BD13" s="17"/>
      <c r="BE13" s="17">
        <v>7.19624880548074E-2</v>
      </c>
      <c r="BF13" s="17">
        <v>4.7104937944342E-2</v>
      </c>
      <c r="BG13" s="17"/>
      <c r="BH13" s="17">
        <v>6.0196279308133302E-2</v>
      </c>
      <c r="BI13" s="17">
        <v>5.0122816209739497E-2</v>
      </c>
      <c r="BJ13" s="17"/>
      <c r="BK13" s="17">
        <v>5.8205075110964302E-2</v>
      </c>
      <c r="BL13" s="17">
        <v>4.9339520312826797E-2</v>
      </c>
      <c r="BM13" s="17"/>
      <c r="BN13" s="17">
        <v>5.42831936228571E-2</v>
      </c>
      <c r="BO13" s="17">
        <v>5.0752613760416898E-2</v>
      </c>
      <c r="BP13" s="17"/>
      <c r="BQ13" s="17">
        <v>7.8351041302152993E-2</v>
      </c>
      <c r="BR13" s="17">
        <v>4.7084801651527598E-2</v>
      </c>
      <c r="BS13" s="17"/>
      <c r="BT13" s="17">
        <v>9.7551148381087097E-2</v>
      </c>
      <c r="BU13" s="17">
        <v>4.70072303750333E-2</v>
      </c>
      <c r="BV13" s="17"/>
      <c r="BW13" s="17">
        <v>4.1895988381759897E-2</v>
      </c>
      <c r="BX13" s="17">
        <v>5.8089220611017997E-2</v>
      </c>
      <c r="BY13" s="17"/>
      <c r="BZ13" s="17">
        <v>7.1548684924791106E-2</v>
      </c>
      <c r="CA13" s="17">
        <v>4.7978416688271901E-2</v>
      </c>
    </row>
    <row r="14" spans="2:79" x14ac:dyDescent="0.35">
      <c r="B14" s="18" t="s">
        <v>75</v>
      </c>
      <c r="C14" s="19">
        <v>7.1400910867096407E-2</v>
      </c>
      <c r="D14" s="19">
        <v>7.3054078684516993E-2</v>
      </c>
      <c r="E14" s="19">
        <v>4.38515932126195E-2</v>
      </c>
      <c r="F14" s="19">
        <v>6.4786966936451598E-2</v>
      </c>
      <c r="G14" s="19">
        <v>5.5177630966745599E-2</v>
      </c>
      <c r="H14" s="19">
        <v>4.6533620935445601E-2</v>
      </c>
      <c r="I14" s="19">
        <v>3.9230690897660597E-2</v>
      </c>
      <c r="J14" s="19">
        <v>0.107423842837102</v>
      </c>
      <c r="K14" s="19">
        <v>0.106517088310455</v>
      </c>
      <c r="L14" s="19">
        <v>0.156221145265388</v>
      </c>
      <c r="M14" s="19"/>
      <c r="N14" s="19">
        <v>9.3082566759968802E-2</v>
      </c>
      <c r="O14" s="19">
        <v>7.6899555151545104E-2</v>
      </c>
      <c r="P14" s="19">
        <v>6.0777073726522003E-2</v>
      </c>
      <c r="Q14" s="19">
        <v>6.8536900122590505E-2</v>
      </c>
      <c r="R14" s="19"/>
      <c r="S14" s="19">
        <v>5.7770260426685802E-2</v>
      </c>
      <c r="T14" s="19">
        <v>7.3867482672967694E-2</v>
      </c>
      <c r="U14" s="19">
        <v>2.6289016768743501E-2</v>
      </c>
      <c r="V14" s="19">
        <v>9.8892438939022706E-2</v>
      </c>
      <c r="W14" s="19">
        <v>6.0896903034134302E-2</v>
      </c>
      <c r="X14" s="19">
        <v>2.79767443236437E-2</v>
      </c>
      <c r="Y14" s="19">
        <v>7.1000354186258094E-2</v>
      </c>
      <c r="Z14" s="19"/>
      <c r="AA14" s="19">
        <v>6.3912068311730297E-2</v>
      </c>
      <c r="AB14" s="19">
        <v>0.292512729709893</v>
      </c>
      <c r="AC14" s="19"/>
      <c r="AD14" s="19">
        <v>5.9679454932744201E-2</v>
      </c>
      <c r="AE14" s="19">
        <v>6.3373378096965499E-2</v>
      </c>
      <c r="AF14" s="19">
        <v>0.146273837463442</v>
      </c>
      <c r="AG14" s="19"/>
      <c r="AH14" s="19">
        <v>2.5159095959659698E-2</v>
      </c>
      <c r="AI14" s="19">
        <v>9.5529979354887204E-2</v>
      </c>
      <c r="AJ14" s="19"/>
      <c r="AK14" s="19">
        <v>7.4955156385281399E-2</v>
      </c>
      <c r="AL14" s="19">
        <v>7.0136517125161002E-2</v>
      </c>
      <c r="AM14" s="19"/>
      <c r="AN14" s="19">
        <v>7.4690612238086401E-2</v>
      </c>
      <c r="AO14" s="19">
        <v>6.8536900122590505E-2</v>
      </c>
      <c r="AP14" s="19"/>
      <c r="AQ14" s="19">
        <v>5.7123363172448101E-2</v>
      </c>
      <c r="AR14" s="19">
        <v>8.4038778490010402E-2</v>
      </c>
      <c r="AS14" s="19"/>
      <c r="AT14" s="19">
        <v>0.19393582341601701</v>
      </c>
      <c r="AU14" s="19">
        <v>0.12003628311611</v>
      </c>
      <c r="AV14" s="19">
        <v>5.7636115205896302E-2</v>
      </c>
      <c r="AW14" s="19">
        <v>2.3033612475517901E-2</v>
      </c>
      <c r="AX14" s="19"/>
      <c r="AY14" s="19">
        <v>3.5702726312778703E-2</v>
      </c>
      <c r="AZ14" s="19">
        <v>8.7686837344755894E-2</v>
      </c>
      <c r="BA14" s="19"/>
      <c r="BB14" s="19">
        <v>4.08900722359078E-2</v>
      </c>
      <c r="BC14" s="19">
        <v>7.6658067322151593E-2</v>
      </c>
      <c r="BD14" s="19"/>
      <c r="BE14" s="19">
        <v>6.8540513966101294E-2</v>
      </c>
      <c r="BF14" s="19">
        <v>7.1926647339602606E-2</v>
      </c>
      <c r="BG14" s="19"/>
      <c r="BH14" s="19">
        <v>0.11850567687270699</v>
      </c>
      <c r="BI14" s="19">
        <v>6.7107029411411903E-2</v>
      </c>
      <c r="BJ14" s="19"/>
      <c r="BK14" s="19">
        <v>6.4501746045369499E-2</v>
      </c>
      <c r="BL14" s="19">
        <v>7.2949106568268696E-2</v>
      </c>
      <c r="BM14" s="19"/>
      <c r="BN14" s="19">
        <v>2.5195601109737099E-2</v>
      </c>
      <c r="BO14" s="19">
        <v>7.4348887048619694E-2</v>
      </c>
      <c r="BP14" s="19"/>
      <c r="BQ14" s="19">
        <v>3.7371307570494297E-2</v>
      </c>
      <c r="BR14" s="19">
        <v>7.6221497312384506E-2</v>
      </c>
      <c r="BS14" s="19"/>
      <c r="BT14" s="19">
        <v>3.3337351050086401E-2</v>
      </c>
      <c r="BU14" s="19">
        <v>7.4634069464294905E-2</v>
      </c>
      <c r="BV14" s="19"/>
      <c r="BW14" s="19">
        <v>6.5385043211760099E-2</v>
      </c>
      <c r="BX14" s="19">
        <v>7.6127471615817302E-2</v>
      </c>
      <c r="BY14" s="19"/>
      <c r="BZ14" s="19">
        <v>5.7702823765699096E-3</v>
      </c>
      <c r="CA14" s="19">
        <v>8.0921232807877802E-2</v>
      </c>
    </row>
    <row r="15" spans="2:79" x14ac:dyDescent="0.35">
      <c r="B15" s="16" t="s">
        <v>705</v>
      </c>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K19"/>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11" width="20.7265625" customWidth="1"/>
  </cols>
  <sheetData>
    <row r="2" spans="2:11" ht="40" customHeight="1" x14ac:dyDescent="0.35">
      <c r="D2" s="30" t="s">
        <v>492</v>
      </c>
      <c r="E2" s="26"/>
      <c r="F2" s="26"/>
      <c r="G2" s="26"/>
      <c r="H2" s="26"/>
      <c r="I2" s="26"/>
      <c r="J2" s="26"/>
      <c r="K2" s="26"/>
    </row>
    <row r="6" spans="2:11" ht="50" customHeight="1" x14ac:dyDescent="0.35">
      <c r="B6" s="23" t="s">
        <v>15</v>
      </c>
      <c r="C6" s="23" t="s">
        <v>479</v>
      </c>
      <c r="D6" s="23" t="s">
        <v>480</v>
      </c>
      <c r="E6" s="23" t="s">
        <v>481</v>
      </c>
      <c r="F6" s="23" t="s">
        <v>482</v>
      </c>
      <c r="G6" s="23" t="s">
        <v>483</v>
      </c>
      <c r="H6" s="23" t="s">
        <v>484</v>
      </c>
      <c r="I6" s="23" t="s">
        <v>485</v>
      </c>
      <c r="J6" s="23" t="s">
        <v>486</v>
      </c>
    </row>
    <row r="7" spans="2:11" x14ac:dyDescent="0.35">
      <c r="B7" s="18" t="s">
        <v>487</v>
      </c>
      <c r="C7" s="17">
        <v>0.24587094265671799</v>
      </c>
      <c r="D7" s="17">
        <v>0.28748053382153799</v>
      </c>
      <c r="E7" s="17">
        <v>0.245400610417985</v>
      </c>
      <c r="F7" s="17">
        <v>0.28168278477034497</v>
      </c>
      <c r="G7" s="17">
        <v>0.352396174398378</v>
      </c>
      <c r="H7" s="17">
        <v>0.25661491137683201</v>
      </c>
      <c r="I7" s="17">
        <v>0.23540216253214599</v>
      </c>
      <c r="J7" s="17">
        <v>0.33470616852503698</v>
      </c>
    </row>
    <row r="8" spans="2:11" x14ac:dyDescent="0.35">
      <c r="B8" s="18" t="s">
        <v>488</v>
      </c>
      <c r="C8" s="17">
        <v>0.37782031573374603</v>
      </c>
      <c r="D8" s="17">
        <v>0.37477411876731898</v>
      </c>
      <c r="E8" s="17">
        <v>0.39196955705659797</v>
      </c>
      <c r="F8" s="17">
        <v>0.40628807388000499</v>
      </c>
      <c r="G8" s="17">
        <v>0.40515213495150199</v>
      </c>
      <c r="H8" s="17">
        <v>0.41949619430047103</v>
      </c>
      <c r="I8" s="17">
        <v>0.35917187767321102</v>
      </c>
      <c r="J8" s="17">
        <v>0.422260529803695</v>
      </c>
    </row>
    <row r="9" spans="2:11" ht="29" x14ac:dyDescent="0.35">
      <c r="B9" s="18" t="s">
        <v>489</v>
      </c>
      <c r="C9" s="17">
        <v>0.232826233461567</v>
      </c>
      <c r="D9" s="17">
        <v>0.198562619358681</v>
      </c>
      <c r="E9" s="17">
        <v>0.224375122066445</v>
      </c>
      <c r="F9" s="17">
        <v>0.19698122881531699</v>
      </c>
      <c r="G9" s="17">
        <v>0.14889039147385899</v>
      </c>
      <c r="H9" s="17">
        <v>0.205719177208429</v>
      </c>
      <c r="I9" s="17">
        <v>0.23474093746724101</v>
      </c>
      <c r="J9" s="17">
        <v>0.152015416918616</v>
      </c>
    </row>
    <row r="10" spans="2:11" ht="29" x14ac:dyDescent="0.35">
      <c r="B10" s="18" t="s">
        <v>490</v>
      </c>
      <c r="C10" s="17">
        <v>9.0094181607571197E-2</v>
      </c>
      <c r="D10" s="17">
        <v>7.9798248350338302E-2</v>
      </c>
      <c r="E10" s="17">
        <v>8.6836153932713697E-2</v>
      </c>
      <c r="F10" s="17">
        <v>5.78829402340569E-2</v>
      </c>
      <c r="G10" s="17">
        <v>6.6327635783202096E-2</v>
      </c>
      <c r="H10" s="17">
        <v>7.2272194806727905E-2</v>
      </c>
      <c r="I10" s="17">
        <v>9.1904929708679306E-2</v>
      </c>
      <c r="J10" s="17">
        <v>5.3916847572230198E-2</v>
      </c>
    </row>
    <row r="11" spans="2:11" x14ac:dyDescent="0.35">
      <c r="B11" s="18" t="s">
        <v>491</v>
      </c>
      <c r="C11" s="17">
        <v>2.1685843644098899E-2</v>
      </c>
      <c r="D11" s="17">
        <v>2.7245832138189201E-2</v>
      </c>
      <c r="E11" s="17">
        <v>1.5825892702208699E-2</v>
      </c>
      <c r="F11" s="17">
        <v>2.1159074444421101E-2</v>
      </c>
      <c r="G11" s="17">
        <v>1.51448029231582E-2</v>
      </c>
      <c r="H11" s="17">
        <v>2.6205417079330901E-2</v>
      </c>
      <c r="I11" s="17">
        <v>2.9491813111770099E-2</v>
      </c>
      <c r="J11" s="17">
        <v>1.62567425483321E-2</v>
      </c>
    </row>
    <row r="12" spans="2:11" x14ac:dyDescent="0.35">
      <c r="B12" s="18" t="s">
        <v>75</v>
      </c>
      <c r="C12" s="17">
        <v>3.1702482896299101E-2</v>
      </c>
      <c r="D12" s="17">
        <v>3.2138647563934503E-2</v>
      </c>
      <c r="E12" s="17">
        <v>3.5592663824049603E-2</v>
      </c>
      <c r="F12" s="17">
        <v>3.6005897855855201E-2</v>
      </c>
      <c r="G12" s="17">
        <v>1.2088860469901E-2</v>
      </c>
      <c r="H12" s="17">
        <v>1.9692105228210102E-2</v>
      </c>
      <c r="I12" s="17">
        <v>4.9288279506952901E-2</v>
      </c>
      <c r="J12" s="17">
        <v>2.0844294632089699E-2</v>
      </c>
    </row>
    <row r="13" spans="2:11" x14ac:dyDescent="0.35">
      <c r="B13" s="16" t="s">
        <v>707</v>
      </c>
      <c r="C13" s="16"/>
      <c r="D13" s="16"/>
      <c r="E13" s="16"/>
      <c r="F13" s="16"/>
      <c r="G13" s="16"/>
      <c r="H13" s="16"/>
      <c r="I13" s="16"/>
      <c r="J13" s="16"/>
    </row>
    <row r="14" spans="2:11" x14ac:dyDescent="0.35">
      <c r="B14" t="s">
        <v>78</v>
      </c>
    </row>
    <row r="15" spans="2:11" x14ac:dyDescent="0.35">
      <c r="B15" t="s">
        <v>79</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CA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132</v>
      </c>
      <c r="CA7" s="10">
        <v>948</v>
      </c>
    </row>
    <row r="8" spans="2:79" ht="30" customHeight="1" x14ac:dyDescent="0.35">
      <c r="B8" s="11" t="s">
        <v>27</v>
      </c>
      <c r="C8" s="11">
        <v>1035</v>
      </c>
      <c r="D8" s="11">
        <v>133</v>
      </c>
      <c r="E8" s="11">
        <v>132</v>
      </c>
      <c r="F8" s="11">
        <v>89</v>
      </c>
      <c r="G8" s="11">
        <v>177</v>
      </c>
      <c r="H8" s="11">
        <v>128</v>
      </c>
      <c r="I8" s="11">
        <v>122</v>
      </c>
      <c r="J8" s="11">
        <v>93</v>
      </c>
      <c r="K8" s="11">
        <v>49</v>
      </c>
      <c r="L8" s="11">
        <v>112</v>
      </c>
      <c r="M8" s="11"/>
      <c r="N8" s="11">
        <v>104</v>
      </c>
      <c r="O8" s="11">
        <v>152</v>
      </c>
      <c r="P8" s="11">
        <v>207</v>
      </c>
      <c r="Q8" s="11">
        <v>572</v>
      </c>
      <c r="R8" s="11"/>
      <c r="S8" s="11">
        <v>105</v>
      </c>
      <c r="T8" s="11">
        <v>73</v>
      </c>
      <c r="U8" s="11">
        <v>111</v>
      </c>
      <c r="V8" s="11">
        <v>153</v>
      </c>
      <c r="W8" s="11">
        <v>210</v>
      </c>
      <c r="X8" s="11">
        <v>210</v>
      </c>
      <c r="Y8" s="11">
        <v>137</v>
      </c>
      <c r="Z8" s="11"/>
      <c r="AA8" s="11">
        <v>1017</v>
      </c>
      <c r="AB8" s="11">
        <v>18</v>
      </c>
      <c r="AC8" s="11"/>
      <c r="AD8" s="11">
        <v>563</v>
      </c>
      <c r="AE8" s="11">
        <v>410</v>
      </c>
      <c r="AF8" s="11">
        <v>55</v>
      </c>
      <c r="AG8" s="11"/>
      <c r="AH8" s="11">
        <v>373</v>
      </c>
      <c r="AI8" s="11">
        <v>663</v>
      </c>
      <c r="AJ8" s="11"/>
      <c r="AK8" s="11">
        <v>251</v>
      </c>
      <c r="AL8" s="11">
        <v>784</v>
      </c>
      <c r="AM8" s="11"/>
      <c r="AN8" s="11">
        <v>463</v>
      </c>
      <c r="AO8" s="11">
        <v>572</v>
      </c>
      <c r="AP8" s="11"/>
      <c r="AQ8" s="11">
        <v>498</v>
      </c>
      <c r="AR8" s="11">
        <v>538</v>
      </c>
      <c r="AS8" s="11"/>
      <c r="AT8" s="11">
        <v>32</v>
      </c>
      <c r="AU8" s="11">
        <v>232</v>
      </c>
      <c r="AV8" s="11">
        <v>541</v>
      </c>
      <c r="AW8" s="11">
        <v>230</v>
      </c>
      <c r="AX8" s="11"/>
      <c r="AY8" s="11">
        <v>348</v>
      </c>
      <c r="AZ8" s="11">
        <v>688</v>
      </c>
      <c r="BA8" s="11"/>
      <c r="BB8" s="11">
        <v>164</v>
      </c>
      <c r="BC8" s="11">
        <v>871</v>
      </c>
      <c r="BD8" s="11"/>
      <c r="BE8" s="11">
        <v>163</v>
      </c>
      <c r="BF8" s="11">
        <v>873</v>
      </c>
      <c r="BG8" s="11"/>
      <c r="BH8" s="11">
        <v>95</v>
      </c>
      <c r="BI8" s="11">
        <v>940</v>
      </c>
      <c r="BJ8" s="11"/>
      <c r="BK8" s="11">
        <v>182</v>
      </c>
      <c r="BL8" s="11">
        <v>853</v>
      </c>
      <c r="BM8" s="11"/>
      <c r="BN8" s="11">
        <v>78</v>
      </c>
      <c r="BO8" s="11">
        <v>958</v>
      </c>
      <c r="BP8" s="11"/>
      <c r="BQ8" s="11">
        <v>160</v>
      </c>
      <c r="BR8" s="11">
        <v>875</v>
      </c>
      <c r="BS8" s="11"/>
      <c r="BT8" s="11">
        <v>111</v>
      </c>
      <c r="BU8" s="11">
        <v>924</v>
      </c>
      <c r="BV8" s="11"/>
      <c r="BW8" s="11">
        <v>447</v>
      </c>
      <c r="BX8" s="11">
        <v>588</v>
      </c>
      <c r="BY8" s="11"/>
      <c r="BZ8" s="11">
        <v>142</v>
      </c>
      <c r="CA8" s="11">
        <v>893</v>
      </c>
    </row>
    <row r="9" spans="2:79" x14ac:dyDescent="0.35">
      <c r="B9" s="18" t="s">
        <v>487</v>
      </c>
      <c r="C9" s="17">
        <v>0.24587094265671799</v>
      </c>
      <c r="D9" s="17">
        <v>0.176568051293401</v>
      </c>
      <c r="E9" s="17">
        <v>0.24121454496014899</v>
      </c>
      <c r="F9" s="17">
        <v>0.26545617407875599</v>
      </c>
      <c r="G9" s="17">
        <v>0.240088988599445</v>
      </c>
      <c r="H9" s="17">
        <v>0.218381622564017</v>
      </c>
      <c r="I9" s="17">
        <v>0.27025121743087999</v>
      </c>
      <c r="J9" s="17">
        <v>0.310359771107029</v>
      </c>
      <c r="K9" s="17">
        <v>0.248551445106303</v>
      </c>
      <c r="L9" s="17">
        <v>0.27731970104907</v>
      </c>
      <c r="M9" s="17"/>
      <c r="N9" s="17">
        <v>0.34955364689870999</v>
      </c>
      <c r="O9" s="17">
        <v>0.25576590937030202</v>
      </c>
      <c r="P9" s="17">
        <v>0.17300441633288299</v>
      </c>
      <c r="Q9" s="17">
        <v>0.25072666728194098</v>
      </c>
      <c r="R9" s="17"/>
      <c r="S9" s="17">
        <v>0.239544668111282</v>
      </c>
      <c r="T9" s="17">
        <v>0.35577336721449998</v>
      </c>
      <c r="U9" s="17">
        <v>0.26556355597804399</v>
      </c>
      <c r="V9" s="17">
        <v>0.24559136937149101</v>
      </c>
      <c r="W9" s="17">
        <v>0.179576642303095</v>
      </c>
      <c r="X9" s="17">
        <v>0.22829229955689501</v>
      </c>
      <c r="Y9" s="17">
        <v>0.310513608119869</v>
      </c>
      <c r="Z9" s="17"/>
      <c r="AA9" s="17">
        <v>0.24480257821058199</v>
      </c>
      <c r="AB9" s="17">
        <v>0.305909464023777</v>
      </c>
      <c r="AC9" s="17"/>
      <c r="AD9" s="17">
        <v>0.21887111225907399</v>
      </c>
      <c r="AE9" s="17">
        <v>0.27043511122673503</v>
      </c>
      <c r="AF9" s="17">
        <v>0.341840376267456</v>
      </c>
      <c r="AG9" s="17"/>
      <c r="AH9" s="17">
        <v>0.231343897883872</v>
      </c>
      <c r="AI9" s="17">
        <v>0.254041788447739</v>
      </c>
      <c r="AJ9" s="17"/>
      <c r="AK9" s="17">
        <v>0.321597746495838</v>
      </c>
      <c r="AL9" s="17">
        <v>0.22164595952650001</v>
      </c>
      <c r="AM9" s="17"/>
      <c r="AN9" s="17">
        <v>0.23986695624583201</v>
      </c>
      <c r="AO9" s="17">
        <v>0.25072666728194098</v>
      </c>
      <c r="AP9" s="17"/>
      <c r="AQ9" s="17">
        <v>0.27026189734207201</v>
      </c>
      <c r="AR9" s="17">
        <v>0.22328693314218701</v>
      </c>
      <c r="AS9" s="17"/>
      <c r="AT9" s="17">
        <v>0.33039081278070798</v>
      </c>
      <c r="AU9" s="17">
        <v>0.28710143604521698</v>
      </c>
      <c r="AV9" s="17">
        <v>0.208583862423524</v>
      </c>
      <c r="AW9" s="17">
        <v>0.28014219800092099</v>
      </c>
      <c r="AX9" s="17"/>
      <c r="AY9" s="17">
        <v>0.25953249803031297</v>
      </c>
      <c r="AZ9" s="17">
        <v>0.23896176051950499</v>
      </c>
      <c r="BA9" s="17"/>
      <c r="BB9" s="17">
        <v>0.293494844468697</v>
      </c>
      <c r="BC9" s="17">
        <v>0.236908702008651</v>
      </c>
      <c r="BD9" s="17"/>
      <c r="BE9" s="17">
        <v>0.25702572492306103</v>
      </c>
      <c r="BF9" s="17">
        <v>0.24379065170855599</v>
      </c>
      <c r="BG9" s="17"/>
      <c r="BH9" s="17">
        <v>0.322366297427991</v>
      </c>
      <c r="BI9" s="17">
        <v>0.238118511499401</v>
      </c>
      <c r="BJ9" s="17"/>
      <c r="BK9" s="17">
        <v>0.25487090854364902</v>
      </c>
      <c r="BL9" s="17">
        <v>0.24395218599494101</v>
      </c>
      <c r="BM9" s="17"/>
      <c r="BN9" s="17">
        <v>0.232733673972643</v>
      </c>
      <c r="BO9" s="17">
        <v>0.24693606938746299</v>
      </c>
      <c r="BP9" s="17"/>
      <c r="BQ9" s="17">
        <v>0.294548789012606</v>
      </c>
      <c r="BR9" s="17">
        <v>0.23697684792663501</v>
      </c>
      <c r="BS9" s="17"/>
      <c r="BT9" s="17">
        <v>0.29245821679121597</v>
      </c>
      <c r="BU9" s="17">
        <v>0.24025516085035001</v>
      </c>
      <c r="BV9" s="17"/>
      <c r="BW9" s="17">
        <v>0.23605277582826001</v>
      </c>
      <c r="BX9" s="17">
        <v>0.25332913486935199</v>
      </c>
      <c r="BY9" s="17"/>
      <c r="BZ9" s="17">
        <v>0.20443061740492199</v>
      </c>
      <c r="CA9" s="17">
        <v>0.25246773226846703</v>
      </c>
    </row>
    <row r="10" spans="2:79" x14ac:dyDescent="0.35">
      <c r="B10" s="18" t="s">
        <v>488</v>
      </c>
      <c r="C10" s="17">
        <v>0.37782031573374603</v>
      </c>
      <c r="D10" s="17">
        <v>0.36667580977970399</v>
      </c>
      <c r="E10" s="17">
        <v>0.34738868297817199</v>
      </c>
      <c r="F10" s="17">
        <v>0.44677943536175602</v>
      </c>
      <c r="G10" s="17">
        <v>0.41115615851536602</v>
      </c>
      <c r="H10" s="17">
        <v>0.44710395321522001</v>
      </c>
      <c r="I10" s="17">
        <v>0.34961220429610901</v>
      </c>
      <c r="J10" s="17">
        <v>0.307249561920234</v>
      </c>
      <c r="K10" s="17">
        <v>0.40949233019325298</v>
      </c>
      <c r="L10" s="17">
        <v>0.31578743778715201</v>
      </c>
      <c r="M10" s="17"/>
      <c r="N10" s="17">
        <v>0.40806963780279998</v>
      </c>
      <c r="O10" s="17">
        <v>0.274469638115655</v>
      </c>
      <c r="P10" s="17">
        <v>0.42215905008062998</v>
      </c>
      <c r="Q10" s="17">
        <v>0.38373704790653901</v>
      </c>
      <c r="R10" s="17"/>
      <c r="S10" s="17">
        <v>0.42857375812548099</v>
      </c>
      <c r="T10" s="17">
        <v>0.38456492408077197</v>
      </c>
      <c r="U10" s="17">
        <v>0.30941333312031999</v>
      </c>
      <c r="V10" s="17">
        <v>0.36153720906687298</v>
      </c>
      <c r="W10" s="17">
        <v>0.41131459717372598</v>
      </c>
      <c r="X10" s="17">
        <v>0.39700498168946102</v>
      </c>
      <c r="Y10" s="17">
        <v>0.36653789618587801</v>
      </c>
      <c r="Z10" s="17"/>
      <c r="AA10" s="17">
        <v>0.37820048128691203</v>
      </c>
      <c r="AB10" s="17">
        <v>0.35645627861205098</v>
      </c>
      <c r="AC10" s="17"/>
      <c r="AD10" s="17">
        <v>0.37434519392132998</v>
      </c>
      <c r="AE10" s="17">
        <v>0.39172761087583102</v>
      </c>
      <c r="AF10" s="17">
        <v>0.305758176301346</v>
      </c>
      <c r="AG10" s="17"/>
      <c r="AH10" s="17">
        <v>0.43336278538238998</v>
      </c>
      <c r="AI10" s="17">
        <v>0.34658003517786801</v>
      </c>
      <c r="AJ10" s="17"/>
      <c r="AK10" s="17">
        <v>0.35908234215686002</v>
      </c>
      <c r="AL10" s="17">
        <v>0.38381458818130498</v>
      </c>
      <c r="AM10" s="17"/>
      <c r="AN10" s="17">
        <v>0.37050441907482701</v>
      </c>
      <c r="AO10" s="17">
        <v>0.38373704790653901</v>
      </c>
      <c r="AP10" s="17"/>
      <c r="AQ10" s="17">
        <v>0.38414588828728202</v>
      </c>
      <c r="AR10" s="17">
        <v>0.37196335799770203</v>
      </c>
      <c r="AS10" s="17"/>
      <c r="AT10" s="17">
        <v>0.28462476552160199</v>
      </c>
      <c r="AU10" s="17">
        <v>0.342844632231534</v>
      </c>
      <c r="AV10" s="17">
        <v>0.394859350418999</v>
      </c>
      <c r="AW10" s="17">
        <v>0.38600520824392798</v>
      </c>
      <c r="AX10" s="17"/>
      <c r="AY10" s="17">
        <v>0.40001568216656802</v>
      </c>
      <c r="AZ10" s="17">
        <v>0.36659525203544002</v>
      </c>
      <c r="BA10" s="17"/>
      <c r="BB10" s="17">
        <v>0.37304400665944598</v>
      </c>
      <c r="BC10" s="17">
        <v>0.3787191591654</v>
      </c>
      <c r="BD10" s="17"/>
      <c r="BE10" s="17">
        <v>0.35525911452603398</v>
      </c>
      <c r="BF10" s="17">
        <v>0.38202782615675801</v>
      </c>
      <c r="BG10" s="17"/>
      <c r="BH10" s="17">
        <v>0.42052726540996499</v>
      </c>
      <c r="BI10" s="17">
        <v>0.37349217465519502</v>
      </c>
      <c r="BJ10" s="17"/>
      <c r="BK10" s="17">
        <v>0.35098207301524798</v>
      </c>
      <c r="BL10" s="17">
        <v>0.38354212153317602</v>
      </c>
      <c r="BM10" s="17"/>
      <c r="BN10" s="17">
        <v>0.47114535856860401</v>
      </c>
      <c r="BO10" s="17">
        <v>0.37025382682636299</v>
      </c>
      <c r="BP10" s="17"/>
      <c r="BQ10" s="17">
        <v>0.42509995682815499</v>
      </c>
      <c r="BR10" s="17">
        <v>0.36918169183852301</v>
      </c>
      <c r="BS10" s="17"/>
      <c r="BT10" s="17">
        <v>0.396911277242185</v>
      </c>
      <c r="BU10" s="17">
        <v>0.37551902903481499</v>
      </c>
      <c r="BV10" s="17"/>
      <c r="BW10" s="17">
        <v>0.37406381652304099</v>
      </c>
      <c r="BX10" s="17">
        <v>0.38067387217147602</v>
      </c>
      <c r="BY10" s="17"/>
      <c r="BZ10" s="17">
        <v>0.43228995136813197</v>
      </c>
      <c r="CA10" s="17">
        <v>0.36914942031182602</v>
      </c>
    </row>
    <row r="11" spans="2:79" ht="29" x14ac:dyDescent="0.35">
      <c r="B11" s="18" t="s">
        <v>489</v>
      </c>
      <c r="C11" s="17">
        <v>0.232826233461567</v>
      </c>
      <c r="D11" s="17">
        <v>0.265080860300209</v>
      </c>
      <c r="E11" s="17">
        <v>0.21147143003181801</v>
      </c>
      <c r="F11" s="17">
        <v>0.21139046459000499</v>
      </c>
      <c r="G11" s="17">
        <v>0.246435936056254</v>
      </c>
      <c r="H11" s="17">
        <v>0.20942392124724599</v>
      </c>
      <c r="I11" s="17">
        <v>0.26830580417538502</v>
      </c>
      <c r="J11" s="17">
        <v>0.173629991684046</v>
      </c>
      <c r="K11" s="17">
        <v>0.248752755633013</v>
      </c>
      <c r="L11" s="17">
        <v>0.24554466351458801</v>
      </c>
      <c r="M11" s="17"/>
      <c r="N11" s="17">
        <v>0.127825845926725</v>
      </c>
      <c r="O11" s="17">
        <v>0.30031119350014601</v>
      </c>
      <c r="P11" s="17">
        <v>0.27282948804547602</v>
      </c>
      <c r="Q11" s="17">
        <v>0.21954164749246199</v>
      </c>
      <c r="R11" s="17"/>
      <c r="S11" s="17">
        <v>0.17047649586177099</v>
      </c>
      <c r="T11" s="17">
        <v>0.18847438951621301</v>
      </c>
      <c r="U11" s="17">
        <v>0.280562625612223</v>
      </c>
      <c r="V11" s="17">
        <v>0.30020470229595098</v>
      </c>
      <c r="W11" s="17">
        <v>0.229732580691446</v>
      </c>
      <c r="X11" s="17">
        <v>0.220465564896341</v>
      </c>
      <c r="Y11" s="17">
        <v>0.21963709733969</v>
      </c>
      <c r="Z11" s="17"/>
      <c r="AA11" s="17">
        <v>0.23417068001567401</v>
      </c>
      <c r="AB11" s="17">
        <v>0.15727281771695201</v>
      </c>
      <c r="AC11" s="17"/>
      <c r="AD11" s="17">
        <v>0.264905481488386</v>
      </c>
      <c r="AE11" s="17">
        <v>0.19576546786441101</v>
      </c>
      <c r="AF11" s="17">
        <v>0.189125340358726</v>
      </c>
      <c r="AG11" s="17"/>
      <c r="AH11" s="17">
        <v>0.209247138495193</v>
      </c>
      <c r="AI11" s="17">
        <v>0.246088473089423</v>
      </c>
      <c r="AJ11" s="17"/>
      <c r="AK11" s="17">
        <v>0.20101423131767501</v>
      </c>
      <c r="AL11" s="17">
        <v>0.243002883949965</v>
      </c>
      <c r="AM11" s="17"/>
      <c r="AN11" s="17">
        <v>0.249252303675359</v>
      </c>
      <c r="AO11" s="17">
        <v>0.21954164749246199</v>
      </c>
      <c r="AP11" s="17"/>
      <c r="AQ11" s="17">
        <v>0.20911325761147501</v>
      </c>
      <c r="AR11" s="17">
        <v>0.25478249057100599</v>
      </c>
      <c r="AS11" s="17"/>
      <c r="AT11" s="17">
        <v>0.18325626996032801</v>
      </c>
      <c r="AU11" s="17">
        <v>0.20438894665051599</v>
      </c>
      <c r="AV11" s="17">
        <v>0.25252767139960702</v>
      </c>
      <c r="AW11" s="17">
        <v>0.222099223345642</v>
      </c>
      <c r="AX11" s="17"/>
      <c r="AY11" s="17">
        <v>0.19958381118293</v>
      </c>
      <c r="AZ11" s="17">
        <v>0.249638224770342</v>
      </c>
      <c r="BA11" s="17"/>
      <c r="BB11" s="17">
        <v>0.23004248475549899</v>
      </c>
      <c r="BC11" s="17">
        <v>0.23335010120146801</v>
      </c>
      <c r="BD11" s="17"/>
      <c r="BE11" s="17">
        <v>0.251241169108606</v>
      </c>
      <c r="BF11" s="17">
        <v>0.22939197333682099</v>
      </c>
      <c r="BG11" s="17"/>
      <c r="BH11" s="17">
        <v>0.14107071993814399</v>
      </c>
      <c r="BI11" s="17">
        <v>0.24212520728842801</v>
      </c>
      <c r="BJ11" s="17"/>
      <c r="BK11" s="17">
        <v>0.238817792549606</v>
      </c>
      <c r="BL11" s="17">
        <v>0.23154885707380701</v>
      </c>
      <c r="BM11" s="17"/>
      <c r="BN11" s="17">
        <v>0.194991690067574</v>
      </c>
      <c r="BO11" s="17">
        <v>0.235893734361761</v>
      </c>
      <c r="BP11" s="17"/>
      <c r="BQ11" s="17">
        <v>0.17805477899634201</v>
      </c>
      <c r="BR11" s="17">
        <v>0.242833712037274</v>
      </c>
      <c r="BS11" s="17"/>
      <c r="BT11" s="17">
        <v>0.18959195178822399</v>
      </c>
      <c r="BU11" s="17">
        <v>0.23803783463255601</v>
      </c>
      <c r="BV11" s="17"/>
      <c r="BW11" s="17">
        <v>0.25179332373517199</v>
      </c>
      <c r="BX11" s="17">
        <v>0.21841822762437599</v>
      </c>
      <c r="BY11" s="17"/>
      <c r="BZ11" s="17">
        <v>0.24560491953448699</v>
      </c>
      <c r="CA11" s="17">
        <v>0.23079202395608001</v>
      </c>
    </row>
    <row r="12" spans="2:79" ht="29" x14ac:dyDescent="0.35">
      <c r="B12" s="18" t="s">
        <v>490</v>
      </c>
      <c r="C12" s="17">
        <v>9.0094181607571197E-2</v>
      </c>
      <c r="D12" s="17">
        <v>0.10022642045606001</v>
      </c>
      <c r="E12" s="17">
        <v>0.160566195869497</v>
      </c>
      <c r="F12" s="17">
        <v>5.5701246179026699E-2</v>
      </c>
      <c r="G12" s="17">
        <v>6.8942131770025894E-2</v>
      </c>
      <c r="H12" s="17">
        <v>7.1732668844686306E-2</v>
      </c>
      <c r="I12" s="17">
        <v>7.1131906353334107E-2</v>
      </c>
      <c r="J12" s="17">
        <v>0.109831525499931</v>
      </c>
      <c r="K12" s="17">
        <v>3.6766239071891998E-2</v>
      </c>
      <c r="L12" s="17">
        <v>0.10424611048348301</v>
      </c>
      <c r="M12" s="17"/>
      <c r="N12" s="17">
        <v>4.1080507853110203E-2</v>
      </c>
      <c r="O12" s="17">
        <v>8.0675317651089998E-2</v>
      </c>
      <c r="P12" s="17">
        <v>8.1126108908102401E-2</v>
      </c>
      <c r="Q12" s="17">
        <v>0.104747984299026</v>
      </c>
      <c r="R12" s="17"/>
      <c r="S12" s="17">
        <v>7.0254841012823796E-2</v>
      </c>
      <c r="T12" s="17">
        <v>5.6450980698876399E-2</v>
      </c>
      <c r="U12" s="17">
        <v>0.12765970082077599</v>
      </c>
      <c r="V12" s="17">
        <v>5.5606288822941698E-2</v>
      </c>
      <c r="W12" s="17">
        <v>0.131932431011936</v>
      </c>
      <c r="X12" s="17">
        <v>8.9781065608332294E-2</v>
      </c>
      <c r="Y12" s="17">
        <v>6.1495611389663397E-2</v>
      </c>
      <c r="Z12" s="17"/>
      <c r="AA12" s="17">
        <v>9.0306816516428301E-2</v>
      </c>
      <c r="AB12" s="17">
        <v>7.8144808371706495E-2</v>
      </c>
      <c r="AC12" s="17"/>
      <c r="AD12" s="17">
        <v>8.0280175916160906E-2</v>
      </c>
      <c r="AE12" s="17">
        <v>0.10453367779261601</v>
      </c>
      <c r="AF12" s="17">
        <v>9.46335324568362E-2</v>
      </c>
      <c r="AG12" s="17"/>
      <c r="AH12" s="17">
        <v>9.1647430395102994E-2</v>
      </c>
      <c r="AI12" s="17">
        <v>8.9220545123588194E-2</v>
      </c>
      <c r="AJ12" s="17"/>
      <c r="AK12" s="17">
        <v>6.4185531235921994E-2</v>
      </c>
      <c r="AL12" s="17">
        <v>9.8382351533682397E-2</v>
      </c>
      <c r="AM12" s="17"/>
      <c r="AN12" s="17">
        <v>7.1975107933111404E-2</v>
      </c>
      <c r="AO12" s="17">
        <v>0.104747984299026</v>
      </c>
      <c r="AP12" s="17"/>
      <c r="AQ12" s="17">
        <v>8.3109798698527901E-2</v>
      </c>
      <c r="AR12" s="17">
        <v>9.6561143319638901E-2</v>
      </c>
      <c r="AS12" s="17"/>
      <c r="AT12" s="17">
        <v>0</v>
      </c>
      <c r="AU12" s="17">
        <v>8.9329139841789307E-2</v>
      </c>
      <c r="AV12" s="17">
        <v>9.7267814928798796E-2</v>
      </c>
      <c r="AW12" s="17">
        <v>8.6573226096223893E-2</v>
      </c>
      <c r="AX12" s="17"/>
      <c r="AY12" s="17">
        <v>0.104386220917544</v>
      </c>
      <c r="AZ12" s="17">
        <v>8.2866139118670898E-2</v>
      </c>
      <c r="BA12" s="17"/>
      <c r="BB12" s="17">
        <v>6.9811368435281795E-2</v>
      </c>
      <c r="BC12" s="17">
        <v>9.3911161018193995E-2</v>
      </c>
      <c r="BD12" s="17"/>
      <c r="BE12" s="17">
        <v>8.8313975028902203E-2</v>
      </c>
      <c r="BF12" s="17">
        <v>9.0426178014407096E-2</v>
      </c>
      <c r="BG12" s="17"/>
      <c r="BH12" s="17">
        <v>6.5236718740556005E-2</v>
      </c>
      <c r="BI12" s="17">
        <v>9.2613364245501095E-2</v>
      </c>
      <c r="BJ12" s="17"/>
      <c r="BK12" s="17">
        <v>8.03089163613636E-2</v>
      </c>
      <c r="BL12" s="17">
        <v>9.2180360945837703E-2</v>
      </c>
      <c r="BM12" s="17"/>
      <c r="BN12" s="17">
        <v>5.1949441336362402E-2</v>
      </c>
      <c r="BO12" s="17">
        <v>9.3186832254920596E-2</v>
      </c>
      <c r="BP12" s="17"/>
      <c r="BQ12" s="17">
        <v>5.2512045831506003E-2</v>
      </c>
      <c r="BR12" s="17">
        <v>9.6960941350953705E-2</v>
      </c>
      <c r="BS12" s="17"/>
      <c r="BT12" s="17">
        <v>6.3674738919932597E-2</v>
      </c>
      <c r="BU12" s="17">
        <v>9.3278867304169205E-2</v>
      </c>
      <c r="BV12" s="17"/>
      <c r="BW12" s="17">
        <v>7.1383317019908799E-2</v>
      </c>
      <c r="BX12" s="17">
        <v>0.104307550253424</v>
      </c>
      <c r="BY12" s="17"/>
      <c r="BZ12" s="17">
        <v>8.5420792130103396E-2</v>
      </c>
      <c r="CA12" s="17">
        <v>9.0838127678681699E-2</v>
      </c>
    </row>
    <row r="13" spans="2:79" x14ac:dyDescent="0.35">
      <c r="B13" s="18" t="s">
        <v>491</v>
      </c>
      <c r="C13" s="17">
        <v>2.1685843644098899E-2</v>
      </c>
      <c r="D13" s="17">
        <v>4.8150488170651699E-2</v>
      </c>
      <c r="E13" s="17">
        <v>2.0524651135859599E-2</v>
      </c>
      <c r="F13" s="17">
        <v>2.0672679790456502E-2</v>
      </c>
      <c r="G13" s="17">
        <v>4.6010486165406596E-3</v>
      </c>
      <c r="H13" s="17">
        <v>2.44246343434746E-2</v>
      </c>
      <c r="I13" s="17">
        <v>8.85626759527996E-3</v>
      </c>
      <c r="J13" s="17">
        <v>2.66567782968468E-2</v>
      </c>
      <c r="K13" s="17">
        <v>3.47335747126385E-2</v>
      </c>
      <c r="L13" s="17">
        <v>2.0294589377542201E-2</v>
      </c>
      <c r="M13" s="17"/>
      <c r="N13" s="17">
        <v>2.7659570643568401E-2</v>
      </c>
      <c r="O13" s="17">
        <v>1.62897048285198E-2</v>
      </c>
      <c r="P13" s="17">
        <v>1.86762816385002E-2</v>
      </c>
      <c r="Q13" s="17">
        <v>2.3120140168344201E-2</v>
      </c>
      <c r="R13" s="17"/>
      <c r="S13" s="17">
        <v>4.06705434000076E-2</v>
      </c>
      <c r="T13" s="17">
        <v>0</v>
      </c>
      <c r="U13" s="17">
        <v>7.9578395267762402E-3</v>
      </c>
      <c r="V13" s="17">
        <v>4.5110527204504499E-3</v>
      </c>
      <c r="W13" s="17">
        <v>2.25244959015224E-2</v>
      </c>
      <c r="X13" s="17">
        <v>4.13719650873631E-2</v>
      </c>
      <c r="Y13" s="17">
        <v>1.27796934518853E-2</v>
      </c>
      <c r="Z13" s="17"/>
      <c r="AA13" s="17">
        <v>2.1042605198098498E-2</v>
      </c>
      <c r="AB13" s="17">
        <v>5.7833700608073503E-2</v>
      </c>
      <c r="AC13" s="17"/>
      <c r="AD13" s="17">
        <v>2.7518752247764299E-2</v>
      </c>
      <c r="AE13" s="17">
        <v>1.4392812508760899E-2</v>
      </c>
      <c r="AF13" s="17">
        <v>1.9085119914465501E-2</v>
      </c>
      <c r="AG13" s="17"/>
      <c r="AH13" s="17">
        <v>2.0673533254923101E-2</v>
      </c>
      <c r="AI13" s="17">
        <v>2.2255225250057999E-2</v>
      </c>
      <c r="AJ13" s="17"/>
      <c r="AK13" s="17">
        <v>7.4367560586205902E-3</v>
      </c>
      <c r="AL13" s="17">
        <v>2.6244122732604298E-2</v>
      </c>
      <c r="AM13" s="17"/>
      <c r="AN13" s="17">
        <v>1.9912370577686099E-2</v>
      </c>
      <c r="AO13" s="17">
        <v>2.3120140168344201E-2</v>
      </c>
      <c r="AP13" s="17"/>
      <c r="AQ13" s="17">
        <v>2.9057315029207002E-2</v>
      </c>
      <c r="AR13" s="17">
        <v>1.4860469974025301E-2</v>
      </c>
      <c r="AS13" s="17"/>
      <c r="AT13" s="17">
        <v>6.8263859803182197E-2</v>
      </c>
      <c r="AU13" s="17">
        <v>2.6572531147771999E-2</v>
      </c>
      <c r="AV13" s="17">
        <v>1.5338766487751799E-2</v>
      </c>
      <c r="AW13" s="17">
        <v>2.5180144313285E-2</v>
      </c>
      <c r="AX13" s="17"/>
      <c r="AY13" s="17">
        <v>1.56938864261927E-2</v>
      </c>
      <c r="AZ13" s="17">
        <v>2.4716210439443199E-2</v>
      </c>
      <c r="BA13" s="17"/>
      <c r="BB13" s="17">
        <v>1.04902016655712E-2</v>
      </c>
      <c r="BC13" s="17">
        <v>2.3792727662491801E-2</v>
      </c>
      <c r="BD13" s="17"/>
      <c r="BE13" s="17">
        <v>2.16242122085945E-2</v>
      </c>
      <c r="BF13" s="17">
        <v>2.1697337487218402E-2</v>
      </c>
      <c r="BG13" s="17"/>
      <c r="BH13" s="17">
        <v>2.1007778539406202E-2</v>
      </c>
      <c r="BI13" s="17">
        <v>2.17545622357052E-2</v>
      </c>
      <c r="BJ13" s="17"/>
      <c r="BK13" s="17">
        <v>3.2706513043852803E-2</v>
      </c>
      <c r="BL13" s="17">
        <v>1.9336281090897502E-2</v>
      </c>
      <c r="BM13" s="17"/>
      <c r="BN13" s="17">
        <v>2.4342199519268502E-2</v>
      </c>
      <c r="BO13" s="17">
        <v>2.1470475007203602E-2</v>
      </c>
      <c r="BP13" s="17"/>
      <c r="BQ13" s="17">
        <v>2.44240133113704E-2</v>
      </c>
      <c r="BR13" s="17">
        <v>2.1185543359043098E-2</v>
      </c>
      <c r="BS13" s="17"/>
      <c r="BT13" s="17">
        <v>3.9787595560110897E-2</v>
      </c>
      <c r="BU13" s="17">
        <v>1.9503799492302201E-2</v>
      </c>
      <c r="BV13" s="17"/>
      <c r="BW13" s="17">
        <v>1.8281986886025701E-2</v>
      </c>
      <c r="BX13" s="17">
        <v>2.42715216438249E-2</v>
      </c>
      <c r="BY13" s="17"/>
      <c r="BZ13" s="17">
        <v>8.1349244539283896E-3</v>
      </c>
      <c r="CA13" s="17">
        <v>2.3842983154954801E-2</v>
      </c>
    </row>
    <row r="14" spans="2:79" x14ac:dyDescent="0.35">
      <c r="B14" s="18" t="s">
        <v>75</v>
      </c>
      <c r="C14" s="19">
        <v>3.1702482896299101E-2</v>
      </c>
      <c r="D14" s="19">
        <v>4.32983699999741E-2</v>
      </c>
      <c r="E14" s="19">
        <v>1.8834495024504499E-2</v>
      </c>
      <c r="F14" s="19">
        <v>0</v>
      </c>
      <c r="G14" s="19">
        <v>2.8775736442368902E-2</v>
      </c>
      <c r="H14" s="19">
        <v>2.8933199785355999E-2</v>
      </c>
      <c r="I14" s="19">
        <v>3.1842600149011697E-2</v>
      </c>
      <c r="J14" s="19">
        <v>7.2272371491912304E-2</v>
      </c>
      <c r="K14" s="19">
        <v>2.1703655282900299E-2</v>
      </c>
      <c r="L14" s="19">
        <v>3.68074977881645E-2</v>
      </c>
      <c r="M14" s="19"/>
      <c r="N14" s="19">
        <v>4.5810790875086299E-2</v>
      </c>
      <c r="O14" s="19">
        <v>7.2488236534287001E-2</v>
      </c>
      <c r="P14" s="19">
        <v>3.2204654994408298E-2</v>
      </c>
      <c r="Q14" s="19">
        <v>1.81265128516882E-2</v>
      </c>
      <c r="R14" s="19"/>
      <c r="S14" s="19">
        <v>5.0479693488634701E-2</v>
      </c>
      <c r="T14" s="19">
        <v>1.47363384896385E-2</v>
      </c>
      <c r="U14" s="19">
        <v>8.8429449418601508E-3</v>
      </c>
      <c r="V14" s="19">
        <v>3.2549377722292397E-2</v>
      </c>
      <c r="W14" s="19">
        <v>2.4919252918274602E-2</v>
      </c>
      <c r="X14" s="19">
        <v>2.3084123161607299E-2</v>
      </c>
      <c r="Y14" s="19">
        <v>2.90360935130143E-2</v>
      </c>
      <c r="Z14" s="19"/>
      <c r="AA14" s="19">
        <v>3.1476838772305102E-2</v>
      </c>
      <c r="AB14" s="19">
        <v>4.4382930667440298E-2</v>
      </c>
      <c r="AC14" s="19"/>
      <c r="AD14" s="19">
        <v>3.4079284167285402E-2</v>
      </c>
      <c r="AE14" s="19">
        <v>2.3145319731646099E-2</v>
      </c>
      <c r="AF14" s="19">
        <v>4.9557454701170699E-2</v>
      </c>
      <c r="AG14" s="19"/>
      <c r="AH14" s="19">
        <v>1.3725214588519399E-2</v>
      </c>
      <c r="AI14" s="19">
        <v>4.1813932911324798E-2</v>
      </c>
      <c r="AJ14" s="19"/>
      <c r="AK14" s="19">
        <v>4.6683392735084102E-2</v>
      </c>
      <c r="AL14" s="19">
        <v>2.6910094075943199E-2</v>
      </c>
      <c r="AM14" s="19"/>
      <c r="AN14" s="19">
        <v>4.84888424931844E-2</v>
      </c>
      <c r="AO14" s="19">
        <v>1.81265128516882E-2</v>
      </c>
      <c r="AP14" s="19"/>
      <c r="AQ14" s="19">
        <v>2.4311843031436301E-2</v>
      </c>
      <c r="AR14" s="19">
        <v>3.8545604995441803E-2</v>
      </c>
      <c r="AS14" s="19"/>
      <c r="AT14" s="19">
        <v>0.13346429193418</v>
      </c>
      <c r="AU14" s="19">
        <v>4.9763314083172E-2</v>
      </c>
      <c r="AV14" s="19">
        <v>3.1422534341320203E-2</v>
      </c>
      <c r="AW14" s="19">
        <v>0</v>
      </c>
      <c r="AX14" s="19"/>
      <c r="AY14" s="19">
        <v>2.0787901276451099E-2</v>
      </c>
      <c r="AZ14" s="19">
        <v>3.7222413116598699E-2</v>
      </c>
      <c r="BA14" s="19"/>
      <c r="BB14" s="19">
        <v>2.31170940155048E-2</v>
      </c>
      <c r="BC14" s="19">
        <v>3.3318148943795603E-2</v>
      </c>
      <c r="BD14" s="19"/>
      <c r="BE14" s="19">
        <v>2.65358042048024E-2</v>
      </c>
      <c r="BF14" s="19">
        <v>3.2666033296239301E-2</v>
      </c>
      <c r="BG14" s="19"/>
      <c r="BH14" s="19">
        <v>2.9791219943936999E-2</v>
      </c>
      <c r="BI14" s="19">
        <v>3.1896180075768603E-2</v>
      </c>
      <c r="BJ14" s="19"/>
      <c r="BK14" s="19">
        <v>4.23137964862801E-2</v>
      </c>
      <c r="BL14" s="19">
        <v>2.9440193361340999E-2</v>
      </c>
      <c r="BM14" s="19"/>
      <c r="BN14" s="19">
        <v>2.48376365355483E-2</v>
      </c>
      <c r="BO14" s="19">
        <v>3.2259062162289201E-2</v>
      </c>
      <c r="BP14" s="19"/>
      <c r="BQ14" s="19">
        <v>2.5360416020020701E-2</v>
      </c>
      <c r="BR14" s="19">
        <v>3.2861263487571499E-2</v>
      </c>
      <c r="BS14" s="19"/>
      <c r="BT14" s="19">
        <v>1.7576219698331199E-2</v>
      </c>
      <c r="BU14" s="19">
        <v>3.3405308685807399E-2</v>
      </c>
      <c r="BV14" s="19"/>
      <c r="BW14" s="19">
        <v>4.8424780007592698E-2</v>
      </c>
      <c r="BX14" s="19">
        <v>1.89996934375469E-2</v>
      </c>
      <c r="BY14" s="19"/>
      <c r="BZ14" s="19">
        <v>2.4118795108426801E-2</v>
      </c>
      <c r="CA14" s="19">
        <v>3.2909712629989901E-2</v>
      </c>
    </row>
    <row r="15" spans="2:79" x14ac:dyDescent="0.35">
      <c r="B15" s="16" t="s">
        <v>707</v>
      </c>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CA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132</v>
      </c>
      <c r="CA7" s="10">
        <v>948</v>
      </c>
    </row>
    <row r="8" spans="2:79" ht="30" customHeight="1" x14ac:dyDescent="0.35">
      <c r="B8" s="11" t="s">
        <v>27</v>
      </c>
      <c r="C8" s="11">
        <v>1035</v>
      </c>
      <c r="D8" s="11">
        <v>133</v>
      </c>
      <c r="E8" s="11">
        <v>132</v>
      </c>
      <c r="F8" s="11">
        <v>89</v>
      </c>
      <c r="G8" s="11">
        <v>177</v>
      </c>
      <c r="H8" s="11">
        <v>128</v>
      </c>
      <c r="I8" s="11">
        <v>122</v>
      </c>
      <c r="J8" s="11">
        <v>93</v>
      </c>
      <c r="K8" s="11">
        <v>49</v>
      </c>
      <c r="L8" s="11">
        <v>112</v>
      </c>
      <c r="M8" s="11"/>
      <c r="N8" s="11">
        <v>104</v>
      </c>
      <c r="O8" s="11">
        <v>152</v>
      </c>
      <c r="P8" s="11">
        <v>207</v>
      </c>
      <c r="Q8" s="11">
        <v>572</v>
      </c>
      <c r="R8" s="11"/>
      <c r="S8" s="11">
        <v>105</v>
      </c>
      <c r="T8" s="11">
        <v>73</v>
      </c>
      <c r="U8" s="11">
        <v>111</v>
      </c>
      <c r="V8" s="11">
        <v>153</v>
      </c>
      <c r="W8" s="11">
        <v>210</v>
      </c>
      <c r="X8" s="11">
        <v>210</v>
      </c>
      <c r="Y8" s="11">
        <v>137</v>
      </c>
      <c r="Z8" s="11"/>
      <c r="AA8" s="11">
        <v>1017</v>
      </c>
      <c r="AB8" s="11">
        <v>18</v>
      </c>
      <c r="AC8" s="11"/>
      <c r="AD8" s="11">
        <v>563</v>
      </c>
      <c r="AE8" s="11">
        <v>410</v>
      </c>
      <c r="AF8" s="11">
        <v>55</v>
      </c>
      <c r="AG8" s="11"/>
      <c r="AH8" s="11">
        <v>373</v>
      </c>
      <c r="AI8" s="11">
        <v>663</v>
      </c>
      <c r="AJ8" s="11"/>
      <c r="AK8" s="11">
        <v>251</v>
      </c>
      <c r="AL8" s="11">
        <v>784</v>
      </c>
      <c r="AM8" s="11"/>
      <c r="AN8" s="11">
        <v>463</v>
      </c>
      <c r="AO8" s="11">
        <v>572</v>
      </c>
      <c r="AP8" s="11"/>
      <c r="AQ8" s="11">
        <v>498</v>
      </c>
      <c r="AR8" s="11">
        <v>538</v>
      </c>
      <c r="AS8" s="11"/>
      <c r="AT8" s="11">
        <v>32</v>
      </c>
      <c r="AU8" s="11">
        <v>232</v>
      </c>
      <c r="AV8" s="11">
        <v>541</v>
      </c>
      <c r="AW8" s="11">
        <v>230</v>
      </c>
      <c r="AX8" s="11"/>
      <c r="AY8" s="11">
        <v>348</v>
      </c>
      <c r="AZ8" s="11">
        <v>688</v>
      </c>
      <c r="BA8" s="11"/>
      <c r="BB8" s="11">
        <v>164</v>
      </c>
      <c r="BC8" s="11">
        <v>871</v>
      </c>
      <c r="BD8" s="11"/>
      <c r="BE8" s="11">
        <v>163</v>
      </c>
      <c r="BF8" s="11">
        <v>873</v>
      </c>
      <c r="BG8" s="11"/>
      <c r="BH8" s="11">
        <v>95</v>
      </c>
      <c r="BI8" s="11">
        <v>940</v>
      </c>
      <c r="BJ8" s="11"/>
      <c r="BK8" s="11">
        <v>182</v>
      </c>
      <c r="BL8" s="11">
        <v>853</v>
      </c>
      <c r="BM8" s="11"/>
      <c r="BN8" s="11">
        <v>78</v>
      </c>
      <c r="BO8" s="11">
        <v>958</v>
      </c>
      <c r="BP8" s="11"/>
      <c r="BQ8" s="11">
        <v>160</v>
      </c>
      <c r="BR8" s="11">
        <v>875</v>
      </c>
      <c r="BS8" s="11"/>
      <c r="BT8" s="11">
        <v>111</v>
      </c>
      <c r="BU8" s="11">
        <v>924</v>
      </c>
      <c r="BV8" s="11"/>
      <c r="BW8" s="11">
        <v>447</v>
      </c>
      <c r="BX8" s="11">
        <v>588</v>
      </c>
      <c r="BY8" s="11"/>
      <c r="BZ8" s="11">
        <v>142</v>
      </c>
      <c r="CA8" s="11">
        <v>893</v>
      </c>
    </row>
    <row r="9" spans="2:79" x14ac:dyDescent="0.35">
      <c r="B9" s="18" t="s">
        <v>487</v>
      </c>
      <c r="C9" s="17">
        <v>0.28748053382153799</v>
      </c>
      <c r="D9" s="17">
        <v>0.22318516588593301</v>
      </c>
      <c r="E9" s="17">
        <v>0.27761309311729399</v>
      </c>
      <c r="F9" s="17">
        <v>0.300036600016444</v>
      </c>
      <c r="G9" s="17">
        <v>0.31001641881030001</v>
      </c>
      <c r="H9" s="17">
        <v>0.323318053198142</v>
      </c>
      <c r="I9" s="17">
        <v>0.31457788263297898</v>
      </c>
      <c r="J9" s="17">
        <v>0.240448847425169</v>
      </c>
      <c r="K9" s="17">
        <v>0.26788368505112597</v>
      </c>
      <c r="L9" s="17">
        <v>0.30730433564475901</v>
      </c>
      <c r="M9" s="17"/>
      <c r="N9" s="17">
        <v>0.39814018542373297</v>
      </c>
      <c r="O9" s="17">
        <v>0.205235721731792</v>
      </c>
      <c r="P9" s="17">
        <v>0.24156223329855001</v>
      </c>
      <c r="Q9" s="17">
        <v>0.305792885507916</v>
      </c>
      <c r="R9" s="17"/>
      <c r="S9" s="17">
        <v>0.30927393204370601</v>
      </c>
      <c r="T9" s="17">
        <v>0.37524161998121502</v>
      </c>
      <c r="U9" s="17">
        <v>0.28778631588944298</v>
      </c>
      <c r="V9" s="17">
        <v>0.249384248818703</v>
      </c>
      <c r="W9" s="17">
        <v>0.27885656137264497</v>
      </c>
      <c r="X9" s="17">
        <v>0.289053514233859</v>
      </c>
      <c r="Y9" s="17">
        <v>0.29606901425800702</v>
      </c>
      <c r="Z9" s="17"/>
      <c r="AA9" s="17">
        <v>0.287032991384503</v>
      </c>
      <c r="AB9" s="17">
        <v>0.31263092727183101</v>
      </c>
      <c r="AC9" s="17"/>
      <c r="AD9" s="17">
        <v>0.267495856867971</v>
      </c>
      <c r="AE9" s="17">
        <v>0.31522695976366599</v>
      </c>
      <c r="AF9" s="17">
        <v>0.27586013239497098</v>
      </c>
      <c r="AG9" s="17"/>
      <c r="AH9" s="17">
        <v>0.27055875907841198</v>
      </c>
      <c r="AI9" s="17">
        <v>0.29699831352818101</v>
      </c>
      <c r="AJ9" s="17"/>
      <c r="AK9" s="17">
        <v>0.35092460850213197</v>
      </c>
      <c r="AL9" s="17">
        <v>0.26718479227519198</v>
      </c>
      <c r="AM9" s="17"/>
      <c r="AN9" s="17">
        <v>0.26483775253504099</v>
      </c>
      <c r="AO9" s="17">
        <v>0.305792885507916</v>
      </c>
      <c r="AP9" s="17"/>
      <c r="AQ9" s="17">
        <v>0.317030164431711</v>
      </c>
      <c r="AR9" s="17">
        <v>0.26012001647156702</v>
      </c>
      <c r="AS9" s="17"/>
      <c r="AT9" s="17">
        <v>0.31457689421685803</v>
      </c>
      <c r="AU9" s="17">
        <v>0.30178479726937901</v>
      </c>
      <c r="AV9" s="17">
        <v>0.27379180692620803</v>
      </c>
      <c r="AW9" s="17">
        <v>0.30144770046531499</v>
      </c>
      <c r="AX9" s="17"/>
      <c r="AY9" s="17">
        <v>0.26085403263325102</v>
      </c>
      <c r="AZ9" s="17">
        <v>0.30094659543427099</v>
      </c>
      <c r="BA9" s="17"/>
      <c r="BB9" s="17">
        <v>0.33121996163315498</v>
      </c>
      <c r="BC9" s="17">
        <v>0.27924930406207599</v>
      </c>
      <c r="BD9" s="17"/>
      <c r="BE9" s="17">
        <v>0.31390263161446702</v>
      </c>
      <c r="BF9" s="17">
        <v>0.28255299247132099</v>
      </c>
      <c r="BG9" s="17"/>
      <c r="BH9" s="17">
        <v>0.30407735663749602</v>
      </c>
      <c r="BI9" s="17">
        <v>0.28579852676770401</v>
      </c>
      <c r="BJ9" s="17"/>
      <c r="BK9" s="17">
        <v>0.23937293330224799</v>
      </c>
      <c r="BL9" s="17">
        <v>0.29773688147198302</v>
      </c>
      <c r="BM9" s="17"/>
      <c r="BN9" s="17">
        <v>0.361057276501075</v>
      </c>
      <c r="BO9" s="17">
        <v>0.28151517243069202</v>
      </c>
      <c r="BP9" s="17"/>
      <c r="BQ9" s="17">
        <v>0.30488082890495399</v>
      </c>
      <c r="BR9" s="17">
        <v>0.28430126677525602</v>
      </c>
      <c r="BS9" s="17"/>
      <c r="BT9" s="17">
        <v>0.378902480332172</v>
      </c>
      <c r="BU9" s="17">
        <v>0.27646023453476398</v>
      </c>
      <c r="BV9" s="17"/>
      <c r="BW9" s="17">
        <v>0.26164403273810899</v>
      </c>
      <c r="BX9" s="17">
        <v>0.30710676288739902</v>
      </c>
      <c r="BY9" s="17"/>
      <c r="BZ9" s="17">
        <v>0.27010203913060599</v>
      </c>
      <c r="CA9" s="17">
        <v>0.29024697623115803</v>
      </c>
    </row>
    <row r="10" spans="2:79" x14ac:dyDescent="0.35">
      <c r="B10" s="18" t="s">
        <v>488</v>
      </c>
      <c r="C10" s="17">
        <v>0.37477411876731898</v>
      </c>
      <c r="D10" s="17">
        <v>0.412806553592099</v>
      </c>
      <c r="E10" s="17">
        <v>0.332494743508504</v>
      </c>
      <c r="F10" s="17">
        <v>0.45882142669738302</v>
      </c>
      <c r="G10" s="17">
        <v>0.40303758297072101</v>
      </c>
      <c r="H10" s="17">
        <v>0.376619205054604</v>
      </c>
      <c r="I10" s="17">
        <v>0.30202276330877098</v>
      </c>
      <c r="J10" s="17">
        <v>0.37585047196379801</v>
      </c>
      <c r="K10" s="17">
        <v>0.50952100294476599</v>
      </c>
      <c r="L10" s="17">
        <v>0.28465241125863799</v>
      </c>
      <c r="M10" s="17"/>
      <c r="N10" s="17">
        <v>0.244163973563195</v>
      </c>
      <c r="O10" s="17">
        <v>0.39213156265892901</v>
      </c>
      <c r="P10" s="17">
        <v>0.371530083212253</v>
      </c>
      <c r="Q10" s="17">
        <v>0.39508569849978997</v>
      </c>
      <c r="R10" s="17"/>
      <c r="S10" s="17">
        <v>0.371772756278826</v>
      </c>
      <c r="T10" s="17">
        <v>0.38836652236253999</v>
      </c>
      <c r="U10" s="17">
        <v>0.315524054881967</v>
      </c>
      <c r="V10" s="17">
        <v>0.38071929515366498</v>
      </c>
      <c r="W10" s="17">
        <v>0.39165567152257802</v>
      </c>
      <c r="X10" s="17">
        <v>0.40948977291216299</v>
      </c>
      <c r="Y10" s="17">
        <v>0.35487229706050399</v>
      </c>
      <c r="Z10" s="17"/>
      <c r="AA10" s="17">
        <v>0.376897538934367</v>
      </c>
      <c r="AB10" s="17">
        <v>0.25544498203716598</v>
      </c>
      <c r="AC10" s="17"/>
      <c r="AD10" s="17">
        <v>0.40022314763682498</v>
      </c>
      <c r="AE10" s="17">
        <v>0.349439073529068</v>
      </c>
      <c r="AF10" s="17">
        <v>0.31413546704975198</v>
      </c>
      <c r="AG10" s="17"/>
      <c r="AH10" s="17">
        <v>0.42380537343672398</v>
      </c>
      <c r="AI10" s="17">
        <v>0.34719612013728501</v>
      </c>
      <c r="AJ10" s="17"/>
      <c r="AK10" s="17">
        <v>0.31254811399111498</v>
      </c>
      <c r="AL10" s="17">
        <v>0.39468020009575899</v>
      </c>
      <c r="AM10" s="17"/>
      <c r="AN10" s="17">
        <v>0.34965934021008199</v>
      </c>
      <c r="AO10" s="17">
        <v>0.39508569849978997</v>
      </c>
      <c r="AP10" s="17"/>
      <c r="AQ10" s="17">
        <v>0.36646813332286898</v>
      </c>
      <c r="AR10" s="17">
        <v>0.382464775271947</v>
      </c>
      <c r="AS10" s="17"/>
      <c r="AT10" s="17">
        <v>0.30032374171969201</v>
      </c>
      <c r="AU10" s="17">
        <v>0.34134622292779898</v>
      </c>
      <c r="AV10" s="17">
        <v>0.38200753229988799</v>
      </c>
      <c r="AW10" s="17">
        <v>0.40181336401422901</v>
      </c>
      <c r="AX10" s="17"/>
      <c r="AY10" s="17">
        <v>0.394848835776414</v>
      </c>
      <c r="AZ10" s="17">
        <v>0.364621550309636</v>
      </c>
      <c r="BA10" s="17"/>
      <c r="BB10" s="17">
        <v>0.36605525481623202</v>
      </c>
      <c r="BC10" s="17">
        <v>0.376414903204005</v>
      </c>
      <c r="BD10" s="17"/>
      <c r="BE10" s="17">
        <v>0.40389436938574602</v>
      </c>
      <c r="BF10" s="17">
        <v>0.36934339028483598</v>
      </c>
      <c r="BG10" s="17"/>
      <c r="BH10" s="17">
        <v>0.31013907628148801</v>
      </c>
      <c r="BI10" s="17">
        <v>0.38132456511428803</v>
      </c>
      <c r="BJ10" s="17"/>
      <c r="BK10" s="17">
        <v>0.42818339721241599</v>
      </c>
      <c r="BL10" s="17">
        <v>0.36338747462836002</v>
      </c>
      <c r="BM10" s="17"/>
      <c r="BN10" s="17">
        <v>0.42583152503621602</v>
      </c>
      <c r="BO10" s="17">
        <v>0.37063455143964003</v>
      </c>
      <c r="BP10" s="17"/>
      <c r="BQ10" s="17">
        <v>0.42188423944646603</v>
      </c>
      <c r="BR10" s="17">
        <v>0.36616646852325002</v>
      </c>
      <c r="BS10" s="17"/>
      <c r="BT10" s="17">
        <v>0.34349637142373302</v>
      </c>
      <c r="BU10" s="17">
        <v>0.37854444033558998</v>
      </c>
      <c r="BV10" s="17"/>
      <c r="BW10" s="17">
        <v>0.35656444222384598</v>
      </c>
      <c r="BX10" s="17">
        <v>0.38860676901292901</v>
      </c>
      <c r="BY10" s="17"/>
      <c r="BZ10" s="17">
        <v>0.39622026098718199</v>
      </c>
      <c r="CA10" s="17">
        <v>0.37136015694755797</v>
      </c>
    </row>
    <row r="11" spans="2:79" ht="29" x14ac:dyDescent="0.35">
      <c r="B11" s="18" t="s">
        <v>489</v>
      </c>
      <c r="C11" s="17">
        <v>0.198562619358681</v>
      </c>
      <c r="D11" s="17">
        <v>0.183759593317186</v>
      </c>
      <c r="E11" s="17">
        <v>0.24602183287155099</v>
      </c>
      <c r="F11" s="17">
        <v>0.201265003050553</v>
      </c>
      <c r="G11" s="17">
        <v>0.17302595906353399</v>
      </c>
      <c r="H11" s="17">
        <v>0.20513027950020199</v>
      </c>
      <c r="I11" s="17">
        <v>0.24034238452809301</v>
      </c>
      <c r="J11" s="17">
        <v>0.136809436942503</v>
      </c>
      <c r="K11" s="17">
        <v>0.11732963263945401</v>
      </c>
      <c r="L11" s="17">
        <v>0.23231832284575599</v>
      </c>
      <c r="M11" s="17"/>
      <c r="N11" s="17">
        <v>0.16999079547055199</v>
      </c>
      <c r="O11" s="17">
        <v>0.23080556099812299</v>
      </c>
      <c r="P11" s="17">
        <v>0.23673785387753701</v>
      </c>
      <c r="Q11" s="17">
        <v>0.18139961316741501</v>
      </c>
      <c r="R11" s="17"/>
      <c r="S11" s="17">
        <v>0.19526345004607401</v>
      </c>
      <c r="T11" s="17">
        <v>0.17914779749804999</v>
      </c>
      <c r="U11" s="17">
        <v>0.28322999795057602</v>
      </c>
      <c r="V11" s="17">
        <v>0.25325334967832802</v>
      </c>
      <c r="W11" s="17">
        <v>0.188360464311978</v>
      </c>
      <c r="X11" s="17">
        <v>0.13778161066441899</v>
      </c>
      <c r="Y11" s="17">
        <v>0.21636614566415099</v>
      </c>
      <c r="Z11" s="17"/>
      <c r="AA11" s="17">
        <v>0.19790679743042799</v>
      </c>
      <c r="AB11" s="17">
        <v>0.23541762608865799</v>
      </c>
      <c r="AC11" s="17"/>
      <c r="AD11" s="17">
        <v>0.19495009864346799</v>
      </c>
      <c r="AE11" s="17">
        <v>0.204134501923074</v>
      </c>
      <c r="AF11" s="17">
        <v>0.21970887423341501</v>
      </c>
      <c r="AG11" s="17"/>
      <c r="AH11" s="17">
        <v>0.201771276302844</v>
      </c>
      <c r="AI11" s="17">
        <v>0.196757886083814</v>
      </c>
      <c r="AJ11" s="17"/>
      <c r="AK11" s="17">
        <v>0.223057423519924</v>
      </c>
      <c r="AL11" s="17">
        <v>0.190726738435399</v>
      </c>
      <c r="AM11" s="17"/>
      <c r="AN11" s="17">
        <v>0.21978426265514101</v>
      </c>
      <c r="AO11" s="17">
        <v>0.18139961316741501</v>
      </c>
      <c r="AP11" s="17"/>
      <c r="AQ11" s="17">
        <v>0.19052350578615099</v>
      </c>
      <c r="AR11" s="17">
        <v>0.20600617455168199</v>
      </c>
      <c r="AS11" s="17"/>
      <c r="AT11" s="17">
        <v>0.20237100907236599</v>
      </c>
      <c r="AU11" s="17">
        <v>0.17340753802377301</v>
      </c>
      <c r="AV11" s="17">
        <v>0.207558331393879</v>
      </c>
      <c r="AW11" s="17">
        <v>0.202231963441695</v>
      </c>
      <c r="AX11" s="17"/>
      <c r="AY11" s="17">
        <v>0.204531846255876</v>
      </c>
      <c r="AZ11" s="17">
        <v>0.195543748174307</v>
      </c>
      <c r="BA11" s="17"/>
      <c r="BB11" s="17">
        <v>0.16694422065178199</v>
      </c>
      <c r="BC11" s="17">
        <v>0.20451281846745101</v>
      </c>
      <c r="BD11" s="17"/>
      <c r="BE11" s="17">
        <v>0.118528223728484</v>
      </c>
      <c r="BF11" s="17">
        <v>0.213488489249791</v>
      </c>
      <c r="BG11" s="17"/>
      <c r="BH11" s="17">
        <v>0.25196133976683599</v>
      </c>
      <c r="BI11" s="17">
        <v>0.19315091945754601</v>
      </c>
      <c r="BJ11" s="17"/>
      <c r="BK11" s="17">
        <v>0.18316235045618301</v>
      </c>
      <c r="BL11" s="17">
        <v>0.201845894975619</v>
      </c>
      <c r="BM11" s="17"/>
      <c r="BN11" s="17">
        <v>0.15303682847979699</v>
      </c>
      <c r="BO11" s="17">
        <v>0.202253701422201</v>
      </c>
      <c r="BP11" s="17"/>
      <c r="BQ11" s="17">
        <v>0.17452358692876899</v>
      </c>
      <c r="BR11" s="17">
        <v>0.20295487266602799</v>
      </c>
      <c r="BS11" s="17"/>
      <c r="BT11" s="17">
        <v>0.14840372786565401</v>
      </c>
      <c r="BU11" s="17">
        <v>0.20460893555784099</v>
      </c>
      <c r="BV11" s="17"/>
      <c r="BW11" s="17">
        <v>0.218107023272297</v>
      </c>
      <c r="BX11" s="17">
        <v>0.18371606769420901</v>
      </c>
      <c r="BY11" s="17"/>
      <c r="BZ11" s="17">
        <v>0.249922248008214</v>
      </c>
      <c r="CA11" s="17">
        <v>0.19038679876171699</v>
      </c>
    </row>
    <row r="12" spans="2:79" ht="29" x14ac:dyDescent="0.35">
      <c r="B12" s="18" t="s">
        <v>490</v>
      </c>
      <c r="C12" s="17">
        <v>7.9798248350338302E-2</v>
      </c>
      <c r="D12" s="17">
        <v>9.2095228586364195E-2</v>
      </c>
      <c r="E12" s="17">
        <v>0.11107200410931101</v>
      </c>
      <c r="F12" s="17">
        <v>1.52880262846859E-2</v>
      </c>
      <c r="G12" s="17">
        <v>8.2375751456107996E-2</v>
      </c>
      <c r="H12" s="17">
        <v>2.8987610006074398E-2</v>
      </c>
      <c r="I12" s="17">
        <v>7.13173115922177E-2</v>
      </c>
      <c r="J12" s="17">
        <v>0.13410298405210899</v>
      </c>
      <c r="K12" s="17">
        <v>8.9552021872241594E-2</v>
      </c>
      <c r="L12" s="17">
        <v>9.3389304873103401E-2</v>
      </c>
      <c r="M12" s="17"/>
      <c r="N12" s="17">
        <v>7.1479411791809305E-2</v>
      </c>
      <c r="O12" s="17">
        <v>9.6333344605045404E-2</v>
      </c>
      <c r="P12" s="17">
        <v>9.7848115822055395E-2</v>
      </c>
      <c r="Q12" s="17">
        <v>7.0397029024138205E-2</v>
      </c>
      <c r="R12" s="17"/>
      <c r="S12" s="17">
        <v>4.4190654381900299E-2</v>
      </c>
      <c r="T12" s="17">
        <v>3.1165810281802001E-2</v>
      </c>
      <c r="U12" s="17">
        <v>7.8703696384055402E-2</v>
      </c>
      <c r="V12" s="17">
        <v>4.2630545716239698E-2</v>
      </c>
      <c r="W12" s="17">
        <v>0.10854733809834199</v>
      </c>
      <c r="X12" s="17">
        <v>8.9955007275869095E-2</v>
      </c>
      <c r="Y12" s="17">
        <v>9.4287724074494594E-2</v>
      </c>
      <c r="Z12" s="17"/>
      <c r="AA12" s="17">
        <v>7.9361303742185196E-2</v>
      </c>
      <c r="AB12" s="17">
        <v>0.104353079136509</v>
      </c>
      <c r="AC12" s="17"/>
      <c r="AD12" s="17">
        <v>8.7793696473223895E-2</v>
      </c>
      <c r="AE12" s="17">
        <v>6.9684597146261101E-2</v>
      </c>
      <c r="AF12" s="17">
        <v>6.3792471793976804E-2</v>
      </c>
      <c r="AG12" s="17"/>
      <c r="AH12" s="17">
        <v>7.4455179269689004E-2</v>
      </c>
      <c r="AI12" s="17">
        <v>8.2803497813764004E-2</v>
      </c>
      <c r="AJ12" s="17"/>
      <c r="AK12" s="17">
        <v>5.9780788136339899E-2</v>
      </c>
      <c r="AL12" s="17">
        <v>8.62018282112305E-2</v>
      </c>
      <c r="AM12" s="17"/>
      <c r="AN12" s="17">
        <v>9.14226293514903E-2</v>
      </c>
      <c r="AO12" s="17">
        <v>7.0397029024138205E-2</v>
      </c>
      <c r="AP12" s="17"/>
      <c r="AQ12" s="17">
        <v>7.8864680012695101E-2</v>
      </c>
      <c r="AR12" s="17">
        <v>8.0662655524710206E-2</v>
      </c>
      <c r="AS12" s="17"/>
      <c r="AT12" s="17">
        <v>0</v>
      </c>
      <c r="AU12" s="17">
        <v>9.9723953506258595E-2</v>
      </c>
      <c r="AV12" s="17">
        <v>7.7326164878732298E-2</v>
      </c>
      <c r="AW12" s="17">
        <v>7.6663057251763006E-2</v>
      </c>
      <c r="AX12" s="17"/>
      <c r="AY12" s="17">
        <v>9.4356645255579602E-2</v>
      </c>
      <c r="AZ12" s="17">
        <v>7.2435498422276798E-2</v>
      </c>
      <c r="BA12" s="17"/>
      <c r="BB12" s="17">
        <v>6.6901636677565199E-2</v>
      </c>
      <c r="BC12" s="17">
        <v>8.2225234232603694E-2</v>
      </c>
      <c r="BD12" s="17"/>
      <c r="BE12" s="17">
        <v>0.101055365760121</v>
      </c>
      <c r="BF12" s="17">
        <v>7.5833940677116601E-2</v>
      </c>
      <c r="BG12" s="17"/>
      <c r="BH12" s="17">
        <v>3.6242822355538898E-2</v>
      </c>
      <c r="BI12" s="17">
        <v>8.4212378365969995E-2</v>
      </c>
      <c r="BJ12" s="17"/>
      <c r="BK12" s="17">
        <v>9.0722930368917098E-2</v>
      </c>
      <c r="BL12" s="17">
        <v>7.7469149922155894E-2</v>
      </c>
      <c r="BM12" s="17"/>
      <c r="BN12" s="17">
        <v>3.2894526486516203E-2</v>
      </c>
      <c r="BO12" s="17">
        <v>8.3601048546483203E-2</v>
      </c>
      <c r="BP12" s="17"/>
      <c r="BQ12" s="17">
        <v>7.0640288198614704E-2</v>
      </c>
      <c r="BR12" s="17">
        <v>8.1471530371244799E-2</v>
      </c>
      <c r="BS12" s="17"/>
      <c r="BT12" s="17">
        <v>7.5131240004202599E-2</v>
      </c>
      <c r="BU12" s="17">
        <v>8.0360824741580503E-2</v>
      </c>
      <c r="BV12" s="17"/>
      <c r="BW12" s="17">
        <v>9.0464645931349993E-2</v>
      </c>
      <c r="BX12" s="17">
        <v>7.1695713043545606E-2</v>
      </c>
      <c r="BY12" s="17"/>
      <c r="BZ12" s="17">
        <v>6.9088356657230399E-2</v>
      </c>
      <c r="CA12" s="17">
        <v>8.1503131259310899E-2</v>
      </c>
    </row>
    <row r="13" spans="2:79" x14ac:dyDescent="0.35">
      <c r="B13" s="18" t="s">
        <v>491</v>
      </c>
      <c r="C13" s="17">
        <v>2.7245832138189201E-2</v>
      </c>
      <c r="D13" s="17">
        <v>4.8819814045504603E-2</v>
      </c>
      <c r="E13" s="17">
        <v>2.0299945882011901E-2</v>
      </c>
      <c r="F13" s="17">
        <v>1.68594100200865E-2</v>
      </c>
      <c r="G13" s="17">
        <v>1.41706682719104E-2</v>
      </c>
      <c r="H13" s="17">
        <v>3.1092998098812899E-2</v>
      </c>
      <c r="I13" s="17">
        <v>3.73761268707027E-2</v>
      </c>
      <c r="J13" s="17">
        <v>3.1233658637497899E-2</v>
      </c>
      <c r="K13" s="17">
        <v>1.57136574924122E-2</v>
      </c>
      <c r="L13" s="17">
        <v>2.5131664157232801E-2</v>
      </c>
      <c r="M13" s="17"/>
      <c r="N13" s="17">
        <v>3.5562290102418598E-2</v>
      </c>
      <c r="O13" s="17">
        <v>1.5483567208507E-2</v>
      </c>
      <c r="P13" s="17">
        <v>1.9010314712886101E-2</v>
      </c>
      <c r="Q13" s="17">
        <v>3.1833198879268998E-2</v>
      </c>
      <c r="R13" s="17"/>
      <c r="S13" s="17">
        <v>3.5392776280700602E-2</v>
      </c>
      <c r="T13" s="17">
        <v>0</v>
      </c>
      <c r="U13" s="17">
        <v>2.59129899520988E-2</v>
      </c>
      <c r="V13" s="17">
        <v>3.3244222767426897E-2</v>
      </c>
      <c r="W13" s="17">
        <v>1.7315396041383001E-2</v>
      </c>
      <c r="X13" s="17">
        <v>4.9680247153732399E-2</v>
      </c>
      <c r="Y13" s="17">
        <v>1.8078272930336502E-2</v>
      </c>
      <c r="Z13" s="17"/>
      <c r="AA13" s="17">
        <v>2.6880603671177901E-2</v>
      </c>
      <c r="AB13" s="17">
        <v>4.7770454798394903E-2</v>
      </c>
      <c r="AC13" s="17"/>
      <c r="AD13" s="17">
        <v>2.0986839164532398E-2</v>
      </c>
      <c r="AE13" s="17">
        <v>3.52558186944067E-2</v>
      </c>
      <c r="AF13" s="17">
        <v>3.5193877508733901E-2</v>
      </c>
      <c r="AG13" s="17"/>
      <c r="AH13" s="17">
        <v>2.2502392365739299E-2</v>
      </c>
      <c r="AI13" s="17">
        <v>2.9913815579124699E-2</v>
      </c>
      <c r="AJ13" s="17"/>
      <c r="AK13" s="17">
        <v>7.3602746907627196E-3</v>
      </c>
      <c r="AL13" s="17">
        <v>3.3607216341361199E-2</v>
      </c>
      <c r="AM13" s="17"/>
      <c r="AN13" s="17">
        <v>2.1573663780015299E-2</v>
      </c>
      <c r="AO13" s="17">
        <v>3.1833198879268998E-2</v>
      </c>
      <c r="AP13" s="17"/>
      <c r="AQ13" s="17">
        <v>2.1427131034984101E-2</v>
      </c>
      <c r="AR13" s="17">
        <v>3.2633468775303001E-2</v>
      </c>
      <c r="AS13" s="17"/>
      <c r="AT13" s="17">
        <v>5.9169892606368603E-2</v>
      </c>
      <c r="AU13" s="17">
        <v>2.8193949787276799E-2</v>
      </c>
      <c r="AV13" s="17">
        <v>2.8949111507597599E-2</v>
      </c>
      <c r="AW13" s="17">
        <v>1.7843914826997799E-2</v>
      </c>
      <c r="AX13" s="17"/>
      <c r="AY13" s="17">
        <v>3.0324094878122699E-2</v>
      </c>
      <c r="AZ13" s="17">
        <v>2.5689034441676299E-2</v>
      </c>
      <c r="BA13" s="17"/>
      <c r="BB13" s="17">
        <v>3.7131451110991601E-2</v>
      </c>
      <c r="BC13" s="17">
        <v>2.53854785590318E-2</v>
      </c>
      <c r="BD13" s="17"/>
      <c r="BE13" s="17">
        <v>4.09400082355015E-2</v>
      </c>
      <c r="BF13" s="17">
        <v>2.4691961529371701E-2</v>
      </c>
      <c r="BG13" s="17"/>
      <c r="BH13" s="17">
        <v>5.3552170609734599E-2</v>
      </c>
      <c r="BI13" s="17">
        <v>2.45798130235448E-2</v>
      </c>
      <c r="BJ13" s="17"/>
      <c r="BK13" s="17">
        <v>3.2222173657701997E-2</v>
      </c>
      <c r="BL13" s="17">
        <v>2.6184896067785901E-2</v>
      </c>
      <c r="BM13" s="17"/>
      <c r="BN13" s="17">
        <v>1.37258793534748E-2</v>
      </c>
      <c r="BO13" s="17">
        <v>2.8341985642826899E-2</v>
      </c>
      <c r="BP13" s="17"/>
      <c r="BQ13" s="17">
        <v>1.2894210175901E-2</v>
      </c>
      <c r="BR13" s="17">
        <v>2.98680657581754E-2</v>
      </c>
      <c r="BS13" s="17"/>
      <c r="BT13" s="17">
        <v>3.88844008711966E-2</v>
      </c>
      <c r="BU13" s="17">
        <v>2.5842881144441499E-2</v>
      </c>
      <c r="BV13" s="17"/>
      <c r="BW13" s="17">
        <v>2.04102240826756E-2</v>
      </c>
      <c r="BX13" s="17">
        <v>3.2438377718132003E-2</v>
      </c>
      <c r="BY13" s="17"/>
      <c r="BZ13" s="17">
        <v>7.4959062002683896E-3</v>
      </c>
      <c r="CA13" s="17">
        <v>3.0389777207839499E-2</v>
      </c>
    </row>
    <row r="14" spans="2:79" x14ac:dyDescent="0.35">
      <c r="B14" s="18" t="s">
        <v>75</v>
      </c>
      <c r="C14" s="19">
        <v>3.2138647563934503E-2</v>
      </c>
      <c r="D14" s="19">
        <v>3.9333644572913697E-2</v>
      </c>
      <c r="E14" s="19">
        <v>1.24983805113279E-2</v>
      </c>
      <c r="F14" s="19">
        <v>7.7295339308477299E-3</v>
      </c>
      <c r="G14" s="19">
        <v>1.7373619427426702E-2</v>
      </c>
      <c r="H14" s="19">
        <v>3.4851854142164601E-2</v>
      </c>
      <c r="I14" s="19">
        <v>3.4363531067236198E-2</v>
      </c>
      <c r="J14" s="19">
        <v>8.1554600978923406E-2</v>
      </c>
      <c r="K14" s="19">
        <v>0</v>
      </c>
      <c r="L14" s="19">
        <v>5.7203961220510302E-2</v>
      </c>
      <c r="M14" s="19"/>
      <c r="N14" s="19">
        <v>8.0663343648291197E-2</v>
      </c>
      <c r="O14" s="19">
        <v>6.0010242797603801E-2</v>
      </c>
      <c r="P14" s="19">
        <v>3.3311399076718498E-2</v>
      </c>
      <c r="Q14" s="19">
        <v>1.54915749214711E-2</v>
      </c>
      <c r="R14" s="19"/>
      <c r="S14" s="19">
        <v>4.4106430968793499E-2</v>
      </c>
      <c r="T14" s="19">
        <v>2.6078249876393001E-2</v>
      </c>
      <c r="U14" s="19">
        <v>8.8429449418601508E-3</v>
      </c>
      <c r="V14" s="19">
        <v>4.0768337865637098E-2</v>
      </c>
      <c r="W14" s="19">
        <v>1.5264568653073801E-2</v>
      </c>
      <c r="X14" s="19">
        <v>2.40398477599582E-2</v>
      </c>
      <c r="Y14" s="19">
        <v>2.0326546012506299E-2</v>
      </c>
      <c r="Z14" s="19"/>
      <c r="AA14" s="19">
        <v>3.1920764837339098E-2</v>
      </c>
      <c r="AB14" s="19">
        <v>4.4382930667440298E-2</v>
      </c>
      <c r="AC14" s="19"/>
      <c r="AD14" s="19">
        <v>2.8550361213979299E-2</v>
      </c>
      <c r="AE14" s="19">
        <v>2.6259048943524599E-2</v>
      </c>
      <c r="AF14" s="19">
        <v>9.1309177019151602E-2</v>
      </c>
      <c r="AG14" s="19"/>
      <c r="AH14" s="19">
        <v>6.9070195465913298E-3</v>
      </c>
      <c r="AI14" s="19">
        <v>4.6330366857831901E-2</v>
      </c>
      <c r="AJ14" s="19"/>
      <c r="AK14" s="19">
        <v>4.6328791159726802E-2</v>
      </c>
      <c r="AL14" s="19">
        <v>2.7599224641058399E-2</v>
      </c>
      <c r="AM14" s="19"/>
      <c r="AN14" s="19">
        <v>5.27223514682304E-2</v>
      </c>
      <c r="AO14" s="19">
        <v>1.54915749214711E-2</v>
      </c>
      <c r="AP14" s="19"/>
      <c r="AQ14" s="19">
        <v>2.5686385411590601E-2</v>
      </c>
      <c r="AR14" s="19">
        <v>3.8112909404791402E-2</v>
      </c>
      <c r="AS14" s="19"/>
      <c r="AT14" s="19">
        <v>0.123558462384716</v>
      </c>
      <c r="AU14" s="19">
        <v>5.55435384855133E-2</v>
      </c>
      <c r="AV14" s="19">
        <v>3.03670529936956E-2</v>
      </c>
      <c r="AW14" s="19">
        <v>0</v>
      </c>
      <c r="AX14" s="19"/>
      <c r="AY14" s="19">
        <v>1.5084545200757001E-2</v>
      </c>
      <c r="AZ14" s="19">
        <v>4.0763573217832097E-2</v>
      </c>
      <c r="BA14" s="19"/>
      <c r="BB14" s="19">
        <v>3.1747475110274398E-2</v>
      </c>
      <c r="BC14" s="19">
        <v>3.2212261474832297E-2</v>
      </c>
      <c r="BD14" s="19"/>
      <c r="BE14" s="19">
        <v>2.1679401275680799E-2</v>
      </c>
      <c r="BF14" s="19">
        <v>3.4089225787563203E-2</v>
      </c>
      <c r="BG14" s="19"/>
      <c r="BH14" s="19">
        <v>4.4027234348906402E-2</v>
      </c>
      <c r="BI14" s="19">
        <v>3.0933797270947899E-2</v>
      </c>
      <c r="BJ14" s="19"/>
      <c r="BK14" s="19">
        <v>2.63362150025345E-2</v>
      </c>
      <c r="BL14" s="19">
        <v>3.3375702934096099E-2</v>
      </c>
      <c r="BM14" s="19"/>
      <c r="BN14" s="19">
        <v>1.3453964142919999E-2</v>
      </c>
      <c r="BO14" s="19">
        <v>3.3653540518157402E-2</v>
      </c>
      <c r="BP14" s="19"/>
      <c r="BQ14" s="19">
        <v>1.5176846345295701E-2</v>
      </c>
      <c r="BR14" s="19">
        <v>3.5237795906046102E-2</v>
      </c>
      <c r="BS14" s="19"/>
      <c r="BT14" s="19">
        <v>1.51817795030418E-2</v>
      </c>
      <c r="BU14" s="19">
        <v>3.4182683685782402E-2</v>
      </c>
      <c r="BV14" s="19"/>
      <c r="BW14" s="19">
        <v>5.2809631751722402E-2</v>
      </c>
      <c r="BX14" s="19">
        <v>1.6436309643785299E-2</v>
      </c>
      <c r="BY14" s="19"/>
      <c r="BZ14" s="19">
        <v>7.1711890164985401E-3</v>
      </c>
      <c r="CA14" s="19">
        <v>3.6113159592417197E-2</v>
      </c>
    </row>
    <row r="15" spans="2:79" x14ac:dyDescent="0.35">
      <c r="B15" s="16" t="s">
        <v>707</v>
      </c>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CA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132</v>
      </c>
      <c r="CA7" s="10">
        <v>948</v>
      </c>
    </row>
    <row r="8" spans="2:79" ht="30" customHeight="1" x14ac:dyDescent="0.35">
      <c r="B8" s="11" t="s">
        <v>27</v>
      </c>
      <c r="C8" s="11">
        <v>1035</v>
      </c>
      <c r="D8" s="11">
        <v>133</v>
      </c>
      <c r="E8" s="11">
        <v>132</v>
      </c>
      <c r="F8" s="11">
        <v>89</v>
      </c>
      <c r="G8" s="11">
        <v>177</v>
      </c>
      <c r="H8" s="11">
        <v>128</v>
      </c>
      <c r="I8" s="11">
        <v>122</v>
      </c>
      <c r="J8" s="11">
        <v>93</v>
      </c>
      <c r="K8" s="11">
        <v>49</v>
      </c>
      <c r="L8" s="11">
        <v>112</v>
      </c>
      <c r="M8" s="11"/>
      <c r="N8" s="11">
        <v>104</v>
      </c>
      <c r="O8" s="11">
        <v>152</v>
      </c>
      <c r="P8" s="11">
        <v>207</v>
      </c>
      <c r="Q8" s="11">
        <v>572</v>
      </c>
      <c r="R8" s="11"/>
      <c r="S8" s="11">
        <v>105</v>
      </c>
      <c r="T8" s="11">
        <v>73</v>
      </c>
      <c r="U8" s="11">
        <v>111</v>
      </c>
      <c r="V8" s="11">
        <v>153</v>
      </c>
      <c r="W8" s="11">
        <v>210</v>
      </c>
      <c r="X8" s="11">
        <v>210</v>
      </c>
      <c r="Y8" s="11">
        <v>137</v>
      </c>
      <c r="Z8" s="11"/>
      <c r="AA8" s="11">
        <v>1017</v>
      </c>
      <c r="AB8" s="11">
        <v>18</v>
      </c>
      <c r="AC8" s="11"/>
      <c r="AD8" s="11">
        <v>563</v>
      </c>
      <c r="AE8" s="11">
        <v>410</v>
      </c>
      <c r="AF8" s="11">
        <v>55</v>
      </c>
      <c r="AG8" s="11"/>
      <c r="AH8" s="11">
        <v>373</v>
      </c>
      <c r="AI8" s="11">
        <v>663</v>
      </c>
      <c r="AJ8" s="11"/>
      <c r="AK8" s="11">
        <v>251</v>
      </c>
      <c r="AL8" s="11">
        <v>784</v>
      </c>
      <c r="AM8" s="11"/>
      <c r="AN8" s="11">
        <v>463</v>
      </c>
      <c r="AO8" s="11">
        <v>572</v>
      </c>
      <c r="AP8" s="11"/>
      <c r="AQ8" s="11">
        <v>498</v>
      </c>
      <c r="AR8" s="11">
        <v>538</v>
      </c>
      <c r="AS8" s="11"/>
      <c r="AT8" s="11">
        <v>32</v>
      </c>
      <c r="AU8" s="11">
        <v>232</v>
      </c>
      <c r="AV8" s="11">
        <v>541</v>
      </c>
      <c r="AW8" s="11">
        <v>230</v>
      </c>
      <c r="AX8" s="11"/>
      <c r="AY8" s="11">
        <v>348</v>
      </c>
      <c r="AZ8" s="11">
        <v>688</v>
      </c>
      <c r="BA8" s="11"/>
      <c r="BB8" s="11">
        <v>164</v>
      </c>
      <c r="BC8" s="11">
        <v>871</v>
      </c>
      <c r="BD8" s="11"/>
      <c r="BE8" s="11">
        <v>163</v>
      </c>
      <c r="BF8" s="11">
        <v>873</v>
      </c>
      <c r="BG8" s="11"/>
      <c r="BH8" s="11">
        <v>95</v>
      </c>
      <c r="BI8" s="11">
        <v>940</v>
      </c>
      <c r="BJ8" s="11"/>
      <c r="BK8" s="11">
        <v>182</v>
      </c>
      <c r="BL8" s="11">
        <v>853</v>
      </c>
      <c r="BM8" s="11"/>
      <c r="BN8" s="11">
        <v>78</v>
      </c>
      <c r="BO8" s="11">
        <v>958</v>
      </c>
      <c r="BP8" s="11"/>
      <c r="BQ8" s="11">
        <v>160</v>
      </c>
      <c r="BR8" s="11">
        <v>875</v>
      </c>
      <c r="BS8" s="11"/>
      <c r="BT8" s="11">
        <v>111</v>
      </c>
      <c r="BU8" s="11">
        <v>924</v>
      </c>
      <c r="BV8" s="11"/>
      <c r="BW8" s="11">
        <v>447</v>
      </c>
      <c r="BX8" s="11">
        <v>588</v>
      </c>
      <c r="BY8" s="11"/>
      <c r="BZ8" s="11">
        <v>142</v>
      </c>
      <c r="CA8" s="11">
        <v>893</v>
      </c>
    </row>
    <row r="9" spans="2:79" x14ac:dyDescent="0.35">
      <c r="B9" s="18" t="s">
        <v>487</v>
      </c>
      <c r="C9" s="17">
        <v>0.245400610417985</v>
      </c>
      <c r="D9" s="17">
        <v>0.16165788843972201</v>
      </c>
      <c r="E9" s="17">
        <v>0.323240568523602</v>
      </c>
      <c r="F9" s="17">
        <v>0.26838130329917997</v>
      </c>
      <c r="G9" s="17">
        <v>0.32780433775117901</v>
      </c>
      <c r="H9" s="17">
        <v>0.20207097989183201</v>
      </c>
      <c r="I9" s="17">
        <v>0.24874907769590701</v>
      </c>
      <c r="J9" s="17">
        <v>0.172607085684711</v>
      </c>
      <c r="K9" s="17">
        <v>0.269392395197801</v>
      </c>
      <c r="L9" s="17">
        <v>0.20026381063361001</v>
      </c>
      <c r="M9" s="17"/>
      <c r="N9" s="17">
        <v>0.24083837631094801</v>
      </c>
      <c r="O9" s="17">
        <v>0.20707480383577101</v>
      </c>
      <c r="P9" s="17">
        <v>0.17664867911694099</v>
      </c>
      <c r="Q9" s="17">
        <v>0.28125400118678301</v>
      </c>
      <c r="R9" s="17"/>
      <c r="S9" s="17">
        <v>0.21158161378724999</v>
      </c>
      <c r="T9" s="17">
        <v>0.33351875443176598</v>
      </c>
      <c r="U9" s="17">
        <v>0.26889937562898503</v>
      </c>
      <c r="V9" s="17">
        <v>0.226543516249538</v>
      </c>
      <c r="W9" s="17">
        <v>0.20982940865482799</v>
      </c>
      <c r="X9" s="17">
        <v>0.243174541720835</v>
      </c>
      <c r="Y9" s="17">
        <v>0.329695114285603</v>
      </c>
      <c r="Z9" s="17"/>
      <c r="AA9" s="17">
        <v>0.24688749454508299</v>
      </c>
      <c r="AB9" s="17">
        <v>0.16184267776866701</v>
      </c>
      <c r="AC9" s="17"/>
      <c r="AD9" s="17">
        <v>0.24130913226949899</v>
      </c>
      <c r="AE9" s="17">
        <v>0.25208268683707302</v>
      </c>
      <c r="AF9" s="17">
        <v>0.24160713058233099</v>
      </c>
      <c r="AG9" s="17"/>
      <c r="AH9" s="17">
        <v>0.284919424825476</v>
      </c>
      <c r="AI9" s="17">
        <v>0.223172955487703</v>
      </c>
      <c r="AJ9" s="17"/>
      <c r="AK9" s="17">
        <v>0.26956339357734199</v>
      </c>
      <c r="AL9" s="17">
        <v>0.23767094291929999</v>
      </c>
      <c r="AM9" s="17"/>
      <c r="AN9" s="17">
        <v>0.20106875728078599</v>
      </c>
      <c r="AO9" s="17">
        <v>0.28125400118678301</v>
      </c>
      <c r="AP9" s="17"/>
      <c r="AQ9" s="17">
        <v>0.283954351292378</v>
      </c>
      <c r="AR9" s="17">
        <v>0.20970303064055701</v>
      </c>
      <c r="AS9" s="17"/>
      <c r="AT9" s="17">
        <v>0.225052286212202</v>
      </c>
      <c r="AU9" s="17">
        <v>0.26353467799403202</v>
      </c>
      <c r="AV9" s="17">
        <v>0.223073315881676</v>
      </c>
      <c r="AW9" s="17">
        <v>0.28240703073111401</v>
      </c>
      <c r="AX9" s="17"/>
      <c r="AY9" s="17">
        <v>0.257896869039766</v>
      </c>
      <c r="AZ9" s="17">
        <v>0.23908076436162201</v>
      </c>
      <c r="BA9" s="17"/>
      <c r="BB9" s="17">
        <v>0.272227403836378</v>
      </c>
      <c r="BC9" s="17">
        <v>0.240352133302841</v>
      </c>
      <c r="BD9" s="17"/>
      <c r="BE9" s="17">
        <v>0.29677014961287601</v>
      </c>
      <c r="BF9" s="17">
        <v>0.23582054109464101</v>
      </c>
      <c r="BG9" s="17"/>
      <c r="BH9" s="17">
        <v>0.26013854436179601</v>
      </c>
      <c r="BI9" s="17">
        <v>0.24390699268600499</v>
      </c>
      <c r="BJ9" s="17"/>
      <c r="BK9" s="17">
        <v>0.24606599672061899</v>
      </c>
      <c r="BL9" s="17">
        <v>0.245258752724648</v>
      </c>
      <c r="BM9" s="17"/>
      <c r="BN9" s="17">
        <v>0.36671872911867798</v>
      </c>
      <c r="BO9" s="17">
        <v>0.23556453457457099</v>
      </c>
      <c r="BP9" s="17"/>
      <c r="BQ9" s="17">
        <v>0.30549469910871302</v>
      </c>
      <c r="BR9" s="17">
        <v>0.23442061525497601</v>
      </c>
      <c r="BS9" s="17"/>
      <c r="BT9" s="17">
        <v>0.25642664135161602</v>
      </c>
      <c r="BU9" s="17">
        <v>0.24407149672623299</v>
      </c>
      <c r="BV9" s="17"/>
      <c r="BW9" s="17">
        <v>0.20170219816927201</v>
      </c>
      <c r="BX9" s="17">
        <v>0.27859531607252502</v>
      </c>
      <c r="BY9" s="17"/>
      <c r="BZ9" s="17">
        <v>0.25572792065197802</v>
      </c>
      <c r="CA9" s="17">
        <v>0.243756629767375</v>
      </c>
    </row>
    <row r="10" spans="2:79" x14ac:dyDescent="0.35">
      <c r="B10" s="18" t="s">
        <v>488</v>
      </c>
      <c r="C10" s="17">
        <v>0.39196955705659797</v>
      </c>
      <c r="D10" s="17">
        <v>0.41490812508959202</v>
      </c>
      <c r="E10" s="17">
        <v>0.38242370560183497</v>
      </c>
      <c r="F10" s="17">
        <v>0.43992570169357997</v>
      </c>
      <c r="G10" s="17">
        <v>0.33786404603435999</v>
      </c>
      <c r="H10" s="17">
        <v>0.44752746083989697</v>
      </c>
      <c r="I10" s="17">
        <v>0.359140963235205</v>
      </c>
      <c r="J10" s="17">
        <v>0.41916986758943597</v>
      </c>
      <c r="K10" s="17">
        <v>0.42010510042516302</v>
      </c>
      <c r="L10" s="17">
        <v>0.360476033561689</v>
      </c>
      <c r="M10" s="17"/>
      <c r="N10" s="17">
        <v>0.40228854083995502</v>
      </c>
      <c r="O10" s="17">
        <v>0.40144809053359698</v>
      </c>
      <c r="P10" s="17">
        <v>0.38335392659568301</v>
      </c>
      <c r="Q10" s="17">
        <v>0.39069042300699902</v>
      </c>
      <c r="R10" s="17"/>
      <c r="S10" s="17">
        <v>0.41856269377148497</v>
      </c>
      <c r="T10" s="17">
        <v>0.36659079838929198</v>
      </c>
      <c r="U10" s="17">
        <v>0.36238030623553602</v>
      </c>
      <c r="V10" s="17">
        <v>0.364941307557753</v>
      </c>
      <c r="W10" s="17">
        <v>0.43672099742798598</v>
      </c>
      <c r="X10" s="17">
        <v>0.44081969284786499</v>
      </c>
      <c r="Y10" s="17">
        <v>0.337182459451357</v>
      </c>
      <c r="Z10" s="17"/>
      <c r="AA10" s="17">
        <v>0.392100141524729</v>
      </c>
      <c r="AB10" s="17">
        <v>0.38463114514253</v>
      </c>
      <c r="AC10" s="17"/>
      <c r="AD10" s="17">
        <v>0.394675845930827</v>
      </c>
      <c r="AE10" s="17">
        <v>0.40425464133889499</v>
      </c>
      <c r="AF10" s="17">
        <v>0.28749984215656799</v>
      </c>
      <c r="AG10" s="17"/>
      <c r="AH10" s="17">
        <v>0.42262635997450598</v>
      </c>
      <c r="AI10" s="17">
        <v>0.37472640726221201</v>
      </c>
      <c r="AJ10" s="17"/>
      <c r="AK10" s="17">
        <v>0.39306467809393603</v>
      </c>
      <c r="AL10" s="17">
        <v>0.39161922814648797</v>
      </c>
      <c r="AM10" s="17"/>
      <c r="AN10" s="17">
        <v>0.39355117546461199</v>
      </c>
      <c r="AO10" s="17">
        <v>0.39069042300699902</v>
      </c>
      <c r="AP10" s="17"/>
      <c r="AQ10" s="17">
        <v>0.39342612338829003</v>
      </c>
      <c r="AR10" s="17">
        <v>0.39062089693575403</v>
      </c>
      <c r="AS10" s="17"/>
      <c r="AT10" s="17">
        <v>0.33868718595888297</v>
      </c>
      <c r="AU10" s="17">
        <v>0.299783268643037</v>
      </c>
      <c r="AV10" s="17">
        <v>0.41479476157963002</v>
      </c>
      <c r="AW10" s="17">
        <v>0.43859832268732402</v>
      </c>
      <c r="AX10" s="17"/>
      <c r="AY10" s="17">
        <v>0.38134468398844401</v>
      </c>
      <c r="AZ10" s="17">
        <v>0.39734297034704502</v>
      </c>
      <c r="BA10" s="17"/>
      <c r="BB10" s="17">
        <v>0.38706543729861398</v>
      </c>
      <c r="BC10" s="17">
        <v>0.39289245290859098</v>
      </c>
      <c r="BD10" s="17"/>
      <c r="BE10" s="17">
        <v>0.32132596255689599</v>
      </c>
      <c r="BF10" s="17">
        <v>0.40514410647176302</v>
      </c>
      <c r="BG10" s="17"/>
      <c r="BH10" s="17">
        <v>0.41473577649961901</v>
      </c>
      <c r="BI10" s="17">
        <v>0.38966231174121801</v>
      </c>
      <c r="BJ10" s="17"/>
      <c r="BK10" s="17">
        <v>0.40322953691448099</v>
      </c>
      <c r="BL10" s="17">
        <v>0.389568974472706</v>
      </c>
      <c r="BM10" s="17"/>
      <c r="BN10" s="17">
        <v>0.41538101815511003</v>
      </c>
      <c r="BO10" s="17">
        <v>0.39007143244474002</v>
      </c>
      <c r="BP10" s="17"/>
      <c r="BQ10" s="17">
        <v>0.43334634224287599</v>
      </c>
      <c r="BR10" s="17">
        <v>0.38440946402408199</v>
      </c>
      <c r="BS10" s="17"/>
      <c r="BT10" s="17">
        <v>0.39290421137938603</v>
      </c>
      <c r="BU10" s="17">
        <v>0.391856890779408</v>
      </c>
      <c r="BV10" s="17"/>
      <c r="BW10" s="17">
        <v>0.39403723057432199</v>
      </c>
      <c r="BX10" s="17">
        <v>0.39039888640110898</v>
      </c>
      <c r="BY10" s="17"/>
      <c r="BZ10" s="17">
        <v>0.43103036579288201</v>
      </c>
      <c r="CA10" s="17">
        <v>0.38575155718009202</v>
      </c>
    </row>
    <row r="11" spans="2:79" ht="29" x14ac:dyDescent="0.35">
      <c r="B11" s="18" t="s">
        <v>489</v>
      </c>
      <c r="C11" s="17">
        <v>0.224375122066445</v>
      </c>
      <c r="D11" s="17">
        <v>0.26969387570700898</v>
      </c>
      <c r="E11" s="17">
        <v>0.16929863317157401</v>
      </c>
      <c r="F11" s="17">
        <v>0.195644658971561</v>
      </c>
      <c r="G11" s="17">
        <v>0.17654317105168901</v>
      </c>
      <c r="H11" s="17">
        <v>0.25844841819227898</v>
      </c>
      <c r="I11" s="17">
        <v>0.26049027152773702</v>
      </c>
      <c r="J11" s="17">
        <v>0.227482596601321</v>
      </c>
      <c r="K11" s="17">
        <v>0.208802150080694</v>
      </c>
      <c r="L11" s="17">
        <v>0.26011656103522801</v>
      </c>
      <c r="M11" s="17"/>
      <c r="N11" s="17">
        <v>0.16924587156120699</v>
      </c>
      <c r="O11" s="17">
        <v>0.21347748740708</v>
      </c>
      <c r="P11" s="17">
        <v>0.26585881160553698</v>
      </c>
      <c r="Q11" s="17">
        <v>0.22229965044567501</v>
      </c>
      <c r="R11" s="17"/>
      <c r="S11" s="17">
        <v>0.20743770581964999</v>
      </c>
      <c r="T11" s="17">
        <v>0.18208615782323201</v>
      </c>
      <c r="U11" s="17">
        <v>0.244757496739474</v>
      </c>
      <c r="V11" s="17">
        <v>0.28479111035311699</v>
      </c>
      <c r="W11" s="17">
        <v>0.22817262721527701</v>
      </c>
      <c r="X11" s="17">
        <v>0.18836703142290701</v>
      </c>
      <c r="Y11" s="17">
        <v>0.22307642808669501</v>
      </c>
      <c r="Z11" s="17"/>
      <c r="AA11" s="17">
        <v>0.22469621523383301</v>
      </c>
      <c r="AB11" s="17">
        <v>0.206330756156694</v>
      </c>
      <c r="AC11" s="17"/>
      <c r="AD11" s="17">
        <v>0.20912780832244801</v>
      </c>
      <c r="AE11" s="17">
        <v>0.24542541453811401</v>
      </c>
      <c r="AF11" s="17">
        <v>0.25268365958044298</v>
      </c>
      <c r="AG11" s="17"/>
      <c r="AH11" s="17">
        <v>0.20330554800322401</v>
      </c>
      <c r="AI11" s="17">
        <v>0.236225862753557</v>
      </c>
      <c r="AJ11" s="17"/>
      <c r="AK11" s="17">
        <v>0.196848735636903</v>
      </c>
      <c r="AL11" s="17">
        <v>0.23318080529992899</v>
      </c>
      <c r="AM11" s="17"/>
      <c r="AN11" s="17">
        <v>0.226941392678775</v>
      </c>
      <c r="AO11" s="17">
        <v>0.22229965044567501</v>
      </c>
      <c r="AP11" s="17"/>
      <c r="AQ11" s="17">
        <v>0.200786291086474</v>
      </c>
      <c r="AR11" s="17">
        <v>0.246216431279659</v>
      </c>
      <c r="AS11" s="17"/>
      <c r="AT11" s="17">
        <v>0.182980473159885</v>
      </c>
      <c r="AU11" s="17">
        <v>0.233237831236312</v>
      </c>
      <c r="AV11" s="17">
        <v>0.24329968228618801</v>
      </c>
      <c r="AW11" s="17">
        <v>0.1767849088524</v>
      </c>
      <c r="AX11" s="17"/>
      <c r="AY11" s="17">
        <v>0.236241925931511</v>
      </c>
      <c r="AZ11" s="17">
        <v>0.21837361586541601</v>
      </c>
      <c r="BA11" s="17"/>
      <c r="BB11" s="17">
        <v>0.20363398971208199</v>
      </c>
      <c r="BC11" s="17">
        <v>0.22827835158776999</v>
      </c>
      <c r="BD11" s="17"/>
      <c r="BE11" s="17">
        <v>0.24017408803420301</v>
      </c>
      <c r="BF11" s="17">
        <v>0.22142872247671799</v>
      </c>
      <c r="BG11" s="17"/>
      <c r="BH11" s="17">
        <v>0.18388684336408101</v>
      </c>
      <c r="BI11" s="17">
        <v>0.22847841166169999</v>
      </c>
      <c r="BJ11" s="17"/>
      <c r="BK11" s="17">
        <v>0.21489265791353801</v>
      </c>
      <c r="BL11" s="17">
        <v>0.226396745425026</v>
      </c>
      <c r="BM11" s="17"/>
      <c r="BN11" s="17">
        <v>0.119021298948868</v>
      </c>
      <c r="BO11" s="17">
        <v>0.23291686509441401</v>
      </c>
      <c r="BP11" s="17"/>
      <c r="BQ11" s="17">
        <v>0.20059388067372999</v>
      </c>
      <c r="BR11" s="17">
        <v>0.22872027349733201</v>
      </c>
      <c r="BS11" s="17"/>
      <c r="BT11" s="17">
        <v>0.25399062714452098</v>
      </c>
      <c r="BU11" s="17">
        <v>0.220805172596473</v>
      </c>
      <c r="BV11" s="17"/>
      <c r="BW11" s="17">
        <v>0.226698010920246</v>
      </c>
      <c r="BX11" s="17">
        <v>0.222610581713553</v>
      </c>
      <c r="BY11" s="17"/>
      <c r="BZ11" s="17">
        <v>0.214101640300038</v>
      </c>
      <c r="CA11" s="17">
        <v>0.22601053388769199</v>
      </c>
    </row>
    <row r="12" spans="2:79" ht="29" x14ac:dyDescent="0.35">
      <c r="B12" s="18" t="s">
        <v>490</v>
      </c>
      <c r="C12" s="17">
        <v>8.6836153932713697E-2</v>
      </c>
      <c r="D12" s="17">
        <v>5.6641136748930399E-2</v>
      </c>
      <c r="E12" s="17">
        <v>0.112294807393121</v>
      </c>
      <c r="F12" s="17">
        <v>7.9188926015592395E-2</v>
      </c>
      <c r="G12" s="17">
        <v>0.109340287234811</v>
      </c>
      <c r="H12" s="17">
        <v>6.9165302943562199E-2</v>
      </c>
      <c r="I12" s="17">
        <v>7.9572937688325698E-2</v>
      </c>
      <c r="J12" s="17">
        <v>7.2912322499648199E-2</v>
      </c>
      <c r="K12" s="17">
        <v>8.5986696803928994E-2</v>
      </c>
      <c r="L12" s="17">
        <v>0.103150837990482</v>
      </c>
      <c r="M12" s="17"/>
      <c r="N12" s="17">
        <v>8.8876142311040907E-2</v>
      </c>
      <c r="O12" s="17">
        <v>9.8730767301861699E-2</v>
      </c>
      <c r="P12" s="17">
        <v>0.13434333850479799</v>
      </c>
      <c r="Q12" s="17">
        <v>6.6137372457469201E-2</v>
      </c>
      <c r="R12" s="17"/>
      <c r="S12" s="17">
        <v>9.5192748547742803E-2</v>
      </c>
      <c r="T12" s="17">
        <v>0.103067950866071</v>
      </c>
      <c r="U12" s="17">
        <v>9.5734559829412494E-2</v>
      </c>
      <c r="V12" s="17">
        <v>7.7480505633447994E-2</v>
      </c>
      <c r="W12" s="17">
        <v>9.8855735499676495E-2</v>
      </c>
      <c r="X12" s="17">
        <v>5.9571001509798299E-2</v>
      </c>
      <c r="Y12" s="17">
        <v>7.6427076264149699E-2</v>
      </c>
      <c r="Z12" s="17"/>
      <c r="AA12" s="17">
        <v>8.6043685872307499E-2</v>
      </c>
      <c r="AB12" s="17">
        <v>0.13137021789328601</v>
      </c>
      <c r="AC12" s="17"/>
      <c r="AD12" s="17">
        <v>9.2963882554479904E-2</v>
      </c>
      <c r="AE12" s="17">
        <v>7.2125111819381499E-2</v>
      </c>
      <c r="AF12" s="17">
        <v>0.12377533536544599</v>
      </c>
      <c r="AG12" s="17"/>
      <c r="AH12" s="17">
        <v>6.5656226909073606E-2</v>
      </c>
      <c r="AI12" s="17">
        <v>9.8748963473902399E-2</v>
      </c>
      <c r="AJ12" s="17"/>
      <c r="AK12" s="17">
        <v>7.1984788979128606E-2</v>
      </c>
      <c r="AL12" s="17">
        <v>9.15871013809334E-2</v>
      </c>
      <c r="AM12" s="17"/>
      <c r="AN12" s="17">
        <v>0.112429698108124</v>
      </c>
      <c r="AO12" s="17">
        <v>6.6137372457469201E-2</v>
      </c>
      <c r="AP12" s="17"/>
      <c r="AQ12" s="17">
        <v>7.5359909401856898E-2</v>
      </c>
      <c r="AR12" s="17">
        <v>9.7462208509887793E-2</v>
      </c>
      <c r="AS12" s="17"/>
      <c r="AT12" s="17">
        <v>0.117905485369189</v>
      </c>
      <c r="AU12" s="17">
        <v>0.113453641508931</v>
      </c>
      <c r="AV12" s="17">
        <v>7.9539114953609699E-2</v>
      </c>
      <c r="AW12" s="17">
        <v>7.28464544090454E-2</v>
      </c>
      <c r="AX12" s="17"/>
      <c r="AY12" s="17">
        <v>8.4986121942291298E-2</v>
      </c>
      <c r="AZ12" s="17">
        <v>8.7771787367703302E-2</v>
      </c>
      <c r="BA12" s="17"/>
      <c r="BB12" s="17">
        <v>7.9159929818544694E-2</v>
      </c>
      <c r="BC12" s="17">
        <v>8.8280726199204698E-2</v>
      </c>
      <c r="BD12" s="17"/>
      <c r="BE12" s="17">
        <v>8.8872996952401695E-2</v>
      </c>
      <c r="BF12" s="17">
        <v>8.6456296576871899E-2</v>
      </c>
      <c r="BG12" s="17"/>
      <c r="BH12" s="17">
        <v>7.6780681992745695E-2</v>
      </c>
      <c r="BI12" s="17">
        <v>8.78552269758026E-2</v>
      </c>
      <c r="BJ12" s="17"/>
      <c r="BK12" s="17">
        <v>9.1954526670999903E-2</v>
      </c>
      <c r="BL12" s="17">
        <v>8.5744937375625593E-2</v>
      </c>
      <c r="BM12" s="17"/>
      <c r="BN12" s="17">
        <v>5.8051163007490802E-2</v>
      </c>
      <c r="BO12" s="17">
        <v>8.9169946748863194E-2</v>
      </c>
      <c r="BP12" s="17"/>
      <c r="BQ12" s="17">
        <v>3.9955255937995302E-2</v>
      </c>
      <c r="BR12" s="17">
        <v>9.5401922121140501E-2</v>
      </c>
      <c r="BS12" s="17"/>
      <c r="BT12" s="17">
        <v>6.31845990037187E-2</v>
      </c>
      <c r="BU12" s="17">
        <v>8.9687189421055497E-2</v>
      </c>
      <c r="BV12" s="17"/>
      <c r="BW12" s="17">
        <v>0.11112851547312699</v>
      </c>
      <c r="BX12" s="17">
        <v>6.8382902441603999E-2</v>
      </c>
      <c r="BY12" s="17"/>
      <c r="BZ12" s="17">
        <v>8.4605888657367706E-2</v>
      </c>
      <c r="CA12" s="17">
        <v>8.7191184707941696E-2</v>
      </c>
    </row>
    <row r="13" spans="2:79" x14ac:dyDescent="0.35">
      <c r="B13" s="18" t="s">
        <v>491</v>
      </c>
      <c r="C13" s="17">
        <v>1.5825892702208699E-2</v>
      </c>
      <c r="D13" s="17">
        <v>4.1766802313583901E-2</v>
      </c>
      <c r="E13" s="17">
        <v>6.5340380666476803E-3</v>
      </c>
      <c r="F13" s="17">
        <v>7.7295339308477299E-3</v>
      </c>
      <c r="G13" s="17">
        <v>1.7443831335816899E-2</v>
      </c>
      <c r="H13" s="17">
        <v>9.1723117716861896E-3</v>
      </c>
      <c r="I13" s="17">
        <v>2.6271206500748899E-2</v>
      </c>
      <c r="J13" s="17">
        <v>0</v>
      </c>
      <c r="K13" s="17">
        <v>1.57136574924122E-2</v>
      </c>
      <c r="L13" s="17">
        <v>9.3234225757840693E-3</v>
      </c>
      <c r="M13" s="17"/>
      <c r="N13" s="17">
        <v>4.3122969475814101E-2</v>
      </c>
      <c r="O13" s="17">
        <v>7.7046496363870204E-3</v>
      </c>
      <c r="P13" s="17">
        <v>8.79226275506465E-3</v>
      </c>
      <c r="Q13" s="17">
        <v>1.5561034680856701E-2</v>
      </c>
      <c r="R13" s="17"/>
      <c r="S13" s="17">
        <v>1.8872185690243501E-2</v>
      </c>
      <c r="T13" s="17">
        <v>0</v>
      </c>
      <c r="U13" s="17">
        <v>1.0542371682872399E-2</v>
      </c>
      <c r="V13" s="17">
        <v>4.5110527204504499E-3</v>
      </c>
      <c r="W13" s="17">
        <v>1.01032665634138E-2</v>
      </c>
      <c r="X13" s="17">
        <v>4.1025137772020999E-2</v>
      </c>
      <c r="Y13" s="17">
        <v>1.3292375899689301E-2</v>
      </c>
      <c r="Z13" s="17"/>
      <c r="AA13" s="17">
        <v>1.61075089163728E-2</v>
      </c>
      <c r="AB13" s="17">
        <v>0</v>
      </c>
      <c r="AC13" s="17"/>
      <c r="AD13" s="17">
        <v>2.2807140292859601E-2</v>
      </c>
      <c r="AE13" s="17">
        <v>6.0692034853910099E-3</v>
      </c>
      <c r="AF13" s="17">
        <v>0</v>
      </c>
      <c r="AG13" s="17"/>
      <c r="AH13" s="17">
        <v>1.237471850967E-2</v>
      </c>
      <c r="AI13" s="17">
        <v>1.77670316307467E-2</v>
      </c>
      <c r="AJ13" s="17"/>
      <c r="AK13" s="17">
        <v>1.62182648517907E-2</v>
      </c>
      <c r="AL13" s="17">
        <v>1.5700372962532599E-2</v>
      </c>
      <c r="AM13" s="17"/>
      <c r="AN13" s="17">
        <v>1.6153383258973801E-2</v>
      </c>
      <c r="AO13" s="17">
        <v>1.5561034680856701E-2</v>
      </c>
      <c r="AP13" s="17"/>
      <c r="AQ13" s="17">
        <v>1.6768042983358E-2</v>
      </c>
      <c r="AR13" s="17">
        <v>1.49535393569594E-2</v>
      </c>
      <c r="AS13" s="17"/>
      <c r="AT13" s="17">
        <v>0</v>
      </c>
      <c r="AU13" s="17">
        <v>2.69396077314694E-2</v>
      </c>
      <c r="AV13" s="17">
        <v>1.04018423230376E-2</v>
      </c>
      <c r="AW13" s="17">
        <v>1.95793081764047E-2</v>
      </c>
      <c r="AX13" s="17"/>
      <c r="AY13" s="17">
        <v>7.4837582862948698E-3</v>
      </c>
      <c r="AZ13" s="17">
        <v>2.0044835898388302E-2</v>
      </c>
      <c r="BA13" s="17"/>
      <c r="BB13" s="17">
        <v>2.1475320927637799E-2</v>
      </c>
      <c r="BC13" s="17">
        <v>1.4762738837156401E-2</v>
      </c>
      <c r="BD13" s="17"/>
      <c r="BE13" s="17">
        <v>2.2544378956268801E-2</v>
      </c>
      <c r="BF13" s="17">
        <v>1.45729407569394E-2</v>
      </c>
      <c r="BG13" s="17"/>
      <c r="BH13" s="17">
        <v>3.3313062081759902E-2</v>
      </c>
      <c r="BI13" s="17">
        <v>1.4053653366151501E-2</v>
      </c>
      <c r="BJ13" s="17"/>
      <c r="BK13" s="17">
        <v>1.6348989766485099E-2</v>
      </c>
      <c r="BL13" s="17">
        <v>1.5714370504297501E-2</v>
      </c>
      <c r="BM13" s="17"/>
      <c r="BN13" s="17">
        <v>1.5893573927725502E-2</v>
      </c>
      <c r="BO13" s="17">
        <v>1.5820405330046299E-2</v>
      </c>
      <c r="BP13" s="17"/>
      <c r="BQ13" s="17">
        <v>1.5036678180332001E-2</v>
      </c>
      <c r="BR13" s="17">
        <v>1.5970092769496201E-2</v>
      </c>
      <c r="BS13" s="17"/>
      <c r="BT13" s="17">
        <v>1.9912896898826402E-2</v>
      </c>
      <c r="BU13" s="17">
        <v>1.53332319008136E-2</v>
      </c>
      <c r="BV13" s="17"/>
      <c r="BW13" s="17">
        <v>1.67308469579746E-2</v>
      </c>
      <c r="BX13" s="17">
        <v>1.51384606284758E-2</v>
      </c>
      <c r="BY13" s="17"/>
      <c r="BZ13" s="17">
        <v>7.3629955812366298E-3</v>
      </c>
      <c r="CA13" s="17">
        <v>1.7173081737857299E-2</v>
      </c>
    </row>
    <row r="14" spans="2:79" x14ac:dyDescent="0.35">
      <c r="B14" s="18" t="s">
        <v>75</v>
      </c>
      <c r="C14" s="19">
        <v>3.5592663824049603E-2</v>
      </c>
      <c r="D14" s="19">
        <v>5.5332171701163002E-2</v>
      </c>
      <c r="E14" s="19">
        <v>6.2082472432201802E-3</v>
      </c>
      <c r="F14" s="19">
        <v>9.1298760892387695E-3</v>
      </c>
      <c r="G14" s="19">
        <v>3.10043265921442E-2</v>
      </c>
      <c r="H14" s="19">
        <v>1.3615526360744701E-2</v>
      </c>
      <c r="I14" s="19">
        <v>2.5775543352075599E-2</v>
      </c>
      <c r="J14" s="19">
        <v>0.107828127624885</v>
      </c>
      <c r="K14" s="19">
        <v>0</v>
      </c>
      <c r="L14" s="19">
        <v>6.6669334203206698E-2</v>
      </c>
      <c r="M14" s="19"/>
      <c r="N14" s="19">
        <v>5.5628099501034201E-2</v>
      </c>
      <c r="O14" s="19">
        <v>7.15642012853029E-2</v>
      </c>
      <c r="P14" s="19">
        <v>3.1002981421976501E-2</v>
      </c>
      <c r="Q14" s="19">
        <v>2.40575182222168E-2</v>
      </c>
      <c r="R14" s="19"/>
      <c r="S14" s="19">
        <v>4.8353052383629302E-2</v>
      </c>
      <c r="T14" s="19">
        <v>1.47363384896385E-2</v>
      </c>
      <c r="U14" s="19">
        <v>1.7685889883720302E-2</v>
      </c>
      <c r="V14" s="19">
        <v>4.1732507485693703E-2</v>
      </c>
      <c r="W14" s="19">
        <v>1.6317964638818801E-2</v>
      </c>
      <c r="X14" s="19">
        <v>2.7042594726573901E-2</v>
      </c>
      <c r="Y14" s="19">
        <v>2.0326546012506299E-2</v>
      </c>
      <c r="Z14" s="19"/>
      <c r="AA14" s="19">
        <v>3.4164953907674503E-2</v>
      </c>
      <c r="AB14" s="19">
        <v>0.115825203038824</v>
      </c>
      <c r="AC14" s="19"/>
      <c r="AD14" s="19">
        <v>3.91161906298867E-2</v>
      </c>
      <c r="AE14" s="19">
        <v>2.00429419811455E-2</v>
      </c>
      <c r="AF14" s="19">
        <v>9.4434032315212094E-2</v>
      </c>
      <c r="AG14" s="19"/>
      <c r="AH14" s="19">
        <v>1.1117721778050101E-2</v>
      </c>
      <c r="AI14" s="19">
        <v>4.9358779391879298E-2</v>
      </c>
      <c r="AJ14" s="19"/>
      <c r="AK14" s="19">
        <v>5.2320138860899701E-2</v>
      </c>
      <c r="AL14" s="19">
        <v>3.02415492908162E-2</v>
      </c>
      <c r="AM14" s="19"/>
      <c r="AN14" s="19">
        <v>4.9855593208728198E-2</v>
      </c>
      <c r="AO14" s="19">
        <v>2.40575182222168E-2</v>
      </c>
      <c r="AP14" s="19"/>
      <c r="AQ14" s="19">
        <v>2.9705281847643299E-2</v>
      </c>
      <c r="AR14" s="19">
        <v>4.1043893277182802E-2</v>
      </c>
      <c r="AS14" s="19"/>
      <c r="AT14" s="19">
        <v>0.13537456929984201</v>
      </c>
      <c r="AU14" s="19">
        <v>6.3050972886218706E-2</v>
      </c>
      <c r="AV14" s="19">
        <v>2.88912829758592E-2</v>
      </c>
      <c r="AW14" s="19">
        <v>9.7839751437120495E-3</v>
      </c>
      <c r="AX14" s="19"/>
      <c r="AY14" s="19">
        <v>3.2046640811692E-2</v>
      </c>
      <c r="AZ14" s="19">
        <v>3.7386026159825898E-2</v>
      </c>
      <c r="BA14" s="19"/>
      <c r="BB14" s="19">
        <v>3.6437918406743999E-2</v>
      </c>
      <c r="BC14" s="19">
        <v>3.5433597164436198E-2</v>
      </c>
      <c r="BD14" s="19"/>
      <c r="BE14" s="19">
        <v>3.0312423887355201E-2</v>
      </c>
      <c r="BF14" s="19">
        <v>3.6577392623066203E-2</v>
      </c>
      <c r="BG14" s="19"/>
      <c r="BH14" s="19">
        <v>3.1145091699998399E-2</v>
      </c>
      <c r="BI14" s="19">
        <v>3.6043403569123098E-2</v>
      </c>
      <c r="BJ14" s="19"/>
      <c r="BK14" s="19">
        <v>2.7508292013877601E-2</v>
      </c>
      <c r="BL14" s="19">
        <v>3.7316219497696999E-2</v>
      </c>
      <c r="BM14" s="19"/>
      <c r="BN14" s="19">
        <v>2.4934216842127498E-2</v>
      </c>
      <c r="BO14" s="19">
        <v>3.6456815807364103E-2</v>
      </c>
      <c r="BP14" s="19"/>
      <c r="BQ14" s="19">
        <v>5.5731438563545403E-3</v>
      </c>
      <c r="BR14" s="19">
        <v>4.1077632332973998E-2</v>
      </c>
      <c r="BS14" s="19"/>
      <c r="BT14" s="19">
        <v>1.3581024221931999E-2</v>
      </c>
      <c r="BU14" s="19">
        <v>3.8246018576015499E-2</v>
      </c>
      <c r="BV14" s="19"/>
      <c r="BW14" s="19">
        <v>4.97031979050582E-2</v>
      </c>
      <c r="BX14" s="19">
        <v>2.48738527427333E-2</v>
      </c>
      <c r="BY14" s="19"/>
      <c r="BZ14" s="19">
        <v>7.1711890164985401E-3</v>
      </c>
      <c r="CA14" s="19">
        <v>4.0117012719040897E-2</v>
      </c>
    </row>
    <row r="15" spans="2:79" x14ac:dyDescent="0.35">
      <c r="B15" s="16" t="s">
        <v>707</v>
      </c>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CA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132</v>
      </c>
      <c r="CA7" s="10">
        <v>948</v>
      </c>
    </row>
    <row r="8" spans="2:79" ht="30" customHeight="1" x14ac:dyDescent="0.35">
      <c r="B8" s="11" t="s">
        <v>27</v>
      </c>
      <c r="C8" s="11">
        <v>1035</v>
      </c>
      <c r="D8" s="11">
        <v>133</v>
      </c>
      <c r="E8" s="11">
        <v>132</v>
      </c>
      <c r="F8" s="11">
        <v>89</v>
      </c>
      <c r="G8" s="11">
        <v>177</v>
      </c>
      <c r="H8" s="11">
        <v>128</v>
      </c>
      <c r="I8" s="11">
        <v>122</v>
      </c>
      <c r="J8" s="11">
        <v>93</v>
      </c>
      <c r="K8" s="11">
        <v>49</v>
      </c>
      <c r="L8" s="11">
        <v>112</v>
      </c>
      <c r="M8" s="11"/>
      <c r="N8" s="11">
        <v>104</v>
      </c>
      <c r="O8" s="11">
        <v>152</v>
      </c>
      <c r="P8" s="11">
        <v>207</v>
      </c>
      <c r="Q8" s="11">
        <v>572</v>
      </c>
      <c r="R8" s="11"/>
      <c r="S8" s="11">
        <v>105</v>
      </c>
      <c r="T8" s="11">
        <v>73</v>
      </c>
      <c r="U8" s="11">
        <v>111</v>
      </c>
      <c r="V8" s="11">
        <v>153</v>
      </c>
      <c r="W8" s="11">
        <v>210</v>
      </c>
      <c r="X8" s="11">
        <v>210</v>
      </c>
      <c r="Y8" s="11">
        <v>137</v>
      </c>
      <c r="Z8" s="11"/>
      <c r="AA8" s="11">
        <v>1017</v>
      </c>
      <c r="AB8" s="11">
        <v>18</v>
      </c>
      <c r="AC8" s="11"/>
      <c r="AD8" s="11">
        <v>563</v>
      </c>
      <c r="AE8" s="11">
        <v>410</v>
      </c>
      <c r="AF8" s="11">
        <v>55</v>
      </c>
      <c r="AG8" s="11"/>
      <c r="AH8" s="11">
        <v>373</v>
      </c>
      <c r="AI8" s="11">
        <v>663</v>
      </c>
      <c r="AJ8" s="11"/>
      <c r="AK8" s="11">
        <v>251</v>
      </c>
      <c r="AL8" s="11">
        <v>784</v>
      </c>
      <c r="AM8" s="11"/>
      <c r="AN8" s="11">
        <v>463</v>
      </c>
      <c r="AO8" s="11">
        <v>572</v>
      </c>
      <c r="AP8" s="11"/>
      <c r="AQ8" s="11">
        <v>498</v>
      </c>
      <c r="AR8" s="11">
        <v>538</v>
      </c>
      <c r="AS8" s="11"/>
      <c r="AT8" s="11">
        <v>32</v>
      </c>
      <c r="AU8" s="11">
        <v>232</v>
      </c>
      <c r="AV8" s="11">
        <v>541</v>
      </c>
      <c r="AW8" s="11">
        <v>230</v>
      </c>
      <c r="AX8" s="11"/>
      <c r="AY8" s="11">
        <v>348</v>
      </c>
      <c r="AZ8" s="11">
        <v>688</v>
      </c>
      <c r="BA8" s="11"/>
      <c r="BB8" s="11">
        <v>164</v>
      </c>
      <c r="BC8" s="11">
        <v>871</v>
      </c>
      <c r="BD8" s="11"/>
      <c r="BE8" s="11">
        <v>163</v>
      </c>
      <c r="BF8" s="11">
        <v>873</v>
      </c>
      <c r="BG8" s="11"/>
      <c r="BH8" s="11">
        <v>95</v>
      </c>
      <c r="BI8" s="11">
        <v>940</v>
      </c>
      <c r="BJ8" s="11"/>
      <c r="BK8" s="11">
        <v>182</v>
      </c>
      <c r="BL8" s="11">
        <v>853</v>
      </c>
      <c r="BM8" s="11"/>
      <c r="BN8" s="11">
        <v>78</v>
      </c>
      <c r="BO8" s="11">
        <v>958</v>
      </c>
      <c r="BP8" s="11"/>
      <c r="BQ8" s="11">
        <v>160</v>
      </c>
      <c r="BR8" s="11">
        <v>875</v>
      </c>
      <c r="BS8" s="11"/>
      <c r="BT8" s="11">
        <v>111</v>
      </c>
      <c r="BU8" s="11">
        <v>924</v>
      </c>
      <c r="BV8" s="11"/>
      <c r="BW8" s="11">
        <v>447</v>
      </c>
      <c r="BX8" s="11">
        <v>588</v>
      </c>
      <c r="BY8" s="11"/>
      <c r="BZ8" s="11">
        <v>142</v>
      </c>
      <c r="CA8" s="11">
        <v>893</v>
      </c>
    </row>
    <row r="9" spans="2:79" x14ac:dyDescent="0.35">
      <c r="B9" s="18" t="s">
        <v>487</v>
      </c>
      <c r="C9" s="17">
        <v>0.28168278477034497</v>
      </c>
      <c r="D9" s="17">
        <v>0.25980748230904899</v>
      </c>
      <c r="E9" s="17">
        <v>0.312823647366892</v>
      </c>
      <c r="F9" s="17">
        <v>0.30275264714924</v>
      </c>
      <c r="G9" s="17">
        <v>0.29706042427296098</v>
      </c>
      <c r="H9" s="17">
        <v>0.24809056088051501</v>
      </c>
      <c r="I9" s="17">
        <v>0.26820340809871701</v>
      </c>
      <c r="J9" s="17">
        <v>0.22944136070820401</v>
      </c>
      <c r="K9" s="17">
        <v>0.25749594008796101</v>
      </c>
      <c r="L9" s="17">
        <v>0.33660700901361101</v>
      </c>
      <c r="M9" s="17"/>
      <c r="N9" s="17">
        <v>0.37397375322601401</v>
      </c>
      <c r="O9" s="17">
        <v>0.15772977384081799</v>
      </c>
      <c r="P9" s="17">
        <v>0.25094898924539899</v>
      </c>
      <c r="Q9" s="17">
        <v>0.30892131210694401</v>
      </c>
      <c r="R9" s="17"/>
      <c r="S9" s="17">
        <v>0.30868938198385898</v>
      </c>
      <c r="T9" s="17">
        <v>0.28692050246622602</v>
      </c>
      <c r="U9" s="17">
        <v>0.29089059836298697</v>
      </c>
      <c r="V9" s="17">
        <v>0.26573745222358403</v>
      </c>
      <c r="W9" s="17">
        <v>0.24029239546893899</v>
      </c>
      <c r="X9" s="17">
        <v>0.29418347365615199</v>
      </c>
      <c r="Y9" s="17">
        <v>0.32583889295294299</v>
      </c>
      <c r="Z9" s="17"/>
      <c r="AA9" s="17">
        <v>0.28268079566597398</v>
      </c>
      <c r="AB9" s="17">
        <v>0.22559789847665501</v>
      </c>
      <c r="AC9" s="17"/>
      <c r="AD9" s="17">
        <v>0.25497441461331899</v>
      </c>
      <c r="AE9" s="17">
        <v>0.310542141102647</v>
      </c>
      <c r="AF9" s="17">
        <v>0.36295294210520401</v>
      </c>
      <c r="AG9" s="17"/>
      <c r="AH9" s="17">
        <v>0.293956489808336</v>
      </c>
      <c r="AI9" s="17">
        <v>0.27477934689168199</v>
      </c>
      <c r="AJ9" s="17"/>
      <c r="AK9" s="17">
        <v>0.26867764904653901</v>
      </c>
      <c r="AL9" s="17">
        <v>0.28584312401013001</v>
      </c>
      <c r="AM9" s="17"/>
      <c r="AN9" s="17">
        <v>0.248003002533109</v>
      </c>
      <c r="AO9" s="17">
        <v>0.30892131210694401</v>
      </c>
      <c r="AP9" s="17"/>
      <c r="AQ9" s="17">
        <v>0.33690893546237199</v>
      </c>
      <c r="AR9" s="17">
        <v>0.23054793052749001</v>
      </c>
      <c r="AS9" s="17"/>
      <c r="AT9" s="17">
        <v>0.357105849418208</v>
      </c>
      <c r="AU9" s="17">
        <v>0.254732413410789</v>
      </c>
      <c r="AV9" s="17">
        <v>0.25840921385003701</v>
      </c>
      <c r="AW9" s="17">
        <v>0.35295154862568801</v>
      </c>
      <c r="AX9" s="17"/>
      <c r="AY9" s="17">
        <v>0.30658108447023302</v>
      </c>
      <c r="AZ9" s="17">
        <v>0.26909074214934697</v>
      </c>
      <c r="BA9" s="17"/>
      <c r="BB9" s="17">
        <v>0.35834467498246803</v>
      </c>
      <c r="BC9" s="17">
        <v>0.26725594693313298</v>
      </c>
      <c r="BD9" s="17"/>
      <c r="BE9" s="17">
        <v>0.34042637558241501</v>
      </c>
      <c r="BF9" s="17">
        <v>0.27072750502476101</v>
      </c>
      <c r="BG9" s="17"/>
      <c r="BH9" s="17">
        <v>0.30890161378161102</v>
      </c>
      <c r="BI9" s="17">
        <v>0.27892428918948903</v>
      </c>
      <c r="BJ9" s="17"/>
      <c r="BK9" s="17">
        <v>0.31620600785424702</v>
      </c>
      <c r="BL9" s="17">
        <v>0.274322571952822</v>
      </c>
      <c r="BM9" s="17"/>
      <c r="BN9" s="17">
        <v>0.37399347679212303</v>
      </c>
      <c r="BO9" s="17">
        <v>0.27419853610569001</v>
      </c>
      <c r="BP9" s="17"/>
      <c r="BQ9" s="17">
        <v>0.332527388563995</v>
      </c>
      <c r="BR9" s="17">
        <v>0.27239279442549602</v>
      </c>
      <c r="BS9" s="17"/>
      <c r="BT9" s="17">
        <v>0.31687552694635501</v>
      </c>
      <c r="BU9" s="17">
        <v>0.277440536969848</v>
      </c>
      <c r="BV9" s="17"/>
      <c r="BW9" s="17">
        <v>0.247732241062742</v>
      </c>
      <c r="BX9" s="17">
        <v>0.30747269903018698</v>
      </c>
      <c r="BY9" s="17"/>
      <c r="BZ9" s="17">
        <v>0.26797101153080799</v>
      </c>
      <c r="CA9" s="17">
        <v>0.28386553026560002</v>
      </c>
    </row>
    <row r="10" spans="2:79" x14ac:dyDescent="0.35">
      <c r="B10" s="18" t="s">
        <v>488</v>
      </c>
      <c r="C10" s="17">
        <v>0.40628807388000499</v>
      </c>
      <c r="D10" s="17">
        <v>0.44440817541461902</v>
      </c>
      <c r="E10" s="17">
        <v>0.36431347250778101</v>
      </c>
      <c r="F10" s="17">
        <v>0.42686064884753899</v>
      </c>
      <c r="G10" s="17">
        <v>0.40536752126573999</v>
      </c>
      <c r="H10" s="17">
        <v>0.43965206526977302</v>
      </c>
      <c r="I10" s="17">
        <v>0.35167548151871503</v>
      </c>
      <c r="J10" s="17">
        <v>0.414217279100691</v>
      </c>
      <c r="K10" s="17">
        <v>0.58100037508712499</v>
      </c>
      <c r="L10" s="17">
        <v>0.33336093663413702</v>
      </c>
      <c r="M10" s="17"/>
      <c r="N10" s="17">
        <v>0.29393416395628402</v>
      </c>
      <c r="O10" s="17">
        <v>0.452236364894603</v>
      </c>
      <c r="P10" s="17">
        <v>0.42956099033165202</v>
      </c>
      <c r="Q10" s="17">
        <v>0.40610539533987899</v>
      </c>
      <c r="R10" s="17"/>
      <c r="S10" s="17">
        <v>0.41797294451231398</v>
      </c>
      <c r="T10" s="17">
        <v>0.45077275110599402</v>
      </c>
      <c r="U10" s="17">
        <v>0.417847968077593</v>
      </c>
      <c r="V10" s="17">
        <v>0.37924515783891999</v>
      </c>
      <c r="W10" s="17">
        <v>0.42605724282351798</v>
      </c>
      <c r="X10" s="17">
        <v>0.41454092921108499</v>
      </c>
      <c r="Y10" s="17">
        <v>0.41015585658526998</v>
      </c>
      <c r="Z10" s="17"/>
      <c r="AA10" s="17">
        <v>0.40869684294238401</v>
      </c>
      <c r="AB10" s="17">
        <v>0.27092328020582102</v>
      </c>
      <c r="AC10" s="17"/>
      <c r="AD10" s="17">
        <v>0.40986038502605598</v>
      </c>
      <c r="AE10" s="17">
        <v>0.41537503323918601</v>
      </c>
      <c r="AF10" s="17">
        <v>0.33293133273988601</v>
      </c>
      <c r="AG10" s="17"/>
      <c r="AH10" s="17">
        <v>0.43723951591340499</v>
      </c>
      <c r="AI10" s="17">
        <v>0.38887920209505999</v>
      </c>
      <c r="AJ10" s="17"/>
      <c r="AK10" s="17">
        <v>0.41790352895406901</v>
      </c>
      <c r="AL10" s="17">
        <v>0.40257229308702702</v>
      </c>
      <c r="AM10" s="17"/>
      <c r="AN10" s="17">
        <v>0.40651395148986302</v>
      </c>
      <c r="AO10" s="17">
        <v>0.40610539533987899</v>
      </c>
      <c r="AP10" s="17"/>
      <c r="AQ10" s="17">
        <v>0.40626931374793201</v>
      </c>
      <c r="AR10" s="17">
        <v>0.40630544421284698</v>
      </c>
      <c r="AS10" s="17"/>
      <c r="AT10" s="17">
        <v>0.19569474115556301</v>
      </c>
      <c r="AU10" s="17">
        <v>0.353160561255497</v>
      </c>
      <c r="AV10" s="17">
        <v>0.43481840141463002</v>
      </c>
      <c r="AW10" s="17">
        <v>0.422120662912012</v>
      </c>
      <c r="AX10" s="17"/>
      <c r="AY10" s="17">
        <v>0.40416915340250997</v>
      </c>
      <c r="AZ10" s="17">
        <v>0.40735969472499101</v>
      </c>
      <c r="BA10" s="17"/>
      <c r="BB10" s="17">
        <v>0.36839236648692503</v>
      </c>
      <c r="BC10" s="17">
        <v>0.41341958634041598</v>
      </c>
      <c r="BD10" s="17"/>
      <c r="BE10" s="17">
        <v>0.32950985560608198</v>
      </c>
      <c r="BF10" s="17">
        <v>0.42060668886302899</v>
      </c>
      <c r="BG10" s="17"/>
      <c r="BH10" s="17">
        <v>0.35687558945348102</v>
      </c>
      <c r="BI10" s="17">
        <v>0.41129578820427998</v>
      </c>
      <c r="BJ10" s="17"/>
      <c r="BK10" s="17">
        <v>0.411090685686548</v>
      </c>
      <c r="BL10" s="17">
        <v>0.40526417628822398</v>
      </c>
      <c r="BM10" s="17"/>
      <c r="BN10" s="17">
        <v>0.37386428567208502</v>
      </c>
      <c r="BO10" s="17">
        <v>0.40891688846565299</v>
      </c>
      <c r="BP10" s="17"/>
      <c r="BQ10" s="17">
        <v>0.46688501964096502</v>
      </c>
      <c r="BR10" s="17">
        <v>0.39521619999282898</v>
      </c>
      <c r="BS10" s="17"/>
      <c r="BT10" s="17">
        <v>0.42689669701734201</v>
      </c>
      <c r="BU10" s="17">
        <v>0.40380384330375702</v>
      </c>
      <c r="BV10" s="17"/>
      <c r="BW10" s="17">
        <v>0.41206850325085997</v>
      </c>
      <c r="BX10" s="17">
        <v>0.40189707563434102</v>
      </c>
      <c r="BY10" s="17"/>
      <c r="BZ10" s="17">
        <v>0.47068132635521698</v>
      </c>
      <c r="CA10" s="17">
        <v>0.39603746082583202</v>
      </c>
    </row>
    <row r="11" spans="2:79" ht="29" x14ac:dyDescent="0.35">
      <c r="B11" s="18" t="s">
        <v>489</v>
      </c>
      <c r="C11" s="17">
        <v>0.19698122881531699</v>
      </c>
      <c r="D11" s="17">
        <v>0.147380304683154</v>
      </c>
      <c r="E11" s="17">
        <v>0.252211713785227</v>
      </c>
      <c r="F11" s="17">
        <v>0.20863784853477399</v>
      </c>
      <c r="G11" s="17">
        <v>0.217901744076263</v>
      </c>
      <c r="H11" s="17">
        <v>0.22564994703231001</v>
      </c>
      <c r="I11" s="17">
        <v>0.207456302590627</v>
      </c>
      <c r="J11" s="17">
        <v>0.136150162116492</v>
      </c>
      <c r="K11" s="17">
        <v>0.10378127211832799</v>
      </c>
      <c r="L11" s="17">
        <v>0.195911348588127</v>
      </c>
      <c r="M11" s="17"/>
      <c r="N11" s="17">
        <v>0.17026859726431001</v>
      </c>
      <c r="O11" s="17">
        <v>0.24526846067692101</v>
      </c>
      <c r="P11" s="17">
        <v>0.21362315094866999</v>
      </c>
      <c r="Q11" s="17">
        <v>0.18300255450063299</v>
      </c>
      <c r="R11" s="17"/>
      <c r="S11" s="17">
        <v>0.14985147492777801</v>
      </c>
      <c r="T11" s="17">
        <v>0.160417427183011</v>
      </c>
      <c r="U11" s="17">
        <v>0.20422410148874401</v>
      </c>
      <c r="V11" s="17">
        <v>0.26452936028155599</v>
      </c>
      <c r="W11" s="17">
        <v>0.209280232921846</v>
      </c>
      <c r="X11" s="17">
        <v>0.18410748741725899</v>
      </c>
      <c r="Y11" s="17">
        <v>0.187103296881409</v>
      </c>
      <c r="Z11" s="17"/>
      <c r="AA11" s="17">
        <v>0.19629526544133499</v>
      </c>
      <c r="AB11" s="17">
        <v>0.23553008434379599</v>
      </c>
      <c r="AC11" s="17"/>
      <c r="AD11" s="17">
        <v>0.200650921809093</v>
      </c>
      <c r="AE11" s="17">
        <v>0.19771565927579299</v>
      </c>
      <c r="AF11" s="17">
        <v>0.130618124413002</v>
      </c>
      <c r="AG11" s="17"/>
      <c r="AH11" s="17">
        <v>0.1944984213391</v>
      </c>
      <c r="AI11" s="17">
        <v>0.19837770258779999</v>
      </c>
      <c r="AJ11" s="17"/>
      <c r="AK11" s="17">
        <v>0.20056439582570401</v>
      </c>
      <c r="AL11" s="17">
        <v>0.19583497470212599</v>
      </c>
      <c r="AM11" s="17"/>
      <c r="AN11" s="17">
        <v>0.214265522531565</v>
      </c>
      <c r="AO11" s="17">
        <v>0.18300255450063299</v>
      </c>
      <c r="AP11" s="17"/>
      <c r="AQ11" s="17">
        <v>0.171886967507241</v>
      </c>
      <c r="AR11" s="17">
        <v>0.22021644217422701</v>
      </c>
      <c r="AS11" s="17"/>
      <c r="AT11" s="17">
        <v>0.20811269473029001</v>
      </c>
      <c r="AU11" s="17">
        <v>0.21284591835240599</v>
      </c>
      <c r="AV11" s="17">
        <v>0.19492877698594899</v>
      </c>
      <c r="AW11" s="17">
        <v>0.18427925605472001</v>
      </c>
      <c r="AX11" s="17"/>
      <c r="AY11" s="17">
        <v>0.19177037106327799</v>
      </c>
      <c r="AZ11" s="17">
        <v>0.19961656310306</v>
      </c>
      <c r="BA11" s="17"/>
      <c r="BB11" s="17">
        <v>0.157718145050288</v>
      </c>
      <c r="BC11" s="17">
        <v>0.204370064922796</v>
      </c>
      <c r="BD11" s="17"/>
      <c r="BE11" s="17">
        <v>0.210814966849554</v>
      </c>
      <c r="BF11" s="17">
        <v>0.19440133085543501</v>
      </c>
      <c r="BG11" s="17"/>
      <c r="BH11" s="17">
        <v>0.19680771000726499</v>
      </c>
      <c r="BI11" s="17">
        <v>0.19699881410030501</v>
      </c>
      <c r="BJ11" s="17"/>
      <c r="BK11" s="17">
        <v>0.18757959236729299</v>
      </c>
      <c r="BL11" s="17">
        <v>0.198985620031116</v>
      </c>
      <c r="BM11" s="17"/>
      <c r="BN11" s="17">
        <v>0.19381492657561</v>
      </c>
      <c r="BO11" s="17">
        <v>0.197237942233778</v>
      </c>
      <c r="BP11" s="17"/>
      <c r="BQ11" s="17">
        <v>0.14224479629415099</v>
      </c>
      <c r="BR11" s="17">
        <v>0.20698230841261001</v>
      </c>
      <c r="BS11" s="17"/>
      <c r="BT11" s="17">
        <v>0.17933561780485099</v>
      </c>
      <c r="BU11" s="17">
        <v>0.19910828825624399</v>
      </c>
      <c r="BV11" s="17"/>
      <c r="BW11" s="17">
        <v>0.21238644045277999</v>
      </c>
      <c r="BX11" s="17">
        <v>0.18527893942912599</v>
      </c>
      <c r="BY11" s="17"/>
      <c r="BZ11" s="17">
        <v>0.18680976295374899</v>
      </c>
      <c r="CA11" s="17">
        <v>0.198600400960423</v>
      </c>
    </row>
    <row r="12" spans="2:79" ht="29" x14ac:dyDescent="0.35">
      <c r="B12" s="18" t="s">
        <v>490</v>
      </c>
      <c r="C12" s="17">
        <v>5.78829402340569E-2</v>
      </c>
      <c r="D12" s="17">
        <v>6.7676927313257904E-2</v>
      </c>
      <c r="E12" s="17">
        <v>4.5764605390243497E-2</v>
      </c>
      <c r="F12" s="17">
        <v>3.4962436350881698E-2</v>
      </c>
      <c r="G12" s="17">
        <v>5.6875221477801101E-2</v>
      </c>
      <c r="H12" s="17">
        <v>4.2114648339253102E-2</v>
      </c>
      <c r="I12" s="17">
        <v>5.15094460097806E-2</v>
      </c>
      <c r="J12" s="17">
        <v>9.59944030233255E-2</v>
      </c>
      <c r="K12" s="17">
        <v>2.0305099931273701E-2</v>
      </c>
      <c r="L12" s="17">
        <v>9.0252436277389103E-2</v>
      </c>
      <c r="M12" s="17"/>
      <c r="N12" s="17">
        <v>6.1052296558389597E-2</v>
      </c>
      <c r="O12" s="17">
        <v>4.8415541836398401E-2</v>
      </c>
      <c r="P12" s="17">
        <v>6.0381214081504202E-2</v>
      </c>
      <c r="Q12" s="17">
        <v>5.8917522163134499E-2</v>
      </c>
      <c r="R12" s="17"/>
      <c r="S12" s="17">
        <v>4.3180427730996999E-2</v>
      </c>
      <c r="T12" s="17">
        <v>4.2232787125114898E-2</v>
      </c>
      <c r="U12" s="17">
        <v>7.0236547602039401E-2</v>
      </c>
      <c r="V12" s="17">
        <v>4.1073335169960701E-2</v>
      </c>
      <c r="W12" s="17">
        <v>9.3596178626069101E-2</v>
      </c>
      <c r="X12" s="17">
        <v>4.8146636682250298E-2</v>
      </c>
      <c r="Y12" s="17">
        <v>2.8029738004615602E-2</v>
      </c>
      <c r="Z12" s="17"/>
      <c r="AA12" s="17">
        <v>5.5784730199986803E-2</v>
      </c>
      <c r="AB12" s="17">
        <v>0.17579535150789299</v>
      </c>
      <c r="AC12" s="17"/>
      <c r="AD12" s="17">
        <v>6.5407678128222804E-2</v>
      </c>
      <c r="AE12" s="17">
        <v>3.6342989351138402E-2</v>
      </c>
      <c r="AF12" s="17">
        <v>0.12927683806784299</v>
      </c>
      <c r="AG12" s="17"/>
      <c r="AH12" s="17">
        <v>4.64458553071396E-2</v>
      </c>
      <c r="AI12" s="17">
        <v>6.4315814827472395E-2</v>
      </c>
      <c r="AJ12" s="17"/>
      <c r="AK12" s="17">
        <v>4.9103495696083299E-2</v>
      </c>
      <c r="AL12" s="17">
        <v>6.0691482058652303E-2</v>
      </c>
      <c r="AM12" s="17"/>
      <c r="AN12" s="17">
        <v>5.6603704626076903E-2</v>
      </c>
      <c r="AO12" s="17">
        <v>5.8917522163134499E-2</v>
      </c>
      <c r="AP12" s="17"/>
      <c r="AQ12" s="17">
        <v>4.0787993267095597E-2</v>
      </c>
      <c r="AR12" s="17">
        <v>7.3711449201115997E-2</v>
      </c>
      <c r="AS12" s="17"/>
      <c r="AT12" s="17">
        <v>5.4771656098690301E-2</v>
      </c>
      <c r="AU12" s="17">
        <v>7.1470598199547999E-2</v>
      </c>
      <c r="AV12" s="17">
        <v>6.4631176351819794E-2</v>
      </c>
      <c r="AW12" s="17">
        <v>2.87930280770218E-2</v>
      </c>
      <c r="AX12" s="17"/>
      <c r="AY12" s="17">
        <v>5.3536343422230799E-2</v>
      </c>
      <c r="AZ12" s="17">
        <v>6.0081184008552703E-2</v>
      </c>
      <c r="BA12" s="17"/>
      <c r="BB12" s="17">
        <v>7.4419178672508204E-2</v>
      </c>
      <c r="BC12" s="17">
        <v>5.4771020742782797E-2</v>
      </c>
      <c r="BD12" s="17"/>
      <c r="BE12" s="17">
        <v>6.2072743231448103E-2</v>
      </c>
      <c r="BF12" s="17">
        <v>5.71015705002565E-2</v>
      </c>
      <c r="BG12" s="17"/>
      <c r="BH12" s="17">
        <v>6.1110538089907997E-2</v>
      </c>
      <c r="BI12" s="17">
        <v>5.7555838931555602E-2</v>
      </c>
      <c r="BJ12" s="17"/>
      <c r="BK12" s="17">
        <v>3.2481739773839197E-2</v>
      </c>
      <c r="BL12" s="17">
        <v>6.3298374382641603E-2</v>
      </c>
      <c r="BM12" s="17"/>
      <c r="BN12" s="17">
        <v>2.21060020320057E-2</v>
      </c>
      <c r="BO12" s="17">
        <v>6.0783617242317199E-2</v>
      </c>
      <c r="BP12" s="17"/>
      <c r="BQ12" s="17">
        <v>2.75522995766821E-2</v>
      </c>
      <c r="BR12" s="17">
        <v>6.3424754661477095E-2</v>
      </c>
      <c r="BS12" s="17"/>
      <c r="BT12" s="17">
        <v>5.1897959277973298E-2</v>
      </c>
      <c r="BU12" s="17">
        <v>5.8604389337681202E-2</v>
      </c>
      <c r="BV12" s="17"/>
      <c r="BW12" s="17">
        <v>5.4263794739025199E-2</v>
      </c>
      <c r="BX12" s="17">
        <v>6.0632158414909099E-2</v>
      </c>
      <c r="BY12" s="17"/>
      <c r="BZ12" s="17">
        <v>4.8635932926173298E-2</v>
      </c>
      <c r="CA12" s="17">
        <v>5.93549499583476E-2</v>
      </c>
    </row>
    <row r="13" spans="2:79" x14ac:dyDescent="0.35">
      <c r="B13" s="18" t="s">
        <v>491</v>
      </c>
      <c r="C13" s="17">
        <v>2.1159074444421101E-2</v>
      </c>
      <c r="D13" s="17">
        <v>4.14599277422854E-2</v>
      </c>
      <c r="E13" s="17">
        <v>1.86783137066363E-2</v>
      </c>
      <c r="F13" s="17">
        <v>1.68594100200865E-2</v>
      </c>
      <c r="G13" s="17">
        <v>0</v>
      </c>
      <c r="H13" s="17">
        <v>2.2570046665401799E-2</v>
      </c>
      <c r="I13" s="17">
        <v>5.2462653880863699E-2</v>
      </c>
      <c r="J13" s="17">
        <v>1.6213421277373699E-2</v>
      </c>
      <c r="K13" s="17">
        <v>1.57136574924122E-2</v>
      </c>
      <c r="L13" s="17">
        <v>7.7011177227115299E-3</v>
      </c>
      <c r="M13" s="17"/>
      <c r="N13" s="17">
        <v>3.9560905585769801E-2</v>
      </c>
      <c r="O13" s="17">
        <v>3.34255318648643E-2</v>
      </c>
      <c r="P13" s="17">
        <v>3.5939702001288902E-3</v>
      </c>
      <c r="Q13" s="17">
        <v>2.0904505251015299E-2</v>
      </c>
      <c r="R13" s="17"/>
      <c r="S13" s="17">
        <v>3.7162429305265199E-2</v>
      </c>
      <c r="T13" s="17">
        <v>2.2129622288722402E-2</v>
      </c>
      <c r="U13" s="17">
        <v>7.9578395267762402E-3</v>
      </c>
      <c r="V13" s="17">
        <v>1.7323606183350999E-2</v>
      </c>
      <c r="W13" s="17">
        <v>1.4939353750210599E-2</v>
      </c>
      <c r="X13" s="17">
        <v>2.76737237810422E-2</v>
      </c>
      <c r="Y13" s="17">
        <v>1.9836122062748499E-2</v>
      </c>
      <c r="Z13" s="17"/>
      <c r="AA13" s="17">
        <v>2.0685534257464101E-2</v>
      </c>
      <c r="AB13" s="17">
        <v>4.7770454798394903E-2</v>
      </c>
      <c r="AC13" s="17"/>
      <c r="AD13" s="17">
        <v>2.97149239576741E-2</v>
      </c>
      <c r="AE13" s="17">
        <v>1.04885674719799E-2</v>
      </c>
      <c r="AF13" s="17">
        <v>1.5764249021074199E-2</v>
      </c>
      <c r="AG13" s="17"/>
      <c r="AH13" s="17">
        <v>1.6424827210417998E-2</v>
      </c>
      <c r="AI13" s="17">
        <v>2.3821887472843299E-2</v>
      </c>
      <c r="AJ13" s="17"/>
      <c r="AK13" s="17">
        <v>2.4970362248937301E-2</v>
      </c>
      <c r="AL13" s="17">
        <v>1.9939844553708199E-2</v>
      </c>
      <c r="AM13" s="17"/>
      <c r="AN13" s="17">
        <v>2.1473843113529598E-2</v>
      </c>
      <c r="AO13" s="17">
        <v>2.0904505251015299E-2</v>
      </c>
      <c r="AP13" s="17"/>
      <c r="AQ13" s="17">
        <v>2.1780507195434801E-2</v>
      </c>
      <c r="AR13" s="17">
        <v>2.05836790430283E-2</v>
      </c>
      <c r="AS13" s="17"/>
      <c r="AT13" s="17">
        <v>2.69384999253253E-2</v>
      </c>
      <c r="AU13" s="17">
        <v>3.8867838171005101E-2</v>
      </c>
      <c r="AV13" s="17">
        <v>1.7186305005782599E-2</v>
      </c>
      <c r="AW13" s="17">
        <v>1.1855504330557201E-2</v>
      </c>
      <c r="AX13" s="17"/>
      <c r="AY13" s="17">
        <v>2.07928873675369E-2</v>
      </c>
      <c r="AZ13" s="17">
        <v>2.1344269551515301E-2</v>
      </c>
      <c r="BA13" s="17"/>
      <c r="BB13" s="17">
        <v>2.65966614812197E-2</v>
      </c>
      <c r="BC13" s="17">
        <v>2.0135786521457599E-2</v>
      </c>
      <c r="BD13" s="17"/>
      <c r="BE13" s="17">
        <v>3.13452361487188E-2</v>
      </c>
      <c r="BF13" s="17">
        <v>1.9259424636472899E-2</v>
      </c>
      <c r="BG13" s="17"/>
      <c r="BH13" s="17">
        <v>2.7229968372603101E-2</v>
      </c>
      <c r="BI13" s="17">
        <v>2.0543818951034298E-2</v>
      </c>
      <c r="BJ13" s="17"/>
      <c r="BK13" s="17">
        <v>1.02838458534009E-2</v>
      </c>
      <c r="BL13" s="17">
        <v>2.3477629600021501E-2</v>
      </c>
      <c r="BM13" s="17"/>
      <c r="BN13" s="17">
        <v>1.1383672392628301E-2</v>
      </c>
      <c r="BO13" s="17">
        <v>2.1951632036074101E-2</v>
      </c>
      <c r="BP13" s="17"/>
      <c r="BQ13" s="17">
        <v>1.0078520556029201E-2</v>
      </c>
      <c r="BR13" s="17">
        <v>2.31836401005233E-2</v>
      </c>
      <c r="BS13" s="17"/>
      <c r="BT13" s="17">
        <v>0</v>
      </c>
      <c r="BU13" s="17">
        <v>2.37096582146052E-2</v>
      </c>
      <c r="BV13" s="17"/>
      <c r="BW13" s="17">
        <v>2.0306834949424701E-2</v>
      </c>
      <c r="BX13" s="17">
        <v>2.18064627070098E-2</v>
      </c>
      <c r="BY13" s="17"/>
      <c r="BZ13" s="17">
        <v>7.7869232594411199E-3</v>
      </c>
      <c r="CA13" s="17">
        <v>2.3287756289648399E-2</v>
      </c>
    </row>
    <row r="14" spans="2:79" x14ac:dyDescent="0.35">
      <c r="B14" s="18" t="s">
        <v>75</v>
      </c>
      <c r="C14" s="19">
        <v>3.6005897855855201E-2</v>
      </c>
      <c r="D14" s="19">
        <v>3.9267182537635802E-2</v>
      </c>
      <c r="E14" s="19">
        <v>6.2082472432201802E-3</v>
      </c>
      <c r="F14" s="19">
        <v>9.9270090974779603E-3</v>
      </c>
      <c r="G14" s="19">
        <v>2.2795088907234199E-2</v>
      </c>
      <c r="H14" s="19">
        <v>2.1922731812746399E-2</v>
      </c>
      <c r="I14" s="19">
        <v>6.8692707901296501E-2</v>
      </c>
      <c r="J14" s="19">
        <v>0.107983373773914</v>
      </c>
      <c r="K14" s="19">
        <v>2.1703655282900299E-2</v>
      </c>
      <c r="L14" s="19">
        <v>3.6167151764024102E-2</v>
      </c>
      <c r="M14" s="19"/>
      <c r="N14" s="19">
        <v>6.1210283409232499E-2</v>
      </c>
      <c r="O14" s="19">
        <v>6.2924326886395501E-2</v>
      </c>
      <c r="P14" s="19">
        <v>4.1891685192646001E-2</v>
      </c>
      <c r="Q14" s="19">
        <v>2.21487106383952E-2</v>
      </c>
      <c r="R14" s="19"/>
      <c r="S14" s="19">
        <v>4.3143341539786398E-2</v>
      </c>
      <c r="T14" s="19">
        <v>3.7526909830931099E-2</v>
      </c>
      <c r="U14" s="19">
        <v>8.8429449418601508E-3</v>
      </c>
      <c r="V14" s="19">
        <v>3.2091088302628197E-2</v>
      </c>
      <c r="W14" s="19">
        <v>1.5834596409417302E-2</v>
      </c>
      <c r="X14" s="19">
        <v>3.13477492522116E-2</v>
      </c>
      <c r="Y14" s="19">
        <v>2.90360935130143E-2</v>
      </c>
      <c r="Z14" s="19"/>
      <c r="AA14" s="19">
        <v>3.5856831492856497E-2</v>
      </c>
      <c r="AB14" s="19">
        <v>4.4382930667440298E-2</v>
      </c>
      <c r="AC14" s="19"/>
      <c r="AD14" s="19">
        <v>3.9391676465634899E-2</v>
      </c>
      <c r="AE14" s="19">
        <v>2.9535609559256E-2</v>
      </c>
      <c r="AF14" s="19">
        <v>2.8456513652991001E-2</v>
      </c>
      <c r="AG14" s="19"/>
      <c r="AH14" s="19">
        <v>1.1434890421601901E-2</v>
      </c>
      <c r="AI14" s="19">
        <v>4.9826046125142701E-2</v>
      </c>
      <c r="AJ14" s="19"/>
      <c r="AK14" s="19">
        <v>3.8780568228667399E-2</v>
      </c>
      <c r="AL14" s="19">
        <v>3.5118281588356497E-2</v>
      </c>
      <c r="AM14" s="19"/>
      <c r="AN14" s="19">
        <v>5.31399757058564E-2</v>
      </c>
      <c r="AO14" s="19">
        <v>2.21487106383952E-2</v>
      </c>
      <c r="AP14" s="19"/>
      <c r="AQ14" s="19">
        <v>2.2366282819925001E-2</v>
      </c>
      <c r="AR14" s="19">
        <v>4.8635054841291103E-2</v>
      </c>
      <c r="AS14" s="19"/>
      <c r="AT14" s="19">
        <v>0.15737655867192299</v>
      </c>
      <c r="AU14" s="19">
        <v>6.8922670610754799E-2</v>
      </c>
      <c r="AV14" s="19">
        <v>3.0026126391781899E-2</v>
      </c>
      <c r="AW14" s="19">
        <v>0</v>
      </c>
      <c r="AX14" s="19"/>
      <c r="AY14" s="19">
        <v>2.3150160274211001E-2</v>
      </c>
      <c r="AZ14" s="19">
        <v>4.2507546462533401E-2</v>
      </c>
      <c r="BA14" s="19"/>
      <c r="BB14" s="19">
        <v>1.4528973326590901E-2</v>
      </c>
      <c r="BC14" s="19">
        <v>4.00475945394149E-2</v>
      </c>
      <c r="BD14" s="19"/>
      <c r="BE14" s="19">
        <v>2.58308225817825E-2</v>
      </c>
      <c r="BF14" s="19">
        <v>3.7903480120045602E-2</v>
      </c>
      <c r="BG14" s="19"/>
      <c r="BH14" s="19">
        <v>4.9074580295131398E-2</v>
      </c>
      <c r="BI14" s="19">
        <v>3.4681450623336899E-2</v>
      </c>
      <c r="BJ14" s="19"/>
      <c r="BK14" s="19">
        <v>4.2358128464672899E-2</v>
      </c>
      <c r="BL14" s="19">
        <v>3.4651627745174697E-2</v>
      </c>
      <c r="BM14" s="19"/>
      <c r="BN14" s="19">
        <v>2.48376365355483E-2</v>
      </c>
      <c r="BO14" s="19">
        <v>3.6911383916487399E-2</v>
      </c>
      <c r="BP14" s="19"/>
      <c r="BQ14" s="19">
        <v>2.0711975368177801E-2</v>
      </c>
      <c r="BR14" s="19">
        <v>3.8800302407064398E-2</v>
      </c>
      <c r="BS14" s="19"/>
      <c r="BT14" s="19">
        <v>2.49941989534791E-2</v>
      </c>
      <c r="BU14" s="19">
        <v>3.7333283917865098E-2</v>
      </c>
      <c r="BV14" s="19"/>
      <c r="BW14" s="19">
        <v>5.3242185545168699E-2</v>
      </c>
      <c r="BX14" s="19">
        <v>2.2912664784427401E-2</v>
      </c>
      <c r="BY14" s="19"/>
      <c r="BZ14" s="19">
        <v>1.8115042974611299E-2</v>
      </c>
      <c r="CA14" s="19">
        <v>3.8853901700148998E-2</v>
      </c>
    </row>
    <row r="15" spans="2:79" x14ac:dyDescent="0.35">
      <c r="B15" s="16" t="s">
        <v>707</v>
      </c>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CA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132</v>
      </c>
      <c r="CA7" s="10">
        <v>948</v>
      </c>
    </row>
    <row r="8" spans="2:79" ht="30" customHeight="1" x14ac:dyDescent="0.35">
      <c r="B8" s="11" t="s">
        <v>27</v>
      </c>
      <c r="C8" s="11">
        <v>1035</v>
      </c>
      <c r="D8" s="11">
        <v>133</v>
      </c>
      <c r="E8" s="11">
        <v>132</v>
      </c>
      <c r="F8" s="11">
        <v>89</v>
      </c>
      <c r="G8" s="11">
        <v>177</v>
      </c>
      <c r="H8" s="11">
        <v>128</v>
      </c>
      <c r="I8" s="11">
        <v>122</v>
      </c>
      <c r="J8" s="11">
        <v>93</v>
      </c>
      <c r="K8" s="11">
        <v>49</v>
      </c>
      <c r="L8" s="11">
        <v>112</v>
      </c>
      <c r="M8" s="11"/>
      <c r="N8" s="11">
        <v>104</v>
      </c>
      <c r="O8" s="11">
        <v>152</v>
      </c>
      <c r="P8" s="11">
        <v>207</v>
      </c>
      <c r="Q8" s="11">
        <v>572</v>
      </c>
      <c r="R8" s="11"/>
      <c r="S8" s="11">
        <v>105</v>
      </c>
      <c r="T8" s="11">
        <v>73</v>
      </c>
      <c r="U8" s="11">
        <v>111</v>
      </c>
      <c r="V8" s="11">
        <v>153</v>
      </c>
      <c r="W8" s="11">
        <v>210</v>
      </c>
      <c r="X8" s="11">
        <v>210</v>
      </c>
      <c r="Y8" s="11">
        <v>137</v>
      </c>
      <c r="Z8" s="11"/>
      <c r="AA8" s="11">
        <v>1017</v>
      </c>
      <c r="AB8" s="11">
        <v>18</v>
      </c>
      <c r="AC8" s="11"/>
      <c r="AD8" s="11">
        <v>563</v>
      </c>
      <c r="AE8" s="11">
        <v>410</v>
      </c>
      <c r="AF8" s="11">
        <v>55</v>
      </c>
      <c r="AG8" s="11"/>
      <c r="AH8" s="11">
        <v>373</v>
      </c>
      <c r="AI8" s="11">
        <v>663</v>
      </c>
      <c r="AJ8" s="11"/>
      <c r="AK8" s="11">
        <v>251</v>
      </c>
      <c r="AL8" s="11">
        <v>784</v>
      </c>
      <c r="AM8" s="11"/>
      <c r="AN8" s="11">
        <v>463</v>
      </c>
      <c r="AO8" s="11">
        <v>572</v>
      </c>
      <c r="AP8" s="11"/>
      <c r="AQ8" s="11">
        <v>498</v>
      </c>
      <c r="AR8" s="11">
        <v>538</v>
      </c>
      <c r="AS8" s="11"/>
      <c r="AT8" s="11">
        <v>32</v>
      </c>
      <c r="AU8" s="11">
        <v>232</v>
      </c>
      <c r="AV8" s="11">
        <v>541</v>
      </c>
      <c r="AW8" s="11">
        <v>230</v>
      </c>
      <c r="AX8" s="11"/>
      <c r="AY8" s="11">
        <v>348</v>
      </c>
      <c r="AZ8" s="11">
        <v>688</v>
      </c>
      <c r="BA8" s="11"/>
      <c r="BB8" s="11">
        <v>164</v>
      </c>
      <c r="BC8" s="11">
        <v>871</v>
      </c>
      <c r="BD8" s="11"/>
      <c r="BE8" s="11">
        <v>163</v>
      </c>
      <c r="BF8" s="11">
        <v>873</v>
      </c>
      <c r="BG8" s="11"/>
      <c r="BH8" s="11">
        <v>95</v>
      </c>
      <c r="BI8" s="11">
        <v>940</v>
      </c>
      <c r="BJ8" s="11"/>
      <c r="BK8" s="11">
        <v>182</v>
      </c>
      <c r="BL8" s="11">
        <v>853</v>
      </c>
      <c r="BM8" s="11"/>
      <c r="BN8" s="11">
        <v>78</v>
      </c>
      <c r="BO8" s="11">
        <v>958</v>
      </c>
      <c r="BP8" s="11"/>
      <c r="BQ8" s="11">
        <v>160</v>
      </c>
      <c r="BR8" s="11">
        <v>875</v>
      </c>
      <c r="BS8" s="11"/>
      <c r="BT8" s="11">
        <v>111</v>
      </c>
      <c r="BU8" s="11">
        <v>924</v>
      </c>
      <c r="BV8" s="11"/>
      <c r="BW8" s="11">
        <v>447</v>
      </c>
      <c r="BX8" s="11">
        <v>588</v>
      </c>
      <c r="BY8" s="11"/>
      <c r="BZ8" s="11">
        <v>142</v>
      </c>
      <c r="CA8" s="11">
        <v>893</v>
      </c>
    </row>
    <row r="9" spans="2:79" x14ac:dyDescent="0.35">
      <c r="B9" s="18" t="s">
        <v>487</v>
      </c>
      <c r="C9" s="17">
        <v>0.352396174398378</v>
      </c>
      <c r="D9" s="17">
        <v>0.364204266947596</v>
      </c>
      <c r="E9" s="17">
        <v>0.36279195160123701</v>
      </c>
      <c r="F9" s="17">
        <v>0.25960806085374</v>
      </c>
      <c r="G9" s="17">
        <v>0.34373822619344901</v>
      </c>
      <c r="H9" s="17">
        <v>0.41451737423262303</v>
      </c>
      <c r="I9" s="17">
        <v>0.37177767973831799</v>
      </c>
      <c r="J9" s="17">
        <v>0.25521125035665498</v>
      </c>
      <c r="K9" s="17">
        <v>0.28502409864468797</v>
      </c>
      <c r="L9" s="17">
        <v>0.43205423468190302</v>
      </c>
      <c r="M9" s="17"/>
      <c r="N9" s="17">
        <v>0.45722000812291902</v>
      </c>
      <c r="O9" s="17">
        <v>0.32215629528322198</v>
      </c>
      <c r="P9" s="17">
        <v>0.25568343934358301</v>
      </c>
      <c r="Q9" s="17">
        <v>0.37631916486373601</v>
      </c>
      <c r="R9" s="17"/>
      <c r="S9" s="17">
        <v>0.35774111431976302</v>
      </c>
      <c r="T9" s="17">
        <v>0.48005357655110398</v>
      </c>
      <c r="U9" s="17">
        <v>0.408094467652935</v>
      </c>
      <c r="V9" s="17">
        <v>0.32592188121544802</v>
      </c>
      <c r="W9" s="17">
        <v>0.291427954539828</v>
      </c>
      <c r="X9" s="17">
        <v>0.31459130751190501</v>
      </c>
      <c r="Y9" s="17">
        <v>0.43936289101589898</v>
      </c>
      <c r="Z9" s="17"/>
      <c r="AA9" s="17">
        <v>0.34927788728129799</v>
      </c>
      <c r="AB9" s="17">
        <v>0.52763351815738502</v>
      </c>
      <c r="AC9" s="17"/>
      <c r="AD9" s="17">
        <v>0.29915344466066701</v>
      </c>
      <c r="AE9" s="17">
        <v>0.42185009250928601</v>
      </c>
      <c r="AF9" s="17">
        <v>0.38238818534566898</v>
      </c>
      <c r="AG9" s="17"/>
      <c r="AH9" s="17">
        <v>0.36713910672782102</v>
      </c>
      <c r="AI9" s="17">
        <v>0.34410390102447602</v>
      </c>
      <c r="AJ9" s="17"/>
      <c r="AK9" s="17">
        <v>0.36350464810357902</v>
      </c>
      <c r="AL9" s="17">
        <v>0.348842576801909</v>
      </c>
      <c r="AM9" s="17"/>
      <c r="AN9" s="17">
        <v>0.32281597355344599</v>
      </c>
      <c r="AO9" s="17">
        <v>0.37631916486373601</v>
      </c>
      <c r="AP9" s="17"/>
      <c r="AQ9" s="17">
        <v>0.39327618769851602</v>
      </c>
      <c r="AR9" s="17">
        <v>0.31454465848871699</v>
      </c>
      <c r="AS9" s="17"/>
      <c r="AT9" s="17">
        <v>0.373200415115919</v>
      </c>
      <c r="AU9" s="17">
        <v>0.32196169535468999</v>
      </c>
      <c r="AV9" s="17">
        <v>0.34910467865765898</v>
      </c>
      <c r="AW9" s="17">
        <v>0.38786317181080898</v>
      </c>
      <c r="AX9" s="17"/>
      <c r="AY9" s="17">
        <v>0.373445430476123</v>
      </c>
      <c r="AZ9" s="17">
        <v>0.34175074347071999</v>
      </c>
      <c r="BA9" s="17"/>
      <c r="BB9" s="17">
        <v>0.42342663738588199</v>
      </c>
      <c r="BC9" s="17">
        <v>0.33902910285621501</v>
      </c>
      <c r="BD9" s="17"/>
      <c r="BE9" s="17">
        <v>0.36413950397127398</v>
      </c>
      <c r="BF9" s="17">
        <v>0.35020612338451901</v>
      </c>
      <c r="BG9" s="17"/>
      <c r="BH9" s="17">
        <v>0.40294641300787898</v>
      </c>
      <c r="BI9" s="17">
        <v>0.34727315423620098</v>
      </c>
      <c r="BJ9" s="17"/>
      <c r="BK9" s="17">
        <v>0.36046063545151202</v>
      </c>
      <c r="BL9" s="17">
        <v>0.35067686361834299</v>
      </c>
      <c r="BM9" s="17"/>
      <c r="BN9" s="17">
        <v>0.43150622914444298</v>
      </c>
      <c r="BO9" s="17">
        <v>0.34598219018239601</v>
      </c>
      <c r="BP9" s="17"/>
      <c r="BQ9" s="17">
        <v>0.363943999325409</v>
      </c>
      <c r="BR9" s="17">
        <v>0.35028623206287401</v>
      </c>
      <c r="BS9" s="17"/>
      <c r="BT9" s="17">
        <v>0.436407685830976</v>
      </c>
      <c r="BU9" s="17">
        <v>0.342269153099243</v>
      </c>
      <c r="BV9" s="17"/>
      <c r="BW9" s="17">
        <v>0.31298744165479297</v>
      </c>
      <c r="BX9" s="17">
        <v>0.38233230288277698</v>
      </c>
      <c r="BY9" s="17"/>
      <c r="BZ9" s="17">
        <v>0.28900009908077101</v>
      </c>
      <c r="CA9" s="17">
        <v>0.36248804912522298</v>
      </c>
    </row>
    <row r="10" spans="2:79" x14ac:dyDescent="0.35">
      <c r="B10" s="18" t="s">
        <v>488</v>
      </c>
      <c r="C10" s="17">
        <v>0.40515213495150199</v>
      </c>
      <c r="D10" s="17">
        <v>0.36252980655770101</v>
      </c>
      <c r="E10" s="17">
        <v>0.31062961151374602</v>
      </c>
      <c r="F10" s="17">
        <v>0.39047387284829799</v>
      </c>
      <c r="G10" s="17">
        <v>0.45649495692761299</v>
      </c>
      <c r="H10" s="17">
        <v>0.39576183840867402</v>
      </c>
      <c r="I10" s="17">
        <v>0.42094673973552299</v>
      </c>
      <c r="J10" s="17">
        <v>0.47340420066515998</v>
      </c>
      <c r="K10" s="17">
        <v>0.57999853678240398</v>
      </c>
      <c r="L10" s="17">
        <v>0.35808684762202098</v>
      </c>
      <c r="M10" s="17"/>
      <c r="N10" s="17">
        <v>0.31332887418003003</v>
      </c>
      <c r="O10" s="17">
        <v>0.39630399502859698</v>
      </c>
      <c r="P10" s="17">
        <v>0.47572441778535102</v>
      </c>
      <c r="Q10" s="17">
        <v>0.39869131698736998</v>
      </c>
      <c r="R10" s="17"/>
      <c r="S10" s="17">
        <v>0.385998185063607</v>
      </c>
      <c r="T10" s="17">
        <v>0.34454319769465502</v>
      </c>
      <c r="U10" s="17">
        <v>0.34675315131735501</v>
      </c>
      <c r="V10" s="17">
        <v>0.42991989732187003</v>
      </c>
      <c r="W10" s="17">
        <v>0.445539810427378</v>
      </c>
      <c r="X10" s="17">
        <v>0.42077695501623102</v>
      </c>
      <c r="Y10" s="17">
        <v>0.38839502174920598</v>
      </c>
      <c r="Z10" s="17"/>
      <c r="AA10" s="17">
        <v>0.40684213610931402</v>
      </c>
      <c r="AB10" s="17">
        <v>0.31017970209803197</v>
      </c>
      <c r="AC10" s="17"/>
      <c r="AD10" s="17">
        <v>0.41354755237472002</v>
      </c>
      <c r="AE10" s="17">
        <v>0.390686836519817</v>
      </c>
      <c r="AF10" s="17">
        <v>0.432347639471092</v>
      </c>
      <c r="AG10" s="17"/>
      <c r="AH10" s="17">
        <v>0.44182933222849302</v>
      </c>
      <c r="AI10" s="17">
        <v>0.38452276898731702</v>
      </c>
      <c r="AJ10" s="17"/>
      <c r="AK10" s="17">
        <v>0.37735417964974499</v>
      </c>
      <c r="AL10" s="17">
        <v>0.41404469299039998</v>
      </c>
      <c r="AM10" s="17"/>
      <c r="AN10" s="17">
        <v>0.413140780571635</v>
      </c>
      <c r="AO10" s="17">
        <v>0.39869131698736998</v>
      </c>
      <c r="AP10" s="17"/>
      <c r="AQ10" s="17">
        <v>0.37828673739873098</v>
      </c>
      <c r="AR10" s="17">
        <v>0.43002727418940101</v>
      </c>
      <c r="AS10" s="17"/>
      <c r="AT10" s="17">
        <v>0.241391876983342</v>
      </c>
      <c r="AU10" s="17">
        <v>0.37571579095966601</v>
      </c>
      <c r="AV10" s="17">
        <v>0.42782595894590802</v>
      </c>
      <c r="AW10" s="17">
        <v>0.40436193808419402</v>
      </c>
      <c r="AX10" s="17"/>
      <c r="AY10" s="17">
        <v>0.39388047646747698</v>
      </c>
      <c r="AZ10" s="17">
        <v>0.41085265288850897</v>
      </c>
      <c r="BA10" s="17"/>
      <c r="BB10" s="17">
        <v>0.36293353067548001</v>
      </c>
      <c r="BC10" s="17">
        <v>0.413097164168996</v>
      </c>
      <c r="BD10" s="17"/>
      <c r="BE10" s="17">
        <v>0.37589207996080698</v>
      </c>
      <c r="BF10" s="17">
        <v>0.41060893599759002</v>
      </c>
      <c r="BG10" s="17"/>
      <c r="BH10" s="17">
        <v>0.38906207203964899</v>
      </c>
      <c r="BI10" s="17">
        <v>0.406782784360398</v>
      </c>
      <c r="BJ10" s="17"/>
      <c r="BK10" s="17">
        <v>0.417128786474534</v>
      </c>
      <c r="BL10" s="17">
        <v>0.402598760840499</v>
      </c>
      <c r="BM10" s="17"/>
      <c r="BN10" s="17">
        <v>0.39230688286117998</v>
      </c>
      <c r="BO10" s="17">
        <v>0.40619358593294902</v>
      </c>
      <c r="BP10" s="17"/>
      <c r="BQ10" s="17">
        <v>0.42863123678376902</v>
      </c>
      <c r="BR10" s="17">
        <v>0.40086218846646798</v>
      </c>
      <c r="BS10" s="17"/>
      <c r="BT10" s="17">
        <v>0.30070590271048497</v>
      </c>
      <c r="BU10" s="17">
        <v>0.41774242407357898</v>
      </c>
      <c r="BV10" s="17"/>
      <c r="BW10" s="17">
        <v>0.42009854652259498</v>
      </c>
      <c r="BX10" s="17">
        <v>0.39379836470762702</v>
      </c>
      <c r="BY10" s="17"/>
      <c r="BZ10" s="17">
        <v>0.51381353528364304</v>
      </c>
      <c r="CA10" s="17">
        <v>0.38785457773992799</v>
      </c>
    </row>
    <row r="11" spans="2:79" ht="29" x14ac:dyDescent="0.35">
      <c r="B11" s="18" t="s">
        <v>489</v>
      </c>
      <c r="C11" s="17">
        <v>0.14889039147385899</v>
      </c>
      <c r="D11" s="17">
        <v>0.14556170667433699</v>
      </c>
      <c r="E11" s="17">
        <v>0.20605612510753299</v>
      </c>
      <c r="F11" s="17">
        <v>0.23549275609154899</v>
      </c>
      <c r="G11" s="17">
        <v>0.12579948367974</v>
      </c>
      <c r="H11" s="17">
        <v>0.12852832942532</v>
      </c>
      <c r="I11" s="17">
        <v>0.113510439669419</v>
      </c>
      <c r="J11" s="17">
        <v>0.136210570001225</v>
      </c>
      <c r="K11" s="17">
        <v>9.5444630659802507E-2</v>
      </c>
      <c r="L11" s="17">
        <v>0.14836137053915699</v>
      </c>
      <c r="M11" s="17"/>
      <c r="N11" s="17">
        <v>8.0687156258718196E-2</v>
      </c>
      <c r="O11" s="17">
        <v>0.15512377286685</v>
      </c>
      <c r="P11" s="17">
        <v>0.17002508317672499</v>
      </c>
      <c r="Q11" s="17">
        <v>0.15199786691716399</v>
      </c>
      <c r="R11" s="17"/>
      <c r="S11" s="17">
        <v>0.126332056353473</v>
      </c>
      <c r="T11" s="17">
        <v>0.127088605021342</v>
      </c>
      <c r="U11" s="17">
        <v>0.187765075914542</v>
      </c>
      <c r="V11" s="17">
        <v>0.16750057359464399</v>
      </c>
      <c r="W11" s="17">
        <v>0.16885443444909801</v>
      </c>
      <c r="X11" s="17">
        <v>0.14173241523518801</v>
      </c>
      <c r="Y11" s="17">
        <v>9.5052549533725494E-2</v>
      </c>
      <c r="Z11" s="17"/>
      <c r="AA11" s="17">
        <v>0.15047269603441399</v>
      </c>
      <c r="AB11" s="17">
        <v>5.9970148469069097E-2</v>
      </c>
      <c r="AC11" s="17"/>
      <c r="AD11" s="17">
        <v>0.17204363808554801</v>
      </c>
      <c r="AE11" s="17">
        <v>0.118526797416053</v>
      </c>
      <c r="AF11" s="17">
        <v>0.13747325241880701</v>
      </c>
      <c r="AG11" s="17"/>
      <c r="AH11" s="17">
        <v>0.12427756319000501</v>
      </c>
      <c r="AI11" s="17">
        <v>0.16273406219511699</v>
      </c>
      <c r="AJ11" s="17"/>
      <c r="AK11" s="17">
        <v>0.15315557840018901</v>
      </c>
      <c r="AL11" s="17">
        <v>0.147525959382455</v>
      </c>
      <c r="AM11" s="17"/>
      <c r="AN11" s="17">
        <v>0.14504807302012099</v>
      </c>
      <c r="AO11" s="17">
        <v>0.15199786691716399</v>
      </c>
      <c r="AP11" s="17"/>
      <c r="AQ11" s="17">
        <v>0.14622938875029301</v>
      </c>
      <c r="AR11" s="17">
        <v>0.151354260215466</v>
      </c>
      <c r="AS11" s="17"/>
      <c r="AT11" s="17">
        <v>0.182405742807046</v>
      </c>
      <c r="AU11" s="17">
        <v>0.132315936493801</v>
      </c>
      <c r="AV11" s="17">
        <v>0.14883265045968599</v>
      </c>
      <c r="AW11" s="17">
        <v>0.16104095733728799</v>
      </c>
      <c r="AX11" s="17"/>
      <c r="AY11" s="17">
        <v>0.152052229816487</v>
      </c>
      <c r="AZ11" s="17">
        <v>0.14729132633081801</v>
      </c>
      <c r="BA11" s="17"/>
      <c r="BB11" s="17">
        <v>0.15021415247799799</v>
      </c>
      <c r="BC11" s="17">
        <v>0.14864127570996299</v>
      </c>
      <c r="BD11" s="17"/>
      <c r="BE11" s="17">
        <v>0.18068546853082701</v>
      </c>
      <c r="BF11" s="17">
        <v>0.14296082607146801</v>
      </c>
      <c r="BG11" s="17"/>
      <c r="BH11" s="17">
        <v>0.107487452132165</v>
      </c>
      <c r="BI11" s="17">
        <v>0.15308637746433901</v>
      </c>
      <c r="BJ11" s="17"/>
      <c r="BK11" s="17">
        <v>0.13337504010121401</v>
      </c>
      <c r="BL11" s="17">
        <v>0.15219820221226499</v>
      </c>
      <c r="BM11" s="17"/>
      <c r="BN11" s="17">
        <v>0.13610402974118099</v>
      </c>
      <c r="BO11" s="17">
        <v>0.149927067817928</v>
      </c>
      <c r="BP11" s="17"/>
      <c r="BQ11" s="17">
        <v>0.14871527336291199</v>
      </c>
      <c r="BR11" s="17">
        <v>0.14892238789901599</v>
      </c>
      <c r="BS11" s="17"/>
      <c r="BT11" s="17">
        <v>0.148213350439794</v>
      </c>
      <c r="BU11" s="17">
        <v>0.148972004205917</v>
      </c>
      <c r="BV11" s="17"/>
      <c r="BW11" s="17">
        <v>0.14780461294955699</v>
      </c>
      <c r="BX11" s="17">
        <v>0.149715183420878</v>
      </c>
      <c r="BY11" s="17"/>
      <c r="BZ11" s="17">
        <v>0.11092552803816599</v>
      </c>
      <c r="CA11" s="17">
        <v>0.15493393035060099</v>
      </c>
    </row>
    <row r="12" spans="2:79" ht="29" x14ac:dyDescent="0.35">
      <c r="B12" s="18" t="s">
        <v>490</v>
      </c>
      <c r="C12" s="17">
        <v>6.6327635783202096E-2</v>
      </c>
      <c r="D12" s="17">
        <v>7.4173398731492604E-2</v>
      </c>
      <c r="E12" s="17">
        <v>0.108177831353595</v>
      </c>
      <c r="F12" s="17">
        <v>6.0625401948632099E-2</v>
      </c>
      <c r="G12" s="17">
        <v>6.3385637047521995E-2</v>
      </c>
      <c r="H12" s="17">
        <v>6.1192457933383002E-2</v>
      </c>
      <c r="I12" s="17">
        <v>5.6274485604168298E-2</v>
      </c>
      <c r="J12" s="17">
        <v>9.0034076096346005E-2</v>
      </c>
      <c r="K12" s="17">
        <v>1.7829078630205601E-2</v>
      </c>
      <c r="L12" s="17">
        <v>3.5351271406526302E-2</v>
      </c>
      <c r="M12" s="17"/>
      <c r="N12" s="17">
        <v>6.0911601394473699E-2</v>
      </c>
      <c r="O12" s="17">
        <v>8.7093611817324307E-2</v>
      </c>
      <c r="P12" s="17">
        <v>7.0486711810268998E-2</v>
      </c>
      <c r="Q12" s="17">
        <v>6.0295550918962097E-2</v>
      </c>
      <c r="R12" s="17"/>
      <c r="S12" s="17">
        <v>8.8408493342834002E-2</v>
      </c>
      <c r="T12" s="17">
        <v>3.3578282243260503E-2</v>
      </c>
      <c r="U12" s="17">
        <v>4.13727703469021E-2</v>
      </c>
      <c r="V12" s="17">
        <v>3.7430950682303898E-2</v>
      </c>
      <c r="W12" s="17">
        <v>8.29519488145605E-2</v>
      </c>
      <c r="X12" s="17">
        <v>9.5216761273559505E-2</v>
      </c>
      <c r="Y12" s="17">
        <v>5.7980114390609898E-2</v>
      </c>
      <c r="Z12" s="17"/>
      <c r="AA12" s="17">
        <v>6.7507912816238594E-2</v>
      </c>
      <c r="AB12" s="17">
        <v>0</v>
      </c>
      <c r="AC12" s="17"/>
      <c r="AD12" s="17">
        <v>7.5418580406625801E-2</v>
      </c>
      <c r="AE12" s="17">
        <v>5.9421469041920798E-2</v>
      </c>
      <c r="AF12" s="17">
        <v>1.4059436716769499E-2</v>
      </c>
      <c r="AG12" s="17"/>
      <c r="AH12" s="17">
        <v>6.1501592267275702E-2</v>
      </c>
      <c r="AI12" s="17">
        <v>6.9042080322059607E-2</v>
      </c>
      <c r="AJ12" s="17"/>
      <c r="AK12" s="17">
        <v>5.9570948735329303E-2</v>
      </c>
      <c r="AL12" s="17">
        <v>6.8489098058813397E-2</v>
      </c>
      <c r="AM12" s="17"/>
      <c r="AN12" s="17">
        <v>7.3786163263546298E-2</v>
      </c>
      <c r="AO12" s="17">
        <v>6.0295550918962097E-2</v>
      </c>
      <c r="AP12" s="17"/>
      <c r="AQ12" s="17">
        <v>6.4587059430947197E-2</v>
      </c>
      <c r="AR12" s="17">
        <v>6.7939265725825704E-2</v>
      </c>
      <c r="AS12" s="17"/>
      <c r="AT12" s="17">
        <v>6.8263859803182197E-2</v>
      </c>
      <c r="AU12" s="17">
        <v>0.102619204771921</v>
      </c>
      <c r="AV12" s="17">
        <v>6.0632533284033202E-2</v>
      </c>
      <c r="AW12" s="17">
        <v>4.2897207995197299E-2</v>
      </c>
      <c r="AX12" s="17"/>
      <c r="AY12" s="17">
        <v>7.0479962893934295E-2</v>
      </c>
      <c r="AZ12" s="17">
        <v>6.4227641784218206E-2</v>
      </c>
      <c r="BA12" s="17"/>
      <c r="BB12" s="17">
        <v>4.8784064858676097E-2</v>
      </c>
      <c r="BC12" s="17">
        <v>6.9629123029517695E-2</v>
      </c>
      <c r="BD12" s="17"/>
      <c r="BE12" s="17">
        <v>6.1083266864877403E-2</v>
      </c>
      <c r="BF12" s="17">
        <v>6.7305674881511401E-2</v>
      </c>
      <c r="BG12" s="17"/>
      <c r="BH12" s="17">
        <v>7.1979600480164899E-2</v>
      </c>
      <c r="BI12" s="17">
        <v>6.5754836724386007E-2</v>
      </c>
      <c r="BJ12" s="17"/>
      <c r="BK12" s="17">
        <v>6.2093804494319303E-2</v>
      </c>
      <c r="BL12" s="17">
        <v>6.72302716478759E-2</v>
      </c>
      <c r="BM12" s="17"/>
      <c r="BN12" s="17">
        <v>2.8699185860568001E-2</v>
      </c>
      <c r="BO12" s="17">
        <v>6.9378427299531406E-2</v>
      </c>
      <c r="BP12" s="17"/>
      <c r="BQ12" s="17">
        <v>5.40891031994995E-2</v>
      </c>
      <c r="BR12" s="17">
        <v>6.8563779661894697E-2</v>
      </c>
      <c r="BS12" s="17"/>
      <c r="BT12" s="17">
        <v>9.7736975535250195E-2</v>
      </c>
      <c r="BU12" s="17">
        <v>6.2541451637283696E-2</v>
      </c>
      <c r="BV12" s="17"/>
      <c r="BW12" s="17">
        <v>7.6423928373810193E-2</v>
      </c>
      <c r="BX12" s="17">
        <v>5.8658170383867801E-2</v>
      </c>
      <c r="BY12" s="17"/>
      <c r="BZ12" s="17">
        <v>7.8709211520840802E-2</v>
      </c>
      <c r="CA12" s="17">
        <v>6.4356641354300997E-2</v>
      </c>
    </row>
    <row r="13" spans="2:79" x14ac:dyDescent="0.35">
      <c r="B13" s="18" t="s">
        <v>491</v>
      </c>
      <c r="C13" s="17">
        <v>1.51448029231582E-2</v>
      </c>
      <c r="D13" s="17">
        <v>2.9230276792670401E-2</v>
      </c>
      <c r="E13" s="17">
        <v>1.2344480423888299E-2</v>
      </c>
      <c r="F13" s="17">
        <v>5.37999082577812E-2</v>
      </c>
      <c r="G13" s="17">
        <v>4.6010486165406596E-3</v>
      </c>
      <c r="H13" s="17">
        <v>0</v>
      </c>
      <c r="I13" s="17">
        <v>2.8685113042615701E-2</v>
      </c>
      <c r="J13" s="17">
        <v>0</v>
      </c>
      <c r="K13" s="17">
        <v>0</v>
      </c>
      <c r="L13" s="17">
        <v>9.3234225757840693E-3</v>
      </c>
      <c r="M13" s="17"/>
      <c r="N13" s="17">
        <v>6.9984137799897206E-2</v>
      </c>
      <c r="O13" s="17">
        <v>0</v>
      </c>
      <c r="P13" s="17">
        <v>1.450186662041E-2</v>
      </c>
      <c r="Q13" s="17">
        <v>9.4273466169566503E-3</v>
      </c>
      <c r="R13" s="17"/>
      <c r="S13" s="17">
        <v>2.2760750085410501E-2</v>
      </c>
      <c r="T13" s="17">
        <v>0</v>
      </c>
      <c r="U13" s="17">
        <v>1.6014534768265601E-2</v>
      </c>
      <c r="V13" s="17">
        <v>1.8182323447151899E-2</v>
      </c>
      <c r="W13" s="17">
        <v>1.12258517691357E-2</v>
      </c>
      <c r="X13" s="17">
        <v>2.29763937300606E-2</v>
      </c>
      <c r="Y13" s="17">
        <v>1.1362950861408601E-2</v>
      </c>
      <c r="Z13" s="17"/>
      <c r="AA13" s="17">
        <v>1.43851689499553E-2</v>
      </c>
      <c r="AB13" s="17">
        <v>5.7833700608073503E-2</v>
      </c>
      <c r="AC13" s="17"/>
      <c r="AD13" s="17">
        <v>2.09751448113785E-2</v>
      </c>
      <c r="AE13" s="17">
        <v>6.8669160222152399E-3</v>
      </c>
      <c r="AF13" s="17">
        <v>1.9085119914465501E-2</v>
      </c>
      <c r="AG13" s="17"/>
      <c r="AH13" s="17">
        <v>0</v>
      </c>
      <c r="AI13" s="17">
        <v>2.3663111440512901E-2</v>
      </c>
      <c r="AJ13" s="17"/>
      <c r="AK13" s="17">
        <v>1.77895385880395E-2</v>
      </c>
      <c r="AL13" s="17">
        <v>1.4298752731976901E-2</v>
      </c>
      <c r="AM13" s="17"/>
      <c r="AN13" s="17">
        <v>2.2214299778263401E-2</v>
      </c>
      <c r="AO13" s="17">
        <v>9.4273466169566503E-3</v>
      </c>
      <c r="AP13" s="17"/>
      <c r="AQ13" s="17">
        <v>1.3480371397144499E-2</v>
      </c>
      <c r="AR13" s="17">
        <v>1.6685929045718299E-2</v>
      </c>
      <c r="AS13" s="17"/>
      <c r="AT13" s="17">
        <v>0</v>
      </c>
      <c r="AU13" s="17">
        <v>4.0954158582871103E-2</v>
      </c>
      <c r="AV13" s="17">
        <v>9.7944884619556999E-3</v>
      </c>
      <c r="AW13" s="17">
        <v>3.8367247725112599E-3</v>
      </c>
      <c r="AX13" s="17"/>
      <c r="AY13" s="17">
        <v>7.83159984489765E-3</v>
      </c>
      <c r="AZ13" s="17">
        <v>1.88433753545072E-2</v>
      </c>
      <c r="BA13" s="17"/>
      <c r="BB13" s="17">
        <v>1.46416146019637E-2</v>
      </c>
      <c r="BC13" s="17">
        <v>1.52394968615853E-2</v>
      </c>
      <c r="BD13" s="17"/>
      <c r="BE13" s="17">
        <v>1.21336720459522E-2</v>
      </c>
      <c r="BF13" s="17">
        <v>1.57063583312348E-2</v>
      </c>
      <c r="BG13" s="17"/>
      <c r="BH13" s="17">
        <v>1.03096612273558E-2</v>
      </c>
      <c r="BI13" s="17">
        <v>1.5634820954248601E-2</v>
      </c>
      <c r="BJ13" s="17"/>
      <c r="BK13" s="17">
        <v>1.06724333302453E-2</v>
      </c>
      <c r="BL13" s="17">
        <v>1.6098294198363301E-2</v>
      </c>
      <c r="BM13" s="17"/>
      <c r="BN13" s="17">
        <v>0</v>
      </c>
      <c r="BO13" s="17">
        <v>1.63726939569225E-2</v>
      </c>
      <c r="BP13" s="17"/>
      <c r="BQ13" s="17">
        <v>4.6203873284106304E-3</v>
      </c>
      <c r="BR13" s="17">
        <v>1.7067754661698499E-2</v>
      </c>
      <c r="BS13" s="17"/>
      <c r="BT13" s="17">
        <v>7.29597753523721E-3</v>
      </c>
      <c r="BU13" s="17">
        <v>1.6090925907035598E-2</v>
      </c>
      <c r="BV13" s="17"/>
      <c r="BW13" s="17">
        <v>2.0666207240703199E-2</v>
      </c>
      <c r="BX13" s="17">
        <v>1.0950568357438699E-2</v>
      </c>
      <c r="BY13" s="17"/>
      <c r="BZ13" s="17">
        <v>0</v>
      </c>
      <c r="CA13" s="17">
        <v>1.7555669102137999E-2</v>
      </c>
    </row>
    <row r="14" spans="2:79" x14ac:dyDescent="0.35">
      <c r="B14" s="18" t="s">
        <v>75</v>
      </c>
      <c r="C14" s="19">
        <v>1.2088860469901E-2</v>
      </c>
      <c r="D14" s="19">
        <v>2.43005442962036E-2</v>
      </c>
      <c r="E14" s="19">
        <v>0</v>
      </c>
      <c r="F14" s="19">
        <v>0</v>
      </c>
      <c r="G14" s="19">
        <v>5.9806475351346904E-3</v>
      </c>
      <c r="H14" s="19">
        <v>0</v>
      </c>
      <c r="I14" s="19">
        <v>8.8055422099556895E-3</v>
      </c>
      <c r="J14" s="19">
        <v>4.5139902880613897E-2</v>
      </c>
      <c r="K14" s="19">
        <v>2.1703655282900299E-2</v>
      </c>
      <c r="L14" s="19">
        <v>1.6822853174609E-2</v>
      </c>
      <c r="M14" s="19"/>
      <c r="N14" s="19">
        <v>1.7868222243962499E-2</v>
      </c>
      <c r="O14" s="19">
        <v>3.9322325004006599E-2</v>
      </c>
      <c r="P14" s="19">
        <v>1.3578481263661599E-2</v>
      </c>
      <c r="Q14" s="19">
        <v>3.2687536958118601E-3</v>
      </c>
      <c r="R14" s="19"/>
      <c r="S14" s="19">
        <v>1.87594008349121E-2</v>
      </c>
      <c r="T14" s="19">
        <v>1.47363384896385E-2</v>
      </c>
      <c r="U14" s="19">
        <v>0</v>
      </c>
      <c r="V14" s="19">
        <v>2.1044373738582301E-2</v>
      </c>
      <c r="W14" s="19">
        <v>0</v>
      </c>
      <c r="X14" s="19">
        <v>4.70616723305569E-3</v>
      </c>
      <c r="Y14" s="19">
        <v>7.8464724491508903E-3</v>
      </c>
      <c r="Z14" s="19"/>
      <c r="AA14" s="19">
        <v>1.1514198808779699E-2</v>
      </c>
      <c r="AB14" s="19">
        <v>4.4382930667440298E-2</v>
      </c>
      <c r="AC14" s="19"/>
      <c r="AD14" s="19">
        <v>1.88616396610614E-2</v>
      </c>
      <c r="AE14" s="19">
        <v>2.6478884907088101E-3</v>
      </c>
      <c r="AF14" s="19">
        <v>1.4646366133196399E-2</v>
      </c>
      <c r="AG14" s="19"/>
      <c r="AH14" s="19">
        <v>5.2524055864053201E-3</v>
      </c>
      <c r="AI14" s="19">
        <v>1.5934076030517101E-2</v>
      </c>
      <c r="AJ14" s="19"/>
      <c r="AK14" s="19">
        <v>2.86251065231183E-2</v>
      </c>
      <c r="AL14" s="19">
        <v>6.79892003444609E-3</v>
      </c>
      <c r="AM14" s="19"/>
      <c r="AN14" s="19">
        <v>2.29947098129877E-2</v>
      </c>
      <c r="AO14" s="19">
        <v>3.2687536958118601E-3</v>
      </c>
      <c r="AP14" s="19"/>
      <c r="AQ14" s="19">
        <v>4.1402553243683896E-3</v>
      </c>
      <c r="AR14" s="19">
        <v>1.9448612334872099E-2</v>
      </c>
      <c r="AS14" s="19"/>
      <c r="AT14" s="19">
        <v>0.134738105290511</v>
      </c>
      <c r="AU14" s="19">
        <v>2.6433213837051599E-2</v>
      </c>
      <c r="AV14" s="19">
        <v>3.80969019075792E-3</v>
      </c>
      <c r="AW14" s="19">
        <v>0</v>
      </c>
      <c r="AX14" s="19"/>
      <c r="AY14" s="19">
        <v>2.3103005010813001E-3</v>
      </c>
      <c r="AZ14" s="19">
        <v>1.70342601712275E-2</v>
      </c>
      <c r="BA14" s="19"/>
      <c r="BB14" s="19">
        <v>0</v>
      </c>
      <c r="BC14" s="19">
        <v>1.4363837373723499E-2</v>
      </c>
      <c r="BD14" s="19"/>
      <c r="BE14" s="19">
        <v>6.0660086262626801E-3</v>
      </c>
      <c r="BF14" s="19">
        <v>1.3212081333677499E-2</v>
      </c>
      <c r="BG14" s="19"/>
      <c r="BH14" s="19">
        <v>1.8214801112785801E-2</v>
      </c>
      <c r="BI14" s="19">
        <v>1.14680262604281E-2</v>
      </c>
      <c r="BJ14" s="19"/>
      <c r="BK14" s="19">
        <v>1.6269300148175798E-2</v>
      </c>
      <c r="BL14" s="19">
        <v>1.1197607482654101E-2</v>
      </c>
      <c r="BM14" s="19"/>
      <c r="BN14" s="19">
        <v>1.1383672392628301E-2</v>
      </c>
      <c r="BO14" s="19">
        <v>1.21460348102733E-2</v>
      </c>
      <c r="BP14" s="19"/>
      <c r="BQ14" s="19">
        <v>0</v>
      </c>
      <c r="BR14" s="19">
        <v>1.42976572480488E-2</v>
      </c>
      <c r="BS14" s="19"/>
      <c r="BT14" s="19">
        <v>9.6401079482572403E-3</v>
      </c>
      <c r="BU14" s="19">
        <v>1.23840410769407E-2</v>
      </c>
      <c r="BV14" s="19"/>
      <c r="BW14" s="19">
        <v>2.2019263258542001E-2</v>
      </c>
      <c r="BX14" s="19">
        <v>4.5454102474121703E-3</v>
      </c>
      <c r="BY14" s="19"/>
      <c r="BZ14" s="19">
        <v>7.5516260765790301E-3</v>
      </c>
      <c r="CA14" s="19">
        <v>1.28111323278093E-2</v>
      </c>
    </row>
    <row r="15" spans="2:79" x14ac:dyDescent="0.35">
      <c r="B15" s="16" t="s">
        <v>707</v>
      </c>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CA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132</v>
      </c>
      <c r="CA7" s="10">
        <v>948</v>
      </c>
    </row>
    <row r="8" spans="2:79" ht="30" customHeight="1" x14ac:dyDescent="0.35">
      <c r="B8" s="11" t="s">
        <v>27</v>
      </c>
      <c r="C8" s="11">
        <v>1035</v>
      </c>
      <c r="D8" s="11">
        <v>133</v>
      </c>
      <c r="E8" s="11">
        <v>132</v>
      </c>
      <c r="F8" s="11">
        <v>89</v>
      </c>
      <c r="G8" s="11">
        <v>177</v>
      </c>
      <c r="H8" s="11">
        <v>128</v>
      </c>
      <c r="I8" s="11">
        <v>122</v>
      </c>
      <c r="J8" s="11">
        <v>93</v>
      </c>
      <c r="K8" s="11">
        <v>49</v>
      </c>
      <c r="L8" s="11">
        <v>112</v>
      </c>
      <c r="M8" s="11"/>
      <c r="N8" s="11">
        <v>104</v>
      </c>
      <c r="O8" s="11">
        <v>152</v>
      </c>
      <c r="P8" s="11">
        <v>207</v>
      </c>
      <c r="Q8" s="11">
        <v>572</v>
      </c>
      <c r="R8" s="11"/>
      <c r="S8" s="11">
        <v>105</v>
      </c>
      <c r="T8" s="11">
        <v>73</v>
      </c>
      <c r="U8" s="11">
        <v>111</v>
      </c>
      <c r="V8" s="11">
        <v>153</v>
      </c>
      <c r="W8" s="11">
        <v>210</v>
      </c>
      <c r="X8" s="11">
        <v>210</v>
      </c>
      <c r="Y8" s="11">
        <v>137</v>
      </c>
      <c r="Z8" s="11"/>
      <c r="AA8" s="11">
        <v>1017</v>
      </c>
      <c r="AB8" s="11">
        <v>18</v>
      </c>
      <c r="AC8" s="11"/>
      <c r="AD8" s="11">
        <v>563</v>
      </c>
      <c r="AE8" s="11">
        <v>410</v>
      </c>
      <c r="AF8" s="11">
        <v>55</v>
      </c>
      <c r="AG8" s="11"/>
      <c r="AH8" s="11">
        <v>373</v>
      </c>
      <c r="AI8" s="11">
        <v>663</v>
      </c>
      <c r="AJ8" s="11"/>
      <c r="AK8" s="11">
        <v>251</v>
      </c>
      <c r="AL8" s="11">
        <v>784</v>
      </c>
      <c r="AM8" s="11"/>
      <c r="AN8" s="11">
        <v>463</v>
      </c>
      <c r="AO8" s="11">
        <v>572</v>
      </c>
      <c r="AP8" s="11"/>
      <c r="AQ8" s="11">
        <v>498</v>
      </c>
      <c r="AR8" s="11">
        <v>538</v>
      </c>
      <c r="AS8" s="11"/>
      <c r="AT8" s="11">
        <v>32</v>
      </c>
      <c r="AU8" s="11">
        <v>232</v>
      </c>
      <c r="AV8" s="11">
        <v>541</v>
      </c>
      <c r="AW8" s="11">
        <v>230</v>
      </c>
      <c r="AX8" s="11"/>
      <c r="AY8" s="11">
        <v>348</v>
      </c>
      <c r="AZ8" s="11">
        <v>688</v>
      </c>
      <c r="BA8" s="11"/>
      <c r="BB8" s="11">
        <v>164</v>
      </c>
      <c r="BC8" s="11">
        <v>871</v>
      </c>
      <c r="BD8" s="11"/>
      <c r="BE8" s="11">
        <v>163</v>
      </c>
      <c r="BF8" s="11">
        <v>873</v>
      </c>
      <c r="BG8" s="11"/>
      <c r="BH8" s="11">
        <v>95</v>
      </c>
      <c r="BI8" s="11">
        <v>940</v>
      </c>
      <c r="BJ8" s="11"/>
      <c r="BK8" s="11">
        <v>182</v>
      </c>
      <c r="BL8" s="11">
        <v>853</v>
      </c>
      <c r="BM8" s="11"/>
      <c r="BN8" s="11">
        <v>78</v>
      </c>
      <c r="BO8" s="11">
        <v>958</v>
      </c>
      <c r="BP8" s="11"/>
      <c r="BQ8" s="11">
        <v>160</v>
      </c>
      <c r="BR8" s="11">
        <v>875</v>
      </c>
      <c r="BS8" s="11"/>
      <c r="BT8" s="11">
        <v>111</v>
      </c>
      <c r="BU8" s="11">
        <v>924</v>
      </c>
      <c r="BV8" s="11"/>
      <c r="BW8" s="11">
        <v>447</v>
      </c>
      <c r="BX8" s="11">
        <v>588</v>
      </c>
      <c r="BY8" s="11"/>
      <c r="BZ8" s="11">
        <v>142</v>
      </c>
      <c r="CA8" s="11">
        <v>893</v>
      </c>
    </row>
    <row r="9" spans="2:79" x14ac:dyDescent="0.35">
      <c r="B9" s="18" t="s">
        <v>487</v>
      </c>
      <c r="C9" s="17">
        <v>0.25661491137683201</v>
      </c>
      <c r="D9" s="17">
        <v>0.22167776826063601</v>
      </c>
      <c r="E9" s="17">
        <v>0.22270062149206499</v>
      </c>
      <c r="F9" s="17">
        <v>0.220824826012637</v>
      </c>
      <c r="G9" s="17">
        <v>0.33171008881618402</v>
      </c>
      <c r="H9" s="17">
        <v>0.19037875712809499</v>
      </c>
      <c r="I9" s="17">
        <v>0.25814393956118198</v>
      </c>
      <c r="J9" s="17">
        <v>0.27184679996606498</v>
      </c>
      <c r="K9" s="17">
        <v>0.277162203504209</v>
      </c>
      <c r="L9" s="17">
        <v>0.30036322384577502</v>
      </c>
      <c r="M9" s="17"/>
      <c r="N9" s="17">
        <v>0.28188736415420401</v>
      </c>
      <c r="O9" s="17">
        <v>0.195351677846578</v>
      </c>
      <c r="P9" s="17">
        <v>0.26564963859783403</v>
      </c>
      <c r="Q9" s="17">
        <v>0.265020937101625</v>
      </c>
      <c r="R9" s="17"/>
      <c r="S9" s="17">
        <v>0.24973177603758501</v>
      </c>
      <c r="T9" s="17">
        <v>0.275835708618211</v>
      </c>
      <c r="U9" s="17">
        <v>0.26585337066786002</v>
      </c>
      <c r="V9" s="17">
        <v>0.25052020188081398</v>
      </c>
      <c r="W9" s="17">
        <v>0.207778908022832</v>
      </c>
      <c r="X9" s="17">
        <v>0.28854620446328999</v>
      </c>
      <c r="Y9" s="17">
        <v>0.27780520919002999</v>
      </c>
      <c r="Z9" s="17"/>
      <c r="AA9" s="17">
        <v>0.25396484634103</v>
      </c>
      <c r="AB9" s="17">
        <v>0.40553973459759102</v>
      </c>
      <c r="AC9" s="17"/>
      <c r="AD9" s="17">
        <v>0.229500348014745</v>
      </c>
      <c r="AE9" s="17">
        <v>0.27745807143639101</v>
      </c>
      <c r="AF9" s="17">
        <v>0.38296312857095799</v>
      </c>
      <c r="AG9" s="17"/>
      <c r="AH9" s="17">
        <v>0.256533421500928</v>
      </c>
      <c r="AI9" s="17">
        <v>0.25666074597154398</v>
      </c>
      <c r="AJ9" s="17"/>
      <c r="AK9" s="17">
        <v>0.25749065605759802</v>
      </c>
      <c r="AL9" s="17">
        <v>0.25633476090114299</v>
      </c>
      <c r="AM9" s="17"/>
      <c r="AN9" s="17">
        <v>0.24622106326628301</v>
      </c>
      <c r="AO9" s="17">
        <v>0.265020937101625</v>
      </c>
      <c r="AP9" s="17"/>
      <c r="AQ9" s="17">
        <v>0.25960793283875</v>
      </c>
      <c r="AR9" s="17">
        <v>0.253843620705961</v>
      </c>
      <c r="AS9" s="17"/>
      <c r="AT9" s="17">
        <v>0.30274764379674002</v>
      </c>
      <c r="AU9" s="17">
        <v>0.25943875157268798</v>
      </c>
      <c r="AV9" s="17">
        <v>0.22546599696095801</v>
      </c>
      <c r="AW9" s="17">
        <v>0.32048422768521201</v>
      </c>
      <c r="AX9" s="17"/>
      <c r="AY9" s="17">
        <v>0.27383623186696099</v>
      </c>
      <c r="AZ9" s="17">
        <v>0.24790541698502999</v>
      </c>
      <c r="BA9" s="17"/>
      <c r="BB9" s="17">
        <v>0.27450538186536</v>
      </c>
      <c r="BC9" s="17">
        <v>0.25324814184042599</v>
      </c>
      <c r="BD9" s="17"/>
      <c r="BE9" s="17">
        <v>0.32920600707480402</v>
      </c>
      <c r="BF9" s="17">
        <v>0.243077166247259</v>
      </c>
      <c r="BG9" s="17"/>
      <c r="BH9" s="17">
        <v>0.300353238846295</v>
      </c>
      <c r="BI9" s="17">
        <v>0.25218224518870802</v>
      </c>
      <c r="BJ9" s="17"/>
      <c r="BK9" s="17">
        <v>0.325870937422648</v>
      </c>
      <c r="BL9" s="17">
        <v>0.24184980415163701</v>
      </c>
      <c r="BM9" s="17"/>
      <c r="BN9" s="17">
        <v>0.34964298019535101</v>
      </c>
      <c r="BO9" s="17">
        <v>0.24907250015033799</v>
      </c>
      <c r="BP9" s="17"/>
      <c r="BQ9" s="17">
        <v>0.31574428410528199</v>
      </c>
      <c r="BR9" s="17">
        <v>0.245811182745694</v>
      </c>
      <c r="BS9" s="17"/>
      <c r="BT9" s="17">
        <v>0.30890381898258001</v>
      </c>
      <c r="BU9" s="17">
        <v>0.25031183609581198</v>
      </c>
      <c r="BV9" s="17"/>
      <c r="BW9" s="17">
        <v>0.23859907439827599</v>
      </c>
      <c r="BX9" s="17">
        <v>0.27030031491551398</v>
      </c>
      <c r="BY9" s="17"/>
      <c r="BZ9" s="17">
        <v>0.22285380092877599</v>
      </c>
      <c r="CA9" s="17">
        <v>0.261989264529989</v>
      </c>
    </row>
    <row r="10" spans="2:79" x14ac:dyDescent="0.35">
      <c r="B10" s="18" t="s">
        <v>488</v>
      </c>
      <c r="C10" s="17">
        <v>0.41949619430047103</v>
      </c>
      <c r="D10" s="17">
        <v>0.439465071242993</v>
      </c>
      <c r="E10" s="17">
        <v>0.37234619867243401</v>
      </c>
      <c r="F10" s="17">
        <v>0.50072193769519002</v>
      </c>
      <c r="G10" s="17">
        <v>0.39651157581583901</v>
      </c>
      <c r="H10" s="17">
        <v>0.45747805309859702</v>
      </c>
      <c r="I10" s="17">
        <v>0.40800756820063999</v>
      </c>
      <c r="J10" s="17">
        <v>0.33430161862604002</v>
      </c>
      <c r="K10" s="17">
        <v>0.50519025038883703</v>
      </c>
      <c r="L10" s="17">
        <v>0.42489383351724103</v>
      </c>
      <c r="M10" s="17"/>
      <c r="N10" s="17">
        <v>0.375000921226263</v>
      </c>
      <c r="O10" s="17">
        <v>0.39685718404729697</v>
      </c>
      <c r="P10" s="17">
        <v>0.403526218471913</v>
      </c>
      <c r="Q10" s="17">
        <v>0.439369183297035</v>
      </c>
      <c r="R10" s="17"/>
      <c r="S10" s="17">
        <v>0.436701919929668</v>
      </c>
      <c r="T10" s="17">
        <v>0.44566748259732802</v>
      </c>
      <c r="U10" s="17">
        <v>0.43820600667479798</v>
      </c>
      <c r="V10" s="17">
        <v>0.434690267900953</v>
      </c>
      <c r="W10" s="17">
        <v>0.40013024304246397</v>
      </c>
      <c r="X10" s="17">
        <v>0.45449337674461998</v>
      </c>
      <c r="Y10" s="17">
        <v>0.36500562856889002</v>
      </c>
      <c r="Z10" s="17"/>
      <c r="AA10" s="17">
        <v>0.41983444207270398</v>
      </c>
      <c r="AB10" s="17">
        <v>0.40048779676902402</v>
      </c>
      <c r="AC10" s="17"/>
      <c r="AD10" s="17">
        <v>0.40997668200571702</v>
      </c>
      <c r="AE10" s="17">
        <v>0.43174125043406902</v>
      </c>
      <c r="AF10" s="17">
        <v>0.44490851471176301</v>
      </c>
      <c r="AG10" s="17"/>
      <c r="AH10" s="17">
        <v>0.43987246419535603</v>
      </c>
      <c r="AI10" s="17">
        <v>0.40803540776675401</v>
      </c>
      <c r="AJ10" s="17"/>
      <c r="AK10" s="17">
        <v>0.45292252269989403</v>
      </c>
      <c r="AL10" s="17">
        <v>0.40880312129951002</v>
      </c>
      <c r="AM10" s="17"/>
      <c r="AN10" s="17">
        <v>0.394923722612254</v>
      </c>
      <c r="AO10" s="17">
        <v>0.439369183297035</v>
      </c>
      <c r="AP10" s="17"/>
      <c r="AQ10" s="17">
        <v>0.41568266459991499</v>
      </c>
      <c r="AR10" s="17">
        <v>0.42302720783201597</v>
      </c>
      <c r="AS10" s="17"/>
      <c r="AT10" s="17">
        <v>0.31671307856304798</v>
      </c>
      <c r="AU10" s="17">
        <v>0.389860781948902</v>
      </c>
      <c r="AV10" s="17">
        <v>0.43188357176114001</v>
      </c>
      <c r="AW10" s="17">
        <v>0.434563539660834</v>
      </c>
      <c r="AX10" s="17"/>
      <c r="AY10" s="17">
        <v>0.38807057065280898</v>
      </c>
      <c r="AZ10" s="17">
        <v>0.43538935958213798</v>
      </c>
      <c r="BA10" s="17"/>
      <c r="BB10" s="17">
        <v>0.42341954630844603</v>
      </c>
      <c r="BC10" s="17">
        <v>0.41875786704241902</v>
      </c>
      <c r="BD10" s="17"/>
      <c r="BE10" s="17">
        <v>0.315230726286236</v>
      </c>
      <c r="BF10" s="17">
        <v>0.43894099422008098</v>
      </c>
      <c r="BG10" s="17"/>
      <c r="BH10" s="17">
        <v>0.47727283762503903</v>
      </c>
      <c r="BI10" s="17">
        <v>0.41364081326179403</v>
      </c>
      <c r="BJ10" s="17"/>
      <c r="BK10" s="17">
        <v>0.41983895787497399</v>
      </c>
      <c r="BL10" s="17">
        <v>0.41942311847993402</v>
      </c>
      <c r="BM10" s="17"/>
      <c r="BN10" s="17">
        <v>0.41998406450543901</v>
      </c>
      <c r="BO10" s="17">
        <v>0.41945663938164102</v>
      </c>
      <c r="BP10" s="17"/>
      <c r="BQ10" s="17">
        <v>0.415550891670464</v>
      </c>
      <c r="BR10" s="17">
        <v>0.42021705395136</v>
      </c>
      <c r="BS10" s="17"/>
      <c r="BT10" s="17">
        <v>0.41387567779935502</v>
      </c>
      <c r="BU10" s="17">
        <v>0.420173709671261</v>
      </c>
      <c r="BV10" s="17"/>
      <c r="BW10" s="17">
        <v>0.39757283296371498</v>
      </c>
      <c r="BX10" s="17">
        <v>0.43614987778878</v>
      </c>
      <c r="BY10" s="17"/>
      <c r="BZ10" s="17">
        <v>0.47568134723509498</v>
      </c>
      <c r="CA10" s="17">
        <v>0.41055220964394101</v>
      </c>
    </row>
    <row r="11" spans="2:79" ht="29" x14ac:dyDescent="0.35">
      <c r="B11" s="18" t="s">
        <v>489</v>
      </c>
      <c r="C11" s="17">
        <v>0.205719177208429</v>
      </c>
      <c r="D11" s="17">
        <v>0.179849136682696</v>
      </c>
      <c r="E11" s="17">
        <v>0.28340641151378099</v>
      </c>
      <c r="F11" s="17">
        <v>0.15413811064431099</v>
      </c>
      <c r="G11" s="17">
        <v>0.20168861478847899</v>
      </c>
      <c r="H11" s="17">
        <v>0.22284211197084999</v>
      </c>
      <c r="I11" s="17">
        <v>0.211051572393369</v>
      </c>
      <c r="J11" s="17">
        <v>0.20986717737941701</v>
      </c>
      <c r="K11" s="17">
        <v>0.20090352544680801</v>
      </c>
      <c r="L11" s="17">
        <v>0.16563829935413901</v>
      </c>
      <c r="M11" s="17"/>
      <c r="N11" s="17">
        <v>0.19356103573358399</v>
      </c>
      <c r="O11" s="17">
        <v>0.24136571888977301</v>
      </c>
      <c r="P11" s="17">
        <v>0.21641638660209001</v>
      </c>
      <c r="Q11" s="17">
        <v>0.19459896904099</v>
      </c>
      <c r="R11" s="17"/>
      <c r="S11" s="17">
        <v>0.21583326099484801</v>
      </c>
      <c r="T11" s="17">
        <v>0.219840765250543</v>
      </c>
      <c r="U11" s="17">
        <v>0.21661319726714301</v>
      </c>
      <c r="V11" s="17">
        <v>0.206377432535893</v>
      </c>
      <c r="W11" s="17">
        <v>0.242305038791189</v>
      </c>
      <c r="X11" s="17">
        <v>0.167146453678374</v>
      </c>
      <c r="Y11" s="17">
        <v>0.22169674863674799</v>
      </c>
      <c r="Z11" s="17"/>
      <c r="AA11" s="17">
        <v>0.20671798446709599</v>
      </c>
      <c r="AB11" s="17">
        <v>0.14958953796594401</v>
      </c>
      <c r="AC11" s="17"/>
      <c r="AD11" s="17">
        <v>0.21398263428970199</v>
      </c>
      <c r="AE11" s="17">
        <v>0.20703980758926299</v>
      </c>
      <c r="AF11" s="17">
        <v>0.117789082009791</v>
      </c>
      <c r="AG11" s="17"/>
      <c r="AH11" s="17">
        <v>0.200509168696963</v>
      </c>
      <c r="AI11" s="17">
        <v>0.20864958575213099</v>
      </c>
      <c r="AJ11" s="17"/>
      <c r="AK11" s="17">
        <v>0.186759022467338</v>
      </c>
      <c r="AL11" s="17">
        <v>0.211784525347577</v>
      </c>
      <c r="AM11" s="17"/>
      <c r="AN11" s="17">
        <v>0.21946904646104501</v>
      </c>
      <c r="AO11" s="17">
        <v>0.19459896904099</v>
      </c>
      <c r="AP11" s="17"/>
      <c r="AQ11" s="17">
        <v>0.213249883306183</v>
      </c>
      <c r="AR11" s="17">
        <v>0.19874636534612999</v>
      </c>
      <c r="AS11" s="17"/>
      <c r="AT11" s="17">
        <v>0.21203197720956099</v>
      </c>
      <c r="AU11" s="17">
        <v>0.196624847848202</v>
      </c>
      <c r="AV11" s="17">
        <v>0.23131735340193099</v>
      </c>
      <c r="AW11" s="17">
        <v>0.15388820705487399</v>
      </c>
      <c r="AX11" s="17"/>
      <c r="AY11" s="17">
        <v>0.21673101985485399</v>
      </c>
      <c r="AZ11" s="17">
        <v>0.20015005828822599</v>
      </c>
      <c r="BA11" s="17"/>
      <c r="BB11" s="17">
        <v>0.16228405411334501</v>
      </c>
      <c r="BC11" s="17">
        <v>0.213893140511424</v>
      </c>
      <c r="BD11" s="17"/>
      <c r="BE11" s="17">
        <v>0.246747118698636</v>
      </c>
      <c r="BF11" s="17">
        <v>0.198067745448858</v>
      </c>
      <c r="BG11" s="17"/>
      <c r="BH11" s="17">
        <v>0.15858079685012999</v>
      </c>
      <c r="BI11" s="17">
        <v>0.210496422175627</v>
      </c>
      <c r="BJ11" s="17"/>
      <c r="BK11" s="17">
        <v>0.17102445604056599</v>
      </c>
      <c r="BL11" s="17">
        <v>0.213115952730213</v>
      </c>
      <c r="BM11" s="17"/>
      <c r="BN11" s="17">
        <v>0.17242826943311301</v>
      </c>
      <c r="BO11" s="17">
        <v>0.20841829500947201</v>
      </c>
      <c r="BP11" s="17"/>
      <c r="BQ11" s="17">
        <v>0.16907331302883399</v>
      </c>
      <c r="BR11" s="17">
        <v>0.21241486758667899</v>
      </c>
      <c r="BS11" s="17"/>
      <c r="BT11" s="17">
        <v>0.20040475175587899</v>
      </c>
      <c r="BU11" s="17">
        <v>0.20635979536697499</v>
      </c>
      <c r="BV11" s="17"/>
      <c r="BW11" s="17">
        <v>0.221256519238549</v>
      </c>
      <c r="BX11" s="17">
        <v>0.19391651736787599</v>
      </c>
      <c r="BY11" s="17"/>
      <c r="BZ11" s="17">
        <v>0.20937273640409301</v>
      </c>
      <c r="CA11" s="17">
        <v>0.205137575563137</v>
      </c>
    </row>
    <row r="12" spans="2:79" ht="29" x14ac:dyDescent="0.35">
      <c r="B12" s="18" t="s">
        <v>490</v>
      </c>
      <c r="C12" s="17">
        <v>7.2272194806727905E-2</v>
      </c>
      <c r="D12" s="17">
        <v>8.4247912409195394E-2</v>
      </c>
      <c r="E12" s="17">
        <v>0.100891357095399</v>
      </c>
      <c r="F12" s="17">
        <v>9.6649767376010803E-2</v>
      </c>
      <c r="G12" s="17">
        <v>5.1177713274535297E-2</v>
      </c>
      <c r="H12" s="17">
        <v>8.61404804866166E-2</v>
      </c>
      <c r="I12" s="17">
        <v>6.3904201176369996E-2</v>
      </c>
      <c r="J12" s="17">
        <v>8.4201641292645998E-2</v>
      </c>
      <c r="K12" s="17">
        <v>0</v>
      </c>
      <c r="L12" s="17">
        <v>5.3394525323018902E-2</v>
      </c>
      <c r="M12" s="17"/>
      <c r="N12" s="17">
        <v>8.0853237559488894E-2</v>
      </c>
      <c r="O12" s="17">
        <v>7.2794587131357599E-2</v>
      </c>
      <c r="P12" s="17">
        <v>7.7940132705773907E-2</v>
      </c>
      <c r="Q12" s="17">
        <v>6.8524807517588104E-2</v>
      </c>
      <c r="R12" s="17"/>
      <c r="S12" s="17">
        <v>6.3447392189535795E-2</v>
      </c>
      <c r="T12" s="17">
        <v>2.1129133702987E-2</v>
      </c>
      <c r="U12" s="17">
        <v>6.0759699010165702E-2</v>
      </c>
      <c r="V12" s="17">
        <v>6.9158455052181197E-2</v>
      </c>
      <c r="W12" s="17">
        <v>0.12000915518433999</v>
      </c>
      <c r="X12" s="17">
        <v>4.1180320375623997E-2</v>
      </c>
      <c r="Y12" s="17">
        <v>8.5247152709523599E-2</v>
      </c>
      <c r="Z12" s="17"/>
      <c r="AA12" s="17">
        <v>7.2768474487787005E-2</v>
      </c>
      <c r="AB12" s="17">
        <v>4.4382930667440298E-2</v>
      </c>
      <c r="AC12" s="17"/>
      <c r="AD12" s="17">
        <v>9.3924659719643505E-2</v>
      </c>
      <c r="AE12" s="17">
        <v>4.8470845846209601E-2</v>
      </c>
      <c r="AF12" s="17">
        <v>3.7104431539026997E-2</v>
      </c>
      <c r="AG12" s="17"/>
      <c r="AH12" s="17">
        <v>7.5411956554462298E-2</v>
      </c>
      <c r="AI12" s="17">
        <v>7.0506212154204106E-2</v>
      </c>
      <c r="AJ12" s="17"/>
      <c r="AK12" s="17">
        <v>4.4586609499907198E-2</v>
      </c>
      <c r="AL12" s="17">
        <v>8.1128805716027597E-2</v>
      </c>
      <c r="AM12" s="17"/>
      <c r="AN12" s="17">
        <v>7.6905748827368198E-2</v>
      </c>
      <c r="AO12" s="17">
        <v>6.8524807517588104E-2</v>
      </c>
      <c r="AP12" s="17"/>
      <c r="AQ12" s="17">
        <v>8.1483942686598101E-2</v>
      </c>
      <c r="AR12" s="17">
        <v>6.3742877096611E-2</v>
      </c>
      <c r="AS12" s="17"/>
      <c r="AT12" s="17">
        <v>6.0071231056133503E-2</v>
      </c>
      <c r="AU12" s="17">
        <v>6.9378532962821302E-2</v>
      </c>
      <c r="AV12" s="17">
        <v>7.6423748688044496E-2</v>
      </c>
      <c r="AW12" s="17">
        <v>6.7136983906914596E-2</v>
      </c>
      <c r="AX12" s="17"/>
      <c r="AY12" s="17">
        <v>8.1276537022498097E-2</v>
      </c>
      <c r="AZ12" s="17">
        <v>6.7718347262048395E-2</v>
      </c>
      <c r="BA12" s="17"/>
      <c r="BB12" s="17">
        <v>0.104592242569734</v>
      </c>
      <c r="BC12" s="17">
        <v>6.6189953856528594E-2</v>
      </c>
      <c r="BD12" s="17"/>
      <c r="BE12" s="17">
        <v>8.6265376090223805E-2</v>
      </c>
      <c r="BF12" s="17">
        <v>6.9662561766388298E-2</v>
      </c>
      <c r="BG12" s="17"/>
      <c r="BH12" s="17">
        <v>3.2969995189293E-2</v>
      </c>
      <c r="BI12" s="17">
        <v>7.6255281070937195E-2</v>
      </c>
      <c r="BJ12" s="17"/>
      <c r="BK12" s="17">
        <v>4.6576805133867999E-2</v>
      </c>
      <c r="BL12" s="17">
        <v>7.7750348916551595E-2</v>
      </c>
      <c r="BM12" s="17"/>
      <c r="BN12" s="17">
        <v>3.2363693620185E-2</v>
      </c>
      <c r="BO12" s="17">
        <v>7.5507845414171298E-2</v>
      </c>
      <c r="BP12" s="17"/>
      <c r="BQ12" s="17">
        <v>4.8771839443317901E-2</v>
      </c>
      <c r="BR12" s="17">
        <v>7.6566024596662896E-2</v>
      </c>
      <c r="BS12" s="17"/>
      <c r="BT12" s="17">
        <v>4.9484875308211197E-2</v>
      </c>
      <c r="BU12" s="17">
        <v>7.5019052540585093E-2</v>
      </c>
      <c r="BV12" s="17"/>
      <c r="BW12" s="17">
        <v>7.7857555994765806E-2</v>
      </c>
      <c r="BX12" s="17">
        <v>6.8029376565278701E-2</v>
      </c>
      <c r="BY12" s="17"/>
      <c r="BZ12" s="17">
        <v>6.3548836195390604E-2</v>
      </c>
      <c r="CA12" s="17">
        <v>7.3660846105123301E-2</v>
      </c>
    </row>
    <row r="13" spans="2:79" x14ac:dyDescent="0.35">
      <c r="B13" s="18" t="s">
        <v>491</v>
      </c>
      <c r="C13" s="17">
        <v>2.6205417079330901E-2</v>
      </c>
      <c r="D13" s="17">
        <v>4.6015386804833101E-2</v>
      </c>
      <c r="E13" s="17">
        <v>2.0655411226320999E-2</v>
      </c>
      <c r="F13" s="17">
        <v>1.9454996786378499E-2</v>
      </c>
      <c r="G13" s="17">
        <v>0</v>
      </c>
      <c r="H13" s="17">
        <v>4.3160597315841098E-2</v>
      </c>
      <c r="I13" s="17">
        <v>2.7491051574008399E-2</v>
      </c>
      <c r="J13" s="17">
        <v>2.1668798903508899E-2</v>
      </c>
      <c r="K13" s="17">
        <v>1.6744020660146301E-2</v>
      </c>
      <c r="L13" s="17">
        <v>4.3112323544239398E-2</v>
      </c>
      <c r="M13" s="17"/>
      <c r="N13" s="17">
        <v>4.8511092842019501E-2</v>
      </c>
      <c r="O13" s="17">
        <v>3.4723557192551498E-2</v>
      </c>
      <c r="P13" s="17">
        <v>2.19058541788625E-2</v>
      </c>
      <c r="Q13" s="17">
        <v>2.1441958317436002E-2</v>
      </c>
      <c r="R13" s="17"/>
      <c r="S13" s="17">
        <v>1.7346509757306401E-2</v>
      </c>
      <c r="T13" s="17">
        <v>0</v>
      </c>
      <c r="U13" s="17">
        <v>1.8567726380034399E-2</v>
      </c>
      <c r="V13" s="17">
        <v>2.3456140647480399E-2</v>
      </c>
      <c r="W13" s="17">
        <v>2.2168504963183299E-2</v>
      </c>
      <c r="X13" s="17">
        <v>3.8050227133693701E-2</v>
      </c>
      <c r="Y13" s="17">
        <v>2.9345984343784499E-2</v>
      </c>
      <c r="Z13" s="17"/>
      <c r="AA13" s="17">
        <v>2.6671733292092902E-2</v>
      </c>
      <c r="AB13" s="17">
        <v>0</v>
      </c>
      <c r="AC13" s="17"/>
      <c r="AD13" s="17">
        <v>3.0461234869809901E-2</v>
      </c>
      <c r="AE13" s="17">
        <v>1.9456757671355299E-2</v>
      </c>
      <c r="AF13" s="17">
        <v>1.72348431684601E-2</v>
      </c>
      <c r="AG13" s="17"/>
      <c r="AH13" s="17">
        <v>2.26838079242675E-2</v>
      </c>
      <c r="AI13" s="17">
        <v>2.8186172683254899E-2</v>
      </c>
      <c r="AJ13" s="17"/>
      <c r="AK13" s="17">
        <v>2.74284371254266E-2</v>
      </c>
      <c r="AL13" s="17">
        <v>2.5814173312493301E-2</v>
      </c>
      <c r="AM13" s="17"/>
      <c r="AN13" s="17">
        <v>3.2095318975059101E-2</v>
      </c>
      <c r="AO13" s="17">
        <v>2.1441958317436002E-2</v>
      </c>
      <c r="AP13" s="17"/>
      <c r="AQ13" s="17">
        <v>2.2866098458705901E-2</v>
      </c>
      <c r="AR13" s="17">
        <v>2.92973503174149E-2</v>
      </c>
      <c r="AS13" s="17"/>
      <c r="AT13" s="17">
        <v>0</v>
      </c>
      <c r="AU13" s="17">
        <v>3.8064219053170499E-2</v>
      </c>
      <c r="AV13" s="17">
        <v>2.3646681835213498E-2</v>
      </c>
      <c r="AW13" s="17">
        <v>2.39270416921652E-2</v>
      </c>
      <c r="AX13" s="17"/>
      <c r="AY13" s="17">
        <v>2.8530998314482001E-2</v>
      </c>
      <c r="AZ13" s="17">
        <v>2.5029279817566499E-2</v>
      </c>
      <c r="BA13" s="17"/>
      <c r="BB13" s="17">
        <v>3.07244744948541E-2</v>
      </c>
      <c r="BC13" s="17">
        <v>2.5354985289423201E-2</v>
      </c>
      <c r="BD13" s="17"/>
      <c r="BE13" s="17">
        <v>1.7426046584796399E-2</v>
      </c>
      <c r="BF13" s="17">
        <v>2.7842709904440099E-2</v>
      </c>
      <c r="BG13" s="17"/>
      <c r="BH13" s="17">
        <v>1.95557284496495E-2</v>
      </c>
      <c r="BI13" s="17">
        <v>2.68793305930774E-2</v>
      </c>
      <c r="BJ13" s="17"/>
      <c r="BK13" s="17">
        <v>2.09522417277529E-2</v>
      </c>
      <c r="BL13" s="17">
        <v>2.73253730133819E-2</v>
      </c>
      <c r="BM13" s="17"/>
      <c r="BN13" s="17">
        <v>1.21270281029926E-2</v>
      </c>
      <c r="BO13" s="17">
        <v>2.7346846761948901E-2</v>
      </c>
      <c r="BP13" s="17"/>
      <c r="BQ13" s="17">
        <v>3.5673954866205601E-2</v>
      </c>
      <c r="BR13" s="17">
        <v>2.4475388363267001E-2</v>
      </c>
      <c r="BS13" s="17"/>
      <c r="BT13" s="17">
        <v>1.9912896898826402E-2</v>
      </c>
      <c r="BU13" s="17">
        <v>2.6963937963035398E-2</v>
      </c>
      <c r="BV13" s="17"/>
      <c r="BW13" s="17">
        <v>3.3242687381962302E-2</v>
      </c>
      <c r="BX13" s="17">
        <v>2.08596824339225E-2</v>
      </c>
      <c r="BY13" s="17"/>
      <c r="BZ13" s="17">
        <v>2.0756355977205002E-2</v>
      </c>
      <c r="CA13" s="17">
        <v>2.70728405238593E-2</v>
      </c>
    </row>
    <row r="14" spans="2:79" x14ac:dyDescent="0.35">
      <c r="B14" s="18" t="s">
        <v>75</v>
      </c>
      <c r="C14" s="19">
        <v>1.9692105228210102E-2</v>
      </c>
      <c r="D14" s="19">
        <v>2.87447245996468E-2</v>
      </c>
      <c r="E14" s="19">
        <v>0</v>
      </c>
      <c r="F14" s="19">
        <v>8.2103614854722694E-3</v>
      </c>
      <c r="G14" s="19">
        <v>1.8912007304963001E-2</v>
      </c>
      <c r="H14" s="19">
        <v>0</v>
      </c>
      <c r="I14" s="19">
        <v>3.1401667094430603E-2</v>
      </c>
      <c r="J14" s="19">
        <v>7.8113963832322997E-2</v>
      </c>
      <c r="K14" s="19">
        <v>0</v>
      </c>
      <c r="L14" s="19">
        <v>1.25977944155865E-2</v>
      </c>
      <c r="M14" s="19"/>
      <c r="N14" s="19">
        <v>2.0186348484441001E-2</v>
      </c>
      <c r="O14" s="19">
        <v>5.89072748924429E-2</v>
      </c>
      <c r="P14" s="19">
        <v>1.4561769443526501E-2</v>
      </c>
      <c r="Q14" s="19">
        <v>1.1044144725325101E-2</v>
      </c>
      <c r="R14" s="19"/>
      <c r="S14" s="19">
        <v>1.6939141091056199E-2</v>
      </c>
      <c r="T14" s="19">
        <v>3.7526909830931099E-2</v>
      </c>
      <c r="U14" s="19">
        <v>0</v>
      </c>
      <c r="V14" s="19">
        <v>1.57975019826775E-2</v>
      </c>
      <c r="W14" s="19">
        <v>7.6081499959919302E-3</v>
      </c>
      <c r="X14" s="19">
        <v>1.0583417604398401E-2</v>
      </c>
      <c r="Y14" s="19">
        <v>2.0899276551023398E-2</v>
      </c>
      <c r="Z14" s="19"/>
      <c r="AA14" s="19">
        <v>2.00425193392899E-2</v>
      </c>
      <c r="AB14" s="19">
        <v>0</v>
      </c>
      <c r="AC14" s="19"/>
      <c r="AD14" s="19">
        <v>2.21544411003834E-2</v>
      </c>
      <c r="AE14" s="19">
        <v>1.5833267022712399E-2</v>
      </c>
      <c r="AF14" s="19">
        <v>0</v>
      </c>
      <c r="AG14" s="19"/>
      <c r="AH14" s="19">
        <v>4.9891811280227596E-3</v>
      </c>
      <c r="AI14" s="19">
        <v>2.7961875672111499E-2</v>
      </c>
      <c r="AJ14" s="19"/>
      <c r="AK14" s="19">
        <v>3.0812752149836E-2</v>
      </c>
      <c r="AL14" s="19">
        <v>1.6134613423249899E-2</v>
      </c>
      <c r="AM14" s="19"/>
      <c r="AN14" s="19">
        <v>3.0385099857990799E-2</v>
      </c>
      <c r="AO14" s="19">
        <v>1.1044144725325101E-2</v>
      </c>
      <c r="AP14" s="19"/>
      <c r="AQ14" s="19">
        <v>7.1094781098481096E-3</v>
      </c>
      <c r="AR14" s="19">
        <v>3.1342578701866998E-2</v>
      </c>
      <c r="AS14" s="19"/>
      <c r="AT14" s="19">
        <v>0.108436069374516</v>
      </c>
      <c r="AU14" s="19">
        <v>4.6632866614216603E-2</v>
      </c>
      <c r="AV14" s="19">
        <v>1.12626473527132E-2</v>
      </c>
      <c r="AW14" s="19">
        <v>0</v>
      </c>
      <c r="AX14" s="19"/>
      <c r="AY14" s="19">
        <v>1.1554642288396399E-2</v>
      </c>
      <c r="AZ14" s="19">
        <v>2.3807538064990801E-2</v>
      </c>
      <c r="BA14" s="19"/>
      <c r="BB14" s="19">
        <v>4.4743006482603201E-3</v>
      </c>
      <c r="BC14" s="19">
        <v>2.2555911459779001E-2</v>
      </c>
      <c r="BD14" s="19"/>
      <c r="BE14" s="19">
        <v>5.1247252653037903E-3</v>
      </c>
      <c r="BF14" s="19">
        <v>2.24088224129734E-2</v>
      </c>
      <c r="BG14" s="19"/>
      <c r="BH14" s="19">
        <v>1.1267403039593799E-2</v>
      </c>
      <c r="BI14" s="19">
        <v>2.0545907709856599E-2</v>
      </c>
      <c r="BJ14" s="19"/>
      <c r="BK14" s="19">
        <v>1.5736601800191399E-2</v>
      </c>
      <c r="BL14" s="19">
        <v>2.0535402708283301E-2</v>
      </c>
      <c r="BM14" s="19"/>
      <c r="BN14" s="19">
        <v>1.3453964142919999E-2</v>
      </c>
      <c r="BO14" s="19">
        <v>2.0197873282429699E-2</v>
      </c>
      <c r="BP14" s="19"/>
      <c r="BQ14" s="19">
        <v>1.51857168858964E-2</v>
      </c>
      <c r="BR14" s="19">
        <v>2.0515482756337598E-2</v>
      </c>
      <c r="BS14" s="19"/>
      <c r="BT14" s="19">
        <v>7.4179792551479504E-3</v>
      </c>
      <c r="BU14" s="19">
        <v>2.11716683623311E-2</v>
      </c>
      <c r="BV14" s="19"/>
      <c r="BW14" s="19">
        <v>3.1471330022730802E-2</v>
      </c>
      <c r="BX14" s="19">
        <v>1.07442309286286E-2</v>
      </c>
      <c r="BY14" s="19"/>
      <c r="BZ14" s="19">
        <v>7.7869232594411199E-3</v>
      </c>
      <c r="CA14" s="19">
        <v>2.1587263633950499E-2</v>
      </c>
    </row>
    <row r="15" spans="2:79" x14ac:dyDescent="0.35">
      <c r="B15" s="16" t="s">
        <v>707</v>
      </c>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CA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499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132</v>
      </c>
      <c r="CA7" s="10">
        <v>948</v>
      </c>
    </row>
    <row r="8" spans="2:79" ht="30" customHeight="1" x14ac:dyDescent="0.35">
      <c r="B8" s="11" t="s">
        <v>27</v>
      </c>
      <c r="C8" s="11">
        <v>1035</v>
      </c>
      <c r="D8" s="11">
        <v>133</v>
      </c>
      <c r="E8" s="11">
        <v>132</v>
      </c>
      <c r="F8" s="11">
        <v>89</v>
      </c>
      <c r="G8" s="11">
        <v>177</v>
      </c>
      <c r="H8" s="11">
        <v>128</v>
      </c>
      <c r="I8" s="11">
        <v>122</v>
      </c>
      <c r="J8" s="11">
        <v>93</v>
      </c>
      <c r="K8" s="11">
        <v>49</v>
      </c>
      <c r="L8" s="11">
        <v>112</v>
      </c>
      <c r="M8" s="11"/>
      <c r="N8" s="11">
        <v>104</v>
      </c>
      <c r="O8" s="11">
        <v>152</v>
      </c>
      <c r="P8" s="11">
        <v>207</v>
      </c>
      <c r="Q8" s="11">
        <v>572</v>
      </c>
      <c r="R8" s="11"/>
      <c r="S8" s="11">
        <v>105</v>
      </c>
      <c r="T8" s="11">
        <v>73</v>
      </c>
      <c r="U8" s="11">
        <v>111</v>
      </c>
      <c r="V8" s="11">
        <v>153</v>
      </c>
      <c r="W8" s="11">
        <v>210</v>
      </c>
      <c r="X8" s="11">
        <v>210</v>
      </c>
      <c r="Y8" s="11">
        <v>137</v>
      </c>
      <c r="Z8" s="11"/>
      <c r="AA8" s="11">
        <v>1017</v>
      </c>
      <c r="AB8" s="11">
        <v>18</v>
      </c>
      <c r="AC8" s="11"/>
      <c r="AD8" s="11">
        <v>563</v>
      </c>
      <c r="AE8" s="11">
        <v>410</v>
      </c>
      <c r="AF8" s="11">
        <v>55</v>
      </c>
      <c r="AG8" s="11"/>
      <c r="AH8" s="11">
        <v>373</v>
      </c>
      <c r="AI8" s="11">
        <v>663</v>
      </c>
      <c r="AJ8" s="11"/>
      <c r="AK8" s="11">
        <v>251</v>
      </c>
      <c r="AL8" s="11">
        <v>784</v>
      </c>
      <c r="AM8" s="11"/>
      <c r="AN8" s="11">
        <v>463</v>
      </c>
      <c r="AO8" s="11">
        <v>572</v>
      </c>
      <c r="AP8" s="11"/>
      <c r="AQ8" s="11">
        <v>498</v>
      </c>
      <c r="AR8" s="11">
        <v>538</v>
      </c>
      <c r="AS8" s="11"/>
      <c r="AT8" s="11">
        <v>32</v>
      </c>
      <c r="AU8" s="11">
        <v>232</v>
      </c>
      <c r="AV8" s="11">
        <v>541</v>
      </c>
      <c r="AW8" s="11">
        <v>230</v>
      </c>
      <c r="AX8" s="11"/>
      <c r="AY8" s="11">
        <v>348</v>
      </c>
      <c r="AZ8" s="11">
        <v>688</v>
      </c>
      <c r="BA8" s="11"/>
      <c r="BB8" s="11">
        <v>164</v>
      </c>
      <c r="BC8" s="11">
        <v>871</v>
      </c>
      <c r="BD8" s="11"/>
      <c r="BE8" s="11">
        <v>163</v>
      </c>
      <c r="BF8" s="11">
        <v>873</v>
      </c>
      <c r="BG8" s="11"/>
      <c r="BH8" s="11">
        <v>95</v>
      </c>
      <c r="BI8" s="11">
        <v>940</v>
      </c>
      <c r="BJ8" s="11"/>
      <c r="BK8" s="11">
        <v>182</v>
      </c>
      <c r="BL8" s="11">
        <v>853</v>
      </c>
      <c r="BM8" s="11"/>
      <c r="BN8" s="11">
        <v>78</v>
      </c>
      <c r="BO8" s="11">
        <v>958</v>
      </c>
      <c r="BP8" s="11"/>
      <c r="BQ8" s="11">
        <v>160</v>
      </c>
      <c r="BR8" s="11">
        <v>875</v>
      </c>
      <c r="BS8" s="11"/>
      <c r="BT8" s="11">
        <v>111</v>
      </c>
      <c r="BU8" s="11">
        <v>924</v>
      </c>
      <c r="BV8" s="11"/>
      <c r="BW8" s="11">
        <v>447</v>
      </c>
      <c r="BX8" s="11">
        <v>588</v>
      </c>
      <c r="BY8" s="11"/>
      <c r="BZ8" s="11">
        <v>142</v>
      </c>
      <c r="CA8" s="11">
        <v>893</v>
      </c>
    </row>
    <row r="9" spans="2:79" x14ac:dyDescent="0.35">
      <c r="B9" s="18" t="s">
        <v>487</v>
      </c>
      <c r="C9" s="17">
        <v>0.23540216253214599</v>
      </c>
      <c r="D9" s="17">
        <v>0.13299773577709101</v>
      </c>
      <c r="E9" s="17">
        <v>0.22017977219474999</v>
      </c>
      <c r="F9" s="17">
        <v>0.19117627477454299</v>
      </c>
      <c r="G9" s="17">
        <v>0.31888643809482298</v>
      </c>
      <c r="H9" s="17">
        <v>0.31306518828363999</v>
      </c>
      <c r="I9" s="17">
        <v>0.25838557470509099</v>
      </c>
      <c r="J9" s="17">
        <v>0.25139652952420399</v>
      </c>
      <c r="K9" s="17">
        <v>0.20100980326762</v>
      </c>
      <c r="L9" s="17">
        <v>0.167314636242333</v>
      </c>
      <c r="M9" s="17"/>
      <c r="N9" s="17">
        <v>0.32130001403701802</v>
      </c>
      <c r="O9" s="17">
        <v>0.1587765658858</v>
      </c>
      <c r="P9" s="17">
        <v>0.23189093117144699</v>
      </c>
      <c r="Q9" s="17">
        <v>0.24139835472818599</v>
      </c>
      <c r="R9" s="17"/>
      <c r="S9" s="17">
        <v>0.290219185430525</v>
      </c>
      <c r="T9" s="17">
        <v>0.26057303928589298</v>
      </c>
      <c r="U9" s="17">
        <v>0.219100597417686</v>
      </c>
      <c r="V9" s="17">
        <v>0.24763798733952799</v>
      </c>
      <c r="W9" s="17">
        <v>0.185827023539124</v>
      </c>
      <c r="X9" s="17">
        <v>0.25133804954134098</v>
      </c>
      <c r="Y9" s="17">
        <v>0.24438307183216601</v>
      </c>
      <c r="Z9" s="17"/>
      <c r="AA9" s="17">
        <v>0.23669768531600699</v>
      </c>
      <c r="AB9" s="17">
        <v>0.16259809962859201</v>
      </c>
      <c r="AC9" s="17"/>
      <c r="AD9" s="17">
        <v>0.21128522324363699</v>
      </c>
      <c r="AE9" s="17">
        <v>0.27695845945800701</v>
      </c>
      <c r="AF9" s="17">
        <v>0.189171708181225</v>
      </c>
      <c r="AG9" s="17"/>
      <c r="AH9" s="17">
        <v>0.235765146442696</v>
      </c>
      <c r="AI9" s="17">
        <v>0.235197999496642</v>
      </c>
      <c r="AJ9" s="17"/>
      <c r="AK9" s="17">
        <v>0.27035984860562201</v>
      </c>
      <c r="AL9" s="17">
        <v>0.224219208644371</v>
      </c>
      <c r="AM9" s="17"/>
      <c r="AN9" s="17">
        <v>0.22798801547053399</v>
      </c>
      <c r="AO9" s="17">
        <v>0.24139835472818599</v>
      </c>
      <c r="AP9" s="17"/>
      <c r="AQ9" s="17">
        <v>0.26360129936903498</v>
      </c>
      <c r="AR9" s="17">
        <v>0.209292090874792</v>
      </c>
      <c r="AS9" s="17"/>
      <c r="AT9" s="17">
        <v>0.209070407295603</v>
      </c>
      <c r="AU9" s="17">
        <v>0.23263511664595901</v>
      </c>
      <c r="AV9" s="17">
        <v>0.22424569637033101</v>
      </c>
      <c r="AW9" s="17">
        <v>0.268052646232321</v>
      </c>
      <c r="AX9" s="17"/>
      <c r="AY9" s="17">
        <v>0.211908735219734</v>
      </c>
      <c r="AZ9" s="17">
        <v>0.247283706316139</v>
      </c>
      <c r="BA9" s="17"/>
      <c r="BB9" s="17">
        <v>0.26353058103735799</v>
      </c>
      <c r="BC9" s="17">
        <v>0.23010873536423901</v>
      </c>
      <c r="BD9" s="17"/>
      <c r="BE9" s="17">
        <v>0.27398937004440699</v>
      </c>
      <c r="BF9" s="17">
        <v>0.228205911042343</v>
      </c>
      <c r="BG9" s="17"/>
      <c r="BH9" s="17">
        <v>0.23844547420352699</v>
      </c>
      <c r="BI9" s="17">
        <v>0.23509373773572301</v>
      </c>
      <c r="BJ9" s="17"/>
      <c r="BK9" s="17">
        <v>0.24471808469228101</v>
      </c>
      <c r="BL9" s="17">
        <v>0.233416045259044</v>
      </c>
      <c r="BM9" s="17"/>
      <c r="BN9" s="17">
        <v>0.30516042287884199</v>
      </c>
      <c r="BO9" s="17">
        <v>0.22974639118633799</v>
      </c>
      <c r="BP9" s="17"/>
      <c r="BQ9" s="17">
        <v>0.32175000919716101</v>
      </c>
      <c r="BR9" s="17">
        <v>0.21962525403125299</v>
      </c>
      <c r="BS9" s="17"/>
      <c r="BT9" s="17">
        <v>0.28361228113142101</v>
      </c>
      <c r="BU9" s="17">
        <v>0.22959075776673599</v>
      </c>
      <c r="BV9" s="17"/>
      <c r="BW9" s="17">
        <v>0.22955319283691999</v>
      </c>
      <c r="BX9" s="17">
        <v>0.23984522619107901</v>
      </c>
      <c r="BY9" s="17"/>
      <c r="BZ9" s="17">
        <v>0.221796014780729</v>
      </c>
      <c r="CA9" s="17">
        <v>0.23756809375003801</v>
      </c>
    </row>
    <row r="10" spans="2:79" x14ac:dyDescent="0.35">
      <c r="B10" s="18" t="s">
        <v>488</v>
      </c>
      <c r="C10" s="17">
        <v>0.35917187767321102</v>
      </c>
      <c r="D10" s="17">
        <v>0.36504329310518402</v>
      </c>
      <c r="E10" s="17">
        <v>0.33468648562417003</v>
      </c>
      <c r="F10" s="17">
        <v>0.36627580626377498</v>
      </c>
      <c r="G10" s="17">
        <v>0.39172968736824598</v>
      </c>
      <c r="H10" s="17">
        <v>0.35466613902326999</v>
      </c>
      <c r="I10" s="17">
        <v>0.31889653310048699</v>
      </c>
      <c r="J10" s="17">
        <v>0.31225740187689699</v>
      </c>
      <c r="K10" s="17">
        <v>0.50768526447955398</v>
      </c>
      <c r="L10" s="17">
        <v>0.34633935261771498</v>
      </c>
      <c r="M10" s="17"/>
      <c r="N10" s="17">
        <v>0.27542179247758602</v>
      </c>
      <c r="O10" s="17">
        <v>0.29832648186836302</v>
      </c>
      <c r="P10" s="17">
        <v>0.35499225960806702</v>
      </c>
      <c r="Q10" s="17">
        <v>0.39206550174910298</v>
      </c>
      <c r="R10" s="17"/>
      <c r="S10" s="17">
        <v>0.37674736980100598</v>
      </c>
      <c r="T10" s="17">
        <v>0.349256951894795</v>
      </c>
      <c r="U10" s="17">
        <v>0.42566298589041801</v>
      </c>
      <c r="V10" s="17">
        <v>0.28053106000462302</v>
      </c>
      <c r="W10" s="17">
        <v>0.343686532584975</v>
      </c>
      <c r="X10" s="17">
        <v>0.38901791545533698</v>
      </c>
      <c r="Y10" s="17">
        <v>0.40285404402721497</v>
      </c>
      <c r="Z10" s="17"/>
      <c r="AA10" s="17">
        <v>0.361075614728952</v>
      </c>
      <c r="AB10" s="17">
        <v>0.25218819966728201</v>
      </c>
      <c r="AC10" s="17"/>
      <c r="AD10" s="17">
        <v>0.34920646943364497</v>
      </c>
      <c r="AE10" s="17">
        <v>0.37826909362433297</v>
      </c>
      <c r="AF10" s="17">
        <v>0.35144945548480899</v>
      </c>
      <c r="AG10" s="17"/>
      <c r="AH10" s="17">
        <v>0.42099921017975001</v>
      </c>
      <c r="AI10" s="17">
        <v>0.324396628647656</v>
      </c>
      <c r="AJ10" s="17"/>
      <c r="AK10" s="17">
        <v>0.34189586331574101</v>
      </c>
      <c r="AL10" s="17">
        <v>0.36469846977996601</v>
      </c>
      <c r="AM10" s="17"/>
      <c r="AN10" s="17">
        <v>0.31849970468164801</v>
      </c>
      <c r="AO10" s="17">
        <v>0.39206550174910298</v>
      </c>
      <c r="AP10" s="17"/>
      <c r="AQ10" s="17">
        <v>0.37638054790832198</v>
      </c>
      <c r="AR10" s="17">
        <v>0.34323807035260001</v>
      </c>
      <c r="AS10" s="17"/>
      <c r="AT10" s="17">
        <v>0.35432643864994101</v>
      </c>
      <c r="AU10" s="17">
        <v>0.33461576119660602</v>
      </c>
      <c r="AV10" s="17">
        <v>0.34990024137735398</v>
      </c>
      <c r="AW10" s="17">
        <v>0.40633700542234302</v>
      </c>
      <c r="AX10" s="17"/>
      <c r="AY10" s="17">
        <v>0.37916106215797801</v>
      </c>
      <c r="AZ10" s="17">
        <v>0.34906256635375899</v>
      </c>
      <c r="BA10" s="17"/>
      <c r="BB10" s="17">
        <v>0.38569072995988801</v>
      </c>
      <c r="BC10" s="17">
        <v>0.354181351343762</v>
      </c>
      <c r="BD10" s="17"/>
      <c r="BE10" s="17">
        <v>0.34704640218037303</v>
      </c>
      <c r="BF10" s="17">
        <v>0.36143319629939502</v>
      </c>
      <c r="BG10" s="17"/>
      <c r="BH10" s="17">
        <v>0.37236770387878498</v>
      </c>
      <c r="BI10" s="17">
        <v>0.35783454504002599</v>
      </c>
      <c r="BJ10" s="17"/>
      <c r="BK10" s="17">
        <v>0.381852523775213</v>
      </c>
      <c r="BL10" s="17">
        <v>0.35433645481179499</v>
      </c>
      <c r="BM10" s="17"/>
      <c r="BN10" s="17">
        <v>0.43068680894739603</v>
      </c>
      <c r="BO10" s="17">
        <v>0.35337368120030899</v>
      </c>
      <c r="BP10" s="17"/>
      <c r="BQ10" s="17">
        <v>0.40811575065927902</v>
      </c>
      <c r="BR10" s="17">
        <v>0.35022917631348599</v>
      </c>
      <c r="BS10" s="17"/>
      <c r="BT10" s="17">
        <v>0.42823406859841301</v>
      </c>
      <c r="BU10" s="17">
        <v>0.35084689617319897</v>
      </c>
      <c r="BV10" s="17"/>
      <c r="BW10" s="17">
        <v>0.321666613103747</v>
      </c>
      <c r="BX10" s="17">
        <v>0.38766207111074602</v>
      </c>
      <c r="BY10" s="17"/>
      <c r="BZ10" s="17">
        <v>0.37795886608831702</v>
      </c>
      <c r="CA10" s="17">
        <v>0.35618122040255001</v>
      </c>
    </row>
    <row r="11" spans="2:79" ht="29" x14ac:dyDescent="0.35">
      <c r="B11" s="18" t="s">
        <v>489</v>
      </c>
      <c r="C11" s="17">
        <v>0.23474093746724101</v>
      </c>
      <c r="D11" s="17">
        <v>0.24628088880304999</v>
      </c>
      <c r="E11" s="17">
        <v>0.25754333699536902</v>
      </c>
      <c r="F11" s="17">
        <v>0.33557793979280698</v>
      </c>
      <c r="G11" s="17">
        <v>0.20452292211541101</v>
      </c>
      <c r="H11" s="17">
        <v>0.18209797613169401</v>
      </c>
      <c r="I11" s="17">
        <v>0.22683579105344101</v>
      </c>
      <c r="J11" s="17">
        <v>0.219636319658114</v>
      </c>
      <c r="K11" s="17">
        <v>0.20144365879620299</v>
      </c>
      <c r="L11" s="17">
        <v>0.257046040797133</v>
      </c>
      <c r="M11" s="17"/>
      <c r="N11" s="17">
        <v>0.18668599531669</v>
      </c>
      <c r="O11" s="17">
        <v>0.28545360877970899</v>
      </c>
      <c r="P11" s="17">
        <v>0.26709567409575202</v>
      </c>
      <c r="Q11" s="17">
        <v>0.218319980705001</v>
      </c>
      <c r="R11" s="17"/>
      <c r="S11" s="17">
        <v>0.17847001461194301</v>
      </c>
      <c r="T11" s="17">
        <v>0.276896970375692</v>
      </c>
      <c r="U11" s="17">
        <v>0.21638964200673799</v>
      </c>
      <c r="V11" s="17">
        <v>0.283103813316541</v>
      </c>
      <c r="W11" s="17">
        <v>0.275507584685655</v>
      </c>
      <c r="X11" s="17">
        <v>0.232148150864013</v>
      </c>
      <c r="Y11" s="17">
        <v>0.17410940485228099</v>
      </c>
      <c r="Z11" s="17"/>
      <c r="AA11" s="17">
        <v>0.233595863045261</v>
      </c>
      <c r="AB11" s="17">
        <v>0.29909030382776097</v>
      </c>
      <c r="AC11" s="17"/>
      <c r="AD11" s="17">
        <v>0.248576001015028</v>
      </c>
      <c r="AE11" s="17">
        <v>0.219184623436424</v>
      </c>
      <c r="AF11" s="17">
        <v>0.18462318162097299</v>
      </c>
      <c r="AG11" s="17"/>
      <c r="AH11" s="17">
        <v>0.22707903054125</v>
      </c>
      <c r="AI11" s="17">
        <v>0.23905043474878401</v>
      </c>
      <c r="AJ11" s="17"/>
      <c r="AK11" s="17">
        <v>0.23555685636215901</v>
      </c>
      <c r="AL11" s="17">
        <v>0.23447992524352501</v>
      </c>
      <c r="AM11" s="17"/>
      <c r="AN11" s="17">
        <v>0.25504505453807202</v>
      </c>
      <c r="AO11" s="17">
        <v>0.218319980705001</v>
      </c>
      <c r="AP11" s="17"/>
      <c r="AQ11" s="17">
        <v>0.19544688947668001</v>
      </c>
      <c r="AR11" s="17">
        <v>0.27112398048999597</v>
      </c>
      <c r="AS11" s="17"/>
      <c r="AT11" s="17">
        <v>0.21391264572505</v>
      </c>
      <c r="AU11" s="17">
        <v>0.21963173769260899</v>
      </c>
      <c r="AV11" s="17">
        <v>0.25364778992280501</v>
      </c>
      <c r="AW11" s="17">
        <v>0.208458204070331</v>
      </c>
      <c r="AX11" s="17"/>
      <c r="AY11" s="17">
        <v>0.237961762153621</v>
      </c>
      <c r="AZ11" s="17">
        <v>0.23311204062631199</v>
      </c>
      <c r="BA11" s="17"/>
      <c r="BB11" s="17">
        <v>0.20063966836923</v>
      </c>
      <c r="BC11" s="17">
        <v>0.24115838266666001</v>
      </c>
      <c r="BD11" s="17"/>
      <c r="BE11" s="17">
        <v>0.20199942714757399</v>
      </c>
      <c r="BF11" s="17">
        <v>0.240847006229575</v>
      </c>
      <c r="BG11" s="17"/>
      <c r="BH11" s="17">
        <v>0.20975724827713901</v>
      </c>
      <c r="BI11" s="17">
        <v>0.23727291252744201</v>
      </c>
      <c r="BJ11" s="17"/>
      <c r="BK11" s="17">
        <v>0.22721215874046599</v>
      </c>
      <c r="BL11" s="17">
        <v>0.23634604292192099</v>
      </c>
      <c r="BM11" s="17"/>
      <c r="BN11" s="17">
        <v>0.17151442717642501</v>
      </c>
      <c r="BO11" s="17">
        <v>0.239867135904831</v>
      </c>
      <c r="BP11" s="17"/>
      <c r="BQ11" s="17">
        <v>0.174130919273391</v>
      </c>
      <c r="BR11" s="17">
        <v>0.245815199863054</v>
      </c>
      <c r="BS11" s="17"/>
      <c r="BT11" s="17">
        <v>0.20912880262533901</v>
      </c>
      <c r="BU11" s="17">
        <v>0.237828307645891</v>
      </c>
      <c r="BV11" s="17"/>
      <c r="BW11" s="17">
        <v>0.252049644048426</v>
      </c>
      <c r="BX11" s="17">
        <v>0.221592692699146</v>
      </c>
      <c r="BY11" s="17"/>
      <c r="BZ11" s="17">
        <v>0.279167783070357</v>
      </c>
      <c r="CA11" s="17">
        <v>0.22766873058236201</v>
      </c>
    </row>
    <row r="12" spans="2:79" ht="29" x14ac:dyDescent="0.35">
      <c r="B12" s="18" t="s">
        <v>490</v>
      </c>
      <c r="C12" s="17">
        <v>9.1904929708679306E-2</v>
      </c>
      <c r="D12" s="17">
        <v>8.6101184982609894E-2</v>
      </c>
      <c r="E12" s="17">
        <v>0.13214046608244201</v>
      </c>
      <c r="F12" s="17">
        <v>5.6548474956297799E-2</v>
      </c>
      <c r="G12" s="17">
        <v>6.8531543399200603E-2</v>
      </c>
      <c r="H12" s="17">
        <v>0.121311675441585</v>
      </c>
      <c r="I12" s="17">
        <v>0.11004524437261801</v>
      </c>
      <c r="J12" s="17">
        <v>8.78107376724096E-2</v>
      </c>
      <c r="K12" s="17">
        <v>6.81576181737234E-2</v>
      </c>
      <c r="L12" s="17">
        <v>7.7019477425602598E-2</v>
      </c>
      <c r="M12" s="17"/>
      <c r="N12" s="17">
        <v>8.1357385922477599E-2</v>
      </c>
      <c r="O12" s="17">
        <v>0.12683185551356199</v>
      </c>
      <c r="P12" s="17">
        <v>7.3621686074825304E-2</v>
      </c>
      <c r="Q12" s="17">
        <v>9.1156824883999094E-2</v>
      </c>
      <c r="R12" s="17"/>
      <c r="S12" s="17">
        <v>3.7205252524125799E-2</v>
      </c>
      <c r="T12" s="17">
        <v>5.6450980698876399E-2</v>
      </c>
      <c r="U12" s="17">
        <v>0.10626618764078</v>
      </c>
      <c r="V12" s="17">
        <v>8.4451378063123597E-2</v>
      </c>
      <c r="W12" s="17">
        <v>0.136324531807997</v>
      </c>
      <c r="X12" s="17">
        <v>5.2941067298198197E-2</v>
      </c>
      <c r="Y12" s="17">
        <v>0.115850081943837</v>
      </c>
      <c r="Z12" s="17"/>
      <c r="AA12" s="17">
        <v>9.0938775851471101E-2</v>
      </c>
      <c r="AB12" s="17">
        <v>0.14619955661213499</v>
      </c>
      <c r="AC12" s="17"/>
      <c r="AD12" s="17">
        <v>0.104144479717567</v>
      </c>
      <c r="AE12" s="17">
        <v>8.0668108365477303E-2</v>
      </c>
      <c r="AF12" s="17">
        <v>6.2055997950378597E-2</v>
      </c>
      <c r="AG12" s="17"/>
      <c r="AH12" s="17">
        <v>7.7779490837222798E-2</v>
      </c>
      <c r="AI12" s="17">
        <v>9.9849889234438993E-2</v>
      </c>
      <c r="AJ12" s="17"/>
      <c r="AK12" s="17">
        <v>6.4418690630516598E-2</v>
      </c>
      <c r="AL12" s="17">
        <v>0.10069776981581301</v>
      </c>
      <c r="AM12" s="17"/>
      <c r="AN12" s="17">
        <v>9.2829943285018895E-2</v>
      </c>
      <c r="AO12" s="17">
        <v>9.1156824883999094E-2</v>
      </c>
      <c r="AP12" s="17"/>
      <c r="AQ12" s="17">
        <v>0.101260163909882</v>
      </c>
      <c r="AR12" s="17">
        <v>8.3242755515985506E-2</v>
      </c>
      <c r="AS12" s="17"/>
      <c r="AT12" s="17">
        <v>5.4771656098690301E-2</v>
      </c>
      <c r="AU12" s="17">
        <v>8.80240291947538E-2</v>
      </c>
      <c r="AV12" s="17">
        <v>0.104288761991471</v>
      </c>
      <c r="AW12" s="17">
        <v>7.1907473315256598E-2</v>
      </c>
      <c r="AX12" s="17"/>
      <c r="AY12" s="17">
        <v>9.93903139965676E-2</v>
      </c>
      <c r="AZ12" s="17">
        <v>8.8119278514671703E-2</v>
      </c>
      <c r="BA12" s="17"/>
      <c r="BB12" s="17">
        <v>9.1076412580040095E-2</v>
      </c>
      <c r="BC12" s="17">
        <v>9.2060846582462996E-2</v>
      </c>
      <c r="BD12" s="17"/>
      <c r="BE12" s="17">
        <v>0.12561007052786199</v>
      </c>
      <c r="BF12" s="17">
        <v>8.5619150418820497E-2</v>
      </c>
      <c r="BG12" s="17"/>
      <c r="BH12" s="17">
        <v>0.117000706234742</v>
      </c>
      <c r="BI12" s="17">
        <v>8.9361595143601105E-2</v>
      </c>
      <c r="BJ12" s="17"/>
      <c r="BK12" s="17">
        <v>7.9119275842269896E-2</v>
      </c>
      <c r="BL12" s="17">
        <v>9.4630779877397805E-2</v>
      </c>
      <c r="BM12" s="17"/>
      <c r="BN12" s="17">
        <v>5.6320451762581797E-2</v>
      </c>
      <c r="BO12" s="17">
        <v>9.4790002669541795E-2</v>
      </c>
      <c r="BP12" s="17"/>
      <c r="BQ12" s="17">
        <v>4.1016124629272399E-2</v>
      </c>
      <c r="BR12" s="17">
        <v>0.10120299622065899</v>
      </c>
      <c r="BS12" s="17"/>
      <c r="BT12" s="17">
        <v>5.4030648691348299E-2</v>
      </c>
      <c r="BU12" s="17">
        <v>9.6470418937612296E-2</v>
      </c>
      <c r="BV12" s="17"/>
      <c r="BW12" s="17">
        <v>9.2983687234159895E-2</v>
      </c>
      <c r="BX12" s="17">
        <v>9.1085471135970902E-2</v>
      </c>
      <c r="BY12" s="17"/>
      <c r="BZ12" s="17">
        <v>7.4995910476630803E-2</v>
      </c>
      <c r="CA12" s="17">
        <v>9.4596637404916695E-2</v>
      </c>
    </row>
    <row r="13" spans="2:79" x14ac:dyDescent="0.35">
      <c r="B13" s="18" t="s">
        <v>491</v>
      </c>
      <c r="C13" s="17">
        <v>2.9491813111770099E-2</v>
      </c>
      <c r="D13" s="17">
        <v>6.4445961881137395E-2</v>
      </c>
      <c r="E13" s="17">
        <v>2.44875427176325E-2</v>
      </c>
      <c r="F13" s="17">
        <v>4.1291628123338399E-2</v>
      </c>
      <c r="G13" s="17">
        <v>0</v>
      </c>
      <c r="H13" s="17">
        <v>7.1776074073233399E-3</v>
      </c>
      <c r="I13" s="17">
        <v>2.9840056293479199E-2</v>
      </c>
      <c r="J13" s="17">
        <v>9.8688851920620095E-3</v>
      </c>
      <c r="K13" s="17">
        <v>0</v>
      </c>
      <c r="L13" s="17">
        <v>8.5181174943412402E-2</v>
      </c>
      <c r="M13" s="17"/>
      <c r="N13" s="17">
        <v>6.4263746595700694E-2</v>
      </c>
      <c r="O13" s="17">
        <v>2.5339042746936501E-2</v>
      </c>
      <c r="P13" s="17">
        <v>3.0209432788897699E-2</v>
      </c>
      <c r="Q13" s="17">
        <v>2.4012773792783201E-2</v>
      </c>
      <c r="R13" s="17"/>
      <c r="S13" s="17">
        <v>6.1060195172841697E-2</v>
      </c>
      <c r="T13" s="17">
        <v>0</v>
      </c>
      <c r="U13" s="17">
        <v>1.5779802575741901E-2</v>
      </c>
      <c r="V13" s="17">
        <v>4.6760243310569799E-2</v>
      </c>
      <c r="W13" s="17">
        <v>1.5853063403237399E-2</v>
      </c>
      <c r="X13" s="17">
        <v>4.8046362607334601E-2</v>
      </c>
      <c r="Y13" s="17">
        <v>1.32251946328436E-2</v>
      </c>
      <c r="Z13" s="17"/>
      <c r="AA13" s="17">
        <v>2.7526713891503199E-2</v>
      </c>
      <c r="AB13" s="17">
        <v>0.13992384026422999</v>
      </c>
      <c r="AC13" s="17"/>
      <c r="AD13" s="17">
        <v>3.1818554831227801E-2</v>
      </c>
      <c r="AE13" s="17">
        <v>1.43688427501377E-2</v>
      </c>
      <c r="AF13" s="17">
        <v>0.122435235354549</v>
      </c>
      <c r="AG13" s="17"/>
      <c r="AH13" s="17">
        <v>2.2010052534614601E-2</v>
      </c>
      <c r="AI13" s="17">
        <v>3.3699985722041401E-2</v>
      </c>
      <c r="AJ13" s="17"/>
      <c r="AK13" s="17">
        <v>1.9294114972927202E-2</v>
      </c>
      <c r="AL13" s="17">
        <v>3.27540538621569E-2</v>
      </c>
      <c r="AM13" s="17"/>
      <c r="AN13" s="17">
        <v>3.6266513111236902E-2</v>
      </c>
      <c r="AO13" s="17">
        <v>2.4012773792783201E-2</v>
      </c>
      <c r="AP13" s="17"/>
      <c r="AQ13" s="17">
        <v>2.57165178762832E-2</v>
      </c>
      <c r="AR13" s="17">
        <v>3.2987424686564099E-2</v>
      </c>
      <c r="AS13" s="17"/>
      <c r="AT13" s="17">
        <v>2.69384999253253E-2</v>
      </c>
      <c r="AU13" s="17">
        <v>3.6778794089472301E-2</v>
      </c>
      <c r="AV13" s="17">
        <v>2.83881611946517E-2</v>
      </c>
      <c r="AW13" s="17">
        <v>2.5103538333562499E-2</v>
      </c>
      <c r="AX13" s="17"/>
      <c r="AY13" s="17">
        <v>3.5439316404033201E-2</v>
      </c>
      <c r="AZ13" s="17">
        <v>2.6483928402877999E-2</v>
      </c>
      <c r="BA13" s="17"/>
      <c r="BB13" s="17">
        <v>2.40265181423714E-2</v>
      </c>
      <c r="BC13" s="17">
        <v>3.0520315331554599E-2</v>
      </c>
      <c r="BD13" s="17"/>
      <c r="BE13" s="17">
        <v>1.63657658408684E-2</v>
      </c>
      <c r="BF13" s="17">
        <v>3.1939731562423301E-2</v>
      </c>
      <c r="BG13" s="17"/>
      <c r="BH13" s="17">
        <v>1.9930358622263802E-2</v>
      </c>
      <c r="BI13" s="17">
        <v>3.0460819895454499E-2</v>
      </c>
      <c r="BJ13" s="17"/>
      <c r="BK13" s="17">
        <v>1.36173759716009E-2</v>
      </c>
      <c r="BL13" s="17">
        <v>3.2876179496857699E-2</v>
      </c>
      <c r="BM13" s="17"/>
      <c r="BN13" s="17">
        <v>1.1480252699207501E-2</v>
      </c>
      <c r="BO13" s="17">
        <v>3.0952131456412998E-2</v>
      </c>
      <c r="BP13" s="17"/>
      <c r="BQ13" s="17">
        <v>3.4284091413319E-2</v>
      </c>
      <c r="BR13" s="17">
        <v>2.8616199657648101E-2</v>
      </c>
      <c r="BS13" s="17"/>
      <c r="BT13" s="17">
        <v>0</v>
      </c>
      <c r="BU13" s="17">
        <v>3.3046852349132197E-2</v>
      </c>
      <c r="BV13" s="17"/>
      <c r="BW13" s="17">
        <v>3.18961737018226E-2</v>
      </c>
      <c r="BX13" s="17">
        <v>2.7665384233303902E-2</v>
      </c>
      <c r="BY13" s="17"/>
      <c r="BZ13" s="17">
        <v>3.1358610490888103E-2</v>
      </c>
      <c r="CA13" s="17">
        <v>2.9194641950998999E-2</v>
      </c>
    </row>
    <row r="14" spans="2:79" x14ac:dyDescent="0.35">
      <c r="B14" s="18" t="s">
        <v>75</v>
      </c>
      <c r="C14" s="19">
        <v>4.9288279506952901E-2</v>
      </c>
      <c r="D14" s="19">
        <v>0.105130935450927</v>
      </c>
      <c r="E14" s="19">
        <v>3.0962396385636699E-2</v>
      </c>
      <c r="F14" s="19">
        <v>9.1298760892387695E-3</v>
      </c>
      <c r="G14" s="19">
        <v>1.63294090223201E-2</v>
      </c>
      <c r="H14" s="19">
        <v>2.1681413712487399E-2</v>
      </c>
      <c r="I14" s="19">
        <v>5.5996800474884402E-2</v>
      </c>
      <c r="J14" s="19">
        <v>0.119030126076314</v>
      </c>
      <c r="K14" s="19">
        <v>2.1703655282900299E-2</v>
      </c>
      <c r="L14" s="19">
        <v>6.7099317973803696E-2</v>
      </c>
      <c r="M14" s="19"/>
      <c r="N14" s="19">
        <v>7.0971065650527201E-2</v>
      </c>
      <c r="O14" s="19">
        <v>0.10527244520562901</v>
      </c>
      <c r="P14" s="19">
        <v>4.2190016261010897E-2</v>
      </c>
      <c r="Q14" s="19">
        <v>3.3046564140927097E-2</v>
      </c>
      <c r="R14" s="19"/>
      <c r="S14" s="19">
        <v>5.6297982459557902E-2</v>
      </c>
      <c r="T14" s="19">
        <v>5.68220577447427E-2</v>
      </c>
      <c r="U14" s="19">
        <v>1.68007844686364E-2</v>
      </c>
      <c r="V14" s="19">
        <v>5.7515517965614701E-2</v>
      </c>
      <c r="W14" s="19">
        <v>4.2801263979010899E-2</v>
      </c>
      <c r="X14" s="19">
        <v>2.6508454233776301E-2</v>
      </c>
      <c r="Y14" s="19">
        <v>4.9578202711657901E-2</v>
      </c>
      <c r="Z14" s="19"/>
      <c r="AA14" s="19">
        <v>5.0165347166805603E-2</v>
      </c>
      <c r="AB14" s="19">
        <v>0</v>
      </c>
      <c r="AC14" s="19"/>
      <c r="AD14" s="19">
        <v>5.4969271758896002E-2</v>
      </c>
      <c r="AE14" s="19">
        <v>3.0550872365621401E-2</v>
      </c>
      <c r="AF14" s="19">
        <v>9.0264421408065093E-2</v>
      </c>
      <c r="AG14" s="19"/>
      <c r="AH14" s="19">
        <v>1.6367069464467299E-2</v>
      </c>
      <c r="AI14" s="19">
        <v>6.7805062150437204E-2</v>
      </c>
      <c r="AJ14" s="19"/>
      <c r="AK14" s="19">
        <v>6.8474626113033704E-2</v>
      </c>
      <c r="AL14" s="19">
        <v>4.3150572654168502E-2</v>
      </c>
      <c r="AM14" s="19"/>
      <c r="AN14" s="19">
        <v>6.9370768913490102E-2</v>
      </c>
      <c r="AO14" s="19">
        <v>3.3046564140927097E-2</v>
      </c>
      <c r="AP14" s="19"/>
      <c r="AQ14" s="19">
        <v>3.7594581459798403E-2</v>
      </c>
      <c r="AR14" s="19">
        <v>6.0115678080062698E-2</v>
      </c>
      <c r="AS14" s="19"/>
      <c r="AT14" s="19">
        <v>0.14098035230539099</v>
      </c>
      <c r="AU14" s="19">
        <v>8.8314561180600396E-2</v>
      </c>
      <c r="AV14" s="19">
        <v>3.95293491433883E-2</v>
      </c>
      <c r="AW14" s="19">
        <v>2.0141132626185901E-2</v>
      </c>
      <c r="AX14" s="19"/>
      <c r="AY14" s="19">
        <v>3.6138810068066497E-2</v>
      </c>
      <c r="AZ14" s="19">
        <v>5.5938479786240003E-2</v>
      </c>
      <c r="BA14" s="19"/>
      <c r="BB14" s="19">
        <v>3.5036089911113802E-2</v>
      </c>
      <c r="BC14" s="19">
        <v>5.1970368711320797E-2</v>
      </c>
      <c r="BD14" s="19"/>
      <c r="BE14" s="19">
        <v>3.49889642589159E-2</v>
      </c>
      <c r="BF14" s="19">
        <v>5.1955004447443699E-2</v>
      </c>
      <c r="BG14" s="19"/>
      <c r="BH14" s="19">
        <v>4.2498508783543401E-2</v>
      </c>
      <c r="BI14" s="19">
        <v>4.9976389657753299E-2</v>
      </c>
      <c r="BJ14" s="19"/>
      <c r="BK14" s="19">
        <v>5.3480580978169399E-2</v>
      </c>
      <c r="BL14" s="19">
        <v>4.8394497632984097E-2</v>
      </c>
      <c r="BM14" s="19"/>
      <c r="BN14" s="19">
        <v>2.48376365355483E-2</v>
      </c>
      <c r="BO14" s="19">
        <v>5.1270657582566603E-2</v>
      </c>
      <c r="BP14" s="19"/>
      <c r="BQ14" s="19">
        <v>2.0703104827577101E-2</v>
      </c>
      <c r="BR14" s="19">
        <v>5.4511173913898897E-2</v>
      </c>
      <c r="BS14" s="19"/>
      <c r="BT14" s="19">
        <v>2.49941989534791E-2</v>
      </c>
      <c r="BU14" s="19">
        <v>5.2216767127429703E-2</v>
      </c>
      <c r="BV14" s="19"/>
      <c r="BW14" s="19">
        <v>7.1850689074924798E-2</v>
      </c>
      <c r="BX14" s="19">
        <v>3.2149154629753998E-2</v>
      </c>
      <c r="BY14" s="19"/>
      <c r="BZ14" s="19">
        <v>1.47228150930776E-2</v>
      </c>
      <c r="CA14" s="19">
        <v>5.4790675909134903E-2</v>
      </c>
    </row>
    <row r="15" spans="2:79" x14ac:dyDescent="0.35">
      <c r="B15" s="16" t="s">
        <v>707</v>
      </c>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CA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132</v>
      </c>
      <c r="CA7" s="10">
        <v>948</v>
      </c>
    </row>
    <row r="8" spans="2:79" ht="30" customHeight="1" x14ac:dyDescent="0.35">
      <c r="B8" s="11" t="s">
        <v>27</v>
      </c>
      <c r="C8" s="11">
        <v>1035</v>
      </c>
      <c r="D8" s="11">
        <v>133</v>
      </c>
      <c r="E8" s="11">
        <v>132</v>
      </c>
      <c r="F8" s="11">
        <v>89</v>
      </c>
      <c r="G8" s="11">
        <v>177</v>
      </c>
      <c r="H8" s="11">
        <v>128</v>
      </c>
      <c r="I8" s="11">
        <v>122</v>
      </c>
      <c r="J8" s="11">
        <v>93</v>
      </c>
      <c r="K8" s="11">
        <v>49</v>
      </c>
      <c r="L8" s="11">
        <v>112</v>
      </c>
      <c r="M8" s="11"/>
      <c r="N8" s="11">
        <v>104</v>
      </c>
      <c r="O8" s="11">
        <v>152</v>
      </c>
      <c r="P8" s="11">
        <v>207</v>
      </c>
      <c r="Q8" s="11">
        <v>572</v>
      </c>
      <c r="R8" s="11"/>
      <c r="S8" s="11">
        <v>105</v>
      </c>
      <c r="T8" s="11">
        <v>73</v>
      </c>
      <c r="U8" s="11">
        <v>111</v>
      </c>
      <c r="V8" s="11">
        <v>153</v>
      </c>
      <c r="W8" s="11">
        <v>210</v>
      </c>
      <c r="X8" s="11">
        <v>210</v>
      </c>
      <c r="Y8" s="11">
        <v>137</v>
      </c>
      <c r="Z8" s="11"/>
      <c r="AA8" s="11">
        <v>1017</v>
      </c>
      <c r="AB8" s="11">
        <v>18</v>
      </c>
      <c r="AC8" s="11"/>
      <c r="AD8" s="11">
        <v>563</v>
      </c>
      <c r="AE8" s="11">
        <v>410</v>
      </c>
      <c r="AF8" s="11">
        <v>55</v>
      </c>
      <c r="AG8" s="11"/>
      <c r="AH8" s="11">
        <v>373</v>
      </c>
      <c r="AI8" s="11">
        <v>663</v>
      </c>
      <c r="AJ8" s="11"/>
      <c r="AK8" s="11">
        <v>251</v>
      </c>
      <c r="AL8" s="11">
        <v>784</v>
      </c>
      <c r="AM8" s="11"/>
      <c r="AN8" s="11">
        <v>463</v>
      </c>
      <c r="AO8" s="11">
        <v>572</v>
      </c>
      <c r="AP8" s="11"/>
      <c r="AQ8" s="11">
        <v>498</v>
      </c>
      <c r="AR8" s="11">
        <v>538</v>
      </c>
      <c r="AS8" s="11"/>
      <c r="AT8" s="11">
        <v>32</v>
      </c>
      <c r="AU8" s="11">
        <v>232</v>
      </c>
      <c r="AV8" s="11">
        <v>541</v>
      </c>
      <c r="AW8" s="11">
        <v>230</v>
      </c>
      <c r="AX8" s="11"/>
      <c r="AY8" s="11">
        <v>348</v>
      </c>
      <c r="AZ8" s="11">
        <v>688</v>
      </c>
      <c r="BA8" s="11"/>
      <c r="BB8" s="11">
        <v>164</v>
      </c>
      <c r="BC8" s="11">
        <v>871</v>
      </c>
      <c r="BD8" s="11"/>
      <c r="BE8" s="11">
        <v>163</v>
      </c>
      <c r="BF8" s="11">
        <v>873</v>
      </c>
      <c r="BG8" s="11"/>
      <c r="BH8" s="11">
        <v>95</v>
      </c>
      <c r="BI8" s="11">
        <v>940</v>
      </c>
      <c r="BJ8" s="11"/>
      <c r="BK8" s="11">
        <v>182</v>
      </c>
      <c r="BL8" s="11">
        <v>853</v>
      </c>
      <c r="BM8" s="11"/>
      <c r="BN8" s="11">
        <v>78</v>
      </c>
      <c r="BO8" s="11">
        <v>958</v>
      </c>
      <c r="BP8" s="11"/>
      <c r="BQ8" s="11">
        <v>160</v>
      </c>
      <c r="BR8" s="11">
        <v>875</v>
      </c>
      <c r="BS8" s="11"/>
      <c r="BT8" s="11">
        <v>111</v>
      </c>
      <c r="BU8" s="11">
        <v>924</v>
      </c>
      <c r="BV8" s="11"/>
      <c r="BW8" s="11">
        <v>447</v>
      </c>
      <c r="BX8" s="11">
        <v>588</v>
      </c>
      <c r="BY8" s="11"/>
      <c r="BZ8" s="11">
        <v>142</v>
      </c>
      <c r="CA8" s="11">
        <v>893</v>
      </c>
    </row>
    <row r="9" spans="2:79" x14ac:dyDescent="0.35">
      <c r="B9" s="18" t="s">
        <v>487</v>
      </c>
      <c r="C9" s="17">
        <v>0.33470616852503698</v>
      </c>
      <c r="D9" s="17">
        <v>0.30631508422459802</v>
      </c>
      <c r="E9" s="17">
        <v>0.34281520998599302</v>
      </c>
      <c r="F9" s="17">
        <v>0.24435478960443999</v>
      </c>
      <c r="G9" s="17">
        <v>0.36927462719905901</v>
      </c>
      <c r="H9" s="17">
        <v>0.38664724847133503</v>
      </c>
      <c r="I9" s="17">
        <v>0.35514678531660698</v>
      </c>
      <c r="J9" s="17">
        <v>0.27079447643865501</v>
      </c>
      <c r="K9" s="17">
        <v>0.251133382898798</v>
      </c>
      <c r="L9" s="17">
        <v>0.384812970080259</v>
      </c>
      <c r="M9" s="17"/>
      <c r="N9" s="17">
        <v>0.362603101412657</v>
      </c>
      <c r="O9" s="17">
        <v>0.26757680352101398</v>
      </c>
      <c r="P9" s="17">
        <v>0.31757696132568303</v>
      </c>
      <c r="Q9" s="17">
        <v>0.353648511167724</v>
      </c>
      <c r="R9" s="17"/>
      <c r="S9" s="17">
        <v>0.36936040548423699</v>
      </c>
      <c r="T9" s="17">
        <v>0.32805745609798498</v>
      </c>
      <c r="U9" s="17">
        <v>0.23018426834080299</v>
      </c>
      <c r="V9" s="17">
        <v>0.34587221088090397</v>
      </c>
      <c r="W9" s="17">
        <v>0.32349806453836599</v>
      </c>
      <c r="X9" s="17">
        <v>0.34365252532031298</v>
      </c>
      <c r="Y9" s="17">
        <v>0.40764739159320101</v>
      </c>
      <c r="Z9" s="17"/>
      <c r="AA9" s="17">
        <v>0.33370924418395698</v>
      </c>
      <c r="AB9" s="17">
        <v>0.390729994074207</v>
      </c>
      <c r="AC9" s="17"/>
      <c r="AD9" s="17">
        <v>0.29881714128438103</v>
      </c>
      <c r="AE9" s="17">
        <v>0.37168354479154497</v>
      </c>
      <c r="AF9" s="17">
        <v>0.45646142699425002</v>
      </c>
      <c r="AG9" s="17"/>
      <c r="AH9" s="17">
        <v>0.350614622473365</v>
      </c>
      <c r="AI9" s="17">
        <v>0.32575833873461002</v>
      </c>
      <c r="AJ9" s="17"/>
      <c r="AK9" s="17">
        <v>0.32242049153864999</v>
      </c>
      <c r="AL9" s="17">
        <v>0.338636353118207</v>
      </c>
      <c r="AM9" s="17"/>
      <c r="AN9" s="17">
        <v>0.31128441861230999</v>
      </c>
      <c r="AO9" s="17">
        <v>0.353648511167724</v>
      </c>
      <c r="AP9" s="17"/>
      <c r="AQ9" s="17">
        <v>0.39727849313795399</v>
      </c>
      <c r="AR9" s="17">
        <v>0.27676936397457802</v>
      </c>
      <c r="AS9" s="17"/>
      <c r="AT9" s="17">
        <v>0.234666436505343</v>
      </c>
      <c r="AU9" s="17">
        <v>0.27908791860485999</v>
      </c>
      <c r="AV9" s="17">
        <v>0.33401169767921302</v>
      </c>
      <c r="AW9" s="17">
        <v>0.40626412234972697</v>
      </c>
      <c r="AX9" s="17"/>
      <c r="AY9" s="17">
        <v>0.334052481479997</v>
      </c>
      <c r="AZ9" s="17">
        <v>0.33503676359502799</v>
      </c>
      <c r="BA9" s="17"/>
      <c r="BB9" s="17">
        <v>0.36332193184814299</v>
      </c>
      <c r="BC9" s="17">
        <v>0.32932102897384402</v>
      </c>
      <c r="BD9" s="17"/>
      <c r="BE9" s="17">
        <v>0.40037191358794699</v>
      </c>
      <c r="BF9" s="17">
        <v>0.32245995413940598</v>
      </c>
      <c r="BG9" s="17"/>
      <c r="BH9" s="17">
        <v>0.33266376018558302</v>
      </c>
      <c r="BI9" s="17">
        <v>0.33491315664992499</v>
      </c>
      <c r="BJ9" s="17"/>
      <c r="BK9" s="17">
        <v>0.31412093412054798</v>
      </c>
      <c r="BL9" s="17">
        <v>0.33909485800942901</v>
      </c>
      <c r="BM9" s="17"/>
      <c r="BN9" s="17">
        <v>0.39130623799285902</v>
      </c>
      <c r="BO9" s="17">
        <v>0.33011722021302498</v>
      </c>
      <c r="BP9" s="17"/>
      <c r="BQ9" s="17">
        <v>0.37406335714059602</v>
      </c>
      <c r="BR9" s="17">
        <v>0.327515082845171</v>
      </c>
      <c r="BS9" s="17"/>
      <c r="BT9" s="17">
        <v>0.36774547760642401</v>
      </c>
      <c r="BU9" s="17">
        <v>0.33072350256569</v>
      </c>
      <c r="BV9" s="17"/>
      <c r="BW9" s="17">
        <v>0.30658814982552401</v>
      </c>
      <c r="BX9" s="17">
        <v>0.35606551103402501</v>
      </c>
      <c r="BY9" s="17"/>
      <c r="BZ9" s="17">
        <v>0.329775439471516</v>
      </c>
      <c r="CA9" s="17">
        <v>0.33549107988856902</v>
      </c>
    </row>
    <row r="10" spans="2:79" x14ac:dyDescent="0.35">
      <c r="B10" s="18" t="s">
        <v>488</v>
      </c>
      <c r="C10" s="17">
        <v>0.422260529803695</v>
      </c>
      <c r="D10" s="17">
        <v>0.43233841029650999</v>
      </c>
      <c r="E10" s="17">
        <v>0.39718891873768603</v>
      </c>
      <c r="F10" s="17">
        <v>0.46103305195646899</v>
      </c>
      <c r="G10" s="17">
        <v>0.41774461832007198</v>
      </c>
      <c r="H10" s="17">
        <v>0.43202668344195</v>
      </c>
      <c r="I10" s="17">
        <v>0.35878961758546102</v>
      </c>
      <c r="J10" s="17">
        <v>0.44901200435745697</v>
      </c>
      <c r="K10" s="17">
        <v>0.460435473566981</v>
      </c>
      <c r="L10" s="17">
        <v>0.43482665394516801</v>
      </c>
      <c r="M10" s="17"/>
      <c r="N10" s="17">
        <v>0.41168497354081401</v>
      </c>
      <c r="O10" s="17">
        <v>0.40618457039795902</v>
      </c>
      <c r="P10" s="17">
        <v>0.42918546023769699</v>
      </c>
      <c r="Q10" s="17">
        <v>0.42594907622539302</v>
      </c>
      <c r="R10" s="17"/>
      <c r="S10" s="17">
        <v>0.41014808218674897</v>
      </c>
      <c r="T10" s="17">
        <v>0.43327181216025401</v>
      </c>
      <c r="U10" s="17">
        <v>0.52301390568560702</v>
      </c>
      <c r="V10" s="17">
        <v>0.43318638977525697</v>
      </c>
      <c r="W10" s="17">
        <v>0.37192791801177399</v>
      </c>
      <c r="X10" s="17">
        <v>0.43982990036102498</v>
      </c>
      <c r="Y10" s="17">
        <v>0.371586618372028</v>
      </c>
      <c r="Z10" s="17"/>
      <c r="AA10" s="17">
        <v>0.41978282021808599</v>
      </c>
      <c r="AB10" s="17">
        <v>0.56149955112739802</v>
      </c>
      <c r="AC10" s="17"/>
      <c r="AD10" s="17">
        <v>0.42618962539434802</v>
      </c>
      <c r="AE10" s="17">
        <v>0.416438704481914</v>
      </c>
      <c r="AF10" s="17">
        <v>0.39028267519500298</v>
      </c>
      <c r="AG10" s="17"/>
      <c r="AH10" s="17">
        <v>0.45435469867174499</v>
      </c>
      <c r="AI10" s="17">
        <v>0.40420892270037101</v>
      </c>
      <c r="AJ10" s="17"/>
      <c r="AK10" s="17">
        <v>0.45787690979572498</v>
      </c>
      <c r="AL10" s="17">
        <v>0.41086685991767502</v>
      </c>
      <c r="AM10" s="17"/>
      <c r="AN10" s="17">
        <v>0.41769973109679198</v>
      </c>
      <c r="AO10" s="17">
        <v>0.42594907622539302</v>
      </c>
      <c r="AP10" s="17"/>
      <c r="AQ10" s="17">
        <v>0.39593704996849599</v>
      </c>
      <c r="AR10" s="17">
        <v>0.44663389799377601</v>
      </c>
      <c r="AS10" s="17"/>
      <c r="AT10" s="17">
        <v>0.41238053317800899</v>
      </c>
      <c r="AU10" s="17">
        <v>0.42165961715304401</v>
      </c>
      <c r="AV10" s="17">
        <v>0.43832431016430701</v>
      </c>
      <c r="AW10" s="17">
        <v>0.38652320630324999</v>
      </c>
      <c r="AX10" s="17"/>
      <c r="AY10" s="17">
        <v>0.393548021639127</v>
      </c>
      <c r="AZ10" s="17">
        <v>0.43678156661833401</v>
      </c>
      <c r="BA10" s="17"/>
      <c r="BB10" s="17">
        <v>0.43293463025759599</v>
      </c>
      <c r="BC10" s="17">
        <v>0.420251793573993</v>
      </c>
      <c r="BD10" s="17"/>
      <c r="BE10" s="17">
        <v>0.34841648930035002</v>
      </c>
      <c r="BF10" s="17">
        <v>0.43603194060911299</v>
      </c>
      <c r="BG10" s="17"/>
      <c r="BH10" s="17">
        <v>0.376169883286329</v>
      </c>
      <c r="BI10" s="17">
        <v>0.42693159205565101</v>
      </c>
      <c r="BJ10" s="17"/>
      <c r="BK10" s="17">
        <v>0.40538760347102898</v>
      </c>
      <c r="BL10" s="17">
        <v>0.42585777008340497</v>
      </c>
      <c r="BM10" s="17"/>
      <c r="BN10" s="17">
        <v>0.47954665781181299</v>
      </c>
      <c r="BO10" s="17">
        <v>0.41761595811153501</v>
      </c>
      <c r="BP10" s="17"/>
      <c r="BQ10" s="17">
        <v>0.412953905611673</v>
      </c>
      <c r="BR10" s="17">
        <v>0.42396097473661098</v>
      </c>
      <c r="BS10" s="17"/>
      <c r="BT10" s="17">
        <v>0.41391110807034298</v>
      </c>
      <c r="BU10" s="17">
        <v>0.42326699630200298</v>
      </c>
      <c r="BV10" s="17"/>
      <c r="BW10" s="17">
        <v>0.41464218643338302</v>
      </c>
      <c r="BX10" s="17">
        <v>0.42804766605737399</v>
      </c>
      <c r="BY10" s="17"/>
      <c r="BZ10" s="17">
        <v>0.45308037509662802</v>
      </c>
      <c r="CA10" s="17">
        <v>0.41735438985356699</v>
      </c>
    </row>
    <row r="11" spans="2:79" ht="29" x14ac:dyDescent="0.35">
      <c r="B11" s="18" t="s">
        <v>489</v>
      </c>
      <c r="C11" s="17">
        <v>0.152015416918616</v>
      </c>
      <c r="D11" s="17">
        <v>0.116581872172594</v>
      </c>
      <c r="E11" s="17">
        <v>0.18991507340955299</v>
      </c>
      <c r="F11" s="17">
        <v>0.21541971415107999</v>
      </c>
      <c r="G11" s="17">
        <v>0.15882675687667899</v>
      </c>
      <c r="H11" s="17">
        <v>0.128334351570636</v>
      </c>
      <c r="I11" s="17">
        <v>0.16983423173654599</v>
      </c>
      <c r="J11" s="17">
        <v>0.111322890187905</v>
      </c>
      <c r="K11" s="17">
        <v>0.23252763840455901</v>
      </c>
      <c r="L11" s="17">
        <v>9.3966051109578605E-2</v>
      </c>
      <c r="M11" s="17"/>
      <c r="N11" s="17">
        <v>0.13504012550227801</v>
      </c>
      <c r="O11" s="17">
        <v>0.18571635823902999</v>
      </c>
      <c r="P11" s="17">
        <v>0.166666111745677</v>
      </c>
      <c r="Q11" s="17">
        <v>0.14085882589071699</v>
      </c>
      <c r="R11" s="17"/>
      <c r="S11" s="17">
        <v>0.13634262634953601</v>
      </c>
      <c r="T11" s="17">
        <v>0.153094724085685</v>
      </c>
      <c r="U11" s="17">
        <v>0.154713055793638</v>
      </c>
      <c r="V11" s="17">
        <v>0.17404646207059099</v>
      </c>
      <c r="W11" s="17">
        <v>0.16974296250469501</v>
      </c>
      <c r="X11" s="17">
        <v>0.139966479760183</v>
      </c>
      <c r="Y11" s="17">
        <v>0.149980220702987</v>
      </c>
      <c r="Z11" s="17"/>
      <c r="AA11" s="17">
        <v>0.15472047798611699</v>
      </c>
      <c r="AB11" s="17">
        <v>0</v>
      </c>
      <c r="AC11" s="17"/>
      <c r="AD11" s="17">
        <v>0.17172068890412401</v>
      </c>
      <c r="AE11" s="17">
        <v>0.137183990189198</v>
      </c>
      <c r="AF11" s="17">
        <v>8.0122494815867196E-2</v>
      </c>
      <c r="AG11" s="17"/>
      <c r="AH11" s="17">
        <v>0.136231177711443</v>
      </c>
      <c r="AI11" s="17">
        <v>0.16089338119194599</v>
      </c>
      <c r="AJ11" s="17"/>
      <c r="AK11" s="17">
        <v>0.101905965371433</v>
      </c>
      <c r="AL11" s="17">
        <v>0.16804541629603401</v>
      </c>
      <c r="AM11" s="17"/>
      <c r="AN11" s="17">
        <v>0.165810272700876</v>
      </c>
      <c r="AO11" s="17">
        <v>0.14085882589071699</v>
      </c>
      <c r="AP11" s="17"/>
      <c r="AQ11" s="17">
        <v>0.143244369934105</v>
      </c>
      <c r="AR11" s="17">
        <v>0.160136681998475</v>
      </c>
      <c r="AS11" s="17"/>
      <c r="AT11" s="17">
        <v>0.212526879995594</v>
      </c>
      <c r="AU11" s="17">
        <v>0.168904133832988</v>
      </c>
      <c r="AV11" s="17">
        <v>0.14711395509761799</v>
      </c>
      <c r="AW11" s="17">
        <v>0.13809200872739799</v>
      </c>
      <c r="AX11" s="17"/>
      <c r="AY11" s="17">
        <v>0.1879345980398</v>
      </c>
      <c r="AZ11" s="17">
        <v>0.13384968411593201</v>
      </c>
      <c r="BA11" s="17"/>
      <c r="BB11" s="17">
        <v>0.114931178616128</v>
      </c>
      <c r="BC11" s="17">
        <v>0.15899422073921299</v>
      </c>
      <c r="BD11" s="17"/>
      <c r="BE11" s="17">
        <v>0.13756591571669199</v>
      </c>
      <c r="BF11" s="17">
        <v>0.15471015051700401</v>
      </c>
      <c r="BG11" s="17"/>
      <c r="BH11" s="17">
        <v>0.177638813238575</v>
      </c>
      <c r="BI11" s="17">
        <v>0.149418610660496</v>
      </c>
      <c r="BJ11" s="17"/>
      <c r="BK11" s="17">
        <v>0.162818457760254</v>
      </c>
      <c r="BL11" s="17">
        <v>0.14971225190190801</v>
      </c>
      <c r="BM11" s="17"/>
      <c r="BN11" s="17">
        <v>8.1937825268563594E-2</v>
      </c>
      <c r="BO11" s="17">
        <v>0.15769707860094201</v>
      </c>
      <c r="BP11" s="17"/>
      <c r="BQ11" s="17">
        <v>0.120970334320936</v>
      </c>
      <c r="BR11" s="17">
        <v>0.15768776946084401</v>
      </c>
      <c r="BS11" s="17"/>
      <c r="BT11" s="17">
        <v>0.14863315395457299</v>
      </c>
      <c r="BU11" s="17">
        <v>0.152423125915777</v>
      </c>
      <c r="BV11" s="17"/>
      <c r="BW11" s="17">
        <v>0.17173778719558599</v>
      </c>
      <c r="BX11" s="17">
        <v>0.137033676336653</v>
      </c>
      <c r="BY11" s="17"/>
      <c r="BZ11" s="17">
        <v>0.16160051171943901</v>
      </c>
      <c r="CA11" s="17">
        <v>0.15048958782761601</v>
      </c>
    </row>
    <row r="12" spans="2:79" ht="29" x14ac:dyDescent="0.35">
      <c r="B12" s="18" t="s">
        <v>490</v>
      </c>
      <c r="C12" s="17">
        <v>5.3916847572230198E-2</v>
      </c>
      <c r="D12" s="17">
        <v>7.20223789318757E-2</v>
      </c>
      <c r="E12" s="17">
        <v>4.5662883193430898E-2</v>
      </c>
      <c r="F12" s="17">
        <v>5.3977408905846902E-2</v>
      </c>
      <c r="G12" s="17">
        <v>4.9217560474161898E-2</v>
      </c>
      <c r="H12" s="17">
        <v>1.2481736965343901E-2</v>
      </c>
      <c r="I12" s="17">
        <v>7.3447392997511796E-2</v>
      </c>
      <c r="J12" s="17">
        <v>9.3866583404542195E-2</v>
      </c>
      <c r="K12" s="17">
        <v>4.0189847637250198E-2</v>
      </c>
      <c r="L12" s="17">
        <v>4.84887462250468E-2</v>
      </c>
      <c r="M12" s="17"/>
      <c r="N12" s="17">
        <v>4.5177663126883101E-2</v>
      </c>
      <c r="O12" s="17">
        <v>4.9788434163543498E-2</v>
      </c>
      <c r="P12" s="17">
        <v>4.8148429238147002E-2</v>
      </c>
      <c r="Q12" s="17">
        <v>5.8686760075670197E-2</v>
      </c>
      <c r="R12" s="17"/>
      <c r="S12" s="17">
        <v>2.8013845915298301E-2</v>
      </c>
      <c r="T12" s="17">
        <v>7.08396691664374E-2</v>
      </c>
      <c r="U12" s="17">
        <v>5.5692182836115801E-2</v>
      </c>
      <c r="V12" s="17">
        <v>2.6526779643734101E-2</v>
      </c>
      <c r="W12" s="17">
        <v>8.8498265084258204E-2</v>
      </c>
      <c r="X12" s="17">
        <v>4.6259298374513598E-2</v>
      </c>
      <c r="Y12" s="17">
        <v>4.8512812773905997E-2</v>
      </c>
      <c r="Z12" s="17"/>
      <c r="AA12" s="17">
        <v>5.4876278978638802E-2</v>
      </c>
      <c r="AB12" s="17">
        <v>0</v>
      </c>
      <c r="AC12" s="17"/>
      <c r="AD12" s="17">
        <v>5.7761004985039298E-2</v>
      </c>
      <c r="AE12" s="17">
        <v>5.1279264507479903E-2</v>
      </c>
      <c r="AF12" s="17">
        <v>4.1118315747284598E-2</v>
      </c>
      <c r="AG12" s="17"/>
      <c r="AH12" s="17">
        <v>4.4060654505030002E-2</v>
      </c>
      <c r="AI12" s="17">
        <v>5.9460537627426799E-2</v>
      </c>
      <c r="AJ12" s="17"/>
      <c r="AK12" s="17">
        <v>5.8883164800164901E-2</v>
      </c>
      <c r="AL12" s="17">
        <v>5.2328124095644302E-2</v>
      </c>
      <c r="AM12" s="17"/>
      <c r="AN12" s="17">
        <v>4.8018965780703499E-2</v>
      </c>
      <c r="AO12" s="17">
        <v>5.8686760075670197E-2</v>
      </c>
      <c r="AP12" s="17"/>
      <c r="AQ12" s="17">
        <v>4.4196092716950901E-2</v>
      </c>
      <c r="AR12" s="17">
        <v>6.2917463701121404E-2</v>
      </c>
      <c r="AS12" s="17"/>
      <c r="AT12" s="17">
        <v>3.07162675902064E-2</v>
      </c>
      <c r="AU12" s="17">
        <v>6.6592189778216598E-2</v>
      </c>
      <c r="AV12" s="17">
        <v>5.2070635727596397E-2</v>
      </c>
      <c r="AW12" s="17">
        <v>4.8724770824697498E-2</v>
      </c>
      <c r="AX12" s="17"/>
      <c r="AY12" s="17">
        <v>5.7661151689056597E-2</v>
      </c>
      <c r="AZ12" s="17">
        <v>5.2023206737580402E-2</v>
      </c>
      <c r="BA12" s="17"/>
      <c r="BB12" s="17">
        <v>6.3534274110534097E-2</v>
      </c>
      <c r="BC12" s="17">
        <v>5.2106964556099297E-2</v>
      </c>
      <c r="BD12" s="17"/>
      <c r="BE12" s="17">
        <v>8.0996429332777301E-2</v>
      </c>
      <c r="BF12" s="17">
        <v>4.8866689938365397E-2</v>
      </c>
      <c r="BG12" s="17"/>
      <c r="BH12" s="17">
        <v>5.8883941083904399E-2</v>
      </c>
      <c r="BI12" s="17">
        <v>5.34134568680973E-2</v>
      </c>
      <c r="BJ12" s="17"/>
      <c r="BK12" s="17">
        <v>8.62345734166899E-2</v>
      </c>
      <c r="BL12" s="17">
        <v>4.70268379281275E-2</v>
      </c>
      <c r="BM12" s="17"/>
      <c r="BN12" s="17">
        <v>4.72092789267642E-2</v>
      </c>
      <c r="BO12" s="17">
        <v>5.4460675276025002E-2</v>
      </c>
      <c r="BP12" s="17"/>
      <c r="BQ12" s="17">
        <v>6.4406920863172096E-2</v>
      </c>
      <c r="BR12" s="17">
        <v>5.2000170632724101E-2</v>
      </c>
      <c r="BS12" s="17"/>
      <c r="BT12" s="17">
        <v>5.6129236146728101E-2</v>
      </c>
      <c r="BU12" s="17">
        <v>5.3650159045457599E-2</v>
      </c>
      <c r="BV12" s="17"/>
      <c r="BW12" s="17">
        <v>4.97355850893249E-2</v>
      </c>
      <c r="BX12" s="17">
        <v>5.7093067719416503E-2</v>
      </c>
      <c r="BY12" s="17"/>
      <c r="BZ12" s="17">
        <v>2.8592171043116898E-2</v>
      </c>
      <c r="CA12" s="17">
        <v>5.7948224305715702E-2</v>
      </c>
    </row>
    <row r="13" spans="2:79" x14ac:dyDescent="0.35">
      <c r="B13" s="18" t="s">
        <v>491</v>
      </c>
      <c r="C13" s="17">
        <v>1.62567425483321E-2</v>
      </c>
      <c r="D13" s="17">
        <v>2.0665932548223999E-2</v>
      </c>
      <c r="E13" s="17">
        <v>1.8834495024504499E-2</v>
      </c>
      <c r="F13" s="17">
        <v>2.5215035382163901E-2</v>
      </c>
      <c r="G13" s="17">
        <v>0</v>
      </c>
      <c r="H13" s="17">
        <v>2.2478912528984301E-2</v>
      </c>
      <c r="I13" s="17">
        <v>1.80679665004073E-2</v>
      </c>
      <c r="J13" s="17">
        <v>2.8268186818364498E-2</v>
      </c>
      <c r="K13" s="17">
        <v>1.57136574924122E-2</v>
      </c>
      <c r="L13" s="17">
        <v>7.7011177227115299E-3</v>
      </c>
      <c r="M13" s="17"/>
      <c r="N13" s="17">
        <v>3.5775349232535503E-2</v>
      </c>
      <c r="O13" s="17">
        <v>1.7891239214499699E-2</v>
      </c>
      <c r="P13" s="17">
        <v>1.7756299892323298E-2</v>
      </c>
      <c r="Q13" s="17">
        <v>1.1731883028454701E-2</v>
      </c>
      <c r="R13" s="17"/>
      <c r="S13" s="17">
        <v>2.4083012263847799E-2</v>
      </c>
      <c r="T13" s="17">
        <v>0</v>
      </c>
      <c r="U13" s="17">
        <v>1.87106974601161E-2</v>
      </c>
      <c r="V13" s="17">
        <v>5.64733888184407E-3</v>
      </c>
      <c r="W13" s="17">
        <v>2.38798437818512E-2</v>
      </c>
      <c r="X13" s="17">
        <v>3.02917961839652E-2</v>
      </c>
      <c r="Y13" s="17">
        <v>0</v>
      </c>
      <c r="Z13" s="17"/>
      <c r="AA13" s="17">
        <v>1.56959670833955E-2</v>
      </c>
      <c r="AB13" s="17">
        <v>4.7770454798394903E-2</v>
      </c>
      <c r="AC13" s="17"/>
      <c r="AD13" s="17">
        <v>1.7606048555943901E-2</v>
      </c>
      <c r="AE13" s="17">
        <v>1.4749601106003801E-2</v>
      </c>
      <c r="AF13" s="17">
        <v>1.5764249021074199E-2</v>
      </c>
      <c r="AG13" s="17"/>
      <c r="AH13" s="17">
        <v>1.4738846638417701E-2</v>
      </c>
      <c r="AI13" s="17">
        <v>1.7110494539921899E-2</v>
      </c>
      <c r="AJ13" s="17"/>
      <c r="AK13" s="17">
        <v>2.3654234953016801E-2</v>
      </c>
      <c r="AL13" s="17">
        <v>1.38902868203164E-2</v>
      </c>
      <c r="AM13" s="17"/>
      <c r="AN13" s="17">
        <v>2.1851622234752899E-2</v>
      </c>
      <c r="AO13" s="17">
        <v>1.1731883028454701E-2</v>
      </c>
      <c r="AP13" s="17"/>
      <c r="AQ13" s="17">
        <v>1.07728394494338E-2</v>
      </c>
      <c r="AR13" s="17">
        <v>2.1334383885456599E-2</v>
      </c>
      <c r="AS13" s="17"/>
      <c r="AT13" s="17">
        <v>0</v>
      </c>
      <c r="AU13" s="17">
        <v>3.66368280491461E-2</v>
      </c>
      <c r="AV13" s="17">
        <v>1.15656880608822E-2</v>
      </c>
      <c r="AW13" s="17">
        <v>9.0210158441423795E-3</v>
      </c>
      <c r="AX13" s="17"/>
      <c r="AY13" s="17">
        <v>1.8902094848826299E-2</v>
      </c>
      <c r="AZ13" s="17">
        <v>1.49188845693983E-2</v>
      </c>
      <c r="BA13" s="17"/>
      <c r="BB13" s="17">
        <v>1.0978373757143899E-2</v>
      </c>
      <c r="BC13" s="17">
        <v>1.7250067528772398E-2</v>
      </c>
      <c r="BD13" s="17"/>
      <c r="BE13" s="17">
        <v>2.7015565196114501E-2</v>
      </c>
      <c r="BF13" s="17">
        <v>1.4250295373241E-2</v>
      </c>
      <c r="BG13" s="17"/>
      <c r="BH13" s="17">
        <v>1.95557284496495E-2</v>
      </c>
      <c r="BI13" s="17">
        <v>1.5922406415564399E-2</v>
      </c>
      <c r="BJ13" s="17"/>
      <c r="BK13" s="17">
        <v>9.7163689712131407E-3</v>
      </c>
      <c r="BL13" s="17">
        <v>1.7651123985914199E-2</v>
      </c>
      <c r="BM13" s="17"/>
      <c r="BN13" s="17">
        <v>0</v>
      </c>
      <c r="BO13" s="17">
        <v>1.7574786006183101E-2</v>
      </c>
      <c r="BP13" s="17"/>
      <c r="BQ13" s="17">
        <v>1.30134548536756E-2</v>
      </c>
      <c r="BR13" s="17">
        <v>1.6849334664718899E-2</v>
      </c>
      <c r="BS13" s="17"/>
      <c r="BT13" s="17">
        <v>1.3581024221931999E-2</v>
      </c>
      <c r="BU13" s="17">
        <v>1.6579282352935799E-2</v>
      </c>
      <c r="BV13" s="17"/>
      <c r="BW13" s="17">
        <v>2.0698119212279899E-2</v>
      </c>
      <c r="BX13" s="17">
        <v>1.2882931385089299E-2</v>
      </c>
      <c r="BY13" s="17"/>
      <c r="BZ13" s="17">
        <v>2.69515026692989E-2</v>
      </c>
      <c r="CA13" s="17">
        <v>1.45542683993608E-2</v>
      </c>
    </row>
    <row r="14" spans="2:79" x14ac:dyDescent="0.35">
      <c r="B14" s="18" t="s">
        <v>75</v>
      </c>
      <c r="C14" s="19">
        <v>2.0844294632089699E-2</v>
      </c>
      <c r="D14" s="19">
        <v>5.20763218261973E-2</v>
      </c>
      <c r="E14" s="19">
        <v>5.5834196488316803E-3</v>
      </c>
      <c r="F14" s="19">
        <v>0</v>
      </c>
      <c r="G14" s="19">
        <v>4.93643713002809E-3</v>
      </c>
      <c r="H14" s="19">
        <v>1.8031067021751401E-2</v>
      </c>
      <c r="I14" s="19">
        <v>2.47140058634665E-2</v>
      </c>
      <c r="J14" s="19">
        <v>4.6735858793076401E-2</v>
      </c>
      <c r="K14" s="19">
        <v>0</v>
      </c>
      <c r="L14" s="19">
        <v>3.0204460917235301E-2</v>
      </c>
      <c r="M14" s="19"/>
      <c r="N14" s="19">
        <v>9.7187871848317901E-3</v>
      </c>
      <c r="O14" s="19">
        <v>7.2842594463954094E-2</v>
      </c>
      <c r="P14" s="19">
        <v>2.06667375604732E-2</v>
      </c>
      <c r="Q14" s="19">
        <v>9.1249436120415806E-3</v>
      </c>
      <c r="R14" s="19"/>
      <c r="S14" s="19">
        <v>3.2052027800331701E-2</v>
      </c>
      <c r="T14" s="19">
        <v>1.47363384896385E-2</v>
      </c>
      <c r="U14" s="19">
        <v>1.7685889883720302E-2</v>
      </c>
      <c r="V14" s="19">
        <v>1.47208187476701E-2</v>
      </c>
      <c r="W14" s="19">
        <v>2.24529460790562E-2</v>
      </c>
      <c r="X14" s="19">
        <v>0</v>
      </c>
      <c r="Y14" s="19">
        <v>2.2272956557878001E-2</v>
      </c>
      <c r="Z14" s="19"/>
      <c r="AA14" s="19">
        <v>2.1215211549805799E-2</v>
      </c>
      <c r="AB14" s="19">
        <v>0</v>
      </c>
      <c r="AC14" s="19"/>
      <c r="AD14" s="19">
        <v>2.7905490876164198E-2</v>
      </c>
      <c r="AE14" s="19">
        <v>8.6648949238584596E-3</v>
      </c>
      <c r="AF14" s="19">
        <v>1.6250838226520299E-2</v>
      </c>
      <c r="AG14" s="19"/>
      <c r="AH14" s="19">
        <v>0</v>
      </c>
      <c r="AI14" s="19">
        <v>3.2568325205724502E-2</v>
      </c>
      <c r="AJ14" s="19"/>
      <c r="AK14" s="19">
        <v>3.5259233541010702E-2</v>
      </c>
      <c r="AL14" s="19">
        <v>1.6232959752123001E-2</v>
      </c>
      <c r="AM14" s="19"/>
      <c r="AN14" s="19">
        <v>3.5334989574566003E-2</v>
      </c>
      <c r="AO14" s="19">
        <v>9.1249436120415806E-3</v>
      </c>
      <c r="AP14" s="19"/>
      <c r="AQ14" s="19">
        <v>8.5711547930601099E-3</v>
      </c>
      <c r="AR14" s="19">
        <v>3.2208208446592897E-2</v>
      </c>
      <c r="AS14" s="19"/>
      <c r="AT14" s="19">
        <v>0.109709882730848</v>
      </c>
      <c r="AU14" s="19">
        <v>2.7119312581746099E-2</v>
      </c>
      <c r="AV14" s="19">
        <v>1.6913713270384101E-2</v>
      </c>
      <c r="AW14" s="19">
        <v>1.13748759507857E-2</v>
      </c>
      <c r="AX14" s="19"/>
      <c r="AY14" s="19">
        <v>7.90165230319252E-3</v>
      </c>
      <c r="AZ14" s="19">
        <v>2.7389894363726901E-2</v>
      </c>
      <c r="BA14" s="19"/>
      <c r="BB14" s="19">
        <v>1.42996114104555E-2</v>
      </c>
      <c r="BC14" s="19">
        <v>2.2075924628078399E-2</v>
      </c>
      <c r="BD14" s="19"/>
      <c r="BE14" s="19">
        <v>5.6336868661194502E-3</v>
      </c>
      <c r="BF14" s="19">
        <v>2.3680969422870801E-2</v>
      </c>
      <c r="BG14" s="19"/>
      <c r="BH14" s="19">
        <v>3.5087873755959002E-2</v>
      </c>
      <c r="BI14" s="19">
        <v>1.94007773502658E-2</v>
      </c>
      <c r="BJ14" s="19"/>
      <c r="BK14" s="19">
        <v>2.1722062260266899E-2</v>
      </c>
      <c r="BL14" s="19">
        <v>2.0657158091216501E-2</v>
      </c>
      <c r="BM14" s="19"/>
      <c r="BN14" s="19">
        <v>0</v>
      </c>
      <c r="BO14" s="19">
        <v>2.2534281792288901E-2</v>
      </c>
      <c r="BP14" s="19"/>
      <c r="BQ14" s="19">
        <v>1.4592027209946999E-2</v>
      </c>
      <c r="BR14" s="19">
        <v>2.1986667659930601E-2</v>
      </c>
      <c r="BS14" s="19"/>
      <c r="BT14" s="19">
        <v>0</v>
      </c>
      <c r="BU14" s="19">
        <v>2.3356933818136999E-2</v>
      </c>
      <c r="BV14" s="19"/>
      <c r="BW14" s="19">
        <v>3.6598172243902299E-2</v>
      </c>
      <c r="BX14" s="19">
        <v>8.8771474674426004E-3</v>
      </c>
      <c r="BY14" s="19"/>
      <c r="BZ14" s="19">
        <v>0</v>
      </c>
      <c r="CA14" s="19">
        <v>2.4162449725171401E-2</v>
      </c>
    </row>
    <row r="15" spans="2:79" x14ac:dyDescent="0.35">
      <c r="B15" s="16" t="s">
        <v>707</v>
      </c>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CA21"/>
  <sheetViews>
    <sheetView showGridLines="0" topLeftCell="A7" workbookViewId="0">
      <pane xSplit="2" topLeftCell="C1" activePane="topRight" state="frozen"/>
      <selection pane="topRight" activeCell="B17" sqref="B17"/>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405</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312</v>
      </c>
      <c r="CA7" s="10">
        <v>2389</v>
      </c>
    </row>
    <row r="8" spans="2:79" ht="30" customHeight="1" x14ac:dyDescent="0.35">
      <c r="B8" s="11" t="s">
        <v>27</v>
      </c>
      <c r="C8" s="11">
        <v>2600</v>
      </c>
      <c r="D8" s="11">
        <v>322</v>
      </c>
      <c r="E8" s="11">
        <v>399</v>
      </c>
      <c r="F8" s="11">
        <v>281</v>
      </c>
      <c r="G8" s="11">
        <v>341</v>
      </c>
      <c r="H8" s="11">
        <v>302</v>
      </c>
      <c r="I8" s="11">
        <v>342</v>
      </c>
      <c r="J8" s="11">
        <v>204</v>
      </c>
      <c r="K8" s="11">
        <v>114</v>
      </c>
      <c r="L8" s="11">
        <v>295</v>
      </c>
      <c r="M8" s="11"/>
      <c r="N8" s="11">
        <v>313</v>
      </c>
      <c r="O8" s="11">
        <v>416</v>
      </c>
      <c r="P8" s="11">
        <v>480</v>
      </c>
      <c r="Q8" s="11">
        <v>1390</v>
      </c>
      <c r="R8" s="11"/>
      <c r="S8" s="11">
        <v>238</v>
      </c>
      <c r="T8" s="11">
        <v>177</v>
      </c>
      <c r="U8" s="11">
        <v>235</v>
      </c>
      <c r="V8" s="11">
        <v>491</v>
      </c>
      <c r="W8" s="11">
        <v>491</v>
      </c>
      <c r="X8" s="11">
        <v>514</v>
      </c>
      <c r="Y8" s="11">
        <v>347</v>
      </c>
      <c r="Z8" s="11"/>
      <c r="AA8" s="11">
        <v>2515</v>
      </c>
      <c r="AB8" s="11">
        <v>85</v>
      </c>
      <c r="AC8" s="11"/>
      <c r="AD8" s="11">
        <v>1402</v>
      </c>
      <c r="AE8" s="11">
        <v>1018</v>
      </c>
      <c r="AF8" s="11">
        <v>146</v>
      </c>
      <c r="AG8" s="11"/>
      <c r="AH8" s="11">
        <v>892</v>
      </c>
      <c r="AI8" s="11">
        <v>1709</v>
      </c>
      <c r="AJ8" s="11"/>
      <c r="AK8" s="11">
        <v>682</v>
      </c>
      <c r="AL8" s="11">
        <v>1918</v>
      </c>
      <c r="AM8" s="11"/>
      <c r="AN8" s="11">
        <v>1210</v>
      </c>
      <c r="AO8" s="11">
        <v>1390</v>
      </c>
      <c r="AP8" s="11"/>
      <c r="AQ8" s="11">
        <v>1221</v>
      </c>
      <c r="AR8" s="11">
        <v>1379</v>
      </c>
      <c r="AS8" s="11"/>
      <c r="AT8" s="11">
        <v>133</v>
      </c>
      <c r="AU8" s="11">
        <v>587</v>
      </c>
      <c r="AV8" s="11">
        <v>1306</v>
      </c>
      <c r="AW8" s="11">
        <v>566</v>
      </c>
      <c r="AX8" s="11"/>
      <c r="AY8" s="11">
        <v>815</v>
      </c>
      <c r="AZ8" s="11">
        <v>1786</v>
      </c>
      <c r="BA8" s="11"/>
      <c r="BB8" s="11">
        <v>382</v>
      </c>
      <c r="BC8" s="11">
        <v>2218</v>
      </c>
      <c r="BD8" s="11"/>
      <c r="BE8" s="11">
        <v>404</v>
      </c>
      <c r="BF8" s="11">
        <v>2196</v>
      </c>
      <c r="BG8" s="11"/>
      <c r="BH8" s="11">
        <v>217</v>
      </c>
      <c r="BI8" s="11">
        <v>2383</v>
      </c>
      <c r="BJ8" s="11"/>
      <c r="BK8" s="11">
        <v>477</v>
      </c>
      <c r="BL8" s="11">
        <v>2124</v>
      </c>
      <c r="BM8" s="11"/>
      <c r="BN8" s="11">
        <v>156</v>
      </c>
      <c r="BO8" s="11">
        <v>2444</v>
      </c>
      <c r="BP8" s="11"/>
      <c r="BQ8" s="11">
        <v>323</v>
      </c>
      <c r="BR8" s="11">
        <v>2277</v>
      </c>
      <c r="BS8" s="11"/>
      <c r="BT8" s="11">
        <v>204</v>
      </c>
      <c r="BU8" s="11">
        <v>2397</v>
      </c>
      <c r="BV8" s="11"/>
      <c r="BW8" s="11">
        <v>1144</v>
      </c>
      <c r="BX8" s="11">
        <v>1456</v>
      </c>
      <c r="BY8" s="11"/>
      <c r="BZ8" s="11">
        <v>329</v>
      </c>
      <c r="CA8" s="11">
        <v>2271</v>
      </c>
    </row>
    <row r="9" spans="2:79" ht="29" x14ac:dyDescent="0.35">
      <c r="B9" s="18" t="s">
        <v>501</v>
      </c>
      <c r="C9" s="17">
        <v>5.2089061144913497E-2</v>
      </c>
      <c r="D9" s="17">
        <v>4.3246935067597303E-2</v>
      </c>
      <c r="E9" s="17">
        <v>6.4761352625884006E-2</v>
      </c>
      <c r="F9" s="17">
        <v>4.8505389895350103E-2</v>
      </c>
      <c r="G9" s="17">
        <v>2.74583343696174E-2</v>
      </c>
      <c r="H9" s="17">
        <v>6.2559179886563093E-2</v>
      </c>
      <c r="I9" s="17">
        <v>7.5196906776933095E-2</v>
      </c>
      <c r="J9" s="17">
        <v>4.1119653502109797E-2</v>
      </c>
      <c r="K9" s="17">
        <v>2.8275479350769999E-2</v>
      </c>
      <c r="L9" s="17">
        <v>5.58161832749237E-2</v>
      </c>
      <c r="M9" s="17"/>
      <c r="N9" s="17">
        <v>7.5697516047043098E-2</v>
      </c>
      <c r="O9" s="17">
        <v>7.0856899922743202E-2</v>
      </c>
      <c r="P9" s="17">
        <v>2.85062125362531E-2</v>
      </c>
      <c r="Q9" s="17">
        <v>4.9296119720597699E-2</v>
      </c>
      <c r="R9" s="17"/>
      <c r="S9" s="17">
        <v>8.8169691703974401E-2</v>
      </c>
      <c r="T9" s="17">
        <v>4.4515288488177901E-2</v>
      </c>
      <c r="U9" s="17">
        <v>2.7288061103013801E-2</v>
      </c>
      <c r="V9" s="17">
        <v>3.86578004224334E-2</v>
      </c>
      <c r="W9" s="17">
        <v>4.4541417238504001E-2</v>
      </c>
      <c r="X9" s="17">
        <v>3.9126437478068099E-2</v>
      </c>
      <c r="Y9" s="17">
        <v>9.7164539394358804E-2</v>
      </c>
      <c r="Z9" s="17"/>
      <c r="AA9" s="17">
        <v>5.3363396633856197E-2</v>
      </c>
      <c r="AB9" s="17">
        <v>1.4463669010834001E-2</v>
      </c>
      <c r="AC9" s="17"/>
      <c r="AD9" s="17">
        <v>4.4459069709003401E-2</v>
      </c>
      <c r="AE9" s="17">
        <v>6.1551984283839602E-2</v>
      </c>
      <c r="AF9" s="17">
        <v>7.1617803897123605E-2</v>
      </c>
      <c r="AG9" s="17"/>
      <c r="AH9" s="17">
        <v>6.8145948146632301E-2</v>
      </c>
      <c r="AI9" s="17">
        <v>4.3710546440403501E-2</v>
      </c>
      <c r="AJ9" s="17"/>
      <c r="AK9" s="17">
        <v>5.7192192034383797E-2</v>
      </c>
      <c r="AL9" s="17">
        <v>5.0273664113979502E-2</v>
      </c>
      <c r="AM9" s="17"/>
      <c r="AN9" s="17">
        <v>5.5297129847271503E-2</v>
      </c>
      <c r="AO9" s="17">
        <v>4.9296119720597699E-2</v>
      </c>
      <c r="AP9" s="17"/>
      <c r="AQ9" s="17">
        <v>6.7986713533401605E-2</v>
      </c>
      <c r="AR9" s="17">
        <v>3.8017146927031203E-2</v>
      </c>
      <c r="AS9" s="17"/>
      <c r="AT9" s="17">
        <v>2.0721381193482099E-2</v>
      </c>
      <c r="AU9" s="17">
        <v>3.8932055855102198E-2</v>
      </c>
      <c r="AV9" s="17">
        <v>4.7354459901537999E-2</v>
      </c>
      <c r="AW9" s="17">
        <v>8.1739984325973694E-2</v>
      </c>
      <c r="AX9" s="17"/>
      <c r="AY9" s="17">
        <v>7.2611062706669505E-2</v>
      </c>
      <c r="AZ9" s="17">
        <v>4.2726685640898002E-2</v>
      </c>
      <c r="BA9" s="17"/>
      <c r="BB9" s="17">
        <v>9.5318907599119901E-2</v>
      </c>
      <c r="BC9" s="17">
        <v>4.4640361714362399E-2</v>
      </c>
      <c r="BD9" s="17"/>
      <c r="BE9" s="17">
        <v>5.5280349189238902E-2</v>
      </c>
      <c r="BF9" s="17">
        <v>5.1502507398266999E-2</v>
      </c>
      <c r="BG9" s="17"/>
      <c r="BH9" s="17">
        <v>7.7440509626065995E-2</v>
      </c>
      <c r="BI9" s="17">
        <v>4.9778124827026003E-2</v>
      </c>
      <c r="BJ9" s="17"/>
      <c r="BK9" s="17">
        <v>4.26027446099254E-2</v>
      </c>
      <c r="BL9" s="17">
        <v>5.4217822358615303E-2</v>
      </c>
      <c r="BM9" s="17"/>
      <c r="BN9" s="17">
        <v>9.3454425390099793E-2</v>
      </c>
      <c r="BO9" s="17">
        <v>4.9449881596605801E-2</v>
      </c>
      <c r="BP9" s="17"/>
      <c r="BQ9" s="17">
        <v>6.69871374234116E-2</v>
      </c>
      <c r="BR9" s="17">
        <v>4.9978620304829802E-2</v>
      </c>
      <c r="BS9" s="17"/>
      <c r="BT9" s="17">
        <v>8.2422783272462399E-2</v>
      </c>
      <c r="BU9" s="17">
        <v>4.9512483048876198E-2</v>
      </c>
      <c r="BV9" s="17"/>
      <c r="BW9" s="17">
        <v>5.8492109156227101E-2</v>
      </c>
      <c r="BX9" s="17">
        <v>4.7058299642771098E-2</v>
      </c>
      <c r="BY9" s="17"/>
      <c r="BZ9" s="17">
        <v>8.8230329118023296E-2</v>
      </c>
      <c r="CA9" s="17">
        <v>4.68464402167637E-2</v>
      </c>
    </row>
    <row r="10" spans="2:79" ht="29" x14ac:dyDescent="0.35">
      <c r="B10" s="18" t="s">
        <v>502</v>
      </c>
      <c r="C10" s="17">
        <v>0.246979130045584</v>
      </c>
      <c r="D10" s="17">
        <v>0.27551975709209903</v>
      </c>
      <c r="E10" s="17">
        <v>0.25871449537089403</v>
      </c>
      <c r="F10" s="17">
        <v>0.34999278673385698</v>
      </c>
      <c r="G10" s="17">
        <v>0.18522132552193599</v>
      </c>
      <c r="H10" s="17">
        <v>0.256310199023569</v>
      </c>
      <c r="I10" s="17">
        <v>0.22460045721938501</v>
      </c>
      <c r="J10" s="17">
        <v>0.243001645562375</v>
      </c>
      <c r="K10" s="17">
        <v>0.20844828068058099</v>
      </c>
      <c r="L10" s="17">
        <v>0.20718475558666799</v>
      </c>
      <c r="M10" s="17"/>
      <c r="N10" s="17">
        <v>0.18110752480127701</v>
      </c>
      <c r="O10" s="17">
        <v>0.23800647616481799</v>
      </c>
      <c r="P10" s="17">
        <v>0.24051240460210099</v>
      </c>
      <c r="Q10" s="17">
        <v>0.26675576843418702</v>
      </c>
      <c r="R10" s="17"/>
      <c r="S10" s="17">
        <v>0.269213302328558</v>
      </c>
      <c r="T10" s="17">
        <v>0.25195841848363099</v>
      </c>
      <c r="U10" s="17">
        <v>0.220550797614431</v>
      </c>
      <c r="V10" s="17">
        <v>0.201157973458682</v>
      </c>
      <c r="W10" s="17">
        <v>0.239872870979813</v>
      </c>
      <c r="X10" s="17">
        <v>0.29237211602234398</v>
      </c>
      <c r="Y10" s="17">
        <v>0.30184702168841498</v>
      </c>
      <c r="Z10" s="17"/>
      <c r="AA10" s="17">
        <v>0.25182875520452103</v>
      </c>
      <c r="AB10" s="17">
        <v>0.103791523727178</v>
      </c>
      <c r="AC10" s="17"/>
      <c r="AD10" s="17">
        <v>0.241963519254937</v>
      </c>
      <c r="AE10" s="17">
        <v>0.266469366076104</v>
      </c>
      <c r="AF10" s="17">
        <v>0.21725313454115</v>
      </c>
      <c r="AG10" s="17"/>
      <c r="AH10" s="17">
        <v>0.27574815939237102</v>
      </c>
      <c r="AI10" s="17">
        <v>0.23196739486984799</v>
      </c>
      <c r="AJ10" s="17"/>
      <c r="AK10" s="17">
        <v>0.22168711015623599</v>
      </c>
      <c r="AL10" s="17">
        <v>0.25597655903730199</v>
      </c>
      <c r="AM10" s="17"/>
      <c r="AN10" s="17">
        <v>0.22426300213113401</v>
      </c>
      <c r="AO10" s="17">
        <v>0.26675576843418702</v>
      </c>
      <c r="AP10" s="17"/>
      <c r="AQ10" s="17">
        <v>0.286450244975677</v>
      </c>
      <c r="AR10" s="17">
        <v>0.21204100649077301</v>
      </c>
      <c r="AS10" s="17"/>
      <c r="AT10" s="17">
        <v>6.3770837422802401E-2</v>
      </c>
      <c r="AU10" s="17">
        <v>0.18042890004864801</v>
      </c>
      <c r="AV10" s="17">
        <v>0.274784608491566</v>
      </c>
      <c r="AW10" s="17">
        <v>0.29623507968422902</v>
      </c>
      <c r="AX10" s="17"/>
      <c r="AY10" s="17">
        <v>0.25935816551740398</v>
      </c>
      <c r="AZ10" s="17">
        <v>0.24133167026365501</v>
      </c>
      <c r="BA10" s="17"/>
      <c r="BB10" s="17">
        <v>0.23851011077041701</v>
      </c>
      <c r="BC10" s="17">
        <v>0.24843838063809101</v>
      </c>
      <c r="BD10" s="17"/>
      <c r="BE10" s="17">
        <v>0.25645570098016501</v>
      </c>
      <c r="BF10" s="17">
        <v>0.245237351143199</v>
      </c>
      <c r="BG10" s="17"/>
      <c r="BH10" s="17">
        <v>0.23956943305223</v>
      </c>
      <c r="BI10" s="17">
        <v>0.24765456829122201</v>
      </c>
      <c r="BJ10" s="17"/>
      <c r="BK10" s="17">
        <v>0.27265195926116398</v>
      </c>
      <c r="BL10" s="17">
        <v>0.24121806115456099</v>
      </c>
      <c r="BM10" s="17"/>
      <c r="BN10" s="17">
        <v>0.227111547355902</v>
      </c>
      <c r="BO10" s="17">
        <v>0.24824671511018401</v>
      </c>
      <c r="BP10" s="17"/>
      <c r="BQ10" s="17">
        <v>0.26739690990124398</v>
      </c>
      <c r="BR10" s="17">
        <v>0.24408677564588099</v>
      </c>
      <c r="BS10" s="17"/>
      <c r="BT10" s="17">
        <v>0.28010495153735798</v>
      </c>
      <c r="BU10" s="17">
        <v>0.244165388108144</v>
      </c>
      <c r="BV10" s="17"/>
      <c r="BW10" s="17">
        <v>0.23222251082199599</v>
      </c>
      <c r="BX10" s="17">
        <v>0.25857314460874697</v>
      </c>
      <c r="BY10" s="17"/>
      <c r="BZ10" s="17">
        <v>0.245787848889055</v>
      </c>
      <c r="CA10" s="17">
        <v>0.247151936255017</v>
      </c>
    </row>
    <row r="11" spans="2:79" ht="29" x14ac:dyDescent="0.35">
      <c r="B11" s="18" t="s">
        <v>503</v>
      </c>
      <c r="C11" s="17">
        <v>0.27083906525165302</v>
      </c>
      <c r="D11" s="17">
        <v>0.29271452954345001</v>
      </c>
      <c r="E11" s="17">
        <v>0.29255806652164701</v>
      </c>
      <c r="F11" s="17">
        <v>0.24842454422537799</v>
      </c>
      <c r="G11" s="17">
        <v>0.35168358838478803</v>
      </c>
      <c r="H11" s="17">
        <v>0.278432706982084</v>
      </c>
      <c r="I11" s="17">
        <v>0.22729023609634899</v>
      </c>
      <c r="J11" s="17">
        <v>0.22142288396781601</v>
      </c>
      <c r="K11" s="17">
        <v>0.32435566018794199</v>
      </c>
      <c r="L11" s="17">
        <v>0.20152015088578401</v>
      </c>
      <c r="M11" s="17"/>
      <c r="N11" s="17">
        <v>0.172348571135051</v>
      </c>
      <c r="O11" s="17">
        <v>0.22352099347596299</v>
      </c>
      <c r="P11" s="17">
        <v>0.29510155834568202</v>
      </c>
      <c r="Q11" s="17">
        <v>0.29883312799058898</v>
      </c>
      <c r="R11" s="17"/>
      <c r="S11" s="17">
        <v>0.20316451237708999</v>
      </c>
      <c r="T11" s="17">
        <v>0.35972742559722098</v>
      </c>
      <c r="U11" s="17">
        <v>0.39924339286597998</v>
      </c>
      <c r="V11" s="17">
        <v>0.195405970529654</v>
      </c>
      <c r="W11" s="17">
        <v>0.297891782956755</v>
      </c>
      <c r="X11" s="17">
        <v>0.32124557130314702</v>
      </c>
      <c r="Y11" s="17">
        <v>0.23574773078223199</v>
      </c>
      <c r="Z11" s="17"/>
      <c r="AA11" s="17">
        <v>0.27527936534721098</v>
      </c>
      <c r="AB11" s="17">
        <v>0.13973698598130799</v>
      </c>
      <c r="AC11" s="17"/>
      <c r="AD11" s="17">
        <v>0.26380740404446801</v>
      </c>
      <c r="AE11" s="17">
        <v>0.29610890506694298</v>
      </c>
      <c r="AF11" s="17">
        <v>0.21221235874496899</v>
      </c>
      <c r="AG11" s="17"/>
      <c r="AH11" s="17">
        <v>0.30980681898196699</v>
      </c>
      <c r="AI11" s="17">
        <v>0.25050561596000498</v>
      </c>
      <c r="AJ11" s="17"/>
      <c r="AK11" s="17">
        <v>0.25537711458944301</v>
      </c>
      <c r="AL11" s="17">
        <v>0.27633952760164698</v>
      </c>
      <c r="AM11" s="17"/>
      <c r="AN11" s="17">
        <v>0.23868412073948</v>
      </c>
      <c r="AO11" s="17">
        <v>0.29883312799058898</v>
      </c>
      <c r="AP11" s="17"/>
      <c r="AQ11" s="17">
        <v>0.26709594474419401</v>
      </c>
      <c r="AR11" s="17">
        <v>0.27415231361065601</v>
      </c>
      <c r="AS11" s="17"/>
      <c r="AT11" s="17">
        <v>0.15844152387018101</v>
      </c>
      <c r="AU11" s="17">
        <v>0.26787048372154498</v>
      </c>
      <c r="AV11" s="17">
        <v>0.278910594093145</v>
      </c>
      <c r="AW11" s="17">
        <v>0.27861145622355199</v>
      </c>
      <c r="AX11" s="17"/>
      <c r="AY11" s="17">
        <v>0.28285563348744103</v>
      </c>
      <c r="AZ11" s="17">
        <v>0.265356967233362</v>
      </c>
      <c r="BA11" s="17"/>
      <c r="BB11" s="17">
        <v>0.272049719596821</v>
      </c>
      <c r="BC11" s="17">
        <v>0.27063046399416302</v>
      </c>
      <c r="BD11" s="17"/>
      <c r="BE11" s="17">
        <v>0.26612406084481899</v>
      </c>
      <c r="BF11" s="17">
        <v>0.27170567568038001</v>
      </c>
      <c r="BG11" s="17"/>
      <c r="BH11" s="17">
        <v>0.27324742633506399</v>
      </c>
      <c r="BI11" s="17">
        <v>0.27061952871911998</v>
      </c>
      <c r="BJ11" s="17"/>
      <c r="BK11" s="17">
        <v>0.305120780448495</v>
      </c>
      <c r="BL11" s="17">
        <v>0.26314613350295502</v>
      </c>
      <c r="BM11" s="17"/>
      <c r="BN11" s="17">
        <v>0.27461753123534599</v>
      </c>
      <c r="BO11" s="17">
        <v>0.27059799279090901</v>
      </c>
      <c r="BP11" s="17"/>
      <c r="BQ11" s="17">
        <v>0.32062815725319399</v>
      </c>
      <c r="BR11" s="17">
        <v>0.26378601147568398</v>
      </c>
      <c r="BS11" s="17"/>
      <c r="BT11" s="17">
        <v>0.23225845406345</v>
      </c>
      <c r="BU11" s="17">
        <v>0.27411614273331703</v>
      </c>
      <c r="BV11" s="17"/>
      <c r="BW11" s="17">
        <v>0.24648518883752699</v>
      </c>
      <c r="BX11" s="17">
        <v>0.28997347493835901</v>
      </c>
      <c r="BY11" s="17"/>
      <c r="BZ11" s="17">
        <v>0.28298788479715897</v>
      </c>
      <c r="CA11" s="17">
        <v>0.26907676804478697</v>
      </c>
    </row>
    <row r="12" spans="2:79" x14ac:dyDescent="0.35">
      <c r="B12" s="18" t="s">
        <v>504</v>
      </c>
      <c r="C12" s="17">
        <v>0.173597813643287</v>
      </c>
      <c r="D12" s="17">
        <v>0.180015708319054</v>
      </c>
      <c r="E12" s="17">
        <v>0.200205391868154</v>
      </c>
      <c r="F12" s="17">
        <v>0.17448425360104</v>
      </c>
      <c r="G12" s="17">
        <v>0.14280037362385001</v>
      </c>
      <c r="H12" s="17">
        <v>0.16038605747465101</v>
      </c>
      <c r="I12" s="17">
        <v>0.1764840027265</v>
      </c>
      <c r="J12" s="17">
        <v>0.16025699880472899</v>
      </c>
      <c r="K12" s="17">
        <v>0.12048912876677099</v>
      </c>
      <c r="L12" s="17">
        <v>0.205242538759174</v>
      </c>
      <c r="M12" s="17"/>
      <c r="N12" s="17">
        <v>0.293335100295052</v>
      </c>
      <c r="O12" s="17">
        <v>0.18906052081080199</v>
      </c>
      <c r="P12" s="17">
        <v>0.15813197817243099</v>
      </c>
      <c r="Q12" s="17">
        <v>0.14731121461157601</v>
      </c>
      <c r="R12" s="17"/>
      <c r="S12" s="17">
        <v>0.170517162101117</v>
      </c>
      <c r="T12" s="17">
        <v>0.119368028234093</v>
      </c>
      <c r="U12" s="17">
        <v>0.16671178591036301</v>
      </c>
      <c r="V12" s="17">
        <v>0.29858430983510198</v>
      </c>
      <c r="W12" s="17">
        <v>0.151266841510137</v>
      </c>
      <c r="X12" s="17">
        <v>0.130849713579543</v>
      </c>
      <c r="Y12" s="17">
        <v>0.13760694041861199</v>
      </c>
      <c r="Z12" s="17"/>
      <c r="AA12" s="17">
        <v>0.168891882721837</v>
      </c>
      <c r="AB12" s="17">
        <v>0.31254277579165701</v>
      </c>
      <c r="AC12" s="17"/>
      <c r="AD12" s="17">
        <v>0.179477090353966</v>
      </c>
      <c r="AE12" s="17">
        <v>0.154575613626798</v>
      </c>
      <c r="AF12" s="17">
        <v>0.222362322159711</v>
      </c>
      <c r="AG12" s="17"/>
      <c r="AH12" s="17">
        <v>0.14121300044302401</v>
      </c>
      <c r="AI12" s="17">
        <v>0.19049627182962001</v>
      </c>
      <c r="AJ12" s="17"/>
      <c r="AK12" s="17">
        <v>0.19211532001409901</v>
      </c>
      <c r="AL12" s="17">
        <v>0.167010362367985</v>
      </c>
      <c r="AM12" s="17"/>
      <c r="AN12" s="17">
        <v>0.203791506540275</v>
      </c>
      <c r="AO12" s="17">
        <v>0.14731121461157601</v>
      </c>
      <c r="AP12" s="17"/>
      <c r="AQ12" s="17">
        <v>0.14774230341877101</v>
      </c>
      <c r="AR12" s="17">
        <v>0.19648399287579099</v>
      </c>
      <c r="AS12" s="17"/>
      <c r="AT12" s="17">
        <v>0.35865558132109998</v>
      </c>
      <c r="AU12" s="17">
        <v>0.229613582573198</v>
      </c>
      <c r="AV12" s="17">
        <v>0.14719251457875099</v>
      </c>
      <c r="AW12" s="17">
        <v>0.133700966788867</v>
      </c>
      <c r="AX12" s="17"/>
      <c r="AY12" s="17">
        <v>0.15593191906200199</v>
      </c>
      <c r="AZ12" s="17">
        <v>0.181657199965164</v>
      </c>
      <c r="BA12" s="17"/>
      <c r="BB12" s="17">
        <v>0.14165122854187001</v>
      </c>
      <c r="BC12" s="17">
        <v>0.17910235575414299</v>
      </c>
      <c r="BD12" s="17"/>
      <c r="BE12" s="17">
        <v>0.159529533322325</v>
      </c>
      <c r="BF12" s="17">
        <v>0.176183541542656</v>
      </c>
      <c r="BG12" s="17"/>
      <c r="BH12" s="17">
        <v>0.17320236993114399</v>
      </c>
      <c r="BI12" s="17">
        <v>0.173633860705322</v>
      </c>
      <c r="BJ12" s="17"/>
      <c r="BK12" s="17">
        <v>0.14676223455305301</v>
      </c>
      <c r="BL12" s="17">
        <v>0.17961980750189599</v>
      </c>
      <c r="BM12" s="17"/>
      <c r="BN12" s="17">
        <v>0.192729704330489</v>
      </c>
      <c r="BO12" s="17">
        <v>0.17237716696113001</v>
      </c>
      <c r="BP12" s="17"/>
      <c r="BQ12" s="17">
        <v>0.136555403939699</v>
      </c>
      <c r="BR12" s="17">
        <v>0.178845190069088</v>
      </c>
      <c r="BS12" s="17"/>
      <c r="BT12" s="17">
        <v>0.14600313365204401</v>
      </c>
      <c r="BU12" s="17">
        <v>0.17594173463437601</v>
      </c>
      <c r="BV12" s="17"/>
      <c r="BW12" s="17">
        <v>0.19229584923391199</v>
      </c>
      <c r="BX12" s="17">
        <v>0.15890709799524</v>
      </c>
      <c r="BY12" s="17"/>
      <c r="BZ12" s="17">
        <v>0.153853943185879</v>
      </c>
      <c r="CA12" s="17">
        <v>0.176461842335908</v>
      </c>
    </row>
    <row r="13" spans="2:79" ht="29" x14ac:dyDescent="0.35">
      <c r="B13" s="18" t="s">
        <v>505</v>
      </c>
      <c r="C13" s="17">
        <v>9.4598021922742706E-2</v>
      </c>
      <c r="D13" s="17">
        <v>8.52905780467864E-2</v>
      </c>
      <c r="E13" s="17">
        <v>9.9842775767765901E-2</v>
      </c>
      <c r="F13" s="17">
        <v>3.0116651704522299E-2</v>
      </c>
      <c r="G13" s="17">
        <v>0.15824663006328099</v>
      </c>
      <c r="H13" s="17">
        <v>8.3900201732209703E-2</v>
      </c>
      <c r="I13" s="17">
        <v>9.47820247608476E-2</v>
      </c>
      <c r="J13" s="17">
        <v>0.108757130883169</v>
      </c>
      <c r="K13" s="17">
        <v>9.6788036936005198E-2</v>
      </c>
      <c r="L13" s="17">
        <v>8.5571779812729995E-2</v>
      </c>
      <c r="M13" s="17"/>
      <c r="N13" s="17">
        <v>6.5292631836489007E-2</v>
      </c>
      <c r="O13" s="17">
        <v>8.8148584252500703E-2</v>
      </c>
      <c r="P13" s="17">
        <v>0.114928595592248</v>
      </c>
      <c r="Q13" s="17">
        <v>9.6110971420529601E-2</v>
      </c>
      <c r="R13" s="17"/>
      <c r="S13" s="17">
        <v>6.8989833678202606E-2</v>
      </c>
      <c r="T13" s="17">
        <v>8.8388331238345594E-2</v>
      </c>
      <c r="U13" s="17">
        <v>9.4886247702520396E-2</v>
      </c>
      <c r="V13" s="17">
        <v>8.7292471574918901E-2</v>
      </c>
      <c r="W13" s="17">
        <v>0.120893185435391</v>
      </c>
      <c r="X13" s="17">
        <v>0.109435043545097</v>
      </c>
      <c r="Y13" s="17">
        <v>8.0988427680470002E-2</v>
      </c>
      <c r="Z13" s="17"/>
      <c r="AA13" s="17">
        <v>9.6243460731522901E-2</v>
      </c>
      <c r="AB13" s="17">
        <v>4.6015618819179697E-2</v>
      </c>
      <c r="AC13" s="17"/>
      <c r="AD13" s="17">
        <v>9.8752562306375094E-2</v>
      </c>
      <c r="AE13" s="17">
        <v>9.5051248486507797E-2</v>
      </c>
      <c r="AF13" s="17">
        <v>5.8142566974293097E-2</v>
      </c>
      <c r="AG13" s="17"/>
      <c r="AH13" s="17">
        <v>0.10664748629983101</v>
      </c>
      <c r="AI13" s="17">
        <v>8.8310588097363404E-2</v>
      </c>
      <c r="AJ13" s="17"/>
      <c r="AK13" s="17">
        <v>0.110735447147024</v>
      </c>
      <c r="AL13" s="17">
        <v>8.8857265027886601E-2</v>
      </c>
      <c r="AM13" s="17"/>
      <c r="AN13" s="17">
        <v>9.2860196027132594E-2</v>
      </c>
      <c r="AO13" s="17">
        <v>9.6110971420529601E-2</v>
      </c>
      <c r="AP13" s="17"/>
      <c r="AQ13" s="17">
        <v>9.2041178607885604E-2</v>
      </c>
      <c r="AR13" s="17">
        <v>9.6861229025024601E-2</v>
      </c>
      <c r="AS13" s="17"/>
      <c r="AT13" s="17">
        <v>5.1661271336034598E-2</v>
      </c>
      <c r="AU13" s="17">
        <v>8.3345583602834006E-2</v>
      </c>
      <c r="AV13" s="17">
        <v>0.103130090978997</v>
      </c>
      <c r="AW13" s="17">
        <v>9.7881636507856903E-2</v>
      </c>
      <c r="AX13" s="17"/>
      <c r="AY13" s="17">
        <v>0.10567743409140599</v>
      </c>
      <c r="AZ13" s="17">
        <v>8.9543465388642801E-2</v>
      </c>
      <c r="BA13" s="17"/>
      <c r="BB13" s="17">
        <v>0.107581149465538</v>
      </c>
      <c r="BC13" s="17">
        <v>9.2360969916619198E-2</v>
      </c>
      <c r="BD13" s="17"/>
      <c r="BE13" s="17">
        <v>0.119940469401299</v>
      </c>
      <c r="BF13" s="17">
        <v>8.9940119749301106E-2</v>
      </c>
      <c r="BG13" s="17"/>
      <c r="BH13" s="17">
        <v>9.5261368609602298E-2</v>
      </c>
      <c r="BI13" s="17">
        <v>9.4537553900524804E-2</v>
      </c>
      <c r="BJ13" s="17"/>
      <c r="BK13" s="17">
        <v>0.10279675351439201</v>
      </c>
      <c r="BL13" s="17">
        <v>9.2758199084290893E-2</v>
      </c>
      <c r="BM13" s="17"/>
      <c r="BN13" s="17">
        <v>0.116324170494368</v>
      </c>
      <c r="BO13" s="17">
        <v>9.3211857240767207E-2</v>
      </c>
      <c r="BP13" s="17"/>
      <c r="BQ13" s="17">
        <v>0.101845138400027</v>
      </c>
      <c r="BR13" s="17">
        <v>9.3571405445514705E-2</v>
      </c>
      <c r="BS13" s="17"/>
      <c r="BT13" s="17">
        <v>0.11535344717056099</v>
      </c>
      <c r="BU13" s="17">
        <v>9.2835034385552198E-2</v>
      </c>
      <c r="BV13" s="17"/>
      <c r="BW13" s="17">
        <v>9.5625845012741503E-2</v>
      </c>
      <c r="BX13" s="17">
        <v>9.3790479511215705E-2</v>
      </c>
      <c r="BY13" s="17"/>
      <c r="BZ13" s="17">
        <v>0.112003707098288</v>
      </c>
      <c r="CA13" s="17">
        <v>9.2073168355402593E-2</v>
      </c>
    </row>
    <row r="14" spans="2:79" ht="29" x14ac:dyDescent="0.35">
      <c r="B14" s="18" t="s">
        <v>506</v>
      </c>
      <c r="C14" s="17">
        <v>5.2518448791509E-2</v>
      </c>
      <c r="D14" s="17">
        <v>3.79892643108522E-2</v>
      </c>
      <c r="E14" s="17">
        <v>3.9530786453483902E-2</v>
      </c>
      <c r="F14" s="17">
        <v>4.6804289361655801E-2</v>
      </c>
      <c r="G14" s="17">
        <v>4.5246826795448898E-2</v>
      </c>
      <c r="H14" s="17">
        <v>6.6693373926231994E-2</v>
      </c>
      <c r="I14" s="17">
        <v>4.7373409728753701E-2</v>
      </c>
      <c r="J14" s="17">
        <v>6.1400051197714002E-2</v>
      </c>
      <c r="K14" s="17">
        <v>0.106513897783078</v>
      </c>
      <c r="L14" s="17">
        <v>6.4345384736922806E-2</v>
      </c>
      <c r="M14" s="17"/>
      <c r="N14" s="17">
        <v>3.2382712970978202E-2</v>
      </c>
      <c r="O14" s="17">
        <v>7.5217074027814704E-2</v>
      </c>
      <c r="P14" s="17">
        <v>6.0863510083754499E-2</v>
      </c>
      <c r="Q14" s="17">
        <v>4.73776659269593E-2</v>
      </c>
      <c r="R14" s="17"/>
      <c r="S14" s="17">
        <v>7.7292402518268702E-2</v>
      </c>
      <c r="T14" s="17">
        <v>5.8908802208929301E-2</v>
      </c>
      <c r="U14" s="17">
        <v>3.0047841809991E-2</v>
      </c>
      <c r="V14" s="17">
        <v>4.5062619438668503E-2</v>
      </c>
      <c r="W14" s="17">
        <v>6.2677293447194304E-2</v>
      </c>
      <c r="X14" s="17">
        <v>5.5204702462774903E-2</v>
      </c>
      <c r="Y14" s="17">
        <v>4.9171426602326901E-2</v>
      </c>
      <c r="Z14" s="17"/>
      <c r="AA14" s="17">
        <v>5.2812368367666597E-2</v>
      </c>
      <c r="AB14" s="17">
        <v>4.3840326425172403E-2</v>
      </c>
      <c r="AC14" s="17"/>
      <c r="AD14" s="17">
        <v>5.9057267214809202E-2</v>
      </c>
      <c r="AE14" s="17">
        <v>4.5060457505864501E-2</v>
      </c>
      <c r="AF14" s="17">
        <v>4.0571099336233499E-2</v>
      </c>
      <c r="AG14" s="17"/>
      <c r="AH14" s="17">
        <v>5.3874618784987498E-2</v>
      </c>
      <c r="AI14" s="17">
        <v>5.1810796664981798E-2</v>
      </c>
      <c r="AJ14" s="17"/>
      <c r="AK14" s="17">
        <v>4.1610729355444298E-2</v>
      </c>
      <c r="AL14" s="17">
        <v>5.6398780671561802E-2</v>
      </c>
      <c r="AM14" s="17"/>
      <c r="AN14" s="17">
        <v>5.8423329026303102E-2</v>
      </c>
      <c r="AO14" s="17">
        <v>4.73776659269593E-2</v>
      </c>
      <c r="AP14" s="17"/>
      <c r="AQ14" s="17">
        <v>6.3308365738568198E-2</v>
      </c>
      <c r="AR14" s="17">
        <v>4.2967681043747902E-2</v>
      </c>
      <c r="AS14" s="17"/>
      <c r="AT14" s="17">
        <v>4.6071920727610301E-2</v>
      </c>
      <c r="AU14" s="17">
        <v>4.0939660508845302E-2</v>
      </c>
      <c r="AV14" s="17">
        <v>5.2426095150587403E-2</v>
      </c>
      <c r="AW14" s="17">
        <v>6.6933636163431898E-2</v>
      </c>
      <c r="AX14" s="17"/>
      <c r="AY14" s="17">
        <v>5.8462439120260501E-2</v>
      </c>
      <c r="AZ14" s="17">
        <v>4.9806731355831899E-2</v>
      </c>
      <c r="BA14" s="17"/>
      <c r="BB14" s="17">
        <v>6.0249428320730603E-2</v>
      </c>
      <c r="BC14" s="17">
        <v>5.11863658085654E-2</v>
      </c>
      <c r="BD14" s="17"/>
      <c r="BE14" s="17">
        <v>4.7425433384231303E-2</v>
      </c>
      <c r="BF14" s="17">
        <v>5.3454537050348402E-2</v>
      </c>
      <c r="BG14" s="17"/>
      <c r="BH14" s="17">
        <v>4.4512206051560803E-2</v>
      </c>
      <c r="BI14" s="17">
        <v>5.3248265753696601E-2</v>
      </c>
      <c r="BJ14" s="17"/>
      <c r="BK14" s="17">
        <v>4.6360230857660598E-2</v>
      </c>
      <c r="BL14" s="17">
        <v>5.39003735285499E-2</v>
      </c>
      <c r="BM14" s="17"/>
      <c r="BN14" s="17">
        <v>2.5583733622372901E-2</v>
      </c>
      <c r="BO14" s="17">
        <v>5.42369287495853E-2</v>
      </c>
      <c r="BP14" s="17"/>
      <c r="BQ14" s="17">
        <v>6.6549216690032498E-2</v>
      </c>
      <c r="BR14" s="17">
        <v>5.0530869654629697E-2</v>
      </c>
      <c r="BS14" s="17"/>
      <c r="BT14" s="17">
        <v>7.5199524587226493E-2</v>
      </c>
      <c r="BU14" s="17">
        <v>5.0591894481949597E-2</v>
      </c>
      <c r="BV14" s="17"/>
      <c r="BW14" s="17">
        <v>5.8534799287106698E-2</v>
      </c>
      <c r="BX14" s="17">
        <v>4.7791508683740103E-2</v>
      </c>
      <c r="BY14" s="17"/>
      <c r="BZ14" s="17">
        <v>5.8773893388638199E-2</v>
      </c>
      <c r="CA14" s="17">
        <v>5.1611039433757902E-2</v>
      </c>
    </row>
    <row r="15" spans="2:79" ht="29" x14ac:dyDescent="0.35">
      <c r="B15" s="18" t="s">
        <v>507</v>
      </c>
      <c r="C15" s="17">
        <v>1.38355180374947E-2</v>
      </c>
      <c r="D15" s="17">
        <v>1.14906152248949E-2</v>
      </c>
      <c r="E15" s="17">
        <v>1.0532959519466201E-2</v>
      </c>
      <c r="F15" s="17">
        <v>1.8363483062991001E-2</v>
      </c>
      <c r="G15" s="17">
        <v>4.9150811990548004E-3</v>
      </c>
      <c r="H15" s="17">
        <v>2.51706046596033E-3</v>
      </c>
      <c r="I15" s="17">
        <v>3.7025548274780801E-2</v>
      </c>
      <c r="J15" s="17">
        <v>2.0088782614712E-2</v>
      </c>
      <c r="K15" s="17">
        <v>0</v>
      </c>
      <c r="L15" s="17">
        <v>1.2596757422380299E-2</v>
      </c>
      <c r="M15" s="17"/>
      <c r="N15" s="17">
        <v>4.2533078152563297E-2</v>
      </c>
      <c r="O15" s="17">
        <v>8.8237145252250803E-3</v>
      </c>
      <c r="P15" s="17">
        <v>1.22574515220023E-2</v>
      </c>
      <c r="Q15" s="17">
        <v>9.4102202108788495E-3</v>
      </c>
      <c r="R15" s="17"/>
      <c r="S15" s="17">
        <v>1.14585924444976E-2</v>
      </c>
      <c r="T15" s="17">
        <v>2.30319263777049E-2</v>
      </c>
      <c r="U15" s="17">
        <v>1.5892674622376601E-2</v>
      </c>
      <c r="V15" s="17">
        <v>1.2074259771311499E-2</v>
      </c>
      <c r="W15" s="17">
        <v>1.412387095078E-2</v>
      </c>
      <c r="X15" s="17">
        <v>1.2862573465343899E-2</v>
      </c>
      <c r="Y15" s="17">
        <v>1.15608588009479E-2</v>
      </c>
      <c r="Z15" s="17"/>
      <c r="AA15" s="17">
        <v>1.3960253197566601E-2</v>
      </c>
      <c r="AB15" s="17">
        <v>1.0152650102532201E-2</v>
      </c>
      <c r="AC15" s="17"/>
      <c r="AD15" s="17">
        <v>1.64573044773531E-2</v>
      </c>
      <c r="AE15" s="17">
        <v>9.8279835745069995E-3</v>
      </c>
      <c r="AF15" s="17">
        <v>8.0092748078741394E-3</v>
      </c>
      <c r="AG15" s="17"/>
      <c r="AH15" s="17">
        <v>1.3630325188614401E-2</v>
      </c>
      <c r="AI15" s="17">
        <v>1.39425880630495E-2</v>
      </c>
      <c r="AJ15" s="17"/>
      <c r="AK15" s="17">
        <v>1.29764465518674E-2</v>
      </c>
      <c r="AL15" s="17">
        <v>1.41411256846719E-2</v>
      </c>
      <c r="AM15" s="17"/>
      <c r="AN15" s="17">
        <v>1.8918567518082002E-2</v>
      </c>
      <c r="AO15" s="17">
        <v>9.4102202108788495E-3</v>
      </c>
      <c r="AP15" s="17"/>
      <c r="AQ15" s="17">
        <v>1.38335764900812E-2</v>
      </c>
      <c r="AR15" s="17">
        <v>1.3837236611280701E-2</v>
      </c>
      <c r="AS15" s="17"/>
      <c r="AT15" s="17">
        <v>2.7038298541072599E-2</v>
      </c>
      <c r="AU15" s="17">
        <v>1.40691021062401E-2</v>
      </c>
      <c r="AV15" s="17">
        <v>1.1407768929890301E-2</v>
      </c>
      <c r="AW15" s="17">
        <v>1.6271837129112499E-2</v>
      </c>
      <c r="AX15" s="17"/>
      <c r="AY15" s="17">
        <v>1.4099092365209001E-2</v>
      </c>
      <c r="AZ15" s="17">
        <v>1.37152723674097E-2</v>
      </c>
      <c r="BA15" s="17"/>
      <c r="BB15" s="17">
        <v>1.7149247444627501E-2</v>
      </c>
      <c r="BC15" s="17">
        <v>1.3264547368559801E-2</v>
      </c>
      <c r="BD15" s="17"/>
      <c r="BE15" s="17">
        <v>1.0572789975632E-2</v>
      </c>
      <c r="BF15" s="17">
        <v>1.44352023475267E-2</v>
      </c>
      <c r="BG15" s="17"/>
      <c r="BH15" s="17">
        <v>4.6570416051084198E-3</v>
      </c>
      <c r="BI15" s="17">
        <v>1.4672191119360099E-2</v>
      </c>
      <c r="BJ15" s="17"/>
      <c r="BK15" s="17">
        <v>7.8755534388775996E-3</v>
      </c>
      <c r="BL15" s="17">
        <v>1.51729540618755E-2</v>
      </c>
      <c r="BM15" s="17"/>
      <c r="BN15" s="17">
        <v>1.46101328739141E-2</v>
      </c>
      <c r="BO15" s="17">
        <v>1.37860963130304E-2</v>
      </c>
      <c r="BP15" s="17"/>
      <c r="BQ15" s="17">
        <v>4.5940847849314402E-3</v>
      </c>
      <c r="BR15" s="17">
        <v>1.51446466654147E-2</v>
      </c>
      <c r="BS15" s="17"/>
      <c r="BT15" s="17">
        <v>2.48648967370898E-2</v>
      </c>
      <c r="BU15" s="17">
        <v>1.2898671070585E-2</v>
      </c>
      <c r="BV15" s="17"/>
      <c r="BW15" s="17">
        <v>1.9255735388800401E-2</v>
      </c>
      <c r="BX15" s="17">
        <v>9.5769491909058098E-3</v>
      </c>
      <c r="BY15" s="17"/>
      <c r="BZ15" s="17">
        <v>2.2082670077757001E-2</v>
      </c>
      <c r="CA15" s="17">
        <v>1.26391933286859E-2</v>
      </c>
    </row>
    <row r="16" spans="2:79" x14ac:dyDescent="0.35">
      <c r="B16" s="18" t="s">
        <v>75</v>
      </c>
      <c r="C16" s="19">
        <v>9.5542941162815295E-2</v>
      </c>
      <c r="D16" s="19">
        <v>7.3732612395265601E-2</v>
      </c>
      <c r="E16" s="19">
        <v>3.3854171872704598E-2</v>
      </c>
      <c r="F16" s="19">
        <v>8.3308601415206504E-2</v>
      </c>
      <c r="G16" s="19">
        <v>8.4427840042023694E-2</v>
      </c>
      <c r="H16" s="19">
        <v>8.92012205087305E-2</v>
      </c>
      <c r="I16" s="19">
        <v>0.11724741441644999</v>
      </c>
      <c r="J16" s="19">
        <v>0.14395285346737499</v>
      </c>
      <c r="K16" s="19">
        <v>0.115129516294853</v>
      </c>
      <c r="L16" s="19">
        <v>0.16772244952141699</v>
      </c>
      <c r="M16" s="19"/>
      <c r="N16" s="19">
        <v>0.13730286476154599</v>
      </c>
      <c r="O16" s="19">
        <v>0.10636573682013201</v>
      </c>
      <c r="P16" s="19">
        <v>8.9698289145529006E-2</v>
      </c>
      <c r="Q16" s="19">
        <v>8.4904911684683296E-2</v>
      </c>
      <c r="R16" s="19"/>
      <c r="S16" s="19">
        <v>0.11119450284829201</v>
      </c>
      <c r="T16" s="19">
        <v>5.4101779371897397E-2</v>
      </c>
      <c r="U16" s="19">
        <v>4.5379198371324203E-2</v>
      </c>
      <c r="V16" s="19">
        <v>0.12176459496922901</v>
      </c>
      <c r="W16" s="19">
        <v>6.87327374814245E-2</v>
      </c>
      <c r="X16" s="19">
        <v>3.8903842143681498E-2</v>
      </c>
      <c r="Y16" s="19">
        <v>8.5913054632637695E-2</v>
      </c>
      <c r="Z16" s="19"/>
      <c r="AA16" s="19">
        <v>8.7620517795818295E-2</v>
      </c>
      <c r="AB16" s="19">
        <v>0.32945645014213898</v>
      </c>
      <c r="AC16" s="19"/>
      <c r="AD16" s="19">
        <v>9.6025782639088106E-2</v>
      </c>
      <c r="AE16" s="19">
        <v>7.1354441379435599E-2</v>
      </c>
      <c r="AF16" s="19">
        <v>0.16983143953864499</v>
      </c>
      <c r="AG16" s="19"/>
      <c r="AH16" s="19">
        <v>3.0933642762572499E-2</v>
      </c>
      <c r="AI16" s="19">
        <v>0.12925619807472899</v>
      </c>
      <c r="AJ16" s="19"/>
      <c r="AK16" s="19">
        <v>0.108305640151503</v>
      </c>
      <c r="AL16" s="19">
        <v>9.10027154949659E-2</v>
      </c>
      <c r="AM16" s="19"/>
      <c r="AN16" s="19">
        <v>0.10776214817032199</v>
      </c>
      <c r="AO16" s="19">
        <v>8.4904911684683296E-2</v>
      </c>
      <c r="AP16" s="19"/>
      <c r="AQ16" s="19">
        <v>6.1541672491421999E-2</v>
      </c>
      <c r="AR16" s="19">
        <v>0.12563939341569499</v>
      </c>
      <c r="AS16" s="19"/>
      <c r="AT16" s="19">
        <v>0.27363918558771699</v>
      </c>
      <c r="AU16" s="19">
        <v>0.144800631583587</v>
      </c>
      <c r="AV16" s="19">
        <v>8.4793867875524995E-2</v>
      </c>
      <c r="AW16" s="19">
        <v>2.8625403176977E-2</v>
      </c>
      <c r="AX16" s="19"/>
      <c r="AY16" s="19">
        <v>5.1004253649607402E-2</v>
      </c>
      <c r="AZ16" s="19">
        <v>0.115862007785037</v>
      </c>
      <c r="BA16" s="19"/>
      <c r="BB16" s="19">
        <v>6.7490208260875997E-2</v>
      </c>
      <c r="BC16" s="19">
        <v>0.100376554805497</v>
      </c>
      <c r="BD16" s="19"/>
      <c r="BE16" s="19">
        <v>8.4671662902290695E-2</v>
      </c>
      <c r="BF16" s="19">
        <v>9.7541065088321402E-2</v>
      </c>
      <c r="BG16" s="19"/>
      <c r="BH16" s="19">
        <v>9.2109644789225106E-2</v>
      </c>
      <c r="BI16" s="19">
        <v>9.5855906683728204E-2</v>
      </c>
      <c r="BJ16" s="19"/>
      <c r="BK16" s="19">
        <v>7.5829743316432094E-2</v>
      </c>
      <c r="BL16" s="19">
        <v>9.9966648807255906E-2</v>
      </c>
      <c r="BM16" s="19"/>
      <c r="BN16" s="19">
        <v>5.5568754697507897E-2</v>
      </c>
      <c r="BO16" s="19">
        <v>9.8093361237787904E-2</v>
      </c>
      <c r="BP16" s="19"/>
      <c r="BQ16" s="19">
        <v>3.5443951607459501E-2</v>
      </c>
      <c r="BR16" s="19">
        <v>0.104056480738958</v>
      </c>
      <c r="BS16" s="19"/>
      <c r="BT16" s="19">
        <v>4.37928089798095E-2</v>
      </c>
      <c r="BU16" s="19">
        <v>9.9938651537199996E-2</v>
      </c>
      <c r="BV16" s="19"/>
      <c r="BW16" s="19">
        <v>9.7087962261688907E-2</v>
      </c>
      <c r="BX16" s="19">
        <v>9.4329045429021402E-2</v>
      </c>
      <c r="BY16" s="19"/>
      <c r="BZ16" s="19">
        <v>3.6279723445199703E-2</v>
      </c>
      <c r="CA16" s="19">
        <v>0.104139612029677</v>
      </c>
    </row>
    <row r="17" spans="2:2" x14ac:dyDescent="0.35">
      <c r="B17" s="16" t="s">
        <v>705</v>
      </c>
    </row>
    <row r="18" spans="2:2" x14ac:dyDescent="0.35">
      <c r="B18" t="s">
        <v>78</v>
      </c>
    </row>
    <row r="19" spans="2:2" x14ac:dyDescent="0.35">
      <c r="B19" t="s">
        <v>79</v>
      </c>
    </row>
    <row r="21" spans="2:2" x14ac:dyDescent="0.35">
      <c r="B21"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CA23"/>
  <sheetViews>
    <sheetView showGridLines="0" topLeftCell="A12" workbookViewId="0">
      <pane xSplit="2" topLeftCell="C1" activePane="topRight" state="frozen"/>
      <selection pane="topRight" activeCell="B19" sqref="B19"/>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405</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312</v>
      </c>
      <c r="CA7" s="10">
        <v>2389</v>
      </c>
    </row>
    <row r="8" spans="2:79" ht="30" customHeight="1" x14ac:dyDescent="0.35">
      <c r="B8" s="11" t="s">
        <v>27</v>
      </c>
      <c r="C8" s="11">
        <v>2600</v>
      </c>
      <c r="D8" s="11">
        <v>322</v>
      </c>
      <c r="E8" s="11">
        <v>399</v>
      </c>
      <c r="F8" s="11">
        <v>281</v>
      </c>
      <c r="G8" s="11">
        <v>341</v>
      </c>
      <c r="H8" s="11">
        <v>302</v>
      </c>
      <c r="I8" s="11">
        <v>342</v>
      </c>
      <c r="J8" s="11">
        <v>204</v>
      </c>
      <c r="K8" s="11">
        <v>114</v>
      </c>
      <c r="L8" s="11">
        <v>295</v>
      </c>
      <c r="M8" s="11"/>
      <c r="N8" s="11">
        <v>313</v>
      </c>
      <c r="O8" s="11">
        <v>416</v>
      </c>
      <c r="P8" s="11">
        <v>480</v>
      </c>
      <c r="Q8" s="11">
        <v>1390</v>
      </c>
      <c r="R8" s="11"/>
      <c r="S8" s="11">
        <v>238</v>
      </c>
      <c r="T8" s="11">
        <v>177</v>
      </c>
      <c r="U8" s="11">
        <v>235</v>
      </c>
      <c r="V8" s="11">
        <v>491</v>
      </c>
      <c r="W8" s="11">
        <v>491</v>
      </c>
      <c r="X8" s="11">
        <v>514</v>
      </c>
      <c r="Y8" s="11">
        <v>347</v>
      </c>
      <c r="Z8" s="11"/>
      <c r="AA8" s="11">
        <v>2515</v>
      </c>
      <c r="AB8" s="11">
        <v>85</v>
      </c>
      <c r="AC8" s="11"/>
      <c r="AD8" s="11">
        <v>1402</v>
      </c>
      <c r="AE8" s="11">
        <v>1018</v>
      </c>
      <c r="AF8" s="11">
        <v>146</v>
      </c>
      <c r="AG8" s="11"/>
      <c r="AH8" s="11">
        <v>892</v>
      </c>
      <c r="AI8" s="11">
        <v>1709</v>
      </c>
      <c r="AJ8" s="11"/>
      <c r="AK8" s="11">
        <v>682</v>
      </c>
      <c r="AL8" s="11">
        <v>1918</v>
      </c>
      <c r="AM8" s="11"/>
      <c r="AN8" s="11">
        <v>1210</v>
      </c>
      <c r="AO8" s="11">
        <v>1390</v>
      </c>
      <c r="AP8" s="11"/>
      <c r="AQ8" s="11">
        <v>1221</v>
      </c>
      <c r="AR8" s="11">
        <v>1379</v>
      </c>
      <c r="AS8" s="11"/>
      <c r="AT8" s="11">
        <v>133</v>
      </c>
      <c r="AU8" s="11">
        <v>587</v>
      </c>
      <c r="AV8" s="11">
        <v>1306</v>
      </c>
      <c r="AW8" s="11">
        <v>566</v>
      </c>
      <c r="AX8" s="11"/>
      <c r="AY8" s="11">
        <v>815</v>
      </c>
      <c r="AZ8" s="11">
        <v>1786</v>
      </c>
      <c r="BA8" s="11"/>
      <c r="BB8" s="11">
        <v>382</v>
      </c>
      <c r="BC8" s="11">
        <v>2218</v>
      </c>
      <c r="BD8" s="11"/>
      <c r="BE8" s="11">
        <v>404</v>
      </c>
      <c r="BF8" s="11">
        <v>2196</v>
      </c>
      <c r="BG8" s="11"/>
      <c r="BH8" s="11">
        <v>217</v>
      </c>
      <c r="BI8" s="11">
        <v>2383</v>
      </c>
      <c r="BJ8" s="11"/>
      <c r="BK8" s="11">
        <v>477</v>
      </c>
      <c r="BL8" s="11">
        <v>2124</v>
      </c>
      <c r="BM8" s="11"/>
      <c r="BN8" s="11">
        <v>156</v>
      </c>
      <c r="BO8" s="11">
        <v>2444</v>
      </c>
      <c r="BP8" s="11"/>
      <c r="BQ8" s="11">
        <v>323</v>
      </c>
      <c r="BR8" s="11">
        <v>2277</v>
      </c>
      <c r="BS8" s="11"/>
      <c r="BT8" s="11">
        <v>204</v>
      </c>
      <c r="BU8" s="11">
        <v>2397</v>
      </c>
      <c r="BV8" s="11"/>
      <c r="BW8" s="11">
        <v>1144</v>
      </c>
      <c r="BX8" s="11">
        <v>1456</v>
      </c>
      <c r="BY8" s="11"/>
      <c r="BZ8" s="11">
        <v>329</v>
      </c>
      <c r="CA8" s="11">
        <v>2271</v>
      </c>
    </row>
    <row r="9" spans="2:79" ht="43.5" x14ac:dyDescent="0.35">
      <c r="B9" s="18" t="s">
        <v>509</v>
      </c>
      <c r="C9" s="17">
        <v>8.3768681276759002E-2</v>
      </c>
      <c r="D9" s="17">
        <v>7.5807325952095897E-2</v>
      </c>
      <c r="E9" s="17">
        <v>7.9978878694610997E-2</v>
      </c>
      <c r="F9" s="17">
        <v>6.5106274544113094E-2</v>
      </c>
      <c r="G9" s="17">
        <v>4.9653973374362302E-2</v>
      </c>
      <c r="H9" s="17">
        <v>9.6955112872514099E-2</v>
      </c>
      <c r="I9" s="17">
        <v>0.115392212574635</v>
      </c>
      <c r="J9" s="17">
        <v>8.4126434863542598E-2</v>
      </c>
      <c r="K9" s="17">
        <v>0.15170600712131499</v>
      </c>
      <c r="L9" s="17">
        <v>7.8305159394576995E-2</v>
      </c>
      <c r="M9" s="17"/>
      <c r="N9" s="17">
        <v>9.9086332841612196E-2</v>
      </c>
      <c r="O9" s="17">
        <v>0.10932196022441799</v>
      </c>
      <c r="P9" s="17">
        <v>7.5015322744421006E-2</v>
      </c>
      <c r="Q9" s="17">
        <v>7.5687849699301799E-2</v>
      </c>
      <c r="R9" s="17"/>
      <c r="S9" s="17">
        <v>0.139922181111411</v>
      </c>
      <c r="T9" s="17">
        <v>8.6321361719955705E-2</v>
      </c>
      <c r="U9" s="17">
        <v>6.4820281312941402E-2</v>
      </c>
      <c r="V9" s="17">
        <v>7.9455689211758607E-2</v>
      </c>
      <c r="W9" s="17">
        <v>7.3240239175343599E-2</v>
      </c>
      <c r="X9" s="17">
        <v>8.5223359063283294E-2</v>
      </c>
      <c r="Y9" s="17">
        <v>8.8553669927136799E-2</v>
      </c>
      <c r="Z9" s="17"/>
      <c r="AA9" s="17">
        <v>8.50011496422243E-2</v>
      </c>
      <c r="AB9" s="17">
        <v>4.7379436885586698E-2</v>
      </c>
      <c r="AC9" s="17"/>
      <c r="AD9" s="17">
        <v>8.05147652791222E-2</v>
      </c>
      <c r="AE9" s="17">
        <v>9.0339511844204301E-2</v>
      </c>
      <c r="AF9" s="17">
        <v>6.6083070614953804E-2</v>
      </c>
      <c r="AG9" s="17"/>
      <c r="AH9" s="17">
        <v>0.10940570948086099</v>
      </c>
      <c r="AI9" s="17">
        <v>7.0391230357099696E-2</v>
      </c>
      <c r="AJ9" s="17"/>
      <c r="AK9" s="17">
        <v>9.9424313809275994E-2</v>
      </c>
      <c r="AL9" s="17">
        <v>7.8199318187215303E-2</v>
      </c>
      <c r="AM9" s="17"/>
      <c r="AN9" s="17">
        <v>9.3050602711619398E-2</v>
      </c>
      <c r="AO9" s="17">
        <v>7.5687849699301799E-2</v>
      </c>
      <c r="AP9" s="17"/>
      <c r="AQ9" s="17">
        <v>0.105944899986699</v>
      </c>
      <c r="AR9" s="17">
        <v>6.4139251739775902E-2</v>
      </c>
      <c r="AS9" s="17"/>
      <c r="AT9" s="17">
        <v>4.9238138181417597E-2</v>
      </c>
      <c r="AU9" s="17">
        <v>7.9259219182818197E-2</v>
      </c>
      <c r="AV9" s="17">
        <v>7.3311782202609102E-2</v>
      </c>
      <c r="AW9" s="17">
        <v>0.11880132698328701</v>
      </c>
      <c r="AX9" s="17"/>
      <c r="AY9" s="17">
        <v>9.8435321792512298E-2</v>
      </c>
      <c r="AZ9" s="17">
        <v>7.7077589500078494E-2</v>
      </c>
      <c r="BA9" s="17"/>
      <c r="BB9" s="17">
        <v>0.104822809445516</v>
      </c>
      <c r="BC9" s="17">
        <v>8.0140959104127593E-2</v>
      </c>
      <c r="BD9" s="17"/>
      <c r="BE9" s="17">
        <v>8.9349819255931898E-2</v>
      </c>
      <c r="BF9" s="17">
        <v>8.2742876853351896E-2</v>
      </c>
      <c r="BG9" s="17"/>
      <c r="BH9" s="17">
        <v>7.93522541420595E-2</v>
      </c>
      <c r="BI9" s="17">
        <v>8.4171265052927394E-2</v>
      </c>
      <c r="BJ9" s="17"/>
      <c r="BK9" s="17">
        <v>7.82402368066695E-2</v>
      </c>
      <c r="BL9" s="17">
        <v>8.5009282738519695E-2</v>
      </c>
      <c r="BM9" s="17"/>
      <c r="BN9" s="17">
        <v>0.11125933769523599</v>
      </c>
      <c r="BO9" s="17">
        <v>8.2014731335471103E-2</v>
      </c>
      <c r="BP9" s="17"/>
      <c r="BQ9" s="17">
        <v>8.5648208635442299E-2</v>
      </c>
      <c r="BR9" s="17">
        <v>8.3502430035748504E-2</v>
      </c>
      <c r="BS9" s="17"/>
      <c r="BT9" s="17">
        <v>0.139314825989616</v>
      </c>
      <c r="BU9" s="17">
        <v>7.9050533626277106E-2</v>
      </c>
      <c r="BV9" s="17"/>
      <c r="BW9" s="17">
        <v>9.5678525544707904E-2</v>
      </c>
      <c r="BX9" s="17">
        <v>7.4411327414372896E-2</v>
      </c>
      <c r="BY9" s="17"/>
      <c r="BZ9" s="17">
        <v>0.1636910387612</v>
      </c>
      <c r="CA9" s="17">
        <v>7.2175213546552403E-2</v>
      </c>
    </row>
    <row r="10" spans="2:79" ht="29" x14ac:dyDescent="0.35">
      <c r="B10" s="18" t="s">
        <v>501</v>
      </c>
      <c r="C10" s="17">
        <v>0.12236108193181799</v>
      </c>
      <c r="D10" s="17">
        <v>0.15117114033357301</v>
      </c>
      <c r="E10" s="17">
        <v>0.11896280047575999</v>
      </c>
      <c r="F10" s="17">
        <v>0.148618959579983</v>
      </c>
      <c r="G10" s="17">
        <v>9.6686940887683107E-2</v>
      </c>
      <c r="H10" s="17">
        <v>9.0897735990565595E-2</v>
      </c>
      <c r="I10" s="17">
        <v>0.15160019504559299</v>
      </c>
      <c r="J10" s="17">
        <v>0.14342706937917801</v>
      </c>
      <c r="K10" s="17">
        <v>8.8656471766157596E-2</v>
      </c>
      <c r="L10" s="17">
        <v>9.6894976402742194E-2</v>
      </c>
      <c r="M10" s="17"/>
      <c r="N10" s="17">
        <v>8.4499264103281194E-2</v>
      </c>
      <c r="O10" s="17">
        <v>0.146336141792128</v>
      </c>
      <c r="P10" s="17">
        <v>0.110829890849781</v>
      </c>
      <c r="Q10" s="17">
        <v>0.127705393358025</v>
      </c>
      <c r="R10" s="17"/>
      <c r="S10" s="17">
        <v>0.15837908011767299</v>
      </c>
      <c r="T10" s="17">
        <v>0.18108621306229999</v>
      </c>
      <c r="U10" s="17">
        <v>0.11522607806266599</v>
      </c>
      <c r="V10" s="17">
        <v>8.2129986746594399E-2</v>
      </c>
      <c r="W10" s="17">
        <v>0.121904946899761</v>
      </c>
      <c r="X10" s="17">
        <v>0.12325160576868301</v>
      </c>
      <c r="Y10" s="17">
        <v>0.14338734456057201</v>
      </c>
      <c r="Z10" s="17"/>
      <c r="AA10" s="17">
        <v>0.12550291542245301</v>
      </c>
      <c r="AB10" s="17">
        <v>2.9596878053900998E-2</v>
      </c>
      <c r="AC10" s="17"/>
      <c r="AD10" s="17">
        <v>0.11702600508286</v>
      </c>
      <c r="AE10" s="17">
        <v>0.13644734897498501</v>
      </c>
      <c r="AF10" s="17">
        <v>0.10410436831763401</v>
      </c>
      <c r="AG10" s="17"/>
      <c r="AH10" s="17">
        <v>0.157247380817403</v>
      </c>
      <c r="AI10" s="17">
        <v>0.104157343674986</v>
      </c>
      <c r="AJ10" s="17"/>
      <c r="AK10" s="17">
        <v>0.12953427092372899</v>
      </c>
      <c r="AL10" s="17">
        <v>0.119809278679992</v>
      </c>
      <c r="AM10" s="17"/>
      <c r="AN10" s="17">
        <v>0.116222421782056</v>
      </c>
      <c r="AO10" s="17">
        <v>0.127705393358025</v>
      </c>
      <c r="AP10" s="17"/>
      <c r="AQ10" s="17">
        <v>0.13382939936180199</v>
      </c>
      <c r="AR10" s="17">
        <v>0.112209823421785</v>
      </c>
      <c r="AS10" s="17"/>
      <c r="AT10" s="17">
        <v>4.84555971535282E-2</v>
      </c>
      <c r="AU10" s="17">
        <v>9.5488284011750094E-2</v>
      </c>
      <c r="AV10" s="17">
        <v>0.12607460990525399</v>
      </c>
      <c r="AW10" s="17">
        <v>0.16060420006069101</v>
      </c>
      <c r="AX10" s="17"/>
      <c r="AY10" s="17">
        <v>0.12656462915101499</v>
      </c>
      <c r="AZ10" s="17">
        <v>0.12044337486038301</v>
      </c>
      <c r="BA10" s="17"/>
      <c r="BB10" s="17">
        <v>0.152954316406375</v>
      </c>
      <c r="BC10" s="17">
        <v>0.117089728297686</v>
      </c>
      <c r="BD10" s="17"/>
      <c r="BE10" s="17">
        <v>0.131664407250142</v>
      </c>
      <c r="BF10" s="17">
        <v>0.12065114530248799</v>
      </c>
      <c r="BG10" s="17"/>
      <c r="BH10" s="17">
        <v>0.17911219642260001</v>
      </c>
      <c r="BI10" s="17">
        <v>0.117187878055327</v>
      </c>
      <c r="BJ10" s="17"/>
      <c r="BK10" s="17">
        <v>0.122142586907992</v>
      </c>
      <c r="BL10" s="17">
        <v>0.122410112947217</v>
      </c>
      <c r="BM10" s="17"/>
      <c r="BN10" s="17">
        <v>0.17257003409631499</v>
      </c>
      <c r="BO10" s="17">
        <v>0.11915766665644199</v>
      </c>
      <c r="BP10" s="17"/>
      <c r="BQ10" s="17">
        <v>0.158060490150322</v>
      </c>
      <c r="BR10" s="17">
        <v>0.117303953235283</v>
      </c>
      <c r="BS10" s="17"/>
      <c r="BT10" s="17">
        <v>0.14110063244781801</v>
      </c>
      <c r="BU10" s="17">
        <v>0.120769324903581</v>
      </c>
      <c r="BV10" s="17"/>
      <c r="BW10" s="17">
        <v>0.121560361590047</v>
      </c>
      <c r="BX10" s="17">
        <v>0.122990193733298</v>
      </c>
      <c r="BY10" s="17"/>
      <c r="BZ10" s="17">
        <v>0.16187628268623699</v>
      </c>
      <c r="CA10" s="17">
        <v>0.116629041246104</v>
      </c>
    </row>
    <row r="11" spans="2:79" ht="29" x14ac:dyDescent="0.35">
      <c r="B11" s="18" t="s">
        <v>502</v>
      </c>
      <c r="C11" s="17">
        <v>0.23953345209253901</v>
      </c>
      <c r="D11" s="17">
        <v>0.29140217841708199</v>
      </c>
      <c r="E11" s="17">
        <v>0.27076486359728602</v>
      </c>
      <c r="F11" s="17">
        <v>0.28590623377801599</v>
      </c>
      <c r="G11" s="17">
        <v>0.22620670484354999</v>
      </c>
      <c r="H11" s="17">
        <v>0.223516098864148</v>
      </c>
      <c r="I11" s="17">
        <v>0.20634525347271701</v>
      </c>
      <c r="J11" s="17">
        <v>0.221912656958516</v>
      </c>
      <c r="K11" s="17">
        <v>0.199098892679971</v>
      </c>
      <c r="L11" s="17">
        <v>0.194394678578373</v>
      </c>
      <c r="M11" s="17"/>
      <c r="N11" s="17">
        <v>0.13470408623603</v>
      </c>
      <c r="O11" s="17">
        <v>0.19002754926322801</v>
      </c>
      <c r="P11" s="17">
        <v>0.240604154478747</v>
      </c>
      <c r="Q11" s="17">
        <v>0.27762805667923601</v>
      </c>
      <c r="R11" s="17"/>
      <c r="S11" s="17">
        <v>0.197011249960138</v>
      </c>
      <c r="T11" s="17">
        <v>0.267200907598868</v>
      </c>
      <c r="U11" s="17">
        <v>0.27895978831426899</v>
      </c>
      <c r="V11" s="17">
        <v>0.18900182904736501</v>
      </c>
      <c r="W11" s="17">
        <v>0.22855271290107701</v>
      </c>
      <c r="X11" s="17">
        <v>0.27857539851343899</v>
      </c>
      <c r="Y11" s="17">
        <v>0.29963235170277203</v>
      </c>
      <c r="Z11" s="17"/>
      <c r="AA11" s="17">
        <v>0.244867178059474</v>
      </c>
      <c r="AB11" s="17">
        <v>8.2052527498522695E-2</v>
      </c>
      <c r="AC11" s="17"/>
      <c r="AD11" s="17">
        <v>0.228613002843779</v>
      </c>
      <c r="AE11" s="17">
        <v>0.26569956038804898</v>
      </c>
      <c r="AF11" s="17">
        <v>0.21269890974219599</v>
      </c>
      <c r="AG11" s="17"/>
      <c r="AH11" s="17">
        <v>0.26858392121094299</v>
      </c>
      <c r="AI11" s="17">
        <v>0.22437486109943999</v>
      </c>
      <c r="AJ11" s="17"/>
      <c r="AK11" s="17">
        <v>0.19171863599934999</v>
      </c>
      <c r="AL11" s="17">
        <v>0.25654318142347599</v>
      </c>
      <c r="AM11" s="17"/>
      <c r="AN11" s="17">
        <v>0.19577667737492399</v>
      </c>
      <c r="AO11" s="17">
        <v>0.27762805667923601</v>
      </c>
      <c r="AP11" s="17"/>
      <c r="AQ11" s="17">
        <v>0.25923036762342599</v>
      </c>
      <c r="AR11" s="17">
        <v>0.222098594483738</v>
      </c>
      <c r="AS11" s="17"/>
      <c r="AT11" s="17">
        <v>0.11152304419893901</v>
      </c>
      <c r="AU11" s="17">
        <v>0.18207088111189501</v>
      </c>
      <c r="AV11" s="17">
        <v>0.265691425628022</v>
      </c>
      <c r="AW11" s="17">
        <v>0.26682622258101202</v>
      </c>
      <c r="AX11" s="17"/>
      <c r="AY11" s="17">
        <v>0.26572171286005702</v>
      </c>
      <c r="AZ11" s="17">
        <v>0.22758606331738701</v>
      </c>
      <c r="BA11" s="17"/>
      <c r="BB11" s="17">
        <v>0.22020702521984301</v>
      </c>
      <c r="BC11" s="17">
        <v>0.242863483463197</v>
      </c>
      <c r="BD11" s="17"/>
      <c r="BE11" s="17">
        <v>0.26473870886442402</v>
      </c>
      <c r="BF11" s="17">
        <v>0.23490076535621399</v>
      </c>
      <c r="BG11" s="17"/>
      <c r="BH11" s="17">
        <v>0.24013229544797299</v>
      </c>
      <c r="BI11" s="17">
        <v>0.239478863935187</v>
      </c>
      <c r="BJ11" s="17"/>
      <c r="BK11" s="17">
        <v>0.27940541289186699</v>
      </c>
      <c r="BL11" s="17">
        <v>0.23058605050090999</v>
      </c>
      <c r="BM11" s="17"/>
      <c r="BN11" s="17">
        <v>0.18152173533257099</v>
      </c>
      <c r="BO11" s="17">
        <v>0.24323469682297699</v>
      </c>
      <c r="BP11" s="17"/>
      <c r="BQ11" s="17">
        <v>0.27152515766437402</v>
      </c>
      <c r="BR11" s="17">
        <v>0.23500155141485399</v>
      </c>
      <c r="BS11" s="17"/>
      <c r="BT11" s="17">
        <v>0.21385460210549501</v>
      </c>
      <c r="BU11" s="17">
        <v>0.24171464047851601</v>
      </c>
      <c r="BV11" s="17"/>
      <c r="BW11" s="17">
        <v>0.20186862118396201</v>
      </c>
      <c r="BX11" s="17">
        <v>0.269126043149919</v>
      </c>
      <c r="BY11" s="17"/>
      <c r="BZ11" s="17">
        <v>0.20591861842836301</v>
      </c>
      <c r="CA11" s="17">
        <v>0.244409590655115</v>
      </c>
    </row>
    <row r="12" spans="2:79" ht="29" x14ac:dyDescent="0.35">
      <c r="B12" s="18" t="s">
        <v>503</v>
      </c>
      <c r="C12" s="17">
        <v>0.15954325192865201</v>
      </c>
      <c r="D12" s="17">
        <v>0.17081454777111299</v>
      </c>
      <c r="E12" s="17">
        <v>0.17621165733494601</v>
      </c>
      <c r="F12" s="17">
        <v>0.149936303109933</v>
      </c>
      <c r="G12" s="17">
        <v>0.23622493707843001</v>
      </c>
      <c r="H12" s="17">
        <v>0.12820146283439801</v>
      </c>
      <c r="I12" s="17">
        <v>0.107084042614137</v>
      </c>
      <c r="J12" s="17">
        <v>0.13210392186019401</v>
      </c>
      <c r="K12" s="17">
        <v>0.20254351482688199</v>
      </c>
      <c r="L12" s="17">
        <v>0.14026449608038799</v>
      </c>
      <c r="M12" s="17"/>
      <c r="N12" s="17">
        <v>0.119520002648552</v>
      </c>
      <c r="O12" s="17">
        <v>0.12796140156629099</v>
      </c>
      <c r="P12" s="17">
        <v>0.17648320647601501</v>
      </c>
      <c r="Q12" s="17">
        <v>0.17217110593668</v>
      </c>
      <c r="R12" s="17"/>
      <c r="S12" s="17">
        <v>0.112961061772258</v>
      </c>
      <c r="T12" s="17">
        <v>0.15249497288651701</v>
      </c>
      <c r="U12" s="17">
        <v>0.232111152820491</v>
      </c>
      <c r="V12" s="17">
        <v>0.13702058034297901</v>
      </c>
      <c r="W12" s="17">
        <v>0.193944457536075</v>
      </c>
      <c r="X12" s="17">
        <v>0.19934262354627399</v>
      </c>
      <c r="Y12" s="17">
        <v>9.7237808916282004E-2</v>
      </c>
      <c r="Z12" s="17"/>
      <c r="AA12" s="17">
        <v>0.16062394261701801</v>
      </c>
      <c r="AB12" s="17">
        <v>0.12763531930161801</v>
      </c>
      <c r="AC12" s="17"/>
      <c r="AD12" s="17">
        <v>0.15012184295007999</v>
      </c>
      <c r="AE12" s="17">
        <v>0.17932801614405799</v>
      </c>
      <c r="AF12" s="17">
        <v>0.14152010645097601</v>
      </c>
      <c r="AG12" s="17"/>
      <c r="AH12" s="17">
        <v>0.180293518677135</v>
      </c>
      <c r="AI12" s="17">
        <v>0.14871572259148599</v>
      </c>
      <c r="AJ12" s="17"/>
      <c r="AK12" s="17">
        <v>0.14384702980570399</v>
      </c>
      <c r="AL12" s="17">
        <v>0.16512705443265499</v>
      </c>
      <c r="AM12" s="17"/>
      <c r="AN12" s="17">
        <v>0.14503846394119099</v>
      </c>
      <c r="AO12" s="17">
        <v>0.17217110593668</v>
      </c>
      <c r="AP12" s="17"/>
      <c r="AQ12" s="17">
        <v>0.16618312673600499</v>
      </c>
      <c r="AR12" s="17">
        <v>0.15366592196676401</v>
      </c>
      <c r="AS12" s="17"/>
      <c r="AT12" s="17">
        <v>0.13302527030667799</v>
      </c>
      <c r="AU12" s="17">
        <v>0.15782658127756199</v>
      </c>
      <c r="AV12" s="17">
        <v>0.16931717948972599</v>
      </c>
      <c r="AW12" s="17">
        <v>0.14376206052900301</v>
      </c>
      <c r="AX12" s="17"/>
      <c r="AY12" s="17">
        <v>0.16646074446225001</v>
      </c>
      <c r="AZ12" s="17">
        <v>0.15638741147854399</v>
      </c>
      <c r="BA12" s="17"/>
      <c r="BB12" s="17">
        <v>0.13821191961666701</v>
      </c>
      <c r="BC12" s="17">
        <v>0.16321873763766301</v>
      </c>
      <c r="BD12" s="17"/>
      <c r="BE12" s="17">
        <v>0.1521981890064</v>
      </c>
      <c r="BF12" s="17">
        <v>0.16089326299520601</v>
      </c>
      <c r="BG12" s="17"/>
      <c r="BH12" s="17">
        <v>9.2915884655588907E-2</v>
      </c>
      <c r="BI12" s="17">
        <v>0.165616735379155</v>
      </c>
      <c r="BJ12" s="17"/>
      <c r="BK12" s="17">
        <v>0.19285043979576799</v>
      </c>
      <c r="BL12" s="17">
        <v>0.15206900737783099</v>
      </c>
      <c r="BM12" s="17"/>
      <c r="BN12" s="17">
        <v>0.17234722894717999</v>
      </c>
      <c r="BO12" s="17">
        <v>0.15872633674125</v>
      </c>
      <c r="BP12" s="17"/>
      <c r="BQ12" s="17">
        <v>0.154638038993997</v>
      </c>
      <c r="BR12" s="17">
        <v>0.16023811759540599</v>
      </c>
      <c r="BS12" s="17"/>
      <c r="BT12" s="17">
        <v>0.156182348357573</v>
      </c>
      <c r="BU12" s="17">
        <v>0.15982873059453201</v>
      </c>
      <c r="BV12" s="17"/>
      <c r="BW12" s="17">
        <v>0.14670829145278899</v>
      </c>
      <c r="BX12" s="17">
        <v>0.16962745322300499</v>
      </c>
      <c r="BY12" s="17"/>
      <c r="BZ12" s="17">
        <v>0.165506855118178</v>
      </c>
      <c r="CA12" s="17">
        <v>0.1586781768319</v>
      </c>
    </row>
    <row r="13" spans="2:79" x14ac:dyDescent="0.35">
      <c r="B13" s="18" t="s">
        <v>504</v>
      </c>
      <c r="C13" s="17">
        <v>0.12271301332991499</v>
      </c>
      <c r="D13" s="17">
        <v>0.14782504012967701</v>
      </c>
      <c r="E13" s="17">
        <v>0.146978955923243</v>
      </c>
      <c r="F13" s="17">
        <v>0.11218154058983</v>
      </c>
      <c r="G13" s="17">
        <v>0.10910243679675399</v>
      </c>
      <c r="H13" s="17">
        <v>0.14796071485132301</v>
      </c>
      <c r="I13" s="17">
        <v>0.10555997128307699</v>
      </c>
      <c r="J13" s="17">
        <v>0.110833878704289</v>
      </c>
      <c r="K13" s="17">
        <v>7.9497732812707195E-2</v>
      </c>
      <c r="L13" s="17">
        <v>0.10715603300042501</v>
      </c>
      <c r="M13" s="17"/>
      <c r="N13" s="17">
        <v>0.184075392991115</v>
      </c>
      <c r="O13" s="17">
        <v>0.12148684723431</v>
      </c>
      <c r="P13" s="17">
        <v>0.134894486932777</v>
      </c>
      <c r="Q13" s="17">
        <v>0.10503210464327301</v>
      </c>
      <c r="R13" s="17"/>
      <c r="S13" s="17">
        <v>0.105301334895534</v>
      </c>
      <c r="T13" s="17">
        <v>7.7746031201628499E-2</v>
      </c>
      <c r="U13" s="17">
        <v>0.107674401482063</v>
      </c>
      <c r="V13" s="17">
        <v>0.203750618900224</v>
      </c>
      <c r="W13" s="17">
        <v>0.103114994043307</v>
      </c>
      <c r="X13" s="17">
        <v>9.2584228405288405E-2</v>
      </c>
      <c r="Y13" s="17">
        <v>0.11796735616345</v>
      </c>
      <c r="Z13" s="17"/>
      <c r="AA13" s="17">
        <v>0.120786854294365</v>
      </c>
      <c r="AB13" s="17">
        <v>0.17958382141301699</v>
      </c>
      <c r="AC13" s="17"/>
      <c r="AD13" s="17">
        <v>0.140037763159189</v>
      </c>
      <c r="AE13" s="17">
        <v>0.101340062063435</v>
      </c>
      <c r="AF13" s="17">
        <v>0.104683504077298</v>
      </c>
      <c r="AG13" s="17"/>
      <c r="AH13" s="17">
        <v>9.5587087468445006E-2</v>
      </c>
      <c r="AI13" s="17">
        <v>0.136867373927921</v>
      </c>
      <c r="AJ13" s="17"/>
      <c r="AK13" s="17">
        <v>0.12205982917896201</v>
      </c>
      <c r="AL13" s="17">
        <v>0.122945378243529</v>
      </c>
      <c r="AM13" s="17"/>
      <c r="AN13" s="17">
        <v>0.14302191393665001</v>
      </c>
      <c r="AO13" s="17">
        <v>0.10503210464327301</v>
      </c>
      <c r="AP13" s="17"/>
      <c r="AQ13" s="17">
        <v>0.11003378114250301</v>
      </c>
      <c r="AR13" s="17">
        <v>0.13393612120331799</v>
      </c>
      <c r="AS13" s="17"/>
      <c r="AT13" s="17">
        <v>0.222184866619027</v>
      </c>
      <c r="AU13" s="17">
        <v>0.150241214397659</v>
      </c>
      <c r="AV13" s="17">
        <v>0.11638853716893401</v>
      </c>
      <c r="AW13" s="17">
        <v>8.6949505078436198E-2</v>
      </c>
      <c r="AX13" s="17"/>
      <c r="AY13" s="17">
        <v>0.119619375359551</v>
      </c>
      <c r="AZ13" s="17">
        <v>0.124124366908895</v>
      </c>
      <c r="BA13" s="17"/>
      <c r="BB13" s="17">
        <v>9.05043124279242E-2</v>
      </c>
      <c r="BC13" s="17">
        <v>0.128262719186992</v>
      </c>
      <c r="BD13" s="17"/>
      <c r="BE13" s="17">
        <v>0.10308906786324901</v>
      </c>
      <c r="BF13" s="17">
        <v>0.126319863785776</v>
      </c>
      <c r="BG13" s="17"/>
      <c r="BH13" s="17">
        <v>9.6922825071906998E-2</v>
      </c>
      <c r="BI13" s="17">
        <v>0.125063943405366</v>
      </c>
      <c r="BJ13" s="17"/>
      <c r="BK13" s="17">
        <v>0.110778108998119</v>
      </c>
      <c r="BL13" s="17">
        <v>0.12539124584904501</v>
      </c>
      <c r="BM13" s="17"/>
      <c r="BN13" s="17">
        <v>0.14470028637316201</v>
      </c>
      <c r="BO13" s="17">
        <v>0.121310188469124</v>
      </c>
      <c r="BP13" s="17"/>
      <c r="BQ13" s="17">
        <v>0.114095617593803</v>
      </c>
      <c r="BR13" s="17">
        <v>0.123933741668036</v>
      </c>
      <c r="BS13" s="17"/>
      <c r="BT13" s="17">
        <v>0.124740692642391</v>
      </c>
      <c r="BU13" s="17">
        <v>0.122540780127529</v>
      </c>
      <c r="BV13" s="17"/>
      <c r="BW13" s="17">
        <v>0.13963050370015001</v>
      </c>
      <c r="BX13" s="17">
        <v>0.10942124054966</v>
      </c>
      <c r="BY13" s="17"/>
      <c r="BZ13" s="17">
        <v>0.12191630345571</v>
      </c>
      <c r="CA13" s="17">
        <v>0.122828583371986</v>
      </c>
    </row>
    <row r="14" spans="2:79" ht="29" x14ac:dyDescent="0.35">
      <c r="B14" s="18" t="s">
        <v>505</v>
      </c>
      <c r="C14" s="17">
        <v>5.14861875216234E-2</v>
      </c>
      <c r="D14" s="17">
        <v>2.2942082517626802E-2</v>
      </c>
      <c r="E14" s="17">
        <v>6.8581208510123295E-2</v>
      </c>
      <c r="F14" s="17">
        <v>3.61537074973272E-2</v>
      </c>
      <c r="G14" s="17">
        <v>8.9846162544788E-2</v>
      </c>
      <c r="H14" s="17">
        <v>3.77078044520145E-2</v>
      </c>
      <c r="I14" s="17">
        <v>6.9573247034609195E-2</v>
      </c>
      <c r="J14" s="17">
        <v>2.92734828812879E-2</v>
      </c>
      <c r="K14" s="17">
        <v>7.2384780109641597E-2</v>
      </c>
      <c r="L14" s="17">
        <v>3.0186808295109401E-2</v>
      </c>
      <c r="M14" s="17"/>
      <c r="N14" s="17">
        <v>2.7738427308332099E-2</v>
      </c>
      <c r="O14" s="17">
        <v>5.2244521552314203E-2</v>
      </c>
      <c r="P14" s="17">
        <v>5.19287140481507E-2</v>
      </c>
      <c r="Q14" s="17">
        <v>5.6461468195414803E-2</v>
      </c>
      <c r="R14" s="17"/>
      <c r="S14" s="17">
        <v>3.6725518269731902E-2</v>
      </c>
      <c r="T14" s="17">
        <v>3.3129100582173401E-2</v>
      </c>
      <c r="U14" s="17">
        <v>9.1828226649411399E-2</v>
      </c>
      <c r="V14" s="17">
        <v>5.1547634475098997E-2</v>
      </c>
      <c r="W14" s="17">
        <v>6.0824536162461203E-2</v>
      </c>
      <c r="X14" s="17">
        <v>6.2225083638979099E-2</v>
      </c>
      <c r="Y14" s="17">
        <v>3.0396360309837799E-2</v>
      </c>
      <c r="Z14" s="17"/>
      <c r="AA14" s="17">
        <v>5.2667474183458303E-2</v>
      </c>
      <c r="AB14" s="17">
        <v>1.6608108507144E-2</v>
      </c>
      <c r="AC14" s="17"/>
      <c r="AD14" s="17">
        <v>6.0466639024332101E-2</v>
      </c>
      <c r="AE14" s="17">
        <v>4.5814171527589702E-2</v>
      </c>
      <c r="AF14" s="17">
        <v>1.68889674369204E-2</v>
      </c>
      <c r="AG14" s="17"/>
      <c r="AH14" s="17">
        <v>6.31843946668358E-2</v>
      </c>
      <c r="AI14" s="17">
        <v>4.53820403994524E-2</v>
      </c>
      <c r="AJ14" s="17"/>
      <c r="AK14" s="17">
        <v>5.8399707327666299E-2</v>
      </c>
      <c r="AL14" s="17">
        <v>4.9026759456571999E-2</v>
      </c>
      <c r="AM14" s="17"/>
      <c r="AN14" s="17">
        <v>4.5771408802643798E-2</v>
      </c>
      <c r="AO14" s="17">
        <v>5.6461468195414803E-2</v>
      </c>
      <c r="AP14" s="17"/>
      <c r="AQ14" s="17">
        <v>5.5668947099962798E-2</v>
      </c>
      <c r="AR14" s="17">
        <v>4.7783789674313598E-2</v>
      </c>
      <c r="AS14" s="17"/>
      <c r="AT14" s="17">
        <v>1.3888434358948199E-2</v>
      </c>
      <c r="AU14" s="17">
        <v>5.16246071860504E-2</v>
      </c>
      <c r="AV14" s="17">
        <v>4.82085211895526E-2</v>
      </c>
      <c r="AW14" s="17">
        <v>6.8398395495657502E-2</v>
      </c>
      <c r="AX14" s="17"/>
      <c r="AY14" s="17">
        <v>5.5485215982712402E-2</v>
      </c>
      <c r="AZ14" s="17">
        <v>4.96617842834065E-2</v>
      </c>
      <c r="BA14" s="17"/>
      <c r="BB14" s="17">
        <v>5.6302538318925503E-2</v>
      </c>
      <c r="BC14" s="17">
        <v>5.06563083436068E-2</v>
      </c>
      <c r="BD14" s="17"/>
      <c r="BE14" s="17">
        <v>6.6932335661749803E-2</v>
      </c>
      <c r="BF14" s="17">
        <v>4.86472096741178E-2</v>
      </c>
      <c r="BG14" s="17"/>
      <c r="BH14" s="17">
        <v>4.8355732836145297E-2</v>
      </c>
      <c r="BI14" s="17">
        <v>5.1771547209435699E-2</v>
      </c>
      <c r="BJ14" s="17"/>
      <c r="BK14" s="17">
        <v>4.1973855029320301E-2</v>
      </c>
      <c r="BL14" s="17">
        <v>5.3620786803311303E-2</v>
      </c>
      <c r="BM14" s="17"/>
      <c r="BN14" s="17">
        <v>3.5649372488062603E-2</v>
      </c>
      <c r="BO14" s="17">
        <v>5.2496602856036197E-2</v>
      </c>
      <c r="BP14" s="17"/>
      <c r="BQ14" s="17">
        <v>6.7219439470925693E-2</v>
      </c>
      <c r="BR14" s="17">
        <v>4.9257436853387397E-2</v>
      </c>
      <c r="BS14" s="17"/>
      <c r="BT14" s="17">
        <v>7.0828713183012093E-2</v>
      </c>
      <c r="BU14" s="17">
        <v>4.9843213153637399E-2</v>
      </c>
      <c r="BV14" s="17"/>
      <c r="BW14" s="17">
        <v>4.7179448904498801E-2</v>
      </c>
      <c r="BX14" s="17">
        <v>5.4869915832974299E-2</v>
      </c>
      <c r="BY14" s="17"/>
      <c r="BZ14" s="17">
        <v>5.5057447479140001E-2</v>
      </c>
      <c r="CA14" s="17">
        <v>5.09681436553409E-2</v>
      </c>
    </row>
    <row r="15" spans="2:79" ht="29" x14ac:dyDescent="0.35">
      <c r="B15" s="18" t="s">
        <v>506</v>
      </c>
      <c r="C15" s="17">
        <v>3.76738541573104E-2</v>
      </c>
      <c r="D15" s="17">
        <v>2.48185352197553E-2</v>
      </c>
      <c r="E15" s="17">
        <v>2.7298806960135601E-2</v>
      </c>
      <c r="F15" s="17">
        <v>1.0082933253708201E-2</v>
      </c>
      <c r="G15" s="17">
        <v>5.0347283321656701E-2</v>
      </c>
      <c r="H15" s="17">
        <v>7.0978311010905196E-2</v>
      </c>
      <c r="I15" s="17">
        <v>5.54527854062817E-2</v>
      </c>
      <c r="J15" s="17">
        <v>2.9151763704522798E-2</v>
      </c>
      <c r="K15" s="17">
        <v>9.5487252211456999E-2</v>
      </c>
      <c r="L15" s="17">
        <v>6.3366964125177398E-3</v>
      </c>
      <c r="M15" s="17"/>
      <c r="N15" s="17">
        <v>7.9992026562963406E-3</v>
      </c>
      <c r="O15" s="17">
        <v>1.4905782652881601E-2</v>
      </c>
      <c r="P15" s="17">
        <v>5.6279058696477702E-2</v>
      </c>
      <c r="Q15" s="17">
        <v>4.4753115009728499E-2</v>
      </c>
      <c r="R15" s="17"/>
      <c r="S15" s="17">
        <v>2.64693250192563E-2</v>
      </c>
      <c r="T15" s="17">
        <v>2.6776553059912701E-2</v>
      </c>
      <c r="U15" s="17">
        <v>6.7684515589971498E-3</v>
      </c>
      <c r="V15" s="17">
        <v>2.1336052125041902E-2</v>
      </c>
      <c r="W15" s="17">
        <v>5.0135696621606197E-2</v>
      </c>
      <c r="X15" s="17">
        <v>5.4929344702303103E-2</v>
      </c>
      <c r="Y15" s="17">
        <v>5.4087071128895797E-2</v>
      </c>
      <c r="Z15" s="17"/>
      <c r="AA15" s="17">
        <v>3.8949831007912397E-2</v>
      </c>
      <c r="AB15" s="17">
        <v>0</v>
      </c>
      <c r="AC15" s="17"/>
      <c r="AD15" s="17">
        <v>3.9583831775849301E-2</v>
      </c>
      <c r="AE15" s="17">
        <v>4.1712493135145003E-2</v>
      </c>
      <c r="AF15" s="17">
        <v>0</v>
      </c>
      <c r="AG15" s="17"/>
      <c r="AH15" s="17">
        <v>4.1908700438894997E-2</v>
      </c>
      <c r="AI15" s="17">
        <v>3.5464103173959899E-2</v>
      </c>
      <c r="AJ15" s="17"/>
      <c r="AK15" s="17">
        <v>3.0942200922424602E-2</v>
      </c>
      <c r="AL15" s="17">
        <v>4.0068584678744801E-2</v>
      </c>
      <c r="AM15" s="17"/>
      <c r="AN15" s="17">
        <v>2.95423713489898E-2</v>
      </c>
      <c r="AO15" s="17">
        <v>4.4753115009728499E-2</v>
      </c>
      <c r="AP15" s="17"/>
      <c r="AQ15" s="17">
        <v>4.6891272484256598E-2</v>
      </c>
      <c r="AR15" s="17">
        <v>2.95149941673255E-2</v>
      </c>
      <c r="AS15" s="17"/>
      <c r="AT15" s="17">
        <v>1.29994346154807E-2</v>
      </c>
      <c r="AU15" s="17">
        <v>2.6295947215576598E-2</v>
      </c>
      <c r="AV15" s="17">
        <v>3.9411380097723298E-2</v>
      </c>
      <c r="AW15" s="17">
        <v>5.0285759398766103E-2</v>
      </c>
      <c r="AX15" s="17"/>
      <c r="AY15" s="17">
        <v>3.3660613209691097E-2</v>
      </c>
      <c r="AZ15" s="17">
        <v>3.95047412969802E-2</v>
      </c>
      <c r="BA15" s="17"/>
      <c r="BB15" s="17">
        <v>6.33684942916065E-2</v>
      </c>
      <c r="BC15" s="17">
        <v>3.3246550638217597E-2</v>
      </c>
      <c r="BD15" s="17"/>
      <c r="BE15" s="17">
        <v>3.5253730304397303E-2</v>
      </c>
      <c r="BF15" s="17">
        <v>3.8118669132818202E-2</v>
      </c>
      <c r="BG15" s="17"/>
      <c r="BH15" s="17">
        <v>3.9400048803308399E-2</v>
      </c>
      <c r="BI15" s="17">
        <v>3.75165011799393E-2</v>
      </c>
      <c r="BJ15" s="17"/>
      <c r="BK15" s="17">
        <v>3.44537975093962E-2</v>
      </c>
      <c r="BL15" s="17">
        <v>3.8396445657680502E-2</v>
      </c>
      <c r="BM15" s="17"/>
      <c r="BN15" s="17">
        <v>5.6648269866549097E-2</v>
      </c>
      <c r="BO15" s="17">
        <v>3.6463254642603103E-2</v>
      </c>
      <c r="BP15" s="17"/>
      <c r="BQ15" s="17">
        <v>4.7222929680552E-2</v>
      </c>
      <c r="BR15" s="17">
        <v>3.6321145351652102E-2</v>
      </c>
      <c r="BS15" s="17"/>
      <c r="BT15" s="17">
        <v>4.27322946927301E-2</v>
      </c>
      <c r="BU15" s="17">
        <v>3.7244184925527203E-2</v>
      </c>
      <c r="BV15" s="17"/>
      <c r="BW15" s="17">
        <v>3.12492820956814E-2</v>
      </c>
      <c r="BX15" s="17">
        <v>4.2721526724855699E-2</v>
      </c>
      <c r="BY15" s="17"/>
      <c r="BZ15" s="17">
        <v>2.7990511608633199E-2</v>
      </c>
      <c r="CA15" s="17">
        <v>3.9078511413328902E-2</v>
      </c>
    </row>
    <row r="16" spans="2:79" ht="29" x14ac:dyDescent="0.35">
      <c r="B16" s="18" t="s">
        <v>507</v>
      </c>
      <c r="C16" s="17">
        <v>1.16717856396195E-2</v>
      </c>
      <c r="D16" s="17">
        <v>7.1300898789744497E-3</v>
      </c>
      <c r="E16" s="17">
        <v>1.2543584112433399E-2</v>
      </c>
      <c r="F16" s="17">
        <v>7.18328053151764E-3</v>
      </c>
      <c r="G16" s="17">
        <v>7.4267790478949299E-3</v>
      </c>
      <c r="H16" s="17">
        <v>1.27768537150396E-2</v>
      </c>
      <c r="I16" s="17">
        <v>2.3933837119717499E-2</v>
      </c>
      <c r="J16" s="17">
        <v>2.1296145383477599E-2</v>
      </c>
      <c r="K16" s="17">
        <v>0</v>
      </c>
      <c r="L16" s="17">
        <v>7.1659710300857197E-3</v>
      </c>
      <c r="M16" s="17"/>
      <c r="N16" s="17">
        <v>8.9226904066424008E-3</v>
      </c>
      <c r="O16" s="17">
        <v>8.3057915727701905E-3</v>
      </c>
      <c r="P16" s="17">
        <v>6.3290216147164104E-3</v>
      </c>
      <c r="Q16" s="17">
        <v>1.51463436019053E-2</v>
      </c>
      <c r="R16" s="17"/>
      <c r="S16" s="17">
        <v>7.1969655463191102E-3</v>
      </c>
      <c r="T16" s="17">
        <v>1.41369071533043E-2</v>
      </c>
      <c r="U16" s="17">
        <v>9.6044513303205105E-3</v>
      </c>
      <c r="V16" s="17">
        <v>1.22148830037419E-2</v>
      </c>
      <c r="W16" s="17">
        <v>9.0383245629371296E-3</v>
      </c>
      <c r="X16" s="17">
        <v>1.5286472167759701E-2</v>
      </c>
      <c r="Y16" s="17">
        <v>1.6094500990747902E-2</v>
      </c>
      <c r="Z16" s="17"/>
      <c r="AA16" s="17">
        <v>1.20670976833291E-2</v>
      </c>
      <c r="AB16" s="17">
        <v>0</v>
      </c>
      <c r="AC16" s="17"/>
      <c r="AD16" s="17">
        <v>8.6958525548271499E-3</v>
      </c>
      <c r="AE16" s="17">
        <v>1.6687581965776702E-2</v>
      </c>
      <c r="AF16" s="17">
        <v>8.0092748078741394E-3</v>
      </c>
      <c r="AG16" s="17"/>
      <c r="AH16" s="17">
        <v>1.25703831503419E-2</v>
      </c>
      <c r="AI16" s="17">
        <v>1.1202895719909799E-2</v>
      </c>
      <c r="AJ16" s="17"/>
      <c r="AK16" s="17">
        <v>1.36425618663472E-2</v>
      </c>
      <c r="AL16" s="17">
        <v>1.09706981331205E-2</v>
      </c>
      <c r="AM16" s="17"/>
      <c r="AN16" s="17">
        <v>7.6807887084654599E-3</v>
      </c>
      <c r="AO16" s="17">
        <v>1.51463436019053E-2</v>
      </c>
      <c r="AP16" s="17"/>
      <c r="AQ16" s="17">
        <v>1.7653246080233501E-2</v>
      </c>
      <c r="AR16" s="17">
        <v>6.37725559448359E-3</v>
      </c>
      <c r="AS16" s="17"/>
      <c r="AT16" s="17">
        <v>2.8056160818288999E-2</v>
      </c>
      <c r="AU16" s="17">
        <v>5.7051736956720001E-3</v>
      </c>
      <c r="AV16" s="17">
        <v>1.04450220167765E-2</v>
      </c>
      <c r="AW16" s="17">
        <v>1.69950528058537E-2</v>
      </c>
      <c r="AX16" s="17"/>
      <c r="AY16" s="17">
        <v>1.90001253737304E-2</v>
      </c>
      <c r="AZ16" s="17">
        <v>8.3285119240768795E-3</v>
      </c>
      <c r="BA16" s="17"/>
      <c r="BB16" s="17">
        <v>2.02699272769357E-2</v>
      </c>
      <c r="BC16" s="17">
        <v>1.01902866760384E-2</v>
      </c>
      <c r="BD16" s="17"/>
      <c r="BE16" s="17">
        <v>1.09893476550014E-2</v>
      </c>
      <c r="BF16" s="17">
        <v>1.17972166728487E-2</v>
      </c>
      <c r="BG16" s="17"/>
      <c r="BH16" s="17">
        <v>1.41693812956831E-2</v>
      </c>
      <c r="BI16" s="17">
        <v>1.14441148415077E-2</v>
      </c>
      <c r="BJ16" s="17"/>
      <c r="BK16" s="17">
        <v>5.6819330078019901E-3</v>
      </c>
      <c r="BL16" s="17">
        <v>1.3015928638788201E-2</v>
      </c>
      <c r="BM16" s="17"/>
      <c r="BN16" s="17">
        <v>6.1386964486479199E-3</v>
      </c>
      <c r="BO16" s="17">
        <v>1.20248060009348E-2</v>
      </c>
      <c r="BP16" s="17"/>
      <c r="BQ16" s="17">
        <v>1.7872032672650001E-2</v>
      </c>
      <c r="BR16" s="17">
        <v>1.07934672371288E-2</v>
      </c>
      <c r="BS16" s="17"/>
      <c r="BT16" s="17">
        <v>1.58099381453192E-2</v>
      </c>
      <c r="BU16" s="17">
        <v>1.13202866359887E-2</v>
      </c>
      <c r="BV16" s="17"/>
      <c r="BW16" s="17">
        <v>8.1245723382448991E-3</v>
      </c>
      <c r="BX16" s="17">
        <v>1.44587683523701E-2</v>
      </c>
      <c r="BY16" s="17"/>
      <c r="BZ16" s="17">
        <v>6.8287634346479598E-3</v>
      </c>
      <c r="CA16" s="17">
        <v>1.2374310232452499E-2</v>
      </c>
    </row>
    <row r="17" spans="2:79" x14ac:dyDescent="0.35">
      <c r="B17" s="18" t="s">
        <v>75</v>
      </c>
      <c r="C17" s="17">
        <v>6.0468354945019703E-2</v>
      </c>
      <c r="D17" s="17">
        <v>4.5408024046772098E-2</v>
      </c>
      <c r="E17" s="17">
        <v>1.5392813657188699E-2</v>
      </c>
      <c r="F17" s="17">
        <v>3.8626367568359798E-2</v>
      </c>
      <c r="G17" s="17">
        <v>7.5402400350086399E-2</v>
      </c>
      <c r="H17" s="17">
        <v>6.6731189262076898E-2</v>
      </c>
      <c r="I17" s="17">
        <v>6.6421689359987296E-2</v>
      </c>
      <c r="J17" s="17">
        <v>7.6323909377085997E-2</v>
      </c>
      <c r="K17" s="17">
        <v>7.0368136991769206E-2</v>
      </c>
      <c r="L17" s="17">
        <v>0.113383485002557</v>
      </c>
      <c r="M17" s="17"/>
      <c r="N17" s="17">
        <v>8.1459566925041804E-2</v>
      </c>
      <c r="O17" s="17">
        <v>6.5825692199190294E-2</v>
      </c>
      <c r="P17" s="17">
        <v>4.9335466647787499E-2</v>
      </c>
      <c r="Q17" s="17">
        <v>5.7978306554030599E-2</v>
      </c>
      <c r="R17" s="17"/>
      <c r="S17" s="17">
        <v>7.7726615780186498E-2</v>
      </c>
      <c r="T17" s="17">
        <v>3.9969970195193598E-2</v>
      </c>
      <c r="U17" s="17">
        <v>2.44984197646957E-2</v>
      </c>
      <c r="V17" s="17">
        <v>8.8281827393015502E-2</v>
      </c>
      <c r="W17" s="17">
        <v>3.8416449223725599E-2</v>
      </c>
      <c r="X17" s="17">
        <v>2.6963691831337299E-2</v>
      </c>
      <c r="Y17" s="17">
        <v>4.9296070352452898E-2</v>
      </c>
      <c r="Z17" s="17"/>
      <c r="AA17" s="17">
        <v>5.5460648111671597E-2</v>
      </c>
      <c r="AB17" s="17">
        <v>0.208323401698497</v>
      </c>
      <c r="AC17" s="17"/>
      <c r="AD17" s="17">
        <v>6.54250184712694E-2</v>
      </c>
      <c r="AE17" s="17">
        <v>4.3427565929787401E-2</v>
      </c>
      <c r="AF17" s="17">
        <v>8.8026106164970197E-2</v>
      </c>
      <c r="AG17" s="17"/>
      <c r="AH17" s="17">
        <v>2.41937763827711E-2</v>
      </c>
      <c r="AI17" s="17">
        <v>7.9396500223190503E-2</v>
      </c>
      <c r="AJ17" s="17"/>
      <c r="AK17" s="17">
        <v>6.6329034938065801E-2</v>
      </c>
      <c r="AL17" s="17">
        <v>5.8383466023086798E-2</v>
      </c>
      <c r="AM17" s="17"/>
      <c r="AN17" s="17">
        <v>6.3328510278368902E-2</v>
      </c>
      <c r="AO17" s="17">
        <v>5.7978306554030599E-2</v>
      </c>
      <c r="AP17" s="17"/>
      <c r="AQ17" s="17">
        <v>4.2247325427793803E-2</v>
      </c>
      <c r="AR17" s="17">
        <v>7.6596822096155495E-2</v>
      </c>
      <c r="AS17" s="17"/>
      <c r="AT17" s="17">
        <v>0.180396721387726</v>
      </c>
      <c r="AU17" s="17">
        <v>7.2466427476921405E-2</v>
      </c>
      <c r="AV17" s="17">
        <v>5.7421373405768902E-2</v>
      </c>
      <c r="AW17" s="17">
        <v>2.7653198860364499E-2</v>
      </c>
      <c r="AX17" s="17"/>
      <c r="AY17" s="17">
        <v>4.1275510849432498E-2</v>
      </c>
      <c r="AZ17" s="17">
        <v>6.9224353372959596E-2</v>
      </c>
      <c r="BA17" s="17"/>
      <c r="BB17" s="17">
        <v>4.4050869847090002E-2</v>
      </c>
      <c r="BC17" s="17">
        <v>6.3297162399368903E-2</v>
      </c>
      <c r="BD17" s="17"/>
      <c r="BE17" s="17">
        <v>5.15282178776525E-2</v>
      </c>
      <c r="BF17" s="17">
        <v>6.2111538142388199E-2</v>
      </c>
      <c r="BG17" s="17"/>
      <c r="BH17" s="17">
        <v>5.4911296097657901E-2</v>
      </c>
      <c r="BI17" s="17">
        <v>6.0974914131196198E-2</v>
      </c>
      <c r="BJ17" s="17"/>
      <c r="BK17" s="17">
        <v>6.4581661697114504E-2</v>
      </c>
      <c r="BL17" s="17">
        <v>5.9545315128498602E-2</v>
      </c>
      <c r="BM17" s="17"/>
      <c r="BN17" s="17">
        <v>2.28620368301535E-2</v>
      </c>
      <c r="BO17" s="17">
        <v>6.2867701051767894E-2</v>
      </c>
      <c r="BP17" s="17"/>
      <c r="BQ17" s="17">
        <v>2.8675357012968101E-2</v>
      </c>
      <c r="BR17" s="17">
        <v>6.4972106973819402E-2</v>
      </c>
      <c r="BS17" s="17"/>
      <c r="BT17" s="17">
        <v>1.76593409657195E-2</v>
      </c>
      <c r="BU17" s="17">
        <v>6.4104597383986495E-2</v>
      </c>
      <c r="BV17" s="17"/>
      <c r="BW17" s="17">
        <v>5.8169297889945099E-2</v>
      </c>
      <c r="BX17" s="17">
        <v>6.2274683384766299E-2</v>
      </c>
      <c r="BY17" s="17"/>
      <c r="BZ17" s="17">
        <v>2.1922986915275298E-2</v>
      </c>
      <c r="CA17" s="17">
        <v>6.6059712538403703E-2</v>
      </c>
    </row>
    <row r="18" spans="2:79" ht="43.5" x14ac:dyDescent="0.35">
      <c r="B18" s="18" t="s">
        <v>510</v>
      </c>
      <c r="C18" s="19">
        <v>0.110780337176744</v>
      </c>
      <c r="D18" s="19">
        <v>6.2681035733329907E-2</v>
      </c>
      <c r="E18" s="19">
        <v>8.3286430734272901E-2</v>
      </c>
      <c r="F18" s="19">
        <v>0.14620439954721201</v>
      </c>
      <c r="G18" s="19">
        <v>5.9102381754795402E-2</v>
      </c>
      <c r="H18" s="19">
        <v>0.124274716147015</v>
      </c>
      <c r="I18" s="19">
        <v>9.8636766089245903E-2</v>
      </c>
      <c r="J18" s="19">
        <v>0.15155073688790599</v>
      </c>
      <c r="K18" s="19">
        <v>4.02572114800996E-2</v>
      </c>
      <c r="L18" s="19">
        <v>0.22591169580322501</v>
      </c>
      <c r="M18" s="19"/>
      <c r="N18" s="19">
        <v>0.25199503388309702</v>
      </c>
      <c r="O18" s="19">
        <v>0.163584311942469</v>
      </c>
      <c r="P18" s="19">
        <v>9.8300677511127199E-2</v>
      </c>
      <c r="Q18" s="19">
        <v>6.7436256322406005E-2</v>
      </c>
      <c r="R18" s="19"/>
      <c r="S18" s="19">
        <v>0.13830666752749199</v>
      </c>
      <c r="T18" s="19">
        <v>0.121137982540146</v>
      </c>
      <c r="U18" s="19">
        <v>6.8508748704144307E-2</v>
      </c>
      <c r="V18" s="19">
        <v>0.13526089875418101</v>
      </c>
      <c r="W18" s="19">
        <v>0.120827642873706</v>
      </c>
      <c r="X18" s="19">
        <v>6.1618192362652799E-2</v>
      </c>
      <c r="Y18" s="19">
        <v>0.103347465947853</v>
      </c>
      <c r="Z18" s="19"/>
      <c r="AA18" s="19">
        <v>0.104072908978093</v>
      </c>
      <c r="AB18" s="19">
        <v>0.30882050664171301</v>
      </c>
      <c r="AC18" s="19"/>
      <c r="AD18" s="19">
        <v>0.109515278858691</v>
      </c>
      <c r="AE18" s="19">
        <v>7.9203688026970101E-2</v>
      </c>
      <c r="AF18" s="19">
        <v>0.257985692387177</v>
      </c>
      <c r="AG18" s="19"/>
      <c r="AH18" s="19">
        <v>4.7025127706368602E-2</v>
      </c>
      <c r="AI18" s="19">
        <v>0.14404792883255399</v>
      </c>
      <c r="AJ18" s="19"/>
      <c r="AK18" s="19">
        <v>0.144102415228475</v>
      </c>
      <c r="AL18" s="19">
        <v>9.8926280741608599E-2</v>
      </c>
      <c r="AM18" s="19"/>
      <c r="AN18" s="19">
        <v>0.16056684111509201</v>
      </c>
      <c r="AO18" s="19">
        <v>6.7436256322406005E-2</v>
      </c>
      <c r="AP18" s="19"/>
      <c r="AQ18" s="19">
        <v>6.2317634057318202E-2</v>
      </c>
      <c r="AR18" s="19">
        <v>0.15367742565234099</v>
      </c>
      <c r="AS18" s="19"/>
      <c r="AT18" s="19">
        <v>0.20023233235996599</v>
      </c>
      <c r="AU18" s="19">
        <v>0.17902166444409501</v>
      </c>
      <c r="AV18" s="19">
        <v>9.3730168895633598E-2</v>
      </c>
      <c r="AW18" s="19">
        <v>5.9724278206928598E-2</v>
      </c>
      <c r="AX18" s="19"/>
      <c r="AY18" s="19">
        <v>7.3776750959048995E-2</v>
      </c>
      <c r="AZ18" s="19">
        <v>0.127661803057289</v>
      </c>
      <c r="BA18" s="19"/>
      <c r="BB18" s="19">
        <v>0.109307787149117</v>
      </c>
      <c r="BC18" s="19">
        <v>0.111034064253103</v>
      </c>
      <c r="BD18" s="19"/>
      <c r="BE18" s="19">
        <v>9.4256176261052302E-2</v>
      </c>
      <c r="BF18" s="19">
        <v>0.11381745208478999</v>
      </c>
      <c r="BG18" s="19"/>
      <c r="BH18" s="19">
        <v>0.15472808522707601</v>
      </c>
      <c r="BI18" s="19">
        <v>0.106774236809959</v>
      </c>
      <c r="BJ18" s="19"/>
      <c r="BK18" s="19">
        <v>6.9891967355951407E-2</v>
      </c>
      <c r="BL18" s="19">
        <v>0.119955824358198</v>
      </c>
      <c r="BM18" s="19"/>
      <c r="BN18" s="19">
        <v>9.6303001922123294E-2</v>
      </c>
      <c r="BO18" s="19">
        <v>0.111704015423393</v>
      </c>
      <c r="BP18" s="19"/>
      <c r="BQ18" s="19">
        <v>5.50427281249663E-2</v>
      </c>
      <c r="BR18" s="19">
        <v>0.118676049634685</v>
      </c>
      <c r="BS18" s="19"/>
      <c r="BT18" s="19">
        <v>7.7776611470325302E-2</v>
      </c>
      <c r="BU18" s="19">
        <v>0.113583708170426</v>
      </c>
      <c r="BV18" s="19"/>
      <c r="BW18" s="19">
        <v>0.14983109529997499</v>
      </c>
      <c r="BX18" s="19">
        <v>8.00988476347783E-2</v>
      </c>
      <c r="BY18" s="19"/>
      <c r="BZ18" s="19">
        <v>6.9291192112615502E-2</v>
      </c>
      <c r="CA18" s="19">
        <v>0.116798716508816</v>
      </c>
    </row>
    <row r="19" spans="2:79" x14ac:dyDescent="0.35">
      <c r="B19" s="16" t="s">
        <v>705</v>
      </c>
    </row>
    <row r="20" spans="2:79" x14ac:dyDescent="0.35">
      <c r="B20" t="s">
        <v>78</v>
      </c>
    </row>
    <row r="21" spans="2:79" x14ac:dyDescent="0.35">
      <c r="B21" t="s">
        <v>79</v>
      </c>
    </row>
    <row r="23" spans="2:79" x14ac:dyDescent="0.35">
      <c r="B23"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C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43.5" x14ac:dyDescent="0.35">
      <c r="B9" s="18" t="s">
        <v>512</v>
      </c>
      <c r="C9" s="17">
        <v>0.24980725728985101</v>
      </c>
      <c r="D9" s="17">
        <v>0.25453902038943399</v>
      </c>
      <c r="E9" s="17">
        <v>0.198422295728477</v>
      </c>
      <c r="F9" s="17">
        <v>0.306278775412546</v>
      </c>
      <c r="G9" s="17">
        <v>0.21402695041460401</v>
      </c>
      <c r="H9" s="17">
        <v>0.21532204032315599</v>
      </c>
      <c r="I9" s="17">
        <v>0.24346724992278801</v>
      </c>
      <c r="J9" s="17">
        <v>0.26691666992197899</v>
      </c>
      <c r="K9" s="17">
        <v>0.29459065508518401</v>
      </c>
      <c r="L9" s="17">
        <v>0.40624373632523297</v>
      </c>
      <c r="M9" s="17"/>
      <c r="N9" s="17">
        <v>0.236475074009181</v>
      </c>
      <c r="O9" s="17">
        <v>0.23159758995521301</v>
      </c>
      <c r="P9" s="17">
        <v>0.21897587774910701</v>
      </c>
      <c r="Q9" s="17">
        <v>0.28386940782993803</v>
      </c>
      <c r="R9" s="17"/>
      <c r="S9" s="17">
        <v>0.20110652225199799</v>
      </c>
      <c r="T9" s="17">
        <v>0.21256403256211701</v>
      </c>
      <c r="U9" s="17">
        <v>0.239729727328405</v>
      </c>
      <c r="V9" s="17">
        <v>0.23077395399852699</v>
      </c>
      <c r="W9" s="17">
        <v>0.25458166724727399</v>
      </c>
      <c r="X9" s="17">
        <v>0.27249059287250799</v>
      </c>
      <c r="Y9" s="17">
        <v>0.33626447329995002</v>
      </c>
      <c r="Z9" s="17"/>
      <c r="AA9" s="17">
        <v>0.27658970636537</v>
      </c>
      <c r="AB9" s="17">
        <v>0.20754950967817701</v>
      </c>
      <c r="AC9" s="17"/>
      <c r="AD9" s="17">
        <v>0.25439618402602099</v>
      </c>
      <c r="AE9" s="17">
        <v>0.32486568587019299</v>
      </c>
      <c r="AF9" s="17">
        <v>0.269000193523739</v>
      </c>
      <c r="AG9" s="17"/>
      <c r="AH9" s="17">
        <v>0.32268312792849402</v>
      </c>
      <c r="AI9" s="17">
        <v>0.239481929785645</v>
      </c>
      <c r="AJ9" s="17"/>
      <c r="AK9" s="17">
        <v>0.253445553729441</v>
      </c>
      <c r="AL9" s="17">
        <v>0.248167866389092</v>
      </c>
      <c r="AM9" s="17"/>
      <c r="AN9" s="17">
        <v>0.23073751871627099</v>
      </c>
      <c r="AO9" s="17">
        <v>0.28386940782993803</v>
      </c>
      <c r="AP9" s="17"/>
      <c r="AQ9" s="17">
        <v>0.34241272902075498</v>
      </c>
      <c r="AR9" s="17">
        <v>0.203612122560238</v>
      </c>
      <c r="AS9" s="17"/>
      <c r="AT9" s="17">
        <v>0.15015764699440901</v>
      </c>
      <c r="AU9" s="17">
        <v>0.217570353677004</v>
      </c>
      <c r="AV9" s="17">
        <v>0.29625843091317999</v>
      </c>
      <c r="AW9" s="17">
        <v>0.34131497063887301</v>
      </c>
      <c r="AX9" s="17"/>
      <c r="AY9" s="17">
        <v>0.34443643547955599</v>
      </c>
      <c r="AZ9" s="17">
        <v>0.22635322482626499</v>
      </c>
      <c r="BA9" s="17"/>
      <c r="BB9" s="17">
        <v>0.228399054980544</v>
      </c>
      <c r="BC9" s="17">
        <v>0.25374007107532898</v>
      </c>
      <c r="BD9" s="17"/>
      <c r="BE9" s="17">
        <v>0.25905049874320901</v>
      </c>
      <c r="BF9" s="17">
        <v>0.24859589888113601</v>
      </c>
      <c r="BG9" s="17"/>
      <c r="BH9" s="17">
        <v>0.21021842488915801</v>
      </c>
      <c r="BI9" s="17">
        <v>0.253272065865422</v>
      </c>
      <c r="BJ9" s="17"/>
      <c r="BK9" s="17">
        <v>0.216728781082873</v>
      </c>
      <c r="BL9" s="17">
        <v>0.25553887195125302</v>
      </c>
      <c r="BM9" s="17"/>
      <c r="BN9" s="17">
        <v>0.23973136589925401</v>
      </c>
      <c r="BO9" s="17">
        <v>0.25026643878717603</v>
      </c>
      <c r="BP9" s="17"/>
      <c r="BQ9" s="17">
        <v>0.315681242816304</v>
      </c>
      <c r="BR9" s="17">
        <v>0.244624993650846</v>
      </c>
      <c r="BS9" s="17"/>
      <c r="BT9" s="17">
        <v>0.30292026056431098</v>
      </c>
      <c r="BU9" s="17">
        <v>0.24625881958005999</v>
      </c>
      <c r="BV9" s="17"/>
      <c r="BW9" s="17">
        <v>0.26145606280115902</v>
      </c>
      <c r="BX9" s="17">
        <v>0.24425922165785899</v>
      </c>
      <c r="BY9" s="17"/>
      <c r="BZ9" s="17">
        <v>0.32075093715837799</v>
      </c>
      <c r="CA9" s="17">
        <v>0.24639814635489099</v>
      </c>
    </row>
    <row r="10" spans="2:79" x14ac:dyDescent="0.35">
      <c r="B10" s="18" t="s">
        <v>513</v>
      </c>
      <c r="C10" s="17">
        <v>0.33862927974220602</v>
      </c>
      <c r="D10" s="17">
        <v>0.26351720837655501</v>
      </c>
      <c r="E10" s="17">
        <v>0.37363059242306501</v>
      </c>
      <c r="F10" s="17">
        <v>0.33229262413624999</v>
      </c>
      <c r="G10" s="17">
        <v>0.372300545870278</v>
      </c>
      <c r="H10" s="17">
        <v>0.35334770862820403</v>
      </c>
      <c r="I10" s="17">
        <v>0.355204311743197</v>
      </c>
      <c r="J10" s="17">
        <v>0.32663962746477498</v>
      </c>
      <c r="K10" s="17">
        <v>0.33887535311800099</v>
      </c>
      <c r="L10" s="17">
        <v>0.29566553270950302</v>
      </c>
      <c r="M10" s="17"/>
      <c r="N10" s="17">
        <v>0.26739763418143297</v>
      </c>
      <c r="O10" s="17">
        <v>0.33421495053431999</v>
      </c>
      <c r="P10" s="17">
        <v>0.377713046440531</v>
      </c>
      <c r="Q10" s="17">
        <v>0.38199187055393002</v>
      </c>
      <c r="R10" s="17"/>
      <c r="S10" s="17">
        <v>0.32270317563312301</v>
      </c>
      <c r="T10" s="17">
        <v>0.38897051200199301</v>
      </c>
      <c r="U10" s="17">
        <v>0.363129435495126</v>
      </c>
      <c r="V10" s="17">
        <v>0.28986965454745101</v>
      </c>
      <c r="W10" s="17">
        <v>0.37241189484658499</v>
      </c>
      <c r="X10" s="17">
        <v>0.37867531463306098</v>
      </c>
      <c r="Y10" s="17">
        <v>0.35714975927862502</v>
      </c>
      <c r="Z10" s="17"/>
      <c r="AA10" s="17">
        <v>0.37381965727527999</v>
      </c>
      <c r="AB10" s="17">
        <v>0.283105377205919</v>
      </c>
      <c r="AC10" s="17"/>
      <c r="AD10" s="17">
        <v>0.37301479831943901</v>
      </c>
      <c r="AE10" s="17">
        <v>0.36032672869027199</v>
      </c>
      <c r="AF10" s="17">
        <v>0.39024245442171701</v>
      </c>
      <c r="AG10" s="17"/>
      <c r="AH10" s="17">
        <v>0.35699580067805697</v>
      </c>
      <c r="AI10" s="17">
        <v>0.33602704196290201</v>
      </c>
      <c r="AJ10" s="17"/>
      <c r="AK10" s="17">
        <v>0.31612312560010902</v>
      </c>
      <c r="AL10" s="17">
        <v>0.34877039521320902</v>
      </c>
      <c r="AM10" s="17"/>
      <c r="AN10" s="17">
        <v>0.31435267777958198</v>
      </c>
      <c r="AO10" s="17">
        <v>0.38199187055393002</v>
      </c>
      <c r="AP10" s="17"/>
      <c r="AQ10" s="17">
        <v>0.366338647929356</v>
      </c>
      <c r="AR10" s="17">
        <v>0.32480679201278301</v>
      </c>
      <c r="AS10" s="17"/>
      <c r="AT10" s="17">
        <v>0.19389002353752899</v>
      </c>
      <c r="AU10" s="17">
        <v>0.33461271759480499</v>
      </c>
      <c r="AV10" s="17">
        <v>0.39849997944968102</v>
      </c>
      <c r="AW10" s="17">
        <v>0.39217525697535799</v>
      </c>
      <c r="AX10" s="17"/>
      <c r="AY10" s="17">
        <v>0.35605238408256501</v>
      </c>
      <c r="AZ10" s="17">
        <v>0.33431092822914499</v>
      </c>
      <c r="BA10" s="17"/>
      <c r="BB10" s="17">
        <v>0.34582259494559198</v>
      </c>
      <c r="BC10" s="17">
        <v>0.33730782505925599</v>
      </c>
      <c r="BD10" s="17"/>
      <c r="BE10" s="17">
        <v>0.37979886254662798</v>
      </c>
      <c r="BF10" s="17">
        <v>0.33323386509626302</v>
      </c>
      <c r="BG10" s="17"/>
      <c r="BH10" s="17">
        <v>0.32637337763943702</v>
      </c>
      <c r="BI10" s="17">
        <v>0.33970191442557401</v>
      </c>
      <c r="BJ10" s="17"/>
      <c r="BK10" s="17">
        <v>0.36502104062436203</v>
      </c>
      <c r="BL10" s="17">
        <v>0.33405629389286101</v>
      </c>
      <c r="BM10" s="17"/>
      <c r="BN10" s="17">
        <v>0.35755313703714198</v>
      </c>
      <c r="BO10" s="17">
        <v>0.337766876130357</v>
      </c>
      <c r="BP10" s="17"/>
      <c r="BQ10" s="17">
        <v>0.37446386820668998</v>
      </c>
      <c r="BR10" s="17">
        <v>0.33581019595162998</v>
      </c>
      <c r="BS10" s="17"/>
      <c r="BT10" s="17">
        <v>0.374164643645994</v>
      </c>
      <c r="BU10" s="17">
        <v>0.33625519020605699</v>
      </c>
      <c r="BV10" s="17"/>
      <c r="BW10" s="17">
        <v>0.35750993332408598</v>
      </c>
      <c r="BX10" s="17">
        <v>0.32963689518175598</v>
      </c>
      <c r="BY10" s="17"/>
      <c r="BZ10" s="17">
        <v>0.33779450913661602</v>
      </c>
      <c r="CA10" s="17">
        <v>0.33866939361288401</v>
      </c>
    </row>
    <row r="11" spans="2:79" x14ac:dyDescent="0.35">
      <c r="B11" s="18" t="s">
        <v>514</v>
      </c>
      <c r="C11" s="17">
        <v>0.27624783777455603</v>
      </c>
      <c r="D11" s="17">
        <v>0.33931513468043101</v>
      </c>
      <c r="E11" s="17">
        <v>0.26874793765688298</v>
      </c>
      <c r="F11" s="17">
        <v>0.24266476424476599</v>
      </c>
      <c r="G11" s="17">
        <v>0.27655557947755199</v>
      </c>
      <c r="H11" s="17">
        <v>0.29806725648834098</v>
      </c>
      <c r="I11" s="17">
        <v>0.26623476572807703</v>
      </c>
      <c r="J11" s="17">
        <v>0.27014046405720399</v>
      </c>
      <c r="K11" s="17">
        <v>0.243241053715122</v>
      </c>
      <c r="L11" s="17">
        <v>0.201457952172793</v>
      </c>
      <c r="M11" s="17"/>
      <c r="N11" s="17">
        <v>0.27913441101867098</v>
      </c>
      <c r="O11" s="17">
        <v>0.30362370914807002</v>
      </c>
      <c r="P11" s="17">
        <v>0.30500098469770698</v>
      </c>
      <c r="Q11" s="17">
        <v>0.246714187990665</v>
      </c>
      <c r="R11" s="17"/>
      <c r="S11" s="17">
        <v>0.29662492296536502</v>
      </c>
      <c r="T11" s="17">
        <v>0.27721351592348298</v>
      </c>
      <c r="U11" s="17">
        <v>0.28545895380230701</v>
      </c>
      <c r="V11" s="17">
        <v>0.30700842809712198</v>
      </c>
      <c r="W11" s="17">
        <v>0.27107465350548698</v>
      </c>
      <c r="X11" s="17">
        <v>0.26215840901577803</v>
      </c>
      <c r="Y11" s="17">
        <v>0.21887626734545701</v>
      </c>
      <c r="Z11" s="17"/>
      <c r="AA11" s="17">
        <v>0.26849828033659401</v>
      </c>
      <c r="AB11" s="17">
        <v>0.28847520508484698</v>
      </c>
      <c r="AC11" s="17"/>
      <c r="AD11" s="17">
        <v>0.288852931531135</v>
      </c>
      <c r="AE11" s="17">
        <v>0.23600013224080599</v>
      </c>
      <c r="AF11" s="17">
        <v>0.263553142017869</v>
      </c>
      <c r="AG11" s="17"/>
      <c r="AH11" s="17">
        <v>0.25116860130759699</v>
      </c>
      <c r="AI11" s="17">
        <v>0.27980115834290598</v>
      </c>
      <c r="AJ11" s="17"/>
      <c r="AK11" s="17">
        <v>0.27707454574596702</v>
      </c>
      <c r="AL11" s="17">
        <v>0.27587532895114902</v>
      </c>
      <c r="AM11" s="17"/>
      <c r="AN11" s="17">
        <v>0.29278228940407403</v>
      </c>
      <c r="AO11" s="17">
        <v>0.246714187990665</v>
      </c>
      <c r="AP11" s="17"/>
      <c r="AQ11" s="17">
        <v>0.21731626952432301</v>
      </c>
      <c r="AR11" s="17">
        <v>0.30564514750434801</v>
      </c>
      <c r="AS11" s="17"/>
      <c r="AT11" s="17">
        <v>0.30338602875245102</v>
      </c>
      <c r="AU11" s="17">
        <v>0.31823115231986099</v>
      </c>
      <c r="AV11" s="17">
        <v>0.247757599068058</v>
      </c>
      <c r="AW11" s="17">
        <v>0.21694377952605501</v>
      </c>
      <c r="AX11" s="17"/>
      <c r="AY11" s="17">
        <v>0.22542480514551899</v>
      </c>
      <c r="AZ11" s="17">
        <v>0.28884442880475197</v>
      </c>
      <c r="BA11" s="17"/>
      <c r="BB11" s="17">
        <v>0.27931689512159902</v>
      </c>
      <c r="BC11" s="17">
        <v>0.27568403373027001</v>
      </c>
      <c r="BD11" s="17"/>
      <c r="BE11" s="17">
        <v>0.26255456082706502</v>
      </c>
      <c r="BF11" s="17">
        <v>0.278042388556001</v>
      </c>
      <c r="BG11" s="17"/>
      <c r="BH11" s="17">
        <v>0.29815207905561603</v>
      </c>
      <c r="BI11" s="17">
        <v>0.27433078191739302</v>
      </c>
      <c r="BJ11" s="17"/>
      <c r="BK11" s="17">
        <v>0.29573271357953401</v>
      </c>
      <c r="BL11" s="17">
        <v>0.27287163026304201</v>
      </c>
      <c r="BM11" s="17"/>
      <c r="BN11" s="17">
        <v>0.300831929357607</v>
      </c>
      <c r="BO11" s="17">
        <v>0.27512748429456402</v>
      </c>
      <c r="BP11" s="17"/>
      <c r="BQ11" s="17">
        <v>0.23498641391317401</v>
      </c>
      <c r="BR11" s="17">
        <v>0.27949384717965797</v>
      </c>
      <c r="BS11" s="17"/>
      <c r="BT11" s="17">
        <v>0.213161743725064</v>
      </c>
      <c r="BU11" s="17">
        <v>0.28046256978531803</v>
      </c>
      <c r="BV11" s="17"/>
      <c r="BW11" s="17">
        <v>0.29467218848881199</v>
      </c>
      <c r="BX11" s="17">
        <v>0.26747277889321502</v>
      </c>
      <c r="BY11" s="17"/>
      <c r="BZ11" s="17">
        <v>0.25202884057971098</v>
      </c>
      <c r="CA11" s="17">
        <v>0.27741165177918198</v>
      </c>
    </row>
    <row r="12" spans="2:79" ht="29" x14ac:dyDescent="0.35">
      <c r="B12" s="18" t="s">
        <v>515</v>
      </c>
      <c r="C12" s="17">
        <v>8.1822387436606206E-2</v>
      </c>
      <c r="D12" s="17">
        <v>9.0110423989992E-2</v>
      </c>
      <c r="E12" s="17">
        <v>9.1199348618717604E-2</v>
      </c>
      <c r="F12" s="17">
        <v>7.8500200241168105E-2</v>
      </c>
      <c r="G12" s="17">
        <v>8.68801772353162E-2</v>
      </c>
      <c r="H12" s="17">
        <v>9.2466640380231002E-2</v>
      </c>
      <c r="I12" s="17">
        <v>6.81253943847102E-2</v>
      </c>
      <c r="J12" s="17">
        <v>7.1145607576424796E-2</v>
      </c>
      <c r="K12" s="17">
        <v>6.7869063692912499E-2</v>
      </c>
      <c r="L12" s="17">
        <v>5.8203951197312899E-2</v>
      </c>
      <c r="M12" s="17"/>
      <c r="N12" s="17">
        <v>0.12170372952062999</v>
      </c>
      <c r="O12" s="17">
        <v>8.2159233531613807E-2</v>
      </c>
      <c r="P12" s="17">
        <v>6.8659355166953207E-2</v>
      </c>
      <c r="Q12" s="17">
        <v>5.48761449541409E-2</v>
      </c>
      <c r="R12" s="17"/>
      <c r="S12" s="17">
        <v>0.11284708826643799</v>
      </c>
      <c r="T12" s="17">
        <v>8.7988288064365899E-2</v>
      </c>
      <c r="U12" s="17">
        <v>7.04696369918036E-2</v>
      </c>
      <c r="V12" s="17">
        <v>0.108477565462534</v>
      </c>
      <c r="W12" s="17">
        <v>5.8354498552385198E-2</v>
      </c>
      <c r="X12" s="17">
        <v>5.5510357611703601E-2</v>
      </c>
      <c r="Y12" s="17">
        <v>5.5535987376935998E-2</v>
      </c>
      <c r="Z12" s="17"/>
      <c r="AA12" s="17">
        <v>5.4618411974219003E-2</v>
      </c>
      <c r="AB12" s="17">
        <v>0.124745225668548</v>
      </c>
      <c r="AC12" s="17"/>
      <c r="AD12" s="17">
        <v>5.8564992735743601E-2</v>
      </c>
      <c r="AE12" s="17">
        <v>5.4424572390905701E-2</v>
      </c>
      <c r="AF12" s="17">
        <v>4.9373930598734198E-2</v>
      </c>
      <c r="AG12" s="17"/>
      <c r="AH12" s="17">
        <v>4.8241039639151599E-2</v>
      </c>
      <c r="AI12" s="17">
        <v>8.6580319122399205E-2</v>
      </c>
      <c r="AJ12" s="17"/>
      <c r="AK12" s="17">
        <v>9.4063144802216905E-2</v>
      </c>
      <c r="AL12" s="17">
        <v>7.6306787875995194E-2</v>
      </c>
      <c r="AM12" s="17"/>
      <c r="AN12" s="17">
        <v>9.6908275776983993E-2</v>
      </c>
      <c r="AO12" s="17">
        <v>5.48761449541409E-2</v>
      </c>
      <c r="AP12" s="17"/>
      <c r="AQ12" s="17">
        <v>4.98794270205596E-2</v>
      </c>
      <c r="AR12" s="17">
        <v>9.7756752139912695E-2</v>
      </c>
      <c r="AS12" s="17"/>
      <c r="AT12" s="17">
        <v>0.19101508161501801</v>
      </c>
      <c r="AU12" s="17">
        <v>8.14392598480079E-2</v>
      </c>
      <c r="AV12" s="17">
        <v>4.1047017721922797E-2</v>
      </c>
      <c r="AW12" s="17">
        <v>3.70987119537185E-2</v>
      </c>
      <c r="AX12" s="17"/>
      <c r="AY12" s="17">
        <v>5.1815800892862203E-2</v>
      </c>
      <c r="AZ12" s="17">
        <v>8.9259580365699406E-2</v>
      </c>
      <c r="BA12" s="17"/>
      <c r="BB12" s="17">
        <v>9.3091026253394701E-2</v>
      </c>
      <c r="BC12" s="17">
        <v>7.9752271625762206E-2</v>
      </c>
      <c r="BD12" s="17"/>
      <c r="BE12" s="17">
        <v>7.1998570822085106E-2</v>
      </c>
      <c r="BF12" s="17">
        <v>8.3109832206033102E-2</v>
      </c>
      <c r="BG12" s="17"/>
      <c r="BH12" s="17">
        <v>8.4254878760046295E-2</v>
      </c>
      <c r="BI12" s="17">
        <v>8.1609496166862402E-2</v>
      </c>
      <c r="BJ12" s="17"/>
      <c r="BK12" s="17">
        <v>7.9472889932589594E-2</v>
      </c>
      <c r="BL12" s="17">
        <v>8.2229492475444296E-2</v>
      </c>
      <c r="BM12" s="17"/>
      <c r="BN12" s="17">
        <v>6.8714883420761597E-2</v>
      </c>
      <c r="BO12" s="17">
        <v>8.2419726479562E-2</v>
      </c>
      <c r="BP12" s="17"/>
      <c r="BQ12" s="17">
        <v>5.3779461392980003E-2</v>
      </c>
      <c r="BR12" s="17">
        <v>8.4028506207252607E-2</v>
      </c>
      <c r="BS12" s="17"/>
      <c r="BT12" s="17">
        <v>7.2225520241559801E-2</v>
      </c>
      <c r="BU12" s="17">
        <v>8.2463546537980603E-2</v>
      </c>
      <c r="BV12" s="17"/>
      <c r="BW12" s="17">
        <v>5.6629205760077898E-2</v>
      </c>
      <c r="BX12" s="17">
        <v>9.3821271741863596E-2</v>
      </c>
      <c r="BY12" s="17"/>
      <c r="BZ12" s="17">
        <v>6.4761309235687806E-2</v>
      </c>
      <c r="CA12" s="17">
        <v>8.2642236482563997E-2</v>
      </c>
    </row>
    <row r="13" spans="2:79" x14ac:dyDescent="0.35">
      <c r="B13" s="18" t="s">
        <v>516</v>
      </c>
      <c r="C13" s="17">
        <v>2.73089886608796E-2</v>
      </c>
      <c r="D13" s="17">
        <v>2.01068670777554E-2</v>
      </c>
      <c r="E13" s="17">
        <v>4.7410736707488299E-2</v>
      </c>
      <c r="F13" s="17">
        <v>1.5820911287677101E-2</v>
      </c>
      <c r="G13" s="17">
        <v>2.28493909756231E-2</v>
      </c>
      <c r="H13" s="17">
        <v>2.2627016451453499E-2</v>
      </c>
      <c r="I13" s="17">
        <v>3.4362905263586603E-2</v>
      </c>
      <c r="J13" s="17">
        <v>3.2201902238530498E-2</v>
      </c>
      <c r="K13" s="17">
        <v>3.3430871624040001E-2</v>
      </c>
      <c r="L13" s="17">
        <v>1.5395161158534801E-2</v>
      </c>
      <c r="M13" s="17"/>
      <c r="N13" s="17">
        <v>4.2966682470176397E-2</v>
      </c>
      <c r="O13" s="17">
        <v>2.8753145335623499E-2</v>
      </c>
      <c r="P13" s="17">
        <v>1.99104736456907E-2</v>
      </c>
      <c r="Q13" s="17">
        <v>1.7003307349378601E-2</v>
      </c>
      <c r="R13" s="17"/>
      <c r="S13" s="17">
        <v>3.9074834675585098E-2</v>
      </c>
      <c r="T13" s="17">
        <v>2.1938183507132902E-2</v>
      </c>
      <c r="U13" s="17">
        <v>2.9453438496707601E-2</v>
      </c>
      <c r="V13" s="17">
        <v>2.6908863483475601E-2</v>
      </c>
      <c r="W13" s="17">
        <v>2.6950800179206601E-2</v>
      </c>
      <c r="X13" s="17">
        <v>2.1934178304712001E-2</v>
      </c>
      <c r="Y13" s="17">
        <v>2.1364586756550199E-2</v>
      </c>
      <c r="Z13" s="17"/>
      <c r="AA13" s="17">
        <v>1.8703619231057001E-2</v>
      </c>
      <c r="AB13" s="17">
        <v>4.0886668896368203E-2</v>
      </c>
      <c r="AC13" s="17"/>
      <c r="AD13" s="17">
        <v>1.9905715823391502E-2</v>
      </c>
      <c r="AE13" s="17">
        <v>1.6368637623643101E-2</v>
      </c>
      <c r="AF13" s="17">
        <v>1.7504601452575898E-2</v>
      </c>
      <c r="AG13" s="17"/>
      <c r="AH13" s="17">
        <v>1.5223972513846501E-2</v>
      </c>
      <c r="AI13" s="17">
        <v>2.9021239211277399E-2</v>
      </c>
      <c r="AJ13" s="17"/>
      <c r="AK13" s="17">
        <v>2.8179210670396301E-2</v>
      </c>
      <c r="AL13" s="17">
        <v>2.6916872716582801E-2</v>
      </c>
      <c r="AM13" s="17"/>
      <c r="AN13" s="17">
        <v>3.3078637532628297E-2</v>
      </c>
      <c r="AO13" s="17">
        <v>1.7003307349378601E-2</v>
      </c>
      <c r="AP13" s="17"/>
      <c r="AQ13" s="17">
        <v>1.4637674523649599E-2</v>
      </c>
      <c r="AR13" s="17">
        <v>3.3629922541239601E-2</v>
      </c>
      <c r="AS13" s="17"/>
      <c r="AT13" s="17">
        <v>6.5462789539877705E-2</v>
      </c>
      <c r="AU13" s="17">
        <v>3.2858839196918101E-2</v>
      </c>
      <c r="AV13" s="17">
        <v>9.8214750460612708E-3</v>
      </c>
      <c r="AW13" s="17">
        <v>7.9185780535763993E-3</v>
      </c>
      <c r="AX13" s="17"/>
      <c r="AY13" s="17">
        <v>1.2779066502187301E-2</v>
      </c>
      <c r="AZ13" s="17">
        <v>3.09102591413245E-2</v>
      </c>
      <c r="BA13" s="17"/>
      <c r="BB13" s="17">
        <v>2.2956236520107899E-2</v>
      </c>
      <c r="BC13" s="17">
        <v>2.81086150553179E-2</v>
      </c>
      <c r="BD13" s="17"/>
      <c r="BE13" s="17">
        <v>1.62826805017737E-2</v>
      </c>
      <c r="BF13" s="17">
        <v>2.8754024060313601E-2</v>
      </c>
      <c r="BG13" s="17"/>
      <c r="BH13" s="17">
        <v>4.3146878734156999E-2</v>
      </c>
      <c r="BI13" s="17">
        <v>2.59228589364809E-2</v>
      </c>
      <c r="BJ13" s="17"/>
      <c r="BK13" s="17">
        <v>2.07070591365737E-2</v>
      </c>
      <c r="BL13" s="17">
        <v>2.8452926362794499E-2</v>
      </c>
      <c r="BM13" s="17"/>
      <c r="BN13" s="17">
        <v>2.3801960228953201E-2</v>
      </c>
      <c r="BO13" s="17">
        <v>2.74688119960175E-2</v>
      </c>
      <c r="BP13" s="17"/>
      <c r="BQ13" s="17">
        <v>1.1840635805188E-2</v>
      </c>
      <c r="BR13" s="17">
        <v>2.8525873929301102E-2</v>
      </c>
      <c r="BS13" s="17"/>
      <c r="BT13" s="17">
        <v>1.40751506760186E-2</v>
      </c>
      <c r="BU13" s="17">
        <v>2.8193130902056902E-2</v>
      </c>
      <c r="BV13" s="17"/>
      <c r="BW13" s="17">
        <v>2.2326202188087299E-2</v>
      </c>
      <c r="BX13" s="17">
        <v>2.9682165624888901E-2</v>
      </c>
      <c r="BY13" s="17"/>
      <c r="BZ13" s="17">
        <v>1.9043814226322599E-2</v>
      </c>
      <c r="CA13" s="17">
        <v>2.7706161412510401E-2</v>
      </c>
    </row>
    <row r="14" spans="2:79" x14ac:dyDescent="0.35">
      <c r="B14" s="18" t="s">
        <v>517</v>
      </c>
      <c r="C14" s="17">
        <v>1.5595789742184001E-2</v>
      </c>
      <c r="D14" s="17">
        <v>1.9689596665382E-2</v>
      </c>
      <c r="E14" s="17">
        <v>1.18107238472158E-2</v>
      </c>
      <c r="F14" s="17">
        <v>1.6149456067065301E-2</v>
      </c>
      <c r="G14" s="17">
        <v>1.7881066346318801E-2</v>
      </c>
      <c r="H14" s="17">
        <v>1.1460490188743599E-2</v>
      </c>
      <c r="I14" s="17">
        <v>1.5110250522765401E-2</v>
      </c>
      <c r="J14" s="17">
        <v>1.7530613189624001E-2</v>
      </c>
      <c r="K14" s="17">
        <v>2.19930027647408E-2</v>
      </c>
      <c r="L14" s="17">
        <v>1.1132135743674301E-2</v>
      </c>
      <c r="M14" s="17"/>
      <c r="N14" s="17">
        <v>3.6588826894651601E-2</v>
      </c>
      <c r="O14" s="17">
        <v>1.2503758082610899E-2</v>
      </c>
      <c r="P14" s="17">
        <v>3.0758253661607401E-3</v>
      </c>
      <c r="Q14" s="17">
        <v>5.5998612578649501E-3</v>
      </c>
      <c r="R14" s="17"/>
      <c r="S14" s="17">
        <v>2.1210755469196499E-2</v>
      </c>
      <c r="T14" s="17">
        <v>1.1325467940907699E-2</v>
      </c>
      <c r="U14" s="17">
        <v>1.0404944351260201E-2</v>
      </c>
      <c r="V14" s="17">
        <v>2.44098826959738E-2</v>
      </c>
      <c r="W14" s="17">
        <v>7.5709349527212201E-3</v>
      </c>
      <c r="X14" s="17">
        <v>6.9558324024365696E-3</v>
      </c>
      <c r="Y14" s="17">
        <v>9.2789594684634397E-3</v>
      </c>
      <c r="Z14" s="17"/>
      <c r="AA14" s="17">
        <v>3.5815195505047499E-3</v>
      </c>
      <c r="AB14" s="17">
        <v>3.4552084443496701E-2</v>
      </c>
      <c r="AC14" s="17"/>
      <c r="AD14" s="17">
        <v>2.4619499271751801E-3</v>
      </c>
      <c r="AE14" s="17">
        <v>4.3693394483917698E-3</v>
      </c>
      <c r="AF14" s="17">
        <v>4.8565225610301401E-3</v>
      </c>
      <c r="AG14" s="17"/>
      <c r="AH14" s="17">
        <v>4.77226067099463E-3</v>
      </c>
      <c r="AI14" s="17">
        <v>1.71293080580813E-2</v>
      </c>
      <c r="AJ14" s="17"/>
      <c r="AK14" s="17">
        <v>1.8079896982352298E-2</v>
      </c>
      <c r="AL14" s="17">
        <v>1.4476468413188901E-2</v>
      </c>
      <c r="AM14" s="17"/>
      <c r="AN14" s="17">
        <v>2.1192023097204402E-2</v>
      </c>
      <c r="AO14" s="17">
        <v>5.5998612578649501E-3</v>
      </c>
      <c r="AP14" s="17"/>
      <c r="AQ14" s="17">
        <v>3.1706247414551802E-3</v>
      </c>
      <c r="AR14" s="17">
        <v>2.1793935062519299E-2</v>
      </c>
      <c r="AS14" s="17"/>
      <c r="AT14" s="17">
        <v>5.90437172674513E-2</v>
      </c>
      <c r="AU14" s="17">
        <v>8.3529134962238207E-3</v>
      </c>
      <c r="AV14" s="17">
        <v>3.5076807342257999E-3</v>
      </c>
      <c r="AW14" s="17">
        <v>3.6428272355866998E-3</v>
      </c>
      <c r="AX14" s="17"/>
      <c r="AY14" s="17">
        <v>4.4332291376149597E-3</v>
      </c>
      <c r="AZ14" s="17">
        <v>1.8362452877221099E-2</v>
      </c>
      <c r="BA14" s="17"/>
      <c r="BB14" s="17">
        <v>2.19652727372576E-2</v>
      </c>
      <c r="BC14" s="17">
        <v>1.44256779239439E-2</v>
      </c>
      <c r="BD14" s="17"/>
      <c r="BE14" s="17">
        <v>5.7054042862891199E-3</v>
      </c>
      <c r="BF14" s="17">
        <v>1.689195858597E-2</v>
      </c>
      <c r="BG14" s="17"/>
      <c r="BH14" s="17">
        <v>2.4225765786697901E-2</v>
      </c>
      <c r="BI14" s="17">
        <v>1.4840495554586801E-2</v>
      </c>
      <c r="BJ14" s="17"/>
      <c r="BK14" s="17">
        <v>1.3375360594859101E-2</v>
      </c>
      <c r="BL14" s="17">
        <v>1.5980530689009401E-2</v>
      </c>
      <c r="BM14" s="17"/>
      <c r="BN14" s="17">
        <v>9.3667240562829296E-3</v>
      </c>
      <c r="BO14" s="17">
        <v>1.58796625627322E-2</v>
      </c>
      <c r="BP14" s="17"/>
      <c r="BQ14" s="17">
        <v>3.75907233896303E-3</v>
      </c>
      <c r="BR14" s="17">
        <v>1.65269766092556E-2</v>
      </c>
      <c r="BS14" s="17"/>
      <c r="BT14" s="17">
        <v>2.3452681147052401E-2</v>
      </c>
      <c r="BU14" s="17">
        <v>1.5070877046159401E-2</v>
      </c>
      <c r="BV14" s="17"/>
      <c r="BW14" s="17">
        <v>3.8432860672067198E-3</v>
      </c>
      <c r="BX14" s="17">
        <v>2.1193214224084499E-2</v>
      </c>
      <c r="BY14" s="17"/>
      <c r="BZ14" s="17">
        <v>5.6205896632849804E-3</v>
      </c>
      <c r="CA14" s="17">
        <v>1.6075135664617199E-2</v>
      </c>
    </row>
    <row r="15" spans="2:79" x14ac:dyDescent="0.35">
      <c r="B15" s="18" t="s">
        <v>75</v>
      </c>
      <c r="C15" s="19">
        <v>1.0588459353718001E-2</v>
      </c>
      <c r="D15" s="19">
        <v>1.2721748820449401E-2</v>
      </c>
      <c r="E15" s="19">
        <v>8.7783650181537509E-3</v>
      </c>
      <c r="F15" s="19">
        <v>8.29326861052734E-3</v>
      </c>
      <c r="G15" s="19">
        <v>9.5062896803078598E-3</v>
      </c>
      <c r="H15" s="19">
        <v>6.7088475398711803E-3</v>
      </c>
      <c r="I15" s="19">
        <v>1.7495122434875599E-2</v>
      </c>
      <c r="J15" s="19">
        <v>1.54251155514635E-2</v>
      </c>
      <c r="K15" s="19">
        <v>0</v>
      </c>
      <c r="L15" s="19">
        <v>1.1901530692949301E-2</v>
      </c>
      <c r="M15" s="19"/>
      <c r="N15" s="19">
        <v>1.5733641905256699E-2</v>
      </c>
      <c r="O15" s="19">
        <v>7.1476134125489001E-3</v>
      </c>
      <c r="P15" s="19">
        <v>6.6644369338504398E-3</v>
      </c>
      <c r="Q15" s="19">
        <v>9.9452200640828704E-3</v>
      </c>
      <c r="R15" s="19"/>
      <c r="S15" s="19">
        <v>6.4327007382955301E-3</v>
      </c>
      <c r="T15" s="19">
        <v>0</v>
      </c>
      <c r="U15" s="19">
        <v>1.3538635343904599E-3</v>
      </c>
      <c r="V15" s="19">
        <v>1.25516517149163E-2</v>
      </c>
      <c r="W15" s="19">
        <v>9.0555507163402396E-3</v>
      </c>
      <c r="X15" s="19">
        <v>2.2753151598015899E-3</v>
      </c>
      <c r="Y15" s="19">
        <v>1.52996647401918E-3</v>
      </c>
      <c r="Z15" s="19"/>
      <c r="AA15" s="19">
        <v>4.1888052669749503E-3</v>
      </c>
      <c r="AB15" s="19">
        <v>2.0685929022643899E-2</v>
      </c>
      <c r="AC15" s="19"/>
      <c r="AD15" s="19">
        <v>2.8034276370949899E-3</v>
      </c>
      <c r="AE15" s="19">
        <v>3.6449037357876501E-3</v>
      </c>
      <c r="AF15" s="19">
        <v>5.4691554243340703E-3</v>
      </c>
      <c r="AG15" s="19"/>
      <c r="AH15" s="19">
        <v>9.1519726185878398E-4</v>
      </c>
      <c r="AI15" s="19">
        <v>1.19590035167884E-2</v>
      </c>
      <c r="AJ15" s="19"/>
      <c r="AK15" s="19">
        <v>1.3034522469517799E-2</v>
      </c>
      <c r="AL15" s="19">
        <v>9.4862804407828995E-3</v>
      </c>
      <c r="AM15" s="19"/>
      <c r="AN15" s="19">
        <v>1.0948577693256301E-2</v>
      </c>
      <c r="AO15" s="19">
        <v>9.9452200640828704E-3</v>
      </c>
      <c r="AP15" s="19"/>
      <c r="AQ15" s="19">
        <v>6.2446272399020401E-3</v>
      </c>
      <c r="AR15" s="19">
        <v>1.27553281789603E-2</v>
      </c>
      <c r="AS15" s="19"/>
      <c r="AT15" s="19">
        <v>3.7044712293263997E-2</v>
      </c>
      <c r="AU15" s="19">
        <v>6.9347638671808003E-3</v>
      </c>
      <c r="AV15" s="19">
        <v>3.1078170668704399E-3</v>
      </c>
      <c r="AW15" s="19">
        <v>9.0587561683248298E-4</v>
      </c>
      <c r="AX15" s="19"/>
      <c r="AY15" s="19">
        <v>5.0582787596959696E-3</v>
      </c>
      <c r="AZ15" s="19">
        <v>1.19591257555932E-2</v>
      </c>
      <c r="BA15" s="19"/>
      <c r="BB15" s="19">
        <v>8.4489194415048405E-3</v>
      </c>
      <c r="BC15" s="19">
        <v>1.0981505530121E-2</v>
      </c>
      <c r="BD15" s="19"/>
      <c r="BE15" s="19">
        <v>4.6094222729508002E-3</v>
      </c>
      <c r="BF15" s="19">
        <v>1.13720326142841E-2</v>
      </c>
      <c r="BG15" s="19"/>
      <c r="BH15" s="19">
        <v>1.3628595134888E-2</v>
      </c>
      <c r="BI15" s="19">
        <v>1.03223871336817E-2</v>
      </c>
      <c r="BJ15" s="19"/>
      <c r="BK15" s="19">
        <v>8.9621550492088205E-3</v>
      </c>
      <c r="BL15" s="19">
        <v>1.08702543655953E-2</v>
      </c>
      <c r="BM15" s="19"/>
      <c r="BN15" s="19">
        <v>0</v>
      </c>
      <c r="BO15" s="19">
        <v>1.10709997495921E-2</v>
      </c>
      <c r="BP15" s="19"/>
      <c r="BQ15" s="19">
        <v>5.48930552670097E-3</v>
      </c>
      <c r="BR15" s="19">
        <v>1.0989606472057101E-2</v>
      </c>
      <c r="BS15" s="19"/>
      <c r="BT15" s="19">
        <v>0</v>
      </c>
      <c r="BU15" s="19">
        <v>1.12958659423675E-2</v>
      </c>
      <c r="BV15" s="19"/>
      <c r="BW15" s="19">
        <v>3.5631213705712601E-3</v>
      </c>
      <c r="BX15" s="19">
        <v>1.39344526763338E-2</v>
      </c>
      <c r="BY15" s="19"/>
      <c r="BZ15" s="19">
        <v>0</v>
      </c>
      <c r="CA15" s="19">
        <v>1.10972746933512E-2</v>
      </c>
    </row>
    <row r="16" spans="2:79" x14ac:dyDescent="0.35">
      <c r="B16" s="16"/>
    </row>
    <row r="17" spans="2:2" x14ac:dyDescent="0.35">
      <c r="B17" t="s">
        <v>78</v>
      </c>
    </row>
    <row r="18" spans="2:2" x14ac:dyDescent="0.35">
      <c r="B18" t="s">
        <v>79</v>
      </c>
    </row>
    <row r="20" spans="2:2" x14ac:dyDescent="0.3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CA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519</v>
      </c>
      <c r="C9" s="17">
        <v>0.60090906655490595</v>
      </c>
      <c r="D9" s="17">
        <v>0.64378960215208603</v>
      </c>
      <c r="E9" s="17">
        <v>0.52742634261997401</v>
      </c>
      <c r="F9" s="17">
        <v>0.60780682767204497</v>
      </c>
      <c r="G9" s="17">
        <v>0.55486055604663098</v>
      </c>
      <c r="H9" s="17">
        <v>0.61962950614172096</v>
      </c>
      <c r="I9" s="17">
        <v>0.662339783061758</v>
      </c>
      <c r="J9" s="17">
        <v>0.62047717706563599</v>
      </c>
      <c r="K9" s="17">
        <v>0.435235725740103</v>
      </c>
      <c r="L9" s="17">
        <v>0.68397064194901702</v>
      </c>
      <c r="M9" s="17"/>
      <c r="N9" s="17">
        <v>0.64711483435026496</v>
      </c>
      <c r="O9" s="17">
        <v>0.59919135253412303</v>
      </c>
      <c r="P9" s="17">
        <v>0.57487541750211602</v>
      </c>
      <c r="Q9" s="17">
        <v>0.57552541885597797</v>
      </c>
      <c r="R9" s="17"/>
      <c r="S9" s="17">
        <v>0.62774346086015798</v>
      </c>
      <c r="T9" s="17">
        <v>0.55933096875156096</v>
      </c>
      <c r="U9" s="17">
        <v>0.566430191827343</v>
      </c>
      <c r="V9" s="17">
        <v>0.602896503902003</v>
      </c>
      <c r="W9" s="17">
        <v>0.59184170056664998</v>
      </c>
      <c r="X9" s="17">
        <v>0.60325234301960495</v>
      </c>
      <c r="Y9" s="17">
        <v>0.61320720988384203</v>
      </c>
      <c r="Z9" s="17"/>
      <c r="AA9" s="17">
        <v>0.58848584172049601</v>
      </c>
      <c r="AB9" s="17">
        <v>0.62051061599107904</v>
      </c>
      <c r="AC9" s="17"/>
      <c r="AD9" s="17">
        <v>0.54865654496376304</v>
      </c>
      <c r="AE9" s="17">
        <v>0.561307788858595</v>
      </c>
      <c r="AF9" s="17">
        <v>0.63421647560953698</v>
      </c>
      <c r="AG9" s="17"/>
      <c r="AH9" s="17">
        <v>0.49534557602012602</v>
      </c>
      <c r="AI9" s="17">
        <v>0.61586569901372601</v>
      </c>
      <c r="AJ9" s="17"/>
      <c r="AK9" s="17">
        <v>0.60840188616858304</v>
      </c>
      <c r="AL9" s="17">
        <v>0.59753285450081794</v>
      </c>
      <c r="AM9" s="17"/>
      <c r="AN9" s="17">
        <v>0.61512013420586698</v>
      </c>
      <c r="AO9" s="17">
        <v>0.57552541885597797</v>
      </c>
      <c r="AP9" s="17"/>
      <c r="AQ9" s="17">
        <v>0.60330445835592095</v>
      </c>
      <c r="AR9" s="17">
        <v>0.59971415393354699</v>
      </c>
      <c r="AS9" s="17"/>
      <c r="AT9" s="17">
        <v>0.52737662975125998</v>
      </c>
      <c r="AU9" s="17">
        <v>0.639214758191191</v>
      </c>
      <c r="AV9" s="17">
        <v>0.61747378140929798</v>
      </c>
      <c r="AW9" s="17">
        <v>0.56856978290287696</v>
      </c>
      <c r="AX9" s="17"/>
      <c r="AY9" s="17">
        <v>0.54279195095129895</v>
      </c>
      <c r="AZ9" s="17">
        <v>0.61531351074572804</v>
      </c>
      <c r="BA9" s="17"/>
      <c r="BB9" s="17">
        <v>0.54719602637295195</v>
      </c>
      <c r="BC9" s="17">
        <v>0.61077647073184205</v>
      </c>
      <c r="BD9" s="17"/>
      <c r="BE9" s="17">
        <v>0.56656897229438696</v>
      </c>
      <c r="BF9" s="17">
        <v>0.60540945336709295</v>
      </c>
      <c r="BG9" s="17"/>
      <c r="BH9" s="17">
        <v>0.60762523000987301</v>
      </c>
      <c r="BI9" s="17">
        <v>0.60032126895334503</v>
      </c>
      <c r="BJ9" s="17"/>
      <c r="BK9" s="17">
        <v>0.60090157535495603</v>
      </c>
      <c r="BL9" s="17">
        <v>0.60091036457937297</v>
      </c>
      <c r="BM9" s="17"/>
      <c r="BN9" s="17">
        <v>0.50660784843767204</v>
      </c>
      <c r="BO9" s="17">
        <v>0.60520658950905604</v>
      </c>
      <c r="BP9" s="17"/>
      <c r="BQ9" s="17">
        <v>0.49483945635350801</v>
      </c>
      <c r="BR9" s="17">
        <v>0.60925349386953098</v>
      </c>
      <c r="BS9" s="17"/>
      <c r="BT9" s="17">
        <v>0.58388302007017301</v>
      </c>
      <c r="BU9" s="17">
        <v>0.60204656324442396</v>
      </c>
      <c r="BV9" s="17"/>
      <c r="BW9" s="17">
        <v>0.61961278792513697</v>
      </c>
      <c r="BX9" s="17">
        <v>0.59200095039551404</v>
      </c>
      <c r="BY9" s="17"/>
      <c r="BZ9" s="17">
        <v>0.502912742260472</v>
      </c>
      <c r="CA9" s="17">
        <v>0.60561815891319803</v>
      </c>
    </row>
    <row r="10" spans="2:79" x14ac:dyDescent="0.35">
      <c r="B10" s="18" t="s">
        <v>520</v>
      </c>
      <c r="C10" s="17">
        <v>0.58174311428969205</v>
      </c>
      <c r="D10" s="17">
        <v>0.64948107545556399</v>
      </c>
      <c r="E10" s="17">
        <v>0.66785698241799996</v>
      </c>
      <c r="F10" s="17">
        <v>0.57350227262420495</v>
      </c>
      <c r="G10" s="17">
        <v>0.485668855494927</v>
      </c>
      <c r="H10" s="17">
        <v>0.552036293538816</v>
      </c>
      <c r="I10" s="17">
        <v>0.64103233773719404</v>
      </c>
      <c r="J10" s="17">
        <v>0.49836394436264603</v>
      </c>
      <c r="K10" s="17">
        <v>0.40202214736845998</v>
      </c>
      <c r="L10" s="17">
        <v>0.62037280047530796</v>
      </c>
      <c r="M10" s="17"/>
      <c r="N10" s="17">
        <v>0.58570477141650301</v>
      </c>
      <c r="O10" s="17">
        <v>0.59293530640564396</v>
      </c>
      <c r="P10" s="17">
        <v>0.55999855862419301</v>
      </c>
      <c r="Q10" s="17">
        <v>0.582033001437682</v>
      </c>
      <c r="R10" s="17"/>
      <c r="S10" s="17">
        <v>0.58099906926229505</v>
      </c>
      <c r="T10" s="17">
        <v>0.56227179882848699</v>
      </c>
      <c r="U10" s="17">
        <v>0.567858236239976</v>
      </c>
      <c r="V10" s="17">
        <v>0.58932939810455998</v>
      </c>
      <c r="W10" s="17">
        <v>0.62340434233908804</v>
      </c>
      <c r="X10" s="17">
        <v>0.56163340755623603</v>
      </c>
      <c r="Y10" s="17">
        <v>0.58098755116023204</v>
      </c>
      <c r="Z10" s="17"/>
      <c r="AA10" s="17">
        <v>0.58488730287331703</v>
      </c>
      <c r="AB10" s="17">
        <v>0.57678216664686399</v>
      </c>
      <c r="AC10" s="17"/>
      <c r="AD10" s="17">
        <v>0.57526756212171504</v>
      </c>
      <c r="AE10" s="17">
        <v>0.57000163846114804</v>
      </c>
      <c r="AF10" s="17">
        <v>0.60397439604269798</v>
      </c>
      <c r="AG10" s="17"/>
      <c r="AH10" s="17">
        <v>0.53996870562867205</v>
      </c>
      <c r="AI10" s="17">
        <v>0.58766186966015399</v>
      </c>
      <c r="AJ10" s="17"/>
      <c r="AK10" s="17">
        <v>0.57928494599576197</v>
      </c>
      <c r="AL10" s="17">
        <v>0.58285074771113299</v>
      </c>
      <c r="AM10" s="17"/>
      <c r="AN10" s="17">
        <v>0.58158082059888305</v>
      </c>
      <c r="AO10" s="17">
        <v>0.582033001437682</v>
      </c>
      <c r="AP10" s="17"/>
      <c r="AQ10" s="17">
        <v>0.58996332367673299</v>
      </c>
      <c r="AR10" s="17">
        <v>0.57764256090939603</v>
      </c>
      <c r="AS10" s="17"/>
      <c r="AT10" s="17">
        <v>0.52322621336909503</v>
      </c>
      <c r="AU10" s="17">
        <v>0.58465874153393105</v>
      </c>
      <c r="AV10" s="17">
        <v>0.60117241262089405</v>
      </c>
      <c r="AW10" s="17">
        <v>0.60556334698677705</v>
      </c>
      <c r="AX10" s="17"/>
      <c r="AY10" s="17">
        <v>0.55727247626741905</v>
      </c>
      <c r="AZ10" s="17">
        <v>0.58780821122447102</v>
      </c>
      <c r="BA10" s="17"/>
      <c r="BB10" s="17">
        <v>0.52656675430809796</v>
      </c>
      <c r="BC10" s="17">
        <v>0.59187933899613498</v>
      </c>
      <c r="BD10" s="17"/>
      <c r="BE10" s="17">
        <v>0.58794653828065502</v>
      </c>
      <c r="BF10" s="17">
        <v>0.580930134357035</v>
      </c>
      <c r="BG10" s="17"/>
      <c r="BH10" s="17">
        <v>0.589590283072704</v>
      </c>
      <c r="BI10" s="17">
        <v>0.58105633127426604</v>
      </c>
      <c r="BJ10" s="17"/>
      <c r="BK10" s="17">
        <v>0.57200391700673903</v>
      </c>
      <c r="BL10" s="17">
        <v>0.58343065653281001</v>
      </c>
      <c r="BM10" s="17"/>
      <c r="BN10" s="17">
        <v>0.520860371930571</v>
      </c>
      <c r="BO10" s="17">
        <v>0.58451768059990294</v>
      </c>
      <c r="BP10" s="17"/>
      <c r="BQ10" s="17">
        <v>0.53285857757378297</v>
      </c>
      <c r="BR10" s="17">
        <v>0.58558882902985598</v>
      </c>
      <c r="BS10" s="17"/>
      <c r="BT10" s="17">
        <v>0.57264482980060905</v>
      </c>
      <c r="BU10" s="17">
        <v>0.58235096347510895</v>
      </c>
      <c r="BV10" s="17"/>
      <c r="BW10" s="17">
        <v>0.59383468640783399</v>
      </c>
      <c r="BX10" s="17">
        <v>0.57598419996211203</v>
      </c>
      <c r="BY10" s="17"/>
      <c r="BZ10" s="17">
        <v>0.54526454908719901</v>
      </c>
      <c r="CA10" s="17">
        <v>0.58349604669683397</v>
      </c>
    </row>
    <row r="11" spans="2:79" x14ac:dyDescent="0.35">
      <c r="B11" s="18" t="s">
        <v>521</v>
      </c>
      <c r="C11" s="17">
        <v>0.53521334604065296</v>
      </c>
      <c r="D11" s="17">
        <v>0.39123815662244998</v>
      </c>
      <c r="E11" s="17">
        <v>0.56557518314396704</v>
      </c>
      <c r="F11" s="17">
        <v>0.58680197252874999</v>
      </c>
      <c r="G11" s="17">
        <v>0.529076520401767</v>
      </c>
      <c r="H11" s="17">
        <v>0.44261358494337999</v>
      </c>
      <c r="I11" s="17">
        <v>0.58767819151666201</v>
      </c>
      <c r="J11" s="17">
        <v>0.63859067482674603</v>
      </c>
      <c r="K11" s="17">
        <v>0.49061593157795202</v>
      </c>
      <c r="L11" s="17">
        <v>0.76814094700413404</v>
      </c>
      <c r="M11" s="17"/>
      <c r="N11" s="17">
        <v>0.59893560440010596</v>
      </c>
      <c r="O11" s="17">
        <v>0.56533782532814203</v>
      </c>
      <c r="P11" s="17">
        <v>0.52349367728491003</v>
      </c>
      <c r="Q11" s="17">
        <v>0.47228941059327301</v>
      </c>
      <c r="R11" s="17"/>
      <c r="S11" s="17">
        <v>0.57493013503184598</v>
      </c>
      <c r="T11" s="17">
        <v>0.47733629216009599</v>
      </c>
      <c r="U11" s="17">
        <v>0.505385198946664</v>
      </c>
      <c r="V11" s="17">
        <v>0.53444866366274801</v>
      </c>
      <c r="W11" s="17">
        <v>0.49997858567703202</v>
      </c>
      <c r="X11" s="17">
        <v>0.49702990784545897</v>
      </c>
      <c r="Y11" s="17">
        <v>0.58123987119675602</v>
      </c>
      <c r="Z11" s="17"/>
      <c r="AA11" s="17">
        <v>0.50364571432441496</v>
      </c>
      <c r="AB11" s="17">
        <v>0.58502122619386798</v>
      </c>
      <c r="AC11" s="17"/>
      <c r="AD11" s="17">
        <v>0.469385599408773</v>
      </c>
      <c r="AE11" s="17">
        <v>0.49324002726918897</v>
      </c>
      <c r="AF11" s="17">
        <v>0.54016732409671597</v>
      </c>
      <c r="AG11" s="17"/>
      <c r="AH11" s="17">
        <v>0.42702532654516601</v>
      </c>
      <c r="AI11" s="17">
        <v>0.55054183163585502</v>
      </c>
      <c r="AJ11" s="17"/>
      <c r="AK11" s="17">
        <v>0.52728120230457098</v>
      </c>
      <c r="AL11" s="17">
        <v>0.53878751446820095</v>
      </c>
      <c r="AM11" s="17"/>
      <c r="AN11" s="17">
        <v>0.57044139183271503</v>
      </c>
      <c r="AO11" s="17">
        <v>0.47228941059327301</v>
      </c>
      <c r="AP11" s="17"/>
      <c r="AQ11" s="17">
        <v>0.50204603823966398</v>
      </c>
      <c r="AR11" s="17">
        <v>0.55175846182967903</v>
      </c>
      <c r="AS11" s="17"/>
      <c r="AT11" s="17">
        <v>0.50662069641608798</v>
      </c>
      <c r="AU11" s="17">
        <v>0.58761488924136596</v>
      </c>
      <c r="AV11" s="17">
        <v>0.52126762515758995</v>
      </c>
      <c r="AW11" s="17">
        <v>0.49015163823796698</v>
      </c>
      <c r="AX11" s="17"/>
      <c r="AY11" s="17">
        <v>0.46868289435361499</v>
      </c>
      <c r="AZ11" s="17">
        <v>0.551703052530089</v>
      </c>
      <c r="BA11" s="17"/>
      <c r="BB11" s="17">
        <v>0.509290250458592</v>
      </c>
      <c r="BC11" s="17">
        <v>0.539975572508546</v>
      </c>
      <c r="BD11" s="17"/>
      <c r="BE11" s="17">
        <v>0.49412272560360698</v>
      </c>
      <c r="BF11" s="17">
        <v>0.54059841239826201</v>
      </c>
      <c r="BG11" s="17"/>
      <c r="BH11" s="17">
        <v>0.54028829887841701</v>
      </c>
      <c r="BI11" s="17">
        <v>0.53476918694207298</v>
      </c>
      <c r="BJ11" s="17"/>
      <c r="BK11" s="17">
        <v>0.51961581774835597</v>
      </c>
      <c r="BL11" s="17">
        <v>0.53791598026365595</v>
      </c>
      <c r="BM11" s="17"/>
      <c r="BN11" s="17">
        <v>0.52353195408808095</v>
      </c>
      <c r="BO11" s="17">
        <v>0.53574569388360604</v>
      </c>
      <c r="BP11" s="17"/>
      <c r="BQ11" s="17">
        <v>0.45414060110079202</v>
      </c>
      <c r="BR11" s="17">
        <v>0.54159128620714603</v>
      </c>
      <c r="BS11" s="17"/>
      <c r="BT11" s="17">
        <v>0.54427639509121295</v>
      </c>
      <c r="BU11" s="17">
        <v>0.53460785090699403</v>
      </c>
      <c r="BV11" s="17"/>
      <c r="BW11" s="17">
        <v>0.55971565894095099</v>
      </c>
      <c r="BX11" s="17">
        <v>0.52354350530847504</v>
      </c>
      <c r="BY11" s="17"/>
      <c r="BZ11" s="17">
        <v>0.50986342319530698</v>
      </c>
      <c r="CA11" s="17">
        <v>0.53643150528094896</v>
      </c>
    </row>
    <row r="12" spans="2:79" x14ac:dyDescent="0.35">
      <c r="B12" s="18" t="s">
        <v>522</v>
      </c>
      <c r="C12" s="17">
        <v>0.523551604321154</v>
      </c>
      <c r="D12" s="17">
        <v>0.50346959289849302</v>
      </c>
      <c r="E12" s="17">
        <v>0.53256524047526699</v>
      </c>
      <c r="F12" s="17">
        <v>0.57044195120032304</v>
      </c>
      <c r="G12" s="17">
        <v>0.44660021565539199</v>
      </c>
      <c r="H12" s="17">
        <v>0.53082966654568797</v>
      </c>
      <c r="I12" s="17">
        <v>0.58295352284809199</v>
      </c>
      <c r="J12" s="17">
        <v>0.50635023474491203</v>
      </c>
      <c r="K12" s="17">
        <v>0.42211263340042898</v>
      </c>
      <c r="L12" s="17">
        <v>0.55816747914231502</v>
      </c>
      <c r="M12" s="17"/>
      <c r="N12" s="17">
        <v>0.53166119262593703</v>
      </c>
      <c r="O12" s="17">
        <v>0.53706441195798205</v>
      </c>
      <c r="P12" s="17">
        <v>0.52073018232386603</v>
      </c>
      <c r="Q12" s="17">
        <v>0.510954952314289</v>
      </c>
      <c r="R12" s="17"/>
      <c r="S12" s="17">
        <v>0.52042920332190201</v>
      </c>
      <c r="T12" s="17">
        <v>0.49702998994640701</v>
      </c>
      <c r="U12" s="17">
        <v>0.51723148930045804</v>
      </c>
      <c r="V12" s="17">
        <v>0.52342001101971802</v>
      </c>
      <c r="W12" s="17">
        <v>0.514556925959053</v>
      </c>
      <c r="X12" s="17">
        <v>0.523141603011545</v>
      </c>
      <c r="Y12" s="17">
        <v>0.55363978908623901</v>
      </c>
      <c r="Z12" s="17"/>
      <c r="AA12" s="17">
        <v>0.51188619476832398</v>
      </c>
      <c r="AB12" s="17">
        <v>0.54195746150323298</v>
      </c>
      <c r="AC12" s="17"/>
      <c r="AD12" s="17">
        <v>0.48425173038164898</v>
      </c>
      <c r="AE12" s="17">
        <v>0.50001597966748901</v>
      </c>
      <c r="AF12" s="17">
        <v>0.54734507721750703</v>
      </c>
      <c r="AG12" s="17"/>
      <c r="AH12" s="17">
        <v>0.460431461571226</v>
      </c>
      <c r="AI12" s="17">
        <v>0.53249470359796203</v>
      </c>
      <c r="AJ12" s="17"/>
      <c r="AK12" s="17">
        <v>0.51360269133723702</v>
      </c>
      <c r="AL12" s="17">
        <v>0.52803451485059605</v>
      </c>
      <c r="AM12" s="17"/>
      <c r="AN12" s="17">
        <v>0.53060385606875105</v>
      </c>
      <c r="AO12" s="17">
        <v>0.510954952314289</v>
      </c>
      <c r="AP12" s="17"/>
      <c r="AQ12" s="17">
        <v>0.52102587495900698</v>
      </c>
      <c r="AR12" s="17">
        <v>0.52481153427987104</v>
      </c>
      <c r="AS12" s="17"/>
      <c r="AT12" s="17">
        <v>0.45555619295060401</v>
      </c>
      <c r="AU12" s="17">
        <v>0.54729238721613505</v>
      </c>
      <c r="AV12" s="17">
        <v>0.54000576997371896</v>
      </c>
      <c r="AW12" s="17">
        <v>0.52165065716750803</v>
      </c>
      <c r="AX12" s="17"/>
      <c r="AY12" s="17">
        <v>0.494379564355589</v>
      </c>
      <c r="AZ12" s="17">
        <v>0.53078195319948596</v>
      </c>
      <c r="BA12" s="17"/>
      <c r="BB12" s="17">
        <v>0.49664950311830702</v>
      </c>
      <c r="BC12" s="17">
        <v>0.52849367993031904</v>
      </c>
      <c r="BD12" s="17"/>
      <c r="BE12" s="17">
        <v>0.490971350907629</v>
      </c>
      <c r="BF12" s="17">
        <v>0.52782135797085505</v>
      </c>
      <c r="BG12" s="17"/>
      <c r="BH12" s="17">
        <v>0.46819599245965898</v>
      </c>
      <c r="BI12" s="17">
        <v>0.52839631903116202</v>
      </c>
      <c r="BJ12" s="17"/>
      <c r="BK12" s="17">
        <v>0.54442855894077002</v>
      </c>
      <c r="BL12" s="17">
        <v>0.51993418680668002</v>
      </c>
      <c r="BM12" s="17"/>
      <c r="BN12" s="17">
        <v>0.462826388098107</v>
      </c>
      <c r="BO12" s="17">
        <v>0.52631899180378305</v>
      </c>
      <c r="BP12" s="17"/>
      <c r="BQ12" s="17">
        <v>0.458594733339169</v>
      </c>
      <c r="BR12" s="17">
        <v>0.52866171915485105</v>
      </c>
      <c r="BS12" s="17"/>
      <c r="BT12" s="17">
        <v>0.50528581334521705</v>
      </c>
      <c r="BU12" s="17">
        <v>0.52477192735887102</v>
      </c>
      <c r="BV12" s="17"/>
      <c r="BW12" s="17">
        <v>0.52504730299209901</v>
      </c>
      <c r="BX12" s="17">
        <v>0.52283924033558704</v>
      </c>
      <c r="BY12" s="17"/>
      <c r="BZ12" s="17">
        <v>0.45476022176206599</v>
      </c>
      <c r="CA12" s="17">
        <v>0.52685728926656095</v>
      </c>
    </row>
    <row r="13" spans="2:79" x14ac:dyDescent="0.35">
      <c r="B13" s="18" t="s">
        <v>523</v>
      </c>
      <c r="C13" s="17">
        <v>0.518113523073922</v>
      </c>
      <c r="D13" s="17">
        <v>0.55220932222678698</v>
      </c>
      <c r="E13" s="17">
        <v>0.50712067690224205</v>
      </c>
      <c r="F13" s="17">
        <v>0.49424866900201803</v>
      </c>
      <c r="G13" s="17">
        <v>0.429995721772859</v>
      </c>
      <c r="H13" s="17">
        <v>0.58716772578687704</v>
      </c>
      <c r="I13" s="17">
        <v>0.54538073249522501</v>
      </c>
      <c r="J13" s="17">
        <v>0.45846085683492699</v>
      </c>
      <c r="K13" s="17">
        <v>0.43583950005884398</v>
      </c>
      <c r="L13" s="17">
        <v>0.67313138994872301</v>
      </c>
      <c r="M13" s="17"/>
      <c r="N13" s="17">
        <v>0.58232333612808496</v>
      </c>
      <c r="O13" s="17">
        <v>0.51564082804528799</v>
      </c>
      <c r="P13" s="17">
        <v>0.48393375402456101</v>
      </c>
      <c r="Q13" s="17">
        <v>0.48201228193429801</v>
      </c>
      <c r="R13" s="17"/>
      <c r="S13" s="17">
        <v>0.55475013450848898</v>
      </c>
      <c r="T13" s="17">
        <v>0.45850097879649199</v>
      </c>
      <c r="U13" s="17">
        <v>0.48590553042567802</v>
      </c>
      <c r="V13" s="17">
        <v>0.52354698761763396</v>
      </c>
      <c r="W13" s="17">
        <v>0.49190783109951403</v>
      </c>
      <c r="X13" s="17">
        <v>0.49481520742225599</v>
      </c>
      <c r="Y13" s="17">
        <v>0.55612092008814795</v>
      </c>
      <c r="Z13" s="17"/>
      <c r="AA13" s="17">
        <v>0.495033184848793</v>
      </c>
      <c r="AB13" s="17">
        <v>0.55453002496885395</v>
      </c>
      <c r="AC13" s="17"/>
      <c r="AD13" s="17">
        <v>0.45485950656205898</v>
      </c>
      <c r="AE13" s="17">
        <v>0.50177669971565397</v>
      </c>
      <c r="AF13" s="17">
        <v>0.53217724809654099</v>
      </c>
      <c r="AG13" s="17"/>
      <c r="AH13" s="17">
        <v>0.43153176722754899</v>
      </c>
      <c r="AI13" s="17">
        <v>0.53038075195460099</v>
      </c>
      <c r="AJ13" s="17"/>
      <c r="AK13" s="17">
        <v>0.521549390088205</v>
      </c>
      <c r="AL13" s="17">
        <v>0.51656534545482002</v>
      </c>
      <c r="AM13" s="17"/>
      <c r="AN13" s="17">
        <v>0.53832484912933898</v>
      </c>
      <c r="AO13" s="17">
        <v>0.48201228193429801</v>
      </c>
      <c r="AP13" s="17"/>
      <c r="AQ13" s="17">
        <v>0.52732544497441003</v>
      </c>
      <c r="AR13" s="17">
        <v>0.51351826573806802</v>
      </c>
      <c r="AS13" s="17"/>
      <c r="AT13" s="17">
        <v>0.488325673838717</v>
      </c>
      <c r="AU13" s="17">
        <v>0.54340006768846705</v>
      </c>
      <c r="AV13" s="17">
        <v>0.51847873688473201</v>
      </c>
      <c r="AW13" s="17">
        <v>0.49804994508886202</v>
      </c>
      <c r="AX13" s="17"/>
      <c r="AY13" s="17">
        <v>0.497932917179985</v>
      </c>
      <c r="AZ13" s="17">
        <v>0.52311532690257201</v>
      </c>
      <c r="BA13" s="17"/>
      <c r="BB13" s="17">
        <v>0.48339399602307698</v>
      </c>
      <c r="BC13" s="17">
        <v>0.52449170619448704</v>
      </c>
      <c r="BD13" s="17"/>
      <c r="BE13" s="17">
        <v>0.46638083291666699</v>
      </c>
      <c r="BF13" s="17">
        <v>0.52489326906927203</v>
      </c>
      <c r="BG13" s="17"/>
      <c r="BH13" s="17">
        <v>0.51605817351243999</v>
      </c>
      <c r="BI13" s="17">
        <v>0.51829340695416304</v>
      </c>
      <c r="BJ13" s="17"/>
      <c r="BK13" s="17">
        <v>0.49415264560392502</v>
      </c>
      <c r="BL13" s="17">
        <v>0.52226530188464404</v>
      </c>
      <c r="BM13" s="17"/>
      <c r="BN13" s="17">
        <v>0.473155550561633</v>
      </c>
      <c r="BO13" s="17">
        <v>0.52016236107094005</v>
      </c>
      <c r="BP13" s="17"/>
      <c r="BQ13" s="17">
        <v>0.44764715367330099</v>
      </c>
      <c r="BR13" s="17">
        <v>0.52365706656835498</v>
      </c>
      <c r="BS13" s="17"/>
      <c r="BT13" s="17">
        <v>0.57426293508737902</v>
      </c>
      <c r="BU13" s="17">
        <v>0.51436222529959896</v>
      </c>
      <c r="BV13" s="17"/>
      <c r="BW13" s="17">
        <v>0.51996746754612899</v>
      </c>
      <c r="BX13" s="17">
        <v>0.51723053554515397</v>
      </c>
      <c r="BY13" s="17"/>
      <c r="BZ13" s="17">
        <v>0.44923694863137897</v>
      </c>
      <c r="CA13" s="17">
        <v>0.521423301810094</v>
      </c>
    </row>
    <row r="14" spans="2:79" ht="29" x14ac:dyDescent="0.35">
      <c r="B14" s="18" t="s">
        <v>524</v>
      </c>
      <c r="C14" s="17">
        <v>0.47596905083242103</v>
      </c>
      <c r="D14" s="17">
        <v>0.51464275273914595</v>
      </c>
      <c r="E14" s="17">
        <v>0.44041095444620099</v>
      </c>
      <c r="F14" s="17">
        <v>0.45049024000292098</v>
      </c>
      <c r="G14" s="17">
        <v>0.52854090256931097</v>
      </c>
      <c r="H14" s="17">
        <v>0.52170000204872502</v>
      </c>
      <c r="I14" s="17">
        <v>0.52097075272034998</v>
      </c>
      <c r="J14" s="17">
        <v>0.38449312269359098</v>
      </c>
      <c r="K14" s="17">
        <v>0.31183512953950898</v>
      </c>
      <c r="L14" s="17">
        <v>0.37043128737011199</v>
      </c>
      <c r="M14" s="17"/>
      <c r="N14" s="17">
        <v>0.47547547651108102</v>
      </c>
      <c r="O14" s="17">
        <v>0.46709913983373602</v>
      </c>
      <c r="P14" s="17">
        <v>0.47619987666469099</v>
      </c>
      <c r="Q14" s="17">
        <v>0.48100804587034501</v>
      </c>
      <c r="R14" s="17"/>
      <c r="S14" s="17">
        <v>0.46587964519617497</v>
      </c>
      <c r="T14" s="17">
        <v>0.431527463176898</v>
      </c>
      <c r="U14" s="17">
        <v>0.47082558763858301</v>
      </c>
      <c r="V14" s="17">
        <v>0.50505201363841701</v>
      </c>
      <c r="W14" s="17">
        <v>0.46170001010943701</v>
      </c>
      <c r="X14" s="17">
        <v>0.480247409186844</v>
      </c>
      <c r="Y14" s="17">
        <v>0.45671510738723597</v>
      </c>
      <c r="Z14" s="17"/>
      <c r="AA14" s="17">
        <v>0.48072992208341903</v>
      </c>
      <c r="AB14" s="17">
        <v>0.468457277164185</v>
      </c>
      <c r="AC14" s="17"/>
      <c r="AD14" s="17">
        <v>0.464157591644977</v>
      </c>
      <c r="AE14" s="17">
        <v>0.49212679580649199</v>
      </c>
      <c r="AF14" s="17">
        <v>0.48783637670292201</v>
      </c>
      <c r="AG14" s="17"/>
      <c r="AH14" s="17">
        <v>0.43937292717616799</v>
      </c>
      <c r="AI14" s="17">
        <v>0.48115412730318902</v>
      </c>
      <c r="AJ14" s="17"/>
      <c r="AK14" s="17">
        <v>0.475556443715276</v>
      </c>
      <c r="AL14" s="17">
        <v>0.47615496871037999</v>
      </c>
      <c r="AM14" s="17"/>
      <c r="AN14" s="17">
        <v>0.47314796301138901</v>
      </c>
      <c r="AO14" s="17">
        <v>0.48100804587034501</v>
      </c>
      <c r="AP14" s="17"/>
      <c r="AQ14" s="17">
        <v>0.49714589303342799</v>
      </c>
      <c r="AR14" s="17">
        <v>0.46540523575391202</v>
      </c>
      <c r="AS14" s="17"/>
      <c r="AT14" s="17">
        <v>0.40858496497761898</v>
      </c>
      <c r="AU14" s="17">
        <v>0.482425749167328</v>
      </c>
      <c r="AV14" s="17">
        <v>0.48840593657869202</v>
      </c>
      <c r="AW14" s="17">
        <v>0.52414824378666303</v>
      </c>
      <c r="AX14" s="17"/>
      <c r="AY14" s="17">
        <v>0.46870421535332002</v>
      </c>
      <c r="AZ14" s="17">
        <v>0.477769654942369</v>
      </c>
      <c r="BA14" s="17"/>
      <c r="BB14" s="17">
        <v>0.44173159854390398</v>
      </c>
      <c r="BC14" s="17">
        <v>0.48225867395885202</v>
      </c>
      <c r="BD14" s="17"/>
      <c r="BE14" s="17">
        <v>0.48000300402662999</v>
      </c>
      <c r="BF14" s="17">
        <v>0.47544038746829398</v>
      </c>
      <c r="BG14" s="17"/>
      <c r="BH14" s="17">
        <v>0.48000563595573398</v>
      </c>
      <c r="BI14" s="17">
        <v>0.47561576951788898</v>
      </c>
      <c r="BJ14" s="17"/>
      <c r="BK14" s="17">
        <v>0.473978406498333</v>
      </c>
      <c r="BL14" s="17">
        <v>0.476313976220746</v>
      </c>
      <c r="BM14" s="17"/>
      <c r="BN14" s="17">
        <v>0.43119198967480699</v>
      </c>
      <c r="BO14" s="17">
        <v>0.47800964428377002</v>
      </c>
      <c r="BP14" s="17"/>
      <c r="BQ14" s="17">
        <v>0.407378451531129</v>
      </c>
      <c r="BR14" s="17">
        <v>0.48136502871194198</v>
      </c>
      <c r="BS14" s="17"/>
      <c r="BT14" s="17">
        <v>0.47056845988499701</v>
      </c>
      <c r="BU14" s="17">
        <v>0.47632986003904698</v>
      </c>
      <c r="BV14" s="17"/>
      <c r="BW14" s="17">
        <v>0.49126816428070902</v>
      </c>
      <c r="BX14" s="17">
        <v>0.46868246454109702</v>
      </c>
      <c r="BY14" s="17"/>
      <c r="BZ14" s="17">
        <v>0.45980540868469699</v>
      </c>
      <c r="CA14" s="17">
        <v>0.47674577469699397</v>
      </c>
    </row>
    <row r="15" spans="2:79" x14ac:dyDescent="0.35">
      <c r="B15" s="18" t="s">
        <v>525</v>
      </c>
      <c r="C15" s="17">
        <v>0.36382781708504203</v>
      </c>
      <c r="D15" s="17">
        <v>0.26748774535148501</v>
      </c>
      <c r="E15" s="17">
        <v>0.39512299960463798</v>
      </c>
      <c r="F15" s="17">
        <v>0.45121373639028001</v>
      </c>
      <c r="G15" s="17">
        <v>0.26488645975854103</v>
      </c>
      <c r="H15" s="17">
        <v>0.499329869930837</v>
      </c>
      <c r="I15" s="17">
        <v>0.39236112865518102</v>
      </c>
      <c r="J15" s="17">
        <v>0.28527151989119298</v>
      </c>
      <c r="K15" s="17">
        <v>0.33941723737252899</v>
      </c>
      <c r="L15" s="17">
        <v>0.223087857019794</v>
      </c>
      <c r="M15" s="17"/>
      <c r="N15" s="17">
        <v>0.26217371004065199</v>
      </c>
      <c r="O15" s="17">
        <v>0.35105783325366702</v>
      </c>
      <c r="P15" s="17">
        <v>0.38418121554783602</v>
      </c>
      <c r="Q15" s="17">
        <v>0.44463795778990101</v>
      </c>
      <c r="R15" s="17"/>
      <c r="S15" s="17">
        <v>0.30598191810569902</v>
      </c>
      <c r="T15" s="17">
        <v>0.37831599602687899</v>
      </c>
      <c r="U15" s="17">
        <v>0.45076173633939698</v>
      </c>
      <c r="V15" s="17">
        <v>0.31256439298521799</v>
      </c>
      <c r="W15" s="17">
        <v>0.39600488007627799</v>
      </c>
      <c r="X15" s="17">
        <v>0.418747707402157</v>
      </c>
      <c r="Y15" s="17">
        <v>0.408767321674748</v>
      </c>
      <c r="Z15" s="17"/>
      <c r="AA15" s="17">
        <v>0.420656446282204</v>
      </c>
      <c r="AB15" s="17">
        <v>0.27416275833856002</v>
      </c>
      <c r="AC15" s="17"/>
      <c r="AD15" s="17">
        <v>0.43219683994748098</v>
      </c>
      <c r="AE15" s="17">
        <v>0.47291087749173399</v>
      </c>
      <c r="AF15" s="17">
        <v>0.38982728338481298</v>
      </c>
      <c r="AG15" s="17"/>
      <c r="AH15" s="17">
        <v>0.469430237876867</v>
      </c>
      <c r="AI15" s="17">
        <v>0.34886566884095099</v>
      </c>
      <c r="AJ15" s="17"/>
      <c r="AK15" s="17">
        <v>0.33697537985202802</v>
      </c>
      <c r="AL15" s="17">
        <v>0.375927337284652</v>
      </c>
      <c r="AM15" s="17"/>
      <c r="AN15" s="17">
        <v>0.31858615638830301</v>
      </c>
      <c r="AO15" s="17">
        <v>0.44463795778990101</v>
      </c>
      <c r="AP15" s="17"/>
      <c r="AQ15" s="17">
        <v>0.446175292640282</v>
      </c>
      <c r="AR15" s="17">
        <v>0.32274976136311001</v>
      </c>
      <c r="AS15" s="17"/>
      <c r="AT15" s="17">
        <v>0.20196683323603101</v>
      </c>
      <c r="AU15" s="17">
        <v>0.28752622404365302</v>
      </c>
      <c r="AV15" s="17">
        <v>0.45555252604523999</v>
      </c>
      <c r="AW15" s="17">
        <v>0.525165612934547</v>
      </c>
      <c r="AX15" s="17"/>
      <c r="AY15" s="17">
        <v>0.433984928233483</v>
      </c>
      <c r="AZ15" s="17">
        <v>0.34643923574147001</v>
      </c>
      <c r="BA15" s="17"/>
      <c r="BB15" s="17">
        <v>0.38510937360532999</v>
      </c>
      <c r="BC15" s="17">
        <v>0.359918268882433</v>
      </c>
      <c r="BD15" s="17"/>
      <c r="BE15" s="17">
        <v>0.45404605674931697</v>
      </c>
      <c r="BF15" s="17">
        <v>0.35200440818803602</v>
      </c>
      <c r="BG15" s="17"/>
      <c r="BH15" s="17">
        <v>0.35536116683192598</v>
      </c>
      <c r="BI15" s="17">
        <v>0.36456881702427801</v>
      </c>
      <c r="BJ15" s="17"/>
      <c r="BK15" s="17">
        <v>0.41748010674323999</v>
      </c>
      <c r="BL15" s="17">
        <v>0.35453131116080999</v>
      </c>
      <c r="BM15" s="17"/>
      <c r="BN15" s="17">
        <v>0.43488966587132999</v>
      </c>
      <c r="BO15" s="17">
        <v>0.36058936553138499</v>
      </c>
      <c r="BP15" s="17"/>
      <c r="BQ15" s="17">
        <v>0.416392966113178</v>
      </c>
      <c r="BR15" s="17">
        <v>0.359692550965793</v>
      </c>
      <c r="BS15" s="17"/>
      <c r="BT15" s="17">
        <v>0.36554333415741402</v>
      </c>
      <c r="BU15" s="17">
        <v>0.36371320474726898</v>
      </c>
      <c r="BV15" s="17"/>
      <c r="BW15" s="17">
        <v>0.38462636923749699</v>
      </c>
      <c r="BX15" s="17">
        <v>0.35392198525330099</v>
      </c>
      <c r="BY15" s="17"/>
      <c r="BZ15" s="17">
        <v>0.44329097462245798</v>
      </c>
      <c r="CA15" s="17">
        <v>0.36000931317053902</v>
      </c>
    </row>
    <row r="16" spans="2:79" ht="29" x14ac:dyDescent="0.35">
      <c r="B16" s="18" t="s">
        <v>526</v>
      </c>
      <c r="C16" s="17">
        <v>0.35487002779737498</v>
      </c>
      <c r="D16" s="17">
        <v>0.336868432544634</v>
      </c>
      <c r="E16" s="17">
        <v>0.30875301977632402</v>
      </c>
      <c r="F16" s="17">
        <v>0.32788187610784097</v>
      </c>
      <c r="G16" s="17">
        <v>0.34396154453748801</v>
      </c>
      <c r="H16" s="17">
        <v>0.37402328019523501</v>
      </c>
      <c r="I16" s="17">
        <v>0.40070143150388599</v>
      </c>
      <c r="J16" s="17">
        <v>0.35676834048555001</v>
      </c>
      <c r="K16" s="17">
        <v>0.31055032721940101</v>
      </c>
      <c r="L16" s="17">
        <v>0.51863924684184404</v>
      </c>
      <c r="M16" s="17"/>
      <c r="N16" s="17">
        <v>0.415568448574619</v>
      </c>
      <c r="O16" s="17">
        <v>0.34728170295475203</v>
      </c>
      <c r="P16" s="17">
        <v>0.31338890844183698</v>
      </c>
      <c r="Q16" s="17">
        <v>0.327552994008457</v>
      </c>
      <c r="R16" s="17"/>
      <c r="S16" s="17">
        <v>0.40239540672327501</v>
      </c>
      <c r="T16" s="17">
        <v>0.34219007497461801</v>
      </c>
      <c r="U16" s="17">
        <v>0.29529251323576</v>
      </c>
      <c r="V16" s="17">
        <v>0.35907940480230999</v>
      </c>
      <c r="W16" s="17">
        <v>0.334237659545365</v>
      </c>
      <c r="X16" s="17">
        <v>0.35277623810721198</v>
      </c>
      <c r="Y16" s="17">
        <v>0.39574859203950902</v>
      </c>
      <c r="Z16" s="17"/>
      <c r="AA16" s="17">
        <v>0.36333894147826601</v>
      </c>
      <c r="AB16" s="17">
        <v>0.341507649477788</v>
      </c>
      <c r="AC16" s="17"/>
      <c r="AD16" s="17">
        <v>0.32662311475793498</v>
      </c>
      <c r="AE16" s="17">
        <v>0.36712135904860999</v>
      </c>
      <c r="AF16" s="17">
        <v>0.396962516154797</v>
      </c>
      <c r="AG16" s="17"/>
      <c r="AH16" s="17">
        <v>0.31618358994495399</v>
      </c>
      <c r="AI16" s="17">
        <v>0.36035126784702098</v>
      </c>
      <c r="AJ16" s="17"/>
      <c r="AK16" s="17">
        <v>0.38009388409512401</v>
      </c>
      <c r="AL16" s="17">
        <v>0.343504334764063</v>
      </c>
      <c r="AM16" s="17"/>
      <c r="AN16" s="17">
        <v>0.37016350412521998</v>
      </c>
      <c r="AO16" s="17">
        <v>0.327552994008457</v>
      </c>
      <c r="AP16" s="17"/>
      <c r="AQ16" s="17">
        <v>0.38494726029701098</v>
      </c>
      <c r="AR16" s="17">
        <v>0.33986635920582597</v>
      </c>
      <c r="AS16" s="17"/>
      <c r="AT16" s="17">
        <v>0.29527761021815402</v>
      </c>
      <c r="AU16" s="17">
        <v>0.372903309251993</v>
      </c>
      <c r="AV16" s="17">
        <v>0.36415364328170102</v>
      </c>
      <c r="AW16" s="17">
        <v>0.37128599147193803</v>
      </c>
      <c r="AX16" s="17"/>
      <c r="AY16" s="17">
        <v>0.33954711396750398</v>
      </c>
      <c r="AZ16" s="17">
        <v>0.35866784286116099</v>
      </c>
      <c r="BA16" s="17"/>
      <c r="BB16" s="17">
        <v>0.39387232710415798</v>
      </c>
      <c r="BC16" s="17">
        <v>0.34770507400242801</v>
      </c>
      <c r="BD16" s="17"/>
      <c r="BE16" s="17">
        <v>0.333605755714517</v>
      </c>
      <c r="BF16" s="17">
        <v>0.35765678338769002</v>
      </c>
      <c r="BG16" s="17"/>
      <c r="BH16" s="17">
        <v>0.34636001779985498</v>
      </c>
      <c r="BI16" s="17">
        <v>0.35561482257483101</v>
      </c>
      <c r="BJ16" s="17"/>
      <c r="BK16" s="17">
        <v>0.33495852093184703</v>
      </c>
      <c r="BL16" s="17">
        <v>0.35832015905393499</v>
      </c>
      <c r="BM16" s="17"/>
      <c r="BN16" s="17">
        <v>0.345546099255017</v>
      </c>
      <c r="BO16" s="17">
        <v>0.35529494062176498</v>
      </c>
      <c r="BP16" s="17"/>
      <c r="BQ16" s="17">
        <v>0.360948921085751</v>
      </c>
      <c r="BR16" s="17">
        <v>0.35439180521220698</v>
      </c>
      <c r="BS16" s="17"/>
      <c r="BT16" s="17">
        <v>0.49034062081533902</v>
      </c>
      <c r="BU16" s="17">
        <v>0.34581934470290598</v>
      </c>
      <c r="BV16" s="17"/>
      <c r="BW16" s="17">
        <v>0.38954558453765498</v>
      </c>
      <c r="BX16" s="17">
        <v>0.338354924667918</v>
      </c>
      <c r="BY16" s="17"/>
      <c r="BZ16" s="17">
        <v>0.31519950158504101</v>
      </c>
      <c r="CA16" s="17">
        <v>0.35677634594941698</v>
      </c>
    </row>
    <row r="17" spans="2:79" ht="43.5" x14ac:dyDescent="0.35">
      <c r="B17" s="18" t="s">
        <v>527</v>
      </c>
      <c r="C17" s="17">
        <v>0.31635291417262801</v>
      </c>
      <c r="D17" s="17">
        <v>0.32946342117905097</v>
      </c>
      <c r="E17" s="17">
        <v>0.25527560918610598</v>
      </c>
      <c r="F17" s="17">
        <v>0.30659444662420898</v>
      </c>
      <c r="G17" s="17">
        <v>0.26135276297811399</v>
      </c>
      <c r="H17" s="17">
        <v>0.33538013141317102</v>
      </c>
      <c r="I17" s="17">
        <v>0.38345487166769998</v>
      </c>
      <c r="J17" s="17">
        <v>0.32201730364109199</v>
      </c>
      <c r="K17" s="17">
        <v>0.26248921551613502</v>
      </c>
      <c r="L17" s="17">
        <v>0.445166219243192</v>
      </c>
      <c r="M17" s="17"/>
      <c r="N17" s="17">
        <v>0.37608701928899502</v>
      </c>
      <c r="O17" s="17">
        <v>0.29295003026244998</v>
      </c>
      <c r="P17" s="17">
        <v>0.28384802282431398</v>
      </c>
      <c r="Q17" s="17">
        <v>0.29434797728348</v>
      </c>
      <c r="R17" s="17"/>
      <c r="S17" s="17">
        <v>0.35605020076300398</v>
      </c>
      <c r="T17" s="17">
        <v>0.30102534199546899</v>
      </c>
      <c r="U17" s="17">
        <v>0.31085147477713798</v>
      </c>
      <c r="V17" s="17">
        <v>0.30220489674349199</v>
      </c>
      <c r="W17" s="17">
        <v>0.30054857926362399</v>
      </c>
      <c r="X17" s="17">
        <v>0.31169282268353299</v>
      </c>
      <c r="Y17" s="17">
        <v>0.36335764789540398</v>
      </c>
      <c r="Z17" s="17"/>
      <c r="AA17" s="17">
        <v>0.34031328914146902</v>
      </c>
      <c r="AB17" s="17">
        <v>0.27854787717771801</v>
      </c>
      <c r="AC17" s="17"/>
      <c r="AD17" s="17">
        <v>0.29861971093443102</v>
      </c>
      <c r="AE17" s="17">
        <v>0.36074160564218199</v>
      </c>
      <c r="AF17" s="17">
        <v>0.36988686542349403</v>
      </c>
      <c r="AG17" s="17"/>
      <c r="AH17" s="17">
        <v>0.33543697432056802</v>
      </c>
      <c r="AI17" s="17">
        <v>0.31364901273844198</v>
      </c>
      <c r="AJ17" s="17"/>
      <c r="AK17" s="17">
        <v>0.34788091951078898</v>
      </c>
      <c r="AL17" s="17">
        <v>0.30214661572261198</v>
      </c>
      <c r="AM17" s="17"/>
      <c r="AN17" s="17">
        <v>0.328672406252564</v>
      </c>
      <c r="AO17" s="17">
        <v>0.29434797728348</v>
      </c>
      <c r="AP17" s="17"/>
      <c r="AQ17" s="17">
        <v>0.35161830069698602</v>
      </c>
      <c r="AR17" s="17">
        <v>0.29876119684389002</v>
      </c>
      <c r="AS17" s="17"/>
      <c r="AT17" s="17">
        <v>0.24281097751479699</v>
      </c>
      <c r="AU17" s="17">
        <v>0.31935812251125201</v>
      </c>
      <c r="AV17" s="17">
        <v>0.33245284171970801</v>
      </c>
      <c r="AW17" s="17">
        <v>0.37144911272113401</v>
      </c>
      <c r="AX17" s="17"/>
      <c r="AY17" s="17">
        <v>0.32199164247272699</v>
      </c>
      <c r="AZ17" s="17">
        <v>0.31495534400311098</v>
      </c>
      <c r="BA17" s="17"/>
      <c r="BB17" s="17">
        <v>0.37639554111255502</v>
      </c>
      <c r="BC17" s="17">
        <v>0.30532272735292398</v>
      </c>
      <c r="BD17" s="17"/>
      <c r="BE17" s="17">
        <v>0.30022552596628699</v>
      </c>
      <c r="BF17" s="17">
        <v>0.31846646356035602</v>
      </c>
      <c r="BG17" s="17"/>
      <c r="BH17" s="17">
        <v>0.31606905948423197</v>
      </c>
      <c r="BI17" s="17">
        <v>0.31637775709167698</v>
      </c>
      <c r="BJ17" s="17"/>
      <c r="BK17" s="17">
        <v>0.27667511777967202</v>
      </c>
      <c r="BL17" s="17">
        <v>0.32322801440744597</v>
      </c>
      <c r="BM17" s="17"/>
      <c r="BN17" s="17">
        <v>0.33494389635041699</v>
      </c>
      <c r="BO17" s="17">
        <v>0.31550568044389798</v>
      </c>
      <c r="BP17" s="17"/>
      <c r="BQ17" s="17">
        <v>0.36984646022807299</v>
      </c>
      <c r="BR17" s="17">
        <v>0.31214461166247798</v>
      </c>
      <c r="BS17" s="17"/>
      <c r="BT17" s="17">
        <v>0.50438143378256495</v>
      </c>
      <c r="BU17" s="17">
        <v>0.30379087760218298</v>
      </c>
      <c r="BV17" s="17"/>
      <c r="BW17" s="17">
        <v>0.36245067775247303</v>
      </c>
      <c r="BX17" s="17">
        <v>0.294397698708875</v>
      </c>
      <c r="BY17" s="17"/>
      <c r="BZ17" s="17">
        <v>0.340884189098902</v>
      </c>
      <c r="CA17" s="17">
        <v>0.31517409404721902</v>
      </c>
    </row>
    <row r="18" spans="2:79" ht="29" x14ac:dyDescent="0.35">
      <c r="B18" s="18" t="s">
        <v>528</v>
      </c>
      <c r="C18" s="17">
        <v>0.30811701000880698</v>
      </c>
      <c r="D18" s="17">
        <v>0.33235948617698902</v>
      </c>
      <c r="E18" s="17">
        <v>0.30930091316488101</v>
      </c>
      <c r="F18" s="17">
        <v>0.31509027748884899</v>
      </c>
      <c r="G18" s="17">
        <v>0.233522841140299</v>
      </c>
      <c r="H18" s="17">
        <v>0.35406023519101698</v>
      </c>
      <c r="I18" s="17">
        <v>0.33046908365201499</v>
      </c>
      <c r="J18" s="17">
        <v>0.27440967562792501</v>
      </c>
      <c r="K18" s="17">
        <v>0.266441371161662</v>
      </c>
      <c r="L18" s="17">
        <v>0.31552884692653599</v>
      </c>
      <c r="M18" s="17"/>
      <c r="N18" s="17">
        <v>0.33862203069893798</v>
      </c>
      <c r="O18" s="17">
        <v>0.260721271191933</v>
      </c>
      <c r="P18" s="17">
        <v>0.32282166882765101</v>
      </c>
      <c r="Q18" s="17">
        <v>0.30213718816587198</v>
      </c>
      <c r="R18" s="17"/>
      <c r="S18" s="17">
        <v>0.34392714923927897</v>
      </c>
      <c r="T18" s="17">
        <v>0.35582766391453402</v>
      </c>
      <c r="U18" s="17">
        <v>0.31849384209480203</v>
      </c>
      <c r="V18" s="17">
        <v>0.28206399102336399</v>
      </c>
      <c r="W18" s="17">
        <v>0.30443489765189802</v>
      </c>
      <c r="X18" s="17">
        <v>0.33344235349866502</v>
      </c>
      <c r="Y18" s="17">
        <v>0.32893283549012903</v>
      </c>
      <c r="Z18" s="17"/>
      <c r="AA18" s="17">
        <v>0.33577987660624398</v>
      </c>
      <c r="AB18" s="17">
        <v>0.26447012649961998</v>
      </c>
      <c r="AC18" s="17"/>
      <c r="AD18" s="17">
        <v>0.312739745329565</v>
      </c>
      <c r="AE18" s="17">
        <v>0.35102373028344902</v>
      </c>
      <c r="AF18" s="17">
        <v>0.35216302803722299</v>
      </c>
      <c r="AG18" s="17"/>
      <c r="AH18" s="17">
        <v>0.35650960731457798</v>
      </c>
      <c r="AI18" s="17">
        <v>0.30126056477415702</v>
      </c>
      <c r="AJ18" s="17"/>
      <c r="AK18" s="17">
        <v>0.34375102912067101</v>
      </c>
      <c r="AL18" s="17">
        <v>0.29206057050218198</v>
      </c>
      <c r="AM18" s="17"/>
      <c r="AN18" s="17">
        <v>0.31146482092071998</v>
      </c>
      <c r="AO18" s="17">
        <v>0.30213718816587198</v>
      </c>
      <c r="AP18" s="17"/>
      <c r="AQ18" s="17">
        <v>0.36607693629556298</v>
      </c>
      <c r="AR18" s="17">
        <v>0.27920439228017502</v>
      </c>
      <c r="AS18" s="17"/>
      <c r="AT18" s="17">
        <v>0.18767841920699399</v>
      </c>
      <c r="AU18" s="17">
        <v>0.29275442807110402</v>
      </c>
      <c r="AV18" s="17">
        <v>0.33210667561106599</v>
      </c>
      <c r="AW18" s="17">
        <v>0.45573095178524398</v>
      </c>
      <c r="AX18" s="17"/>
      <c r="AY18" s="17">
        <v>0.37070438783693799</v>
      </c>
      <c r="AZ18" s="17">
        <v>0.29260460231940499</v>
      </c>
      <c r="BA18" s="17"/>
      <c r="BB18" s="17">
        <v>0.35127184208152601</v>
      </c>
      <c r="BC18" s="17">
        <v>0.30018921130653903</v>
      </c>
      <c r="BD18" s="17"/>
      <c r="BE18" s="17">
        <v>0.31328784893396</v>
      </c>
      <c r="BF18" s="17">
        <v>0.307439353880953</v>
      </c>
      <c r="BG18" s="17"/>
      <c r="BH18" s="17">
        <v>0.28069004719263702</v>
      </c>
      <c r="BI18" s="17">
        <v>0.31051741361266899</v>
      </c>
      <c r="BJ18" s="17"/>
      <c r="BK18" s="17">
        <v>0.28590101707636401</v>
      </c>
      <c r="BL18" s="17">
        <v>0.31196644702677701</v>
      </c>
      <c r="BM18" s="17"/>
      <c r="BN18" s="17">
        <v>0.33489238963961299</v>
      </c>
      <c r="BO18" s="17">
        <v>0.306896794502932</v>
      </c>
      <c r="BP18" s="17"/>
      <c r="BQ18" s="17">
        <v>0.37530384717398102</v>
      </c>
      <c r="BR18" s="17">
        <v>0.302831465184423</v>
      </c>
      <c r="BS18" s="17"/>
      <c r="BT18" s="17">
        <v>0.41092942327840798</v>
      </c>
      <c r="BU18" s="17">
        <v>0.30124819405435599</v>
      </c>
      <c r="BV18" s="17"/>
      <c r="BW18" s="17">
        <v>0.34725345854748702</v>
      </c>
      <c r="BX18" s="17">
        <v>0.28947729533665001</v>
      </c>
      <c r="BY18" s="17"/>
      <c r="BZ18" s="17">
        <v>0.35261632609152199</v>
      </c>
      <c r="CA18" s="17">
        <v>0.30597865032212401</v>
      </c>
    </row>
    <row r="19" spans="2:79" ht="29" x14ac:dyDescent="0.35">
      <c r="B19" s="18" t="s">
        <v>529</v>
      </c>
      <c r="C19" s="17">
        <v>0.21972115495420999</v>
      </c>
      <c r="D19" s="17">
        <v>0.23235774334991999</v>
      </c>
      <c r="E19" s="17">
        <v>0.22802090976106201</v>
      </c>
      <c r="F19" s="17">
        <v>0.20056068664541701</v>
      </c>
      <c r="G19" s="17">
        <v>0.20595087997053199</v>
      </c>
      <c r="H19" s="17">
        <v>0.214680349894529</v>
      </c>
      <c r="I19" s="17">
        <v>0.25444800455170902</v>
      </c>
      <c r="J19" s="17">
        <v>0.191272323486949</v>
      </c>
      <c r="K19" s="17">
        <v>0.18621128143680499</v>
      </c>
      <c r="L19" s="17">
        <v>0.23781452810852199</v>
      </c>
      <c r="M19" s="17"/>
      <c r="N19" s="17">
        <v>0.145517966963082</v>
      </c>
      <c r="O19" s="17">
        <v>0.218405566274671</v>
      </c>
      <c r="P19" s="17">
        <v>0.22054667537362599</v>
      </c>
      <c r="Q19" s="17">
        <v>0.28056189240775098</v>
      </c>
      <c r="R19" s="17"/>
      <c r="S19" s="17">
        <v>0.199517773865865</v>
      </c>
      <c r="T19" s="17">
        <v>0.25085423632967502</v>
      </c>
      <c r="U19" s="17">
        <v>0.23699626259991999</v>
      </c>
      <c r="V19" s="17">
        <v>0.17701660385460499</v>
      </c>
      <c r="W19" s="17">
        <v>0.23830410170850599</v>
      </c>
      <c r="X19" s="17">
        <v>0.26678916503688499</v>
      </c>
      <c r="Y19" s="17">
        <v>0.25295994804991201</v>
      </c>
      <c r="Z19" s="17"/>
      <c r="AA19" s="17">
        <v>0.27011784252903698</v>
      </c>
      <c r="AB19" s="17">
        <v>0.140204509631878</v>
      </c>
      <c r="AC19" s="17"/>
      <c r="AD19" s="17">
        <v>0.28889927680936101</v>
      </c>
      <c r="AE19" s="17">
        <v>0.31103206255957899</v>
      </c>
      <c r="AF19" s="17">
        <v>0.23833638809486399</v>
      </c>
      <c r="AG19" s="17"/>
      <c r="AH19" s="17">
        <v>0.33675691857389101</v>
      </c>
      <c r="AI19" s="17">
        <v>0.203139087687116</v>
      </c>
      <c r="AJ19" s="17"/>
      <c r="AK19" s="17">
        <v>0.212235221293891</v>
      </c>
      <c r="AL19" s="17">
        <v>0.22309426424592799</v>
      </c>
      <c r="AM19" s="17"/>
      <c r="AN19" s="17">
        <v>0.185659390225133</v>
      </c>
      <c r="AO19" s="17">
        <v>0.28056189240775098</v>
      </c>
      <c r="AP19" s="17"/>
      <c r="AQ19" s="17">
        <v>0.30171757518596198</v>
      </c>
      <c r="AR19" s="17">
        <v>0.178818218992082</v>
      </c>
      <c r="AS19" s="17"/>
      <c r="AT19" s="17">
        <v>0.106487091313721</v>
      </c>
      <c r="AU19" s="17">
        <v>0.15596297735543299</v>
      </c>
      <c r="AV19" s="17">
        <v>0.26944846110318899</v>
      </c>
      <c r="AW19" s="17">
        <v>0.40073881108413201</v>
      </c>
      <c r="AX19" s="17"/>
      <c r="AY19" s="17">
        <v>0.33941894403739498</v>
      </c>
      <c r="AZ19" s="17">
        <v>0.19005381677498101</v>
      </c>
      <c r="BA19" s="17"/>
      <c r="BB19" s="17">
        <v>0.223700757548674</v>
      </c>
      <c r="BC19" s="17">
        <v>0.21899007834543599</v>
      </c>
      <c r="BD19" s="17"/>
      <c r="BE19" s="17">
        <v>0.30075015475859801</v>
      </c>
      <c r="BF19" s="17">
        <v>0.20910202737238401</v>
      </c>
      <c r="BG19" s="17"/>
      <c r="BH19" s="17">
        <v>0.20385327658982799</v>
      </c>
      <c r="BI19" s="17">
        <v>0.22110990924927301</v>
      </c>
      <c r="BJ19" s="17"/>
      <c r="BK19" s="17">
        <v>0.26620754023946003</v>
      </c>
      <c r="BL19" s="17">
        <v>0.21166630847974199</v>
      </c>
      <c r="BM19" s="17"/>
      <c r="BN19" s="17">
        <v>0.31979110808603101</v>
      </c>
      <c r="BO19" s="17">
        <v>0.21516073750477499</v>
      </c>
      <c r="BP19" s="17"/>
      <c r="BQ19" s="17">
        <v>0.33281295086044299</v>
      </c>
      <c r="BR19" s="17">
        <v>0.210824296852929</v>
      </c>
      <c r="BS19" s="17"/>
      <c r="BT19" s="17">
        <v>0.27838513282753102</v>
      </c>
      <c r="BU19" s="17">
        <v>0.21580186102506899</v>
      </c>
      <c r="BV19" s="17"/>
      <c r="BW19" s="17">
        <v>0.243047894317275</v>
      </c>
      <c r="BX19" s="17">
        <v>0.20861121058790999</v>
      </c>
      <c r="BY19" s="17"/>
      <c r="BZ19" s="17">
        <v>0.30498564524052801</v>
      </c>
      <c r="CA19" s="17">
        <v>0.21562387515793299</v>
      </c>
    </row>
    <row r="20" spans="2:79" x14ac:dyDescent="0.35">
      <c r="B20" s="18" t="s">
        <v>97</v>
      </c>
      <c r="C20" s="17">
        <v>8.9617770252091895E-3</v>
      </c>
      <c r="D20" s="17">
        <v>5.3541138569693702E-3</v>
      </c>
      <c r="E20" s="17">
        <v>3.9529923507503001E-3</v>
      </c>
      <c r="F20" s="17">
        <v>9.6214939612884395E-3</v>
      </c>
      <c r="G20" s="17">
        <v>1.2173569314424201E-2</v>
      </c>
      <c r="H20" s="17">
        <v>5.8592636298343201E-3</v>
      </c>
      <c r="I20" s="17">
        <v>5.7174078232740096E-3</v>
      </c>
      <c r="J20" s="17">
        <v>8.3849055359503204E-3</v>
      </c>
      <c r="K20" s="17">
        <v>4.8347719783538003E-2</v>
      </c>
      <c r="L20" s="17">
        <v>1.0920608521158E-2</v>
      </c>
      <c r="M20" s="17"/>
      <c r="N20" s="17">
        <v>1.4073555741419301E-2</v>
      </c>
      <c r="O20" s="17">
        <v>9.7124022422677408E-3</v>
      </c>
      <c r="P20" s="17">
        <v>7.2545487472767704E-3</v>
      </c>
      <c r="Q20" s="17">
        <v>5.1388653847748399E-3</v>
      </c>
      <c r="R20" s="17"/>
      <c r="S20" s="17">
        <v>5.8574107447141198E-3</v>
      </c>
      <c r="T20" s="17">
        <v>1.17506931973257E-2</v>
      </c>
      <c r="U20" s="17">
        <v>5.6297727709661701E-3</v>
      </c>
      <c r="V20" s="17">
        <v>1.2315388748733599E-2</v>
      </c>
      <c r="W20" s="17">
        <v>5.5686640011025504E-3</v>
      </c>
      <c r="X20" s="17">
        <v>7.4130479602529603E-3</v>
      </c>
      <c r="Y20" s="17">
        <v>1.18543049801035E-2</v>
      </c>
      <c r="Z20" s="17"/>
      <c r="AA20" s="17">
        <v>6.3061153409691298E-3</v>
      </c>
      <c r="AB20" s="17">
        <v>1.31519196398063E-2</v>
      </c>
      <c r="AC20" s="17"/>
      <c r="AD20" s="17">
        <v>4.6177979549513696E-3</v>
      </c>
      <c r="AE20" s="17">
        <v>7.5938961514927603E-3</v>
      </c>
      <c r="AF20" s="17">
        <v>7.0902951898821204E-3</v>
      </c>
      <c r="AG20" s="17"/>
      <c r="AH20" s="17">
        <v>3.5868913980492199E-3</v>
      </c>
      <c r="AI20" s="17">
        <v>9.7233110406758499E-3</v>
      </c>
      <c r="AJ20" s="17"/>
      <c r="AK20" s="17">
        <v>7.3117082564653499E-3</v>
      </c>
      <c r="AL20" s="17">
        <v>9.7052864588190804E-3</v>
      </c>
      <c r="AM20" s="17"/>
      <c r="AN20" s="17">
        <v>1.11020389997777E-2</v>
      </c>
      <c r="AO20" s="17">
        <v>5.1388653847748399E-3</v>
      </c>
      <c r="AP20" s="17"/>
      <c r="AQ20" s="17">
        <v>6.8062763185125497E-3</v>
      </c>
      <c r="AR20" s="17">
        <v>1.00370228362232E-2</v>
      </c>
      <c r="AS20" s="17"/>
      <c r="AT20" s="17">
        <v>1.00829090200451E-2</v>
      </c>
      <c r="AU20" s="17">
        <v>1.1004021662984E-2</v>
      </c>
      <c r="AV20" s="17">
        <v>9.3498560601032402E-3</v>
      </c>
      <c r="AW20" s="17">
        <v>1.34037845460963E-3</v>
      </c>
      <c r="AX20" s="17"/>
      <c r="AY20" s="17">
        <v>7.1764812085104903E-3</v>
      </c>
      <c r="AZ20" s="17">
        <v>9.4042661902108502E-3</v>
      </c>
      <c r="BA20" s="17"/>
      <c r="BB20" s="17">
        <v>6.8657468216544301E-3</v>
      </c>
      <c r="BC20" s="17">
        <v>9.3468302099754593E-3</v>
      </c>
      <c r="BD20" s="17"/>
      <c r="BE20" s="17">
        <v>4.9064335912428602E-3</v>
      </c>
      <c r="BF20" s="17">
        <v>9.4932436534209408E-3</v>
      </c>
      <c r="BG20" s="17"/>
      <c r="BH20" s="17">
        <v>1.0345193428348999E-2</v>
      </c>
      <c r="BI20" s="17">
        <v>8.8407006325368805E-3</v>
      </c>
      <c r="BJ20" s="17"/>
      <c r="BK20" s="17">
        <v>5.6169231570080396E-3</v>
      </c>
      <c r="BL20" s="17">
        <v>9.5413506836591905E-3</v>
      </c>
      <c r="BM20" s="17"/>
      <c r="BN20" s="17">
        <v>0</v>
      </c>
      <c r="BO20" s="17">
        <v>9.3701857737360297E-3</v>
      </c>
      <c r="BP20" s="17"/>
      <c r="BQ20" s="17">
        <v>3.6200343144921101E-3</v>
      </c>
      <c r="BR20" s="17">
        <v>9.3820084534040702E-3</v>
      </c>
      <c r="BS20" s="17"/>
      <c r="BT20" s="17">
        <v>2.10597967338487E-3</v>
      </c>
      <c r="BU20" s="17">
        <v>9.41980741991655E-3</v>
      </c>
      <c r="BV20" s="17"/>
      <c r="BW20" s="17">
        <v>8.5355693471322602E-3</v>
      </c>
      <c r="BX20" s="17">
        <v>9.1647691158835507E-3</v>
      </c>
      <c r="BY20" s="17"/>
      <c r="BZ20" s="17">
        <v>7.5399839918858704E-3</v>
      </c>
      <c r="CA20" s="17">
        <v>9.0300995337981704E-3</v>
      </c>
    </row>
    <row r="21" spans="2:79" x14ac:dyDescent="0.35">
      <c r="B21" s="18" t="s">
        <v>103</v>
      </c>
      <c r="C21" s="19">
        <v>3.5589657441002197E-2</v>
      </c>
      <c r="D21" s="19">
        <v>3.5346647762127897E-2</v>
      </c>
      <c r="E21" s="19">
        <v>3.2490783057340301E-2</v>
      </c>
      <c r="F21" s="19">
        <v>3.6865732255923898E-2</v>
      </c>
      <c r="G21" s="19">
        <v>4.3231202277190399E-2</v>
      </c>
      <c r="H21" s="19">
        <v>2.8370930561500501E-2</v>
      </c>
      <c r="I21" s="19">
        <v>3.4145459328024701E-2</v>
      </c>
      <c r="J21" s="19">
        <v>3.8695259271757702E-2</v>
      </c>
      <c r="K21" s="19">
        <v>5.92933550009331E-2</v>
      </c>
      <c r="L21" s="19">
        <v>1.8297913226738901E-2</v>
      </c>
      <c r="M21" s="19"/>
      <c r="N21" s="19">
        <v>6.9498615202456898E-2</v>
      </c>
      <c r="O21" s="19">
        <v>3.3723485595568203E-2</v>
      </c>
      <c r="P21" s="19">
        <v>1.6025928293337099E-2</v>
      </c>
      <c r="Q21" s="19">
        <v>1.7485088708474698E-2</v>
      </c>
      <c r="R21" s="19"/>
      <c r="S21" s="19">
        <v>3.9024133776959499E-2</v>
      </c>
      <c r="T21" s="19">
        <v>3.1656568808782502E-2</v>
      </c>
      <c r="U21" s="19">
        <v>1.82787800407288E-2</v>
      </c>
      <c r="V21" s="19">
        <v>5.27203209152197E-2</v>
      </c>
      <c r="W21" s="19">
        <v>1.31844537523768E-2</v>
      </c>
      <c r="X21" s="19">
        <v>1.55533551124135E-2</v>
      </c>
      <c r="Y21" s="19">
        <v>1.8308056631810302E-2</v>
      </c>
      <c r="Z21" s="19"/>
      <c r="AA21" s="19">
        <v>1.2440937543888499E-2</v>
      </c>
      <c r="AB21" s="19">
        <v>7.2114052957904698E-2</v>
      </c>
      <c r="AC21" s="19"/>
      <c r="AD21" s="19">
        <v>7.3822147285818899E-3</v>
      </c>
      <c r="AE21" s="19">
        <v>1.7191639492176999E-2</v>
      </c>
      <c r="AF21" s="19">
        <v>1.05752864249994E-2</v>
      </c>
      <c r="AG21" s="19"/>
      <c r="AH21" s="19">
        <v>1.7460986051336499E-2</v>
      </c>
      <c r="AI21" s="19">
        <v>3.8158195801834702E-2</v>
      </c>
      <c r="AJ21" s="19"/>
      <c r="AK21" s="19">
        <v>3.7449275510701797E-2</v>
      </c>
      <c r="AL21" s="19">
        <v>3.4751726559620999E-2</v>
      </c>
      <c r="AM21" s="19"/>
      <c r="AN21" s="19">
        <v>4.57255234166511E-2</v>
      </c>
      <c r="AO21" s="19">
        <v>1.7485088708474698E-2</v>
      </c>
      <c r="AP21" s="19"/>
      <c r="AQ21" s="19">
        <v>2.0849024673937001E-2</v>
      </c>
      <c r="AR21" s="19">
        <v>4.2942846231541897E-2</v>
      </c>
      <c r="AS21" s="19"/>
      <c r="AT21" s="19">
        <v>0.122839544780021</v>
      </c>
      <c r="AU21" s="19">
        <v>2.3987705405510502E-2</v>
      </c>
      <c r="AV21" s="19">
        <v>1.21221534785635E-2</v>
      </c>
      <c r="AW21" s="19">
        <v>1.2424956999231901E-3</v>
      </c>
      <c r="AX21" s="19"/>
      <c r="AY21" s="19">
        <v>1.12007430365748E-2</v>
      </c>
      <c r="AZ21" s="19">
        <v>4.1634499012449901E-2</v>
      </c>
      <c r="BA21" s="19"/>
      <c r="BB21" s="19">
        <v>3.8098548914209003E-2</v>
      </c>
      <c r="BC21" s="19">
        <v>3.5128759191371602E-2</v>
      </c>
      <c r="BD21" s="19"/>
      <c r="BE21" s="19">
        <v>2.54163923727482E-2</v>
      </c>
      <c r="BF21" s="19">
        <v>3.6922898625569703E-2</v>
      </c>
      <c r="BG21" s="19"/>
      <c r="BH21" s="19">
        <v>2.6077471478153199E-2</v>
      </c>
      <c r="BI21" s="19">
        <v>3.6422162506140901E-2</v>
      </c>
      <c r="BJ21" s="19"/>
      <c r="BK21" s="19">
        <v>2.2507952008802401E-2</v>
      </c>
      <c r="BL21" s="19">
        <v>3.7856366892253197E-2</v>
      </c>
      <c r="BM21" s="19"/>
      <c r="BN21" s="19">
        <v>1.6411880743947699E-2</v>
      </c>
      <c r="BO21" s="19">
        <v>3.64636327428133E-2</v>
      </c>
      <c r="BP21" s="19"/>
      <c r="BQ21" s="19">
        <v>3.33257747085797E-3</v>
      </c>
      <c r="BR21" s="19">
        <v>3.8127300962854001E-2</v>
      </c>
      <c r="BS21" s="19"/>
      <c r="BT21" s="19">
        <v>1.6895596048841499E-2</v>
      </c>
      <c r="BU21" s="19">
        <v>3.6838592886250798E-2</v>
      </c>
      <c r="BV21" s="19"/>
      <c r="BW21" s="19">
        <v>1.18379023774399E-2</v>
      </c>
      <c r="BX21" s="19">
        <v>4.69020261887741E-2</v>
      </c>
      <c r="BY21" s="19"/>
      <c r="BZ21" s="19">
        <v>1.13701628857688E-2</v>
      </c>
      <c r="CA21" s="19">
        <v>3.6753495345667499E-2</v>
      </c>
    </row>
    <row r="22" spans="2:79" x14ac:dyDescent="0.35">
      <c r="B22" s="16"/>
    </row>
    <row r="23" spans="2:79" x14ac:dyDescent="0.35">
      <c r="B23" t="s">
        <v>78</v>
      </c>
    </row>
    <row r="24" spans="2:79" x14ac:dyDescent="0.35">
      <c r="B24" t="s">
        <v>79</v>
      </c>
    </row>
    <row r="26" spans="2:79" x14ac:dyDescent="0.35">
      <c r="B2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CA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529</v>
      </c>
      <c r="C9" s="17">
        <v>0.306264082455871</v>
      </c>
      <c r="D9" s="17">
        <v>0.28140033572262502</v>
      </c>
      <c r="E9" s="17">
        <v>0.31688191392769</v>
      </c>
      <c r="F9" s="17">
        <v>0.233007719086813</v>
      </c>
      <c r="G9" s="17">
        <v>0.32434730068989298</v>
      </c>
      <c r="H9" s="17">
        <v>0.26700498575186699</v>
      </c>
      <c r="I9" s="17">
        <v>0.31325231182385299</v>
      </c>
      <c r="J9" s="17">
        <v>0.422519891267988</v>
      </c>
      <c r="K9" s="17">
        <v>0.29704857921190703</v>
      </c>
      <c r="L9" s="17">
        <v>0.46448431844941901</v>
      </c>
      <c r="M9" s="17"/>
      <c r="N9" s="17">
        <v>0.36426308829519199</v>
      </c>
      <c r="O9" s="17">
        <v>0.31303015460794198</v>
      </c>
      <c r="P9" s="17">
        <v>0.29373253818071599</v>
      </c>
      <c r="Q9" s="17">
        <v>0.26083665813642998</v>
      </c>
      <c r="R9" s="17"/>
      <c r="S9" s="17">
        <v>0.30594074989985098</v>
      </c>
      <c r="T9" s="17">
        <v>0.25959993271322701</v>
      </c>
      <c r="U9" s="17">
        <v>0.278472196411857</v>
      </c>
      <c r="V9" s="17">
        <v>0.31679109676899297</v>
      </c>
      <c r="W9" s="17">
        <v>0.30283966209114699</v>
      </c>
      <c r="X9" s="17">
        <v>0.29123756195690098</v>
      </c>
      <c r="Y9" s="17">
        <v>0.332324671522017</v>
      </c>
      <c r="Z9" s="17"/>
      <c r="AA9" s="17">
        <v>0.27983928433425098</v>
      </c>
      <c r="AB9" s="17">
        <v>0.347957523058117</v>
      </c>
      <c r="AC9" s="17"/>
      <c r="AD9" s="17">
        <v>0.25713104554511002</v>
      </c>
      <c r="AE9" s="17">
        <v>0.27224607044697402</v>
      </c>
      <c r="AF9" s="17">
        <v>0.31115560442325602</v>
      </c>
      <c r="AG9" s="17"/>
      <c r="AH9" s="17">
        <v>0.23996302544661099</v>
      </c>
      <c r="AI9" s="17">
        <v>0.31565786563123899</v>
      </c>
      <c r="AJ9" s="17"/>
      <c r="AK9" s="17">
        <v>0.27996988586124599</v>
      </c>
      <c r="AL9" s="17">
        <v>0.31811206333255898</v>
      </c>
      <c r="AM9" s="17"/>
      <c r="AN9" s="17">
        <v>0.33169668410042302</v>
      </c>
      <c r="AO9" s="17">
        <v>0.26083665813642998</v>
      </c>
      <c r="AP9" s="17"/>
      <c r="AQ9" s="17">
        <v>0.26665396881400999</v>
      </c>
      <c r="AR9" s="17">
        <v>0.32602311507176401</v>
      </c>
      <c r="AS9" s="17"/>
      <c r="AT9" s="17">
        <v>0.34314874685677199</v>
      </c>
      <c r="AU9" s="17">
        <v>0.35521278358390601</v>
      </c>
      <c r="AV9" s="17">
        <v>0.28592712054866798</v>
      </c>
      <c r="AW9" s="17">
        <v>0.19016781165945401</v>
      </c>
      <c r="AX9" s="17"/>
      <c r="AY9" s="17">
        <v>0.25345995701768298</v>
      </c>
      <c r="AZ9" s="17">
        <v>0.31935169133011998</v>
      </c>
      <c r="BA9" s="17"/>
      <c r="BB9" s="17">
        <v>0.31095613203149602</v>
      </c>
      <c r="BC9" s="17">
        <v>0.30540212510949699</v>
      </c>
      <c r="BD9" s="17"/>
      <c r="BE9" s="17">
        <v>0.26870315003644402</v>
      </c>
      <c r="BF9" s="17">
        <v>0.31118657112557102</v>
      </c>
      <c r="BG9" s="17"/>
      <c r="BH9" s="17">
        <v>0.35797902645212698</v>
      </c>
      <c r="BI9" s="17">
        <v>0.30173799844233301</v>
      </c>
      <c r="BJ9" s="17"/>
      <c r="BK9" s="17">
        <v>0.26418600869972902</v>
      </c>
      <c r="BL9" s="17">
        <v>0.31355508652012098</v>
      </c>
      <c r="BM9" s="17"/>
      <c r="BN9" s="17">
        <v>0.20277950200790701</v>
      </c>
      <c r="BO9" s="17">
        <v>0.310980112309514</v>
      </c>
      <c r="BP9" s="17"/>
      <c r="BQ9" s="17">
        <v>0.23517101579728</v>
      </c>
      <c r="BR9" s="17">
        <v>0.31185692781638502</v>
      </c>
      <c r="BS9" s="17"/>
      <c r="BT9" s="17">
        <v>0.328958030690433</v>
      </c>
      <c r="BU9" s="17">
        <v>0.30474791773659399</v>
      </c>
      <c r="BV9" s="17"/>
      <c r="BW9" s="17">
        <v>0.31305178080281298</v>
      </c>
      <c r="BX9" s="17">
        <v>0.30303127096704602</v>
      </c>
      <c r="BY9" s="17"/>
      <c r="BZ9" s="17">
        <v>0.287537441699938</v>
      </c>
      <c r="CA9" s="17">
        <v>0.30716396805377599</v>
      </c>
    </row>
    <row r="10" spans="2:79" ht="29" x14ac:dyDescent="0.35">
      <c r="B10" s="18" t="s">
        <v>528</v>
      </c>
      <c r="C10" s="17">
        <v>0.23839484422434601</v>
      </c>
      <c r="D10" s="17">
        <v>0.22325791322429001</v>
      </c>
      <c r="E10" s="17">
        <v>0.26013801662435798</v>
      </c>
      <c r="F10" s="17">
        <v>0.18537641790447701</v>
      </c>
      <c r="G10" s="17">
        <v>0.31678038678484699</v>
      </c>
      <c r="H10" s="17">
        <v>0.165322849832233</v>
      </c>
      <c r="I10" s="17">
        <v>0.248446491580646</v>
      </c>
      <c r="J10" s="17">
        <v>0.27501863588450098</v>
      </c>
      <c r="K10" s="17">
        <v>0.197978697238682</v>
      </c>
      <c r="L10" s="17">
        <v>0.31901372912515902</v>
      </c>
      <c r="M10" s="17"/>
      <c r="N10" s="17">
        <v>0.22502467426894501</v>
      </c>
      <c r="O10" s="17">
        <v>0.25000307120199899</v>
      </c>
      <c r="P10" s="17">
        <v>0.232568116598597</v>
      </c>
      <c r="Q10" s="17">
        <v>0.245640759899723</v>
      </c>
      <c r="R10" s="17"/>
      <c r="S10" s="17">
        <v>0.195963144612297</v>
      </c>
      <c r="T10" s="17">
        <v>0.194484482481842</v>
      </c>
      <c r="U10" s="17">
        <v>0.20450622108931599</v>
      </c>
      <c r="V10" s="17">
        <v>0.25212786368044399</v>
      </c>
      <c r="W10" s="17">
        <v>0.25097405392050198</v>
      </c>
      <c r="X10" s="17">
        <v>0.22780958962335601</v>
      </c>
      <c r="Y10" s="17">
        <v>0.25336222191472502</v>
      </c>
      <c r="Z10" s="17"/>
      <c r="AA10" s="17">
        <v>0.224761821620063</v>
      </c>
      <c r="AB10" s="17">
        <v>0.25990523062596199</v>
      </c>
      <c r="AC10" s="17"/>
      <c r="AD10" s="17">
        <v>0.21595057563150999</v>
      </c>
      <c r="AE10" s="17">
        <v>0.22489753278147301</v>
      </c>
      <c r="AF10" s="17">
        <v>0.236180062651804</v>
      </c>
      <c r="AG10" s="17"/>
      <c r="AH10" s="17">
        <v>0.20418267963828801</v>
      </c>
      <c r="AI10" s="17">
        <v>0.243242152405821</v>
      </c>
      <c r="AJ10" s="17"/>
      <c r="AK10" s="17">
        <v>0.191962692014951</v>
      </c>
      <c r="AL10" s="17">
        <v>0.25931684689746898</v>
      </c>
      <c r="AM10" s="17"/>
      <c r="AN10" s="17">
        <v>0.234338209059956</v>
      </c>
      <c r="AO10" s="17">
        <v>0.245640759899723</v>
      </c>
      <c r="AP10" s="17"/>
      <c r="AQ10" s="17">
        <v>0.20949378566848001</v>
      </c>
      <c r="AR10" s="17">
        <v>0.25281179247656399</v>
      </c>
      <c r="AS10" s="17"/>
      <c r="AT10" s="17">
        <v>0.26957538320412999</v>
      </c>
      <c r="AU10" s="17">
        <v>0.25317501156037098</v>
      </c>
      <c r="AV10" s="17">
        <v>0.2369838828808</v>
      </c>
      <c r="AW10" s="17">
        <v>0.16112489231772101</v>
      </c>
      <c r="AX10" s="17"/>
      <c r="AY10" s="17">
        <v>0.19273818100051299</v>
      </c>
      <c r="AZ10" s="17">
        <v>0.24971094018878601</v>
      </c>
      <c r="BA10" s="17"/>
      <c r="BB10" s="17">
        <v>0.21317592541305799</v>
      </c>
      <c r="BC10" s="17">
        <v>0.243027709241357</v>
      </c>
      <c r="BD10" s="17"/>
      <c r="BE10" s="17">
        <v>0.23085485565842501</v>
      </c>
      <c r="BF10" s="17">
        <v>0.23938298551623299</v>
      </c>
      <c r="BG10" s="17"/>
      <c r="BH10" s="17">
        <v>0.27216204320397702</v>
      </c>
      <c r="BI10" s="17">
        <v>0.23543954411815801</v>
      </c>
      <c r="BJ10" s="17"/>
      <c r="BK10" s="17">
        <v>0.25817314670160202</v>
      </c>
      <c r="BL10" s="17">
        <v>0.234967793723381</v>
      </c>
      <c r="BM10" s="17"/>
      <c r="BN10" s="17">
        <v>0.25656663666898</v>
      </c>
      <c r="BO10" s="17">
        <v>0.237566713933899</v>
      </c>
      <c r="BP10" s="17"/>
      <c r="BQ10" s="17">
        <v>0.15903863826301301</v>
      </c>
      <c r="BR10" s="17">
        <v>0.24463774538473901</v>
      </c>
      <c r="BS10" s="17"/>
      <c r="BT10" s="17">
        <v>0.20737800347888499</v>
      </c>
      <c r="BU10" s="17">
        <v>0.24046705480470101</v>
      </c>
      <c r="BV10" s="17"/>
      <c r="BW10" s="17">
        <v>0.224724703389859</v>
      </c>
      <c r="BX10" s="17">
        <v>0.24490559147396401</v>
      </c>
      <c r="BY10" s="17"/>
      <c r="BZ10" s="17">
        <v>0.20189097778408699</v>
      </c>
      <c r="CA10" s="17">
        <v>0.24014899245122701</v>
      </c>
    </row>
    <row r="11" spans="2:79" ht="43.5" x14ac:dyDescent="0.35">
      <c r="B11" s="18" t="s">
        <v>527</v>
      </c>
      <c r="C11" s="17">
        <v>0.23029241598729799</v>
      </c>
      <c r="D11" s="17">
        <v>0.220078593137018</v>
      </c>
      <c r="E11" s="17">
        <v>0.28433637214002699</v>
      </c>
      <c r="F11" s="17">
        <v>0.22449344958529699</v>
      </c>
      <c r="G11" s="17">
        <v>0.22663392078272701</v>
      </c>
      <c r="H11" s="17">
        <v>0.19472561042620901</v>
      </c>
      <c r="I11" s="17">
        <v>0.22138817163278099</v>
      </c>
      <c r="J11" s="17">
        <v>0.26399062826958097</v>
      </c>
      <c r="K11" s="17">
        <v>0.20592026664124999</v>
      </c>
      <c r="L11" s="17">
        <v>0.23069145890999801</v>
      </c>
      <c r="M11" s="17"/>
      <c r="N11" s="17">
        <v>0.20638789428089199</v>
      </c>
      <c r="O11" s="17">
        <v>0.24081037850189199</v>
      </c>
      <c r="P11" s="17">
        <v>0.23619980284460901</v>
      </c>
      <c r="Q11" s="17">
        <v>0.24158417998926801</v>
      </c>
      <c r="R11" s="17"/>
      <c r="S11" s="17">
        <v>0.2009858909018</v>
      </c>
      <c r="T11" s="17">
        <v>0.263245511817773</v>
      </c>
      <c r="U11" s="17">
        <v>0.21936396287388499</v>
      </c>
      <c r="V11" s="17">
        <v>0.244230230793963</v>
      </c>
      <c r="W11" s="17">
        <v>0.22958538284898999</v>
      </c>
      <c r="X11" s="17">
        <v>0.22575511107535401</v>
      </c>
      <c r="Y11" s="17">
        <v>0.213226461947784</v>
      </c>
      <c r="Z11" s="17"/>
      <c r="AA11" s="17">
        <v>0.20736153669010299</v>
      </c>
      <c r="AB11" s="17">
        <v>0.266473099356554</v>
      </c>
      <c r="AC11" s="17"/>
      <c r="AD11" s="17">
        <v>0.22749813853619999</v>
      </c>
      <c r="AE11" s="17">
        <v>0.18675360464684601</v>
      </c>
      <c r="AF11" s="17">
        <v>0.20454002906109001</v>
      </c>
      <c r="AG11" s="17"/>
      <c r="AH11" s="17">
        <v>0.190164092809746</v>
      </c>
      <c r="AI11" s="17">
        <v>0.23597794777404399</v>
      </c>
      <c r="AJ11" s="17"/>
      <c r="AK11" s="17">
        <v>0.20334567540850301</v>
      </c>
      <c r="AL11" s="17">
        <v>0.24243442861421699</v>
      </c>
      <c r="AM11" s="17"/>
      <c r="AN11" s="17">
        <v>0.223970707459273</v>
      </c>
      <c r="AO11" s="17">
        <v>0.24158417998926801</v>
      </c>
      <c r="AP11" s="17"/>
      <c r="AQ11" s="17">
        <v>0.21093663514590599</v>
      </c>
      <c r="AR11" s="17">
        <v>0.23994781633300399</v>
      </c>
      <c r="AS11" s="17"/>
      <c r="AT11" s="17">
        <v>0.24702481166514501</v>
      </c>
      <c r="AU11" s="17">
        <v>0.24317815299800599</v>
      </c>
      <c r="AV11" s="17">
        <v>0.22390914082595001</v>
      </c>
      <c r="AW11" s="17">
        <v>0.194484000972591</v>
      </c>
      <c r="AX11" s="17"/>
      <c r="AY11" s="17">
        <v>0.232932604897617</v>
      </c>
      <c r="AZ11" s="17">
        <v>0.22963803984669001</v>
      </c>
      <c r="BA11" s="17"/>
      <c r="BB11" s="17">
        <v>0.18750381353398099</v>
      </c>
      <c r="BC11" s="17">
        <v>0.23815293613553101</v>
      </c>
      <c r="BD11" s="17"/>
      <c r="BE11" s="17">
        <v>0.21531188728071099</v>
      </c>
      <c r="BF11" s="17">
        <v>0.232255665514781</v>
      </c>
      <c r="BG11" s="17"/>
      <c r="BH11" s="17">
        <v>0.21394390083352499</v>
      </c>
      <c r="BI11" s="17">
        <v>0.231723235540886</v>
      </c>
      <c r="BJ11" s="17"/>
      <c r="BK11" s="17">
        <v>0.24688280877671101</v>
      </c>
      <c r="BL11" s="17">
        <v>0.22741774491855701</v>
      </c>
      <c r="BM11" s="17"/>
      <c r="BN11" s="17">
        <v>0.204504352307851</v>
      </c>
      <c r="BO11" s="17">
        <v>0.23146763723913499</v>
      </c>
      <c r="BP11" s="17"/>
      <c r="BQ11" s="17">
        <v>0.17346477985766101</v>
      </c>
      <c r="BR11" s="17">
        <v>0.23476300919722201</v>
      </c>
      <c r="BS11" s="17"/>
      <c r="BT11" s="17">
        <v>0.13988462368799501</v>
      </c>
      <c r="BU11" s="17">
        <v>0.23633248903298801</v>
      </c>
      <c r="BV11" s="17"/>
      <c r="BW11" s="17">
        <v>0.19911167096420099</v>
      </c>
      <c r="BX11" s="17">
        <v>0.24514302743001301</v>
      </c>
      <c r="BY11" s="17"/>
      <c r="BZ11" s="17">
        <v>0.20213257617475699</v>
      </c>
      <c r="CA11" s="17">
        <v>0.23164560231777201</v>
      </c>
    </row>
    <row r="12" spans="2:79" ht="29" x14ac:dyDescent="0.35">
      <c r="B12" s="18" t="s">
        <v>526</v>
      </c>
      <c r="C12" s="17">
        <v>0.18565916900016199</v>
      </c>
      <c r="D12" s="17">
        <v>0.18570150700420299</v>
      </c>
      <c r="E12" s="17">
        <v>0.21606149446238199</v>
      </c>
      <c r="F12" s="17">
        <v>0.18576760372774001</v>
      </c>
      <c r="G12" s="17">
        <v>0.20548937532526901</v>
      </c>
      <c r="H12" s="17">
        <v>0.15076153818846899</v>
      </c>
      <c r="I12" s="17">
        <v>0.18429224699171301</v>
      </c>
      <c r="J12" s="17">
        <v>0.19037696466943099</v>
      </c>
      <c r="K12" s="17">
        <v>0.220638741335108</v>
      </c>
      <c r="L12" s="17">
        <v>9.5582491803117398E-2</v>
      </c>
      <c r="M12" s="17"/>
      <c r="N12" s="17">
        <v>0.153729417972361</v>
      </c>
      <c r="O12" s="17">
        <v>0.187439673210128</v>
      </c>
      <c r="P12" s="17">
        <v>0.20312949834201</v>
      </c>
      <c r="Q12" s="17">
        <v>0.203110179808938</v>
      </c>
      <c r="R12" s="17"/>
      <c r="S12" s="17">
        <v>0.148943221974361</v>
      </c>
      <c r="T12" s="17">
        <v>0.25837940849902102</v>
      </c>
      <c r="U12" s="17">
        <v>0.23766782887367499</v>
      </c>
      <c r="V12" s="17">
        <v>0.177623923862261</v>
      </c>
      <c r="W12" s="17">
        <v>0.195975652521518</v>
      </c>
      <c r="X12" s="17">
        <v>0.184017111404015</v>
      </c>
      <c r="Y12" s="17">
        <v>0.17942256294137299</v>
      </c>
      <c r="Z12" s="17"/>
      <c r="AA12" s="17">
        <v>0.188676591505686</v>
      </c>
      <c r="AB12" s="17">
        <v>0.180898234766079</v>
      </c>
      <c r="AC12" s="17"/>
      <c r="AD12" s="17">
        <v>0.20667524050969199</v>
      </c>
      <c r="AE12" s="17">
        <v>0.213319357745796</v>
      </c>
      <c r="AF12" s="17">
        <v>0.15913645779034599</v>
      </c>
      <c r="AG12" s="17"/>
      <c r="AH12" s="17">
        <v>0.244946812755793</v>
      </c>
      <c r="AI12" s="17">
        <v>0.17725907259836399</v>
      </c>
      <c r="AJ12" s="17"/>
      <c r="AK12" s="17">
        <v>0.15771101597791301</v>
      </c>
      <c r="AL12" s="17">
        <v>0.19825241106232999</v>
      </c>
      <c r="AM12" s="17"/>
      <c r="AN12" s="17">
        <v>0.175889198264567</v>
      </c>
      <c r="AO12" s="17">
        <v>0.203110179808938</v>
      </c>
      <c r="AP12" s="17"/>
      <c r="AQ12" s="17">
        <v>0.17634847574361801</v>
      </c>
      <c r="AR12" s="17">
        <v>0.19030369724857901</v>
      </c>
      <c r="AS12" s="17"/>
      <c r="AT12" s="17">
        <v>0.17509526333911701</v>
      </c>
      <c r="AU12" s="17">
        <v>0.19097805068502799</v>
      </c>
      <c r="AV12" s="17">
        <v>0.18488807234468499</v>
      </c>
      <c r="AW12" s="17">
        <v>0.19120591681629201</v>
      </c>
      <c r="AX12" s="17"/>
      <c r="AY12" s="17">
        <v>0.21813430917889401</v>
      </c>
      <c r="AZ12" s="17">
        <v>0.177610140079245</v>
      </c>
      <c r="BA12" s="17"/>
      <c r="BB12" s="17">
        <v>0.184415109474037</v>
      </c>
      <c r="BC12" s="17">
        <v>0.185887710116488</v>
      </c>
      <c r="BD12" s="17"/>
      <c r="BE12" s="17">
        <v>0.181988889294245</v>
      </c>
      <c r="BF12" s="17">
        <v>0.186140171709713</v>
      </c>
      <c r="BG12" s="17"/>
      <c r="BH12" s="17">
        <v>0.20833544393758199</v>
      </c>
      <c r="BI12" s="17">
        <v>0.18367454487510701</v>
      </c>
      <c r="BJ12" s="17"/>
      <c r="BK12" s="17">
        <v>0.21766408584646199</v>
      </c>
      <c r="BL12" s="17">
        <v>0.18011357344475001</v>
      </c>
      <c r="BM12" s="17"/>
      <c r="BN12" s="17">
        <v>0.24026522327008201</v>
      </c>
      <c r="BO12" s="17">
        <v>0.18317064577272199</v>
      </c>
      <c r="BP12" s="17"/>
      <c r="BQ12" s="17">
        <v>0.19942390441470501</v>
      </c>
      <c r="BR12" s="17">
        <v>0.18457630620889101</v>
      </c>
      <c r="BS12" s="17"/>
      <c r="BT12" s="17">
        <v>0.177271410260843</v>
      </c>
      <c r="BU12" s="17">
        <v>0.18621954852261899</v>
      </c>
      <c r="BV12" s="17"/>
      <c r="BW12" s="17">
        <v>0.18071222851032601</v>
      </c>
      <c r="BX12" s="17">
        <v>0.18801527341621699</v>
      </c>
      <c r="BY12" s="17"/>
      <c r="BZ12" s="17">
        <v>0.26280572600554802</v>
      </c>
      <c r="CA12" s="17">
        <v>0.18195198646369201</v>
      </c>
    </row>
    <row r="13" spans="2:79" x14ac:dyDescent="0.35">
      <c r="B13" s="18" t="s">
        <v>525</v>
      </c>
      <c r="C13" s="17">
        <v>0.17110397091909599</v>
      </c>
      <c r="D13" s="17">
        <v>0.229191524069213</v>
      </c>
      <c r="E13" s="17">
        <v>0.160239685415039</v>
      </c>
      <c r="F13" s="17">
        <v>9.2362919793951004E-2</v>
      </c>
      <c r="G13" s="17">
        <v>0.22681874234478999</v>
      </c>
      <c r="H13" s="17">
        <v>8.4508558194391098E-2</v>
      </c>
      <c r="I13" s="17">
        <v>0.15734206250216301</v>
      </c>
      <c r="J13" s="17">
        <v>0.25787076730636999</v>
      </c>
      <c r="K13" s="17">
        <v>0.104173310570762</v>
      </c>
      <c r="L13" s="17">
        <v>0.34608822196099898</v>
      </c>
      <c r="M13" s="17"/>
      <c r="N13" s="17">
        <v>0.22895835471519899</v>
      </c>
      <c r="O13" s="17">
        <v>0.197020382358814</v>
      </c>
      <c r="P13" s="17">
        <v>0.13979629320624201</v>
      </c>
      <c r="Q13" s="17">
        <v>0.123767351205035</v>
      </c>
      <c r="R13" s="17"/>
      <c r="S13" s="17">
        <v>0.20973622681672899</v>
      </c>
      <c r="T13" s="17">
        <v>0.147388189463459</v>
      </c>
      <c r="U13" s="17">
        <v>0.129164690364127</v>
      </c>
      <c r="V13" s="17">
        <v>0.19073990054332501</v>
      </c>
      <c r="W13" s="17">
        <v>0.146724027428797</v>
      </c>
      <c r="X13" s="17">
        <v>0.14531681305663</v>
      </c>
      <c r="Y13" s="17">
        <v>0.166333322871106</v>
      </c>
      <c r="Z13" s="17"/>
      <c r="AA13" s="17">
        <v>0.13895656664846601</v>
      </c>
      <c r="AB13" s="17">
        <v>0.22182662485594101</v>
      </c>
      <c r="AC13" s="17"/>
      <c r="AD13" s="17">
        <v>0.12213787626091201</v>
      </c>
      <c r="AE13" s="17">
        <v>0.10264597122952999</v>
      </c>
      <c r="AF13" s="17">
        <v>0.17634171856230099</v>
      </c>
      <c r="AG13" s="17"/>
      <c r="AH13" s="17">
        <v>9.6050445986486599E-2</v>
      </c>
      <c r="AI13" s="17">
        <v>0.18173783667580001</v>
      </c>
      <c r="AJ13" s="17"/>
      <c r="AK13" s="17">
        <v>0.16820131386128001</v>
      </c>
      <c r="AL13" s="17">
        <v>0.17241188786528699</v>
      </c>
      <c r="AM13" s="17"/>
      <c r="AN13" s="17">
        <v>0.19760543804876901</v>
      </c>
      <c r="AO13" s="17">
        <v>0.123767351205035</v>
      </c>
      <c r="AP13" s="17"/>
      <c r="AQ13" s="17">
        <v>0.13234171538615699</v>
      </c>
      <c r="AR13" s="17">
        <v>0.19044005963284999</v>
      </c>
      <c r="AS13" s="17"/>
      <c r="AT13" s="17">
        <v>0.24135485013243599</v>
      </c>
      <c r="AU13" s="17">
        <v>0.20511964344629199</v>
      </c>
      <c r="AV13" s="17">
        <v>0.134283021058796</v>
      </c>
      <c r="AW13" s="17">
        <v>8.8431946156139099E-2</v>
      </c>
      <c r="AX13" s="17"/>
      <c r="AY13" s="17">
        <v>0.125586875502297</v>
      </c>
      <c r="AZ13" s="17">
        <v>0.18238547472137601</v>
      </c>
      <c r="BA13" s="17"/>
      <c r="BB13" s="17">
        <v>0.14839520420256899</v>
      </c>
      <c r="BC13" s="17">
        <v>0.17527570610281801</v>
      </c>
      <c r="BD13" s="17"/>
      <c r="BE13" s="17">
        <v>0.130279985933139</v>
      </c>
      <c r="BF13" s="17">
        <v>0.17645409378882099</v>
      </c>
      <c r="BG13" s="17"/>
      <c r="BH13" s="17">
        <v>0.161816400831892</v>
      </c>
      <c r="BI13" s="17">
        <v>0.171916817637046</v>
      </c>
      <c r="BJ13" s="17"/>
      <c r="BK13" s="17">
        <v>0.14545947459222899</v>
      </c>
      <c r="BL13" s="17">
        <v>0.17554747581973401</v>
      </c>
      <c r="BM13" s="17"/>
      <c r="BN13" s="17">
        <v>9.5443022442666198E-2</v>
      </c>
      <c r="BO13" s="17">
        <v>0.17455201400170001</v>
      </c>
      <c r="BP13" s="17"/>
      <c r="BQ13" s="17">
        <v>0.12526703556640201</v>
      </c>
      <c r="BR13" s="17">
        <v>0.17470993284023001</v>
      </c>
      <c r="BS13" s="17"/>
      <c r="BT13" s="17">
        <v>0.20013425113692801</v>
      </c>
      <c r="BU13" s="17">
        <v>0.16916448087522801</v>
      </c>
      <c r="BV13" s="17"/>
      <c r="BW13" s="17">
        <v>0.16699311478064399</v>
      </c>
      <c r="BX13" s="17">
        <v>0.173061869204202</v>
      </c>
      <c r="BY13" s="17"/>
      <c r="BZ13" s="17">
        <v>0.12590179088978201</v>
      </c>
      <c r="CA13" s="17">
        <v>0.17327610586483799</v>
      </c>
    </row>
    <row r="14" spans="2:79" ht="29" x14ac:dyDescent="0.35">
      <c r="B14" s="18" t="s">
        <v>524</v>
      </c>
      <c r="C14" s="17">
        <v>0.11001966148537599</v>
      </c>
      <c r="D14" s="17">
        <v>8.0945081013921394E-2</v>
      </c>
      <c r="E14" s="17">
        <v>0.12371546000641</v>
      </c>
      <c r="F14" s="17">
        <v>0.111458080407653</v>
      </c>
      <c r="G14" s="17">
        <v>0.112221173193728</v>
      </c>
      <c r="H14" s="17">
        <v>8.0045790617655294E-2</v>
      </c>
      <c r="I14" s="17">
        <v>7.9967074812467204E-2</v>
      </c>
      <c r="J14" s="17">
        <v>0.165109967866236</v>
      </c>
      <c r="K14" s="17">
        <v>0.19365122823811001</v>
      </c>
      <c r="L14" s="17">
        <v>0.18435904953944399</v>
      </c>
      <c r="M14" s="17"/>
      <c r="N14" s="17">
        <v>8.9896464998022202E-2</v>
      </c>
      <c r="O14" s="17">
        <v>0.111284166987748</v>
      </c>
      <c r="P14" s="17">
        <v>0.110796782312078</v>
      </c>
      <c r="Q14" s="17">
        <v>0.125411519108064</v>
      </c>
      <c r="R14" s="17"/>
      <c r="S14" s="17">
        <v>0.113421148059987</v>
      </c>
      <c r="T14" s="17">
        <v>0.11611297340013001</v>
      </c>
      <c r="U14" s="17">
        <v>0.13357359549013101</v>
      </c>
      <c r="V14" s="17">
        <v>8.0260522998474998E-2</v>
      </c>
      <c r="W14" s="17">
        <v>0.10679238358587601</v>
      </c>
      <c r="X14" s="17">
        <v>0.11986539599323701</v>
      </c>
      <c r="Y14" s="17">
        <v>0.15445304771333601</v>
      </c>
      <c r="Z14" s="17"/>
      <c r="AA14" s="17">
        <v>0.12269801651347199</v>
      </c>
      <c r="AB14" s="17">
        <v>9.0015563824338299E-2</v>
      </c>
      <c r="AC14" s="17"/>
      <c r="AD14" s="17">
        <v>0.12053115065791301</v>
      </c>
      <c r="AE14" s="17">
        <v>0.13795455546722199</v>
      </c>
      <c r="AF14" s="17">
        <v>0.123518784343221</v>
      </c>
      <c r="AG14" s="17"/>
      <c r="AH14" s="17">
        <v>0.15707516015963799</v>
      </c>
      <c r="AI14" s="17">
        <v>0.10335266141487801</v>
      </c>
      <c r="AJ14" s="17"/>
      <c r="AK14" s="17">
        <v>8.9702366490313698E-2</v>
      </c>
      <c r="AL14" s="17">
        <v>0.119174492350858</v>
      </c>
      <c r="AM14" s="17"/>
      <c r="AN14" s="17">
        <v>0.10140251029637599</v>
      </c>
      <c r="AO14" s="17">
        <v>0.125411519108064</v>
      </c>
      <c r="AP14" s="17"/>
      <c r="AQ14" s="17">
        <v>0.12539199954261701</v>
      </c>
      <c r="AR14" s="17">
        <v>0.10235135404748601</v>
      </c>
      <c r="AS14" s="17"/>
      <c r="AT14" s="17">
        <v>8.9052630543725503E-2</v>
      </c>
      <c r="AU14" s="17">
        <v>0.10925257393791001</v>
      </c>
      <c r="AV14" s="17">
        <v>0.11599298395713099</v>
      </c>
      <c r="AW14" s="17">
        <v>0.125668201046023</v>
      </c>
      <c r="AX14" s="17"/>
      <c r="AY14" s="17">
        <v>0.13968254713966699</v>
      </c>
      <c r="AZ14" s="17">
        <v>0.10266765551418799</v>
      </c>
      <c r="BA14" s="17"/>
      <c r="BB14" s="17">
        <v>0.12782221542152</v>
      </c>
      <c r="BC14" s="17">
        <v>0.106749226699437</v>
      </c>
      <c r="BD14" s="17"/>
      <c r="BE14" s="17">
        <v>0.114933903865617</v>
      </c>
      <c r="BF14" s="17">
        <v>0.109375633212415</v>
      </c>
      <c r="BG14" s="17"/>
      <c r="BH14" s="17">
        <v>8.8691567012382594E-2</v>
      </c>
      <c r="BI14" s="17">
        <v>0.111886293061743</v>
      </c>
      <c r="BJ14" s="17"/>
      <c r="BK14" s="17">
        <v>0.135541125572505</v>
      </c>
      <c r="BL14" s="17">
        <v>0.105597474779225</v>
      </c>
      <c r="BM14" s="17"/>
      <c r="BN14" s="17">
        <v>0.17788594393385301</v>
      </c>
      <c r="BO14" s="17">
        <v>0.106926839224346</v>
      </c>
      <c r="BP14" s="17"/>
      <c r="BQ14" s="17">
        <v>0.18670437183189301</v>
      </c>
      <c r="BR14" s="17">
        <v>0.10398692514916601</v>
      </c>
      <c r="BS14" s="17"/>
      <c r="BT14" s="17">
        <v>0.15746600113647299</v>
      </c>
      <c r="BU14" s="17">
        <v>0.106849809087095</v>
      </c>
      <c r="BV14" s="17"/>
      <c r="BW14" s="17">
        <v>0.11089399256640101</v>
      </c>
      <c r="BX14" s="17">
        <v>0.109603239390684</v>
      </c>
      <c r="BY14" s="17"/>
      <c r="BZ14" s="17">
        <v>0.14513953122927301</v>
      </c>
      <c r="CA14" s="17">
        <v>0.108332019510782</v>
      </c>
    </row>
    <row r="15" spans="2:79" x14ac:dyDescent="0.35">
      <c r="B15" s="18" t="s">
        <v>522</v>
      </c>
      <c r="C15" s="17">
        <v>0.109285667522241</v>
      </c>
      <c r="D15" s="17">
        <v>0.103433389377623</v>
      </c>
      <c r="E15" s="17">
        <v>0.11210254758294499</v>
      </c>
      <c r="F15" s="17">
        <v>8.7189505130118694E-2</v>
      </c>
      <c r="G15" s="17">
        <v>0.13702798080541501</v>
      </c>
      <c r="H15" s="17">
        <v>9.5872571180341107E-2</v>
      </c>
      <c r="I15" s="17">
        <v>9.3689440080520103E-2</v>
      </c>
      <c r="J15" s="17">
        <v>0.129661790498735</v>
      </c>
      <c r="K15" s="17">
        <v>0.14836904246011701</v>
      </c>
      <c r="L15" s="17">
        <v>0.12884430065053801</v>
      </c>
      <c r="M15" s="17"/>
      <c r="N15" s="17">
        <v>9.6508563835739899E-2</v>
      </c>
      <c r="O15" s="17">
        <v>9.4604858916645801E-2</v>
      </c>
      <c r="P15" s="17">
        <v>0.116831301987448</v>
      </c>
      <c r="Q15" s="17">
        <v>0.12424817881737101</v>
      </c>
      <c r="R15" s="17"/>
      <c r="S15" s="17">
        <v>0.111514615919228</v>
      </c>
      <c r="T15" s="17">
        <v>0.10519314898773</v>
      </c>
      <c r="U15" s="17">
        <v>0.139840666318618</v>
      </c>
      <c r="V15" s="17">
        <v>8.9910112579226403E-2</v>
      </c>
      <c r="W15" s="17">
        <v>0.12099384150522099</v>
      </c>
      <c r="X15" s="17">
        <v>0.118313057766366</v>
      </c>
      <c r="Y15" s="17">
        <v>0.109367434236358</v>
      </c>
      <c r="Z15" s="17"/>
      <c r="AA15" s="17">
        <v>0.121538746824782</v>
      </c>
      <c r="AB15" s="17">
        <v>8.9952576243972501E-2</v>
      </c>
      <c r="AC15" s="17"/>
      <c r="AD15" s="17">
        <v>0.12087902027627501</v>
      </c>
      <c r="AE15" s="17">
        <v>0.15626668188905399</v>
      </c>
      <c r="AF15" s="17">
        <v>0.10662168068504201</v>
      </c>
      <c r="AG15" s="17"/>
      <c r="AH15" s="17">
        <v>0.154872956661573</v>
      </c>
      <c r="AI15" s="17">
        <v>0.102826688901917</v>
      </c>
      <c r="AJ15" s="17"/>
      <c r="AK15" s="17">
        <v>0.107623695459063</v>
      </c>
      <c r="AL15" s="17">
        <v>0.110034540496978</v>
      </c>
      <c r="AM15" s="17"/>
      <c r="AN15" s="17">
        <v>0.100908886424214</v>
      </c>
      <c r="AO15" s="17">
        <v>0.12424817881737101</v>
      </c>
      <c r="AP15" s="17"/>
      <c r="AQ15" s="17">
        <v>0.11640032871490701</v>
      </c>
      <c r="AR15" s="17">
        <v>0.105736603668803</v>
      </c>
      <c r="AS15" s="17"/>
      <c r="AT15" s="17">
        <v>0.10437002480793101</v>
      </c>
      <c r="AU15" s="17">
        <v>9.22586850454577E-2</v>
      </c>
      <c r="AV15" s="17">
        <v>0.114972758660096</v>
      </c>
      <c r="AW15" s="17">
        <v>0.14014042698534099</v>
      </c>
      <c r="AX15" s="17"/>
      <c r="AY15" s="17">
        <v>0.13960382765021101</v>
      </c>
      <c r="AZ15" s="17">
        <v>0.101771250452571</v>
      </c>
      <c r="BA15" s="17"/>
      <c r="BB15" s="17">
        <v>0.11480678880705</v>
      </c>
      <c r="BC15" s="17">
        <v>0.10827140478376</v>
      </c>
      <c r="BD15" s="17"/>
      <c r="BE15" s="17">
        <v>0.13495016322827699</v>
      </c>
      <c r="BF15" s="17">
        <v>0.105922247575265</v>
      </c>
      <c r="BG15" s="17"/>
      <c r="BH15" s="17">
        <v>0.14059002856952199</v>
      </c>
      <c r="BI15" s="17">
        <v>0.10654591461638201</v>
      </c>
      <c r="BJ15" s="17"/>
      <c r="BK15" s="17">
        <v>0.104632556588973</v>
      </c>
      <c r="BL15" s="17">
        <v>0.11009192711773701</v>
      </c>
      <c r="BM15" s="17"/>
      <c r="BN15" s="17">
        <v>0.15778659442495099</v>
      </c>
      <c r="BO15" s="17">
        <v>0.107075368961698</v>
      </c>
      <c r="BP15" s="17"/>
      <c r="BQ15" s="17">
        <v>0.18566264385218201</v>
      </c>
      <c r="BR15" s="17">
        <v>0.103277140421162</v>
      </c>
      <c r="BS15" s="17"/>
      <c r="BT15" s="17">
        <v>0.160157831001526</v>
      </c>
      <c r="BU15" s="17">
        <v>0.10588693854554</v>
      </c>
      <c r="BV15" s="17"/>
      <c r="BW15" s="17">
        <v>0.10976603498564701</v>
      </c>
      <c r="BX15" s="17">
        <v>0.10905688047615</v>
      </c>
      <c r="BY15" s="17"/>
      <c r="BZ15" s="17">
        <v>0.15741471148946401</v>
      </c>
      <c r="CA15" s="17">
        <v>0.10697288574405001</v>
      </c>
    </row>
    <row r="16" spans="2:79" x14ac:dyDescent="0.35">
      <c r="B16" s="18" t="s">
        <v>523</v>
      </c>
      <c r="C16" s="17">
        <v>0.10307862012591699</v>
      </c>
      <c r="D16" s="17">
        <v>9.0879448188270096E-2</v>
      </c>
      <c r="E16" s="17">
        <v>9.6371064404448398E-2</v>
      </c>
      <c r="F16" s="17">
        <v>0.11374197511667899</v>
      </c>
      <c r="G16" s="17">
        <v>0.134928414238174</v>
      </c>
      <c r="H16" s="17">
        <v>5.9558003577491803E-2</v>
      </c>
      <c r="I16" s="17">
        <v>0.10322044847343299</v>
      </c>
      <c r="J16" s="17">
        <v>0.14622554882422001</v>
      </c>
      <c r="K16" s="17">
        <v>0.16585836171579399</v>
      </c>
      <c r="L16" s="17">
        <v>3.6316246855065501E-2</v>
      </c>
      <c r="M16" s="17"/>
      <c r="N16" s="17">
        <v>5.4996667255377399E-2</v>
      </c>
      <c r="O16" s="17">
        <v>0.100767437529657</v>
      </c>
      <c r="P16" s="17">
        <v>0.12855515000970899</v>
      </c>
      <c r="Q16" s="17">
        <v>0.13238710458206199</v>
      </c>
      <c r="R16" s="17"/>
      <c r="S16" s="17">
        <v>8.5321698519795097E-2</v>
      </c>
      <c r="T16" s="17">
        <v>0.14424698793678201</v>
      </c>
      <c r="U16" s="17">
        <v>0.135376367616965</v>
      </c>
      <c r="V16" s="17">
        <v>7.4456065621571296E-2</v>
      </c>
      <c r="W16" s="17">
        <v>0.12710445096282799</v>
      </c>
      <c r="X16" s="17">
        <v>0.128211483233935</v>
      </c>
      <c r="Y16" s="17">
        <v>0.106972104174301</v>
      </c>
      <c r="Z16" s="17"/>
      <c r="AA16" s="17">
        <v>0.133234058655398</v>
      </c>
      <c r="AB16" s="17">
        <v>5.5498919445631602E-2</v>
      </c>
      <c r="AC16" s="17"/>
      <c r="AD16" s="17">
        <v>0.134756792019361</v>
      </c>
      <c r="AE16" s="17">
        <v>0.16168654285735501</v>
      </c>
      <c r="AF16" s="17">
        <v>0.118779221457723</v>
      </c>
      <c r="AG16" s="17"/>
      <c r="AH16" s="17">
        <v>0.194381163844664</v>
      </c>
      <c r="AI16" s="17">
        <v>9.0142532260322997E-2</v>
      </c>
      <c r="AJ16" s="17"/>
      <c r="AK16" s="17">
        <v>0.10087474195301301</v>
      </c>
      <c r="AL16" s="17">
        <v>0.104071672199333</v>
      </c>
      <c r="AM16" s="17"/>
      <c r="AN16" s="17">
        <v>8.6670227593309404E-2</v>
      </c>
      <c r="AO16" s="17">
        <v>0.13238710458206199</v>
      </c>
      <c r="AP16" s="17"/>
      <c r="AQ16" s="17">
        <v>0.124489296466854</v>
      </c>
      <c r="AR16" s="17">
        <v>9.2398159676497296E-2</v>
      </c>
      <c r="AS16" s="17"/>
      <c r="AT16" s="17">
        <v>5.2377749231115503E-2</v>
      </c>
      <c r="AU16" s="17">
        <v>0.102521318630256</v>
      </c>
      <c r="AV16" s="17">
        <v>0.111805456047484</v>
      </c>
      <c r="AW16" s="17">
        <v>0.15521166388073501</v>
      </c>
      <c r="AX16" s="17"/>
      <c r="AY16" s="17">
        <v>0.15596943548279099</v>
      </c>
      <c r="AZ16" s="17">
        <v>8.9969524980666696E-2</v>
      </c>
      <c r="BA16" s="17"/>
      <c r="BB16" s="17">
        <v>0.11942816670421399</v>
      </c>
      <c r="BC16" s="17">
        <v>0.10007511141274</v>
      </c>
      <c r="BD16" s="17"/>
      <c r="BE16" s="17">
        <v>0.126870877412051</v>
      </c>
      <c r="BF16" s="17">
        <v>9.9960563427808305E-2</v>
      </c>
      <c r="BG16" s="17"/>
      <c r="BH16" s="17">
        <v>0.122896176274469</v>
      </c>
      <c r="BI16" s="17">
        <v>0.10134419063339201</v>
      </c>
      <c r="BJ16" s="17"/>
      <c r="BK16" s="17">
        <v>0.13649112763006399</v>
      </c>
      <c r="BL16" s="17">
        <v>9.7289126780253296E-2</v>
      </c>
      <c r="BM16" s="17"/>
      <c r="BN16" s="17">
        <v>0.148475433158231</v>
      </c>
      <c r="BO16" s="17">
        <v>0.101009783159154</v>
      </c>
      <c r="BP16" s="17"/>
      <c r="BQ16" s="17">
        <v>0.19570622386984601</v>
      </c>
      <c r="BR16" s="17">
        <v>9.5791666725206004E-2</v>
      </c>
      <c r="BS16" s="17"/>
      <c r="BT16" s="17">
        <v>0.12609905849725001</v>
      </c>
      <c r="BU16" s="17">
        <v>0.10154064285901999</v>
      </c>
      <c r="BV16" s="17"/>
      <c r="BW16" s="17">
        <v>0.1169337732065</v>
      </c>
      <c r="BX16" s="17">
        <v>9.6479756156287996E-2</v>
      </c>
      <c r="BY16" s="17"/>
      <c r="BZ16" s="17">
        <v>0.18455558054735199</v>
      </c>
      <c r="CA16" s="17">
        <v>9.9163345400462399E-2</v>
      </c>
    </row>
    <row r="17" spans="2:79" x14ac:dyDescent="0.35">
      <c r="B17" s="18" t="s">
        <v>520</v>
      </c>
      <c r="C17" s="17">
        <v>9.4473916307809602E-2</v>
      </c>
      <c r="D17" s="17">
        <v>7.6817679374998907E-2</v>
      </c>
      <c r="E17" s="17">
        <v>7.0158454447329904E-2</v>
      </c>
      <c r="F17" s="17">
        <v>8.7898325401792501E-2</v>
      </c>
      <c r="G17" s="17">
        <v>0.15459495509290799</v>
      </c>
      <c r="H17" s="17">
        <v>7.85259397465011E-2</v>
      </c>
      <c r="I17" s="17">
        <v>5.76426741193262E-2</v>
      </c>
      <c r="J17" s="17">
        <v>0.14043220897195399</v>
      </c>
      <c r="K17" s="17">
        <v>0.18790964627830001</v>
      </c>
      <c r="L17" s="17">
        <v>7.0065234103785401E-2</v>
      </c>
      <c r="M17" s="17"/>
      <c r="N17" s="17">
        <v>6.8950770139510106E-2</v>
      </c>
      <c r="O17" s="17">
        <v>9.2680964449865302E-2</v>
      </c>
      <c r="P17" s="17">
        <v>9.3742325412029606E-2</v>
      </c>
      <c r="Q17" s="17">
        <v>0.11656036718463</v>
      </c>
      <c r="R17" s="17"/>
      <c r="S17" s="17">
        <v>6.8814181402194294E-2</v>
      </c>
      <c r="T17" s="17">
        <v>8.0919254989097494E-2</v>
      </c>
      <c r="U17" s="17">
        <v>0.113728212090111</v>
      </c>
      <c r="V17" s="17">
        <v>6.8191725236593503E-2</v>
      </c>
      <c r="W17" s="17">
        <v>0.11104128353612799</v>
      </c>
      <c r="X17" s="17">
        <v>0.12482497015711599</v>
      </c>
      <c r="Y17" s="17">
        <v>0.12725109670156301</v>
      </c>
      <c r="Z17" s="17"/>
      <c r="AA17" s="17">
        <v>0.112877423188735</v>
      </c>
      <c r="AB17" s="17">
        <v>6.5436588662717093E-2</v>
      </c>
      <c r="AC17" s="17"/>
      <c r="AD17" s="17">
        <v>9.80261414907556E-2</v>
      </c>
      <c r="AE17" s="17">
        <v>0.14670884909679099</v>
      </c>
      <c r="AF17" s="17">
        <v>0.10471967444567699</v>
      </c>
      <c r="AG17" s="17"/>
      <c r="AH17" s="17">
        <v>0.14133744493685499</v>
      </c>
      <c r="AI17" s="17">
        <v>8.7834115275490496E-2</v>
      </c>
      <c r="AJ17" s="17"/>
      <c r="AK17" s="17">
        <v>8.0897761958625594E-2</v>
      </c>
      <c r="AL17" s="17">
        <v>0.100591236398927</v>
      </c>
      <c r="AM17" s="17"/>
      <c r="AN17" s="17">
        <v>8.2108788517551698E-2</v>
      </c>
      <c r="AO17" s="17">
        <v>0.11656036718463</v>
      </c>
      <c r="AP17" s="17"/>
      <c r="AQ17" s="17">
        <v>0.107793044891399</v>
      </c>
      <c r="AR17" s="17">
        <v>8.7829827919729805E-2</v>
      </c>
      <c r="AS17" s="17"/>
      <c r="AT17" s="17">
        <v>6.7101436167645398E-2</v>
      </c>
      <c r="AU17" s="17">
        <v>8.8129588366690895E-2</v>
      </c>
      <c r="AV17" s="17">
        <v>0.10643032924724601</v>
      </c>
      <c r="AW17" s="17">
        <v>0.114296370004088</v>
      </c>
      <c r="AX17" s="17"/>
      <c r="AY17" s="17">
        <v>0.128828631397158</v>
      </c>
      <c r="AZ17" s="17">
        <v>8.5959030958520005E-2</v>
      </c>
      <c r="BA17" s="17"/>
      <c r="BB17" s="17">
        <v>0.11229978414804501</v>
      </c>
      <c r="BC17" s="17">
        <v>9.11991986193601E-2</v>
      </c>
      <c r="BD17" s="17"/>
      <c r="BE17" s="17">
        <v>0.12603842937448001</v>
      </c>
      <c r="BF17" s="17">
        <v>9.0337278904875404E-2</v>
      </c>
      <c r="BG17" s="17"/>
      <c r="BH17" s="17">
        <v>0.103139480646866</v>
      </c>
      <c r="BI17" s="17">
        <v>9.3715507438100296E-2</v>
      </c>
      <c r="BJ17" s="17"/>
      <c r="BK17" s="17">
        <v>0.102601124544783</v>
      </c>
      <c r="BL17" s="17">
        <v>9.3065688625378507E-2</v>
      </c>
      <c r="BM17" s="17"/>
      <c r="BN17" s="17">
        <v>0.15959464430870901</v>
      </c>
      <c r="BO17" s="17">
        <v>9.1506215264680502E-2</v>
      </c>
      <c r="BP17" s="17"/>
      <c r="BQ17" s="17">
        <v>0.146996977966832</v>
      </c>
      <c r="BR17" s="17">
        <v>9.0341961174542601E-2</v>
      </c>
      <c r="BS17" s="17"/>
      <c r="BT17" s="17">
        <v>0.14156858573047301</v>
      </c>
      <c r="BU17" s="17">
        <v>9.1327558719142596E-2</v>
      </c>
      <c r="BV17" s="17"/>
      <c r="BW17" s="17">
        <v>0.102136475655923</v>
      </c>
      <c r="BX17" s="17">
        <v>9.0824430336538101E-2</v>
      </c>
      <c r="BY17" s="17"/>
      <c r="BZ17" s="17">
        <v>0.12235191160404001</v>
      </c>
      <c r="CA17" s="17">
        <v>9.3134273667545495E-2</v>
      </c>
    </row>
    <row r="18" spans="2:79" x14ac:dyDescent="0.35">
      <c r="B18" s="18" t="s">
        <v>521</v>
      </c>
      <c r="C18" s="17">
        <v>9.0994540838875607E-2</v>
      </c>
      <c r="D18" s="17">
        <v>0.11401194252210101</v>
      </c>
      <c r="E18" s="17">
        <v>0.10141299105738399</v>
      </c>
      <c r="F18" s="17">
        <v>8.7858365293692897E-2</v>
      </c>
      <c r="G18" s="17">
        <v>7.6048932389899404E-2</v>
      </c>
      <c r="H18" s="17">
        <v>0.132623009747173</v>
      </c>
      <c r="I18" s="17">
        <v>6.1348803795552402E-2</v>
      </c>
      <c r="J18" s="17">
        <v>6.2126016252713703E-2</v>
      </c>
      <c r="K18" s="17">
        <v>8.7858358291965602E-2</v>
      </c>
      <c r="L18" s="17">
        <v>5.2138437076013698E-2</v>
      </c>
      <c r="M18" s="17"/>
      <c r="N18" s="17">
        <v>5.8707841876640597E-2</v>
      </c>
      <c r="O18" s="17">
        <v>7.9306170349803307E-2</v>
      </c>
      <c r="P18" s="17">
        <v>0.101680535848645</v>
      </c>
      <c r="Q18" s="17">
        <v>0.118893532897586</v>
      </c>
      <c r="R18" s="17"/>
      <c r="S18" s="17">
        <v>9.3774098388165097E-2</v>
      </c>
      <c r="T18" s="17">
        <v>0.106907279747969</v>
      </c>
      <c r="U18" s="17">
        <v>0.10007562820206201</v>
      </c>
      <c r="V18" s="17">
        <v>7.8072371982539704E-2</v>
      </c>
      <c r="W18" s="17">
        <v>9.8152852095392901E-2</v>
      </c>
      <c r="X18" s="17">
        <v>0.116794636897423</v>
      </c>
      <c r="Y18" s="17">
        <v>8.7423718017738003E-2</v>
      </c>
      <c r="Z18" s="17"/>
      <c r="AA18" s="17">
        <v>0.109435579777381</v>
      </c>
      <c r="AB18" s="17">
        <v>6.1897994553543403E-2</v>
      </c>
      <c r="AC18" s="17"/>
      <c r="AD18" s="17">
        <v>0.115045060074093</v>
      </c>
      <c r="AE18" s="17">
        <v>0.12772486720531201</v>
      </c>
      <c r="AF18" s="17">
        <v>9.4750143179502894E-2</v>
      </c>
      <c r="AG18" s="17"/>
      <c r="AH18" s="17">
        <v>0.150692153729623</v>
      </c>
      <c r="AI18" s="17">
        <v>8.2536358467749205E-2</v>
      </c>
      <c r="AJ18" s="17"/>
      <c r="AK18" s="17">
        <v>8.6842930087441303E-2</v>
      </c>
      <c r="AL18" s="17">
        <v>9.2865227574385201E-2</v>
      </c>
      <c r="AM18" s="17"/>
      <c r="AN18" s="17">
        <v>7.5375254428880795E-2</v>
      </c>
      <c r="AO18" s="17">
        <v>0.118893532897586</v>
      </c>
      <c r="AP18" s="17"/>
      <c r="AQ18" s="17">
        <v>0.11231644263124201</v>
      </c>
      <c r="AR18" s="17">
        <v>8.0358364513873196E-2</v>
      </c>
      <c r="AS18" s="17"/>
      <c r="AT18" s="17">
        <v>6.0830106645056101E-2</v>
      </c>
      <c r="AU18" s="17">
        <v>6.9025614584105596E-2</v>
      </c>
      <c r="AV18" s="17">
        <v>0.11484490615020899</v>
      </c>
      <c r="AW18" s="17">
        <v>0.120528471362759</v>
      </c>
      <c r="AX18" s="17"/>
      <c r="AY18" s="17">
        <v>0.13237337066824101</v>
      </c>
      <c r="AZ18" s="17">
        <v>8.0738714499799094E-2</v>
      </c>
      <c r="BA18" s="17"/>
      <c r="BB18" s="17">
        <v>0.103403340185413</v>
      </c>
      <c r="BC18" s="17">
        <v>8.87149707738039E-2</v>
      </c>
      <c r="BD18" s="17"/>
      <c r="BE18" s="17">
        <v>0.12654770082321301</v>
      </c>
      <c r="BF18" s="17">
        <v>8.6335177614324299E-2</v>
      </c>
      <c r="BG18" s="17"/>
      <c r="BH18" s="17">
        <v>8.9232903516905202E-2</v>
      </c>
      <c r="BI18" s="17">
        <v>9.1148719068696399E-2</v>
      </c>
      <c r="BJ18" s="17"/>
      <c r="BK18" s="17">
        <v>0.101837100336354</v>
      </c>
      <c r="BL18" s="17">
        <v>8.9115815452796204E-2</v>
      </c>
      <c r="BM18" s="17"/>
      <c r="BN18" s="17">
        <v>0.109516417290709</v>
      </c>
      <c r="BO18" s="17">
        <v>9.0150456416692004E-2</v>
      </c>
      <c r="BP18" s="17"/>
      <c r="BQ18" s="17">
        <v>0.119914012434041</v>
      </c>
      <c r="BR18" s="17">
        <v>8.8719464799234996E-2</v>
      </c>
      <c r="BS18" s="17"/>
      <c r="BT18" s="17">
        <v>0.10453981103368901</v>
      </c>
      <c r="BU18" s="17">
        <v>9.0089592058250206E-2</v>
      </c>
      <c r="BV18" s="17"/>
      <c r="BW18" s="17">
        <v>9.0503572994577799E-2</v>
      </c>
      <c r="BX18" s="17">
        <v>9.1228376582092596E-2</v>
      </c>
      <c r="BY18" s="17"/>
      <c r="BZ18" s="17">
        <v>9.3781925716115294E-2</v>
      </c>
      <c r="CA18" s="17">
        <v>9.0860596500457497E-2</v>
      </c>
    </row>
    <row r="19" spans="2:79" x14ac:dyDescent="0.35">
      <c r="B19" s="18" t="s">
        <v>519</v>
      </c>
      <c r="C19" s="17">
        <v>6.39472911040945E-2</v>
      </c>
      <c r="D19" s="17">
        <v>6.2946861507755206E-2</v>
      </c>
      <c r="E19" s="17">
        <v>9.80483777656663E-2</v>
      </c>
      <c r="F19" s="17">
        <v>5.7968807879533402E-2</v>
      </c>
      <c r="G19" s="17">
        <v>6.9372038425922503E-2</v>
      </c>
      <c r="H19" s="17">
        <v>4.4481906023543898E-2</v>
      </c>
      <c r="I19" s="17">
        <v>4.5353818573044699E-2</v>
      </c>
      <c r="J19" s="17">
        <v>6.7446301184166904E-2</v>
      </c>
      <c r="K19" s="17">
        <v>9.85655349450172E-2</v>
      </c>
      <c r="L19" s="17">
        <v>4.5270163991373499E-2</v>
      </c>
      <c r="M19" s="17"/>
      <c r="N19" s="17">
        <v>4.4631671688792299E-2</v>
      </c>
      <c r="O19" s="17">
        <v>5.8447772603509002E-2</v>
      </c>
      <c r="P19" s="17">
        <v>6.7422001448300697E-2</v>
      </c>
      <c r="Q19" s="17">
        <v>8.1115118085541102E-2</v>
      </c>
      <c r="R19" s="17"/>
      <c r="S19" s="17">
        <v>5.9606607849035299E-2</v>
      </c>
      <c r="T19" s="17">
        <v>6.9586198528570398E-2</v>
      </c>
      <c r="U19" s="17">
        <v>8.3643610713604696E-2</v>
      </c>
      <c r="V19" s="17">
        <v>5.9369785086378503E-2</v>
      </c>
      <c r="W19" s="17">
        <v>5.1079635904464397E-2</v>
      </c>
      <c r="X19" s="17">
        <v>6.8206396291227697E-2</v>
      </c>
      <c r="Y19" s="17">
        <v>8.8616489925133698E-2</v>
      </c>
      <c r="Z19" s="17"/>
      <c r="AA19" s="17">
        <v>7.5786783317562903E-2</v>
      </c>
      <c r="AB19" s="17">
        <v>4.5266763703617097E-2</v>
      </c>
      <c r="AC19" s="17"/>
      <c r="AD19" s="17">
        <v>7.9352064053261298E-2</v>
      </c>
      <c r="AE19" s="17">
        <v>0.105605102012001</v>
      </c>
      <c r="AF19" s="17">
        <v>5.8806834522072901E-2</v>
      </c>
      <c r="AG19" s="17"/>
      <c r="AH19" s="17">
        <v>0.12672276815984701</v>
      </c>
      <c r="AI19" s="17">
        <v>5.5053025359436597E-2</v>
      </c>
      <c r="AJ19" s="17"/>
      <c r="AK19" s="17">
        <v>5.1506349522385302E-2</v>
      </c>
      <c r="AL19" s="17">
        <v>6.9553092270813202E-2</v>
      </c>
      <c r="AM19" s="17"/>
      <c r="AN19" s="17">
        <v>5.4335861196657002E-2</v>
      </c>
      <c r="AO19" s="17">
        <v>8.1115118085541102E-2</v>
      </c>
      <c r="AP19" s="17"/>
      <c r="AQ19" s="17">
        <v>8.3440329208914601E-2</v>
      </c>
      <c r="AR19" s="17">
        <v>5.4223421610094101E-2</v>
      </c>
      <c r="AS19" s="17"/>
      <c r="AT19" s="17">
        <v>5.6502553167529002E-2</v>
      </c>
      <c r="AU19" s="17">
        <v>4.4213745170547103E-2</v>
      </c>
      <c r="AV19" s="17">
        <v>6.8486557855349198E-2</v>
      </c>
      <c r="AW19" s="17">
        <v>0.109923471094851</v>
      </c>
      <c r="AX19" s="17"/>
      <c r="AY19" s="17">
        <v>9.6009432205810596E-2</v>
      </c>
      <c r="AZ19" s="17">
        <v>5.6000624836485102E-2</v>
      </c>
      <c r="BA19" s="17"/>
      <c r="BB19" s="17">
        <v>7.5543216363849197E-2</v>
      </c>
      <c r="BC19" s="17">
        <v>6.18170508317894E-2</v>
      </c>
      <c r="BD19" s="17"/>
      <c r="BE19" s="17">
        <v>7.5012488029929505E-2</v>
      </c>
      <c r="BF19" s="17">
        <v>6.24971591987626E-2</v>
      </c>
      <c r="BG19" s="17"/>
      <c r="BH19" s="17">
        <v>6.6082009300949707E-2</v>
      </c>
      <c r="BI19" s="17">
        <v>6.3760460892987703E-2</v>
      </c>
      <c r="BJ19" s="17"/>
      <c r="BK19" s="17">
        <v>7.9268459379140496E-2</v>
      </c>
      <c r="BL19" s="17">
        <v>6.1292542675974997E-2</v>
      </c>
      <c r="BM19" s="17"/>
      <c r="BN19" s="17">
        <v>9.6311546404902304E-2</v>
      </c>
      <c r="BO19" s="17">
        <v>6.2472377706090397E-2</v>
      </c>
      <c r="BP19" s="17"/>
      <c r="BQ19" s="17">
        <v>0.12015436997760701</v>
      </c>
      <c r="BR19" s="17">
        <v>5.9525516730295103E-2</v>
      </c>
      <c r="BS19" s="17"/>
      <c r="BT19" s="17">
        <v>7.7514593332273105E-2</v>
      </c>
      <c r="BU19" s="17">
        <v>6.3040870380758299E-2</v>
      </c>
      <c r="BV19" s="17"/>
      <c r="BW19" s="17">
        <v>6.4271385679207704E-2</v>
      </c>
      <c r="BX19" s="17">
        <v>6.37929329384338E-2</v>
      </c>
      <c r="BY19" s="17"/>
      <c r="BZ19" s="17">
        <v>0.121279057854713</v>
      </c>
      <c r="CA19" s="17">
        <v>6.11922838460515E-2</v>
      </c>
    </row>
    <row r="20" spans="2:79" x14ac:dyDescent="0.35">
      <c r="B20" s="18" t="s">
        <v>97</v>
      </c>
      <c r="C20" s="17">
        <v>1.3352452687905299E-2</v>
      </c>
      <c r="D20" s="17">
        <v>1.5793493492715499E-2</v>
      </c>
      <c r="E20" s="17">
        <v>1.18881870696824E-2</v>
      </c>
      <c r="F20" s="17">
        <v>1.31252168576011E-2</v>
      </c>
      <c r="G20" s="17">
        <v>9.7310135206367492E-3</v>
      </c>
      <c r="H20" s="17">
        <v>1.5514358236679701E-2</v>
      </c>
      <c r="I20" s="17">
        <v>1.9553058317087601E-2</v>
      </c>
      <c r="J20" s="17">
        <v>3.1210199154778199E-3</v>
      </c>
      <c r="K20" s="17">
        <v>1.5345811369870401E-2</v>
      </c>
      <c r="L20" s="17">
        <v>9.8805068724833797E-3</v>
      </c>
      <c r="M20" s="17"/>
      <c r="N20" s="17">
        <v>1.3324212368672501E-2</v>
      </c>
      <c r="O20" s="17">
        <v>1.14036933177829E-2</v>
      </c>
      <c r="P20" s="17">
        <v>1.32104859229635E-2</v>
      </c>
      <c r="Q20" s="17">
        <v>1.44783134328232E-2</v>
      </c>
      <c r="R20" s="17"/>
      <c r="S20" s="17">
        <v>1.1363875242411999E-2</v>
      </c>
      <c r="T20" s="17">
        <v>1.40993059099361E-2</v>
      </c>
      <c r="U20" s="17">
        <v>1.5731436228855498E-2</v>
      </c>
      <c r="V20" s="17">
        <v>1.11112289924382E-2</v>
      </c>
      <c r="W20" s="17">
        <v>1.1974547208979801E-2</v>
      </c>
      <c r="X20" s="17">
        <v>1.9546229166701901E-2</v>
      </c>
      <c r="Y20" s="17">
        <v>1.54223886120247E-2</v>
      </c>
      <c r="Z20" s="17"/>
      <c r="AA20" s="17">
        <v>1.7209937139536099E-2</v>
      </c>
      <c r="AB20" s="17">
        <v>7.26605618572839E-3</v>
      </c>
      <c r="AC20" s="17"/>
      <c r="AD20" s="17">
        <v>1.2483249205300299E-2</v>
      </c>
      <c r="AE20" s="17">
        <v>2.2322355856813001E-2</v>
      </c>
      <c r="AF20" s="17">
        <v>1.7629835165858799E-2</v>
      </c>
      <c r="AG20" s="17"/>
      <c r="AH20" s="17">
        <v>1.8991921793592999E-2</v>
      </c>
      <c r="AI20" s="17">
        <v>1.2553431489862901E-2</v>
      </c>
      <c r="AJ20" s="17"/>
      <c r="AK20" s="17">
        <v>1.49137708817673E-2</v>
      </c>
      <c r="AL20" s="17">
        <v>1.26489336419162E-2</v>
      </c>
      <c r="AM20" s="17"/>
      <c r="AN20" s="17">
        <v>1.27221381089543E-2</v>
      </c>
      <c r="AO20" s="17">
        <v>1.44783134328232E-2</v>
      </c>
      <c r="AP20" s="17"/>
      <c r="AQ20" s="17">
        <v>2.2481631483786301E-2</v>
      </c>
      <c r="AR20" s="17">
        <v>8.7984707626049593E-3</v>
      </c>
      <c r="AS20" s="17"/>
      <c r="AT20" s="17">
        <v>8.9179764474716598E-3</v>
      </c>
      <c r="AU20" s="17">
        <v>6.32934005846735E-3</v>
      </c>
      <c r="AV20" s="17">
        <v>1.5023297849452E-2</v>
      </c>
      <c r="AW20" s="17">
        <v>3.2367541062036501E-2</v>
      </c>
      <c r="AX20" s="17"/>
      <c r="AY20" s="17">
        <v>1.35751177659417E-2</v>
      </c>
      <c r="AZ20" s="17">
        <v>1.3297264699711001E-2</v>
      </c>
      <c r="BA20" s="17"/>
      <c r="BB20" s="17">
        <v>1.51270979608646E-2</v>
      </c>
      <c r="BC20" s="17">
        <v>1.3026439821762201E-2</v>
      </c>
      <c r="BD20" s="17"/>
      <c r="BE20" s="17">
        <v>1.0377585150586399E-2</v>
      </c>
      <c r="BF20" s="17">
        <v>1.3742319254123401E-2</v>
      </c>
      <c r="BG20" s="17"/>
      <c r="BH20" s="17">
        <v>1.03475138544529E-2</v>
      </c>
      <c r="BI20" s="17">
        <v>1.3615444476443901E-2</v>
      </c>
      <c r="BJ20" s="17"/>
      <c r="BK20" s="17">
        <v>1.50839841701446E-2</v>
      </c>
      <c r="BL20" s="17">
        <v>1.3052424622277899E-2</v>
      </c>
      <c r="BM20" s="17"/>
      <c r="BN20" s="17">
        <v>1.58436655017038E-2</v>
      </c>
      <c r="BO20" s="17">
        <v>1.32389224020328E-2</v>
      </c>
      <c r="BP20" s="17"/>
      <c r="BQ20" s="17">
        <v>1.2054053718346201E-2</v>
      </c>
      <c r="BR20" s="17">
        <v>1.34545968911912E-2</v>
      </c>
      <c r="BS20" s="17"/>
      <c r="BT20" s="17">
        <v>1.81793644523373E-2</v>
      </c>
      <c r="BU20" s="17">
        <v>1.30299705334274E-2</v>
      </c>
      <c r="BV20" s="17"/>
      <c r="BW20" s="17">
        <v>1.82836020653326E-2</v>
      </c>
      <c r="BX20" s="17">
        <v>1.10038691849801E-2</v>
      </c>
      <c r="BY20" s="17"/>
      <c r="BZ20" s="17">
        <v>1.49508882201693E-2</v>
      </c>
      <c r="CA20" s="17">
        <v>1.3275641842147599E-2</v>
      </c>
    </row>
    <row r="21" spans="2:79" x14ac:dyDescent="0.35">
      <c r="B21" s="18" t="s">
        <v>103</v>
      </c>
      <c r="C21" s="19">
        <v>0.19359247096151</v>
      </c>
      <c r="D21" s="19">
        <v>0.184352818757028</v>
      </c>
      <c r="E21" s="19">
        <v>0.16197787203912001</v>
      </c>
      <c r="F21" s="19">
        <v>0.22386480935720199</v>
      </c>
      <c r="G21" s="19">
        <v>0.16554332147965201</v>
      </c>
      <c r="H21" s="19">
        <v>0.278166441433783</v>
      </c>
      <c r="I21" s="19">
        <v>0.197799741185262</v>
      </c>
      <c r="J21" s="19">
        <v>0.118723725329382</v>
      </c>
      <c r="K21" s="19">
        <v>0.184462545719914</v>
      </c>
      <c r="L21" s="19">
        <v>0.159516271997305</v>
      </c>
      <c r="M21" s="19"/>
      <c r="N21" s="19">
        <v>0.24652554397520801</v>
      </c>
      <c r="O21" s="19">
        <v>0.20777920886293599</v>
      </c>
      <c r="P21" s="19">
        <v>0.14987025610941801</v>
      </c>
      <c r="Q21" s="19">
        <v>0.16195546461506699</v>
      </c>
      <c r="R21" s="19"/>
      <c r="S21" s="19">
        <v>0.203858079186721</v>
      </c>
      <c r="T21" s="19">
        <v>0.15624876030254001</v>
      </c>
      <c r="U21" s="19">
        <v>0.15553354942375899</v>
      </c>
      <c r="V21" s="19">
        <v>0.23904143695666299</v>
      </c>
      <c r="W21" s="19">
        <v>0.15325072449472099</v>
      </c>
      <c r="X21" s="19">
        <v>0.15581448154362801</v>
      </c>
      <c r="Y21" s="19">
        <v>0.16842248924504</v>
      </c>
      <c r="Z21" s="19"/>
      <c r="AA21" s="19">
        <v>0.15695125866047499</v>
      </c>
      <c r="AB21" s="19">
        <v>0.25140552223388901</v>
      </c>
      <c r="AC21" s="19"/>
      <c r="AD21" s="19">
        <v>0.14490883013682301</v>
      </c>
      <c r="AE21" s="19">
        <v>0.152539697836717</v>
      </c>
      <c r="AF21" s="19">
        <v>0.15641978923816299</v>
      </c>
      <c r="AG21" s="19"/>
      <c r="AH21" s="19">
        <v>0.123607860288263</v>
      </c>
      <c r="AI21" s="19">
        <v>0.203508153877172</v>
      </c>
      <c r="AJ21" s="19"/>
      <c r="AK21" s="19">
        <v>0.22870390461946899</v>
      </c>
      <c r="AL21" s="19">
        <v>0.177771504801333</v>
      </c>
      <c r="AM21" s="19"/>
      <c r="AN21" s="19">
        <v>0.211304489454508</v>
      </c>
      <c r="AO21" s="19">
        <v>0.16195546461506699</v>
      </c>
      <c r="AP21" s="19"/>
      <c r="AQ21" s="19">
        <v>0.180778859325954</v>
      </c>
      <c r="AR21" s="19">
        <v>0.19998438825120801</v>
      </c>
      <c r="AS21" s="19"/>
      <c r="AT21" s="19">
        <v>0.28408297997965898</v>
      </c>
      <c r="AU21" s="19">
        <v>0.183641170248564</v>
      </c>
      <c r="AV21" s="19">
        <v>0.16189993073901299</v>
      </c>
      <c r="AW21" s="19">
        <v>0.17237255579938299</v>
      </c>
      <c r="AX21" s="19"/>
      <c r="AY21" s="19">
        <v>0.14409378149343399</v>
      </c>
      <c r="AZ21" s="19">
        <v>0.20586082087110999</v>
      </c>
      <c r="BA21" s="19"/>
      <c r="BB21" s="19">
        <v>0.191140597235782</v>
      </c>
      <c r="BC21" s="19">
        <v>0.19404289471262501</v>
      </c>
      <c r="BD21" s="19"/>
      <c r="BE21" s="19">
        <v>0.16717900409745101</v>
      </c>
      <c r="BF21" s="19">
        <v>0.19705404614058</v>
      </c>
      <c r="BG21" s="19"/>
      <c r="BH21" s="19">
        <v>0.174918488982367</v>
      </c>
      <c r="BI21" s="19">
        <v>0.19522681501708899</v>
      </c>
      <c r="BJ21" s="19"/>
      <c r="BK21" s="19">
        <v>0.169602474368725</v>
      </c>
      <c r="BL21" s="19">
        <v>0.19774929533690799</v>
      </c>
      <c r="BM21" s="19"/>
      <c r="BN21" s="19">
        <v>0.14500407908295901</v>
      </c>
      <c r="BO21" s="19">
        <v>0.195806755501755</v>
      </c>
      <c r="BP21" s="19"/>
      <c r="BQ21" s="19">
        <v>0.11730366224534</v>
      </c>
      <c r="BR21" s="19">
        <v>0.199594061973702</v>
      </c>
      <c r="BS21" s="19"/>
      <c r="BT21" s="19">
        <v>0.14642693394352199</v>
      </c>
      <c r="BU21" s="19">
        <v>0.19674356315812799</v>
      </c>
      <c r="BV21" s="19"/>
      <c r="BW21" s="19">
        <v>0.16026388349892501</v>
      </c>
      <c r="BX21" s="19">
        <v>0.20946604620721901</v>
      </c>
      <c r="BY21" s="19"/>
      <c r="BZ21" s="19">
        <v>0.105540230100309</v>
      </c>
      <c r="CA21" s="19">
        <v>0.197823712669353</v>
      </c>
    </row>
    <row r="22" spans="2:79" x14ac:dyDescent="0.35">
      <c r="B22" s="16"/>
    </row>
    <row r="23" spans="2:79" x14ac:dyDescent="0.35">
      <c r="B23" t="s">
        <v>78</v>
      </c>
    </row>
    <row r="24" spans="2:79" x14ac:dyDescent="0.35">
      <c r="B24" t="s">
        <v>79</v>
      </c>
    </row>
    <row r="26" spans="2:79" x14ac:dyDescent="0.35">
      <c r="B2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532</v>
      </c>
      <c r="C9" s="17">
        <v>0.49029967875463398</v>
      </c>
      <c r="D9" s="17">
        <v>0.43052496541818602</v>
      </c>
      <c r="E9" s="17">
        <v>0.52338683057500601</v>
      </c>
      <c r="F9" s="17">
        <v>0.53189894911397195</v>
      </c>
      <c r="G9" s="17">
        <v>0.50341275709351796</v>
      </c>
      <c r="H9" s="17">
        <v>0.46943675192315898</v>
      </c>
      <c r="I9" s="17">
        <v>0.493315715253002</v>
      </c>
      <c r="J9" s="17">
        <v>0.47896733471356101</v>
      </c>
      <c r="K9" s="17">
        <v>0.46101208386483</v>
      </c>
      <c r="L9" s="17">
        <v>0.50229309382215803</v>
      </c>
      <c r="M9" s="17"/>
      <c r="N9" s="17">
        <v>0.48899769952111399</v>
      </c>
      <c r="O9" s="17">
        <v>0.53205757733842096</v>
      </c>
      <c r="P9" s="17">
        <v>0.50370906358836198</v>
      </c>
      <c r="Q9" s="17">
        <v>0.46320144580711903</v>
      </c>
      <c r="R9" s="17"/>
      <c r="S9" s="17">
        <v>0.46673946743392603</v>
      </c>
      <c r="T9" s="17">
        <v>0.47188564987847198</v>
      </c>
      <c r="U9" s="17">
        <v>0.50892056186762802</v>
      </c>
      <c r="V9" s="17">
        <v>0.54475539012406804</v>
      </c>
      <c r="W9" s="17">
        <v>0.46293603501972402</v>
      </c>
      <c r="X9" s="17">
        <v>0.477235766380535</v>
      </c>
      <c r="Y9" s="17">
        <v>0.45726784655046898</v>
      </c>
      <c r="Z9" s="17"/>
      <c r="AA9" s="17">
        <v>0.46735274528057302</v>
      </c>
      <c r="AB9" s="17">
        <v>0.52650569264359803</v>
      </c>
      <c r="AC9" s="17"/>
      <c r="AD9" s="17">
        <v>0.44954065231946699</v>
      </c>
      <c r="AE9" s="17">
        <v>0.46396284359423901</v>
      </c>
      <c r="AF9" s="17">
        <v>0.48986067280851803</v>
      </c>
      <c r="AG9" s="17"/>
      <c r="AH9" s="17">
        <v>0.379416117872591</v>
      </c>
      <c r="AI9" s="17">
        <v>0.50601007879385496</v>
      </c>
      <c r="AJ9" s="17"/>
      <c r="AK9" s="17">
        <v>0.477127140022643</v>
      </c>
      <c r="AL9" s="17">
        <v>0.49623513247471202</v>
      </c>
      <c r="AM9" s="17"/>
      <c r="AN9" s="17">
        <v>0.505470659151391</v>
      </c>
      <c r="AO9" s="17">
        <v>0.46320144580711903</v>
      </c>
      <c r="AP9" s="17"/>
      <c r="AQ9" s="17">
        <v>0.43162022069464601</v>
      </c>
      <c r="AR9" s="17">
        <v>0.51957122632385999</v>
      </c>
      <c r="AS9" s="17"/>
      <c r="AT9" s="17">
        <v>0.49554127532172798</v>
      </c>
      <c r="AU9" s="17">
        <v>0.553191214096308</v>
      </c>
      <c r="AV9" s="17">
        <v>0.47358609577153898</v>
      </c>
      <c r="AW9" s="17">
        <v>0.37723889708281599</v>
      </c>
      <c r="AX9" s="17"/>
      <c r="AY9" s="17">
        <v>0.38939947738846797</v>
      </c>
      <c r="AZ9" s="17">
        <v>0.51530799694672702</v>
      </c>
      <c r="BA9" s="17"/>
      <c r="BB9" s="17">
        <v>0.39009663280504497</v>
      </c>
      <c r="BC9" s="17">
        <v>0.50870757283017398</v>
      </c>
      <c r="BD9" s="17"/>
      <c r="BE9" s="17">
        <v>0.47018571546471299</v>
      </c>
      <c r="BF9" s="17">
        <v>0.49293568244303498</v>
      </c>
      <c r="BG9" s="17"/>
      <c r="BH9" s="17">
        <v>0.51449920641137203</v>
      </c>
      <c r="BI9" s="17">
        <v>0.488181739783835</v>
      </c>
      <c r="BJ9" s="17"/>
      <c r="BK9" s="17">
        <v>0.52943614010167295</v>
      </c>
      <c r="BL9" s="17">
        <v>0.48351837739575299</v>
      </c>
      <c r="BM9" s="17"/>
      <c r="BN9" s="17">
        <v>0.45675297682982802</v>
      </c>
      <c r="BO9" s="17">
        <v>0.49182847895929999</v>
      </c>
      <c r="BP9" s="17"/>
      <c r="BQ9" s="17">
        <v>0.36483460781750099</v>
      </c>
      <c r="BR9" s="17">
        <v>0.50016993436292101</v>
      </c>
      <c r="BS9" s="17"/>
      <c r="BT9" s="17">
        <v>0.40360157103703198</v>
      </c>
      <c r="BU9" s="17">
        <v>0.49609191070963798</v>
      </c>
      <c r="BV9" s="17"/>
      <c r="BW9" s="17">
        <v>0.48835004876635801</v>
      </c>
      <c r="BX9" s="17">
        <v>0.491228238909033</v>
      </c>
      <c r="BY9" s="17"/>
      <c r="BZ9" s="17">
        <v>0.42914476459961498</v>
      </c>
      <c r="CA9" s="17">
        <v>0.49323840264037999</v>
      </c>
    </row>
    <row r="10" spans="2:79" x14ac:dyDescent="0.35">
      <c r="B10" s="18" t="s">
        <v>533</v>
      </c>
      <c r="C10" s="17">
        <v>0.30311653366758201</v>
      </c>
      <c r="D10" s="17">
        <v>0.28438986638578601</v>
      </c>
      <c r="E10" s="17">
        <v>0.314946339060446</v>
      </c>
      <c r="F10" s="17">
        <v>0.29312425301394701</v>
      </c>
      <c r="G10" s="17">
        <v>0.24742601749221399</v>
      </c>
      <c r="H10" s="17">
        <v>0.295919720710692</v>
      </c>
      <c r="I10" s="17">
        <v>0.41015215447856201</v>
      </c>
      <c r="J10" s="17">
        <v>0.254464282902505</v>
      </c>
      <c r="K10" s="17">
        <v>0.258909527043863</v>
      </c>
      <c r="L10" s="17">
        <v>0.32954280813209302</v>
      </c>
      <c r="M10" s="17"/>
      <c r="N10" s="17">
        <v>0.25961971319489602</v>
      </c>
      <c r="O10" s="17">
        <v>0.26606648165761398</v>
      </c>
      <c r="P10" s="17">
        <v>0.342958038786913</v>
      </c>
      <c r="Q10" s="17">
        <v>0.340966322089994</v>
      </c>
      <c r="R10" s="17"/>
      <c r="S10" s="17">
        <v>0.29365185283999701</v>
      </c>
      <c r="T10" s="17">
        <v>0.32784116683617398</v>
      </c>
      <c r="U10" s="17">
        <v>0.35198807880112998</v>
      </c>
      <c r="V10" s="17">
        <v>0.25889446575556602</v>
      </c>
      <c r="W10" s="17">
        <v>0.336957227483276</v>
      </c>
      <c r="X10" s="17">
        <v>0.35103930442950998</v>
      </c>
      <c r="Y10" s="17">
        <v>0.34302187430350101</v>
      </c>
      <c r="Z10" s="17"/>
      <c r="AA10" s="17">
        <v>0.361818231234591</v>
      </c>
      <c r="AB10" s="17">
        <v>0.210496119710334</v>
      </c>
      <c r="AC10" s="17"/>
      <c r="AD10" s="17">
        <v>0.34514064303413999</v>
      </c>
      <c r="AE10" s="17">
        <v>0.39398650301302401</v>
      </c>
      <c r="AF10" s="17">
        <v>0.36338585404794199</v>
      </c>
      <c r="AG10" s="17"/>
      <c r="AH10" s="17">
        <v>0.38495278656988002</v>
      </c>
      <c r="AI10" s="17">
        <v>0.29152166549615199</v>
      </c>
      <c r="AJ10" s="17"/>
      <c r="AK10" s="17">
        <v>0.28032838786958802</v>
      </c>
      <c r="AL10" s="17">
        <v>0.31338471260425999</v>
      </c>
      <c r="AM10" s="17"/>
      <c r="AN10" s="17">
        <v>0.28192628117805502</v>
      </c>
      <c r="AO10" s="17">
        <v>0.340966322089994</v>
      </c>
      <c r="AP10" s="17"/>
      <c r="AQ10" s="17">
        <v>0.35434895695727903</v>
      </c>
      <c r="AR10" s="17">
        <v>0.27755985054555898</v>
      </c>
      <c r="AS10" s="17"/>
      <c r="AT10" s="17">
        <v>0.119500757532202</v>
      </c>
      <c r="AU10" s="17">
        <v>0.26461004971715302</v>
      </c>
      <c r="AV10" s="17">
        <v>0.38188595942004899</v>
      </c>
      <c r="AW10" s="17">
        <v>0.44146078673081701</v>
      </c>
      <c r="AX10" s="17"/>
      <c r="AY10" s="17">
        <v>0.33670968411554197</v>
      </c>
      <c r="AZ10" s="17">
        <v>0.29479040364898301</v>
      </c>
      <c r="BA10" s="17"/>
      <c r="BB10" s="17">
        <v>0.52331537678904305</v>
      </c>
      <c r="BC10" s="17">
        <v>0.26266469968066197</v>
      </c>
      <c r="BD10" s="17"/>
      <c r="BE10" s="17">
        <v>0.30689407278780201</v>
      </c>
      <c r="BF10" s="17">
        <v>0.30262147424490798</v>
      </c>
      <c r="BG10" s="17"/>
      <c r="BH10" s="17">
        <v>0.24451645772324701</v>
      </c>
      <c r="BI10" s="17">
        <v>0.30824520337943401</v>
      </c>
      <c r="BJ10" s="17"/>
      <c r="BK10" s="17">
        <v>0.332244226204362</v>
      </c>
      <c r="BL10" s="17">
        <v>0.29806948408307299</v>
      </c>
      <c r="BM10" s="17"/>
      <c r="BN10" s="17">
        <v>0.35250237196568801</v>
      </c>
      <c r="BO10" s="17">
        <v>0.300865907663661</v>
      </c>
      <c r="BP10" s="17"/>
      <c r="BQ10" s="17">
        <v>0.34188254823981601</v>
      </c>
      <c r="BR10" s="17">
        <v>0.30006683648983701</v>
      </c>
      <c r="BS10" s="17"/>
      <c r="BT10" s="17">
        <v>0.33755460105394802</v>
      </c>
      <c r="BU10" s="17">
        <v>0.30081575364325103</v>
      </c>
      <c r="BV10" s="17"/>
      <c r="BW10" s="17">
        <v>0.34608749547367701</v>
      </c>
      <c r="BX10" s="17">
        <v>0.28265053592989398</v>
      </c>
      <c r="BY10" s="17"/>
      <c r="BZ10" s="17">
        <v>0.31703466546460202</v>
      </c>
      <c r="CA10" s="17">
        <v>0.30244771503015899</v>
      </c>
    </row>
    <row r="11" spans="2:79" x14ac:dyDescent="0.35">
      <c r="B11" s="18" t="s">
        <v>534</v>
      </c>
      <c r="C11" s="17">
        <v>0.292726069308341</v>
      </c>
      <c r="D11" s="17">
        <v>0.29582725989789899</v>
      </c>
      <c r="E11" s="17">
        <v>0.23091252759786501</v>
      </c>
      <c r="F11" s="17">
        <v>0.24003715033054601</v>
      </c>
      <c r="G11" s="17">
        <v>0.27968253012352901</v>
      </c>
      <c r="H11" s="17">
        <v>0.51742584422626603</v>
      </c>
      <c r="I11" s="17">
        <v>0.22595427739877599</v>
      </c>
      <c r="J11" s="17">
        <v>0.29532624579348099</v>
      </c>
      <c r="K11" s="17">
        <v>0.26545349823895098</v>
      </c>
      <c r="L11" s="17">
        <v>0.20674958595701701</v>
      </c>
      <c r="M11" s="17"/>
      <c r="N11" s="17">
        <v>0.14245483612087301</v>
      </c>
      <c r="O11" s="17">
        <v>0.26922297902477998</v>
      </c>
      <c r="P11" s="17">
        <v>0.33311557021806798</v>
      </c>
      <c r="Q11" s="17">
        <v>0.41015542809913802</v>
      </c>
      <c r="R11" s="17"/>
      <c r="S11" s="17">
        <v>0.22263261583430999</v>
      </c>
      <c r="T11" s="17">
        <v>0.27716747718885698</v>
      </c>
      <c r="U11" s="17">
        <v>0.36006533247179401</v>
      </c>
      <c r="V11" s="17">
        <v>0.25307563001435202</v>
      </c>
      <c r="W11" s="17">
        <v>0.34992639452740698</v>
      </c>
      <c r="X11" s="17">
        <v>0.33821133623032901</v>
      </c>
      <c r="Y11" s="17">
        <v>0.32742113876038298</v>
      </c>
      <c r="Z11" s="17"/>
      <c r="AA11" s="17">
        <v>0.35960619355810503</v>
      </c>
      <c r="AB11" s="17">
        <v>0.18720161174978101</v>
      </c>
      <c r="AC11" s="17"/>
      <c r="AD11" s="17">
        <v>0.38252415509446103</v>
      </c>
      <c r="AE11" s="17">
        <v>0.43221366255733501</v>
      </c>
      <c r="AF11" s="17">
        <v>0.30364469857436999</v>
      </c>
      <c r="AG11" s="17"/>
      <c r="AH11" s="17">
        <v>0.45155826064455101</v>
      </c>
      <c r="AI11" s="17">
        <v>0.27022212692816699</v>
      </c>
      <c r="AJ11" s="17"/>
      <c r="AK11" s="17">
        <v>0.26748550408340399</v>
      </c>
      <c r="AL11" s="17">
        <v>0.30409929126724999</v>
      </c>
      <c r="AM11" s="17"/>
      <c r="AN11" s="17">
        <v>0.226983092499871</v>
      </c>
      <c r="AO11" s="17">
        <v>0.41015542809913802</v>
      </c>
      <c r="AP11" s="17"/>
      <c r="AQ11" s="17">
        <v>0.39358354708138599</v>
      </c>
      <c r="AR11" s="17">
        <v>0.24241451981639101</v>
      </c>
      <c r="AS11" s="17"/>
      <c r="AT11" s="17">
        <v>0.13394469415811</v>
      </c>
      <c r="AU11" s="17">
        <v>0.21908421428198099</v>
      </c>
      <c r="AV11" s="17">
        <v>0.38341161001421098</v>
      </c>
      <c r="AW11" s="17">
        <v>0.44828520339945399</v>
      </c>
      <c r="AX11" s="17"/>
      <c r="AY11" s="17">
        <v>0.424409329092784</v>
      </c>
      <c r="AZ11" s="17">
        <v>0.26008810806869498</v>
      </c>
      <c r="BA11" s="17"/>
      <c r="BB11" s="17">
        <v>0.263224026821677</v>
      </c>
      <c r="BC11" s="17">
        <v>0.29814576955757099</v>
      </c>
      <c r="BD11" s="17"/>
      <c r="BE11" s="17">
        <v>0.38465012095207002</v>
      </c>
      <c r="BF11" s="17">
        <v>0.280679107916745</v>
      </c>
      <c r="BG11" s="17"/>
      <c r="BH11" s="17">
        <v>0.30960983701907502</v>
      </c>
      <c r="BI11" s="17">
        <v>0.291248404532578</v>
      </c>
      <c r="BJ11" s="17"/>
      <c r="BK11" s="17">
        <v>0.36328574250062001</v>
      </c>
      <c r="BL11" s="17">
        <v>0.28049996630280699</v>
      </c>
      <c r="BM11" s="17"/>
      <c r="BN11" s="17">
        <v>0.37946078886825702</v>
      </c>
      <c r="BO11" s="17">
        <v>0.288773369060427</v>
      </c>
      <c r="BP11" s="17"/>
      <c r="BQ11" s="17">
        <v>0.40258016379475497</v>
      </c>
      <c r="BR11" s="17">
        <v>0.28408391907402503</v>
      </c>
      <c r="BS11" s="17"/>
      <c r="BT11" s="17">
        <v>0.25198796570159299</v>
      </c>
      <c r="BU11" s="17">
        <v>0.29544774976607302</v>
      </c>
      <c r="BV11" s="17"/>
      <c r="BW11" s="17">
        <v>0.29628862928747102</v>
      </c>
      <c r="BX11" s="17">
        <v>0.29102931081356398</v>
      </c>
      <c r="BY11" s="17"/>
      <c r="BZ11" s="17">
        <v>0.381402801021129</v>
      </c>
      <c r="CA11" s="17">
        <v>0.288464818463745</v>
      </c>
    </row>
    <row r="12" spans="2:79" x14ac:dyDescent="0.35">
      <c r="B12" s="18" t="s">
        <v>535</v>
      </c>
      <c r="C12" s="17">
        <v>0.28797258198917097</v>
      </c>
      <c r="D12" s="17">
        <v>0.226712890259234</v>
      </c>
      <c r="E12" s="17">
        <v>0.30024459001027898</v>
      </c>
      <c r="F12" s="17">
        <v>0.29146131946205001</v>
      </c>
      <c r="G12" s="17">
        <v>0.231670163623828</v>
      </c>
      <c r="H12" s="17">
        <v>0.35497968540244201</v>
      </c>
      <c r="I12" s="17">
        <v>0.317243917112631</v>
      </c>
      <c r="J12" s="17">
        <v>0.27201607645038001</v>
      </c>
      <c r="K12" s="17">
        <v>0.236343481110456</v>
      </c>
      <c r="L12" s="17">
        <v>0.38379406942778799</v>
      </c>
      <c r="M12" s="17"/>
      <c r="N12" s="17">
        <v>0.32416543055853803</v>
      </c>
      <c r="O12" s="17">
        <v>0.30076476315253903</v>
      </c>
      <c r="P12" s="17">
        <v>0.29886605551408202</v>
      </c>
      <c r="Q12" s="17">
        <v>0.24687383591276599</v>
      </c>
      <c r="R12" s="17"/>
      <c r="S12" s="17">
        <v>0.36197120104295499</v>
      </c>
      <c r="T12" s="17">
        <v>0.32390350942228202</v>
      </c>
      <c r="U12" s="17">
        <v>0.29756176098060699</v>
      </c>
      <c r="V12" s="17">
        <v>0.24349028878746901</v>
      </c>
      <c r="W12" s="17">
        <v>0.29986502206531801</v>
      </c>
      <c r="X12" s="17">
        <v>0.295266695286037</v>
      </c>
      <c r="Y12" s="17">
        <v>0.31095124458192003</v>
      </c>
      <c r="Z12" s="17"/>
      <c r="AA12" s="17">
        <v>0.294398797450238</v>
      </c>
      <c r="AB12" s="17">
        <v>0.27783320338767298</v>
      </c>
      <c r="AC12" s="17"/>
      <c r="AD12" s="17">
        <v>0.27849130508412101</v>
      </c>
      <c r="AE12" s="17">
        <v>0.27372440162245398</v>
      </c>
      <c r="AF12" s="17">
        <v>0.32600797893337202</v>
      </c>
      <c r="AG12" s="17"/>
      <c r="AH12" s="17">
        <v>0.31140031247494998</v>
      </c>
      <c r="AI12" s="17">
        <v>0.28465325300104199</v>
      </c>
      <c r="AJ12" s="17"/>
      <c r="AK12" s="17">
        <v>0.31974476685657299</v>
      </c>
      <c r="AL12" s="17">
        <v>0.27365625795299497</v>
      </c>
      <c r="AM12" s="17"/>
      <c r="AN12" s="17">
        <v>0.310981767579393</v>
      </c>
      <c r="AO12" s="17">
        <v>0.24687383591276599</v>
      </c>
      <c r="AP12" s="17"/>
      <c r="AQ12" s="17">
        <v>0.301934297679116</v>
      </c>
      <c r="AR12" s="17">
        <v>0.28100794668956602</v>
      </c>
      <c r="AS12" s="17"/>
      <c r="AT12" s="17">
        <v>0.20302808606752201</v>
      </c>
      <c r="AU12" s="17">
        <v>0.28311517558567101</v>
      </c>
      <c r="AV12" s="17">
        <v>0.32111116037966603</v>
      </c>
      <c r="AW12" s="17">
        <v>0.32655341103479102</v>
      </c>
      <c r="AX12" s="17"/>
      <c r="AY12" s="17">
        <v>0.27494372771841402</v>
      </c>
      <c r="AZ12" s="17">
        <v>0.29120180976939197</v>
      </c>
      <c r="BA12" s="17"/>
      <c r="BB12" s="17">
        <v>0.42846514283065601</v>
      </c>
      <c r="BC12" s="17">
        <v>0.26216326497826298</v>
      </c>
      <c r="BD12" s="17"/>
      <c r="BE12" s="17">
        <v>0.27553343843853101</v>
      </c>
      <c r="BF12" s="17">
        <v>0.28960277429922998</v>
      </c>
      <c r="BG12" s="17"/>
      <c r="BH12" s="17">
        <v>0.25931257702174099</v>
      </c>
      <c r="BI12" s="17">
        <v>0.29048090125410903</v>
      </c>
      <c r="BJ12" s="17"/>
      <c r="BK12" s="17">
        <v>0.231551143289181</v>
      </c>
      <c r="BL12" s="17">
        <v>0.29774890733277998</v>
      </c>
      <c r="BM12" s="17"/>
      <c r="BN12" s="17">
        <v>0.364245885174735</v>
      </c>
      <c r="BO12" s="17">
        <v>0.284496632496966</v>
      </c>
      <c r="BP12" s="17"/>
      <c r="BQ12" s="17">
        <v>0.31278494418076602</v>
      </c>
      <c r="BR12" s="17">
        <v>0.286020609577669</v>
      </c>
      <c r="BS12" s="17"/>
      <c r="BT12" s="17">
        <v>0.43992590200401799</v>
      </c>
      <c r="BU12" s="17">
        <v>0.27782070095013001</v>
      </c>
      <c r="BV12" s="17"/>
      <c r="BW12" s="17">
        <v>0.32408411679876797</v>
      </c>
      <c r="BX12" s="17">
        <v>0.27077355830772298</v>
      </c>
      <c r="BY12" s="17"/>
      <c r="BZ12" s="17">
        <v>0.364592887367652</v>
      </c>
      <c r="CA12" s="17">
        <v>0.28429068782481698</v>
      </c>
    </row>
    <row r="13" spans="2:79" ht="29" x14ac:dyDescent="0.35">
      <c r="B13" s="18" t="s">
        <v>536</v>
      </c>
      <c r="C13" s="17">
        <v>0.28158489462224001</v>
      </c>
      <c r="D13" s="17">
        <v>0.29517960167073598</v>
      </c>
      <c r="E13" s="17">
        <v>0.297970042523933</v>
      </c>
      <c r="F13" s="17">
        <v>0.294015225663258</v>
      </c>
      <c r="G13" s="17">
        <v>0.23589842941807901</v>
      </c>
      <c r="H13" s="17">
        <v>0.27313810766159302</v>
      </c>
      <c r="I13" s="17">
        <v>0.32193851139901503</v>
      </c>
      <c r="J13" s="17">
        <v>0.21702756488714001</v>
      </c>
      <c r="K13" s="17">
        <v>0.25014867377711297</v>
      </c>
      <c r="L13" s="17">
        <v>0.32177549909137998</v>
      </c>
      <c r="M13" s="17"/>
      <c r="N13" s="17">
        <v>0.29604077453891597</v>
      </c>
      <c r="O13" s="17">
        <v>0.28513799179257099</v>
      </c>
      <c r="P13" s="17">
        <v>0.26192909378664803</v>
      </c>
      <c r="Q13" s="17">
        <v>0.27648642521785799</v>
      </c>
      <c r="R13" s="17"/>
      <c r="S13" s="17">
        <v>0.300213511299604</v>
      </c>
      <c r="T13" s="17">
        <v>0.31989738138346202</v>
      </c>
      <c r="U13" s="17">
        <v>0.27203948287959401</v>
      </c>
      <c r="V13" s="17">
        <v>0.25235920830015102</v>
      </c>
      <c r="W13" s="17">
        <v>0.28216505397275199</v>
      </c>
      <c r="X13" s="17">
        <v>0.29361824058290498</v>
      </c>
      <c r="Y13" s="17">
        <v>0.32157987607578298</v>
      </c>
      <c r="Z13" s="17"/>
      <c r="AA13" s="17">
        <v>0.297147762755052</v>
      </c>
      <c r="AB13" s="17">
        <v>0.25702956916205699</v>
      </c>
      <c r="AC13" s="17"/>
      <c r="AD13" s="17">
        <v>0.29371244840000099</v>
      </c>
      <c r="AE13" s="17">
        <v>0.30053497666532197</v>
      </c>
      <c r="AF13" s="17">
        <v>0.30360297631296101</v>
      </c>
      <c r="AG13" s="17"/>
      <c r="AH13" s="17">
        <v>0.32613113819694101</v>
      </c>
      <c r="AI13" s="17">
        <v>0.27527341525382698</v>
      </c>
      <c r="AJ13" s="17"/>
      <c r="AK13" s="17">
        <v>0.31043997169478799</v>
      </c>
      <c r="AL13" s="17">
        <v>0.26858299893318199</v>
      </c>
      <c r="AM13" s="17"/>
      <c r="AN13" s="17">
        <v>0.28443927924344897</v>
      </c>
      <c r="AO13" s="17">
        <v>0.27648642521785799</v>
      </c>
      <c r="AP13" s="17"/>
      <c r="AQ13" s="17">
        <v>0.30023268624537403</v>
      </c>
      <c r="AR13" s="17">
        <v>0.27228266625129</v>
      </c>
      <c r="AS13" s="17"/>
      <c r="AT13" s="17">
        <v>0.191993146821203</v>
      </c>
      <c r="AU13" s="17">
        <v>0.29068150369998802</v>
      </c>
      <c r="AV13" s="17">
        <v>0.30977814693005901</v>
      </c>
      <c r="AW13" s="17">
        <v>0.31150949917077703</v>
      </c>
      <c r="AX13" s="17"/>
      <c r="AY13" s="17">
        <v>0.29077018958440498</v>
      </c>
      <c r="AZ13" s="17">
        <v>0.27930830076026703</v>
      </c>
      <c r="BA13" s="17"/>
      <c r="BB13" s="17">
        <v>0.32776049041341598</v>
      </c>
      <c r="BC13" s="17">
        <v>0.27310216370179902</v>
      </c>
      <c r="BD13" s="17"/>
      <c r="BE13" s="17">
        <v>0.299018045643619</v>
      </c>
      <c r="BF13" s="17">
        <v>0.27930022055127501</v>
      </c>
      <c r="BG13" s="17"/>
      <c r="BH13" s="17">
        <v>0.26503871495019798</v>
      </c>
      <c r="BI13" s="17">
        <v>0.28303301374432899</v>
      </c>
      <c r="BJ13" s="17"/>
      <c r="BK13" s="17">
        <v>0.23438799474939301</v>
      </c>
      <c r="BL13" s="17">
        <v>0.28976285425953602</v>
      </c>
      <c r="BM13" s="17"/>
      <c r="BN13" s="17">
        <v>0.25591877996753298</v>
      </c>
      <c r="BO13" s="17">
        <v>0.28275455837711699</v>
      </c>
      <c r="BP13" s="17"/>
      <c r="BQ13" s="17">
        <v>0.33655161258736399</v>
      </c>
      <c r="BR13" s="17">
        <v>0.277260698635165</v>
      </c>
      <c r="BS13" s="17"/>
      <c r="BT13" s="17">
        <v>0.41618810845821902</v>
      </c>
      <c r="BU13" s="17">
        <v>0.272592160444388</v>
      </c>
      <c r="BV13" s="17"/>
      <c r="BW13" s="17">
        <v>0.30462775901827099</v>
      </c>
      <c r="BX13" s="17">
        <v>0.27061015282504502</v>
      </c>
      <c r="BY13" s="17"/>
      <c r="BZ13" s="17">
        <v>0.33773395188572702</v>
      </c>
      <c r="CA13" s="17">
        <v>0.27888672100819401</v>
      </c>
    </row>
    <row r="14" spans="2:79" ht="29" x14ac:dyDescent="0.35">
      <c r="B14" s="18" t="s">
        <v>537</v>
      </c>
      <c r="C14" s="17">
        <v>0.229064019327617</v>
      </c>
      <c r="D14" s="17">
        <v>0.25514929822175902</v>
      </c>
      <c r="E14" s="17">
        <v>0.18424111353689801</v>
      </c>
      <c r="F14" s="17">
        <v>0.231316401285901</v>
      </c>
      <c r="G14" s="17">
        <v>0.249556738325422</v>
      </c>
      <c r="H14" s="17">
        <v>0.148099753591446</v>
      </c>
      <c r="I14" s="17">
        <v>0.25627047543745801</v>
      </c>
      <c r="J14" s="17">
        <v>0.26026710685309801</v>
      </c>
      <c r="K14" s="17">
        <v>0.27021720239904401</v>
      </c>
      <c r="L14" s="17">
        <v>0.30358565703083401</v>
      </c>
      <c r="M14" s="17"/>
      <c r="N14" s="17">
        <v>9.0857947699943903E-2</v>
      </c>
      <c r="O14" s="17">
        <v>0.18467661177213299</v>
      </c>
      <c r="P14" s="17">
        <v>0.26579617473483302</v>
      </c>
      <c r="Q14" s="17">
        <v>0.34940824377929097</v>
      </c>
      <c r="R14" s="17"/>
      <c r="S14" s="17">
        <v>0.162343557205163</v>
      </c>
      <c r="T14" s="17">
        <v>0.21937099727593101</v>
      </c>
      <c r="U14" s="17">
        <v>0.257436621670323</v>
      </c>
      <c r="V14" s="17">
        <v>0.15873592356819899</v>
      </c>
      <c r="W14" s="17">
        <v>0.30029441273885499</v>
      </c>
      <c r="X14" s="17">
        <v>0.305941440885725</v>
      </c>
      <c r="Y14" s="17">
        <v>0.293048549446905</v>
      </c>
      <c r="Z14" s="17"/>
      <c r="AA14" s="17">
        <v>0.30173630966938297</v>
      </c>
      <c r="AB14" s="17">
        <v>0.11440059571892</v>
      </c>
      <c r="AC14" s="17"/>
      <c r="AD14" s="17">
        <v>0.32597001828220501</v>
      </c>
      <c r="AE14" s="17">
        <v>0.40300998120356801</v>
      </c>
      <c r="AF14" s="17">
        <v>0.23661137319325601</v>
      </c>
      <c r="AG14" s="17"/>
      <c r="AH14" s="17">
        <v>0.41946254755738399</v>
      </c>
      <c r="AI14" s="17">
        <v>0.20208763958679399</v>
      </c>
      <c r="AJ14" s="17"/>
      <c r="AK14" s="17">
        <v>0.18264292400621601</v>
      </c>
      <c r="AL14" s="17">
        <v>0.24998103984442899</v>
      </c>
      <c r="AM14" s="17"/>
      <c r="AN14" s="17">
        <v>0.16168915124837599</v>
      </c>
      <c r="AO14" s="17">
        <v>0.34940824377929097</v>
      </c>
      <c r="AP14" s="17"/>
      <c r="AQ14" s="17">
        <v>0.33376133521080997</v>
      </c>
      <c r="AR14" s="17">
        <v>0.17683701240617899</v>
      </c>
      <c r="AS14" s="17"/>
      <c r="AT14" s="17">
        <v>7.6375997385891403E-2</v>
      </c>
      <c r="AU14" s="17">
        <v>0.15794967826940901</v>
      </c>
      <c r="AV14" s="17">
        <v>0.29566072103824198</v>
      </c>
      <c r="AW14" s="17">
        <v>0.435406173934417</v>
      </c>
      <c r="AX14" s="17"/>
      <c r="AY14" s="17">
        <v>0.44186321441570398</v>
      </c>
      <c r="AZ14" s="17">
        <v>0.176321310098806</v>
      </c>
      <c r="BA14" s="17"/>
      <c r="BB14" s="17">
        <v>0.185605132037587</v>
      </c>
      <c r="BC14" s="17">
        <v>0.237047674777354</v>
      </c>
      <c r="BD14" s="17"/>
      <c r="BE14" s="17">
        <v>0.30434671351744902</v>
      </c>
      <c r="BF14" s="17">
        <v>0.21919796475165901</v>
      </c>
      <c r="BG14" s="17"/>
      <c r="BH14" s="17">
        <v>0.22746052260657701</v>
      </c>
      <c r="BI14" s="17">
        <v>0.229204357116156</v>
      </c>
      <c r="BJ14" s="17"/>
      <c r="BK14" s="17">
        <v>0.28752728328140498</v>
      </c>
      <c r="BL14" s="17">
        <v>0.21893390031203</v>
      </c>
      <c r="BM14" s="17"/>
      <c r="BN14" s="17">
        <v>0.26493418909643901</v>
      </c>
      <c r="BO14" s="17">
        <v>0.227429333360367</v>
      </c>
      <c r="BP14" s="17"/>
      <c r="BQ14" s="17">
        <v>0.41015727312799799</v>
      </c>
      <c r="BR14" s="17">
        <v>0.21481753071851301</v>
      </c>
      <c r="BS14" s="17"/>
      <c r="BT14" s="17">
        <v>0.240015591423694</v>
      </c>
      <c r="BU14" s="17">
        <v>0.22833235346405401</v>
      </c>
      <c r="BV14" s="17"/>
      <c r="BW14" s="17">
        <v>0.236436140516711</v>
      </c>
      <c r="BX14" s="17">
        <v>0.22555286181015699</v>
      </c>
      <c r="BY14" s="17"/>
      <c r="BZ14" s="17">
        <v>0.38507491360629198</v>
      </c>
      <c r="CA14" s="17">
        <v>0.22156710844501501</v>
      </c>
    </row>
    <row r="15" spans="2:79" x14ac:dyDescent="0.35">
      <c r="B15" s="18" t="s">
        <v>538</v>
      </c>
      <c r="C15" s="17">
        <v>0.191877680970548</v>
      </c>
      <c r="D15" s="17">
        <v>0.18417066721203601</v>
      </c>
      <c r="E15" s="17">
        <v>0.196197811726951</v>
      </c>
      <c r="F15" s="17">
        <v>0.211471398409904</v>
      </c>
      <c r="G15" s="17">
        <v>0.209262136695858</v>
      </c>
      <c r="H15" s="17">
        <v>0.18006123512140401</v>
      </c>
      <c r="I15" s="17">
        <v>0.17893507128462599</v>
      </c>
      <c r="J15" s="17">
        <v>0.197816396797767</v>
      </c>
      <c r="K15" s="17">
        <v>0.20009183381545001</v>
      </c>
      <c r="L15" s="17">
        <v>0.14380777450111501</v>
      </c>
      <c r="M15" s="17"/>
      <c r="N15" s="17">
        <v>0.16021467802828901</v>
      </c>
      <c r="O15" s="17">
        <v>0.17204859550698701</v>
      </c>
      <c r="P15" s="17">
        <v>0.211079492253712</v>
      </c>
      <c r="Q15" s="17">
        <v>0.219896563494199</v>
      </c>
      <c r="R15" s="17"/>
      <c r="S15" s="17">
        <v>0.17955361511672699</v>
      </c>
      <c r="T15" s="17">
        <v>0.22347229793210199</v>
      </c>
      <c r="U15" s="17">
        <v>0.198944203017763</v>
      </c>
      <c r="V15" s="17">
        <v>0.16335531435592701</v>
      </c>
      <c r="W15" s="17">
        <v>0.211978458906007</v>
      </c>
      <c r="X15" s="17">
        <v>0.209911951159964</v>
      </c>
      <c r="Y15" s="17">
        <v>0.233888983084348</v>
      </c>
      <c r="Z15" s="17"/>
      <c r="AA15" s="17">
        <v>0.22624435621767899</v>
      </c>
      <c r="AB15" s="17">
        <v>0.137653428186544</v>
      </c>
      <c r="AC15" s="17"/>
      <c r="AD15" s="17">
        <v>0.22830141748154001</v>
      </c>
      <c r="AE15" s="17">
        <v>0.244425631343058</v>
      </c>
      <c r="AF15" s="17">
        <v>0.213511887428745</v>
      </c>
      <c r="AG15" s="17"/>
      <c r="AH15" s="17">
        <v>0.27281657598418002</v>
      </c>
      <c r="AI15" s="17">
        <v>0.180409953840559</v>
      </c>
      <c r="AJ15" s="17"/>
      <c r="AK15" s="17">
        <v>0.187000073242265</v>
      </c>
      <c r="AL15" s="17">
        <v>0.19407549686048001</v>
      </c>
      <c r="AM15" s="17"/>
      <c r="AN15" s="17">
        <v>0.17619127373031701</v>
      </c>
      <c r="AO15" s="17">
        <v>0.219896563494199</v>
      </c>
      <c r="AP15" s="17"/>
      <c r="AQ15" s="17">
        <v>0.229201735560153</v>
      </c>
      <c r="AR15" s="17">
        <v>0.17325902163870499</v>
      </c>
      <c r="AS15" s="17"/>
      <c r="AT15" s="17">
        <v>0.117966657016502</v>
      </c>
      <c r="AU15" s="17">
        <v>0.172788304937016</v>
      </c>
      <c r="AV15" s="17">
        <v>0.22002012143550001</v>
      </c>
      <c r="AW15" s="17">
        <v>0.26873258127876998</v>
      </c>
      <c r="AX15" s="17"/>
      <c r="AY15" s="17">
        <v>0.236770485997638</v>
      </c>
      <c r="AZ15" s="17">
        <v>0.18075090879911401</v>
      </c>
      <c r="BA15" s="17"/>
      <c r="BB15" s="17">
        <v>0.16941273319057801</v>
      </c>
      <c r="BC15" s="17">
        <v>0.19600462516897299</v>
      </c>
      <c r="BD15" s="17"/>
      <c r="BE15" s="17">
        <v>0.216170010818094</v>
      </c>
      <c r="BF15" s="17">
        <v>0.18869408805278201</v>
      </c>
      <c r="BG15" s="17"/>
      <c r="BH15" s="17">
        <v>0.167179337805481</v>
      </c>
      <c r="BI15" s="17">
        <v>0.19403927619858</v>
      </c>
      <c r="BJ15" s="17"/>
      <c r="BK15" s="17">
        <v>0.26625154711521098</v>
      </c>
      <c r="BL15" s="17">
        <v>0.17899068040399799</v>
      </c>
      <c r="BM15" s="17"/>
      <c r="BN15" s="17">
        <v>0.251522177311988</v>
      </c>
      <c r="BO15" s="17">
        <v>0.18915954437344201</v>
      </c>
      <c r="BP15" s="17"/>
      <c r="BQ15" s="17">
        <v>0.279374434179959</v>
      </c>
      <c r="BR15" s="17">
        <v>0.18499436824755999</v>
      </c>
      <c r="BS15" s="17"/>
      <c r="BT15" s="17">
        <v>0.31540465608932999</v>
      </c>
      <c r="BU15" s="17">
        <v>0.18362494153454201</v>
      </c>
      <c r="BV15" s="17"/>
      <c r="BW15" s="17">
        <v>0.21916668877149001</v>
      </c>
      <c r="BX15" s="17">
        <v>0.178880606936273</v>
      </c>
      <c r="BY15" s="17"/>
      <c r="BZ15" s="17">
        <v>0.287743105097652</v>
      </c>
      <c r="CA15" s="17">
        <v>0.18727098638856499</v>
      </c>
    </row>
    <row r="16" spans="2:79" x14ac:dyDescent="0.35">
      <c r="B16" s="18" t="s">
        <v>97</v>
      </c>
      <c r="C16" s="17">
        <v>1.6351981771744399E-2</v>
      </c>
      <c r="D16" s="17">
        <v>1.9550397845357299E-2</v>
      </c>
      <c r="E16" s="17">
        <v>1.48669577263846E-2</v>
      </c>
      <c r="F16" s="17">
        <v>1.6936662216335201E-2</v>
      </c>
      <c r="G16" s="17">
        <v>2.7595978016255501E-2</v>
      </c>
      <c r="H16" s="17">
        <v>9.1825851353199602E-3</v>
      </c>
      <c r="I16" s="17">
        <v>5.6604685907174802E-3</v>
      </c>
      <c r="J16" s="17">
        <v>2.28819522165973E-2</v>
      </c>
      <c r="K16" s="17">
        <v>3.4732477122820397E-2</v>
      </c>
      <c r="L16" s="17">
        <v>2.93148479829662E-3</v>
      </c>
      <c r="M16" s="17"/>
      <c r="N16" s="17">
        <v>2.7787301616079101E-2</v>
      </c>
      <c r="O16" s="17">
        <v>2.05568680148022E-2</v>
      </c>
      <c r="P16" s="17">
        <v>1.01498419943925E-2</v>
      </c>
      <c r="Q16" s="17">
        <v>7.4917949833786298E-3</v>
      </c>
      <c r="R16" s="17"/>
      <c r="S16" s="17">
        <v>2.4954878474615E-2</v>
      </c>
      <c r="T16" s="17">
        <v>1.35360144059098E-2</v>
      </c>
      <c r="U16" s="17">
        <v>1.12343034996196E-2</v>
      </c>
      <c r="V16" s="17">
        <v>1.3733825697361099E-2</v>
      </c>
      <c r="W16" s="17">
        <v>9.8094747568536894E-3</v>
      </c>
      <c r="X16" s="17">
        <v>1.34099202993177E-2</v>
      </c>
      <c r="Y16" s="17">
        <v>1.2484800865768499E-2</v>
      </c>
      <c r="Z16" s="17"/>
      <c r="AA16" s="17">
        <v>8.1279412594975307E-3</v>
      </c>
      <c r="AB16" s="17">
        <v>2.9327995553559801E-2</v>
      </c>
      <c r="AC16" s="17"/>
      <c r="AD16" s="17">
        <v>4.1549107593055901E-3</v>
      </c>
      <c r="AE16" s="17">
        <v>5.4270504249502097E-3</v>
      </c>
      <c r="AF16" s="17">
        <v>1.20502470298304E-2</v>
      </c>
      <c r="AG16" s="17"/>
      <c r="AH16" s="17">
        <v>1.6367701573142799E-3</v>
      </c>
      <c r="AI16" s="17">
        <v>1.84368883105091E-2</v>
      </c>
      <c r="AJ16" s="17"/>
      <c r="AK16" s="17">
        <v>1.5891540493154201E-2</v>
      </c>
      <c r="AL16" s="17">
        <v>1.6559453387921801E-2</v>
      </c>
      <c r="AM16" s="17"/>
      <c r="AN16" s="17">
        <v>2.1312368684730701E-2</v>
      </c>
      <c r="AO16" s="17">
        <v>7.4917949833786298E-3</v>
      </c>
      <c r="AP16" s="17"/>
      <c r="AQ16" s="17">
        <v>1.18461193662243E-2</v>
      </c>
      <c r="AR16" s="17">
        <v>1.8599677474876699E-2</v>
      </c>
      <c r="AS16" s="17"/>
      <c r="AT16" s="17">
        <v>3.6083691686466898E-2</v>
      </c>
      <c r="AU16" s="17">
        <v>2.0186320766857301E-2</v>
      </c>
      <c r="AV16" s="17">
        <v>8.6989531463506804E-3</v>
      </c>
      <c r="AW16" s="17">
        <v>0</v>
      </c>
      <c r="AX16" s="17"/>
      <c r="AY16" s="17">
        <v>9.5778334349395002E-3</v>
      </c>
      <c r="AZ16" s="17">
        <v>1.8030968084888199E-2</v>
      </c>
      <c r="BA16" s="17"/>
      <c r="BB16" s="17">
        <v>7.6271254075165702E-3</v>
      </c>
      <c r="BC16" s="17">
        <v>1.7954789653031801E-2</v>
      </c>
      <c r="BD16" s="17"/>
      <c r="BE16" s="17">
        <v>7.5464545551462399E-3</v>
      </c>
      <c r="BF16" s="17">
        <v>1.75059762325427E-2</v>
      </c>
      <c r="BG16" s="17"/>
      <c r="BH16" s="17">
        <v>2.5592310582761301E-2</v>
      </c>
      <c r="BI16" s="17">
        <v>1.5543269603083699E-2</v>
      </c>
      <c r="BJ16" s="17"/>
      <c r="BK16" s="17">
        <v>1.2614719272470499E-2</v>
      </c>
      <c r="BL16" s="17">
        <v>1.69995493440931E-2</v>
      </c>
      <c r="BM16" s="17"/>
      <c r="BN16" s="17">
        <v>1.2216784511718299E-2</v>
      </c>
      <c r="BO16" s="17">
        <v>1.6540432202181099E-2</v>
      </c>
      <c r="BP16" s="17"/>
      <c r="BQ16" s="17">
        <v>8.6256780827355904E-3</v>
      </c>
      <c r="BR16" s="17">
        <v>1.6959805062706199E-2</v>
      </c>
      <c r="BS16" s="17"/>
      <c r="BT16" s="17">
        <v>2.54404291996519E-2</v>
      </c>
      <c r="BU16" s="17">
        <v>1.5744789792597899E-2</v>
      </c>
      <c r="BV16" s="17"/>
      <c r="BW16" s="17">
        <v>1.0965018855702001E-2</v>
      </c>
      <c r="BX16" s="17">
        <v>1.89176578985722E-2</v>
      </c>
      <c r="BY16" s="17"/>
      <c r="BZ16" s="17">
        <v>4.4301465595363403E-3</v>
      </c>
      <c r="CA16" s="17">
        <v>1.6924870841807299E-2</v>
      </c>
    </row>
    <row r="17" spans="2:79" x14ac:dyDescent="0.35">
      <c r="B17" s="18" t="s">
        <v>103</v>
      </c>
      <c r="C17" s="19">
        <v>5.46404588475847E-2</v>
      </c>
      <c r="D17" s="19">
        <v>8.1469825002727994E-2</v>
      </c>
      <c r="E17" s="19">
        <v>5.9626255997441799E-2</v>
      </c>
      <c r="F17" s="19">
        <v>4.02851209265069E-2</v>
      </c>
      <c r="G17" s="19">
        <v>5.1628678490229403E-2</v>
      </c>
      <c r="H17" s="19">
        <v>4.4091052172293602E-2</v>
      </c>
      <c r="I17" s="19">
        <v>4.5134274228520101E-2</v>
      </c>
      <c r="J17" s="19">
        <v>7.2750336043366406E-2</v>
      </c>
      <c r="K17" s="19">
        <v>6.1601654236097501E-2</v>
      </c>
      <c r="L17" s="19">
        <v>3.6507689685604298E-2</v>
      </c>
      <c r="M17" s="19"/>
      <c r="N17" s="19">
        <v>9.0589384933229503E-2</v>
      </c>
      <c r="O17" s="19">
        <v>5.2714391783202003E-2</v>
      </c>
      <c r="P17" s="19">
        <v>3.3844871343021402E-2</v>
      </c>
      <c r="Q17" s="19">
        <v>3.5442723339386903E-2</v>
      </c>
      <c r="R17" s="19"/>
      <c r="S17" s="19">
        <v>6.63680483278941E-2</v>
      </c>
      <c r="T17" s="19">
        <v>3.1102272290656499E-2</v>
      </c>
      <c r="U17" s="19">
        <v>2.3546976878205401E-2</v>
      </c>
      <c r="V17" s="19">
        <v>7.1187661075961806E-2</v>
      </c>
      <c r="W17" s="19">
        <v>3.7570577400467098E-2</v>
      </c>
      <c r="X17" s="19">
        <v>2.0370702966497699E-2</v>
      </c>
      <c r="Y17" s="19">
        <v>3.3092241004305703E-2</v>
      </c>
      <c r="Z17" s="19"/>
      <c r="AA17" s="19">
        <v>2.0690114325909802E-2</v>
      </c>
      <c r="AB17" s="19">
        <v>0.10820781880338801</v>
      </c>
      <c r="AC17" s="19"/>
      <c r="AD17" s="19">
        <v>1.8666200346585799E-2</v>
      </c>
      <c r="AE17" s="19">
        <v>9.3040799700582506E-3</v>
      </c>
      <c r="AF17" s="19">
        <v>1.8534131731362601E-2</v>
      </c>
      <c r="AG17" s="19"/>
      <c r="AH17" s="19">
        <v>8.5741536187251693E-3</v>
      </c>
      <c r="AI17" s="19">
        <v>6.11673062694865E-2</v>
      </c>
      <c r="AJ17" s="19"/>
      <c r="AK17" s="19">
        <v>6.3085406590118798E-2</v>
      </c>
      <c r="AL17" s="19">
        <v>5.0835224525322603E-2</v>
      </c>
      <c r="AM17" s="19"/>
      <c r="AN17" s="19">
        <v>6.5388335641658593E-2</v>
      </c>
      <c r="AO17" s="19">
        <v>3.5442723339386903E-2</v>
      </c>
      <c r="AP17" s="19"/>
      <c r="AQ17" s="19">
        <v>2.8279438826456602E-2</v>
      </c>
      <c r="AR17" s="19">
        <v>6.7790339181055898E-2</v>
      </c>
      <c r="AS17" s="19"/>
      <c r="AT17" s="19">
        <v>0.177232178338291</v>
      </c>
      <c r="AU17" s="19">
        <v>4.5352725089007E-2</v>
      </c>
      <c r="AV17" s="19">
        <v>1.6298434191117699E-2</v>
      </c>
      <c r="AW17" s="19">
        <v>5.2861229522617502E-3</v>
      </c>
      <c r="AX17" s="19"/>
      <c r="AY17" s="19">
        <v>1.63814520086757E-2</v>
      </c>
      <c r="AZ17" s="19">
        <v>6.4123030772973696E-2</v>
      </c>
      <c r="BA17" s="19"/>
      <c r="BB17" s="19">
        <v>4.3489603715941703E-2</v>
      </c>
      <c r="BC17" s="19">
        <v>5.6688937096621601E-2</v>
      </c>
      <c r="BD17" s="19"/>
      <c r="BE17" s="19">
        <v>3.2776397512165503E-2</v>
      </c>
      <c r="BF17" s="19">
        <v>5.7505818871010597E-2</v>
      </c>
      <c r="BG17" s="19"/>
      <c r="BH17" s="19">
        <v>5.9544314473833203E-2</v>
      </c>
      <c r="BI17" s="19">
        <v>5.42112741508698E-2</v>
      </c>
      <c r="BJ17" s="19"/>
      <c r="BK17" s="19">
        <v>4.5955104787589698E-2</v>
      </c>
      <c r="BL17" s="19">
        <v>5.6145398263724798E-2</v>
      </c>
      <c r="BM17" s="19"/>
      <c r="BN17" s="19">
        <v>5.0284777797995797E-2</v>
      </c>
      <c r="BO17" s="19">
        <v>5.4838957230376503E-2</v>
      </c>
      <c r="BP17" s="19"/>
      <c r="BQ17" s="19">
        <v>1.31753233874887E-2</v>
      </c>
      <c r="BR17" s="19">
        <v>5.7902494111793601E-2</v>
      </c>
      <c r="BS17" s="19"/>
      <c r="BT17" s="19">
        <v>7.0954786762001702E-3</v>
      </c>
      <c r="BU17" s="19">
        <v>5.7816901340952499E-2</v>
      </c>
      <c r="BV17" s="19"/>
      <c r="BW17" s="19">
        <v>2.2010291698445001E-2</v>
      </c>
      <c r="BX17" s="19">
        <v>7.01813939113171E-2</v>
      </c>
      <c r="BY17" s="19"/>
      <c r="BZ17" s="19">
        <v>4.10525445345079E-3</v>
      </c>
      <c r="CA17" s="19">
        <v>5.7068865693969198E-2</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473</v>
      </c>
      <c r="C9" s="17">
        <v>7.0851679601381098E-2</v>
      </c>
      <c r="D9" s="17">
        <v>6.86573594900102E-2</v>
      </c>
      <c r="E9" s="17">
        <v>0.10131450981891101</v>
      </c>
      <c r="F9" s="17">
        <v>5.8332215588706597E-2</v>
      </c>
      <c r="G9" s="17">
        <v>8.2361198166001001E-2</v>
      </c>
      <c r="H9" s="17">
        <v>7.5041512058541995E-2</v>
      </c>
      <c r="I9" s="17">
        <v>5.2564123590889703E-2</v>
      </c>
      <c r="J9" s="17">
        <v>4.7974596446543998E-2</v>
      </c>
      <c r="K9" s="17">
        <v>7.9744699415331993E-2</v>
      </c>
      <c r="L9" s="17">
        <v>5.8147207461367999E-2</v>
      </c>
      <c r="M9" s="17"/>
      <c r="N9" s="17">
        <v>6.6804503948946201E-2</v>
      </c>
      <c r="O9" s="17">
        <v>6.9289765163796799E-2</v>
      </c>
      <c r="P9" s="17">
        <v>6.2234223582302399E-2</v>
      </c>
      <c r="Q9" s="17">
        <v>7.8749534780802294E-2</v>
      </c>
      <c r="R9" s="17"/>
      <c r="S9" s="17">
        <v>9.0812094323315107E-2</v>
      </c>
      <c r="T9" s="17">
        <v>7.8140080285054606E-2</v>
      </c>
      <c r="U9" s="17">
        <v>7.3597631842430594E-2</v>
      </c>
      <c r="V9" s="17">
        <v>5.3940710912501799E-2</v>
      </c>
      <c r="W9" s="17">
        <v>7.2850334310380696E-2</v>
      </c>
      <c r="X9" s="17">
        <v>7.6711592444604099E-2</v>
      </c>
      <c r="Y9" s="17">
        <v>7.8147361164619997E-2</v>
      </c>
      <c r="Z9" s="17"/>
      <c r="AA9" s="17">
        <v>7.7353204500405101E-2</v>
      </c>
      <c r="AB9" s="17">
        <v>6.0593476645434803E-2</v>
      </c>
      <c r="AC9" s="17"/>
      <c r="AD9" s="17">
        <v>8.0932737806398897E-2</v>
      </c>
      <c r="AE9" s="17">
        <v>9.4823296571643706E-2</v>
      </c>
      <c r="AF9" s="17">
        <v>6.5395293068413296E-2</v>
      </c>
      <c r="AG9" s="17"/>
      <c r="AH9" s="17">
        <v>9.9811821058916006E-2</v>
      </c>
      <c r="AI9" s="17">
        <v>6.6748497814368396E-2</v>
      </c>
      <c r="AJ9" s="17"/>
      <c r="AK9" s="17">
        <v>6.4540977588236403E-2</v>
      </c>
      <c r="AL9" s="17">
        <v>7.3695237741716005E-2</v>
      </c>
      <c r="AM9" s="17"/>
      <c r="AN9" s="17">
        <v>6.6430055271281804E-2</v>
      </c>
      <c r="AO9" s="17">
        <v>7.8749534780802294E-2</v>
      </c>
      <c r="AP9" s="17"/>
      <c r="AQ9" s="17">
        <v>8.5026771925579905E-2</v>
      </c>
      <c r="AR9" s="17">
        <v>6.3780603913500905E-2</v>
      </c>
      <c r="AS9" s="17"/>
      <c r="AT9" s="17">
        <v>5.6368922980265898E-2</v>
      </c>
      <c r="AU9" s="17">
        <v>7.5167150382222103E-2</v>
      </c>
      <c r="AV9" s="17">
        <v>7.3676887028614801E-2</v>
      </c>
      <c r="AW9" s="17">
        <v>7.4759607209643503E-2</v>
      </c>
      <c r="AX9" s="17"/>
      <c r="AY9" s="17">
        <v>9.0215735990006707E-2</v>
      </c>
      <c r="AZ9" s="17">
        <v>6.6052259212723993E-2</v>
      </c>
      <c r="BA9" s="17"/>
      <c r="BB9" s="17">
        <v>6.05293561943809E-2</v>
      </c>
      <c r="BC9" s="17">
        <v>7.2747951656674997E-2</v>
      </c>
      <c r="BD9" s="17"/>
      <c r="BE9" s="17">
        <v>6.8808149924144704E-2</v>
      </c>
      <c r="BF9" s="17">
        <v>7.1119491155419906E-2</v>
      </c>
      <c r="BG9" s="17"/>
      <c r="BH9" s="17">
        <v>9.8301218094989998E-2</v>
      </c>
      <c r="BI9" s="17">
        <v>6.8449300177671396E-2</v>
      </c>
      <c r="BJ9" s="17"/>
      <c r="BK9" s="17">
        <v>8.1950236786694997E-2</v>
      </c>
      <c r="BL9" s="17">
        <v>6.8928596667157602E-2</v>
      </c>
      <c r="BM9" s="17"/>
      <c r="BN9" s="17">
        <v>0.10743696228129</v>
      </c>
      <c r="BO9" s="17">
        <v>6.9184404297412697E-2</v>
      </c>
      <c r="BP9" s="17"/>
      <c r="BQ9" s="17">
        <v>9.1686213852312098E-2</v>
      </c>
      <c r="BR9" s="17">
        <v>6.9212640329332595E-2</v>
      </c>
      <c r="BS9" s="17"/>
      <c r="BT9" s="17">
        <v>0.10431202122500199</v>
      </c>
      <c r="BU9" s="17">
        <v>6.8616220661388894E-2</v>
      </c>
      <c r="BV9" s="17"/>
      <c r="BW9" s="17">
        <v>7.66006337129264E-2</v>
      </c>
      <c r="BX9" s="17">
        <v>6.8113596093455894E-2</v>
      </c>
      <c r="BY9" s="17"/>
      <c r="BZ9" s="17">
        <v>0.104940184982771</v>
      </c>
      <c r="CA9" s="17">
        <v>6.9213598567700804E-2</v>
      </c>
    </row>
    <row r="10" spans="2:79" x14ac:dyDescent="0.35">
      <c r="B10" s="18" t="s">
        <v>474</v>
      </c>
      <c r="C10" s="17">
        <v>0.34252413828933398</v>
      </c>
      <c r="D10" s="17">
        <v>0.36883054018150901</v>
      </c>
      <c r="E10" s="17">
        <v>0.37274017645388002</v>
      </c>
      <c r="F10" s="17">
        <v>0.32904310065137798</v>
      </c>
      <c r="G10" s="17">
        <v>0.32562518628835002</v>
      </c>
      <c r="H10" s="17">
        <v>0.378915074394158</v>
      </c>
      <c r="I10" s="17">
        <v>0.31549491567107901</v>
      </c>
      <c r="J10" s="17">
        <v>0.32707583176058702</v>
      </c>
      <c r="K10" s="17">
        <v>0.30110922057379802</v>
      </c>
      <c r="L10" s="17">
        <v>0.28876882299657203</v>
      </c>
      <c r="M10" s="17"/>
      <c r="N10" s="17">
        <v>0.23187704232126499</v>
      </c>
      <c r="O10" s="17">
        <v>0.37071148010605198</v>
      </c>
      <c r="P10" s="17">
        <v>0.408594242186754</v>
      </c>
      <c r="Q10" s="17">
        <v>0.38882299343938098</v>
      </c>
      <c r="R10" s="17"/>
      <c r="S10" s="17">
        <v>0.31711329460883703</v>
      </c>
      <c r="T10" s="17">
        <v>0.39405983311177201</v>
      </c>
      <c r="U10" s="17">
        <v>0.38554810372158099</v>
      </c>
      <c r="V10" s="17">
        <v>0.27051806678125301</v>
      </c>
      <c r="W10" s="17">
        <v>0.40764220410379498</v>
      </c>
      <c r="X10" s="17">
        <v>0.38358913064344902</v>
      </c>
      <c r="Y10" s="17">
        <v>0.35034683944365602</v>
      </c>
      <c r="Z10" s="17"/>
      <c r="AA10" s="17">
        <v>0.38045058248306801</v>
      </c>
      <c r="AB10" s="17">
        <v>0.28268322896741599</v>
      </c>
      <c r="AC10" s="17"/>
      <c r="AD10" s="17">
        <v>0.39708084345882799</v>
      </c>
      <c r="AE10" s="17">
        <v>0.37921125190139698</v>
      </c>
      <c r="AF10" s="17">
        <v>0.36926627620712499</v>
      </c>
      <c r="AG10" s="17"/>
      <c r="AH10" s="17">
        <v>0.38747105533590998</v>
      </c>
      <c r="AI10" s="17">
        <v>0.336155889996131</v>
      </c>
      <c r="AJ10" s="17"/>
      <c r="AK10" s="17">
        <v>0.30912335281374798</v>
      </c>
      <c r="AL10" s="17">
        <v>0.35757429835629001</v>
      </c>
      <c r="AM10" s="17"/>
      <c r="AN10" s="17">
        <v>0.31660366497898601</v>
      </c>
      <c r="AO10" s="17">
        <v>0.38882299343938098</v>
      </c>
      <c r="AP10" s="17"/>
      <c r="AQ10" s="17">
        <v>0.36614641173678703</v>
      </c>
      <c r="AR10" s="17">
        <v>0.33074044900911798</v>
      </c>
      <c r="AS10" s="17"/>
      <c r="AT10" s="17">
        <v>0.20550581792732001</v>
      </c>
      <c r="AU10" s="17">
        <v>0.32997408699826097</v>
      </c>
      <c r="AV10" s="17">
        <v>0.41411611488068401</v>
      </c>
      <c r="AW10" s="17">
        <v>0.36601444340390898</v>
      </c>
      <c r="AX10" s="17"/>
      <c r="AY10" s="17">
        <v>0.40073351355648001</v>
      </c>
      <c r="AZ10" s="17">
        <v>0.32809682735502899</v>
      </c>
      <c r="BA10" s="17"/>
      <c r="BB10" s="17">
        <v>0.33653499671390502</v>
      </c>
      <c r="BC10" s="17">
        <v>0.34362437913210703</v>
      </c>
      <c r="BD10" s="17"/>
      <c r="BE10" s="17">
        <v>0.35702355342521402</v>
      </c>
      <c r="BF10" s="17">
        <v>0.34062394034092802</v>
      </c>
      <c r="BG10" s="17"/>
      <c r="BH10" s="17">
        <v>0.35665031369982803</v>
      </c>
      <c r="BI10" s="17">
        <v>0.341287817571236</v>
      </c>
      <c r="BJ10" s="17"/>
      <c r="BK10" s="17">
        <v>0.40590989419655299</v>
      </c>
      <c r="BL10" s="17">
        <v>0.33154108315678799</v>
      </c>
      <c r="BM10" s="17"/>
      <c r="BN10" s="17">
        <v>0.45161928813732699</v>
      </c>
      <c r="BO10" s="17">
        <v>0.33755242191049201</v>
      </c>
      <c r="BP10" s="17"/>
      <c r="BQ10" s="17">
        <v>0.37524487734464901</v>
      </c>
      <c r="BR10" s="17">
        <v>0.33995001900852001</v>
      </c>
      <c r="BS10" s="17"/>
      <c r="BT10" s="17">
        <v>0.31794275753527601</v>
      </c>
      <c r="BU10" s="17">
        <v>0.34416640088133399</v>
      </c>
      <c r="BV10" s="17"/>
      <c r="BW10" s="17">
        <v>0.36900019357324898</v>
      </c>
      <c r="BX10" s="17">
        <v>0.32991425327003698</v>
      </c>
      <c r="BY10" s="17"/>
      <c r="BZ10" s="17">
        <v>0.408311693134634</v>
      </c>
      <c r="CA10" s="17">
        <v>0.33936279857559298</v>
      </c>
    </row>
    <row r="11" spans="2:79" x14ac:dyDescent="0.35">
      <c r="B11" s="18" t="s">
        <v>475</v>
      </c>
      <c r="C11" s="17">
        <v>0.31276449366937897</v>
      </c>
      <c r="D11" s="17">
        <v>0.274554804746176</v>
      </c>
      <c r="E11" s="17">
        <v>0.30798305638266199</v>
      </c>
      <c r="F11" s="17">
        <v>0.37353678052609801</v>
      </c>
      <c r="G11" s="17">
        <v>0.30449058432428699</v>
      </c>
      <c r="H11" s="17">
        <v>0.30564042651283402</v>
      </c>
      <c r="I11" s="17">
        <v>0.33820356105734001</v>
      </c>
      <c r="J11" s="17">
        <v>0.29800348957836298</v>
      </c>
      <c r="K11" s="17">
        <v>0.270949280848643</v>
      </c>
      <c r="L11" s="17">
        <v>0.28008290161999999</v>
      </c>
      <c r="M11" s="17"/>
      <c r="N11" s="17">
        <v>0.38816989796903401</v>
      </c>
      <c r="O11" s="17">
        <v>0.30873279580406499</v>
      </c>
      <c r="P11" s="17">
        <v>0.29348360262579298</v>
      </c>
      <c r="Q11" s="17">
        <v>0.26186049097029701</v>
      </c>
      <c r="R11" s="17"/>
      <c r="S11" s="17">
        <v>0.34192668856429798</v>
      </c>
      <c r="T11" s="17">
        <v>0.28308856735262999</v>
      </c>
      <c r="U11" s="17">
        <v>0.31847700803135598</v>
      </c>
      <c r="V11" s="17">
        <v>0.38640230055212299</v>
      </c>
      <c r="W11" s="17">
        <v>0.27005469136869098</v>
      </c>
      <c r="X11" s="17">
        <v>0.26775638967973298</v>
      </c>
      <c r="Y11" s="17">
        <v>0.255639841370773</v>
      </c>
      <c r="Z11" s="17"/>
      <c r="AA11" s="17">
        <v>0.27927769362984101</v>
      </c>
      <c r="AB11" s="17">
        <v>0.36560046622750098</v>
      </c>
      <c r="AC11" s="17"/>
      <c r="AD11" s="17">
        <v>0.27695564061230099</v>
      </c>
      <c r="AE11" s="17">
        <v>0.24325237495709601</v>
      </c>
      <c r="AF11" s="17">
        <v>0.29267631202944999</v>
      </c>
      <c r="AG11" s="17"/>
      <c r="AH11" s="17">
        <v>0.21201679477274701</v>
      </c>
      <c r="AI11" s="17">
        <v>0.32703880665235502</v>
      </c>
      <c r="AJ11" s="17"/>
      <c r="AK11" s="17">
        <v>0.311518529672762</v>
      </c>
      <c r="AL11" s="17">
        <v>0.313325916322163</v>
      </c>
      <c r="AM11" s="17"/>
      <c r="AN11" s="17">
        <v>0.34126316472885498</v>
      </c>
      <c r="AO11" s="17">
        <v>0.26186049097029701</v>
      </c>
      <c r="AP11" s="17"/>
      <c r="AQ11" s="17">
        <v>0.25867101605980303</v>
      </c>
      <c r="AR11" s="17">
        <v>0.33974837960463999</v>
      </c>
      <c r="AS11" s="17"/>
      <c r="AT11" s="17">
        <v>0.41104740717056298</v>
      </c>
      <c r="AU11" s="17">
        <v>0.319288961598438</v>
      </c>
      <c r="AV11" s="17">
        <v>0.27460042076415297</v>
      </c>
      <c r="AW11" s="17">
        <v>0.263349759828927</v>
      </c>
      <c r="AX11" s="17"/>
      <c r="AY11" s="17">
        <v>0.25251757742040198</v>
      </c>
      <c r="AZ11" s="17">
        <v>0.32769681324106298</v>
      </c>
      <c r="BA11" s="17"/>
      <c r="BB11" s="17">
        <v>0.32752222691812399</v>
      </c>
      <c r="BC11" s="17">
        <v>0.31005341050954599</v>
      </c>
      <c r="BD11" s="17"/>
      <c r="BE11" s="17">
        <v>0.273544632927395</v>
      </c>
      <c r="BF11" s="17">
        <v>0.31790439057006897</v>
      </c>
      <c r="BG11" s="17"/>
      <c r="BH11" s="17">
        <v>0.27609175785806001</v>
      </c>
      <c r="BI11" s="17">
        <v>0.31597408591606801</v>
      </c>
      <c r="BJ11" s="17"/>
      <c r="BK11" s="17">
        <v>0.25991487369295901</v>
      </c>
      <c r="BL11" s="17">
        <v>0.32192191841926798</v>
      </c>
      <c r="BM11" s="17"/>
      <c r="BN11" s="17">
        <v>0.23676611368262401</v>
      </c>
      <c r="BO11" s="17">
        <v>0.31622791428039798</v>
      </c>
      <c r="BP11" s="17"/>
      <c r="BQ11" s="17">
        <v>0.28582189595305002</v>
      </c>
      <c r="BR11" s="17">
        <v>0.31488405032546801</v>
      </c>
      <c r="BS11" s="17"/>
      <c r="BT11" s="17">
        <v>0.293949658548666</v>
      </c>
      <c r="BU11" s="17">
        <v>0.31402149791183998</v>
      </c>
      <c r="BV11" s="17"/>
      <c r="BW11" s="17">
        <v>0.30485948433230797</v>
      </c>
      <c r="BX11" s="17">
        <v>0.316529452525524</v>
      </c>
      <c r="BY11" s="17"/>
      <c r="BZ11" s="17">
        <v>0.21679157829127799</v>
      </c>
      <c r="CA11" s="17">
        <v>0.31737635361069799</v>
      </c>
    </row>
    <row r="12" spans="2:79" x14ac:dyDescent="0.35">
      <c r="B12" s="18" t="s">
        <v>476</v>
      </c>
      <c r="C12" s="17">
        <v>0.167372717568915</v>
      </c>
      <c r="D12" s="17">
        <v>0.19312318607343801</v>
      </c>
      <c r="E12" s="17">
        <v>0.14152268579813801</v>
      </c>
      <c r="F12" s="17">
        <v>0.15759727542280499</v>
      </c>
      <c r="G12" s="17">
        <v>0.12482007611346101</v>
      </c>
      <c r="H12" s="17">
        <v>0.15655641943158399</v>
      </c>
      <c r="I12" s="17">
        <v>0.19587137866066701</v>
      </c>
      <c r="J12" s="17">
        <v>0.20371371749830899</v>
      </c>
      <c r="K12" s="17">
        <v>0.18218807738561099</v>
      </c>
      <c r="L12" s="17">
        <v>0.20828068826931301</v>
      </c>
      <c r="M12" s="17"/>
      <c r="N12" s="17">
        <v>0.11820691342998001</v>
      </c>
      <c r="O12" s="17">
        <v>0.17641611973815499</v>
      </c>
      <c r="P12" s="17">
        <v>0.17865791498970801</v>
      </c>
      <c r="Q12" s="17">
        <v>0.19769891408682799</v>
      </c>
      <c r="R12" s="17"/>
      <c r="S12" s="17">
        <v>0.123024363893131</v>
      </c>
      <c r="T12" s="17">
        <v>0.150058778358753</v>
      </c>
      <c r="U12" s="17">
        <v>0.18819124865489201</v>
      </c>
      <c r="V12" s="17">
        <v>0.16161601651420601</v>
      </c>
      <c r="W12" s="17">
        <v>0.176092564544753</v>
      </c>
      <c r="X12" s="17">
        <v>0.199478251740871</v>
      </c>
      <c r="Y12" s="17">
        <v>0.19598995307557601</v>
      </c>
      <c r="Z12" s="17"/>
      <c r="AA12" s="17">
        <v>0.19472711963876099</v>
      </c>
      <c r="AB12" s="17">
        <v>0.124212533992111</v>
      </c>
      <c r="AC12" s="17"/>
      <c r="AD12" s="17">
        <v>0.18871255290039099</v>
      </c>
      <c r="AE12" s="17">
        <v>0.20597683563490299</v>
      </c>
      <c r="AF12" s="17">
        <v>0.197439951610898</v>
      </c>
      <c r="AG12" s="17"/>
      <c r="AH12" s="17">
        <v>0.219888628330521</v>
      </c>
      <c r="AI12" s="17">
        <v>0.15993206577232799</v>
      </c>
      <c r="AJ12" s="17"/>
      <c r="AK12" s="17">
        <v>0.174787647585947</v>
      </c>
      <c r="AL12" s="17">
        <v>0.164031602021702</v>
      </c>
      <c r="AM12" s="17"/>
      <c r="AN12" s="17">
        <v>0.15039455763602999</v>
      </c>
      <c r="AO12" s="17">
        <v>0.19769891408682799</v>
      </c>
      <c r="AP12" s="17"/>
      <c r="AQ12" s="17">
        <v>0.19421501457835699</v>
      </c>
      <c r="AR12" s="17">
        <v>0.15398275795176999</v>
      </c>
      <c r="AS12" s="17"/>
      <c r="AT12" s="17">
        <v>9.2548110727044997E-2</v>
      </c>
      <c r="AU12" s="17">
        <v>0.17437085016211101</v>
      </c>
      <c r="AV12" s="17">
        <v>0.18395193269926899</v>
      </c>
      <c r="AW12" s="17">
        <v>0.21401965114094501</v>
      </c>
      <c r="AX12" s="17"/>
      <c r="AY12" s="17">
        <v>0.17979144878970299</v>
      </c>
      <c r="AZ12" s="17">
        <v>0.164294710015843</v>
      </c>
      <c r="BA12" s="17"/>
      <c r="BB12" s="17">
        <v>0.165380950682461</v>
      </c>
      <c r="BC12" s="17">
        <v>0.16773861696370401</v>
      </c>
      <c r="BD12" s="17"/>
      <c r="BE12" s="17">
        <v>0.20187441558796401</v>
      </c>
      <c r="BF12" s="17">
        <v>0.16285115203141101</v>
      </c>
      <c r="BG12" s="17"/>
      <c r="BH12" s="17">
        <v>0.17124770004616499</v>
      </c>
      <c r="BI12" s="17">
        <v>0.16703357969332699</v>
      </c>
      <c r="BJ12" s="17"/>
      <c r="BK12" s="17">
        <v>0.17718326551807201</v>
      </c>
      <c r="BL12" s="17">
        <v>0.16567281216487101</v>
      </c>
      <c r="BM12" s="17"/>
      <c r="BN12" s="17">
        <v>0.114637132747611</v>
      </c>
      <c r="BO12" s="17">
        <v>0.16977599921039199</v>
      </c>
      <c r="BP12" s="17"/>
      <c r="BQ12" s="17">
        <v>0.17223895539765199</v>
      </c>
      <c r="BR12" s="17">
        <v>0.16698989380082099</v>
      </c>
      <c r="BS12" s="17"/>
      <c r="BT12" s="17">
        <v>0.18443741729155499</v>
      </c>
      <c r="BU12" s="17">
        <v>0.16623263848716599</v>
      </c>
      <c r="BV12" s="17"/>
      <c r="BW12" s="17">
        <v>0.18397259554289899</v>
      </c>
      <c r="BX12" s="17">
        <v>0.15946660956522499</v>
      </c>
      <c r="BY12" s="17"/>
      <c r="BZ12" s="17">
        <v>0.20502535633378199</v>
      </c>
      <c r="CA12" s="17">
        <v>0.16556336650647699</v>
      </c>
    </row>
    <row r="13" spans="2:79" x14ac:dyDescent="0.35">
      <c r="B13" s="18" t="s">
        <v>477</v>
      </c>
      <c r="C13" s="17">
        <v>4.3573919555711098E-2</v>
      </c>
      <c r="D13" s="17">
        <v>3.3351748123802497E-2</v>
      </c>
      <c r="E13" s="17">
        <v>4.5903071507230199E-2</v>
      </c>
      <c r="F13" s="17">
        <v>3.96244012684345E-2</v>
      </c>
      <c r="G13" s="17">
        <v>6.3151024089312405E-2</v>
      </c>
      <c r="H13" s="17">
        <v>2.3485663159846199E-2</v>
      </c>
      <c r="I13" s="17">
        <v>4.3395667289780698E-2</v>
      </c>
      <c r="J13" s="17">
        <v>4.9066497676220497E-2</v>
      </c>
      <c r="K13" s="17">
        <v>5.66277766830353E-2</v>
      </c>
      <c r="L13" s="17">
        <v>6.4563818197859904E-2</v>
      </c>
      <c r="M13" s="17"/>
      <c r="N13" s="17">
        <v>3.8779450791375299E-2</v>
      </c>
      <c r="O13" s="17">
        <v>3.6280208377047499E-2</v>
      </c>
      <c r="P13" s="17">
        <v>3.9681709891113102E-2</v>
      </c>
      <c r="Q13" s="17">
        <v>5.3078495817299599E-2</v>
      </c>
      <c r="R13" s="17"/>
      <c r="S13" s="17">
        <v>4.7987554021196699E-2</v>
      </c>
      <c r="T13" s="17">
        <v>3.9837444373410601E-2</v>
      </c>
      <c r="U13" s="17">
        <v>1.9421403735902398E-2</v>
      </c>
      <c r="V13" s="17">
        <v>3.7098979563106899E-2</v>
      </c>
      <c r="W13" s="17">
        <v>4.6540068579978999E-2</v>
      </c>
      <c r="X13" s="17">
        <v>4.8841350396526997E-2</v>
      </c>
      <c r="Y13" s="17">
        <v>7.2095375911214898E-2</v>
      </c>
      <c r="Z13" s="17"/>
      <c r="AA13" s="17">
        <v>5.0656500856582597E-2</v>
      </c>
      <c r="AB13" s="17">
        <v>3.2398917142471798E-2</v>
      </c>
      <c r="AC13" s="17"/>
      <c r="AD13" s="17">
        <v>4.1940729354307003E-2</v>
      </c>
      <c r="AE13" s="17">
        <v>6.5926939667228901E-2</v>
      </c>
      <c r="AF13" s="17">
        <v>5.03021761063581E-2</v>
      </c>
      <c r="AG13" s="17"/>
      <c r="AH13" s="17">
        <v>7.3249326014027005E-2</v>
      </c>
      <c r="AI13" s="17">
        <v>3.9369396332628599E-2</v>
      </c>
      <c r="AJ13" s="17"/>
      <c r="AK13" s="17">
        <v>4.9519453492432197E-2</v>
      </c>
      <c r="AL13" s="17">
        <v>4.0894903593748998E-2</v>
      </c>
      <c r="AM13" s="17"/>
      <c r="AN13" s="17">
        <v>3.8252770371433098E-2</v>
      </c>
      <c r="AO13" s="17">
        <v>5.3078495817299599E-2</v>
      </c>
      <c r="AP13" s="17"/>
      <c r="AQ13" s="17">
        <v>7.1116399529674107E-2</v>
      </c>
      <c r="AR13" s="17">
        <v>2.9834682020351801E-2</v>
      </c>
      <c r="AS13" s="17"/>
      <c r="AT13" s="17">
        <v>3.2593552710763599E-2</v>
      </c>
      <c r="AU13" s="17">
        <v>3.8736079963612002E-2</v>
      </c>
      <c r="AV13" s="17">
        <v>4.1068797720640801E-2</v>
      </c>
      <c r="AW13" s="17">
        <v>7.9497598705853906E-2</v>
      </c>
      <c r="AX13" s="17"/>
      <c r="AY13" s="17">
        <v>5.5702298741486897E-2</v>
      </c>
      <c r="AZ13" s="17">
        <v>4.0567876339488697E-2</v>
      </c>
      <c r="BA13" s="17"/>
      <c r="BB13" s="17">
        <v>5.1968828929666103E-2</v>
      </c>
      <c r="BC13" s="17">
        <v>4.2031724894210802E-2</v>
      </c>
      <c r="BD13" s="17"/>
      <c r="BE13" s="17">
        <v>5.87743826931044E-2</v>
      </c>
      <c r="BF13" s="17">
        <v>4.1581846868790497E-2</v>
      </c>
      <c r="BG13" s="17"/>
      <c r="BH13" s="17">
        <v>3.6771013168434001E-2</v>
      </c>
      <c r="BI13" s="17">
        <v>4.4169308885481602E-2</v>
      </c>
      <c r="BJ13" s="17"/>
      <c r="BK13" s="17">
        <v>4.4693275091228502E-2</v>
      </c>
      <c r="BL13" s="17">
        <v>4.3379965198244698E-2</v>
      </c>
      <c r="BM13" s="17"/>
      <c r="BN13" s="17">
        <v>7.6381293289788099E-2</v>
      </c>
      <c r="BO13" s="17">
        <v>4.2078812233636902E-2</v>
      </c>
      <c r="BP13" s="17"/>
      <c r="BQ13" s="17">
        <v>6.2791831254647004E-2</v>
      </c>
      <c r="BR13" s="17">
        <v>4.20620589294095E-2</v>
      </c>
      <c r="BS13" s="17"/>
      <c r="BT13" s="17">
        <v>5.6636124723152298E-2</v>
      </c>
      <c r="BU13" s="17">
        <v>4.2701243967218201E-2</v>
      </c>
      <c r="BV13" s="17"/>
      <c r="BW13" s="17">
        <v>4.1479168428321403E-2</v>
      </c>
      <c r="BX13" s="17">
        <v>4.4571597290448198E-2</v>
      </c>
      <c r="BY13" s="17"/>
      <c r="BZ13" s="17">
        <v>6.4931187257534301E-2</v>
      </c>
      <c r="CA13" s="17">
        <v>4.2547622428214103E-2</v>
      </c>
    </row>
    <row r="14" spans="2:79" x14ac:dyDescent="0.35">
      <c r="B14" s="18" t="s">
        <v>75</v>
      </c>
      <c r="C14" s="19">
        <v>6.2913051315278898E-2</v>
      </c>
      <c r="D14" s="19">
        <v>6.1482361385064403E-2</v>
      </c>
      <c r="E14" s="19">
        <v>3.0536500039177499E-2</v>
      </c>
      <c r="F14" s="19">
        <v>4.18662265425776E-2</v>
      </c>
      <c r="G14" s="19">
        <v>9.9551931018589904E-2</v>
      </c>
      <c r="H14" s="19">
        <v>6.03609044430359E-2</v>
      </c>
      <c r="I14" s="19">
        <v>5.4470353730243899E-2</v>
      </c>
      <c r="J14" s="19">
        <v>7.4165867039976505E-2</v>
      </c>
      <c r="K14" s="19">
        <v>0.109380945093581</v>
      </c>
      <c r="L14" s="19">
        <v>0.10015656145488699</v>
      </c>
      <c r="M14" s="19"/>
      <c r="N14" s="19">
        <v>0.1561621915394</v>
      </c>
      <c r="O14" s="19">
        <v>3.85696308108835E-2</v>
      </c>
      <c r="P14" s="19">
        <v>1.7348306724329E-2</v>
      </c>
      <c r="Q14" s="19">
        <v>1.97895709053919E-2</v>
      </c>
      <c r="R14" s="19"/>
      <c r="S14" s="19">
        <v>7.9136004589221598E-2</v>
      </c>
      <c r="T14" s="19">
        <v>5.4815296518379603E-2</v>
      </c>
      <c r="U14" s="19">
        <v>1.4764604013838001E-2</v>
      </c>
      <c r="V14" s="19">
        <v>9.0423925676808806E-2</v>
      </c>
      <c r="W14" s="19">
        <v>2.6820137092401199E-2</v>
      </c>
      <c r="X14" s="19">
        <v>2.3623285094816E-2</v>
      </c>
      <c r="Y14" s="19">
        <v>4.7780629034160201E-2</v>
      </c>
      <c r="Z14" s="19"/>
      <c r="AA14" s="19">
        <v>1.7534898891341799E-2</v>
      </c>
      <c r="AB14" s="19">
        <v>0.13451137702506599</v>
      </c>
      <c r="AC14" s="19"/>
      <c r="AD14" s="19">
        <v>1.43774958677738E-2</v>
      </c>
      <c r="AE14" s="19">
        <v>1.0809301267732401E-2</v>
      </c>
      <c r="AF14" s="19">
        <v>2.4919990977755501E-2</v>
      </c>
      <c r="AG14" s="19"/>
      <c r="AH14" s="19">
        <v>7.5623744878779804E-3</v>
      </c>
      <c r="AI14" s="19">
        <v>7.07553434321887E-2</v>
      </c>
      <c r="AJ14" s="19"/>
      <c r="AK14" s="19">
        <v>9.0510038846874002E-2</v>
      </c>
      <c r="AL14" s="19">
        <v>5.0478041964380202E-2</v>
      </c>
      <c r="AM14" s="19"/>
      <c r="AN14" s="19">
        <v>8.7055787013414196E-2</v>
      </c>
      <c r="AO14" s="19">
        <v>1.97895709053919E-2</v>
      </c>
      <c r="AP14" s="19"/>
      <c r="AQ14" s="19">
        <v>2.48243861697987E-2</v>
      </c>
      <c r="AR14" s="19">
        <v>8.1913127500619395E-2</v>
      </c>
      <c r="AS14" s="19"/>
      <c r="AT14" s="19">
        <v>0.20193618848404199</v>
      </c>
      <c r="AU14" s="19">
        <v>6.2462870895356501E-2</v>
      </c>
      <c r="AV14" s="19">
        <v>1.2585846906638999E-2</v>
      </c>
      <c r="AW14" s="19">
        <v>2.3589397107218299E-3</v>
      </c>
      <c r="AX14" s="19"/>
      <c r="AY14" s="19">
        <v>2.1039425501920901E-2</v>
      </c>
      <c r="AZ14" s="19">
        <v>7.3291513835852695E-2</v>
      </c>
      <c r="BA14" s="19"/>
      <c r="BB14" s="19">
        <v>5.8063640561462897E-2</v>
      </c>
      <c r="BC14" s="19">
        <v>6.3803916843757399E-2</v>
      </c>
      <c r="BD14" s="19"/>
      <c r="BE14" s="19">
        <v>3.9974865442178299E-2</v>
      </c>
      <c r="BF14" s="19">
        <v>6.5919179033381403E-2</v>
      </c>
      <c r="BG14" s="19"/>
      <c r="BH14" s="19">
        <v>6.0937997132522299E-2</v>
      </c>
      <c r="BI14" s="19">
        <v>6.3085907756215795E-2</v>
      </c>
      <c r="BJ14" s="19"/>
      <c r="BK14" s="19">
        <v>3.0348454714493101E-2</v>
      </c>
      <c r="BL14" s="19">
        <v>6.8555624393670495E-2</v>
      </c>
      <c r="BM14" s="19"/>
      <c r="BN14" s="19">
        <v>1.31592098613596E-2</v>
      </c>
      <c r="BO14" s="19">
        <v>6.5180448067668401E-2</v>
      </c>
      <c r="BP14" s="19"/>
      <c r="BQ14" s="19">
        <v>1.2216226197689599E-2</v>
      </c>
      <c r="BR14" s="19">
        <v>6.6901337606448993E-2</v>
      </c>
      <c r="BS14" s="19"/>
      <c r="BT14" s="19">
        <v>4.2722020676348102E-2</v>
      </c>
      <c r="BU14" s="19">
        <v>6.4261998091052097E-2</v>
      </c>
      <c r="BV14" s="19"/>
      <c r="BW14" s="19">
        <v>2.4087924410296401E-2</v>
      </c>
      <c r="BX14" s="19">
        <v>8.1404491255310393E-2</v>
      </c>
      <c r="BY14" s="19"/>
      <c r="BZ14" s="19">
        <v>0</v>
      </c>
      <c r="CA14" s="19">
        <v>6.5936260311316996E-2</v>
      </c>
    </row>
    <row r="15" spans="2:79" x14ac:dyDescent="0.35">
      <c r="B15" s="16"/>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CA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2957</v>
      </c>
      <c r="D7" s="10">
        <v>451</v>
      </c>
      <c r="E7" s="10">
        <v>460</v>
      </c>
      <c r="F7" s="10">
        <v>383</v>
      </c>
      <c r="G7" s="10">
        <v>425</v>
      </c>
      <c r="H7" s="10">
        <v>463</v>
      </c>
      <c r="I7" s="10">
        <v>379</v>
      </c>
      <c r="J7" s="10">
        <v>185</v>
      </c>
      <c r="K7" s="10">
        <v>109</v>
      </c>
      <c r="L7" s="10">
        <v>102</v>
      </c>
      <c r="M7" s="10"/>
      <c r="N7" s="10">
        <v>614</v>
      </c>
      <c r="O7" s="10">
        <v>462</v>
      </c>
      <c r="P7" s="10">
        <v>572</v>
      </c>
      <c r="Q7" s="10">
        <v>1309</v>
      </c>
      <c r="R7" s="10"/>
      <c r="S7" s="10">
        <v>375</v>
      </c>
      <c r="T7" s="10">
        <v>251</v>
      </c>
      <c r="U7" s="10">
        <v>258</v>
      </c>
      <c r="V7" s="10">
        <v>525</v>
      </c>
      <c r="W7" s="10">
        <v>504</v>
      </c>
      <c r="X7" s="10">
        <v>516</v>
      </c>
      <c r="Y7" s="10">
        <v>330</v>
      </c>
      <c r="Z7" s="10"/>
      <c r="AA7" s="10">
        <v>2049</v>
      </c>
      <c r="AB7" s="10">
        <v>908</v>
      </c>
      <c r="AC7" s="10"/>
      <c r="AD7" s="10">
        <v>681</v>
      </c>
      <c r="AE7" s="10">
        <v>506</v>
      </c>
      <c r="AF7" s="10">
        <v>835</v>
      </c>
      <c r="AG7" s="10"/>
      <c r="AH7" s="10">
        <v>454</v>
      </c>
      <c r="AI7" s="10">
        <v>2503</v>
      </c>
      <c r="AJ7" s="10"/>
      <c r="AK7" s="10">
        <v>805</v>
      </c>
      <c r="AL7" s="10">
        <v>2152</v>
      </c>
      <c r="AM7" s="10"/>
      <c r="AN7" s="10">
        <v>1648</v>
      </c>
      <c r="AO7" s="10">
        <v>1309</v>
      </c>
      <c r="AP7" s="10"/>
      <c r="AQ7" s="10">
        <v>1100</v>
      </c>
      <c r="AR7" s="10">
        <v>1857</v>
      </c>
      <c r="AS7" s="10"/>
      <c r="AT7" s="10">
        <v>347</v>
      </c>
      <c r="AU7" s="10">
        <v>868</v>
      </c>
      <c r="AV7" s="10">
        <v>1310</v>
      </c>
      <c r="AW7" s="10">
        <v>425</v>
      </c>
      <c r="AX7" s="10"/>
      <c r="AY7" s="10">
        <v>720</v>
      </c>
      <c r="AZ7" s="10">
        <v>2237</v>
      </c>
      <c r="BA7" s="10"/>
      <c r="BB7" s="10">
        <v>443</v>
      </c>
      <c r="BC7" s="10">
        <v>2514</v>
      </c>
      <c r="BD7" s="10"/>
      <c r="BE7" s="10">
        <v>365</v>
      </c>
      <c r="BF7" s="10">
        <v>2592</v>
      </c>
      <c r="BG7" s="10"/>
      <c r="BH7" s="10">
        <v>258</v>
      </c>
      <c r="BI7" s="10">
        <v>2699</v>
      </c>
      <c r="BJ7" s="10"/>
      <c r="BK7" s="10">
        <v>524</v>
      </c>
      <c r="BL7" s="10">
        <v>2433</v>
      </c>
      <c r="BM7" s="10"/>
      <c r="BN7" s="10">
        <v>180</v>
      </c>
      <c r="BO7" s="10">
        <v>2777</v>
      </c>
      <c r="BP7" s="10"/>
      <c r="BQ7" s="10">
        <v>266</v>
      </c>
      <c r="BR7" s="10">
        <v>2691</v>
      </c>
      <c r="BS7" s="10"/>
      <c r="BT7" s="10">
        <v>197</v>
      </c>
      <c r="BU7" s="10">
        <v>2760</v>
      </c>
      <c r="BV7" s="10"/>
      <c r="BW7" s="10">
        <v>980</v>
      </c>
      <c r="BX7" s="10">
        <v>1977</v>
      </c>
      <c r="BY7" s="10"/>
      <c r="BZ7" s="10">
        <v>158</v>
      </c>
      <c r="CA7" s="10">
        <v>2799</v>
      </c>
    </row>
    <row r="8" spans="2:79" ht="30" customHeight="1" x14ac:dyDescent="0.35">
      <c r="B8" s="11" t="s">
        <v>27</v>
      </c>
      <c r="C8" s="11">
        <v>2970</v>
      </c>
      <c r="D8" s="11">
        <v>445</v>
      </c>
      <c r="E8" s="11">
        <v>479</v>
      </c>
      <c r="F8" s="11">
        <v>394</v>
      </c>
      <c r="G8" s="11">
        <v>415</v>
      </c>
      <c r="H8" s="11">
        <v>458</v>
      </c>
      <c r="I8" s="11">
        <v>379</v>
      </c>
      <c r="J8" s="11">
        <v>191</v>
      </c>
      <c r="K8" s="11">
        <v>106</v>
      </c>
      <c r="L8" s="11">
        <v>102</v>
      </c>
      <c r="M8" s="11"/>
      <c r="N8" s="11">
        <v>628</v>
      </c>
      <c r="O8" s="11">
        <v>606</v>
      </c>
      <c r="P8" s="11">
        <v>530</v>
      </c>
      <c r="Q8" s="11">
        <v>1206</v>
      </c>
      <c r="R8" s="11"/>
      <c r="S8" s="11">
        <v>398</v>
      </c>
      <c r="T8" s="11">
        <v>245</v>
      </c>
      <c r="U8" s="11">
        <v>256</v>
      </c>
      <c r="V8" s="11">
        <v>528</v>
      </c>
      <c r="W8" s="11">
        <v>504</v>
      </c>
      <c r="X8" s="11">
        <v>511</v>
      </c>
      <c r="Y8" s="11">
        <v>331</v>
      </c>
      <c r="Z8" s="11"/>
      <c r="AA8" s="11">
        <v>2013</v>
      </c>
      <c r="AB8" s="11">
        <v>957</v>
      </c>
      <c r="AC8" s="11"/>
      <c r="AD8" s="11">
        <v>670</v>
      </c>
      <c r="AE8" s="11">
        <v>483</v>
      </c>
      <c r="AF8" s="11">
        <v>829</v>
      </c>
      <c r="AG8" s="11"/>
      <c r="AH8" s="11">
        <v>434</v>
      </c>
      <c r="AI8" s="11">
        <v>2535</v>
      </c>
      <c r="AJ8" s="11"/>
      <c r="AK8" s="11">
        <v>834</v>
      </c>
      <c r="AL8" s="11">
        <v>2136</v>
      </c>
      <c r="AM8" s="11"/>
      <c r="AN8" s="11">
        <v>1764</v>
      </c>
      <c r="AO8" s="11">
        <v>1206</v>
      </c>
      <c r="AP8" s="11"/>
      <c r="AQ8" s="11">
        <v>1079</v>
      </c>
      <c r="AR8" s="11">
        <v>1891</v>
      </c>
      <c r="AS8" s="11"/>
      <c r="AT8" s="11">
        <v>358</v>
      </c>
      <c r="AU8" s="11">
        <v>904</v>
      </c>
      <c r="AV8" s="11">
        <v>1294</v>
      </c>
      <c r="AW8" s="11">
        <v>405</v>
      </c>
      <c r="AX8" s="11"/>
      <c r="AY8" s="11">
        <v>701</v>
      </c>
      <c r="AZ8" s="11">
        <v>2269</v>
      </c>
      <c r="BA8" s="11"/>
      <c r="BB8" s="11">
        <v>443</v>
      </c>
      <c r="BC8" s="11">
        <v>2527</v>
      </c>
      <c r="BD8" s="11"/>
      <c r="BE8" s="11">
        <v>354</v>
      </c>
      <c r="BF8" s="11">
        <v>2615</v>
      </c>
      <c r="BG8" s="11"/>
      <c r="BH8" s="11">
        <v>263</v>
      </c>
      <c r="BI8" s="11">
        <v>2707</v>
      </c>
      <c r="BJ8" s="11"/>
      <c r="BK8" s="11">
        <v>518</v>
      </c>
      <c r="BL8" s="11">
        <v>2452</v>
      </c>
      <c r="BM8" s="11"/>
      <c r="BN8" s="11">
        <v>175</v>
      </c>
      <c r="BO8" s="11">
        <v>2795</v>
      </c>
      <c r="BP8" s="11"/>
      <c r="BQ8" s="11">
        <v>245</v>
      </c>
      <c r="BR8" s="11">
        <v>2725</v>
      </c>
      <c r="BS8" s="11"/>
      <c r="BT8" s="11">
        <v>190</v>
      </c>
      <c r="BU8" s="11">
        <v>2780</v>
      </c>
      <c r="BV8" s="11"/>
      <c r="BW8" s="11">
        <v>1033</v>
      </c>
      <c r="BX8" s="11">
        <v>1937</v>
      </c>
      <c r="BY8" s="11"/>
      <c r="BZ8" s="11">
        <v>169</v>
      </c>
      <c r="CA8" s="11">
        <v>2801</v>
      </c>
    </row>
    <row r="9" spans="2:79" ht="29" x14ac:dyDescent="0.35">
      <c r="B9" s="18" t="s">
        <v>541</v>
      </c>
      <c r="C9" s="17">
        <v>0.36697630146570198</v>
      </c>
      <c r="D9" s="17">
        <v>0.396998266000125</v>
      </c>
      <c r="E9" s="17">
        <v>0.36491122099928103</v>
      </c>
      <c r="F9" s="17">
        <v>0.31573064386620397</v>
      </c>
      <c r="G9" s="17">
        <v>0.39540110855353799</v>
      </c>
      <c r="H9" s="17">
        <v>0.35971553214930202</v>
      </c>
      <c r="I9" s="17">
        <v>0.30191137130885698</v>
      </c>
      <c r="J9" s="17">
        <v>0.44530225703154303</v>
      </c>
      <c r="K9" s="17">
        <v>0.38587368178223302</v>
      </c>
      <c r="L9" s="17">
        <v>0.43677381007341698</v>
      </c>
      <c r="M9" s="17"/>
      <c r="N9" s="17">
        <v>0.23619264240091001</v>
      </c>
      <c r="O9" s="17">
        <v>0.332720167146692</v>
      </c>
      <c r="P9" s="17">
        <v>0.39092907803874499</v>
      </c>
      <c r="Q9" s="17">
        <v>0.44177255275952498</v>
      </c>
      <c r="R9" s="17"/>
      <c r="S9" s="17">
        <v>0.29782224532739199</v>
      </c>
      <c r="T9" s="17">
        <v>0.369117104921177</v>
      </c>
      <c r="U9" s="17">
        <v>0.40359641760989701</v>
      </c>
      <c r="V9" s="17">
        <v>0.33339345990678998</v>
      </c>
      <c r="W9" s="17">
        <v>0.40295766781868297</v>
      </c>
      <c r="X9" s="17">
        <v>0.37361630572483501</v>
      </c>
      <c r="Y9" s="17">
        <v>0.42475929758921699</v>
      </c>
      <c r="Z9" s="17"/>
      <c r="AA9" s="17">
        <v>0.422645707354601</v>
      </c>
      <c r="AB9" s="17">
        <v>0.249835634947874</v>
      </c>
      <c r="AC9" s="17"/>
      <c r="AD9" s="17">
        <v>0.40840021655494702</v>
      </c>
      <c r="AE9" s="17">
        <v>0.46626784996058501</v>
      </c>
      <c r="AF9" s="17">
        <v>0.40867751891315302</v>
      </c>
      <c r="AG9" s="17"/>
      <c r="AH9" s="17">
        <v>0.46794875321226798</v>
      </c>
      <c r="AI9" s="17">
        <v>0.349674069341814</v>
      </c>
      <c r="AJ9" s="17"/>
      <c r="AK9" s="17">
        <v>0.35953824122095901</v>
      </c>
      <c r="AL9" s="17">
        <v>0.369880170270802</v>
      </c>
      <c r="AM9" s="17"/>
      <c r="AN9" s="17">
        <v>0.31585940412325297</v>
      </c>
      <c r="AO9" s="17">
        <v>0.44177255275952498</v>
      </c>
      <c r="AP9" s="17"/>
      <c r="AQ9" s="17">
        <v>0.39144227919791402</v>
      </c>
      <c r="AR9" s="17">
        <v>0.35301919919087499</v>
      </c>
      <c r="AS9" s="17"/>
      <c r="AT9" s="17">
        <v>0.21476586893381799</v>
      </c>
      <c r="AU9" s="17">
        <v>0.30326089763764502</v>
      </c>
      <c r="AV9" s="17">
        <v>0.41929302196479801</v>
      </c>
      <c r="AW9" s="17">
        <v>0.472686523600233</v>
      </c>
      <c r="AX9" s="17"/>
      <c r="AY9" s="17">
        <v>0.42249852806788502</v>
      </c>
      <c r="AZ9" s="17">
        <v>0.34983533111037701</v>
      </c>
      <c r="BA9" s="17"/>
      <c r="BB9" s="17">
        <v>0.37606918316425503</v>
      </c>
      <c r="BC9" s="17">
        <v>0.365383345532587</v>
      </c>
      <c r="BD9" s="17"/>
      <c r="BE9" s="17">
        <v>0.407479241232027</v>
      </c>
      <c r="BF9" s="17">
        <v>0.36148663171708401</v>
      </c>
      <c r="BG9" s="17"/>
      <c r="BH9" s="17">
        <v>0.43560941599199399</v>
      </c>
      <c r="BI9" s="17">
        <v>0.36030669693925399</v>
      </c>
      <c r="BJ9" s="17"/>
      <c r="BK9" s="17">
        <v>0.40968014574449502</v>
      </c>
      <c r="BL9" s="17">
        <v>0.357962164554679</v>
      </c>
      <c r="BM9" s="17"/>
      <c r="BN9" s="17">
        <v>0.38674401258054503</v>
      </c>
      <c r="BO9" s="17">
        <v>0.36573807723075302</v>
      </c>
      <c r="BP9" s="17"/>
      <c r="BQ9" s="17">
        <v>0.41998677396478201</v>
      </c>
      <c r="BR9" s="17">
        <v>0.36221721014152403</v>
      </c>
      <c r="BS9" s="17"/>
      <c r="BT9" s="17">
        <v>0.42210659512686999</v>
      </c>
      <c r="BU9" s="17">
        <v>0.36320857122557498</v>
      </c>
      <c r="BV9" s="17"/>
      <c r="BW9" s="17">
        <v>0.37865673220712398</v>
      </c>
      <c r="BX9" s="17">
        <v>0.36074829242419798</v>
      </c>
      <c r="BY9" s="17"/>
      <c r="BZ9" s="17">
        <v>0.447341042800394</v>
      </c>
      <c r="CA9" s="17">
        <v>0.36212508955387901</v>
      </c>
    </row>
    <row r="10" spans="2:79" x14ac:dyDescent="0.35">
      <c r="B10" s="18" t="s">
        <v>542</v>
      </c>
      <c r="C10" s="17">
        <v>0.34214271143710701</v>
      </c>
      <c r="D10" s="17">
        <v>0.27483191258746298</v>
      </c>
      <c r="E10" s="17">
        <v>0.30823181408633699</v>
      </c>
      <c r="F10" s="17">
        <v>0.38088913276485598</v>
      </c>
      <c r="G10" s="17">
        <v>0.373183285709284</v>
      </c>
      <c r="H10" s="17">
        <v>0.366739980511398</v>
      </c>
      <c r="I10" s="17">
        <v>0.36554278841175197</v>
      </c>
      <c r="J10" s="17">
        <v>0.28044372956886698</v>
      </c>
      <c r="K10" s="17">
        <v>0.33556616039803699</v>
      </c>
      <c r="L10" s="17">
        <v>0.443395651092863</v>
      </c>
      <c r="M10" s="17"/>
      <c r="N10" s="17">
        <v>0.34476597057320102</v>
      </c>
      <c r="O10" s="17">
        <v>0.358296557663556</v>
      </c>
      <c r="P10" s="17">
        <v>0.35580178425942199</v>
      </c>
      <c r="Q10" s="17">
        <v>0.32664994278786302</v>
      </c>
      <c r="R10" s="17"/>
      <c r="S10" s="17">
        <v>0.371517021567286</v>
      </c>
      <c r="T10" s="17">
        <v>0.345422115850538</v>
      </c>
      <c r="U10" s="17">
        <v>0.33388824365890601</v>
      </c>
      <c r="V10" s="17">
        <v>0.32663156019027301</v>
      </c>
      <c r="W10" s="17">
        <v>0.349770030667371</v>
      </c>
      <c r="X10" s="17">
        <v>0.35487212600655599</v>
      </c>
      <c r="Y10" s="17">
        <v>0.36645451697840897</v>
      </c>
      <c r="Z10" s="17"/>
      <c r="AA10" s="17">
        <v>0.37452797190619203</v>
      </c>
      <c r="AB10" s="17">
        <v>0.27399700490175999</v>
      </c>
      <c r="AC10" s="17"/>
      <c r="AD10" s="17">
        <v>0.39183274976550098</v>
      </c>
      <c r="AE10" s="17">
        <v>0.40113073533300098</v>
      </c>
      <c r="AF10" s="17">
        <v>0.35048893916706497</v>
      </c>
      <c r="AG10" s="17"/>
      <c r="AH10" s="17">
        <v>0.45214377550440499</v>
      </c>
      <c r="AI10" s="17">
        <v>0.32329337271703601</v>
      </c>
      <c r="AJ10" s="17"/>
      <c r="AK10" s="17">
        <v>0.32842286510116497</v>
      </c>
      <c r="AL10" s="17">
        <v>0.34749903183177799</v>
      </c>
      <c r="AM10" s="17"/>
      <c r="AN10" s="17">
        <v>0.35273070549957197</v>
      </c>
      <c r="AO10" s="17">
        <v>0.32664994278786302</v>
      </c>
      <c r="AP10" s="17"/>
      <c r="AQ10" s="17">
        <v>0.35858019111628198</v>
      </c>
      <c r="AR10" s="17">
        <v>0.33276562512019298</v>
      </c>
      <c r="AS10" s="17"/>
      <c r="AT10" s="17">
        <v>0.241637038593016</v>
      </c>
      <c r="AU10" s="17">
        <v>0.329559985943917</v>
      </c>
      <c r="AV10" s="17">
        <v>0.37376339268466702</v>
      </c>
      <c r="AW10" s="17">
        <v>0.36093374148998097</v>
      </c>
      <c r="AX10" s="17"/>
      <c r="AY10" s="17">
        <v>0.40617301847931597</v>
      </c>
      <c r="AZ10" s="17">
        <v>0.32237510372359202</v>
      </c>
      <c r="BA10" s="17"/>
      <c r="BB10" s="17">
        <v>0.40172788654983399</v>
      </c>
      <c r="BC10" s="17">
        <v>0.33170415506211498</v>
      </c>
      <c r="BD10" s="17"/>
      <c r="BE10" s="17">
        <v>0.37986620424221001</v>
      </c>
      <c r="BF10" s="17">
        <v>0.33702976115598798</v>
      </c>
      <c r="BG10" s="17"/>
      <c r="BH10" s="17">
        <v>0.34004267569244701</v>
      </c>
      <c r="BI10" s="17">
        <v>0.34234678796787399</v>
      </c>
      <c r="BJ10" s="17"/>
      <c r="BK10" s="17">
        <v>0.33352507930483899</v>
      </c>
      <c r="BL10" s="17">
        <v>0.34396176349672802</v>
      </c>
      <c r="BM10" s="17"/>
      <c r="BN10" s="17">
        <v>0.37029342059377301</v>
      </c>
      <c r="BO10" s="17">
        <v>0.340379386886971</v>
      </c>
      <c r="BP10" s="17"/>
      <c r="BQ10" s="17">
        <v>0.38947749898806799</v>
      </c>
      <c r="BR10" s="17">
        <v>0.33789316288291299</v>
      </c>
      <c r="BS10" s="17"/>
      <c r="BT10" s="17">
        <v>0.43401281810064701</v>
      </c>
      <c r="BU10" s="17">
        <v>0.33586409842685799</v>
      </c>
      <c r="BV10" s="17"/>
      <c r="BW10" s="17">
        <v>0.403636845581064</v>
      </c>
      <c r="BX10" s="17">
        <v>0.30935402136852602</v>
      </c>
      <c r="BY10" s="17"/>
      <c r="BZ10" s="17">
        <v>0.484529435059459</v>
      </c>
      <c r="CA10" s="17">
        <v>0.33354754696260902</v>
      </c>
    </row>
    <row r="11" spans="2:79" x14ac:dyDescent="0.35">
      <c r="B11" s="18" t="s">
        <v>543</v>
      </c>
      <c r="C11" s="17">
        <v>0.33463210182238001</v>
      </c>
      <c r="D11" s="17">
        <v>0.31377098094151701</v>
      </c>
      <c r="E11" s="17">
        <v>0.38500791593367101</v>
      </c>
      <c r="F11" s="17">
        <v>0.21736559758750901</v>
      </c>
      <c r="G11" s="17">
        <v>0.36736113154905398</v>
      </c>
      <c r="H11" s="17">
        <v>0.36778795787337998</v>
      </c>
      <c r="I11" s="17">
        <v>0.31472166386078099</v>
      </c>
      <c r="J11" s="17">
        <v>0.399389243068763</v>
      </c>
      <c r="K11" s="17">
        <v>0.33367146211231002</v>
      </c>
      <c r="L11" s="17">
        <v>0.31458155950737599</v>
      </c>
      <c r="M11" s="17"/>
      <c r="N11" s="17">
        <v>0.248476988250145</v>
      </c>
      <c r="O11" s="17">
        <v>0.32036437877249202</v>
      </c>
      <c r="P11" s="17">
        <v>0.35323284341519501</v>
      </c>
      <c r="Q11" s="17">
        <v>0.37849288033203699</v>
      </c>
      <c r="R11" s="17"/>
      <c r="S11" s="17">
        <v>0.36618937204652302</v>
      </c>
      <c r="T11" s="17">
        <v>0.36475131455931598</v>
      </c>
      <c r="U11" s="17">
        <v>0.40037467649582298</v>
      </c>
      <c r="V11" s="17">
        <v>0.292395631688248</v>
      </c>
      <c r="W11" s="17">
        <v>0.34237408430876298</v>
      </c>
      <c r="X11" s="17">
        <v>0.34082423121312599</v>
      </c>
      <c r="Y11" s="17">
        <v>0.35577805070604601</v>
      </c>
      <c r="Z11" s="17"/>
      <c r="AA11" s="17">
        <v>0.37667657671656202</v>
      </c>
      <c r="AB11" s="17">
        <v>0.24616128497325299</v>
      </c>
      <c r="AC11" s="17"/>
      <c r="AD11" s="17">
        <v>0.37593416256862899</v>
      </c>
      <c r="AE11" s="17">
        <v>0.43636647278742802</v>
      </c>
      <c r="AF11" s="17">
        <v>0.34362779730031501</v>
      </c>
      <c r="AG11" s="17"/>
      <c r="AH11" s="17">
        <v>0.43556561499923102</v>
      </c>
      <c r="AI11" s="17">
        <v>0.31733654205476503</v>
      </c>
      <c r="AJ11" s="17"/>
      <c r="AK11" s="17">
        <v>0.33815866432409097</v>
      </c>
      <c r="AL11" s="17">
        <v>0.33325530807495202</v>
      </c>
      <c r="AM11" s="17"/>
      <c r="AN11" s="17">
        <v>0.30465697775325301</v>
      </c>
      <c r="AO11" s="17">
        <v>0.37849288033203699</v>
      </c>
      <c r="AP11" s="17"/>
      <c r="AQ11" s="17">
        <v>0.38718707825287102</v>
      </c>
      <c r="AR11" s="17">
        <v>0.30465107310078099</v>
      </c>
      <c r="AS11" s="17"/>
      <c r="AT11" s="17">
        <v>0.18602945755708999</v>
      </c>
      <c r="AU11" s="17">
        <v>0.29646156745065</v>
      </c>
      <c r="AV11" s="17">
        <v>0.36664241565346201</v>
      </c>
      <c r="AW11" s="17">
        <v>0.44657750538055502</v>
      </c>
      <c r="AX11" s="17"/>
      <c r="AY11" s="17">
        <v>0.39182046981361601</v>
      </c>
      <c r="AZ11" s="17">
        <v>0.316976755839396</v>
      </c>
      <c r="BA11" s="17"/>
      <c r="BB11" s="17">
        <v>0.38853378152771201</v>
      </c>
      <c r="BC11" s="17">
        <v>0.32518922074925399</v>
      </c>
      <c r="BD11" s="17"/>
      <c r="BE11" s="17">
        <v>0.38650496634598702</v>
      </c>
      <c r="BF11" s="17">
        <v>0.327601380181129</v>
      </c>
      <c r="BG11" s="17"/>
      <c r="BH11" s="17">
        <v>0.32639893596906999</v>
      </c>
      <c r="BI11" s="17">
        <v>0.33543218150142801</v>
      </c>
      <c r="BJ11" s="17"/>
      <c r="BK11" s="17">
        <v>0.35903197559269601</v>
      </c>
      <c r="BL11" s="17">
        <v>0.32948165678653302</v>
      </c>
      <c r="BM11" s="17"/>
      <c r="BN11" s="17">
        <v>0.42346963755467798</v>
      </c>
      <c r="BO11" s="17">
        <v>0.32906743178659198</v>
      </c>
      <c r="BP11" s="17"/>
      <c r="BQ11" s="17">
        <v>0.396132777860005</v>
      </c>
      <c r="BR11" s="17">
        <v>0.32911079027838602</v>
      </c>
      <c r="BS11" s="17"/>
      <c r="BT11" s="17">
        <v>0.36910595287572101</v>
      </c>
      <c r="BU11" s="17">
        <v>0.33227608006951997</v>
      </c>
      <c r="BV11" s="17"/>
      <c r="BW11" s="17">
        <v>0.35431658129688398</v>
      </c>
      <c r="BX11" s="17">
        <v>0.32413633168697298</v>
      </c>
      <c r="BY11" s="17"/>
      <c r="BZ11" s="17">
        <v>0.437069882995474</v>
      </c>
      <c r="CA11" s="17">
        <v>0.32844845242596099</v>
      </c>
    </row>
    <row r="12" spans="2:79" ht="29" x14ac:dyDescent="0.35">
      <c r="B12" s="18" t="s">
        <v>544</v>
      </c>
      <c r="C12" s="17">
        <v>0.256451461828333</v>
      </c>
      <c r="D12" s="17">
        <v>0.223468708311612</v>
      </c>
      <c r="E12" s="17">
        <v>0.27596169953087502</v>
      </c>
      <c r="F12" s="17">
        <v>0.20407886406805201</v>
      </c>
      <c r="G12" s="17">
        <v>0.30966647869952502</v>
      </c>
      <c r="H12" s="17">
        <v>0.27183285351889103</v>
      </c>
      <c r="I12" s="17">
        <v>0.184768107835001</v>
      </c>
      <c r="J12" s="17">
        <v>0.335149393995056</v>
      </c>
      <c r="K12" s="17">
        <v>0.35883717906629098</v>
      </c>
      <c r="L12" s="17">
        <v>0.238880962916215</v>
      </c>
      <c r="M12" s="17"/>
      <c r="N12" s="17">
        <v>0.15900878311132299</v>
      </c>
      <c r="O12" s="17">
        <v>0.23418475131445701</v>
      </c>
      <c r="P12" s="17">
        <v>0.29455637656170303</v>
      </c>
      <c r="Q12" s="17">
        <v>0.30163292123485602</v>
      </c>
      <c r="R12" s="17"/>
      <c r="S12" s="17">
        <v>0.220294187457136</v>
      </c>
      <c r="T12" s="17">
        <v>0.31995810779281397</v>
      </c>
      <c r="U12" s="17">
        <v>0.269020828060407</v>
      </c>
      <c r="V12" s="17">
        <v>0.221492740216298</v>
      </c>
      <c r="W12" s="17">
        <v>0.2584719390438</v>
      </c>
      <c r="X12" s="17">
        <v>0.30083218214020901</v>
      </c>
      <c r="Y12" s="17">
        <v>0.23011636505190999</v>
      </c>
      <c r="Z12" s="17"/>
      <c r="AA12" s="17">
        <v>0.28988124107941898</v>
      </c>
      <c r="AB12" s="17">
        <v>0.18610785818307099</v>
      </c>
      <c r="AC12" s="17"/>
      <c r="AD12" s="17">
        <v>0.29135260755366899</v>
      </c>
      <c r="AE12" s="17">
        <v>0.36952910204709699</v>
      </c>
      <c r="AF12" s="17">
        <v>0.25247330666839901</v>
      </c>
      <c r="AG12" s="17"/>
      <c r="AH12" s="17">
        <v>0.40703907994076299</v>
      </c>
      <c r="AI12" s="17">
        <v>0.23064737488683501</v>
      </c>
      <c r="AJ12" s="17"/>
      <c r="AK12" s="17">
        <v>0.23975032157653101</v>
      </c>
      <c r="AL12" s="17">
        <v>0.26297169944284998</v>
      </c>
      <c r="AM12" s="17"/>
      <c r="AN12" s="17">
        <v>0.22557376431923501</v>
      </c>
      <c r="AO12" s="17">
        <v>0.30163292123485602</v>
      </c>
      <c r="AP12" s="17"/>
      <c r="AQ12" s="17">
        <v>0.26566299035889201</v>
      </c>
      <c r="AR12" s="17">
        <v>0.25119656266935902</v>
      </c>
      <c r="AS12" s="17"/>
      <c r="AT12" s="17">
        <v>0.15407973696669799</v>
      </c>
      <c r="AU12" s="17">
        <v>0.24177065163567199</v>
      </c>
      <c r="AV12" s="17">
        <v>0.277643220814075</v>
      </c>
      <c r="AW12" s="17">
        <v>0.304614170845663</v>
      </c>
      <c r="AX12" s="17"/>
      <c r="AY12" s="17">
        <v>0.29144619844442998</v>
      </c>
      <c r="AZ12" s="17">
        <v>0.24564779310613299</v>
      </c>
      <c r="BA12" s="17"/>
      <c r="BB12" s="17">
        <v>0.25386012425207699</v>
      </c>
      <c r="BC12" s="17">
        <v>0.25690543084537898</v>
      </c>
      <c r="BD12" s="17"/>
      <c r="BE12" s="17">
        <v>0.27473546277315503</v>
      </c>
      <c r="BF12" s="17">
        <v>0.25397329289912601</v>
      </c>
      <c r="BG12" s="17"/>
      <c r="BH12" s="17">
        <v>0.31526168990953601</v>
      </c>
      <c r="BI12" s="17">
        <v>0.25073642228628301</v>
      </c>
      <c r="BJ12" s="17"/>
      <c r="BK12" s="17">
        <v>0.26644202038693299</v>
      </c>
      <c r="BL12" s="17">
        <v>0.25434260572449202</v>
      </c>
      <c r="BM12" s="17"/>
      <c r="BN12" s="17">
        <v>0.36086766774907503</v>
      </c>
      <c r="BO12" s="17">
        <v>0.24991096374328201</v>
      </c>
      <c r="BP12" s="17"/>
      <c r="BQ12" s="17">
        <v>0.33346068005686402</v>
      </c>
      <c r="BR12" s="17">
        <v>0.24953784862936601</v>
      </c>
      <c r="BS12" s="17"/>
      <c r="BT12" s="17">
        <v>0.33407249421261798</v>
      </c>
      <c r="BU12" s="17">
        <v>0.25114666311310202</v>
      </c>
      <c r="BV12" s="17"/>
      <c r="BW12" s="17">
        <v>0.26746836922061901</v>
      </c>
      <c r="BX12" s="17">
        <v>0.25057724362803702</v>
      </c>
      <c r="BY12" s="17"/>
      <c r="BZ12" s="17">
        <v>0.38683115117342698</v>
      </c>
      <c r="CA12" s="17">
        <v>0.248581101126536</v>
      </c>
    </row>
    <row r="13" spans="2:79" ht="29" x14ac:dyDescent="0.35">
      <c r="B13" s="18" t="s">
        <v>545</v>
      </c>
      <c r="C13" s="17">
        <v>0.13873073169630001</v>
      </c>
      <c r="D13" s="17">
        <v>0.141653130823229</v>
      </c>
      <c r="E13" s="17">
        <v>0.15305010886605</v>
      </c>
      <c r="F13" s="17">
        <v>0.18882655807902499</v>
      </c>
      <c r="G13" s="17">
        <v>0.11109995235027301</v>
      </c>
      <c r="H13" s="17">
        <v>0.13117536844527899</v>
      </c>
      <c r="I13" s="17">
        <v>0.116419687755573</v>
      </c>
      <c r="J13" s="17">
        <v>0.12258795430008</v>
      </c>
      <c r="K13" s="17">
        <v>0.13862514766690301</v>
      </c>
      <c r="L13" s="17">
        <v>0.124551789711446</v>
      </c>
      <c r="M13" s="17"/>
      <c r="N13" s="17">
        <v>0.277483810790915</v>
      </c>
      <c r="O13" s="17">
        <v>0.144495430415336</v>
      </c>
      <c r="P13" s="17">
        <v>9.7022544628360893E-2</v>
      </c>
      <c r="Q13" s="17">
        <v>8.1913009884407403E-2</v>
      </c>
      <c r="R13" s="17"/>
      <c r="S13" s="17">
        <v>0.163751506946333</v>
      </c>
      <c r="T13" s="17">
        <v>0.128561887556189</v>
      </c>
      <c r="U13" s="17">
        <v>0.111238839276424</v>
      </c>
      <c r="V13" s="17">
        <v>0.18717984429382201</v>
      </c>
      <c r="W13" s="17">
        <v>0.1108790890681</v>
      </c>
      <c r="X13" s="17">
        <v>8.2681306675366897E-2</v>
      </c>
      <c r="Y13" s="17">
        <v>0.113388500620919</v>
      </c>
      <c r="Z13" s="17"/>
      <c r="AA13" s="17">
        <v>7.3431065805463602E-2</v>
      </c>
      <c r="AB13" s="17">
        <v>0.27613558205719102</v>
      </c>
      <c r="AC13" s="17"/>
      <c r="AD13" s="17">
        <v>7.0674717974885698E-2</v>
      </c>
      <c r="AE13" s="17">
        <v>6.0814669483446299E-2</v>
      </c>
      <c r="AF13" s="17">
        <v>8.1254237274955399E-2</v>
      </c>
      <c r="AG13" s="17"/>
      <c r="AH13" s="17">
        <v>4.4221260938135602E-2</v>
      </c>
      <c r="AI13" s="17">
        <v>0.15492549346228901</v>
      </c>
      <c r="AJ13" s="17"/>
      <c r="AK13" s="17">
        <v>0.141421948231545</v>
      </c>
      <c r="AL13" s="17">
        <v>0.13768006263913601</v>
      </c>
      <c r="AM13" s="17"/>
      <c r="AN13" s="17">
        <v>0.177560828163047</v>
      </c>
      <c r="AO13" s="17">
        <v>8.1913009884407403E-2</v>
      </c>
      <c r="AP13" s="17"/>
      <c r="AQ13" s="17">
        <v>0.11439202937081699</v>
      </c>
      <c r="AR13" s="17">
        <v>0.152615227190876</v>
      </c>
      <c r="AS13" s="17"/>
      <c r="AT13" s="17">
        <v>0.366461927731766</v>
      </c>
      <c r="AU13" s="17">
        <v>0.166643837570223</v>
      </c>
      <c r="AV13" s="17">
        <v>7.6513572870052393E-2</v>
      </c>
      <c r="AW13" s="17">
        <v>7.6683581103193205E-2</v>
      </c>
      <c r="AX13" s="17"/>
      <c r="AY13" s="17">
        <v>8.4179007885000004E-2</v>
      </c>
      <c r="AZ13" s="17">
        <v>0.155572085833285</v>
      </c>
      <c r="BA13" s="17"/>
      <c r="BB13" s="17">
        <v>0.12487523823711499</v>
      </c>
      <c r="BC13" s="17">
        <v>0.14115803595953999</v>
      </c>
      <c r="BD13" s="17"/>
      <c r="BE13" s="17">
        <v>7.8936984687517503E-2</v>
      </c>
      <c r="BF13" s="17">
        <v>0.14683503044607901</v>
      </c>
      <c r="BG13" s="17"/>
      <c r="BH13" s="17">
        <v>0.12611140098357701</v>
      </c>
      <c r="BI13" s="17">
        <v>0.13995704855257601</v>
      </c>
      <c r="BJ13" s="17"/>
      <c r="BK13" s="17">
        <v>0.103065095763286</v>
      </c>
      <c r="BL13" s="17">
        <v>0.14625920906756401</v>
      </c>
      <c r="BM13" s="17"/>
      <c r="BN13" s="17">
        <v>7.0446950781064305E-2</v>
      </c>
      <c r="BO13" s="17">
        <v>0.143007940721258</v>
      </c>
      <c r="BP13" s="17"/>
      <c r="BQ13" s="17">
        <v>7.3194200919087293E-2</v>
      </c>
      <c r="BR13" s="17">
        <v>0.14461436789750401</v>
      </c>
      <c r="BS13" s="17"/>
      <c r="BT13" s="17">
        <v>0.122806604911951</v>
      </c>
      <c r="BU13" s="17">
        <v>0.13981902290696799</v>
      </c>
      <c r="BV13" s="17"/>
      <c r="BW13" s="17">
        <v>8.8953606194815099E-2</v>
      </c>
      <c r="BX13" s="17">
        <v>0.16527190937598199</v>
      </c>
      <c r="BY13" s="17"/>
      <c r="BZ13" s="17">
        <v>4.42050926208859E-2</v>
      </c>
      <c r="CA13" s="17">
        <v>0.14443676519606</v>
      </c>
    </row>
    <row r="14" spans="2:79" x14ac:dyDescent="0.35">
      <c r="B14" s="18" t="s">
        <v>97</v>
      </c>
      <c r="C14" s="19">
        <v>1.32301251408898E-2</v>
      </c>
      <c r="D14" s="19">
        <v>1.7540756295278001E-2</v>
      </c>
      <c r="E14" s="19">
        <v>3.80840760316068E-3</v>
      </c>
      <c r="F14" s="19">
        <v>1.8154359700489599E-2</v>
      </c>
      <c r="G14" s="19">
        <v>2.0649613143338401E-2</v>
      </c>
      <c r="H14" s="19">
        <v>7.8628276366672807E-3</v>
      </c>
      <c r="I14" s="19">
        <v>1.07008153846641E-2</v>
      </c>
      <c r="J14" s="19">
        <v>7.5478944316380503E-3</v>
      </c>
      <c r="K14" s="19">
        <v>2.5124128338500699E-2</v>
      </c>
      <c r="L14" s="19">
        <v>2.1216269418479702E-2</v>
      </c>
      <c r="M14" s="19"/>
      <c r="N14" s="19">
        <v>1.4424707434647299E-2</v>
      </c>
      <c r="O14" s="19">
        <v>1.7136812561401E-2</v>
      </c>
      <c r="P14" s="19">
        <v>1.31415606410088E-2</v>
      </c>
      <c r="Q14" s="19">
        <v>1.06834074965407E-2</v>
      </c>
      <c r="R14" s="19"/>
      <c r="S14" s="19">
        <v>5.5708532892302402E-3</v>
      </c>
      <c r="T14" s="19">
        <v>0</v>
      </c>
      <c r="U14" s="19">
        <v>2.56900774862097E-2</v>
      </c>
      <c r="V14" s="19">
        <v>8.3251393840768403E-3</v>
      </c>
      <c r="W14" s="19">
        <v>1.7104892954561999E-2</v>
      </c>
      <c r="X14" s="19">
        <v>1.2363764356350899E-2</v>
      </c>
      <c r="Y14" s="19">
        <v>8.8957054772272094E-3</v>
      </c>
      <c r="Z14" s="19"/>
      <c r="AA14" s="19">
        <v>8.72609423513627E-3</v>
      </c>
      <c r="AB14" s="19">
        <v>2.2707596184317499E-2</v>
      </c>
      <c r="AC14" s="19"/>
      <c r="AD14" s="19">
        <v>9.9073414318441508E-3</v>
      </c>
      <c r="AE14" s="19">
        <v>6.2140597518121603E-3</v>
      </c>
      <c r="AF14" s="19">
        <v>6.8655154822357799E-3</v>
      </c>
      <c r="AG14" s="19"/>
      <c r="AH14" s="19">
        <v>5.71325452290543E-3</v>
      </c>
      <c r="AI14" s="19">
        <v>1.4518185775527499E-2</v>
      </c>
      <c r="AJ14" s="19"/>
      <c r="AK14" s="19">
        <v>1.73530282358298E-2</v>
      </c>
      <c r="AL14" s="19">
        <v>1.1620516010295699E-2</v>
      </c>
      <c r="AM14" s="19"/>
      <c r="AN14" s="19">
        <v>1.49705907676364E-2</v>
      </c>
      <c r="AO14" s="19">
        <v>1.06834074965407E-2</v>
      </c>
      <c r="AP14" s="19"/>
      <c r="AQ14" s="19">
        <v>1.3280892106755E-2</v>
      </c>
      <c r="AR14" s="19">
        <v>1.3201164118260099E-2</v>
      </c>
      <c r="AS14" s="19"/>
      <c r="AT14" s="19">
        <v>3.0030336085794598E-2</v>
      </c>
      <c r="AU14" s="19">
        <v>1.7854907954039601E-2</v>
      </c>
      <c r="AV14" s="19">
        <v>8.7368511506185301E-3</v>
      </c>
      <c r="AW14" s="19">
        <v>2.6797119438228302E-3</v>
      </c>
      <c r="AX14" s="19"/>
      <c r="AY14" s="19">
        <v>1.34260256287549E-2</v>
      </c>
      <c r="AZ14" s="19">
        <v>1.31696462181127E-2</v>
      </c>
      <c r="BA14" s="19"/>
      <c r="BB14" s="19">
        <v>6.1618700561887098E-3</v>
      </c>
      <c r="BC14" s="19">
        <v>1.44683925292946E-2</v>
      </c>
      <c r="BD14" s="19"/>
      <c r="BE14" s="19">
        <v>5.7922287111168702E-3</v>
      </c>
      <c r="BF14" s="19">
        <v>1.42382394965254E-2</v>
      </c>
      <c r="BG14" s="19"/>
      <c r="BH14" s="19">
        <v>1.48202472171973E-2</v>
      </c>
      <c r="BI14" s="19">
        <v>1.3075600820218299E-2</v>
      </c>
      <c r="BJ14" s="19"/>
      <c r="BK14" s="19">
        <v>1.7063523439170499E-2</v>
      </c>
      <c r="BL14" s="19">
        <v>1.2420952625422799E-2</v>
      </c>
      <c r="BM14" s="19"/>
      <c r="BN14" s="19">
        <v>5.2377260555662502E-3</v>
      </c>
      <c r="BO14" s="19">
        <v>1.37307588351672E-2</v>
      </c>
      <c r="BP14" s="19"/>
      <c r="BQ14" s="19">
        <v>4.4376093643932E-3</v>
      </c>
      <c r="BR14" s="19">
        <v>1.40194858761738E-2</v>
      </c>
      <c r="BS14" s="19"/>
      <c r="BT14" s="19">
        <v>1.57991083161396E-2</v>
      </c>
      <c r="BU14" s="19">
        <v>1.30545549606319E-2</v>
      </c>
      <c r="BV14" s="19"/>
      <c r="BW14" s="19">
        <v>1.12588309753348E-2</v>
      </c>
      <c r="BX14" s="19">
        <v>1.4281219758745099E-2</v>
      </c>
      <c r="BY14" s="19"/>
      <c r="BZ14" s="19">
        <v>8.0816697254644104E-3</v>
      </c>
      <c r="CA14" s="19">
        <v>1.35409112869534E-2</v>
      </c>
    </row>
    <row r="15" spans="2:79" x14ac:dyDescent="0.35">
      <c r="B15" s="16" t="s">
        <v>712</v>
      </c>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C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547</v>
      </c>
      <c r="C9" s="17">
        <v>0.45222280624204803</v>
      </c>
      <c r="D9" s="17">
        <v>0.47973687789682701</v>
      </c>
      <c r="E9" s="17">
        <v>0.474563805666677</v>
      </c>
      <c r="F9" s="17">
        <v>0.393497030279786</v>
      </c>
      <c r="G9" s="17">
        <v>0.44600250225421101</v>
      </c>
      <c r="H9" s="17">
        <v>0.38304613419922301</v>
      </c>
      <c r="I9" s="17">
        <v>0.48148531154178698</v>
      </c>
      <c r="J9" s="17">
        <v>0.497382319957342</v>
      </c>
      <c r="K9" s="17">
        <v>0.55175885007569803</v>
      </c>
      <c r="L9" s="17">
        <v>0.46731479749708199</v>
      </c>
      <c r="M9" s="17"/>
      <c r="N9" s="17">
        <v>0.142240512351655</v>
      </c>
      <c r="O9" s="17">
        <v>0.37629912771393198</v>
      </c>
      <c r="P9" s="17">
        <v>0.54102993932660104</v>
      </c>
      <c r="Q9" s="17">
        <v>0.70671615551765699</v>
      </c>
      <c r="R9" s="17"/>
      <c r="S9" s="17">
        <v>0.29281846573457099</v>
      </c>
      <c r="T9" s="17">
        <v>0.47216874554159199</v>
      </c>
      <c r="U9" s="17">
        <v>0.52612365717759002</v>
      </c>
      <c r="V9" s="17">
        <v>0.330583205742421</v>
      </c>
      <c r="W9" s="17">
        <v>0.58376361451305403</v>
      </c>
      <c r="X9" s="17">
        <v>0.56916090764972505</v>
      </c>
      <c r="Y9" s="17">
        <v>0.53809132953880701</v>
      </c>
      <c r="Z9" s="17"/>
      <c r="AA9" s="17">
        <v>0.59246085783392499</v>
      </c>
      <c r="AB9" s="17">
        <v>0.230953116789365</v>
      </c>
      <c r="AC9" s="17"/>
      <c r="AD9" s="17">
        <v>0.61845675446854798</v>
      </c>
      <c r="AE9" s="17">
        <v>0.73133414029154997</v>
      </c>
      <c r="AF9" s="17">
        <v>0.50443738970070595</v>
      </c>
      <c r="AG9" s="17"/>
      <c r="AH9" s="17">
        <v>0.743345984981992</v>
      </c>
      <c r="AI9" s="17">
        <v>0.41097537910034798</v>
      </c>
      <c r="AJ9" s="17"/>
      <c r="AK9" s="17">
        <v>0.38278701899829598</v>
      </c>
      <c r="AL9" s="17">
        <v>0.48351008579292398</v>
      </c>
      <c r="AM9" s="17"/>
      <c r="AN9" s="17">
        <v>0.30974437894225099</v>
      </c>
      <c r="AO9" s="17">
        <v>0.70671615551765699</v>
      </c>
      <c r="AP9" s="17"/>
      <c r="AQ9" s="17">
        <v>0.63047247889968405</v>
      </c>
      <c r="AR9" s="17">
        <v>0.363305083671007</v>
      </c>
      <c r="AS9" s="17"/>
      <c r="AT9" s="17">
        <v>0.140540392503542</v>
      </c>
      <c r="AU9" s="17">
        <v>0.310105588592617</v>
      </c>
      <c r="AV9" s="17">
        <v>0.61620452941616399</v>
      </c>
      <c r="AW9" s="17">
        <v>0.78510398485172495</v>
      </c>
      <c r="AX9" s="17"/>
      <c r="AY9" s="17">
        <v>0.73044845632342303</v>
      </c>
      <c r="AZ9" s="17">
        <v>0.38326401832856599</v>
      </c>
      <c r="BA9" s="17"/>
      <c r="BB9" s="17">
        <v>0.43850426103689599</v>
      </c>
      <c r="BC9" s="17">
        <v>0.45474298439246102</v>
      </c>
      <c r="BD9" s="17"/>
      <c r="BE9" s="17">
        <v>0.59065800911088995</v>
      </c>
      <c r="BF9" s="17">
        <v>0.43408039939228998</v>
      </c>
      <c r="BG9" s="17"/>
      <c r="BH9" s="17">
        <v>0.44984846353561098</v>
      </c>
      <c r="BI9" s="17">
        <v>0.45243060835369697</v>
      </c>
      <c r="BJ9" s="17"/>
      <c r="BK9" s="17">
        <v>0.56235342599024096</v>
      </c>
      <c r="BL9" s="17">
        <v>0.43314011721887902</v>
      </c>
      <c r="BM9" s="17"/>
      <c r="BN9" s="17">
        <v>0.60630937992463296</v>
      </c>
      <c r="BO9" s="17">
        <v>0.44520072741265099</v>
      </c>
      <c r="BP9" s="17"/>
      <c r="BQ9" s="17">
        <v>0.73520913472405502</v>
      </c>
      <c r="BR9" s="17">
        <v>0.429960455653909</v>
      </c>
      <c r="BS9" s="17"/>
      <c r="BT9" s="17">
        <v>0.52400966216087996</v>
      </c>
      <c r="BU9" s="17">
        <v>0.44742678321745299</v>
      </c>
      <c r="BV9" s="17"/>
      <c r="BW9" s="17">
        <v>0.46799868112980503</v>
      </c>
      <c r="BX9" s="17">
        <v>0.444709150363927</v>
      </c>
      <c r="BY9" s="17"/>
      <c r="BZ9" s="17">
        <v>0.65031253920457599</v>
      </c>
      <c r="CA9" s="17">
        <v>0.442703848725364</v>
      </c>
    </row>
    <row r="10" spans="2:79" ht="29" x14ac:dyDescent="0.35">
      <c r="B10" s="18" t="s">
        <v>548</v>
      </c>
      <c r="C10" s="17">
        <v>0.35603851863209002</v>
      </c>
      <c r="D10" s="17">
        <v>0.31054758949425398</v>
      </c>
      <c r="E10" s="17">
        <v>0.368235216259998</v>
      </c>
      <c r="F10" s="17">
        <v>0.36074213206380601</v>
      </c>
      <c r="G10" s="17">
        <v>0.37221525608106898</v>
      </c>
      <c r="H10" s="17">
        <v>0.41225731644084901</v>
      </c>
      <c r="I10" s="17">
        <v>0.25905062361870101</v>
      </c>
      <c r="J10" s="17">
        <v>0.413332630795467</v>
      </c>
      <c r="K10" s="17">
        <v>0.48329286300177599</v>
      </c>
      <c r="L10" s="17">
        <v>0.32678411734850199</v>
      </c>
      <c r="M10" s="17"/>
      <c r="N10" s="17">
        <v>7.0599878042392206E-2</v>
      </c>
      <c r="O10" s="17">
        <v>0.220785117638579</v>
      </c>
      <c r="P10" s="17">
        <v>0.44699652577585702</v>
      </c>
      <c r="Q10" s="17">
        <v>0.62126957091057</v>
      </c>
      <c r="R10" s="17"/>
      <c r="S10" s="17">
        <v>0.194874037041251</v>
      </c>
      <c r="T10" s="17">
        <v>0.331176984494851</v>
      </c>
      <c r="U10" s="17">
        <v>0.45216227122462499</v>
      </c>
      <c r="V10" s="17">
        <v>0.25068820722368101</v>
      </c>
      <c r="W10" s="17">
        <v>0.47019422944746703</v>
      </c>
      <c r="X10" s="17">
        <v>0.48975153159910501</v>
      </c>
      <c r="Y10" s="17">
        <v>0.456346579181026</v>
      </c>
      <c r="Z10" s="17"/>
      <c r="AA10" s="17">
        <v>0.49166204634899402</v>
      </c>
      <c r="AB10" s="17">
        <v>0.142049693774977</v>
      </c>
      <c r="AC10" s="17"/>
      <c r="AD10" s="17">
        <v>0.50498725382531995</v>
      </c>
      <c r="AE10" s="17">
        <v>0.649281471225026</v>
      </c>
      <c r="AF10" s="17">
        <v>0.412144093558731</v>
      </c>
      <c r="AG10" s="17"/>
      <c r="AH10" s="17">
        <v>0.68068257979534297</v>
      </c>
      <c r="AI10" s="17">
        <v>0.31004172676627101</v>
      </c>
      <c r="AJ10" s="17"/>
      <c r="AK10" s="17">
        <v>0.30048496864087398</v>
      </c>
      <c r="AL10" s="17">
        <v>0.38107055927875499</v>
      </c>
      <c r="AM10" s="17"/>
      <c r="AN10" s="17">
        <v>0.207548574563718</v>
      </c>
      <c r="AO10" s="17">
        <v>0.62126957091057</v>
      </c>
      <c r="AP10" s="17"/>
      <c r="AQ10" s="17">
        <v>0.52674955231468801</v>
      </c>
      <c r="AR10" s="17">
        <v>0.270881356172893</v>
      </c>
      <c r="AS10" s="17"/>
      <c r="AT10" s="17">
        <v>7.9732480605055403E-2</v>
      </c>
      <c r="AU10" s="17">
        <v>0.19797902547572099</v>
      </c>
      <c r="AV10" s="17">
        <v>0.49245707744526701</v>
      </c>
      <c r="AW10" s="17">
        <v>0.75414797304675296</v>
      </c>
      <c r="AX10" s="17"/>
      <c r="AY10" s="17">
        <v>0.55793916354051498</v>
      </c>
      <c r="AZ10" s="17">
        <v>0.305997037022601</v>
      </c>
      <c r="BA10" s="17"/>
      <c r="BB10" s="17">
        <v>0.34351264225411399</v>
      </c>
      <c r="BC10" s="17">
        <v>0.35833959644249003</v>
      </c>
      <c r="BD10" s="17"/>
      <c r="BE10" s="17">
        <v>0.54189220759152601</v>
      </c>
      <c r="BF10" s="17">
        <v>0.33168175698653402</v>
      </c>
      <c r="BG10" s="17"/>
      <c r="BH10" s="17">
        <v>0.388109368257328</v>
      </c>
      <c r="BI10" s="17">
        <v>0.35323168276275402</v>
      </c>
      <c r="BJ10" s="17"/>
      <c r="BK10" s="17">
        <v>0.47485168388916199</v>
      </c>
      <c r="BL10" s="17">
        <v>0.33545137683952497</v>
      </c>
      <c r="BM10" s="17"/>
      <c r="BN10" s="17">
        <v>0.51935195144472401</v>
      </c>
      <c r="BO10" s="17">
        <v>0.34859595065422</v>
      </c>
      <c r="BP10" s="17"/>
      <c r="BQ10" s="17">
        <v>0.61926019946157795</v>
      </c>
      <c r="BR10" s="17">
        <v>0.33533104003247299</v>
      </c>
      <c r="BS10" s="17"/>
      <c r="BT10" s="17">
        <v>0.44141717562798299</v>
      </c>
      <c r="BU10" s="17">
        <v>0.35033443813545601</v>
      </c>
      <c r="BV10" s="17"/>
      <c r="BW10" s="17">
        <v>0.337490646033132</v>
      </c>
      <c r="BX10" s="17">
        <v>0.36487240790741299</v>
      </c>
      <c r="BY10" s="17"/>
      <c r="BZ10" s="17">
        <v>0.56069830443970503</v>
      </c>
      <c r="CA10" s="17">
        <v>0.34620384533862397</v>
      </c>
    </row>
    <row r="11" spans="2:79" x14ac:dyDescent="0.35">
      <c r="B11" s="18" t="s">
        <v>115</v>
      </c>
      <c r="C11" s="19">
        <v>0.42270917389429602</v>
      </c>
      <c r="D11" s="19">
        <v>0.42083261425441598</v>
      </c>
      <c r="E11" s="19">
        <v>0.40824774213068299</v>
      </c>
      <c r="F11" s="19">
        <v>0.45831488299392298</v>
      </c>
      <c r="G11" s="19">
        <v>0.40817657475651198</v>
      </c>
      <c r="H11" s="19">
        <v>0.43724659655632703</v>
      </c>
      <c r="I11" s="19">
        <v>0.45481665102214902</v>
      </c>
      <c r="J11" s="19">
        <v>0.38665036187291701</v>
      </c>
      <c r="K11" s="19">
        <v>0.29040916256134203</v>
      </c>
      <c r="L11" s="19">
        <v>0.431204051220693</v>
      </c>
      <c r="M11" s="19"/>
      <c r="N11" s="19">
        <v>0.81749774702626199</v>
      </c>
      <c r="O11" s="19">
        <v>0.50590151247534498</v>
      </c>
      <c r="P11" s="19">
        <v>0.275786817657943</v>
      </c>
      <c r="Q11" s="19">
        <v>0.12057376208687801</v>
      </c>
      <c r="R11" s="19"/>
      <c r="S11" s="19">
        <v>0.60683860119351096</v>
      </c>
      <c r="T11" s="19">
        <v>0.39483080006218502</v>
      </c>
      <c r="U11" s="19">
        <v>0.31264124810518401</v>
      </c>
      <c r="V11" s="19">
        <v>0.56235144200007703</v>
      </c>
      <c r="W11" s="19">
        <v>0.26276567275561802</v>
      </c>
      <c r="X11" s="19">
        <v>0.28195008812087102</v>
      </c>
      <c r="Y11" s="19">
        <v>0.32421292193400397</v>
      </c>
      <c r="Z11" s="19"/>
      <c r="AA11" s="19">
        <v>0.23910528217980101</v>
      </c>
      <c r="AB11" s="19">
        <v>0.71240213269409902</v>
      </c>
      <c r="AC11" s="19"/>
      <c r="AD11" s="19">
        <v>0.19423725783217799</v>
      </c>
      <c r="AE11" s="19">
        <v>0.11956173906562401</v>
      </c>
      <c r="AF11" s="19">
        <v>0.32416803644118503</v>
      </c>
      <c r="AG11" s="19"/>
      <c r="AH11" s="19">
        <v>7.8849654920681897E-2</v>
      </c>
      <c r="AI11" s="19">
        <v>0.47142848410941901</v>
      </c>
      <c r="AJ11" s="19"/>
      <c r="AK11" s="19">
        <v>0.49769180413159297</v>
      </c>
      <c r="AL11" s="19">
        <v>0.38892252572886499</v>
      </c>
      <c r="AM11" s="19"/>
      <c r="AN11" s="19">
        <v>0.59186007087619497</v>
      </c>
      <c r="AO11" s="19">
        <v>0.12057376208687801</v>
      </c>
      <c r="AP11" s="19"/>
      <c r="AQ11" s="19">
        <v>0.21941706577248499</v>
      </c>
      <c r="AR11" s="19">
        <v>0.52411901662414195</v>
      </c>
      <c r="AS11" s="19"/>
      <c r="AT11" s="19">
        <v>0.83013798503280301</v>
      </c>
      <c r="AU11" s="19">
        <v>0.59076007360953298</v>
      </c>
      <c r="AV11" s="19">
        <v>0.20825093775544901</v>
      </c>
      <c r="AW11" s="19">
        <v>3.0205218716005702E-2</v>
      </c>
      <c r="AX11" s="19"/>
      <c r="AY11" s="19">
        <v>0.12722752942079399</v>
      </c>
      <c r="AZ11" s="19">
        <v>0.49594489478349302</v>
      </c>
      <c r="BA11" s="19"/>
      <c r="BB11" s="19">
        <v>0.42778923706563199</v>
      </c>
      <c r="BC11" s="19">
        <v>0.42177593614818898</v>
      </c>
      <c r="BD11" s="19"/>
      <c r="BE11" s="19">
        <v>0.249397754081471</v>
      </c>
      <c r="BF11" s="19">
        <v>0.445422228267702</v>
      </c>
      <c r="BG11" s="19"/>
      <c r="BH11" s="19">
        <v>0.39707576105473502</v>
      </c>
      <c r="BI11" s="19">
        <v>0.42495260627766901</v>
      </c>
      <c r="BJ11" s="19"/>
      <c r="BK11" s="19">
        <v>0.26269450652072401</v>
      </c>
      <c r="BL11" s="19">
        <v>0.45043543334527603</v>
      </c>
      <c r="BM11" s="19"/>
      <c r="BN11" s="19">
        <v>0.23070439270661999</v>
      </c>
      <c r="BO11" s="19">
        <v>0.43145927247133498</v>
      </c>
      <c r="BP11" s="19"/>
      <c r="BQ11" s="19">
        <v>9.2218122638714303E-2</v>
      </c>
      <c r="BR11" s="19">
        <v>0.44870869015630599</v>
      </c>
      <c r="BS11" s="19"/>
      <c r="BT11" s="19">
        <v>0.33666701339456701</v>
      </c>
      <c r="BU11" s="19">
        <v>0.428457582534857</v>
      </c>
      <c r="BV11" s="19"/>
      <c r="BW11" s="19">
        <v>0.37746879205205802</v>
      </c>
      <c r="BX11" s="19">
        <v>0.44425603981303902</v>
      </c>
      <c r="BY11" s="19"/>
      <c r="BZ11" s="19">
        <v>0.14223614037962201</v>
      </c>
      <c r="CA11" s="19">
        <v>0.43618695919226802</v>
      </c>
    </row>
    <row r="12" spans="2:79" x14ac:dyDescent="0.35">
      <c r="B12" s="16"/>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561</v>
      </c>
      <c r="E2" s="26"/>
      <c r="F2" s="26"/>
      <c r="G2" s="26"/>
      <c r="H2" s="26"/>
      <c r="I2" s="26"/>
    </row>
    <row r="6" spans="2:9" ht="50" customHeight="1" x14ac:dyDescent="0.35">
      <c r="B6" s="23" t="s">
        <v>15</v>
      </c>
      <c r="C6" s="23" t="s">
        <v>550</v>
      </c>
      <c r="D6" s="23" t="s">
        <v>551</v>
      </c>
      <c r="E6" s="23" t="s">
        <v>552</v>
      </c>
      <c r="F6" s="23" t="s">
        <v>553</v>
      </c>
      <c r="G6" s="23" t="s">
        <v>554</v>
      </c>
      <c r="H6" s="23" t="s">
        <v>555</v>
      </c>
    </row>
    <row r="7" spans="2:9" x14ac:dyDescent="0.35">
      <c r="B7" s="18" t="s">
        <v>556</v>
      </c>
      <c r="C7" s="17">
        <v>0.253711996573254</v>
      </c>
      <c r="D7" s="17">
        <v>0.51766037871130899</v>
      </c>
      <c r="E7" s="17">
        <v>0.28638188992262498</v>
      </c>
      <c r="F7" s="17">
        <v>0.22400491431031899</v>
      </c>
      <c r="G7" s="17">
        <v>0.22848703192995101</v>
      </c>
      <c r="H7" s="17">
        <v>0.52424277334563796</v>
      </c>
    </row>
    <row r="8" spans="2:9" x14ac:dyDescent="0.35">
      <c r="B8" s="18" t="s">
        <v>557</v>
      </c>
      <c r="C8" s="17">
        <v>0.223582555488581</v>
      </c>
      <c r="D8" s="17">
        <v>0.24530297851105301</v>
      </c>
      <c r="E8" s="17">
        <v>0.268310528744655</v>
      </c>
      <c r="F8" s="17">
        <v>0.19234242919675401</v>
      </c>
      <c r="G8" s="17">
        <v>0.24118621469523199</v>
      </c>
      <c r="H8" s="17">
        <v>0.25609900714703598</v>
      </c>
    </row>
    <row r="9" spans="2:9" x14ac:dyDescent="0.35">
      <c r="B9" s="18" t="s">
        <v>558</v>
      </c>
      <c r="C9" s="17">
        <v>0.233574839414286</v>
      </c>
      <c r="D9" s="17">
        <v>0.127943617250872</v>
      </c>
      <c r="E9" s="17">
        <v>0.216296043874701</v>
      </c>
      <c r="F9" s="17">
        <v>0.20029757430422299</v>
      </c>
      <c r="G9" s="17">
        <v>0.24770307081916201</v>
      </c>
      <c r="H9" s="17">
        <v>0.123054210299248</v>
      </c>
    </row>
    <row r="10" spans="2:9" x14ac:dyDescent="0.35">
      <c r="B10" s="18" t="s">
        <v>559</v>
      </c>
      <c r="C10" s="17">
        <v>0.13316343764802199</v>
      </c>
      <c r="D10" s="17">
        <v>6.4019903371173303E-2</v>
      </c>
      <c r="E10" s="17">
        <v>0.124758147543463</v>
      </c>
      <c r="F10" s="17">
        <v>0.161820154601794</v>
      </c>
      <c r="G10" s="17">
        <v>0.13981090999010501</v>
      </c>
      <c r="H10" s="17">
        <v>6.6995680203725497E-2</v>
      </c>
    </row>
    <row r="11" spans="2:9" x14ac:dyDescent="0.35">
      <c r="B11" s="18" t="s">
        <v>560</v>
      </c>
      <c r="C11" s="17">
        <v>0.15596717087585599</v>
      </c>
      <c r="D11" s="17">
        <v>4.5073122155593399E-2</v>
      </c>
      <c r="E11" s="17">
        <v>0.104253389914556</v>
      </c>
      <c r="F11" s="17">
        <v>0.22153492758691001</v>
      </c>
      <c r="G11" s="17">
        <v>0.142812772565551</v>
      </c>
      <c r="H11" s="17">
        <v>2.9608329004352899E-2</v>
      </c>
    </row>
    <row r="12" spans="2:9" x14ac:dyDescent="0.35">
      <c r="B12" s="16"/>
      <c r="C12" s="16"/>
      <c r="D12" s="16"/>
      <c r="E12" s="16"/>
      <c r="F12" s="16"/>
      <c r="G12" s="16"/>
      <c r="H12" s="16"/>
    </row>
    <row r="13" spans="2:9" x14ac:dyDescent="0.35">
      <c r="B13" t="s">
        <v>78</v>
      </c>
    </row>
    <row r="14" spans="2:9" x14ac:dyDescent="0.35">
      <c r="B14" t="s">
        <v>79</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556</v>
      </c>
      <c r="C9" s="17">
        <v>0.253711996573254</v>
      </c>
      <c r="D9" s="17">
        <v>0.26703386436075799</v>
      </c>
      <c r="E9" s="17">
        <v>0.17828313478159699</v>
      </c>
      <c r="F9" s="17">
        <v>0.29186308139429801</v>
      </c>
      <c r="G9" s="17">
        <v>0.154084616073591</v>
      </c>
      <c r="H9" s="17">
        <v>0.26333144571755901</v>
      </c>
      <c r="I9" s="17">
        <v>0.383108700814973</v>
      </c>
      <c r="J9" s="17">
        <v>0.26684802453390899</v>
      </c>
      <c r="K9" s="17">
        <v>0.184648750361873</v>
      </c>
      <c r="L9" s="17">
        <v>0.23532342437141299</v>
      </c>
      <c r="M9" s="17"/>
      <c r="N9" s="17">
        <v>0.19250773015390299</v>
      </c>
      <c r="O9" s="17">
        <v>0.21576490221396699</v>
      </c>
      <c r="P9" s="17">
        <v>0.24462208852041301</v>
      </c>
      <c r="Q9" s="17">
        <v>0.32785023872858099</v>
      </c>
      <c r="R9" s="17"/>
      <c r="S9" s="17">
        <v>0.21345285252141599</v>
      </c>
      <c r="T9" s="17">
        <v>0.241997508020003</v>
      </c>
      <c r="U9" s="17">
        <v>0.25627051742735901</v>
      </c>
      <c r="V9" s="17">
        <v>0.241617804901892</v>
      </c>
      <c r="W9" s="17">
        <v>0.26347854218495897</v>
      </c>
      <c r="X9" s="17">
        <v>0.289533006831661</v>
      </c>
      <c r="Y9" s="17">
        <v>0.28861356667035798</v>
      </c>
      <c r="Z9" s="17"/>
      <c r="AA9" s="17">
        <v>0.294652331087768</v>
      </c>
      <c r="AB9" s="17">
        <v>0.18911572615102501</v>
      </c>
      <c r="AC9" s="17"/>
      <c r="AD9" s="17">
        <v>0.29494142281429397</v>
      </c>
      <c r="AE9" s="17">
        <v>0.33673780832621503</v>
      </c>
      <c r="AF9" s="17">
        <v>0.276498011026997</v>
      </c>
      <c r="AG9" s="17"/>
      <c r="AH9" s="17">
        <v>0.33136920471411502</v>
      </c>
      <c r="AI9" s="17">
        <v>0.24270923118479601</v>
      </c>
      <c r="AJ9" s="17"/>
      <c r="AK9" s="17">
        <v>0.26572283247821499</v>
      </c>
      <c r="AL9" s="17">
        <v>0.24829999801292901</v>
      </c>
      <c r="AM9" s="17"/>
      <c r="AN9" s="17">
        <v>0.21220560681835801</v>
      </c>
      <c r="AO9" s="17">
        <v>0.32785023872858099</v>
      </c>
      <c r="AP9" s="17"/>
      <c r="AQ9" s="17">
        <v>0.32405772485727102</v>
      </c>
      <c r="AR9" s="17">
        <v>0.218620869288942</v>
      </c>
      <c r="AS9" s="17"/>
      <c r="AT9" s="17">
        <v>0.165628801187024</v>
      </c>
      <c r="AU9" s="17">
        <v>0.22405840708062599</v>
      </c>
      <c r="AV9" s="17">
        <v>0.27916065728758499</v>
      </c>
      <c r="AW9" s="17">
        <v>0.380112470278409</v>
      </c>
      <c r="AX9" s="17"/>
      <c r="AY9" s="17">
        <v>0.29058521259769698</v>
      </c>
      <c r="AZ9" s="17">
        <v>0.244572895693181</v>
      </c>
      <c r="BA9" s="17"/>
      <c r="BB9" s="17">
        <v>0.187233068511832</v>
      </c>
      <c r="BC9" s="17">
        <v>0.265924570097474</v>
      </c>
      <c r="BD9" s="17"/>
      <c r="BE9" s="17">
        <v>0.30588845426802602</v>
      </c>
      <c r="BF9" s="17">
        <v>0.246874093324219</v>
      </c>
      <c r="BG9" s="17"/>
      <c r="BH9" s="17">
        <v>0.30386705374377099</v>
      </c>
      <c r="BI9" s="17">
        <v>0.24932243361686801</v>
      </c>
      <c r="BJ9" s="17"/>
      <c r="BK9" s="17">
        <v>0.27351526823432998</v>
      </c>
      <c r="BL9" s="17">
        <v>0.25028061958097297</v>
      </c>
      <c r="BM9" s="17"/>
      <c r="BN9" s="17">
        <v>0.25105488862228997</v>
      </c>
      <c r="BO9" s="17">
        <v>0.25383308708129798</v>
      </c>
      <c r="BP9" s="17"/>
      <c r="BQ9" s="17">
        <v>0.291427026818396</v>
      </c>
      <c r="BR9" s="17">
        <v>0.25074497964963299</v>
      </c>
      <c r="BS9" s="17"/>
      <c r="BT9" s="17">
        <v>0.21197772554299599</v>
      </c>
      <c r="BU9" s="17">
        <v>0.25650023018808299</v>
      </c>
      <c r="BV9" s="17"/>
      <c r="BW9" s="17">
        <v>0.251574029643164</v>
      </c>
      <c r="BX9" s="17">
        <v>0.25473025691734302</v>
      </c>
      <c r="BY9" s="17"/>
      <c r="BZ9" s="17">
        <v>0.26684010492035198</v>
      </c>
      <c r="CA9" s="17">
        <v>0.25308114153719802</v>
      </c>
    </row>
    <row r="10" spans="2:79" x14ac:dyDescent="0.35">
      <c r="B10" s="18" t="s">
        <v>557</v>
      </c>
      <c r="C10" s="17">
        <v>0.223582555488581</v>
      </c>
      <c r="D10" s="17">
        <v>0.27583465364037302</v>
      </c>
      <c r="E10" s="17">
        <v>0.228057123629898</v>
      </c>
      <c r="F10" s="17">
        <v>0.22430757085139599</v>
      </c>
      <c r="G10" s="17">
        <v>0.20274801946339599</v>
      </c>
      <c r="H10" s="17">
        <v>0.20699011064609299</v>
      </c>
      <c r="I10" s="17">
        <v>0.209477545475244</v>
      </c>
      <c r="J10" s="17">
        <v>0.202834602219372</v>
      </c>
      <c r="K10" s="17">
        <v>0.20936729905815901</v>
      </c>
      <c r="L10" s="17">
        <v>0.25258496133830399</v>
      </c>
      <c r="M10" s="17"/>
      <c r="N10" s="17">
        <v>0.15120360957269</v>
      </c>
      <c r="O10" s="17">
        <v>0.20973941343161601</v>
      </c>
      <c r="P10" s="17">
        <v>0.27473249363715102</v>
      </c>
      <c r="Q10" s="17">
        <v>0.26764619417326202</v>
      </c>
      <c r="R10" s="17"/>
      <c r="S10" s="17">
        <v>0.17907184579860999</v>
      </c>
      <c r="T10" s="17">
        <v>0.24714258610304701</v>
      </c>
      <c r="U10" s="17">
        <v>0.26273968658865299</v>
      </c>
      <c r="V10" s="17">
        <v>0.218318714777788</v>
      </c>
      <c r="W10" s="17">
        <v>0.26495029387361002</v>
      </c>
      <c r="X10" s="17">
        <v>0.23800805875280501</v>
      </c>
      <c r="Y10" s="17">
        <v>0.204681894123077</v>
      </c>
      <c r="Z10" s="17"/>
      <c r="AA10" s="17">
        <v>0.259861349435557</v>
      </c>
      <c r="AB10" s="17">
        <v>0.16634133330070799</v>
      </c>
      <c r="AC10" s="17"/>
      <c r="AD10" s="17">
        <v>0.27632944493391298</v>
      </c>
      <c r="AE10" s="17">
        <v>0.28158859122166102</v>
      </c>
      <c r="AF10" s="17">
        <v>0.23836649683785099</v>
      </c>
      <c r="AG10" s="17"/>
      <c r="AH10" s="17">
        <v>0.28909382397181299</v>
      </c>
      <c r="AI10" s="17">
        <v>0.21430067252269</v>
      </c>
      <c r="AJ10" s="17"/>
      <c r="AK10" s="17">
        <v>0.20411119353062099</v>
      </c>
      <c r="AL10" s="17">
        <v>0.23235621485066801</v>
      </c>
      <c r="AM10" s="17"/>
      <c r="AN10" s="17">
        <v>0.198913470977061</v>
      </c>
      <c r="AO10" s="17">
        <v>0.26764619417326202</v>
      </c>
      <c r="AP10" s="17"/>
      <c r="AQ10" s="17">
        <v>0.23657006731589</v>
      </c>
      <c r="AR10" s="17">
        <v>0.21710389016296899</v>
      </c>
      <c r="AS10" s="17"/>
      <c r="AT10" s="17">
        <v>0.143468354106214</v>
      </c>
      <c r="AU10" s="17">
        <v>0.20561478079870199</v>
      </c>
      <c r="AV10" s="17">
        <v>0.25743716196681898</v>
      </c>
      <c r="AW10" s="17">
        <v>0.290559031063992</v>
      </c>
      <c r="AX10" s="17"/>
      <c r="AY10" s="17">
        <v>0.24723172893723799</v>
      </c>
      <c r="AZ10" s="17">
        <v>0.217721060203377</v>
      </c>
      <c r="BA10" s="17"/>
      <c r="BB10" s="17">
        <v>0.210829116015533</v>
      </c>
      <c r="BC10" s="17">
        <v>0.22592543798974599</v>
      </c>
      <c r="BD10" s="17"/>
      <c r="BE10" s="17">
        <v>0.25721131489578702</v>
      </c>
      <c r="BF10" s="17">
        <v>0.21917539154202201</v>
      </c>
      <c r="BG10" s="17"/>
      <c r="BH10" s="17">
        <v>0.237119446568509</v>
      </c>
      <c r="BI10" s="17">
        <v>0.22239780884524599</v>
      </c>
      <c r="BJ10" s="17"/>
      <c r="BK10" s="17">
        <v>0.264451186899403</v>
      </c>
      <c r="BL10" s="17">
        <v>0.21650111541498199</v>
      </c>
      <c r="BM10" s="17"/>
      <c r="BN10" s="17">
        <v>0.27548109586813702</v>
      </c>
      <c r="BO10" s="17">
        <v>0.22121741988353799</v>
      </c>
      <c r="BP10" s="17"/>
      <c r="BQ10" s="17">
        <v>0.27205598249044499</v>
      </c>
      <c r="BR10" s="17">
        <v>0.21976918248249799</v>
      </c>
      <c r="BS10" s="17"/>
      <c r="BT10" s="17">
        <v>0.23581908834718199</v>
      </c>
      <c r="BU10" s="17">
        <v>0.22276504241352199</v>
      </c>
      <c r="BV10" s="17"/>
      <c r="BW10" s="17">
        <v>0.24323097631254501</v>
      </c>
      <c r="BX10" s="17">
        <v>0.21422450253303099</v>
      </c>
      <c r="BY10" s="17"/>
      <c r="BZ10" s="17">
        <v>0.27131036342700299</v>
      </c>
      <c r="CA10" s="17">
        <v>0.22128905461230799</v>
      </c>
    </row>
    <row r="11" spans="2:79" x14ac:dyDescent="0.35">
      <c r="B11" s="18" t="s">
        <v>558</v>
      </c>
      <c r="C11" s="17">
        <v>0.233574839414286</v>
      </c>
      <c r="D11" s="17">
        <v>0.237652095219822</v>
      </c>
      <c r="E11" s="17">
        <v>0.252880032695878</v>
      </c>
      <c r="F11" s="17">
        <v>0.207438077968123</v>
      </c>
      <c r="G11" s="17">
        <v>0.255297867922397</v>
      </c>
      <c r="H11" s="17">
        <v>0.23517371318545299</v>
      </c>
      <c r="I11" s="17">
        <v>0.239884888205699</v>
      </c>
      <c r="J11" s="17">
        <v>0.20456841271417101</v>
      </c>
      <c r="K11" s="17">
        <v>0.19601113827099501</v>
      </c>
      <c r="L11" s="17">
        <v>0.22669050066721</v>
      </c>
      <c r="M11" s="17"/>
      <c r="N11" s="17">
        <v>0.232802491363547</v>
      </c>
      <c r="O11" s="17">
        <v>0.256748806835632</v>
      </c>
      <c r="P11" s="17">
        <v>0.234128937103211</v>
      </c>
      <c r="Q11" s="17">
        <v>0.22158536223727399</v>
      </c>
      <c r="R11" s="17"/>
      <c r="S11" s="17">
        <v>0.247512690300668</v>
      </c>
      <c r="T11" s="17">
        <v>0.22608224735056101</v>
      </c>
      <c r="U11" s="17">
        <v>0.25235384039234199</v>
      </c>
      <c r="V11" s="17">
        <v>0.24495051422049799</v>
      </c>
      <c r="W11" s="17">
        <v>0.238528457865536</v>
      </c>
      <c r="X11" s="17">
        <v>0.20827597300753201</v>
      </c>
      <c r="Y11" s="17">
        <v>0.201145772712918</v>
      </c>
      <c r="Z11" s="17"/>
      <c r="AA11" s="17">
        <v>0.22151691730229001</v>
      </c>
      <c r="AB11" s="17">
        <v>0.25260000876654198</v>
      </c>
      <c r="AC11" s="17"/>
      <c r="AD11" s="17">
        <v>0.23192691368725099</v>
      </c>
      <c r="AE11" s="17">
        <v>0.178095203641565</v>
      </c>
      <c r="AF11" s="17">
        <v>0.23210817910053599</v>
      </c>
      <c r="AG11" s="17"/>
      <c r="AH11" s="17">
        <v>0.18779331251932299</v>
      </c>
      <c r="AI11" s="17">
        <v>0.24006133837053201</v>
      </c>
      <c r="AJ11" s="17"/>
      <c r="AK11" s="17">
        <v>0.22899880803254799</v>
      </c>
      <c r="AL11" s="17">
        <v>0.235636767114067</v>
      </c>
      <c r="AM11" s="17"/>
      <c r="AN11" s="17">
        <v>0.24028716355631</v>
      </c>
      <c r="AO11" s="17">
        <v>0.22158536223727399</v>
      </c>
      <c r="AP11" s="17"/>
      <c r="AQ11" s="17">
        <v>0.20690739907067501</v>
      </c>
      <c r="AR11" s="17">
        <v>0.246877573869834</v>
      </c>
      <c r="AS11" s="17"/>
      <c r="AT11" s="17">
        <v>0.22948132232836499</v>
      </c>
      <c r="AU11" s="17">
        <v>0.23931934440539801</v>
      </c>
      <c r="AV11" s="17">
        <v>0.24624790141328401</v>
      </c>
      <c r="AW11" s="17">
        <v>0.18737540381913001</v>
      </c>
      <c r="AX11" s="17"/>
      <c r="AY11" s="17">
        <v>0.23219764421460701</v>
      </c>
      <c r="AZ11" s="17">
        <v>0.23391618001915901</v>
      </c>
      <c r="BA11" s="17"/>
      <c r="BB11" s="17">
        <v>0.24645670441172501</v>
      </c>
      <c r="BC11" s="17">
        <v>0.23120836438230299</v>
      </c>
      <c r="BD11" s="17"/>
      <c r="BE11" s="17">
        <v>0.20348796168794001</v>
      </c>
      <c r="BF11" s="17">
        <v>0.23751782765165899</v>
      </c>
      <c r="BG11" s="17"/>
      <c r="BH11" s="17">
        <v>0.20387446324418801</v>
      </c>
      <c r="BI11" s="17">
        <v>0.23617421180825501</v>
      </c>
      <c r="BJ11" s="17"/>
      <c r="BK11" s="17">
        <v>0.225524123286303</v>
      </c>
      <c r="BL11" s="17">
        <v>0.234969813061355</v>
      </c>
      <c r="BM11" s="17"/>
      <c r="BN11" s="17">
        <v>0.21471223706045001</v>
      </c>
      <c r="BO11" s="17">
        <v>0.23443445149787401</v>
      </c>
      <c r="BP11" s="17"/>
      <c r="BQ11" s="17">
        <v>0.18923208410892001</v>
      </c>
      <c r="BR11" s="17">
        <v>0.237063255161956</v>
      </c>
      <c r="BS11" s="17"/>
      <c r="BT11" s="17">
        <v>0.218118090765273</v>
      </c>
      <c r="BU11" s="17">
        <v>0.23460749255749999</v>
      </c>
      <c r="BV11" s="17"/>
      <c r="BW11" s="17">
        <v>0.23773588693685399</v>
      </c>
      <c r="BX11" s="17">
        <v>0.23159303622431801</v>
      </c>
      <c r="BY11" s="17"/>
      <c r="BZ11" s="17">
        <v>0.20886231946803399</v>
      </c>
      <c r="CA11" s="17">
        <v>0.23476236904532999</v>
      </c>
    </row>
    <row r="12" spans="2:79" x14ac:dyDescent="0.35">
      <c r="B12" s="18" t="s">
        <v>559</v>
      </c>
      <c r="C12" s="17">
        <v>0.13316343764802199</v>
      </c>
      <c r="D12" s="17">
        <v>9.1637074922479494E-2</v>
      </c>
      <c r="E12" s="17">
        <v>0.141168408649922</v>
      </c>
      <c r="F12" s="17">
        <v>0.138770123600097</v>
      </c>
      <c r="G12" s="17">
        <v>0.18237915532284399</v>
      </c>
      <c r="H12" s="17">
        <v>0.139240520082521</v>
      </c>
      <c r="I12" s="17">
        <v>9.5779664113646495E-2</v>
      </c>
      <c r="J12" s="17">
        <v>0.14996197918882101</v>
      </c>
      <c r="K12" s="17">
        <v>0.135297574672575</v>
      </c>
      <c r="L12" s="17">
        <v>0.13896113512965699</v>
      </c>
      <c r="M12" s="17"/>
      <c r="N12" s="17">
        <v>0.14170177367461401</v>
      </c>
      <c r="O12" s="17">
        <v>0.14194058680545901</v>
      </c>
      <c r="P12" s="17">
        <v>0.14376608570736399</v>
      </c>
      <c r="Q12" s="17">
        <v>0.116883158516877</v>
      </c>
      <c r="R12" s="17"/>
      <c r="S12" s="17">
        <v>0.13271622993950899</v>
      </c>
      <c r="T12" s="17">
        <v>0.13861847507661701</v>
      </c>
      <c r="U12" s="17">
        <v>0.13663847276656399</v>
      </c>
      <c r="V12" s="17">
        <v>0.11669674077523801</v>
      </c>
      <c r="W12" s="17">
        <v>0.13644829874043701</v>
      </c>
      <c r="X12" s="17">
        <v>0.14584338905150401</v>
      </c>
      <c r="Y12" s="17">
        <v>0.14010397661212901</v>
      </c>
      <c r="Z12" s="17"/>
      <c r="AA12" s="17">
        <v>0.132397924797131</v>
      </c>
      <c r="AB12" s="17">
        <v>0.13437127524178499</v>
      </c>
      <c r="AC12" s="17"/>
      <c r="AD12" s="17">
        <v>0.123564961487598</v>
      </c>
      <c r="AE12" s="17">
        <v>0.11752111664470601</v>
      </c>
      <c r="AF12" s="17">
        <v>0.14586689311970999</v>
      </c>
      <c r="AG12" s="17"/>
      <c r="AH12" s="17">
        <v>0.114593822704795</v>
      </c>
      <c r="AI12" s="17">
        <v>0.135794450550311</v>
      </c>
      <c r="AJ12" s="17"/>
      <c r="AK12" s="17">
        <v>0.12616263516769699</v>
      </c>
      <c r="AL12" s="17">
        <v>0.13631795022686699</v>
      </c>
      <c r="AM12" s="17"/>
      <c r="AN12" s="17">
        <v>0.14227797275555901</v>
      </c>
      <c r="AO12" s="17">
        <v>0.116883158516877</v>
      </c>
      <c r="AP12" s="17"/>
      <c r="AQ12" s="17">
        <v>0.117864816709294</v>
      </c>
      <c r="AR12" s="17">
        <v>0.140794972180835</v>
      </c>
      <c r="AS12" s="17"/>
      <c r="AT12" s="17">
        <v>0.13799945095032901</v>
      </c>
      <c r="AU12" s="17">
        <v>0.14659601139045</v>
      </c>
      <c r="AV12" s="17">
        <v>0.13340414202322501</v>
      </c>
      <c r="AW12" s="17">
        <v>9.4521891525131504E-2</v>
      </c>
      <c r="AX12" s="17"/>
      <c r="AY12" s="17">
        <v>0.12875325505577501</v>
      </c>
      <c r="AZ12" s="17">
        <v>0.134256510288699</v>
      </c>
      <c r="BA12" s="17"/>
      <c r="BB12" s="17">
        <v>0.15396338550923899</v>
      </c>
      <c r="BC12" s="17">
        <v>0.129342363813614</v>
      </c>
      <c r="BD12" s="17"/>
      <c r="BE12" s="17">
        <v>0.14352839082633201</v>
      </c>
      <c r="BF12" s="17">
        <v>0.131805075080968</v>
      </c>
      <c r="BG12" s="17"/>
      <c r="BH12" s="17">
        <v>0.13211082687185399</v>
      </c>
      <c r="BI12" s="17">
        <v>0.13325556198266</v>
      </c>
      <c r="BJ12" s="17"/>
      <c r="BK12" s="17">
        <v>0.120624209365226</v>
      </c>
      <c r="BL12" s="17">
        <v>0.13533615032736801</v>
      </c>
      <c r="BM12" s="17"/>
      <c r="BN12" s="17">
        <v>0.111466798135733</v>
      </c>
      <c r="BO12" s="17">
        <v>0.13415220330973501</v>
      </c>
      <c r="BP12" s="17"/>
      <c r="BQ12" s="17">
        <v>0.144956607994669</v>
      </c>
      <c r="BR12" s="17">
        <v>0.13223567659959601</v>
      </c>
      <c r="BS12" s="17"/>
      <c r="BT12" s="17">
        <v>0.14457447133437901</v>
      </c>
      <c r="BU12" s="17">
        <v>0.13240107551927699</v>
      </c>
      <c r="BV12" s="17"/>
      <c r="BW12" s="17">
        <v>0.14631505450803201</v>
      </c>
      <c r="BX12" s="17">
        <v>0.126899650439384</v>
      </c>
      <c r="BY12" s="17"/>
      <c r="BZ12" s="17">
        <v>0.14240496666854199</v>
      </c>
      <c r="CA12" s="17">
        <v>0.13271934738236399</v>
      </c>
    </row>
    <row r="13" spans="2:79" x14ac:dyDescent="0.35">
      <c r="B13" s="18" t="s">
        <v>560</v>
      </c>
      <c r="C13" s="19">
        <v>0.15596717087585599</v>
      </c>
      <c r="D13" s="19">
        <v>0.127842311856567</v>
      </c>
      <c r="E13" s="19">
        <v>0.19961130024270601</v>
      </c>
      <c r="F13" s="19">
        <v>0.13762114618608601</v>
      </c>
      <c r="G13" s="19">
        <v>0.20549034121777199</v>
      </c>
      <c r="H13" s="19">
        <v>0.15526421036837301</v>
      </c>
      <c r="I13" s="19">
        <v>7.1749201390436806E-2</v>
      </c>
      <c r="J13" s="19">
        <v>0.175786981343728</v>
      </c>
      <c r="K13" s="19">
        <v>0.27467523763639801</v>
      </c>
      <c r="L13" s="19">
        <v>0.146439978493417</v>
      </c>
      <c r="M13" s="19"/>
      <c r="N13" s="19">
        <v>0.28178439523524501</v>
      </c>
      <c r="O13" s="19">
        <v>0.17580629071332601</v>
      </c>
      <c r="P13" s="19">
        <v>0.10275039503186099</v>
      </c>
      <c r="Q13" s="19">
        <v>6.6035046344005005E-2</v>
      </c>
      <c r="R13" s="19"/>
      <c r="S13" s="19">
        <v>0.227246381439797</v>
      </c>
      <c r="T13" s="19">
        <v>0.146159183449772</v>
      </c>
      <c r="U13" s="19">
        <v>9.1997482825080801E-2</v>
      </c>
      <c r="V13" s="19">
        <v>0.17841622532458401</v>
      </c>
      <c r="W13" s="19">
        <v>9.6594407335457502E-2</v>
      </c>
      <c r="X13" s="19">
        <v>0.118339572356498</v>
      </c>
      <c r="Y13" s="19">
        <v>0.16545478988151799</v>
      </c>
      <c r="Z13" s="19"/>
      <c r="AA13" s="19">
        <v>9.1571477377254296E-2</v>
      </c>
      <c r="AB13" s="19">
        <v>0.25757165653994002</v>
      </c>
      <c r="AC13" s="19"/>
      <c r="AD13" s="19">
        <v>7.3237257076943701E-2</v>
      </c>
      <c r="AE13" s="19">
        <v>8.6057280165853595E-2</v>
      </c>
      <c r="AF13" s="19">
        <v>0.107160419914906</v>
      </c>
      <c r="AG13" s="19"/>
      <c r="AH13" s="19">
        <v>7.7149836089954404E-2</v>
      </c>
      <c r="AI13" s="19">
        <v>0.16713430737167101</v>
      </c>
      <c r="AJ13" s="19"/>
      <c r="AK13" s="19">
        <v>0.17500453079091899</v>
      </c>
      <c r="AL13" s="19">
        <v>0.14738906979546801</v>
      </c>
      <c r="AM13" s="19"/>
      <c r="AN13" s="19">
        <v>0.20631578589271099</v>
      </c>
      <c r="AO13" s="19">
        <v>6.6035046344005005E-2</v>
      </c>
      <c r="AP13" s="19"/>
      <c r="AQ13" s="19">
        <v>0.11459999204687001</v>
      </c>
      <c r="AR13" s="19">
        <v>0.176602694497419</v>
      </c>
      <c r="AS13" s="19"/>
      <c r="AT13" s="19">
        <v>0.323422071428067</v>
      </c>
      <c r="AU13" s="19">
        <v>0.184411456324824</v>
      </c>
      <c r="AV13" s="19">
        <v>8.3750137309087605E-2</v>
      </c>
      <c r="AW13" s="19">
        <v>4.7431203313337202E-2</v>
      </c>
      <c r="AX13" s="19"/>
      <c r="AY13" s="19">
        <v>0.10123215919468199</v>
      </c>
      <c r="AZ13" s="19">
        <v>0.16953335379558401</v>
      </c>
      <c r="BA13" s="19"/>
      <c r="BB13" s="19">
        <v>0.201517725551671</v>
      </c>
      <c r="BC13" s="19">
        <v>0.14759926371686299</v>
      </c>
      <c r="BD13" s="19"/>
      <c r="BE13" s="19">
        <v>8.9883878321915398E-2</v>
      </c>
      <c r="BF13" s="19">
        <v>0.164627612401131</v>
      </c>
      <c r="BG13" s="19"/>
      <c r="BH13" s="19">
        <v>0.123028209571678</v>
      </c>
      <c r="BI13" s="19">
        <v>0.15884998374697101</v>
      </c>
      <c r="BJ13" s="19"/>
      <c r="BK13" s="19">
        <v>0.11588521221473699</v>
      </c>
      <c r="BL13" s="19">
        <v>0.162912301615323</v>
      </c>
      <c r="BM13" s="19"/>
      <c r="BN13" s="19">
        <v>0.14728498031338999</v>
      </c>
      <c r="BO13" s="19">
        <v>0.15636283822755601</v>
      </c>
      <c r="BP13" s="19"/>
      <c r="BQ13" s="19">
        <v>0.10232829858757</v>
      </c>
      <c r="BR13" s="19">
        <v>0.160186906106317</v>
      </c>
      <c r="BS13" s="19"/>
      <c r="BT13" s="19">
        <v>0.18951062401016999</v>
      </c>
      <c r="BU13" s="19">
        <v>0.15372615932161801</v>
      </c>
      <c r="BV13" s="19"/>
      <c r="BW13" s="19">
        <v>0.121144052599405</v>
      </c>
      <c r="BX13" s="19">
        <v>0.172552553885924</v>
      </c>
      <c r="BY13" s="19"/>
      <c r="BZ13" s="19">
        <v>0.110582245516068</v>
      </c>
      <c r="CA13" s="19">
        <v>0.15814808742280001</v>
      </c>
    </row>
    <row r="14" spans="2:79" x14ac:dyDescent="0.35">
      <c r="B14" s="16"/>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556</v>
      </c>
      <c r="C9" s="17">
        <v>0.51766037871130899</v>
      </c>
      <c r="D9" s="17">
        <v>0.48165027628415902</v>
      </c>
      <c r="E9" s="17">
        <v>0.55949177748305901</v>
      </c>
      <c r="F9" s="17">
        <v>0.54987857266741702</v>
      </c>
      <c r="G9" s="17">
        <v>0.43639912813194898</v>
      </c>
      <c r="H9" s="17">
        <v>0.52175766233361698</v>
      </c>
      <c r="I9" s="17">
        <v>0.57003737302072999</v>
      </c>
      <c r="J9" s="17">
        <v>0.49563266466693701</v>
      </c>
      <c r="K9" s="17">
        <v>0.45930861164176201</v>
      </c>
      <c r="L9" s="17">
        <v>0.56318383834012697</v>
      </c>
      <c r="M9" s="17"/>
      <c r="N9" s="17">
        <v>0.48800778143307499</v>
      </c>
      <c r="O9" s="17">
        <v>0.51772709598709599</v>
      </c>
      <c r="P9" s="17">
        <v>0.50214102659196103</v>
      </c>
      <c r="Q9" s="17">
        <v>0.548579372468046</v>
      </c>
      <c r="R9" s="17"/>
      <c r="S9" s="17">
        <v>0.51340573990071103</v>
      </c>
      <c r="T9" s="17">
        <v>0.48524454889246599</v>
      </c>
      <c r="U9" s="17">
        <v>0.50867245256759797</v>
      </c>
      <c r="V9" s="17">
        <v>0.49859296097542599</v>
      </c>
      <c r="W9" s="17">
        <v>0.51368037229213603</v>
      </c>
      <c r="X9" s="17">
        <v>0.54437192716390603</v>
      </c>
      <c r="Y9" s="17">
        <v>0.57350639568252304</v>
      </c>
      <c r="Z9" s="17"/>
      <c r="AA9" s="17">
        <v>0.53963913154588095</v>
      </c>
      <c r="AB9" s="17">
        <v>0.48298197467574699</v>
      </c>
      <c r="AC9" s="17"/>
      <c r="AD9" s="17">
        <v>0.51287153860441903</v>
      </c>
      <c r="AE9" s="17">
        <v>0.57774880277777896</v>
      </c>
      <c r="AF9" s="17">
        <v>0.55401320694539402</v>
      </c>
      <c r="AG9" s="17"/>
      <c r="AH9" s="17">
        <v>0.534524641263318</v>
      </c>
      <c r="AI9" s="17">
        <v>0.51527098655118098</v>
      </c>
      <c r="AJ9" s="17"/>
      <c r="AK9" s="17">
        <v>0.51613538374359902</v>
      </c>
      <c r="AL9" s="17">
        <v>0.51834753076592399</v>
      </c>
      <c r="AM9" s="17"/>
      <c r="AN9" s="17">
        <v>0.50035034048558902</v>
      </c>
      <c r="AO9" s="17">
        <v>0.548579372468046</v>
      </c>
      <c r="AP9" s="17"/>
      <c r="AQ9" s="17">
        <v>0.58451433701625799</v>
      </c>
      <c r="AR9" s="17">
        <v>0.48431107922197297</v>
      </c>
      <c r="AS9" s="17"/>
      <c r="AT9" s="17">
        <v>0.402006228424659</v>
      </c>
      <c r="AU9" s="17">
        <v>0.51251854634398697</v>
      </c>
      <c r="AV9" s="17">
        <v>0.55124089600553305</v>
      </c>
      <c r="AW9" s="17">
        <v>0.60361899096591698</v>
      </c>
      <c r="AX9" s="17"/>
      <c r="AY9" s="17">
        <v>0.55320690973489794</v>
      </c>
      <c r="AZ9" s="17">
        <v>0.508850099381567</v>
      </c>
      <c r="BA9" s="17"/>
      <c r="BB9" s="17">
        <v>0.49670341548916003</v>
      </c>
      <c r="BC9" s="17">
        <v>0.52151029719913999</v>
      </c>
      <c r="BD9" s="17"/>
      <c r="BE9" s="17">
        <v>0.52929719718907198</v>
      </c>
      <c r="BF9" s="17">
        <v>0.51613533384638099</v>
      </c>
      <c r="BG9" s="17"/>
      <c r="BH9" s="17">
        <v>0.46089915655510399</v>
      </c>
      <c r="BI9" s="17">
        <v>0.52262811221999494</v>
      </c>
      <c r="BJ9" s="17"/>
      <c r="BK9" s="17">
        <v>0.54056252329852905</v>
      </c>
      <c r="BL9" s="17">
        <v>0.51369204997475104</v>
      </c>
      <c r="BM9" s="17"/>
      <c r="BN9" s="17">
        <v>0.49777575527130102</v>
      </c>
      <c r="BO9" s="17">
        <v>0.51856656664158396</v>
      </c>
      <c r="BP9" s="17"/>
      <c r="BQ9" s="17">
        <v>0.50623822907821503</v>
      </c>
      <c r="BR9" s="17">
        <v>0.51855895180127398</v>
      </c>
      <c r="BS9" s="17"/>
      <c r="BT9" s="17">
        <v>0.539555907632428</v>
      </c>
      <c r="BU9" s="17">
        <v>0.51619755575441395</v>
      </c>
      <c r="BV9" s="17"/>
      <c r="BW9" s="17">
        <v>0.52812710671180996</v>
      </c>
      <c r="BX9" s="17">
        <v>0.51267533712564695</v>
      </c>
      <c r="BY9" s="17"/>
      <c r="BZ9" s="17">
        <v>0.503017386113771</v>
      </c>
      <c r="CA9" s="17">
        <v>0.51836402963944295</v>
      </c>
    </row>
    <row r="10" spans="2:79" x14ac:dyDescent="0.35">
      <c r="B10" s="18" t="s">
        <v>557</v>
      </c>
      <c r="C10" s="17">
        <v>0.24530297851105301</v>
      </c>
      <c r="D10" s="17">
        <v>0.26139469862586001</v>
      </c>
      <c r="E10" s="17">
        <v>0.26353088621683102</v>
      </c>
      <c r="F10" s="17">
        <v>0.22763143785336201</v>
      </c>
      <c r="G10" s="17">
        <v>0.28797305138217</v>
      </c>
      <c r="H10" s="17">
        <v>0.22012951599037001</v>
      </c>
      <c r="I10" s="17">
        <v>0.230232801717656</v>
      </c>
      <c r="J10" s="17">
        <v>0.23190328201818899</v>
      </c>
      <c r="K10" s="17">
        <v>0.250020751607338</v>
      </c>
      <c r="L10" s="17">
        <v>0.19876502389086201</v>
      </c>
      <c r="M10" s="17"/>
      <c r="N10" s="17">
        <v>0.230922401573704</v>
      </c>
      <c r="O10" s="17">
        <v>0.244337745625331</v>
      </c>
      <c r="P10" s="17">
        <v>0.266320409170477</v>
      </c>
      <c r="Q10" s="17">
        <v>0.24836314730258999</v>
      </c>
      <c r="R10" s="17"/>
      <c r="S10" s="17">
        <v>0.228751309028115</v>
      </c>
      <c r="T10" s="17">
        <v>0.268368206208213</v>
      </c>
      <c r="U10" s="17">
        <v>0.23092082146717999</v>
      </c>
      <c r="V10" s="17">
        <v>0.25211858963853101</v>
      </c>
      <c r="W10" s="17">
        <v>0.25909720162508598</v>
      </c>
      <c r="X10" s="17">
        <v>0.25377223018131301</v>
      </c>
      <c r="Y10" s="17">
        <v>0.22008974959724101</v>
      </c>
      <c r="Z10" s="17"/>
      <c r="AA10" s="17">
        <v>0.247132862919066</v>
      </c>
      <c r="AB10" s="17">
        <v>0.24241575959935699</v>
      </c>
      <c r="AC10" s="17"/>
      <c r="AD10" s="17">
        <v>0.26639057514605402</v>
      </c>
      <c r="AE10" s="17">
        <v>0.199786619876061</v>
      </c>
      <c r="AF10" s="17">
        <v>0.249880711714286</v>
      </c>
      <c r="AG10" s="17"/>
      <c r="AH10" s="17">
        <v>0.22708886827884101</v>
      </c>
      <c r="AI10" s="17">
        <v>0.24788362216851001</v>
      </c>
      <c r="AJ10" s="17"/>
      <c r="AK10" s="17">
        <v>0.23232625854092001</v>
      </c>
      <c r="AL10" s="17">
        <v>0.25115019766813801</v>
      </c>
      <c r="AM10" s="17"/>
      <c r="AN10" s="17">
        <v>0.24358973909661899</v>
      </c>
      <c r="AO10" s="17">
        <v>0.24836314730258999</v>
      </c>
      <c r="AP10" s="17"/>
      <c r="AQ10" s="17">
        <v>0.21547452893195701</v>
      </c>
      <c r="AR10" s="17">
        <v>0.26018254471083202</v>
      </c>
      <c r="AS10" s="17"/>
      <c r="AT10" s="17">
        <v>0.23779154768702901</v>
      </c>
      <c r="AU10" s="17">
        <v>0.25259915497583701</v>
      </c>
      <c r="AV10" s="17">
        <v>0.25275956341820499</v>
      </c>
      <c r="AW10" s="17">
        <v>0.21854202237984</v>
      </c>
      <c r="AX10" s="17"/>
      <c r="AY10" s="17">
        <v>0.235412744324976</v>
      </c>
      <c r="AZ10" s="17">
        <v>0.247754292979912</v>
      </c>
      <c r="BA10" s="17"/>
      <c r="BB10" s="17">
        <v>0.242047788571117</v>
      </c>
      <c r="BC10" s="17">
        <v>0.245900976217033</v>
      </c>
      <c r="BD10" s="17"/>
      <c r="BE10" s="17">
        <v>0.24415343259035399</v>
      </c>
      <c r="BF10" s="17">
        <v>0.245453630435951</v>
      </c>
      <c r="BG10" s="17"/>
      <c r="BH10" s="17">
        <v>0.23347534228671099</v>
      </c>
      <c r="BI10" s="17">
        <v>0.24633813143003899</v>
      </c>
      <c r="BJ10" s="17"/>
      <c r="BK10" s="17">
        <v>0.24913150631242001</v>
      </c>
      <c r="BL10" s="17">
        <v>0.24463959710434599</v>
      </c>
      <c r="BM10" s="17"/>
      <c r="BN10" s="17">
        <v>0.241036930610879</v>
      </c>
      <c r="BO10" s="17">
        <v>0.24549739210549601</v>
      </c>
      <c r="BP10" s="17"/>
      <c r="BQ10" s="17">
        <v>0.23554432903505099</v>
      </c>
      <c r="BR10" s="17">
        <v>0.246070685124538</v>
      </c>
      <c r="BS10" s="17"/>
      <c r="BT10" s="17">
        <v>0.218522577261407</v>
      </c>
      <c r="BU10" s="17">
        <v>0.247092155921837</v>
      </c>
      <c r="BV10" s="17"/>
      <c r="BW10" s="17">
        <v>0.249632920768035</v>
      </c>
      <c r="BX10" s="17">
        <v>0.24324073497004001</v>
      </c>
      <c r="BY10" s="17"/>
      <c r="BZ10" s="17">
        <v>0.19797977153575</v>
      </c>
      <c r="CA10" s="17">
        <v>0.24757703678764401</v>
      </c>
    </row>
    <row r="11" spans="2:79" x14ac:dyDescent="0.35">
      <c r="B11" s="18" t="s">
        <v>558</v>
      </c>
      <c r="C11" s="17">
        <v>0.127943617250872</v>
      </c>
      <c r="D11" s="17">
        <v>0.132132563240001</v>
      </c>
      <c r="E11" s="17">
        <v>0.10826125331262</v>
      </c>
      <c r="F11" s="17">
        <v>0.11364284523915</v>
      </c>
      <c r="G11" s="17">
        <v>0.13570317112314001</v>
      </c>
      <c r="H11" s="17">
        <v>0.14220733944252001</v>
      </c>
      <c r="I11" s="17">
        <v>0.12318876834117</v>
      </c>
      <c r="J11" s="17">
        <v>0.141903294290879</v>
      </c>
      <c r="K11" s="17">
        <v>0.145603506162193</v>
      </c>
      <c r="L11" s="17">
        <v>0.13067148042471799</v>
      </c>
      <c r="M11" s="17"/>
      <c r="N11" s="17">
        <v>0.154379855676825</v>
      </c>
      <c r="O11" s="17">
        <v>0.146948177536393</v>
      </c>
      <c r="P11" s="17">
        <v>0.116558153007603</v>
      </c>
      <c r="Q11" s="17">
        <v>0.101212522915196</v>
      </c>
      <c r="R11" s="17"/>
      <c r="S11" s="17">
        <v>0.13016910681826699</v>
      </c>
      <c r="T11" s="17">
        <v>0.13077124647844199</v>
      </c>
      <c r="U11" s="17">
        <v>0.13191049079140099</v>
      </c>
      <c r="V11" s="17">
        <v>0.14732662733996299</v>
      </c>
      <c r="W11" s="17">
        <v>0.12346263258010499</v>
      </c>
      <c r="X11" s="17">
        <v>9.1278223459093005E-2</v>
      </c>
      <c r="Y11" s="17">
        <v>0.11134730554342701</v>
      </c>
      <c r="Z11" s="17"/>
      <c r="AA11" s="17">
        <v>0.108487866772883</v>
      </c>
      <c r="AB11" s="17">
        <v>0.15864119053762801</v>
      </c>
      <c r="AC11" s="17"/>
      <c r="AD11" s="17">
        <v>0.121598096723545</v>
      </c>
      <c r="AE11" s="17">
        <v>0.11043859027265</v>
      </c>
      <c r="AF11" s="17">
        <v>9.3119248144203401E-2</v>
      </c>
      <c r="AG11" s="17"/>
      <c r="AH11" s="17">
        <v>0.11647060125131101</v>
      </c>
      <c r="AI11" s="17">
        <v>0.12956915731808899</v>
      </c>
      <c r="AJ11" s="17"/>
      <c r="AK11" s="17">
        <v>0.139453478493518</v>
      </c>
      <c r="AL11" s="17">
        <v>0.122757354365621</v>
      </c>
      <c r="AM11" s="17"/>
      <c r="AN11" s="17">
        <v>0.14290905462591699</v>
      </c>
      <c r="AO11" s="17">
        <v>0.101212522915196</v>
      </c>
      <c r="AP11" s="17"/>
      <c r="AQ11" s="17">
        <v>9.5989210848529904E-2</v>
      </c>
      <c r="AR11" s="17">
        <v>0.143883691647884</v>
      </c>
      <c r="AS11" s="17"/>
      <c r="AT11" s="17">
        <v>0.182918344411129</v>
      </c>
      <c r="AU11" s="17">
        <v>0.138516711899206</v>
      </c>
      <c r="AV11" s="17">
        <v>0.10824740139611901</v>
      </c>
      <c r="AW11" s="17">
        <v>7.7095804472118501E-2</v>
      </c>
      <c r="AX11" s="17"/>
      <c r="AY11" s="17">
        <v>9.9758393609878607E-2</v>
      </c>
      <c r="AZ11" s="17">
        <v>0.134929381715021</v>
      </c>
      <c r="BA11" s="17"/>
      <c r="BB11" s="17">
        <v>0.13213910504245699</v>
      </c>
      <c r="BC11" s="17">
        <v>0.12717288125047599</v>
      </c>
      <c r="BD11" s="17"/>
      <c r="BE11" s="17">
        <v>0.135196793612163</v>
      </c>
      <c r="BF11" s="17">
        <v>0.126993063679435</v>
      </c>
      <c r="BG11" s="17"/>
      <c r="BH11" s="17">
        <v>0.176744205873027</v>
      </c>
      <c r="BI11" s="17">
        <v>0.123672597175322</v>
      </c>
      <c r="BJ11" s="17"/>
      <c r="BK11" s="17">
        <v>0.10325399702416301</v>
      </c>
      <c r="BL11" s="17">
        <v>0.13222166767829799</v>
      </c>
      <c r="BM11" s="17"/>
      <c r="BN11" s="17">
        <v>0.12183060116437899</v>
      </c>
      <c r="BO11" s="17">
        <v>0.128222201424813</v>
      </c>
      <c r="BP11" s="17"/>
      <c r="BQ11" s="17">
        <v>0.10933669537515101</v>
      </c>
      <c r="BR11" s="17">
        <v>0.12940741170477901</v>
      </c>
      <c r="BS11" s="17"/>
      <c r="BT11" s="17">
        <v>0.106637750811059</v>
      </c>
      <c r="BU11" s="17">
        <v>0.129367045324109</v>
      </c>
      <c r="BV11" s="17"/>
      <c r="BW11" s="17">
        <v>0.12110466276374</v>
      </c>
      <c r="BX11" s="17">
        <v>0.13120084076133001</v>
      </c>
      <c r="BY11" s="17"/>
      <c r="BZ11" s="17">
        <v>0.15960778398464601</v>
      </c>
      <c r="CA11" s="17">
        <v>0.12642203481733399</v>
      </c>
    </row>
    <row r="12" spans="2:79" x14ac:dyDescent="0.35">
      <c r="B12" s="18" t="s">
        <v>559</v>
      </c>
      <c r="C12" s="17">
        <v>6.4019903371173303E-2</v>
      </c>
      <c r="D12" s="17">
        <v>7.0201694321697497E-2</v>
      </c>
      <c r="E12" s="17">
        <v>3.7067947988207797E-2</v>
      </c>
      <c r="F12" s="17">
        <v>6.1032547894235699E-2</v>
      </c>
      <c r="G12" s="17">
        <v>7.6995067527572805E-2</v>
      </c>
      <c r="H12" s="17">
        <v>7.1518549075403698E-2</v>
      </c>
      <c r="I12" s="17">
        <v>4.7899100852771603E-2</v>
      </c>
      <c r="J12" s="17">
        <v>9.3519376234580801E-2</v>
      </c>
      <c r="K12" s="17">
        <v>8.1537620499165506E-2</v>
      </c>
      <c r="L12" s="17">
        <v>6.4023785322693094E-2</v>
      </c>
      <c r="M12" s="17"/>
      <c r="N12" s="17">
        <v>5.4366413749671702E-2</v>
      </c>
      <c r="O12" s="17">
        <v>5.8538496292295801E-2</v>
      </c>
      <c r="P12" s="17">
        <v>7.7635019645597395E-2</v>
      </c>
      <c r="Q12" s="17">
        <v>6.8871289941810798E-2</v>
      </c>
      <c r="R12" s="17"/>
      <c r="S12" s="17">
        <v>7.5781733623803596E-2</v>
      </c>
      <c r="T12" s="17">
        <v>7.1939113878657299E-2</v>
      </c>
      <c r="U12" s="17">
        <v>7.6141181401804398E-2</v>
      </c>
      <c r="V12" s="17">
        <v>5.5025006438526099E-2</v>
      </c>
      <c r="W12" s="17">
        <v>7.2907869402105904E-2</v>
      </c>
      <c r="X12" s="17">
        <v>6.4113732297572598E-2</v>
      </c>
      <c r="Y12" s="17">
        <v>5.45706177898189E-2</v>
      </c>
      <c r="Z12" s="17"/>
      <c r="AA12" s="17">
        <v>7.2075401819320303E-2</v>
      </c>
      <c r="AB12" s="17">
        <v>5.1309817771900003E-2</v>
      </c>
      <c r="AC12" s="17"/>
      <c r="AD12" s="17">
        <v>6.8781117170862299E-2</v>
      </c>
      <c r="AE12" s="17">
        <v>6.7015366242830901E-2</v>
      </c>
      <c r="AF12" s="17">
        <v>7.6352488482125294E-2</v>
      </c>
      <c r="AG12" s="17"/>
      <c r="AH12" s="17">
        <v>8.0676260209900305E-2</v>
      </c>
      <c r="AI12" s="17">
        <v>6.16599680746256E-2</v>
      </c>
      <c r="AJ12" s="17"/>
      <c r="AK12" s="17">
        <v>5.9380491121528198E-2</v>
      </c>
      <c r="AL12" s="17">
        <v>6.6110390046248302E-2</v>
      </c>
      <c r="AM12" s="17"/>
      <c r="AN12" s="17">
        <v>6.1303848390658999E-2</v>
      </c>
      <c r="AO12" s="17">
        <v>6.8871289941810798E-2</v>
      </c>
      <c r="AP12" s="17"/>
      <c r="AQ12" s="17">
        <v>6.7752444310982096E-2</v>
      </c>
      <c r="AR12" s="17">
        <v>6.2157969854984299E-2</v>
      </c>
      <c r="AS12" s="17"/>
      <c r="AT12" s="17">
        <v>6.2424521719137399E-2</v>
      </c>
      <c r="AU12" s="17">
        <v>6.0684572606817498E-2</v>
      </c>
      <c r="AV12" s="17">
        <v>6.5505809338656004E-2</v>
      </c>
      <c r="AW12" s="17">
        <v>7.0187121274619596E-2</v>
      </c>
      <c r="AX12" s="17"/>
      <c r="AY12" s="17">
        <v>7.6248530379055102E-2</v>
      </c>
      <c r="AZ12" s="17">
        <v>6.0989013530272702E-2</v>
      </c>
      <c r="BA12" s="17"/>
      <c r="BB12" s="17">
        <v>7.2425940612993803E-2</v>
      </c>
      <c r="BC12" s="17">
        <v>6.2475664454321102E-2</v>
      </c>
      <c r="BD12" s="17"/>
      <c r="BE12" s="17">
        <v>6.2839053146489798E-2</v>
      </c>
      <c r="BF12" s="17">
        <v>6.4174657832183707E-2</v>
      </c>
      <c r="BG12" s="17"/>
      <c r="BH12" s="17">
        <v>8.4652971064961904E-2</v>
      </c>
      <c r="BI12" s="17">
        <v>6.22141004325516E-2</v>
      </c>
      <c r="BJ12" s="17"/>
      <c r="BK12" s="17">
        <v>7.3966636263487096E-2</v>
      </c>
      <c r="BL12" s="17">
        <v>6.2296400761140402E-2</v>
      </c>
      <c r="BM12" s="17"/>
      <c r="BN12" s="17">
        <v>9.3559997729102506E-2</v>
      </c>
      <c r="BO12" s="17">
        <v>6.26736934694819E-2</v>
      </c>
      <c r="BP12" s="17"/>
      <c r="BQ12" s="17">
        <v>8.8424215574910897E-2</v>
      </c>
      <c r="BR12" s="17">
        <v>6.2100031987080799E-2</v>
      </c>
      <c r="BS12" s="17"/>
      <c r="BT12" s="17">
        <v>6.9717943839868193E-2</v>
      </c>
      <c r="BU12" s="17">
        <v>6.3639221797462495E-2</v>
      </c>
      <c r="BV12" s="17"/>
      <c r="BW12" s="17">
        <v>7.1023512490336199E-2</v>
      </c>
      <c r="BX12" s="17">
        <v>6.0684258964719601E-2</v>
      </c>
      <c r="BY12" s="17"/>
      <c r="BZ12" s="17">
        <v>9.5606005941483205E-2</v>
      </c>
      <c r="CA12" s="17">
        <v>6.2502072214617205E-2</v>
      </c>
    </row>
    <row r="13" spans="2:79" x14ac:dyDescent="0.35">
      <c r="B13" s="18" t="s">
        <v>560</v>
      </c>
      <c r="C13" s="19">
        <v>4.5073122155593399E-2</v>
      </c>
      <c r="D13" s="19">
        <v>5.4620767528281697E-2</v>
      </c>
      <c r="E13" s="19">
        <v>3.1648134999281201E-2</v>
      </c>
      <c r="F13" s="19">
        <v>4.78145963458355E-2</v>
      </c>
      <c r="G13" s="19">
        <v>6.2929581835166906E-2</v>
      </c>
      <c r="H13" s="19">
        <v>4.4386933158088303E-2</v>
      </c>
      <c r="I13" s="19">
        <v>2.86419560676721E-2</v>
      </c>
      <c r="J13" s="19">
        <v>3.7041382789413803E-2</v>
      </c>
      <c r="K13" s="19">
        <v>6.3529510089541205E-2</v>
      </c>
      <c r="L13" s="19">
        <v>4.3355872021599101E-2</v>
      </c>
      <c r="M13" s="19"/>
      <c r="N13" s="19">
        <v>7.2323547566724794E-2</v>
      </c>
      <c r="O13" s="19">
        <v>3.24484845588838E-2</v>
      </c>
      <c r="P13" s="19">
        <v>3.7345391584360503E-2</v>
      </c>
      <c r="Q13" s="19">
        <v>3.2973667372356602E-2</v>
      </c>
      <c r="R13" s="19"/>
      <c r="S13" s="19">
        <v>5.1892110629104399E-2</v>
      </c>
      <c r="T13" s="19">
        <v>4.3676884542221399E-2</v>
      </c>
      <c r="U13" s="19">
        <v>5.2355053772016498E-2</v>
      </c>
      <c r="V13" s="19">
        <v>4.6936815607553403E-2</v>
      </c>
      <c r="W13" s="19">
        <v>3.08519241005666E-2</v>
      </c>
      <c r="X13" s="19">
        <v>4.6463886898115203E-2</v>
      </c>
      <c r="Y13" s="19">
        <v>4.0485931386989402E-2</v>
      </c>
      <c r="Z13" s="19"/>
      <c r="AA13" s="19">
        <v>3.2664736942849597E-2</v>
      </c>
      <c r="AB13" s="19">
        <v>6.4651257415368493E-2</v>
      </c>
      <c r="AC13" s="19"/>
      <c r="AD13" s="19">
        <v>3.03586723551195E-2</v>
      </c>
      <c r="AE13" s="19">
        <v>4.5010620830679103E-2</v>
      </c>
      <c r="AF13" s="19">
        <v>2.6634344713990898E-2</v>
      </c>
      <c r="AG13" s="19"/>
      <c r="AH13" s="19">
        <v>4.1239628996629599E-2</v>
      </c>
      <c r="AI13" s="19">
        <v>4.5616265887593502E-2</v>
      </c>
      <c r="AJ13" s="19"/>
      <c r="AK13" s="19">
        <v>5.2704388100434797E-2</v>
      </c>
      <c r="AL13" s="19">
        <v>4.1634527154068103E-2</v>
      </c>
      <c r="AM13" s="19"/>
      <c r="AN13" s="19">
        <v>5.1847017401215799E-2</v>
      </c>
      <c r="AO13" s="19">
        <v>3.2973667372356602E-2</v>
      </c>
      <c r="AP13" s="19"/>
      <c r="AQ13" s="19">
        <v>3.6269478892272902E-2</v>
      </c>
      <c r="AR13" s="19">
        <v>4.9464714564326002E-2</v>
      </c>
      <c r="AS13" s="19"/>
      <c r="AT13" s="19">
        <v>0.114859357758045</v>
      </c>
      <c r="AU13" s="19">
        <v>3.5681014174153397E-2</v>
      </c>
      <c r="AV13" s="19">
        <v>2.2246329841487299E-2</v>
      </c>
      <c r="AW13" s="19">
        <v>3.0556060907505601E-2</v>
      </c>
      <c r="AX13" s="19"/>
      <c r="AY13" s="19">
        <v>3.5373421951192599E-2</v>
      </c>
      <c r="AZ13" s="19">
        <v>4.7477212393225998E-2</v>
      </c>
      <c r="BA13" s="19"/>
      <c r="BB13" s="19">
        <v>5.6683750284272902E-2</v>
      </c>
      <c r="BC13" s="19">
        <v>4.2940180879030301E-2</v>
      </c>
      <c r="BD13" s="19"/>
      <c r="BE13" s="19">
        <v>2.85135234619204E-2</v>
      </c>
      <c r="BF13" s="19">
        <v>4.7243314206050199E-2</v>
      </c>
      <c r="BG13" s="19"/>
      <c r="BH13" s="19">
        <v>4.4228324220196E-2</v>
      </c>
      <c r="BI13" s="19">
        <v>4.5147058742092398E-2</v>
      </c>
      <c r="BJ13" s="19"/>
      <c r="BK13" s="19">
        <v>3.3085337101400603E-2</v>
      </c>
      <c r="BL13" s="19">
        <v>4.7150284481464202E-2</v>
      </c>
      <c r="BM13" s="19"/>
      <c r="BN13" s="19">
        <v>4.5796715224338702E-2</v>
      </c>
      <c r="BO13" s="19">
        <v>4.5040146358626097E-2</v>
      </c>
      <c r="BP13" s="19"/>
      <c r="BQ13" s="19">
        <v>6.0456530936672602E-2</v>
      </c>
      <c r="BR13" s="19">
        <v>4.3862919382328197E-2</v>
      </c>
      <c r="BS13" s="19"/>
      <c r="BT13" s="19">
        <v>6.5565820455237803E-2</v>
      </c>
      <c r="BU13" s="19">
        <v>4.3704021202177999E-2</v>
      </c>
      <c r="BV13" s="19"/>
      <c r="BW13" s="19">
        <v>3.0111797266079401E-2</v>
      </c>
      <c r="BX13" s="19">
        <v>5.2198828178262997E-2</v>
      </c>
      <c r="BY13" s="19"/>
      <c r="BZ13" s="19">
        <v>4.3789052424349301E-2</v>
      </c>
      <c r="CA13" s="19">
        <v>4.5134826540961397E-2</v>
      </c>
    </row>
    <row r="14" spans="2:79" x14ac:dyDescent="0.35">
      <c r="B14" s="16"/>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556</v>
      </c>
      <c r="C9" s="17">
        <v>0.28638188992262498</v>
      </c>
      <c r="D9" s="17">
        <v>0.28692834401106299</v>
      </c>
      <c r="E9" s="17">
        <v>0.32044198229172199</v>
      </c>
      <c r="F9" s="17">
        <v>0.297416421277372</v>
      </c>
      <c r="G9" s="17">
        <v>0.244668321967142</v>
      </c>
      <c r="H9" s="17">
        <v>0.29045315148268402</v>
      </c>
      <c r="I9" s="17">
        <v>0.32369192548821701</v>
      </c>
      <c r="J9" s="17">
        <v>0.23786600415783099</v>
      </c>
      <c r="K9" s="17">
        <v>0.23730295164976001</v>
      </c>
      <c r="L9" s="17">
        <v>0.25899842922757399</v>
      </c>
      <c r="M9" s="17"/>
      <c r="N9" s="17">
        <v>0.22592469569913901</v>
      </c>
      <c r="O9" s="17">
        <v>0.240100557586993</v>
      </c>
      <c r="P9" s="17">
        <v>0.30951622813165303</v>
      </c>
      <c r="Q9" s="17">
        <v>0.35028741888286602</v>
      </c>
      <c r="R9" s="17"/>
      <c r="S9" s="17">
        <v>0.28584081852139898</v>
      </c>
      <c r="T9" s="17">
        <v>0.27244206365725299</v>
      </c>
      <c r="U9" s="17">
        <v>0.318443517506941</v>
      </c>
      <c r="V9" s="17">
        <v>0.24462355253357401</v>
      </c>
      <c r="W9" s="17">
        <v>0.29906824378606101</v>
      </c>
      <c r="X9" s="17">
        <v>0.33833896522428197</v>
      </c>
      <c r="Y9" s="17">
        <v>0.34652626698563699</v>
      </c>
      <c r="Z9" s="17"/>
      <c r="AA9" s="17">
        <v>0.34990450743483498</v>
      </c>
      <c r="AB9" s="17">
        <v>0.186154956571802</v>
      </c>
      <c r="AC9" s="17"/>
      <c r="AD9" s="17">
        <v>0.34475107744022598</v>
      </c>
      <c r="AE9" s="17">
        <v>0.41030666290849699</v>
      </c>
      <c r="AF9" s="17">
        <v>0.32807906105972301</v>
      </c>
      <c r="AG9" s="17"/>
      <c r="AH9" s="17">
        <v>0.41922425620694698</v>
      </c>
      <c r="AI9" s="17">
        <v>0.26756028372706298</v>
      </c>
      <c r="AJ9" s="17"/>
      <c r="AK9" s="17">
        <v>0.29312856727532199</v>
      </c>
      <c r="AL9" s="17">
        <v>0.28334188434693502</v>
      </c>
      <c r="AM9" s="17"/>
      <c r="AN9" s="17">
        <v>0.25060429774611598</v>
      </c>
      <c r="AO9" s="17">
        <v>0.35028741888286602</v>
      </c>
      <c r="AP9" s="17"/>
      <c r="AQ9" s="17">
        <v>0.39093334167606397</v>
      </c>
      <c r="AR9" s="17">
        <v>0.23422764558206099</v>
      </c>
      <c r="AS9" s="17"/>
      <c r="AT9" s="17">
        <v>0.15500851468816801</v>
      </c>
      <c r="AU9" s="17">
        <v>0.223847587049882</v>
      </c>
      <c r="AV9" s="17">
        <v>0.32566012084496698</v>
      </c>
      <c r="AW9" s="17">
        <v>0.51763294313548702</v>
      </c>
      <c r="AX9" s="17"/>
      <c r="AY9" s="17">
        <v>0.38065687619317601</v>
      </c>
      <c r="AZ9" s="17">
        <v>0.26301564463979099</v>
      </c>
      <c r="BA9" s="17"/>
      <c r="BB9" s="17">
        <v>0.32946774275677099</v>
      </c>
      <c r="BC9" s="17">
        <v>0.27846676311575802</v>
      </c>
      <c r="BD9" s="17"/>
      <c r="BE9" s="17">
        <v>0.32508478255760398</v>
      </c>
      <c r="BF9" s="17">
        <v>0.28130974346063298</v>
      </c>
      <c r="BG9" s="17"/>
      <c r="BH9" s="17">
        <v>0.243764308534132</v>
      </c>
      <c r="BI9" s="17">
        <v>0.29011177414781297</v>
      </c>
      <c r="BJ9" s="17"/>
      <c r="BK9" s="17">
        <v>0.29886152593849302</v>
      </c>
      <c r="BL9" s="17">
        <v>0.28421950298829501</v>
      </c>
      <c r="BM9" s="17"/>
      <c r="BN9" s="17">
        <v>0.32140808817599398</v>
      </c>
      <c r="BO9" s="17">
        <v>0.28478566567445701</v>
      </c>
      <c r="BP9" s="17"/>
      <c r="BQ9" s="17">
        <v>0.365380432634198</v>
      </c>
      <c r="BR9" s="17">
        <v>0.28016712589769499</v>
      </c>
      <c r="BS9" s="17"/>
      <c r="BT9" s="17">
        <v>0.39335132710294501</v>
      </c>
      <c r="BU9" s="17">
        <v>0.27923534649098603</v>
      </c>
      <c r="BV9" s="17"/>
      <c r="BW9" s="17">
        <v>0.316024392745342</v>
      </c>
      <c r="BX9" s="17">
        <v>0.27226390488783198</v>
      </c>
      <c r="BY9" s="17"/>
      <c r="BZ9" s="17">
        <v>0.347160341040192</v>
      </c>
      <c r="CA9" s="17">
        <v>0.28346125650328802</v>
      </c>
    </row>
    <row r="10" spans="2:79" x14ac:dyDescent="0.35">
      <c r="B10" s="18" t="s">
        <v>557</v>
      </c>
      <c r="C10" s="17">
        <v>0.268310528744655</v>
      </c>
      <c r="D10" s="17">
        <v>0.27590816597882001</v>
      </c>
      <c r="E10" s="17">
        <v>0.29097061096239701</v>
      </c>
      <c r="F10" s="17">
        <v>0.26343345659339501</v>
      </c>
      <c r="G10" s="17">
        <v>0.303224220756449</v>
      </c>
      <c r="H10" s="17">
        <v>0.24210160280965301</v>
      </c>
      <c r="I10" s="17">
        <v>0.264683989758486</v>
      </c>
      <c r="J10" s="17">
        <v>0.21389305901826</v>
      </c>
      <c r="K10" s="17">
        <v>0.23200328132369599</v>
      </c>
      <c r="L10" s="17">
        <v>0.29140874159663399</v>
      </c>
      <c r="M10" s="17"/>
      <c r="N10" s="17">
        <v>0.24941923981918601</v>
      </c>
      <c r="O10" s="17">
        <v>0.268866093112611</v>
      </c>
      <c r="P10" s="17">
        <v>0.27402785661978202</v>
      </c>
      <c r="Q10" s="17">
        <v>0.28091885785627901</v>
      </c>
      <c r="R10" s="17"/>
      <c r="S10" s="17">
        <v>0.24339993264789</v>
      </c>
      <c r="T10" s="17">
        <v>0.29880539198255801</v>
      </c>
      <c r="U10" s="17">
        <v>0.26299082667665002</v>
      </c>
      <c r="V10" s="17">
        <v>0.28549253912400901</v>
      </c>
      <c r="W10" s="17">
        <v>0.280072682696688</v>
      </c>
      <c r="X10" s="17">
        <v>0.28445414151576198</v>
      </c>
      <c r="Y10" s="17">
        <v>0.238769967358297</v>
      </c>
      <c r="Z10" s="17"/>
      <c r="AA10" s="17">
        <v>0.28827763434549902</v>
      </c>
      <c r="AB10" s="17">
        <v>0.23680613171819601</v>
      </c>
      <c r="AC10" s="17"/>
      <c r="AD10" s="17">
        <v>0.31239112548581</v>
      </c>
      <c r="AE10" s="17">
        <v>0.26401813116934097</v>
      </c>
      <c r="AF10" s="17">
        <v>0.28500888686368803</v>
      </c>
      <c r="AG10" s="17"/>
      <c r="AH10" s="17">
        <v>0.28979274097129498</v>
      </c>
      <c r="AI10" s="17">
        <v>0.26526684810233703</v>
      </c>
      <c r="AJ10" s="17"/>
      <c r="AK10" s="17">
        <v>0.25102549783337302</v>
      </c>
      <c r="AL10" s="17">
        <v>0.27609904264554003</v>
      </c>
      <c r="AM10" s="17"/>
      <c r="AN10" s="17">
        <v>0.26125173955501402</v>
      </c>
      <c r="AO10" s="17">
        <v>0.28091885785627901</v>
      </c>
      <c r="AP10" s="17"/>
      <c r="AQ10" s="17">
        <v>0.27355131499489199</v>
      </c>
      <c r="AR10" s="17">
        <v>0.26569622504970403</v>
      </c>
      <c r="AS10" s="17"/>
      <c r="AT10" s="17">
        <v>0.18261179411985401</v>
      </c>
      <c r="AU10" s="17">
        <v>0.27380419808027301</v>
      </c>
      <c r="AV10" s="17">
        <v>0.31821314277294299</v>
      </c>
      <c r="AW10" s="17">
        <v>0.238304751706784</v>
      </c>
      <c r="AX10" s="17"/>
      <c r="AY10" s="17">
        <v>0.29122601765987099</v>
      </c>
      <c r="AZ10" s="17">
        <v>0.26263087864921703</v>
      </c>
      <c r="BA10" s="17"/>
      <c r="BB10" s="17">
        <v>0.239316551751178</v>
      </c>
      <c r="BC10" s="17">
        <v>0.27363689434828298</v>
      </c>
      <c r="BD10" s="17"/>
      <c r="BE10" s="17">
        <v>0.28308629833113902</v>
      </c>
      <c r="BF10" s="17">
        <v>0.266374113600234</v>
      </c>
      <c r="BG10" s="17"/>
      <c r="BH10" s="17">
        <v>0.24999578521176599</v>
      </c>
      <c r="BI10" s="17">
        <v>0.26991343230619202</v>
      </c>
      <c r="BJ10" s="17"/>
      <c r="BK10" s="17">
        <v>0.28259285170168102</v>
      </c>
      <c r="BL10" s="17">
        <v>0.26583578440797101</v>
      </c>
      <c r="BM10" s="17"/>
      <c r="BN10" s="17">
        <v>0.267496376425292</v>
      </c>
      <c r="BO10" s="17">
        <v>0.26834763153452901</v>
      </c>
      <c r="BP10" s="17"/>
      <c r="BQ10" s="17">
        <v>0.28155746690099998</v>
      </c>
      <c r="BR10" s="17">
        <v>0.26726840072724201</v>
      </c>
      <c r="BS10" s="17"/>
      <c r="BT10" s="17">
        <v>0.26049494142407298</v>
      </c>
      <c r="BU10" s="17">
        <v>0.26883268194750098</v>
      </c>
      <c r="BV10" s="17"/>
      <c r="BW10" s="17">
        <v>0.29143415549526802</v>
      </c>
      <c r="BX10" s="17">
        <v>0.257297321851575</v>
      </c>
      <c r="BY10" s="17"/>
      <c r="BZ10" s="17">
        <v>0.30060189356800199</v>
      </c>
      <c r="CA10" s="17">
        <v>0.266758807081386</v>
      </c>
    </row>
    <row r="11" spans="2:79" x14ac:dyDescent="0.35">
      <c r="B11" s="18" t="s">
        <v>558</v>
      </c>
      <c r="C11" s="17">
        <v>0.216296043874701</v>
      </c>
      <c r="D11" s="17">
        <v>0.20980542748219</v>
      </c>
      <c r="E11" s="17">
        <v>0.21904856863671299</v>
      </c>
      <c r="F11" s="17">
        <v>0.23024958936748499</v>
      </c>
      <c r="G11" s="17">
        <v>0.189432627866887</v>
      </c>
      <c r="H11" s="17">
        <v>0.214981392345725</v>
      </c>
      <c r="I11" s="17">
        <v>0.20882056801920501</v>
      </c>
      <c r="J11" s="17">
        <v>0.28805251644720797</v>
      </c>
      <c r="K11" s="17">
        <v>0.19462844072215399</v>
      </c>
      <c r="L11" s="17">
        <v>0.20115485032064501</v>
      </c>
      <c r="M11" s="17"/>
      <c r="N11" s="17">
        <v>0.246234309015049</v>
      </c>
      <c r="O11" s="17">
        <v>0.25328773503532698</v>
      </c>
      <c r="P11" s="17">
        <v>0.20861436264373501</v>
      </c>
      <c r="Q11" s="17">
        <v>0.17548508569374299</v>
      </c>
      <c r="R11" s="17"/>
      <c r="S11" s="17">
        <v>0.23406775450144501</v>
      </c>
      <c r="T11" s="17">
        <v>0.22431319894142901</v>
      </c>
      <c r="U11" s="17">
        <v>0.190419310368341</v>
      </c>
      <c r="V11" s="17">
        <v>0.24460844516317901</v>
      </c>
      <c r="W11" s="17">
        <v>0.22255242014440499</v>
      </c>
      <c r="X11" s="17">
        <v>0.15937238276155699</v>
      </c>
      <c r="Y11" s="17">
        <v>0.19932269300290201</v>
      </c>
      <c r="Z11" s="17"/>
      <c r="AA11" s="17">
        <v>0.190161461453597</v>
      </c>
      <c r="AB11" s="17">
        <v>0.25753157781610397</v>
      </c>
      <c r="AC11" s="17"/>
      <c r="AD11" s="17">
        <v>0.18578106960037899</v>
      </c>
      <c r="AE11" s="17">
        <v>0.15529962210349901</v>
      </c>
      <c r="AF11" s="17">
        <v>0.20231438434563201</v>
      </c>
      <c r="AG11" s="17"/>
      <c r="AH11" s="17">
        <v>0.14338752672708399</v>
      </c>
      <c r="AI11" s="17">
        <v>0.226625996859111</v>
      </c>
      <c r="AJ11" s="17"/>
      <c r="AK11" s="17">
        <v>0.23124220255160199</v>
      </c>
      <c r="AL11" s="17">
        <v>0.209561409426122</v>
      </c>
      <c r="AM11" s="17"/>
      <c r="AN11" s="17">
        <v>0.23914411104333799</v>
      </c>
      <c r="AO11" s="17">
        <v>0.17548508569374299</v>
      </c>
      <c r="AP11" s="17"/>
      <c r="AQ11" s="17">
        <v>0.15852081851865099</v>
      </c>
      <c r="AR11" s="17">
        <v>0.24511652574765</v>
      </c>
      <c r="AS11" s="17"/>
      <c r="AT11" s="17">
        <v>0.26794129542518202</v>
      </c>
      <c r="AU11" s="17">
        <v>0.25138474384954301</v>
      </c>
      <c r="AV11" s="17">
        <v>0.19500351898829801</v>
      </c>
      <c r="AW11" s="17">
        <v>0.116553084582269</v>
      </c>
      <c r="AX11" s="17"/>
      <c r="AY11" s="17">
        <v>0.166455695222087</v>
      </c>
      <c r="AZ11" s="17">
        <v>0.22864907470152901</v>
      </c>
      <c r="BA11" s="17"/>
      <c r="BB11" s="17">
        <v>0.21552918413788999</v>
      </c>
      <c r="BC11" s="17">
        <v>0.216436920558361</v>
      </c>
      <c r="BD11" s="17"/>
      <c r="BE11" s="17">
        <v>0.18449097093150801</v>
      </c>
      <c r="BF11" s="17">
        <v>0.22046420747228199</v>
      </c>
      <c r="BG11" s="17"/>
      <c r="BH11" s="17">
        <v>0.23780338655616301</v>
      </c>
      <c r="BI11" s="17">
        <v>0.21441372452245899</v>
      </c>
      <c r="BJ11" s="17"/>
      <c r="BK11" s="17">
        <v>0.22269833911109899</v>
      </c>
      <c r="BL11" s="17">
        <v>0.21518669745215199</v>
      </c>
      <c r="BM11" s="17"/>
      <c r="BN11" s="17">
        <v>0.19362735416676</v>
      </c>
      <c r="BO11" s="17">
        <v>0.21732910809492401</v>
      </c>
      <c r="BP11" s="17"/>
      <c r="BQ11" s="17">
        <v>0.167903486360959</v>
      </c>
      <c r="BR11" s="17">
        <v>0.22010305493070001</v>
      </c>
      <c r="BS11" s="17"/>
      <c r="BT11" s="17">
        <v>0.17512101407254199</v>
      </c>
      <c r="BU11" s="17">
        <v>0.21904691502571999</v>
      </c>
      <c r="BV11" s="17"/>
      <c r="BW11" s="17">
        <v>0.21335713834464201</v>
      </c>
      <c r="BX11" s="17">
        <v>0.21769577130460699</v>
      </c>
      <c r="BY11" s="17"/>
      <c r="BZ11" s="17">
        <v>0.176874977609974</v>
      </c>
      <c r="CA11" s="17">
        <v>0.218190374536994</v>
      </c>
    </row>
    <row r="12" spans="2:79" x14ac:dyDescent="0.35">
      <c r="B12" s="18" t="s">
        <v>559</v>
      </c>
      <c r="C12" s="17">
        <v>0.124758147543463</v>
      </c>
      <c r="D12" s="17">
        <v>0.10733227239880801</v>
      </c>
      <c r="E12" s="17">
        <v>9.6594218344361799E-2</v>
      </c>
      <c r="F12" s="17">
        <v>0.118162120678486</v>
      </c>
      <c r="G12" s="17">
        <v>0.141960606860042</v>
      </c>
      <c r="H12" s="17">
        <v>0.14527325936363</v>
      </c>
      <c r="I12" s="17">
        <v>0.113433597761899</v>
      </c>
      <c r="J12" s="17">
        <v>0.14398795694938599</v>
      </c>
      <c r="K12" s="17">
        <v>0.155052324877725</v>
      </c>
      <c r="L12" s="17">
        <v>0.152513905065783</v>
      </c>
      <c r="M12" s="17"/>
      <c r="N12" s="17">
        <v>0.12284678311676001</v>
      </c>
      <c r="O12" s="17">
        <v>0.13408232145052101</v>
      </c>
      <c r="P12" s="17">
        <v>0.13902563379338501</v>
      </c>
      <c r="Q12" s="17">
        <v>0.11510472777842801</v>
      </c>
      <c r="R12" s="17"/>
      <c r="S12" s="17">
        <v>0.122700860735037</v>
      </c>
      <c r="T12" s="17">
        <v>0.110612289866552</v>
      </c>
      <c r="U12" s="17">
        <v>0.15572202912494401</v>
      </c>
      <c r="V12" s="17">
        <v>0.113053930267425</v>
      </c>
      <c r="W12" s="17">
        <v>0.128437902098023</v>
      </c>
      <c r="X12" s="17">
        <v>0.12645470226476699</v>
      </c>
      <c r="Y12" s="17">
        <v>0.117035689570407</v>
      </c>
      <c r="Z12" s="17"/>
      <c r="AA12" s="17">
        <v>0.114636467719979</v>
      </c>
      <c r="AB12" s="17">
        <v>0.14072828493384501</v>
      </c>
      <c r="AC12" s="17"/>
      <c r="AD12" s="17">
        <v>0.100924656355659</v>
      </c>
      <c r="AE12" s="17">
        <v>0.107071535570519</v>
      </c>
      <c r="AF12" s="17">
        <v>0.129766348986213</v>
      </c>
      <c r="AG12" s="17"/>
      <c r="AH12" s="17">
        <v>9.7596288314474297E-2</v>
      </c>
      <c r="AI12" s="17">
        <v>0.12860654193936799</v>
      </c>
      <c r="AJ12" s="17"/>
      <c r="AK12" s="17">
        <v>0.121461195855469</v>
      </c>
      <c r="AL12" s="17">
        <v>0.12624373088920801</v>
      </c>
      <c r="AM12" s="17"/>
      <c r="AN12" s="17">
        <v>0.13016262695364</v>
      </c>
      <c r="AO12" s="17">
        <v>0.11510472777842801</v>
      </c>
      <c r="AP12" s="17"/>
      <c r="AQ12" s="17">
        <v>0.105976431736213</v>
      </c>
      <c r="AR12" s="17">
        <v>0.134127182395857</v>
      </c>
      <c r="AS12" s="17"/>
      <c r="AT12" s="17">
        <v>0.148682248254208</v>
      </c>
      <c r="AU12" s="17">
        <v>0.137731310696523</v>
      </c>
      <c r="AV12" s="17">
        <v>0.11081568265999001</v>
      </c>
      <c r="AW12" s="17">
        <v>9.8442454242801694E-2</v>
      </c>
      <c r="AX12" s="17"/>
      <c r="AY12" s="17">
        <v>0.10822488099062</v>
      </c>
      <c r="AZ12" s="17">
        <v>0.12885595096813299</v>
      </c>
      <c r="BA12" s="17"/>
      <c r="BB12" s="17">
        <v>0.11390890253569599</v>
      </c>
      <c r="BC12" s="17">
        <v>0.12675121822320101</v>
      </c>
      <c r="BD12" s="17"/>
      <c r="BE12" s="17">
        <v>0.12157602639986</v>
      </c>
      <c r="BF12" s="17">
        <v>0.12517517540369</v>
      </c>
      <c r="BG12" s="17"/>
      <c r="BH12" s="17">
        <v>0.13372506588260999</v>
      </c>
      <c r="BI12" s="17">
        <v>0.123973364217614</v>
      </c>
      <c r="BJ12" s="17"/>
      <c r="BK12" s="17">
        <v>0.110850762916365</v>
      </c>
      <c r="BL12" s="17">
        <v>0.12716792510188701</v>
      </c>
      <c r="BM12" s="17"/>
      <c r="BN12" s="17">
        <v>0.14412312123785601</v>
      </c>
      <c r="BO12" s="17">
        <v>0.12387564124482001</v>
      </c>
      <c r="BP12" s="17"/>
      <c r="BQ12" s="17">
        <v>0.100852109098492</v>
      </c>
      <c r="BR12" s="17">
        <v>0.126638820054712</v>
      </c>
      <c r="BS12" s="17"/>
      <c r="BT12" s="17">
        <v>9.24611738687139E-2</v>
      </c>
      <c r="BU12" s="17">
        <v>0.12691588279159799</v>
      </c>
      <c r="BV12" s="17"/>
      <c r="BW12" s="17">
        <v>0.121638111801669</v>
      </c>
      <c r="BX12" s="17">
        <v>0.126244142777203</v>
      </c>
      <c r="BY12" s="17"/>
      <c r="BZ12" s="17">
        <v>0.121288941768585</v>
      </c>
      <c r="CA12" s="17">
        <v>0.124924855943206</v>
      </c>
    </row>
    <row r="13" spans="2:79" x14ac:dyDescent="0.35">
      <c r="B13" s="18" t="s">
        <v>560</v>
      </c>
      <c r="C13" s="19">
        <v>0.104253389914556</v>
      </c>
      <c r="D13" s="19">
        <v>0.120025790129119</v>
      </c>
      <c r="E13" s="19">
        <v>7.2944619764806304E-2</v>
      </c>
      <c r="F13" s="19">
        <v>9.0738412083261902E-2</v>
      </c>
      <c r="G13" s="19">
        <v>0.12071422254948</v>
      </c>
      <c r="H13" s="19">
        <v>0.10719059399830801</v>
      </c>
      <c r="I13" s="19">
        <v>8.9369918972193194E-2</v>
      </c>
      <c r="J13" s="19">
        <v>0.11620046342731501</v>
      </c>
      <c r="K13" s="19">
        <v>0.18101300142666499</v>
      </c>
      <c r="L13" s="19">
        <v>9.5924073789363407E-2</v>
      </c>
      <c r="M13" s="19"/>
      <c r="N13" s="19">
        <v>0.155574972349866</v>
      </c>
      <c r="O13" s="19">
        <v>0.103663292814548</v>
      </c>
      <c r="P13" s="19">
        <v>6.8815918811445706E-2</v>
      </c>
      <c r="Q13" s="19">
        <v>7.8203909788684106E-2</v>
      </c>
      <c r="R13" s="19"/>
      <c r="S13" s="19">
        <v>0.11399063359423001</v>
      </c>
      <c r="T13" s="19">
        <v>9.3827055552207994E-2</v>
      </c>
      <c r="U13" s="19">
        <v>7.2424316323123697E-2</v>
      </c>
      <c r="V13" s="19">
        <v>0.112221532911814</v>
      </c>
      <c r="W13" s="19">
        <v>6.9868751274823296E-2</v>
      </c>
      <c r="X13" s="19">
        <v>9.1379808233631399E-2</v>
      </c>
      <c r="Y13" s="19">
        <v>9.8345383082756602E-2</v>
      </c>
      <c r="Z13" s="19"/>
      <c r="AA13" s="19">
        <v>5.7019929046089303E-2</v>
      </c>
      <c r="AB13" s="19">
        <v>0.17877904896005201</v>
      </c>
      <c r="AC13" s="19"/>
      <c r="AD13" s="19">
        <v>5.6152071117926E-2</v>
      </c>
      <c r="AE13" s="19">
        <v>6.3304048248144104E-2</v>
      </c>
      <c r="AF13" s="19">
        <v>5.4831318744744097E-2</v>
      </c>
      <c r="AG13" s="19"/>
      <c r="AH13" s="19">
        <v>4.9999187780199898E-2</v>
      </c>
      <c r="AI13" s="19">
        <v>0.11194032937212101</v>
      </c>
      <c r="AJ13" s="19"/>
      <c r="AK13" s="19">
        <v>0.10314253648423299</v>
      </c>
      <c r="AL13" s="19">
        <v>0.104753932692195</v>
      </c>
      <c r="AM13" s="19"/>
      <c r="AN13" s="19">
        <v>0.11883722470189199</v>
      </c>
      <c r="AO13" s="19">
        <v>7.8203909788684106E-2</v>
      </c>
      <c r="AP13" s="19"/>
      <c r="AQ13" s="19">
        <v>7.1018093074180499E-2</v>
      </c>
      <c r="AR13" s="19">
        <v>0.120832421224726</v>
      </c>
      <c r="AS13" s="19"/>
      <c r="AT13" s="19">
        <v>0.24575614751258801</v>
      </c>
      <c r="AU13" s="19">
        <v>0.113232160323779</v>
      </c>
      <c r="AV13" s="19">
        <v>5.0307534733802298E-2</v>
      </c>
      <c r="AW13" s="19">
        <v>2.9066766332658499E-2</v>
      </c>
      <c r="AX13" s="19"/>
      <c r="AY13" s="19">
        <v>5.34365299342449E-2</v>
      </c>
      <c r="AZ13" s="19">
        <v>0.116848451041329</v>
      </c>
      <c r="BA13" s="19"/>
      <c r="BB13" s="19">
        <v>0.101777618818465</v>
      </c>
      <c r="BC13" s="19">
        <v>0.104708203754397</v>
      </c>
      <c r="BD13" s="19"/>
      <c r="BE13" s="19">
        <v>8.5761921779889005E-2</v>
      </c>
      <c r="BF13" s="19">
        <v>0.106676760063161</v>
      </c>
      <c r="BG13" s="19"/>
      <c r="BH13" s="19">
        <v>0.13471145381532901</v>
      </c>
      <c r="BI13" s="19">
        <v>0.101587704805923</v>
      </c>
      <c r="BJ13" s="19"/>
      <c r="BK13" s="19">
        <v>8.4996520332362505E-2</v>
      </c>
      <c r="BL13" s="19">
        <v>0.107590090049694</v>
      </c>
      <c r="BM13" s="19"/>
      <c r="BN13" s="19">
        <v>7.3345059994097406E-2</v>
      </c>
      <c r="BO13" s="19">
        <v>0.105661953451269</v>
      </c>
      <c r="BP13" s="19"/>
      <c r="BQ13" s="19">
        <v>8.4306505005351307E-2</v>
      </c>
      <c r="BR13" s="19">
        <v>0.10582259838965</v>
      </c>
      <c r="BS13" s="19"/>
      <c r="BT13" s="19">
        <v>7.8571543531726601E-2</v>
      </c>
      <c r="BU13" s="19">
        <v>0.105969173744194</v>
      </c>
      <c r="BV13" s="19"/>
      <c r="BW13" s="19">
        <v>5.7546201613078801E-2</v>
      </c>
      <c r="BX13" s="19">
        <v>0.12649885917878201</v>
      </c>
      <c r="BY13" s="19"/>
      <c r="BZ13" s="19">
        <v>5.40738460132466E-2</v>
      </c>
      <c r="CA13" s="19">
        <v>0.106664705935126</v>
      </c>
    </row>
    <row r="14" spans="2:79" x14ac:dyDescent="0.35">
      <c r="B14" s="16"/>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556</v>
      </c>
      <c r="C9" s="17">
        <v>0.22400491431031899</v>
      </c>
      <c r="D9" s="17">
        <v>0.238263439884316</v>
      </c>
      <c r="E9" s="17">
        <v>0.26684347457012297</v>
      </c>
      <c r="F9" s="17">
        <v>0.24454354086344701</v>
      </c>
      <c r="G9" s="17">
        <v>0.16324748489774701</v>
      </c>
      <c r="H9" s="17">
        <v>0.21331358009510201</v>
      </c>
      <c r="I9" s="17">
        <v>0.24817279408913401</v>
      </c>
      <c r="J9" s="17">
        <v>0.19234780907763199</v>
      </c>
      <c r="K9" s="17">
        <v>0.22063840319912201</v>
      </c>
      <c r="L9" s="17">
        <v>0.176215286344542</v>
      </c>
      <c r="M9" s="17"/>
      <c r="N9" s="17">
        <v>0.12971447896479599</v>
      </c>
      <c r="O9" s="17">
        <v>0.17525217957151801</v>
      </c>
      <c r="P9" s="17">
        <v>0.258990793127023</v>
      </c>
      <c r="Q9" s="17">
        <v>0.31163849931652299</v>
      </c>
      <c r="R9" s="17"/>
      <c r="S9" s="17">
        <v>0.19557758896522601</v>
      </c>
      <c r="T9" s="17">
        <v>0.24036971649586</v>
      </c>
      <c r="U9" s="17">
        <v>0.23308073139320701</v>
      </c>
      <c r="V9" s="17">
        <v>0.175251037143897</v>
      </c>
      <c r="W9" s="17">
        <v>0.25807335479918803</v>
      </c>
      <c r="X9" s="17">
        <v>0.29345956017793101</v>
      </c>
      <c r="Y9" s="17">
        <v>0.28703814666990501</v>
      </c>
      <c r="Z9" s="17"/>
      <c r="AA9" s="17">
        <v>0.29791502323906299</v>
      </c>
      <c r="AB9" s="17">
        <v>0.10738844207301899</v>
      </c>
      <c r="AC9" s="17"/>
      <c r="AD9" s="17">
        <v>0.30107250933592999</v>
      </c>
      <c r="AE9" s="17">
        <v>0.38620251254689197</v>
      </c>
      <c r="AF9" s="17">
        <v>0.251147214425327</v>
      </c>
      <c r="AG9" s="17"/>
      <c r="AH9" s="17">
        <v>0.41662826863077002</v>
      </c>
      <c r="AI9" s="17">
        <v>0.19671331283938301</v>
      </c>
      <c r="AJ9" s="17"/>
      <c r="AK9" s="17">
        <v>0.20889120459268001</v>
      </c>
      <c r="AL9" s="17">
        <v>0.23081504608468201</v>
      </c>
      <c r="AM9" s="17"/>
      <c r="AN9" s="17">
        <v>0.174943139588634</v>
      </c>
      <c r="AO9" s="17">
        <v>0.31163849931652299</v>
      </c>
      <c r="AP9" s="17"/>
      <c r="AQ9" s="17">
        <v>0.347575288631645</v>
      </c>
      <c r="AR9" s="17">
        <v>0.162363307354848</v>
      </c>
      <c r="AS9" s="17"/>
      <c r="AT9" s="17">
        <v>9.14663960123549E-2</v>
      </c>
      <c r="AU9" s="17">
        <v>0.14098941836662701</v>
      </c>
      <c r="AV9" s="17">
        <v>0.271693215646643</v>
      </c>
      <c r="AW9" s="17">
        <v>0.482647906901366</v>
      </c>
      <c r="AX9" s="17"/>
      <c r="AY9" s="17">
        <v>0.39251799312513502</v>
      </c>
      <c r="AZ9" s="17">
        <v>0.18223860822301199</v>
      </c>
      <c r="BA9" s="17"/>
      <c r="BB9" s="17">
        <v>0.219721198485782</v>
      </c>
      <c r="BC9" s="17">
        <v>0.22479185832385201</v>
      </c>
      <c r="BD9" s="17"/>
      <c r="BE9" s="17">
        <v>0.29257364928929003</v>
      </c>
      <c r="BF9" s="17">
        <v>0.21501874705385601</v>
      </c>
      <c r="BG9" s="17"/>
      <c r="BH9" s="17">
        <v>0.19626173440565201</v>
      </c>
      <c r="BI9" s="17">
        <v>0.22643299318555299</v>
      </c>
      <c r="BJ9" s="17"/>
      <c r="BK9" s="17">
        <v>0.230773188688221</v>
      </c>
      <c r="BL9" s="17">
        <v>0.22283215349709301</v>
      </c>
      <c r="BM9" s="17"/>
      <c r="BN9" s="17">
        <v>0.31958658960095598</v>
      </c>
      <c r="BO9" s="17">
        <v>0.219649037983811</v>
      </c>
      <c r="BP9" s="17"/>
      <c r="BQ9" s="17">
        <v>0.35588170207266001</v>
      </c>
      <c r="BR9" s="17">
        <v>0.21363025310547701</v>
      </c>
      <c r="BS9" s="17"/>
      <c r="BT9" s="17">
        <v>0.280656171213572</v>
      </c>
      <c r="BU9" s="17">
        <v>0.220220088676119</v>
      </c>
      <c r="BV9" s="17"/>
      <c r="BW9" s="17">
        <v>0.253446996496479</v>
      </c>
      <c r="BX9" s="17">
        <v>0.20998238462774399</v>
      </c>
      <c r="BY9" s="17"/>
      <c r="BZ9" s="17">
        <v>0.352158675197559</v>
      </c>
      <c r="CA9" s="17">
        <v>0.21784664357490599</v>
      </c>
    </row>
    <row r="10" spans="2:79" x14ac:dyDescent="0.35">
      <c r="B10" s="18" t="s">
        <v>557</v>
      </c>
      <c r="C10" s="17">
        <v>0.19234242919675401</v>
      </c>
      <c r="D10" s="17">
        <v>0.20310825595904</v>
      </c>
      <c r="E10" s="17">
        <v>0.21801064379534099</v>
      </c>
      <c r="F10" s="17">
        <v>0.209178392560121</v>
      </c>
      <c r="G10" s="17">
        <v>0.20076748454800999</v>
      </c>
      <c r="H10" s="17">
        <v>0.174884705318027</v>
      </c>
      <c r="I10" s="17">
        <v>0.212951719124993</v>
      </c>
      <c r="J10" s="17">
        <v>0.11088948348521099</v>
      </c>
      <c r="K10" s="17">
        <v>0.11224291874127</v>
      </c>
      <c r="L10" s="17">
        <v>0.183848353261058</v>
      </c>
      <c r="M10" s="17"/>
      <c r="N10" s="17">
        <v>0.13923852773857801</v>
      </c>
      <c r="O10" s="17">
        <v>0.172178423903738</v>
      </c>
      <c r="P10" s="17">
        <v>0.21651722589218</v>
      </c>
      <c r="Q10" s="17">
        <v>0.235849084513753</v>
      </c>
      <c r="R10" s="17"/>
      <c r="S10" s="17">
        <v>0.171673367971902</v>
      </c>
      <c r="T10" s="17">
        <v>0.201644028601451</v>
      </c>
      <c r="U10" s="17">
        <v>0.22720163192578099</v>
      </c>
      <c r="V10" s="17">
        <v>0.17113812446923601</v>
      </c>
      <c r="W10" s="17">
        <v>0.22716213940553401</v>
      </c>
      <c r="X10" s="17">
        <v>0.207581794433433</v>
      </c>
      <c r="Y10" s="17">
        <v>0.19403052214215299</v>
      </c>
      <c r="Z10" s="17"/>
      <c r="AA10" s="17">
        <v>0.23057447187063301</v>
      </c>
      <c r="AB10" s="17">
        <v>0.13201934203486199</v>
      </c>
      <c r="AC10" s="17"/>
      <c r="AD10" s="17">
        <v>0.259849123151835</v>
      </c>
      <c r="AE10" s="17">
        <v>0.235049207108911</v>
      </c>
      <c r="AF10" s="17">
        <v>0.207835899720272</v>
      </c>
      <c r="AG10" s="17"/>
      <c r="AH10" s="17">
        <v>0.2602601700064</v>
      </c>
      <c r="AI10" s="17">
        <v>0.18271958817873599</v>
      </c>
      <c r="AJ10" s="17"/>
      <c r="AK10" s="17">
        <v>0.17632093978201399</v>
      </c>
      <c r="AL10" s="17">
        <v>0.19956160014646501</v>
      </c>
      <c r="AM10" s="17"/>
      <c r="AN10" s="17">
        <v>0.16798517253647399</v>
      </c>
      <c r="AO10" s="17">
        <v>0.235849084513753</v>
      </c>
      <c r="AP10" s="17"/>
      <c r="AQ10" s="17">
        <v>0.220494113574737</v>
      </c>
      <c r="AR10" s="17">
        <v>0.17829929731265401</v>
      </c>
      <c r="AS10" s="17"/>
      <c r="AT10" s="17">
        <v>0.103004346194308</v>
      </c>
      <c r="AU10" s="17">
        <v>0.161553628491793</v>
      </c>
      <c r="AV10" s="17">
        <v>0.24586553870694</v>
      </c>
      <c r="AW10" s="17">
        <v>0.24438465976492699</v>
      </c>
      <c r="AX10" s="17"/>
      <c r="AY10" s="17">
        <v>0.24032269144686999</v>
      </c>
      <c r="AZ10" s="17">
        <v>0.18045042453229901</v>
      </c>
      <c r="BA10" s="17"/>
      <c r="BB10" s="17">
        <v>0.197777442825118</v>
      </c>
      <c r="BC10" s="17">
        <v>0.19134398494566501</v>
      </c>
      <c r="BD10" s="17"/>
      <c r="BE10" s="17">
        <v>0.21667916845312099</v>
      </c>
      <c r="BF10" s="17">
        <v>0.189153016274062</v>
      </c>
      <c r="BG10" s="17"/>
      <c r="BH10" s="17">
        <v>0.192032885319811</v>
      </c>
      <c r="BI10" s="17">
        <v>0.19236952042966801</v>
      </c>
      <c r="BJ10" s="17"/>
      <c r="BK10" s="17">
        <v>0.23873133670795799</v>
      </c>
      <c r="BL10" s="17">
        <v>0.184304473011773</v>
      </c>
      <c r="BM10" s="17"/>
      <c r="BN10" s="17">
        <v>0.224519039278952</v>
      </c>
      <c r="BO10" s="17">
        <v>0.190876067222055</v>
      </c>
      <c r="BP10" s="17"/>
      <c r="BQ10" s="17">
        <v>0.245257294554038</v>
      </c>
      <c r="BR10" s="17">
        <v>0.188179651121124</v>
      </c>
      <c r="BS10" s="17"/>
      <c r="BT10" s="17">
        <v>0.22190159017084801</v>
      </c>
      <c r="BU10" s="17">
        <v>0.19036760504816999</v>
      </c>
      <c r="BV10" s="17"/>
      <c r="BW10" s="17">
        <v>0.21046969187230999</v>
      </c>
      <c r="BX10" s="17">
        <v>0.18370886594111999</v>
      </c>
      <c r="BY10" s="17"/>
      <c r="BZ10" s="17">
        <v>0.248753329108718</v>
      </c>
      <c r="CA10" s="17">
        <v>0.18963167305755799</v>
      </c>
    </row>
    <row r="11" spans="2:79" x14ac:dyDescent="0.35">
      <c r="B11" s="18" t="s">
        <v>558</v>
      </c>
      <c r="C11" s="17">
        <v>0.20029757430422299</v>
      </c>
      <c r="D11" s="17">
        <v>0.207642451098419</v>
      </c>
      <c r="E11" s="17">
        <v>0.18865346807109401</v>
      </c>
      <c r="F11" s="17">
        <v>0.218649373725646</v>
      </c>
      <c r="G11" s="17">
        <v>0.17973402046552001</v>
      </c>
      <c r="H11" s="17">
        <v>0.21097729754630701</v>
      </c>
      <c r="I11" s="17">
        <v>0.21829322474179799</v>
      </c>
      <c r="J11" s="17">
        <v>0.18409252024505099</v>
      </c>
      <c r="K11" s="17">
        <v>0.15295214420198999</v>
      </c>
      <c r="L11" s="17">
        <v>0.19563681735265701</v>
      </c>
      <c r="M11" s="17"/>
      <c r="N11" s="17">
        <v>0.19918253773344799</v>
      </c>
      <c r="O11" s="17">
        <v>0.23230291228365799</v>
      </c>
      <c r="P11" s="17">
        <v>0.202439380884676</v>
      </c>
      <c r="Q11" s="17">
        <v>0.18317720047206301</v>
      </c>
      <c r="R11" s="17"/>
      <c r="S11" s="17">
        <v>0.204682647553489</v>
      </c>
      <c r="T11" s="17">
        <v>0.23526598792463599</v>
      </c>
      <c r="U11" s="17">
        <v>0.19228286951159801</v>
      </c>
      <c r="V11" s="17">
        <v>0.22210797750032801</v>
      </c>
      <c r="W11" s="17">
        <v>0.21007249182165999</v>
      </c>
      <c r="X11" s="17">
        <v>0.168309995035414</v>
      </c>
      <c r="Y11" s="17">
        <v>0.16042466204176101</v>
      </c>
      <c r="Z11" s="17"/>
      <c r="AA11" s="17">
        <v>0.19199821884098101</v>
      </c>
      <c r="AB11" s="17">
        <v>0.21339242113904</v>
      </c>
      <c r="AC11" s="17"/>
      <c r="AD11" s="17">
        <v>0.18118703183833601</v>
      </c>
      <c r="AE11" s="17">
        <v>0.152536991906042</v>
      </c>
      <c r="AF11" s="17">
        <v>0.217051194241171</v>
      </c>
      <c r="AG11" s="17"/>
      <c r="AH11" s="17">
        <v>0.14384323811042801</v>
      </c>
      <c r="AI11" s="17">
        <v>0.20829623703202499</v>
      </c>
      <c r="AJ11" s="17"/>
      <c r="AK11" s="17">
        <v>0.19989938221325099</v>
      </c>
      <c r="AL11" s="17">
        <v>0.20047699687232101</v>
      </c>
      <c r="AM11" s="17"/>
      <c r="AN11" s="17">
        <v>0.2098824375053</v>
      </c>
      <c r="AO11" s="17">
        <v>0.18317720047206301</v>
      </c>
      <c r="AP11" s="17"/>
      <c r="AQ11" s="17">
        <v>0.16699848732773601</v>
      </c>
      <c r="AR11" s="17">
        <v>0.21690842656273501</v>
      </c>
      <c r="AS11" s="17"/>
      <c r="AT11" s="17">
        <v>0.18729338534155501</v>
      </c>
      <c r="AU11" s="17">
        <v>0.21279423827812799</v>
      </c>
      <c r="AV11" s="17">
        <v>0.21982529421034</v>
      </c>
      <c r="AW11" s="17">
        <v>0.13481918172511101</v>
      </c>
      <c r="AX11" s="17"/>
      <c r="AY11" s="17">
        <v>0.16276809297512301</v>
      </c>
      <c r="AZ11" s="17">
        <v>0.20959933186223201</v>
      </c>
      <c r="BA11" s="17"/>
      <c r="BB11" s="17">
        <v>0.21149749067283699</v>
      </c>
      <c r="BC11" s="17">
        <v>0.198240083214859</v>
      </c>
      <c r="BD11" s="17"/>
      <c r="BE11" s="17">
        <v>0.17669469913232699</v>
      </c>
      <c r="BF11" s="17">
        <v>0.20339081182848401</v>
      </c>
      <c r="BG11" s="17"/>
      <c r="BH11" s="17">
        <v>0.195678211616446</v>
      </c>
      <c r="BI11" s="17">
        <v>0.20070186022233899</v>
      </c>
      <c r="BJ11" s="17"/>
      <c r="BK11" s="17">
        <v>0.21416375853539099</v>
      </c>
      <c r="BL11" s="17">
        <v>0.19789493567178501</v>
      </c>
      <c r="BM11" s="17"/>
      <c r="BN11" s="17">
        <v>0.18874000473711999</v>
      </c>
      <c r="BO11" s="17">
        <v>0.200824279276868</v>
      </c>
      <c r="BP11" s="17"/>
      <c r="BQ11" s="17">
        <v>0.19009765658158201</v>
      </c>
      <c r="BR11" s="17">
        <v>0.201099995203952</v>
      </c>
      <c r="BS11" s="17"/>
      <c r="BT11" s="17">
        <v>0.16155924163436999</v>
      </c>
      <c r="BU11" s="17">
        <v>0.20288565164847999</v>
      </c>
      <c r="BV11" s="17"/>
      <c r="BW11" s="17">
        <v>0.210643002367016</v>
      </c>
      <c r="BX11" s="17">
        <v>0.19537030485458901</v>
      </c>
      <c r="BY11" s="17"/>
      <c r="BZ11" s="17">
        <v>0.16578234975230899</v>
      </c>
      <c r="CA11" s="17">
        <v>0.201956160800731</v>
      </c>
    </row>
    <row r="12" spans="2:79" x14ac:dyDescent="0.35">
      <c r="B12" s="18" t="s">
        <v>559</v>
      </c>
      <c r="C12" s="17">
        <v>0.161820154601794</v>
      </c>
      <c r="D12" s="17">
        <v>0.12855687740892199</v>
      </c>
      <c r="E12" s="17">
        <v>0.15583646671478801</v>
      </c>
      <c r="F12" s="17">
        <v>0.166584687988307</v>
      </c>
      <c r="G12" s="17">
        <v>0.195562184074038</v>
      </c>
      <c r="H12" s="17">
        <v>0.15362317547938401</v>
      </c>
      <c r="I12" s="17">
        <v>0.14786031626916701</v>
      </c>
      <c r="J12" s="17">
        <v>0.199440238394273</v>
      </c>
      <c r="K12" s="17">
        <v>0.19212593770893099</v>
      </c>
      <c r="L12" s="17">
        <v>0.14772894656663299</v>
      </c>
      <c r="M12" s="17"/>
      <c r="N12" s="17">
        <v>0.180993695788944</v>
      </c>
      <c r="O12" s="17">
        <v>0.18507924653243801</v>
      </c>
      <c r="P12" s="17">
        <v>0.165107900210784</v>
      </c>
      <c r="Q12" s="17">
        <v>0.132329111623922</v>
      </c>
      <c r="R12" s="17"/>
      <c r="S12" s="17">
        <v>0.163505874808129</v>
      </c>
      <c r="T12" s="17">
        <v>0.150746983334514</v>
      </c>
      <c r="U12" s="17">
        <v>0.19248506573493801</v>
      </c>
      <c r="V12" s="17">
        <v>0.16834315121188001</v>
      </c>
      <c r="W12" s="17">
        <v>0.160934612713037</v>
      </c>
      <c r="X12" s="17">
        <v>0.14690724699275601</v>
      </c>
      <c r="Y12" s="17">
        <v>0.15916741987765401</v>
      </c>
      <c r="Z12" s="17"/>
      <c r="AA12" s="17">
        <v>0.14869814533037101</v>
      </c>
      <c r="AB12" s="17">
        <v>0.18252425654505799</v>
      </c>
      <c r="AC12" s="17"/>
      <c r="AD12" s="17">
        <v>0.14841909798083799</v>
      </c>
      <c r="AE12" s="17">
        <v>0.118251677009996</v>
      </c>
      <c r="AF12" s="17">
        <v>0.16457204978186299</v>
      </c>
      <c r="AG12" s="17"/>
      <c r="AH12" s="17">
        <v>0.11835637114929801</v>
      </c>
      <c r="AI12" s="17">
        <v>0.16797826694797999</v>
      </c>
      <c r="AJ12" s="17"/>
      <c r="AK12" s="17">
        <v>0.161550048300794</v>
      </c>
      <c r="AL12" s="17">
        <v>0.161941862609772</v>
      </c>
      <c r="AM12" s="17"/>
      <c r="AN12" s="17">
        <v>0.17833075275643401</v>
      </c>
      <c r="AO12" s="17">
        <v>0.132329111623922</v>
      </c>
      <c r="AP12" s="17"/>
      <c r="AQ12" s="17">
        <v>0.12519010430057401</v>
      </c>
      <c r="AR12" s="17">
        <v>0.180092618174297</v>
      </c>
      <c r="AS12" s="17"/>
      <c r="AT12" s="17">
        <v>0.18416778283684501</v>
      </c>
      <c r="AU12" s="17">
        <v>0.19511444391615601</v>
      </c>
      <c r="AV12" s="17">
        <v>0.146806123757111</v>
      </c>
      <c r="AW12" s="17">
        <v>9.2120462702455497E-2</v>
      </c>
      <c r="AX12" s="17"/>
      <c r="AY12" s="17">
        <v>0.118301980073605</v>
      </c>
      <c r="AZ12" s="17">
        <v>0.172606221834609</v>
      </c>
      <c r="BA12" s="17"/>
      <c r="BB12" s="17">
        <v>0.17264861382373201</v>
      </c>
      <c r="BC12" s="17">
        <v>0.159830902394241</v>
      </c>
      <c r="BD12" s="17"/>
      <c r="BE12" s="17">
        <v>0.166209701424642</v>
      </c>
      <c r="BF12" s="17">
        <v>0.161244889476336</v>
      </c>
      <c r="BG12" s="17"/>
      <c r="BH12" s="17">
        <v>0.16683869449174299</v>
      </c>
      <c r="BI12" s="17">
        <v>0.16138093275580601</v>
      </c>
      <c r="BJ12" s="17"/>
      <c r="BK12" s="17">
        <v>0.147332637240702</v>
      </c>
      <c r="BL12" s="17">
        <v>0.164330453637172</v>
      </c>
      <c r="BM12" s="17"/>
      <c r="BN12" s="17">
        <v>0.13207251705458001</v>
      </c>
      <c r="BO12" s="17">
        <v>0.163175822722984</v>
      </c>
      <c r="BP12" s="17"/>
      <c r="BQ12" s="17">
        <v>0.11693393547856</v>
      </c>
      <c r="BR12" s="17">
        <v>0.16535132429489499</v>
      </c>
      <c r="BS12" s="17"/>
      <c r="BT12" s="17">
        <v>0.154736674127816</v>
      </c>
      <c r="BU12" s="17">
        <v>0.16229339632568099</v>
      </c>
      <c r="BV12" s="17"/>
      <c r="BW12" s="17">
        <v>0.167123887782926</v>
      </c>
      <c r="BX12" s="17">
        <v>0.159294118722585</v>
      </c>
      <c r="BY12" s="17"/>
      <c r="BZ12" s="17">
        <v>0.16218843928895799</v>
      </c>
      <c r="CA12" s="17">
        <v>0.16180245713590999</v>
      </c>
    </row>
    <row r="13" spans="2:79" x14ac:dyDescent="0.35">
      <c r="B13" s="18" t="s">
        <v>560</v>
      </c>
      <c r="C13" s="19">
        <v>0.22153492758691001</v>
      </c>
      <c r="D13" s="19">
        <v>0.222428975649302</v>
      </c>
      <c r="E13" s="19">
        <v>0.17065594684865401</v>
      </c>
      <c r="F13" s="19">
        <v>0.16104400486247999</v>
      </c>
      <c r="G13" s="19">
        <v>0.26068882601468601</v>
      </c>
      <c r="H13" s="19">
        <v>0.24720124156118201</v>
      </c>
      <c r="I13" s="19">
        <v>0.17272194577490799</v>
      </c>
      <c r="J13" s="19">
        <v>0.313229948797833</v>
      </c>
      <c r="K13" s="19">
        <v>0.32204059614868702</v>
      </c>
      <c r="L13" s="19">
        <v>0.29657059647511003</v>
      </c>
      <c r="M13" s="19"/>
      <c r="N13" s="19">
        <v>0.35087075977423399</v>
      </c>
      <c r="O13" s="19">
        <v>0.23518723770864799</v>
      </c>
      <c r="P13" s="19">
        <v>0.15694469988533599</v>
      </c>
      <c r="Q13" s="19">
        <v>0.137006104073739</v>
      </c>
      <c r="R13" s="19"/>
      <c r="S13" s="19">
        <v>0.26456052070125402</v>
      </c>
      <c r="T13" s="19">
        <v>0.171973283643539</v>
      </c>
      <c r="U13" s="19">
        <v>0.15494970143447701</v>
      </c>
      <c r="V13" s="19">
        <v>0.26315970967465901</v>
      </c>
      <c r="W13" s="19">
        <v>0.14375740126058101</v>
      </c>
      <c r="X13" s="19">
        <v>0.18374140336046699</v>
      </c>
      <c r="Y13" s="19">
        <v>0.199339249268528</v>
      </c>
      <c r="Z13" s="19"/>
      <c r="AA13" s="19">
        <v>0.130814140718952</v>
      </c>
      <c r="AB13" s="19">
        <v>0.36467553820802001</v>
      </c>
      <c r="AC13" s="19"/>
      <c r="AD13" s="19">
        <v>0.109472237693061</v>
      </c>
      <c r="AE13" s="19">
        <v>0.10795961142815901</v>
      </c>
      <c r="AF13" s="19">
        <v>0.159393641831368</v>
      </c>
      <c r="AG13" s="19"/>
      <c r="AH13" s="19">
        <v>6.0911952103103302E-2</v>
      </c>
      <c r="AI13" s="19">
        <v>0.244292595001875</v>
      </c>
      <c r="AJ13" s="19"/>
      <c r="AK13" s="19">
        <v>0.25333842511126098</v>
      </c>
      <c r="AL13" s="19">
        <v>0.20720449428675899</v>
      </c>
      <c r="AM13" s="19"/>
      <c r="AN13" s="19">
        <v>0.268858497613157</v>
      </c>
      <c r="AO13" s="19">
        <v>0.137006104073739</v>
      </c>
      <c r="AP13" s="19"/>
      <c r="AQ13" s="19">
        <v>0.13974200616530699</v>
      </c>
      <c r="AR13" s="19">
        <v>0.262336350595467</v>
      </c>
      <c r="AS13" s="19"/>
      <c r="AT13" s="19">
        <v>0.43406808961493698</v>
      </c>
      <c r="AU13" s="19">
        <v>0.28954827094729602</v>
      </c>
      <c r="AV13" s="19">
        <v>0.115809827678967</v>
      </c>
      <c r="AW13" s="19">
        <v>4.60277889061406E-2</v>
      </c>
      <c r="AX13" s="19"/>
      <c r="AY13" s="19">
        <v>8.6089242379267295E-2</v>
      </c>
      <c r="AZ13" s="19">
        <v>0.25510541354784899</v>
      </c>
      <c r="BA13" s="19"/>
      <c r="BB13" s="19">
        <v>0.198355254192532</v>
      </c>
      <c r="BC13" s="19">
        <v>0.225793171121383</v>
      </c>
      <c r="BD13" s="19"/>
      <c r="BE13" s="19">
        <v>0.14784278170061901</v>
      </c>
      <c r="BF13" s="19">
        <v>0.231192535367262</v>
      </c>
      <c r="BG13" s="19"/>
      <c r="BH13" s="19">
        <v>0.24918847416634801</v>
      </c>
      <c r="BI13" s="19">
        <v>0.219114693406633</v>
      </c>
      <c r="BJ13" s="19"/>
      <c r="BK13" s="19">
        <v>0.168999078827727</v>
      </c>
      <c r="BL13" s="19">
        <v>0.23063798418217701</v>
      </c>
      <c r="BM13" s="19"/>
      <c r="BN13" s="19">
        <v>0.13508184932839201</v>
      </c>
      <c r="BO13" s="19">
        <v>0.22547479279428201</v>
      </c>
      <c r="BP13" s="19"/>
      <c r="BQ13" s="19">
        <v>9.1829411313159096E-2</v>
      </c>
      <c r="BR13" s="19">
        <v>0.231738776274552</v>
      </c>
      <c r="BS13" s="19"/>
      <c r="BT13" s="19">
        <v>0.18114632285339299</v>
      </c>
      <c r="BU13" s="19">
        <v>0.224233258301549</v>
      </c>
      <c r="BV13" s="19"/>
      <c r="BW13" s="19">
        <v>0.15831642148126801</v>
      </c>
      <c r="BX13" s="19">
        <v>0.25164432585396201</v>
      </c>
      <c r="BY13" s="19"/>
      <c r="BZ13" s="19">
        <v>7.1117206652456702E-2</v>
      </c>
      <c r="CA13" s="19">
        <v>0.228763065430895</v>
      </c>
    </row>
    <row r="14" spans="2:79" x14ac:dyDescent="0.35">
      <c r="B14" s="16"/>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556</v>
      </c>
      <c r="C9" s="17">
        <v>0.22848703192995101</v>
      </c>
      <c r="D9" s="17">
        <v>0.21791147935647501</v>
      </c>
      <c r="E9" s="17">
        <v>0.22580112114387299</v>
      </c>
      <c r="F9" s="17">
        <v>0.23298929689512299</v>
      </c>
      <c r="G9" s="17">
        <v>0.175871362441782</v>
      </c>
      <c r="H9" s="17">
        <v>0.26644201978327797</v>
      </c>
      <c r="I9" s="17">
        <v>0.27980559408248201</v>
      </c>
      <c r="J9" s="17">
        <v>0.176619339086937</v>
      </c>
      <c r="K9" s="17">
        <v>0.196052631286117</v>
      </c>
      <c r="L9" s="17">
        <v>0.25064626127908701</v>
      </c>
      <c r="M9" s="17"/>
      <c r="N9" s="17">
        <v>0.24806519677726599</v>
      </c>
      <c r="O9" s="17">
        <v>0.19153301697227701</v>
      </c>
      <c r="P9" s="17">
        <v>0.21554725727190399</v>
      </c>
      <c r="Q9" s="17">
        <v>0.237913635100059</v>
      </c>
      <c r="R9" s="17"/>
      <c r="S9" s="17">
        <v>0.25362533893239902</v>
      </c>
      <c r="T9" s="17">
        <v>0.22081547713368299</v>
      </c>
      <c r="U9" s="17">
        <v>0.24223029499753701</v>
      </c>
      <c r="V9" s="17">
        <v>0.20018599176825799</v>
      </c>
      <c r="W9" s="17">
        <v>0.226279578517457</v>
      </c>
      <c r="X9" s="17">
        <v>0.25324381305136101</v>
      </c>
      <c r="Y9" s="17">
        <v>0.27993467492721902</v>
      </c>
      <c r="Z9" s="17"/>
      <c r="AA9" s="17">
        <v>0.26366596895279898</v>
      </c>
      <c r="AB9" s="17">
        <v>0.17298118040133401</v>
      </c>
      <c r="AC9" s="17"/>
      <c r="AD9" s="17">
        <v>0.236314610763386</v>
      </c>
      <c r="AE9" s="17">
        <v>0.26801821377919</v>
      </c>
      <c r="AF9" s="17">
        <v>0.28444360861761198</v>
      </c>
      <c r="AG9" s="17"/>
      <c r="AH9" s="17">
        <v>0.29158671794763003</v>
      </c>
      <c r="AI9" s="17">
        <v>0.21954683103992401</v>
      </c>
      <c r="AJ9" s="17"/>
      <c r="AK9" s="17">
        <v>0.267039486146461</v>
      </c>
      <c r="AL9" s="17">
        <v>0.21111556599970899</v>
      </c>
      <c r="AM9" s="17"/>
      <c r="AN9" s="17">
        <v>0.22320953608072999</v>
      </c>
      <c r="AO9" s="17">
        <v>0.237913635100059</v>
      </c>
      <c r="AP9" s="17"/>
      <c r="AQ9" s="17">
        <v>0.30651523360455202</v>
      </c>
      <c r="AR9" s="17">
        <v>0.18956359445163601</v>
      </c>
      <c r="AS9" s="17"/>
      <c r="AT9" s="17">
        <v>0.13426295046220399</v>
      </c>
      <c r="AU9" s="17">
        <v>0.20432477148176101</v>
      </c>
      <c r="AV9" s="17">
        <v>0.24221002393656599</v>
      </c>
      <c r="AW9" s="17">
        <v>0.386065353629993</v>
      </c>
      <c r="AX9" s="17"/>
      <c r="AY9" s="17">
        <v>0.24805189106595699</v>
      </c>
      <c r="AZ9" s="17">
        <v>0.22363784217579799</v>
      </c>
      <c r="BA9" s="17"/>
      <c r="BB9" s="17">
        <v>0.312490963691409</v>
      </c>
      <c r="BC9" s="17">
        <v>0.21305501124495199</v>
      </c>
      <c r="BD9" s="17"/>
      <c r="BE9" s="17">
        <v>0.25938781768797797</v>
      </c>
      <c r="BF9" s="17">
        <v>0.22443737826107499</v>
      </c>
      <c r="BG9" s="17"/>
      <c r="BH9" s="17">
        <v>0.19675726864696899</v>
      </c>
      <c r="BI9" s="17">
        <v>0.23126401597461699</v>
      </c>
      <c r="BJ9" s="17"/>
      <c r="BK9" s="17">
        <v>0.21089516181342099</v>
      </c>
      <c r="BL9" s="17">
        <v>0.23153523221736599</v>
      </c>
      <c r="BM9" s="17"/>
      <c r="BN9" s="17">
        <v>0.272408379347515</v>
      </c>
      <c r="BO9" s="17">
        <v>0.22648543531781001</v>
      </c>
      <c r="BP9" s="17"/>
      <c r="BQ9" s="17">
        <v>0.26852607610150803</v>
      </c>
      <c r="BR9" s="17">
        <v>0.225337186340792</v>
      </c>
      <c r="BS9" s="17"/>
      <c r="BT9" s="17">
        <v>0.35225009496015502</v>
      </c>
      <c r="BU9" s="17">
        <v>0.22021851964744699</v>
      </c>
      <c r="BV9" s="17"/>
      <c r="BW9" s="17">
        <v>0.25961290218579702</v>
      </c>
      <c r="BX9" s="17">
        <v>0.21366255597071501</v>
      </c>
      <c r="BY9" s="17"/>
      <c r="BZ9" s="17">
        <v>0.26201379730317997</v>
      </c>
      <c r="CA9" s="17">
        <v>0.22687594461872701</v>
      </c>
    </row>
    <row r="10" spans="2:79" x14ac:dyDescent="0.35">
      <c r="B10" s="18" t="s">
        <v>557</v>
      </c>
      <c r="C10" s="17">
        <v>0.24118621469523199</v>
      </c>
      <c r="D10" s="17">
        <v>0.24108060667081399</v>
      </c>
      <c r="E10" s="17">
        <v>0.25927009673017698</v>
      </c>
      <c r="F10" s="17">
        <v>0.223503354598966</v>
      </c>
      <c r="G10" s="17">
        <v>0.27329532193383899</v>
      </c>
      <c r="H10" s="17">
        <v>0.222085626625006</v>
      </c>
      <c r="I10" s="17">
        <v>0.23711636637622299</v>
      </c>
      <c r="J10" s="17">
        <v>0.20857007329194299</v>
      </c>
      <c r="K10" s="17">
        <v>0.21376887945096201</v>
      </c>
      <c r="L10" s="17">
        <v>0.29166025060321599</v>
      </c>
      <c r="M10" s="17"/>
      <c r="N10" s="17">
        <v>0.22737363907088301</v>
      </c>
      <c r="O10" s="17">
        <v>0.23227377852518899</v>
      </c>
      <c r="P10" s="17">
        <v>0.264603881084713</v>
      </c>
      <c r="Q10" s="17">
        <v>0.24697949308668099</v>
      </c>
      <c r="R10" s="17"/>
      <c r="S10" s="17">
        <v>0.23623041312162099</v>
      </c>
      <c r="T10" s="17">
        <v>0.26372905754431097</v>
      </c>
      <c r="U10" s="17">
        <v>0.223363881002242</v>
      </c>
      <c r="V10" s="17">
        <v>0.22811019291044601</v>
      </c>
      <c r="W10" s="17">
        <v>0.26344350798987598</v>
      </c>
      <c r="X10" s="17">
        <v>0.265648008703043</v>
      </c>
      <c r="Y10" s="17">
        <v>0.23257891479153101</v>
      </c>
      <c r="Z10" s="17"/>
      <c r="AA10" s="17">
        <v>0.26312423994079998</v>
      </c>
      <c r="AB10" s="17">
        <v>0.20657207125705301</v>
      </c>
      <c r="AC10" s="17"/>
      <c r="AD10" s="17">
        <v>0.283026628724033</v>
      </c>
      <c r="AE10" s="17">
        <v>0.27471386041002599</v>
      </c>
      <c r="AF10" s="17">
        <v>0.24718090956178199</v>
      </c>
      <c r="AG10" s="17"/>
      <c r="AH10" s="17">
        <v>0.294844878292291</v>
      </c>
      <c r="AI10" s="17">
        <v>0.233583653377991</v>
      </c>
      <c r="AJ10" s="17"/>
      <c r="AK10" s="17">
        <v>0.23307472606620699</v>
      </c>
      <c r="AL10" s="17">
        <v>0.24484119467578799</v>
      </c>
      <c r="AM10" s="17"/>
      <c r="AN10" s="17">
        <v>0.23794284037337601</v>
      </c>
      <c r="AO10" s="17">
        <v>0.24697949308668099</v>
      </c>
      <c r="AP10" s="17"/>
      <c r="AQ10" s="17">
        <v>0.25443564899371801</v>
      </c>
      <c r="AR10" s="17">
        <v>0.234576892469778</v>
      </c>
      <c r="AS10" s="17"/>
      <c r="AT10" s="17">
        <v>0.194202820952773</v>
      </c>
      <c r="AU10" s="17">
        <v>0.22416737371790799</v>
      </c>
      <c r="AV10" s="17">
        <v>0.26684975464549399</v>
      </c>
      <c r="AW10" s="17">
        <v>0.28079339943411702</v>
      </c>
      <c r="AX10" s="17"/>
      <c r="AY10" s="17">
        <v>0.243700813940285</v>
      </c>
      <c r="AZ10" s="17">
        <v>0.240562966206186</v>
      </c>
      <c r="BA10" s="17"/>
      <c r="BB10" s="17">
        <v>0.25091484578120699</v>
      </c>
      <c r="BC10" s="17">
        <v>0.23939900744186399</v>
      </c>
      <c r="BD10" s="17"/>
      <c r="BE10" s="17">
        <v>0.24480823243099001</v>
      </c>
      <c r="BF10" s="17">
        <v>0.24071153688194899</v>
      </c>
      <c r="BG10" s="17"/>
      <c r="BH10" s="17">
        <v>0.23815899250106101</v>
      </c>
      <c r="BI10" s="17">
        <v>0.24145115672010301</v>
      </c>
      <c r="BJ10" s="17"/>
      <c r="BK10" s="17">
        <v>0.25853778777028502</v>
      </c>
      <c r="BL10" s="17">
        <v>0.238179651454136</v>
      </c>
      <c r="BM10" s="17"/>
      <c r="BN10" s="17">
        <v>0.243573328958654</v>
      </c>
      <c r="BO10" s="17">
        <v>0.24107742841923199</v>
      </c>
      <c r="BP10" s="17"/>
      <c r="BQ10" s="17">
        <v>0.28688518643593502</v>
      </c>
      <c r="BR10" s="17">
        <v>0.23759110628180999</v>
      </c>
      <c r="BS10" s="17"/>
      <c r="BT10" s="17">
        <v>0.26218081631333501</v>
      </c>
      <c r="BU10" s="17">
        <v>0.23978358197836699</v>
      </c>
      <c r="BV10" s="17"/>
      <c r="BW10" s="17">
        <v>0.26404863587247002</v>
      </c>
      <c r="BX10" s="17">
        <v>0.23029741350426</v>
      </c>
      <c r="BY10" s="17"/>
      <c r="BZ10" s="17">
        <v>0.28149588248032098</v>
      </c>
      <c r="CA10" s="17">
        <v>0.23924918338412199</v>
      </c>
    </row>
    <row r="11" spans="2:79" x14ac:dyDescent="0.35">
      <c r="B11" s="18" t="s">
        <v>558</v>
      </c>
      <c r="C11" s="17">
        <v>0.24770307081916201</v>
      </c>
      <c r="D11" s="17">
        <v>0.253847363328919</v>
      </c>
      <c r="E11" s="17">
        <v>0.24107386755073301</v>
      </c>
      <c r="F11" s="17">
        <v>0.267738246353667</v>
      </c>
      <c r="G11" s="17">
        <v>0.24543959234823601</v>
      </c>
      <c r="H11" s="17">
        <v>0.242381930238145</v>
      </c>
      <c r="I11" s="17">
        <v>0.22961262072778901</v>
      </c>
      <c r="J11" s="17">
        <v>0.29923150428373702</v>
      </c>
      <c r="K11" s="17">
        <v>0.19980178705833199</v>
      </c>
      <c r="L11" s="17">
        <v>0.22589142103614299</v>
      </c>
      <c r="M11" s="17"/>
      <c r="N11" s="17">
        <v>0.23148727768833199</v>
      </c>
      <c r="O11" s="17">
        <v>0.279854642504129</v>
      </c>
      <c r="P11" s="17">
        <v>0.24189860721440701</v>
      </c>
      <c r="Q11" s="17">
        <v>0.24628717667240699</v>
      </c>
      <c r="R11" s="17"/>
      <c r="S11" s="17">
        <v>0.24325955256044199</v>
      </c>
      <c r="T11" s="17">
        <v>0.21750070953837899</v>
      </c>
      <c r="U11" s="17">
        <v>0.27776080301859901</v>
      </c>
      <c r="V11" s="17">
        <v>0.26718258367118802</v>
      </c>
      <c r="W11" s="17">
        <v>0.259837809647535</v>
      </c>
      <c r="X11" s="17">
        <v>0.22347158065787301</v>
      </c>
      <c r="Y11" s="17">
        <v>0.244321018605694</v>
      </c>
      <c r="Z11" s="17"/>
      <c r="AA11" s="17">
        <v>0.24338281381712101</v>
      </c>
      <c r="AB11" s="17">
        <v>0.25451963675362899</v>
      </c>
      <c r="AC11" s="17"/>
      <c r="AD11" s="17">
        <v>0.25429422328485801</v>
      </c>
      <c r="AE11" s="17">
        <v>0.19957197862651499</v>
      </c>
      <c r="AF11" s="17">
        <v>0.25416942215507399</v>
      </c>
      <c r="AG11" s="17"/>
      <c r="AH11" s="17">
        <v>0.202047972565147</v>
      </c>
      <c r="AI11" s="17">
        <v>0.25417165688994597</v>
      </c>
      <c r="AJ11" s="17"/>
      <c r="AK11" s="17">
        <v>0.23825086308896101</v>
      </c>
      <c r="AL11" s="17">
        <v>0.25196216943915101</v>
      </c>
      <c r="AM11" s="17"/>
      <c r="AN11" s="17">
        <v>0.24849576096932399</v>
      </c>
      <c r="AO11" s="17">
        <v>0.24628717667240699</v>
      </c>
      <c r="AP11" s="17"/>
      <c r="AQ11" s="17">
        <v>0.20898275601896499</v>
      </c>
      <c r="AR11" s="17">
        <v>0.267018237898767</v>
      </c>
      <c r="AS11" s="17"/>
      <c r="AT11" s="17">
        <v>0.24402966659052999</v>
      </c>
      <c r="AU11" s="17">
        <v>0.264015327916723</v>
      </c>
      <c r="AV11" s="17">
        <v>0.26029685660148899</v>
      </c>
      <c r="AW11" s="17">
        <v>0.175634077475292</v>
      </c>
      <c r="AX11" s="17"/>
      <c r="AY11" s="17">
        <v>0.241061564100989</v>
      </c>
      <c r="AZ11" s="17">
        <v>0.249349181639895</v>
      </c>
      <c r="BA11" s="17"/>
      <c r="BB11" s="17">
        <v>0.222202587711441</v>
      </c>
      <c r="BC11" s="17">
        <v>0.25238766086803299</v>
      </c>
      <c r="BD11" s="17"/>
      <c r="BE11" s="17">
        <v>0.22850522721366701</v>
      </c>
      <c r="BF11" s="17">
        <v>0.25021901388935702</v>
      </c>
      <c r="BG11" s="17"/>
      <c r="BH11" s="17">
        <v>0.23031460690375599</v>
      </c>
      <c r="BI11" s="17">
        <v>0.249224906529806</v>
      </c>
      <c r="BJ11" s="17"/>
      <c r="BK11" s="17">
        <v>0.24999611772885399</v>
      </c>
      <c r="BL11" s="17">
        <v>0.24730574715755599</v>
      </c>
      <c r="BM11" s="17"/>
      <c r="BN11" s="17">
        <v>0.22138474914479001</v>
      </c>
      <c r="BO11" s="17">
        <v>0.248902457144901</v>
      </c>
      <c r="BP11" s="17"/>
      <c r="BQ11" s="17">
        <v>0.201594722402476</v>
      </c>
      <c r="BR11" s="17">
        <v>0.25133038462968599</v>
      </c>
      <c r="BS11" s="17"/>
      <c r="BT11" s="17">
        <v>0.14726639858125601</v>
      </c>
      <c r="BU11" s="17">
        <v>0.25441316539568498</v>
      </c>
      <c r="BV11" s="17"/>
      <c r="BW11" s="17">
        <v>0.24820630557079201</v>
      </c>
      <c r="BX11" s="17">
        <v>0.247463392653826</v>
      </c>
      <c r="BY11" s="17"/>
      <c r="BZ11" s="17">
        <v>0.19603534701747499</v>
      </c>
      <c r="CA11" s="17">
        <v>0.25018589948724301</v>
      </c>
    </row>
    <row r="12" spans="2:79" x14ac:dyDescent="0.35">
      <c r="B12" s="18" t="s">
        <v>559</v>
      </c>
      <c r="C12" s="17">
        <v>0.13981090999010501</v>
      </c>
      <c r="D12" s="17">
        <v>0.13173930605960499</v>
      </c>
      <c r="E12" s="17">
        <v>0.13647995950582101</v>
      </c>
      <c r="F12" s="17">
        <v>0.14118113256759399</v>
      </c>
      <c r="G12" s="17">
        <v>0.14841059344917801</v>
      </c>
      <c r="H12" s="17">
        <v>0.13049390721434401</v>
      </c>
      <c r="I12" s="17">
        <v>0.138962135829925</v>
      </c>
      <c r="J12" s="17">
        <v>0.14244838870052601</v>
      </c>
      <c r="K12" s="17">
        <v>0.159537147228314</v>
      </c>
      <c r="L12" s="17">
        <v>0.15634219725844201</v>
      </c>
      <c r="M12" s="17"/>
      <c r="N12" s="17">
        <v>0.124676554728228</v>
      </c>
      <c r="O12" s="17">
        <v>0.13793124315774799</v>
      </c>
      <c r="P12" s="17">
        <v>0.14973141273020299</v>
      </c>
      <c r="Q12" s="17">
        <v>0.148820958302081</v>
      </c>
      <c r="R12" s="17"/>
      <c r="S12" s="17">
        <v>0.14290743172377299</v>
      </c>
      <c r="T12" s="17">
        <v>0.16286660809652101</v>
      </c>
      <c r="U12" s="17">
        <v>0.13117892281294399</v>
      </c>
      <c r="V12" s="17">
        <v>0.13758527518023</v>
      </c>
      <c r="W12" s="17">
        <v>0.142212025041175</v>
      </c>
      <c r="X12" s="17">
        <v>0.139027863318537</v>
      </c>
      <c r="Y12" s="17">
        <v>0.11466030915943901</v>
      </c>
      <c r="Z12" s="17"/>
      <c r="AA12" s="17">
        <v>0.137094469915783</v>
      </c>
      <c r="AB12" s="17">
        <v>0.14409694965508199</v>
      </c>
      <c r="AC12" s="17"/>
      <c r="AD12" s="17">
        <v>0.14972883787588501</v>
      </c>
      <c r="AE12" s="17">
        <v>0.133368991395861</v>
      </c>
      <c r="AF12" s="17">
        <v>0.12978238538178499</v>
      </c>
      <c r="AG12" s="17"/>
      <c r="AH12" s="17">
        <v>0.128745353299003</v>
      </c>
      <c r="AI12" s="17">
        <v>0.141378719689676</v>
      </c>
      <c r="AJ12" s="17"/>
      <c r="AK12" s="17">
        <v>0.120849109511247</v>
      </c>
      <c r="AL12" s="17">
        <v>0.148354964517597</v>
      </c>
      <c r="AM12" s="17"/>
      <c r="AN12" s="17">
        <v>0.13476662291132699</v>
      </c>
      <c r="AO12" s="17">
        <v>0.148820958302081</v>
      </c>
      <c r="AP12" s="17"/>
      <c r="AQ12" s="17">
        <v>0.121266376328538</v>
      </c>
      <c r="AR12" s="17">
        <v>0.149061629358861</v>
      </c>
      <c r="AS12" s="17"/>
      <c r="AT12" s="17">
        <v>0.14766987336512899</v>
      </c>
      <c r="AU12" s="17">
        <v>0.154607903949361</v>
      </c>
      <c r="AV12" s="17">
        <v>0.13418422481525799</v>
      </c>
      <c r="AW12" s="17">
        <v>0.10724040209998</v>
      </c>
      <c r="AX12" s="17"/>
      <c r="AY12" s="17">
        <v>0.14638498531143501</v>
      </c>
      <c r="AZ12" s="17">
        <v>0.138181512176933</v>
      </c>
      <c r="BA12" s="17"/>
      <c r="BB12" s="17">
        <v>0.107129699602589</v>
      </c>
      <c r="BC12" s="17">
        <v>0.145814642245674</v>
      </c>
      <c r="BD12" s="17"/>
      <c r="BE12" s="17">
        <v>0.15424284292246199</v>
      </c>
      <c r="BF12" s="17">
        <v>0.13791955581529</v>
      </c>
      <c r="BG12" s="17"/>
      <c r="BH12" s="17">
        <v>0.163279202484202</v>
      </c>
      <c r="BI12" s="17">
        <v>0.13775696860924899</v>
      </c>
      <c r="BJ12" s="17"/>
      <c r="BK12" s="17">
        <v>0.13774672125006801</v>
      </c>
      <c r="BL12" s="17">
        <v>0.140168578655743</v>
      </c>
      <c r="BM12" s="17"/>
      <c r="BN12" s="17">
        <v>0.15906622460766201</v>
      </c>
      <c r="BO12" s="17">
        <v>0.138933401107287</v>
      </c>
      <c r="BP12" s="17"/>
      <c r="BQ12" s="17">
        <v>0.12528680949377399</v>
      </c>
      <c r="BR12" s="17">
        <v>0.140953511538954</v>
      </c>
      <c r="BS12" s="17"/>
      <c r="BT12" s="17">
        <v>0.109998444420759</v>
      </c>
      <c r="BU12" s="17">
        <v>0.14180265721820701</v>
      </c>
      <c r="BV12" s="17"/>
      <c r="BW12" s="17">
        <v>0.133925454900471</v>
      </c>
      <c r="BX12" s="17">
        <v>0.142614005510592</v>
      </c>
      <c r="BY12" s="17"/>
      <c r="BZ12" s="17">
        <v>0.16087228240847401</v>
      </c>
      <c r="CA12" s="17">
        <v>0.13879883174508301</v>
      </c>
    </row>
    <row r="13" spans="2:79" x14ac:dyDescent="0.35">
      <c r="B13" s="18" t="s">
        <v>560</v>
      </c>
      <c r="C13" s="19">
        <v>0.142812772565551</v>
      </c>
      <c r="D13" s="19">
        <v>0.15542124458418699</v>
      </c>
      <c r="E13" s="19">
        <v>0.13737495506939601</v>
      </c>
      <c r="F13" s="19">
        <v>0.134587969584649</v>
      </c>
      <c r="G13" s="19">
        <v>0.156983129826964</v>
      </c>
      <c r="H13" s="19">
        <v>0.13859651613922599</v>
      </c>
      <c r="I13" s="19">
        <v>0.11450328298358101</v>
      </c>
      <c r="J13" s="19">
        <v>0.17313069463685701</v>
      </c>
      <c r="K13" s="19">
        <v>0.23083955497627501</v>
      </c>
      <c r="L13" s="19">
        <v>7.5459869823111994E-2</v>
      </c>
      <c r="M13" s="19"/>
      <c r="N13" s="19">
        <v>0.16839733173529101</v>
      </c>
      <c r="O13" s="19">
        <v>0.15840731884065701</v>
      </c>
      <c r="P13" s="19">
        <v>0.12821884169877201</v>
      </c>
      <c r="Q13" s="19">
        <v>0.11999873683877101</v>
      </c>
      <c r="R13" s="19"/>
      <c r="S13" s="19">
        <v>0.12397726366176499</v>
      </c>
      <c r="T13" s="19">
        <v>0.135088147687106</v>
      </c>
      <c r="U13" s="19">
        <v>0.12546609816867699</v>
      </c>
      <c r="V13" s="19">
        <v>0.16693595646987799</v>
      </c>
      <c r="W13" s="19">
        <v>0.108227078803957</v>
      </c>
      <c r="X13" s="19">
        <v>0.118608734269187</v>
      </c>
      <c r="Y13" s="19">
        <v>0.128505082516117</v>
      </c>
      <c r="Z13" s="19"/>
      <c r="AA13" s="19">
        <v>9.2732507373497294E-2</v>
      </c>
      <c r="AB13" s="19">
        <v>0.221830161932901</v>
      </c>
      <c r="AC13" s="19"/>
      <c r="AD13" s="19">
        <v>7.6635699351839101E-2</v>
      </c>
      <c r="AE13" s="19">
        <v>0.12432695578840899</v>
      </c>
      <c r="AF13" s="19">
        <v>8.4423674283746294E-2</v>
      </c>
      <c r="AG13" s="19"/>
      <c r="AH13" s="19">
        <v>8.2775077895929097E-2</v>
      </c>
      <c r="AI13" s="19">
        <v>0.15131913900246399</v>
      </c>
      <c r="AJ13" s="19"/>
      <c r="AK13" s="19">
        <v>0.14078581518712299</v>
      </c>
      <c r="AL13" s="19">
        <v>0.14372610536775501</v>
      </c>
      <c r="AM13" s="19"/>
      <c r="AN13" s="19">
        <v>0.15558523966524301</v>
      </c>
      <c r="AO13" s="19">
        <v>0.11999873683877101</v>
      </c>
      <c r="AP13" s="19"/>
      <c r="AQ13" s="19">
        <v>0.108799985054227</v>
      </c>
      <c r="AR13" s="19">
        <v>0.15977964582095699</v>
      </c>
      <c r="AS13" s="19"/>
      <c r="AT13" s="19">
        <v>0.279834688629364</v>
      </c>
      <c r="AU13" s="19">
        <v>0.15288462293424701</v>
      </c>
      <c r="AV13" s="19">
        <v>9.6459140001193405E-2</v>
      </c>
      <c r="AW13" s="19">
        <v>5.0266767360617901E-2</v>
      </c>
      <c r="AX13" s="19"/>
      <c r="AY13" s="19">
        <v>0.120800745581334</v>
      </c>
      <c r="AZ13" s="19">
        <v>0.148268497801188</v>
      </c>
      <c r="BA13" s="19"/>
      <c r="BB13" s="19">
        <v>0.10726190321335401</v>
      </c>
      <c r="BC13" s="19">
        <v>0.149343678199476</v>
      </c>
      <c r="BD13" s="19"/>
      <c r="BE13" s="19">
        <v>0.113055879744903</v>
      </c>
      <c r="BF13" s="19">
        <v>0.146712515152329</v>
      </c>
      <c r="BG13" s="19"/>
      <c r="BH13" s="19">
        <v>0.17148992946401201</v>
      </c>
      <c r="BI13" s="19">
        <v>0.14030295216622499</v>
      </c>
      <c r="BJ13" s="19"/>
      <c r="BK13" s="19">
        <v>0.14282421143737301</v>
      </c>
      <c r="BL13" s="19">
        <v>0.14281079051519799</v>
      </c>
      <c r="BM13" s="19"/>
      <c r="BN13" s="19">
        <v>0.10356731794137899</v>
      </c>
      <c r="BO13" s="19">
        <v>0.14460127801077</v>
      </c>
      <c r="BP13" s="19"/>
      <c r="BQ13" s="19">
        <v>0.117707205566307</v>
      </c>
      <c r="BR13" s="19">
        <v>0.144787811208758</v>
      </c>
      <c r="BS13" s="19"/>
      <c r="BT13" s="19">
        <v>0.128304245724495</v>
      </c>
      <c r="BU13" s="19">
        <v>0.143782075760294</v>
      </c>
      <c r="BV13" s="19"/>
      <c r="BW13" s="19">
        <v>9.4206701470469598E-2</v>
      </c>
      <c r="BX13" s="19">
        <v>0.16596263236060699</v>
      </c>
      <c r="BY13" s="19"/>
      <c r="BZ13" s="19">
        <v>9.9582690790550099E-2</v>
      </c>
      <c r="CA13" s="19">
        <v>0.14489014076482501</v>
      </c>
    </row>
    <row r="14" spans="2:79" x14ac:dyDescent="0.35">
      <c r="B14" s="16"/>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556</v>
      </c>
      <c r="C9" s="17">
        <v>0.52424277334563796</v>
      </c>
      <c r="D9" s="17">
        <v>0.44340487656109201</v>
      </c>
      <c r="E9" s="17">
        <v>0.53359516352261604</v>
      </c>
      <c r="F9" s="17">
        <v>0.597277563429776</v>
      </c>
      <c r="G9" s="17">
        <v>0.468525659600316</v>
      </c>
      <c r="H9" s="17">
        <v>0.52002441403436095</v>
      </c>
      <c r="I9" s="17">
        <v>0.58742278680737803</v>
      </c>
      <c r="J9" s="17">
        <v>0.53080786249488199</v>
      </c>
      <c r="K9" s="17">
        <v>0.45811772577517401</v>
      </c>
      <c r="L9" s="17">
        <v>0.555590568162315</v>
      </c>
      <c r="M9" s="17"/>
      <c r="N9" s="17">
        <v>0.58623550037669303</v>
      </c>
      <c r="O9" s="17">
        <v>0.54859129680783103</v>
      </c>
      <c r="P9" s="17">
        <v>0.48767672023277903</v>
      </c>
      <c r="Q9" s="17">
        <v>0.47666627779227899</v>
      </c>
      <c r="R9" s="17"/>
      <c r="S9" s="17">
        <v>0.570899367838406</v>
      </c>
      <c r="T9" s="17">
        <v>0.472929973630349</v>
      </c>
      <c r="U9" s="17">
        <v>0.49495142394077901</v>
      </c>
      <c r="V9" s="17">
        <v>0.53220630807436697</v>
      </c>
      <c r="W9" s="17">
        <v>0.47134569356831302</v>
      </c>
      <c r="X9" s="17">
        <v>0.50632340707388801</v>
      </c>
      <c r="Y9" s="17">
        <v>0.56562030712198297</v>
      </c>
      <c r="Z9" s="17"/>
      <c r="AA9" s="17">
        <v>0.49790491094419898</v>
      </c>
      <c r="AB9" s="17">
        <v>0.56579904547193605</v>
      </c>
      <c r="AC9" s="17"/>
      <c r="AD9" s="17">
        <v>0.46295997294896701</v>
      </c>
      <c r="AE9" s="17">
        <v>0.47388960171146999</v>
      </c>
      <c r="AF9" s="17">
        <v>0.53972136797564996</v>
      </c>
      <c r="AG9" s="17"/>
      <c r="AH9" s="17">
        <v>0.43659087931863</v>
      </c>
      <c r="AI9" s="17">
        <v>0.53666162342950696</v>
      </c>
      <c r="AJ9" s="17"/>
      <c r="AK9" s="17">
        <v>0.54199285714471501</v>
      </c>
      <c r="AL9" s="17">
        <v>0.51624470986975801</v>
      </c>
      <c r="AM9" s="17"/>
      <c r="AN9" s="17">
        <v>0.55087853527094099</v>
      </c>
      <c r="AO9" s="17">
        <v>0.47666627779227899</v>
      </c>
      <c r="AP9" s="17"/>
      <c r="AQ9" s="17">
        <v>0.54886611409298502</v>
      </c>
      <c r="AR9" s="17">
        <v>0.51195971358625103</v>
      </c>
      <c r="AS9" s="17"/>
      <c r="AT9" s="17">
        <v>0.52392250022118803</v>
      </c>
      <c r="AU9" s="17">
        <v>0.55559250143361605</v>
      </c>
      <c r="AV9" s="17">
        <v>0.49906577766122001</v>
      </c>
      <c r="AW9" s="17">
        <v>0.52175735100423604</v>
      </c>
      <c r="AX9" s="17"/>
      <c r="AY9" s="17">
        <v>0.46893125988470802</v>
      </c>
      <c r="AZ9" s="17">
        <v>0.53795184339295499</v>
      </c>
      <c r="BA9" s="17"/>
      <c r="BB9" s="17">
        <v>0.533944571779709</v>
      </c>
      <c r="BC9" s="17">
        <v>0.52246049540963102</v>
      </c>
      <c r="BD9" s="17"/>
      <c r="BE9" s="17">
        <v>0.51936534842499105</v>
      </c>
      <c r="BF9" s="17">
        <v>0.52488197656458602</v>
      </c>
      <c r="BG9" s="17"/>
      <c r="BH9" s="17">
        <v>0.53626356439862899</v>
      </c>
      <c r="BI9" s="17">
        <v>0.52319071554549901</v>
      </c>
      <c r="BJ9" s="17"/>
      <c r="BK9" s="17">
        <v>0.49620239517321002</v>
      </c>
      <c r="BL9" s="17">
        <v>0.52910142045013897</v>
      </c>
      <c r="BM9" s="17"/>
      <c r="BN9" s="17">
        <v>0.56505195505363603</v>
      </c>
      <c r="BO9" s="17">
        <v>0.52238300526806902</v>
      </c>
      <c r="BP9" s="17"/>
      <c r="BQ9" s="17">
        <v>0.44368022449190903</v>
      </c>
      <c r="BR9" s="17">
        <v>0.530580576717541</v>
      </c>
      <c r="BS9" s="17"/>
      <c r="BT9" s="17">
        <v>0.510045177204969</v>
      </c>
      <c r="BU9" s="17">
        <v>0.52519130350638898</v>
      </c>
      <c r="BV9" s="17"/>
      <c r="BW9" s="17">
        <v>0.52851305971714202</v>
      </c>
      <c r="BX9" s="17">
        <v>0.52220894241551197</v>
      </c>
      <c r="BY9" s="17"/>
      <c r="BZ9" s="17">
        <v>0.43801908651563098</v>
      </c>
      <c r="CA9" s="17">
        <v>0.52838614614740698</v>
      </c>
    </row>
    <row r="10" spans="2:79" x14ac:dyDescent="0.35">
      <c r="B10" s="18" t="s">
        <v>557</v>
      </c>
      <c r="C10" s="17">
        <v>0.25609900714703598</v>
      </c>
      <c r="D10" s="17">
        <v>0.31322153365937899</v>
      </c>
      <c r="E10" s="17">
        <v>0.27426970728407002</v>
      </c>
      <c r="F10" s="17">
        <v>0.21237348405974299</v>
      </c>
      <c r="G10" s="17">
        <v>0.28484071652724702</v>
      </c>
      <c r="H10" s="17">
        <v>0.248885285861426</v>
      </c>
      <c r="I10" s="17">
        <v>0.21912545565209701</v>
      </c>
      <c r="J10" s="17">
        <v>0.227214469620073</v>
      </c>
      <c r="K10" s="17">
        <v>0.27431518035180602</v>
      </c>
      <c r="L10" s="17">
        <v>0.23520486334704299</v>
      </c>
      <c r="M10" s="17"/>
      <c r="N10" s="17">
        <v>0.21882915452941701</v>
      </c>
      <c r="O10" s="17">
        <v>0.24554821543532601</v>
      </c>
      <c r="P10" s="17">
        <v>0.27470117250760201</v>
      </c>
      <c r="Q10" s="17">
        <v>0.28399561285094599</v>
      </c>
      <c r="R10" s="17"/>
      <c r="S10" s="17">
        <v>0.21975505966841899</v>
      </c>
      <c r="T10" s="17">
        <v>0.27929002846490703</v>
      </c>
      <c r="U10" s="17">
        <v>0.26598636660588798</v>
      </c>
      <c r="V10" s="17">
        <v>0.239059544738394</v>
      </c>
      <c r="W10" s="17">
        <v>0.28918379147581202</v>
      </c>
      <c r="X10" s="17">
        <v>0.29201762898474998</v>
      </c>
      <c r="Y10" s="17">
        <v>0.23548926677382201</v>
      </c>
      <c r="Z10" s="17"/>
      <c r="AA10" s="17">
        <v>0.26696116804632097</v>
      </c>
      <c r="AB10" s="17">
        <v>0.238960527670976</v>
      </c>
      <c r="AC10" s="17"/>
      <c r="AD10" s="17">
        <v>0.27872390227087501</v>
      </c>
      <c r="AE10" s="17">
        <v>0.27957552037922001</v>
      </c>
      <c r="AF10" s="17">
        <v>0.25103375042045101</v>
      </c>
      <c r="AG10" s="17"/>
      <c r="AH10" s="17">
        <v>0.27572708999270201</v>
      </c>
      <c r="AI10" s="17">
        <v>0.25331802653047297</v>
      </c>
      <c r="AJ10" s="17"/>
      <c r="AK10" s="17">
        <v>0.242478712255565</v>
      </c>
      <c r="AL10" s="17">
        <v>0.26223621665744101</v>
      </c>
      <c r="AM10" s="17"/>
      <c r="AN10" s="17">
        <v>0.24048105674083001</v>
      </c>
      <c r="AO10" s="17">
        <v>0.28399561285094599</v>
      </c>
      <c r="AP10" s="17"/>
      <c r="AQ10" s="17">
        <v>0.244275193437854</v>
      </c>
      <c r="AR10" s="17">
        <v>0.261997175550094</v>
      </c>
      <c r="AS10" s="17"/>
      <c r="AT10" s="17">
        <v>0.23925099321017501</v>
      </c>
      <c r="AU10" s="17">
        <v>0.24285285689584901</v>
      </c>
      <c r="AV10" s="17">
        <v>0.275206174165114</v>
      </c>
      <c r="AW10" s="17">
        <v>0.25552839978800801</v>
      </c>
      <c r="AX10" s="17"/>
      <c r="AY10" s="17">
        <v>0.27014970158483698</v>
      </c>
      <c r="AZ10" s="17">
        <v>0.25261651422271297</v>
      </c>
      <c r="BA10" s="17"/>
      <c r="BB10" s="17">
        <v>0.23300781897696399</v>
      </c>
      <c r="BC10" s="17">
        <v>0.26034099542079397</v>
      </c>
      <c r="BD10" s="17"/>
      <c r="BE10" s="17">
        <v>0.263753098736554</v>
      </c>
      <c r="BF10" s="17">
        <v>0.25509591226361999</v>
      </c>
      <c r="BG10" s="17"/>
      <c r="BH10" s="17">
        <v>0.23586870124200701</v>
      </c>
      <c r="BI10" s="17">
        <v>0.257869560435315</v>
      </c>
      <c r="BJ10" s="17"/>
      <c r="BK10" s="17">
        <v>0.26225900926859103</v>
      </c>
      <c r="BL10" s="17">
        <v>0.25503164363690101</v>
      </c>
      <c r="BM10" s="17"/>
      <c r="BN10" s="17">
        <v>0.22563930165679799</v>
      </c>
      <c r="BO10" s="17">
        <v>0.25748712583876099</v>
      </c>
      <c r="BP10" s="17"/>
      <c r="BQ10" s="17">
        <v>0.26167374738737498</v>
      </c>
      <c r="BR10" s="17">
        <v>0.25566044595457799</v>
      </c>
      <c r="BS10" s="17"/>
      <c r="BT10" s="17">
        <v>0.24777445584223801</v>
      </c>
      <c r="BU10" s="17">
        <v>0.25665516383082199</v>
      </c>
      <c r="BV10" s="17"/>
      <c r="BW10" s="17">
        <v>0.250824809129719</v>
      </c>
      <c r="BX10" s="17">
        <v>0.258610976164104</v>
      </c>
      <c r="BY10" s="17"/>
      <c r="BZ10" s="17">
        <v>0.22738944698077801</v>
      </c>
      <c r="CA10" s="17">
        <v>0.25747860961031399</v>
      </c>
    </row>
    <row r="11" spans="2:79" x14ac:dyDescent="0.35">
      <c r="B11" s="18" t="s">
        <v>558</v>
      </c>
      <c r="C11" s="17">
        <v>0.123054210299248</v>
      </c>
      <c r="D11" s="17">
        <v>0.14793761665979599</v>
      </c>
      <c r="E11" s="17">
        <v>0.12407429149068699</v>
      </c>
      <c r="F11" s="17">
        <v>0.106972903719548</v>
      </c>
      <c r="G11" s="17">
        <v>0.130686835137519</v>
      </c>
      <c r="H11" s="17">
        <v>0.123311699276429</v>
      </c>
      <c r="I11" s="17">
        <v>0.10396082362768801</v>
      </c>
      <c r="J11" s="17">
        <v>0.12986108439006</v>
      </c>
      <c r="K11" s="17">
        <v>0.14044716383060901</v>
      </c>
      <c r="L11" s="17">
        <v>0.100658434422134</v>
      </c>
      <c r="M11" s="17"/>
      <c r="N11" s="17">
        <v>0.108429330143596</v>
      </c>
      <c r="O11" s="17">
        <v>0.12978409562686199</v>
      </c>
      <c r="P11" s="17">
        <v>0.12119509638576299</v>
      </c>
      <c r="Q11" s="17">
        <v>0.13219564025640801</v>
      </c>
      <c r="R11" s="17"/>
      <c r="S11" s="17">
        <v>0.115684231219148</v>
      </c>
      <c r="T11" s="17">
        <v>0.15000100316318701</v>
      </c>
      <c r="U11" s="17">
        <v>0.11889137865081099</v>
      </c>
      <c r="V11" s="17">
        <v>0.14365969752767699</v>
      </c>
      <c r="W11" s="17">
        <v>0.13806738017242501</v>
      </c>
      <c r="X11" s="17">
        <v>9.0008911509604494E-2</v>
      </c>
      <c r="Y11" s="17">
        <v>0.103875162310436</v>
      </c>
      <c r="Z11" s="17"/>
      <c r="AA11" s="17">
        <v>0.1268047431953</v>
      </c>
      <c r="AB11" s="17">
        <v>0.11713656355664601</v>
      </c>
      <c r="AC11" s="17"/>
      <c r="AD11" s="17">
        <v>0.14829060260023699</v>
      </c>
      <c r="AE11" s="17">
        <v>0.123760235709704</v>
      </c>
      <c r="AF11" s="17">
        <v>0.109008431697737</v>
      </c>
      <c r="AG11" s="17"/>
      <c r="AH11" s="17">
        <v>0.15263043662241099</v>
      </c>
      <c r="AI11" s="17">
        <v>0.11886373929082</v>
      </c>
      <c r="AJ11" s="17"/>
      <c r="AK11" s="17">
        <v>0.122582735710916</v>
      </c>
      <c r="AL11" s="17">
        <v>0.12326665344754099</v>
      </c>
      <c r="AM11" s="17"/>
      <c r="AN11" s="17">
        <v>0.11793636903827</v>
      </c>
      <c r="AO11" s="17">
        <v>0.13219564025640801</v>
      </c>
      <c r="AP11" s="17"/>
      <c r="AQ11" s="17">
        <v>0.104218616896461</v>
      </c>
      <c r="AR11" s="17">
        <v>0.13245012134738099</v>
      </c>
      <c r="AS11" s="17"/>
      <c r="AT11" s="17">
        <v>0.134561035710166</v>
      </c>
      <c r="AU11" s="17">
        <v>0.11313719612897299</v>
      </c>
      <c r="AV11" s="17">
        <v>0.13166281872800301</v>
      </c>
      <c r="AW11" s="17">
        <v>0.105977208006361</v>
      </c>
      <c r="AX11" s="17"/>
      <c r="AY11" s="17">
        <v>0.14000204457590301</v>
      </c>
      <c r="AZ11" s="17">
        <v>0.118853655429002</v>
      </c>
      <c r="BA11" s="17"/>
      <c r="BB11" s="17">
        <v>0.13126674197763699</v>
      </c>
      <c r="BC11" s="17">
        <v>0.121545519502525</v>
      </c>
      <c r="BD11" s="17"/>
      <c r="BE11" s="17">
        <v>0.118028839050748</v>
      </c>
      <c r="BF11" s="17">
        <v>0.123712802390508</v>
      </c>
      <c r="BG11" s="17"/>
      <c r="BH11" s="17">
        <v>0.113499861968998</v>
      </c>
      <c r="BI11" s="17">
        <v>0.123890405408353</v>
      </c>
      <c r="BJ11" s="17"/>
      <c r="BK11" s="17">
        <v>0.13244984749904601</v>
      </c>
      <c r="BL11" s="17">
        <v>0.121426197823987</v>
      </c>
      <c r="BM11" s="17"/>
      <c r="BN11" s="17">
        <v>8.3811981372493002E-2</v>
      </c>
      <c r="BO11" s="17">
        <v>0.12484256874203201</v>
      </c>
      <c r="BP11" s="17"/>
      <c r="BQ11" s="17">
        <v>0.145086307914636</v>
      </c>
      <c r="BR11" s="17">
        <v>0.12132095949544799</v>
      </c>
      <c r="BS11" s="17"/>
      <c r="BT11" s="17">
        <v>0.11555270504439299</v>
      </c>
      <c r="BU11" s="17">
        <v>0.123555379927879</v>
      </c>
      <c r="BV11" s="17"/>
      <c r="BW11" s="17">
        <v>0.119570483179779</v>
      </c>
      <c r="BX11" s="17">
        <v>0.124713422668464</v>
      </c>
      <c r="BY11" s="17"/>
      <c r="BZ11" s="17">
        <v>0.17536247976750999</v>
      </c>
      <c r="CA11" s="17">
        <v>0.120540601000104</v>
      </c>
    </row>
    <row r="12" spans="2:79" x14ac:dyDescent="0.35">
      <c r="B12" s="18" t="s">
        <v>559</v>
      </c>
      <c r="C12" s="17">
        <v>6.6995680203725497E-2</v>
      </c>
      <c r="D12" s="17">
        <v>6.0249687153615797E-2</v>
      </c>
      <c r="E12" s="17">
        <v>4.41225248390546E-2</v>
      </c>
      <c r="F12" s="17">
        <v>6.2751876942462897E-2</v>
      </c>
      <c r="G12" s="17">
        <v>7.1342469590077298E-2</v>
      </c>
      <c r="H12" s="17">
        <v>8.4640876901299095E-2</v>
      </c>
      <c r="I12" s="17">
        <v>6.6304247443148404E-2</v>
      </c>
      <c r="J12" s="17">
        <v>8.3331536092165995E-2</v>
      </c>
      <c r="K12" s="17">
        <v>8.5360389875362999E-2</v>
      </c>
      <c r="L12" s="17">
        <v>6.4879692500893399E-2</v>
      </c>
      <c r="M12" s="17"/>
      <c r="N12" s="17">
        <v>4.7489848026256297E-2</v>
      </c>
      <c r="O12" s="17">
        <v>5.8851829949391102E-2</v>
      </c>
      <c r="P12" s="17">
        <v>9.1457862925298505E-2</v>
      </c>
      <c r="Q12" s="17">
        <v>7.6564007725300698E-2</v>
      </c>
      <c r="R12" s="17"/>
      <c r="S12" s="17">
        <v>6.7390525722906297E-2</v>
      </c>
      <c r="T12" s="17">
        <v>6.9268000918093195E-2</v>
      </c>
      <c r="U12" s="17">
        <v>9.9562885686547503E-2</v>
      </c>
      <c r="V12" s="17">
        <v>5.3689767108128401E-2</v>
      </c>
      <c r="W12" s="17">
        <v>7.7582999108723696E-2</v>
      </c>
      <c r="X12" s="17">
        <v>7.4060684351229797E-2</v>
      </c>
      <c r="Y12" s="17">
        <v>6.3995443617791303E-2</v>
      </c>
      <c r="Z12" s="17"/>
      <c r="AA12" s="17">
        <v>8.2618954453263005E-2</v>
      </c>
      <c r="AB12" s="17">
        <v>4.2345045071616398E-2</v>
      </c>
      <c r="AC12" s="17"/>
      <c r="AD12" s="17">
        <v>9.1178870347382104E-2</v>
      </c>
      <c r="AE12" s="17">
        <v>8.6631670177412495E-2</v>
      </c>
      <c r="AF12" s="17">
        <v>7.5609494798447405E-2</v>
      </c>
      <c r="AG12" s="17"/>
      <c r="AH12" s="17">
        <v>0.108346627106007</v>
      </c>
      <c r="AI12" s="17">
        <v>6.1136922488264599E-2</v>
      </c>
      <c r="AJ12" s="17"/>
      <c r="AK12" s="17">
        <v>6.3130165453435597E-2</v>
      </c>
      <c r="AL12" s="17">
        <v>6.8737454084329699E-2</v>
      </c>
      <c r="AM12" s="17"/>
      <c r="AN12" s="17">
        <v>6.1638839794953201E-2</v>
      </c>
      <c r="AO12" s="17">
        <v>7.6564007725300698E-2</v>
      </c>
      <c r="AP12" s="17"/>
      <c r="AQ12" s="17">
        <v>7.6597775296799994E-2</v>
      </c>
      <c r="AR12" s="17">
        <v>6.22057896257684E-2</v>
      </c>
      <c r="AS12" s="17"/>
      <c r="AT12" s="17">
        <v>4.5090722113732502E-2</v>
      </c>
      <c r="AU12" s="17">
        <v>6.1243466088850902E-2</v>
      </c>
      <c r="AV12" s="17">
        <v>7.4656863387303193E-2</v>
      </c>
      <c r="AW12" s="17">
        <v>9.2380756255536697E-2</v>
      </c>
      <c r="AX12" s="17"/>
      <c r="AY12" s="17">
        <v>9.1260689813951607E-2</v>
      </c>
      <c r="AZ12" s="17">
        <v>6.0981548685151397E-2</v>
      </c>
      <c r="BA12" s="17"/>
      <c r="BB12" s="17">
        <v>7.3950521842069405E-2</v>
      </c>
      <c r="BC12" s="17">
        <v>6.5718034529609004E-2</v>
      </c>
      <c r="BD12" s="17"/>
      <c r="BE12" s="17">
        <v>6.2688698858718694E-2</v>
      </c>
      <c r="BF12" s="17">
        <v>6.7560124840899599E-2</v>
      </c>
      <c r="BG12" s="17"/>
      <c r="BH12" s="17">
        <v>8.5034219497306995E-2</v>
      </c>
      <c r="BI12" s="17">
        <v>6.5416949995100407E-2</v>
      </c>
      <c r="BJ12" s="17"/>
      <c r="BK12" s="17">
        <v>7.7811433274754802E-2</v>
      </c>
      <c r="BL12" s="17">
        <v>6.5121599653940695E-2</v>
      </c>
      <c r="BM12" s="17"/>
      <c r="BN12" s="17">
        <v>8.3622652725650601E-2</v>
      </c>
      <c r="BO12" s="17">
        <v>6.6237950902899606E-2</v>
      </c>
      <c r="BP12" s="17"/>
      <c r="BQ12" s="17">
        <v>0.108649717325656</v>
      </c>
      <c r="BR12" s="17">
        <v>6.3718784168521003E-2</v>
      </c>
      <c r="BS12" s="17"/>
      <c r="BT12" s="17">
        <v>7.6241024571219104E-2</v>
      </c>
      <c r="BU12" s="17">
        <v>6.6378006064229306E-2</v>
      </c>
      <c r="BV12" s="17"/>
      <c r="BW12" s="17">
        <v>8.1872902347613005E-2</v>
      </c>
      <c r="BX12" s="17">
        <v>5.9910030221911902E-2</v>
      </c>
      <c r="BY12" s="17"/>
      <c r="BZ12" s="17">
        <v>0.13253940269190001</v>
      </c>
      <c r="CA12" s="17">
        <v>6.38460575528218E-2</v>
      </c>
    </row>
    <row r="13" spans="2:79" x14ac:dyDescent="0.35">
      <c r="B13" s="18" t="s">
        <v>560</v>
      </c>
      <c r="C13" s="19">
        <v>2.9608329004352899E-2</v>
      </c>
      <c r="D13" s="19">
        <v>3.5186285966117198E-2</v>
      </c>
      <c r="E13" s="19">
        <v>2.39383128635728E-2</v>
      </c>
      <c r="F13" s="19">
        <v>2.0624171848470398E-2</v>
      </c>
      <c r="G13" s="19">
        <v>4.4604319144840802E-2</v>
      </c>
      <c r="H13" s="19">
        <v>2.31377239264846E-2</v>
      </c>
      <c r="I13" s="19">
        <v>2.31866864696889E-2</v>
      </c>
      <c r="J13" s="19">
        <v>2.87850474028188E-2</v>
      </c>
      <c r="K13" s="19">
        <v>4.1759540167047998E-2</v>
      </c>
      <c r="L13" s="19">
        <v>4.3666441567614803E-2</v>
      </c>
      <c r="M13" s="19"/>
      <c r="N13" s="19">
        <v>3.9016166924038198E-2</v>
      </c>
      <c r="O13" s="19">
        <v>1.7224562180590101E-2</v>
      </c>
      <c r="P13" s="19">
        <v>2.49691479485574E-2</v>
      </c>
      <c r="Q13" s="19">
        <v>3.0578461375066399E-2</v>
      </c>
      <c r="R13" s="19"/>
      <c r="S13" s="19">
        <v>2.6270815551120499E-2</v>
      </c>
      <c r="T13" s="19">
        <v>2.8510993823463299E-2</v>
      </c>
      <c r="U13" s="19">
        <v>2.0607945115974101E-2</v>
      </c>
      <c r="V13" s="19">
        <v>3.1384682551434603E-2</v>
      </c>
      <c r="W13" s="19">
        <v>2.3820135674726E-2</v>
      </c>
      <c r="X13" s="19">
        <v>3.7589368080527499E-2</v>
      </c>
      <c r="Y13" s="19">
        <v>3.10198201759673E-2</v>
      </c>
      <c r="Z13" s="19"/>
      <c r="AA13" s="19">
        <v>2.5710223360916901E-2</v>
      </c>
      <c r="AB13" s="19">
        <v>3.5758818228825401E-2</v>
      </c>
      <c r="AC13" s="19"/>
      <c r="AD13" s="19">
        <v>1.88466518325386E-2</v>
      </c>
      <c r="AE13" s="19">
        <v>3.6142972022194103E-2</v>
      </c>
      <c r="AF13" s="19">
        <v>2.4626955107714399E-2</v>
      </c>
      <c r="AG13" s="19"/>
      <c r="AH13" s="19">
        <v>2.6704966960249901E-2</v>
      </c>
      <c r="AI13" s="19">
        <v>3.0019688260934499E-2</v>
      </c>
      <c r="AJ13" s="19"/>
      <c r="AK13" s="19">
        <v>2.98155294353687E-2</v>
      </c>
      <c r="AL13" s="19">
        <v>2.9514965940930098E-2</v>
      </c>
      <c r="AM13" s="19"/>
      <c r="AN13" s="19">
        <v>2.90651991550059E-2</v>
      </c>
      <c r="AO13" s="19">
        <v>3.0578461375066399E-2</v>
      </c>
      <c r="AP13" s="19"/>
      <c r="AQ13" s="19">
        <v>2.6042300275900199E-2</v>
      </c>
      <c r="AR13" s="19">
        <v>3.1387199890505597E-2</v>
      </c>
      <c r="AS13" s="19"/>
      <c r="AT13" s="19">
        <v>5.7174748744737602E-2</v>
      </c>
      <c r="AU13" s="19">
        <v>2.7173979452710599E-2</v>
      </c>
      <c r="AV13" s="19">
        <v>1.9408366058360001E-2</v>
      </c>
      <c r="AW13" s="19">
        <v>2.4356284945857599E-2</v>
      </c>
      <c r="AX13" s="19"/>
      <c r="AY13" s="19">
        <v>2.9656304140599801E-2</v>
      </c>
      <c r="AZ13" s="19">
        <v>2.9596438270178702E-2</v>
      </c>
      <c r="BA13" s="19"/>
      <c r="BB13" s="19">
        <v>2.7830345423620999E-2</v>
      </c>
      <c r="BC13" s="19">
        <v>2.9934955137440999E-2</v>
      </c>
      <c r="BD13" s="19"/>
      <c r="BE13" s="19">
        <v>3.6164014928987902E-2</v>
      </c>
      <c r="BF13" s="19">
        <v>2.8749183940386499E-2</v>
      </c>
      <c r="BG13" s="19"/>
      <c r="BH13" s="19">
        <v>2.9333652893058601E-2</v>
      </c>
      <c r="BI13" s="19">
        <v>2.96323686157333E-2</v>
      </c>
      <c r="BJ13" s="19"/>
      <c r="BK13" s="19">
        <v>3.1277314784397603E-2</v>
      </c>
      <c r="BL13" s="19">
        <v>2.93191384350317E-2</v>
      </c>
      <c r="BM13" s="19"/>
      <c r="BN13" s="19">
        <v>4.1874109191422801E-2</v>
      </c>
      <c r="BO13" s="19">
        <v>2.9049349248238099E-2</v>
      </c>
      <c r="BP13" s="19"/>
      <c r="BQ13" s="19">
        <v>4.0910002880423603E-2</v>
      </c>
      <c r="BR13" s="19">
        <v>2.8719233663911801E-2</v>
      </c>
      <c r="BS13" s="19"/>
      <c r="BT13" s="19">
        <v>5.0386637337180198E-2</v>
      </c>
      <c r="BU13" s="19">
        <v>2.82201466706812E-2</v>
      </c>
      <c r="BV13" s="19"/>
      <c r="BW13" s="19">
        <v>1.92187456257479E-2</v>
      </c>
      <c r="BX13" s="19">
        <v>3.4556628530008002E-2</v>
      </c>
      <c r="BY13" s="19"/>
      <c r="BZ13" s="19">
        <v>2.66895840441807E-2</v>
      </c>
      <c r="CA13" s="19">
        <v>2.9748585689353201E-2</v>
      </c>
    </row>
    <row r="14" spans="2:79" x14ac:dyDescent="0.35">
      <c r="B14" s="16"/>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CA16"/>
  <sheetViews>
    <sheetView showGridLines="0" topLeftCell="A7" workbookViewId="0">
      <pane xSplit="2" topLeftCell="C1" activePane="topRight" state="frozen"/>
      <selection pane="topRight" activeCell="B12" sqref="B12"/>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1479</v>
      </c>
      <c r="D7" s="10">
        <v>186</v>
      </c>
      <c r="E7" s="10">
        <v>153</v>
      </c>
      <c r="F7" s="10">
        <v>188</v>
      </c>
      <c r="G7" s="10">
        <v>239</v>
      </c>
      <c r="H7" s="10">
        <v>203</v>
      </c>
      <c r="I7" s="10">
        <v>198</v>
      </c>
      <c r="J7" s="10">
        <v>134</v>
      </c>
      <c r="K7" s="10">
        <v>80</v>
      </c>
      <c r="L7" s="10">
        <v>98</v>
      </c>
      <c r="M7" s="10"/>
      <c r="N7" s="10">
        <v>212</v>
      </c>
      <c r="O7" s="10">
        <v>188</v>
      </c>
      <c r="P7" s="10">
        <v>310</v>
      </c>
      <c r="Q7" s="10">
        <v>769</v>
      </c>
      <c r="R7" s="10"/>
      <c r="S7" s="10">
        <v>129</v>
      </c>
      <c r="T7" s="10">
        <v>102</v>
      </c>
      <c r="U7" s="10">
        <v>139</v>
      </c>
      <c r="V7" s="10">
        <v>247</v>
      </c>
      <c r="W7" s="10">
        <v>260</v>
      </c>
      <c r="X7" s="10">
        <v>305</v>
      </c>
      <c r="Y7" s="10">
        <v>230</v>
      </c>
      <c r="Z7" s="10"/>
      <c r="AA7" s="10">
        <v>1255</v>
      </c>
      <c r="AB7" s="10">
        <v>224</v>
      </c>
      <c r="AC7" s="10"/>
      <c r="AD7" s="10">
        <v>425</v>
      </c>
      <c r="AE7" s="10">
        <v>392</v>
      </c>
      <c r="AF7" s="10">
        <v>432</v>
      </c>
      <c r="AG7" s="10"/>
      <c r="AH7" s="10">
        <v>391</v>
      </c>
      <c r="AI7" s="10">
        <v>1088</v>
      </c>
      <c r="AJ7" s="10"/>
      <c r="AK7" s="10">
        <v>275</v>
      </c>
      <c r="AL7" s="10">
        <v>1204</v>
      </c>
      <c r="AM7" s="10"/>
      <c r="AN7" s="10">
        <v>710</v>
      </c>
      <c r="AO7" s="10">
        <v>769</v>
      </c>
      <c r="AP7" s="10"/>
      <c r="AQ7" s="10">
        <v>767</v>
      </c>
      <c r="AR7" s="10">
        <v>712</v>
      </c>
      <c r="AS7" s="10"/>
      <c r="AT7" s="10">
        <v>101</v>
      </c>
      <c r="AU7" s="10">
        <v>320</v>
      </c>
      <c r="AV7" s="10">
        <v>690</v>
      </c>
      <c r="AW7" s="10">
        <v>363</v>
      </c>
      <c r="AX7" s="10"/>
      <c r="AY7" s="10">
        <v>1479</v>
      </c>
      <c r="AZ7" s="10" t="s">
        <v>98</v>
      </c>
      <c r="BA7" s="10"/>
      <c r="BB7" s="10">
        <v>175</v>
      </c>
      <c r="BC7" s="10">
        <v>1304</v>
      </c>
      <c r="BD7" s="10"/>
      <c r="BE7" s="10">
        <v>185</v>
      </c>
      <c r="BF7" s="10">
        <v>1294</v>
      </c>
      <c r="BG7" s="10"/>
      <c r="BH7" s="10">
        <v>95</v>
      </c>
      <c r="BI7" s="10">
        <v>1384</v>
      </c>
      <c r="BJ7" s="10"/>
      <c r="BK7" s="10">
        <v>222</v>
      </c>
      <c r="BL7" s="10">
        <v>1257</v>
      </c>
      <c r="BM7" s="10"/>
      <c r="BN7" s="10">
        <v>94</v>
      </c>
      <c r="BO7" s="10">
        <v>1385</v>
      </c>
      <c r="BP7" s="10"/>
      <c r="BQ7" s="10">
        <v>289</v>
      </c>
      <c r="BR7" s="10">
        <v>1190</v>
      </c>
      <c r="BS7" s="10"/>
      <c r="BT7" s="10">
        <v>154</v>
      </c>
      <c r="BU7" s="10">
        <v>1325</v>
      </c>
      <c r="BV7" s="10"/>
      <c r="BW7" s="10">
        <v>557</v>
      </c>
      <c r="BX7" s="10">
        <v>922</v>
      </c>
      <c r="BY7" s="10"/>
      <c r="BZ7" s="10">
        <v>130</v>
      </c>
      <c r="CA7" s="10">
        <v>1349</v>
      </c>
    </row>
    <row r="8" spans="2:79" ht="30" customHeight="1" x14ac:dyDescent="0.35">
      <c r="B8" s="11" t="s">
        <v>27</v>
      </c>
      <c r="C8" s="11">
        <v>1427</v>
      </c>
      <c r="D8" s="11">
        <v>179</v>
      </c>
      <c r="E8" s="11">
        <v>147</v>
      </c>
      <c r="F8" s="11">
        <v>182</v>
      </c>
      <c r="G8" s="11">
        <v>224</v>
      </c>
      <c r="H8" s="11">
        <v>198</v>
      </c>
      <c r="I8" s="11">
        <v>194</v>
      </c>
      <c r="J8" s="11">
        <v>131</v>
      </c>
      <c r="K8" s="11">
        <v>74</v>
      </c>
      <c r="L8" s="11">
        <v>99</v>
      </c>
      <c r="M8" s="11"/>
      <c r="N8" s="11">
        <v>208</v>
      </c>
      <c r="O8" s="11">
        <v>236</v>
      </c>
      <c r="P8" s="11">
        <v>287</v>
      </c>
      <c r="Q8" s="11">
        <v>696</v>
      </c>
      <c r="R8" s="11"/>
      <c r="S8" s="11">
        <v>131</v>
      </c>
      <c r="T8" s="11">
        <v>96</v>
      </c>
      <c r="U8" s="11">
        <v>133</v>
      </c>
      <c r="V8" s="11">
        <v>237</v>
      </c>
      <c r="W8" s="11">
        <v>246</v>
      </c>
      <c r="X8" s="11">
        <v>295</v>
      </c>
      <c r="Y8" s="11">
        <v>220</v>
      </c>
      <c r="Z8" s="11"/>
      <c r="AA8" s="11">
        <v>1204</v>
      </c>
      <c r="AB8" s="11">
        <v>223</v>
      </c>
      <c r="AC8" s="11"/>
      <c r="AD8" s="11">
        <v>407</v>
      </c>
      <c r="AE8" s="11">
        <v>368</v>
      </c>
      <c r="AF8" s="11">
        <v>422</v>
      </c>
      <c r="AG8" s="11"/>
      <c r="AH8" s="11">
        <v>364</v>
      </c>
      <c r="AI8" s="11">
        <v>1063</v>
      </c>
      <c r="AJ8" s="11"/>
      <c r="AK8" s="11">
        <v>263</v>
      </c>
      <c r="AL8" s="11">
        <v>1164</v>
      </c>
      <c r="AM8" s="11"/>
      <c r="AN8" s="11">
        <v>731</v>
      </c>
      <c r="AO8" s="11">
        <v>696</v>
      </c>
      <c r="AP8" s="11"/>
      <c r="AQ8" s="11">
        <v>741</v>
      </c>
      <c r="AR8" s="11">
        <v>686</v>
      </c>
      <c r="AS8" s="11"/>
      <c r="AT8" s="11">
        <v>101</v>
      </c>
      <c r="AU8" s="11">
        <v>316</v>
      </c>
      <c r="AV8" s="11">
        <v>660</v>
      </c>
      <c r="AW8" s="11">
        <v>344</v>
      </c>
      <c r="AX8" s="11"/>
      <c r="AY8" s="11">
        <v>1427</v>
      </c>
      <c r="AZ8" s="11" t="s">
        <v>98</v>
      </c>
      <c r="BA8" s="11"/>
      <c r="BB8" s="11">
        <v>163</v>
      </c>
      <c r="BC8" s="11">
        <v>1263</v>
      </c>
      <c r="BD8" s="11"/>
      <c r="BE8" s="11">
        <v>174</v>
      </c>
      <c r="BF8" s="11">
        <v>1253</v>
      </c>
      <c r="BG8" s="11"/>
      <c r="BH8" s="11">
        <v>91</v>
      </c>
      <c r="BI8" s="11">
        <v>1335</v>
      </c>
      <c r="BJ8" s="11"/>
      <c r="BK8" s="11">
        <v>210</v>
      </c>
      <c r="BL8" s="11">
        <v>1217</v>
      </c>
      <c r="BM8" s="11"/>
      <c r="BN8" s="11">
        <v>86</v>
      </c>
      <c r="BO8" s="11">
        <v>1341</v>
      </c>
      <c r="BP8" s="11"/>
      <c r="BQ8" s="11">
        <v>273</v>
      </c>
      <c r="BR8" s="11">
        <v>1154</v>
      </c>
      <c r="BS8" s="11"/>
      <c r="BT8" s="11">
        <v>146</v>
      </c>
      <c r="BU8" s="11">
        <v>1281</v>
      </c>
      <c r="BV8" s="11"/>
      <c r="BW8" s="11">
        <v>573</v>
      </c>
      <c r="BX8" s="11">
        <v>854</v>
      </c>
      <c r="BY8" s="11"/>
      <c r="BZ8" s="11">
        <v>131</v>
      </c>
      <c r="CA8" s="11">
        <v>1295</v>
      </c>
    </row>
    <row r="9" spans="2:79" ht="29" x14ac:dyDescent="0.35">
      <c r="B9" s="18" t="s">
        <v>568</v>
      </c>
      <c r="C9" s="17">
        <v>0.68191938814317299</v>
      </c>
      <c r="D9" s="17">
        <v>0.71434928611078796</v>
      </c>
      <c r="E9" s="17">
        <v>0.73547123409898296</v>
      </c>
      <c r="F9" s="17">
        <v>0.65566444596065299</v>
      </c>
      <c r="G9" s="17">
        <v>0.67804099005015195</v>
      </c>
      <c r="H9" s="17">
        <v>0.68703562012139496</v>
      </c>
      <c r="I9" s="17">
        <v>0.64638163501030099</v>
      </c>
      <c r="J9" s="17">
        <v>0.66694935101675101</v>
      </c>
      <c r="K9" s="17">
        <v>0.73867265443711705</v>
      </c>
      <c r="L9" s="17">
        <v>0.63770211253425502</v>
      </c>
      <c r="M9" s="17"/>
      <c r="N9" s="17">
        <v>0.48406153069324698</v>
      </c>
      <c r="O9" s="17">
        <v>0.61689021476984995</v>
      </c>
      <c r="P9" s="17">
        <v>0.69876463746643103</v>
      </c>
      <c r="Q9" s="17">
        <v>0.75610740180112901</v>
      </c>
      <c r="R9" s="17"/>
      <c r="S9" s="17">
        <v>0.60116594600431095</v>
      </c>
      <c r="T9" s="17">
        <v>0.68704720197862401</v>
      </c>
      <c r="U9" s="17">
        <v>0.65350946321350201</v>
      </c>
      <c r="V9" s="17">
        <v>0.63120571925978197</v>
      </c>
      <c r="W9" s="17">
        <v>0.69374401985578604</v>
      </c>
      <c r="X9" s="17">
        <v>0.72573867222497201</v>
      </c>
      <c r="Y9" s="17">
        <v>0.73803460493304196</v>
      </c>
      <c r="Z9" s="17"/>
      <c r="AA9" s="17">
        <v>0.71252411522917902</v>
      </c>
      <c r="AB9" s="17">
        <v>0.51700877346590901</v>
      </c>
      <c r="AC9" s="17"/>
      <c r="AD9" s="17">
        <v>0.702949247177314</v>
      </c>
      <c r="AE9" s="17">
        <v>0.75960490433111205</v>
      </c>
      <c r="AF9" s="17">
        <v>0.67630850504413398</v>
      </c>
      <c r="AG9" s="17"/>
      <c r="AH9" s="17">
        <v>0.77805111205335498</v>
      </c>
      <c r="AI9" s="17">
        <v>0.64901006695785801</v>
      </c>
      <c r="AJ9" s="17"/>
      <c r="AK9" s="17">
        <v>0.72249833451423695</v>
      </c>
      <c r="AL9" s="17">
        <v>0.67273913506669303</v>
      </c>
      <c r="AM9" s="17"/>
      <c r="AN9" s="17">
        <v>0.61121355629413199</v>
      </c>
      <c r="AO9" s="17">
        <v>0.75610740180112901</v>
      </c>
      <c r="AP9" s="17"/>
      <c r="AQ9" s="17">
        <v>0.74300938774174796</v>
      </c>
      <c r="AR9" s="17">
        <v>0.61594905336971095</v>
      </c>
      <c r="AS9" s="17"/>
      <c r="AT9" s="17">
        <v>0.55902830568230899</v>
      </c>
      <c r="AU9" s="17">
        <v>0.56874448074699202</v>
      </c>
      <c r="AV9" s="17">
        <v>0.68626251447740305</v>
      </c>
      <c r="AW9" s="17">
        <v>0.81354621428576501</v>
      </c>
      <c r="AX9" s="17"/>
      <c r="AY9" s="17">
        <v>0.68191938814317299</v>
      </c>
      <c r="AZ9" s="17" t="s">
        <v>99</v>
      </c>
      <c r="BA9" s="17"/>
      <c r="BB9" s="17">
        <v>0.71587674870243601</v>
      </c>
      <c r="BC9" s="17">
        <v>0.67752579412853997</v>
      </c>
      <c r="BD9" s="17"/>
      <c r="BE9" s="17">
        <v>0.71172933570885299</v>
      </c>
      <c r="BF9" s="17">
        <v>0.67777588015999102</v>
      </c>
      <c r="BG9" s="17"/>
      <c r="BH9" s="17">
        <v>0.68077022151473798</v>
      </c>
      <c r="BI9" s="17">
        <v>0.68199806136209395</v>
      </c>
      <c r="BJ9" s="17"/>
      <c r="BK9" s="17">
        <v>0.70630459774422105</v>
      </c>
      <c r="BL9" s="17">
        <v>0.67771904199066002</v>
      </c>
      <c r="BM9" s="17"/>
      <c r="BN9" s="17">
        <v>0.733699410056041</v>
      </c>
      <c r="BO9" s="17">
        <v>0.67858197037469503</v>
      </c>
      <c r="BP9" s="17"/>
      <c r="BQ9" s="17">
        <v>0.760269482895084</v>
      </c>
      <c r="BR9" s="17">
        <v>0.66340620596254396</v>
      </c>
      <c r="BS9" s="17"/>
      <c r="BT9" s="17">
        <v>0.76587517854500897</v>
      </c>
      <c r="BU9" s="17">
        <v>0.672325704107405</v>
      </c>
      <c r="BV9" s="17"/>
      <c r="BW9" s="17">
        <v>0.65495383214610403</v>
      </c>
      <c r="BX9" s="17">
        <v>0.70000475188704103</v>
      </c>
      <c r="BY9" s="17"/>
      <c r="BZ9" s="17">
        <v>0.74366285104549701</v>
      </c>
      <c r="CA9" s="17">
        <v>0.67565476651440604</v>
      </c>
    </row>
    <row r="10" spans="2:79" ht="29" x14ac:dyDescent="0.35">
      <c r="B10" s="18" t="s">
        <v>569</v>
      </c>
      <c r="C10" s="17">
        <v>0.566270896963046</v>
      </c>
      <c r="D10" s="17">
        <v>0.58879357148704703</v>
      </c>
      <c r="E10" s="17">
        <v>0.52247638632198001</v>
      </c>
      <c r="F10" s="17">
        <v>0.64583891466920795</v>
      </c>
      <c r="G10" s="17">
        <v>0.56026416039190297</v>
      </c>
      <c r="H10" s="17">
        <v>0.50383667513129704</v>
      </c>
      <c r="I10" s="17">
        <v>0.57862088729233196</v>
      </c>
      <c r="J10" s="17">
        <v>0.59180047343331899</v>
      </c>
      <c r="K10" s="17">
        <v>0.54084153847250804</v>
      </c>
      <c r="L10" s="17">
        <v>0.54382907469895703</v>
      </c>
      <c r="M10" s="17"/>
      <c r="N10" s="17">
        <v>0.56467862334769303</v>
      </c>
      <c r="O10" s="17">
        <v>0.55942225064923101</v>
      </c>
      <c r="P10" s="17">
        <v>0.53193793899570996</v>
      </c>
      <c r="Q10" s="17">
        <v>0.58319990870105098</v>
      </c>
      <c r="R10" s="17"/>
      <c r="S10" s="17">
        <v>0.50794235604619598</v>
      </c>
      <c r="T10" s="17">
        <v>0.61248852471224902</v>
      </c>
      <c r="U10" s="17">
        <v>0.61332753695289099</v>
      </c>
      <c r="V10" s="17">
        <v>0.55056419975387405</v>
      </c>
      <c r="W10" s="17">
        <v>0.56810885990191595</v>
      </c>
      <c r="X10" s="17">
        <v>0.57039252549328301</v>
      </c>
      <c r="Y10" s="17">
        <v>0.602422566680617</v>
      </c>
      <c r="Z10" s="17"/>
      <c r="AA10" s="17">
        <v>0.57296958383639396</v>
      </c>
      <c r="AB10" s="17">
        <v>0.53017567001624699</v>
      </c>
      <c r="AC10" s="17"/>
      <c r="AD10" s="17">
        <v>0.50884005625116102</v>
      </c>
      <c r="AE10" s="17">
        <v>0.69806037905462903</v>
      </c>
      <c r="AF10" s="17">
        <v>0.53355296857643497</v>
      </c>
      <c r="AG10" s="17"/>
      <c r="AH10" s="17">
        <v>0.64418713311057096</v>
      </c>
      <c r="AI10" s="17">
        <v>0.53959738756748499</v>
      </c>
      <c r="AJ10" s="17"/>
      <c r="AK10" s="17">
        <v>0.59484829332673195</v>
      </c>
      <c r="AL10" s="17">
        <v>0.55980577762538397</v>
      </c>
      <c r="AM10" s="17"/>
      <c r="AN10" s="17">
        <v>0.55013648658731495</v>
      </c>
      <c r="AO10" s="17">
        <v>0.58319990870105098</v>
      </c>
      <c r="AP10" s="17"/>
      <c r="AQ10" s="17">
        <v>0.591796645645293</v>
      </c>
      <c r="AR10" s="17">
        <v>0.53870595676045396</v>
      </c>
      <c r="AS10" s="17"/>
      <c r="AT10" s="17">
        <v>0.57095004018231699</v>
      </c>
      <c r="AU10" s="17">
        <v>0.53536840646309902</v>
      </c>
      <c r="AV10" s="17">
        <v>0.53316285912004202</v>
      </c>
      <c r="AW10" s="17">
        <v>0.66200850970948699</v>
      </c>
      <c r="AX10" s="17"/>
      <c r="AY10" s="17">
        <v>0.566270896963046</v>
      </c>
      <c r="AZ10" s="17" t="s">
        <v>99</v>
      </c>
      <c r="BA10" s="17"/>
      <c r="BB10" s="17">
        <v>0.60136840756549204</v>
      </c>
      <c r="BC10" s="17">
        <v>0.561729783932712</v>
      </c>
      <c r="BD10" s="17"/>
      <c r="BE10" s="17">
        <v>0.66819445164483204</v>
      </c>
      <c r="BF10" s="17">
        <v>0.55210377836722002</v>
      </c>
      <c r="BG10" s="17"/>
      <c r="BH10" s="17">
        <v>0.73080682605091696</v>
      </c>
      <c r="BI10" s="17">
        <v>0.55500658520089396</v>
      </c>
      <c r="BJ10" s="17"/>
      <c r="BK10" s="17">
        <v>0.56938490302189104</v>
      </c>
      <c r="BL10" s="17">
        <v>0.56573451021131604</v>
      </c>
      <c r="BM10" s="17"/>
      <c r="BN10" s="17">
        <v>0.57534059764323697</v>
      </c>
      <c r="BO10" s="17">
        <v>0.56568632053594903</v>
      </c>
      <c r="BP10" s="17"/>
      <c r="BQ10" s="17">
        <v>0.63035185510682701</v>
      </c>
      <c r="BR10" s="17">
        <v>0.55112933962120103</v>
      </c>
      <c r="BS10" s="17"/>
      <c r="BT10" s="17">
        <v>0.63677076838499702</v>
      </c>
      <c r="BU10" s="17">
        <v>0.55821482974305703</v>
      </c>
      <c r="BV10" s="17"/>
      <c r="BW10" s="17">
        <v>0.55732677652279905</v>
      </c>
      <c r="BX10" s="17">
        <v>0.57226957437019599</v>
      </c>
      <c r="BY10" s="17"/>
      <c r="BZ10" s="17">
        <v>0.63595831455933904</v>
      </c>
      <c r="CA10" s="17">
        <v>0.55920026498023601</v>
      </c>
    </row>
    <row r="11" spans="2:79" x14ac:dyDescent="0.35">
      <c r="B11" s="18" t="s">
        <v>570</v>
      </c>
      <c r="C11" s="19">
        <v>6.05553861052818E-2</v>
      </c>
      <c r="D11" s="19">
        <v>2.6106208905111599E-2</v>
      </c>
      <c r="E11" s="19">
        <v>5.4492122612245099E-2</v>
      </c>
      <c r="F11" s="19">
        <v>6.1043513472067698E-2</v>
      </c>
      <c r="G11" s="19">
        <v>7.8145239565001898E-2</v>
      </c>
      <c r="H11" s="19">
        <v>1.8204876564618801E-2</v>
      </c>
      <c r="I11" s="19">
        <v>0.12993668266514999</v>
      </c>
      <c r="J11" s="19">
        <v>5.0264760411861897E-2</v>
      </c>
      <c r="K11" s="19">
        <v>5.9948578672598098E-2</v>
      </c>
      <c r="L11" s="19">
        <v>5.42187689997288E-2</v>
      </c>
      <c r="M11" s="19"/>
      <c r="N11" s="19">
        <v>0.15935604770883199</v>
      </c>
      <c r="O11" s="19">
        <v>8.1470293237065394E-2</v>
      </c>
      <c r="P11" s="19">
        <v>4.7553584177811699E-2</v>
      </c>
      <c r="Q11" s="19">
        <v>2.9318031628614599E-2</v>
      </c>
      <c r="R11" s="19"/>
      <c r="S11" s="19">
        <v>0.133585290159073</v>
      </c>
      <c r="T11" s="19">
        <v>4.4404553393714498E-2</v>
      </c>
      <c r="U11" s="19">
        <v>4.0107106371176697E-2</v>
      </c>
      <c r="V11" s="19">
        <v>8.3449235863516699E-2</v>
      </c>
      <c r="W11" s="19">
        <v>2.3636037806245E-2</v>
      </c>
      <c r="X11" s="19">
        <v>5.19349743915061E-2</v>
      </c>
      <c r="Y11" s="19">
        <v>4.6726364164339999E-2</v>
      </c>
      <c r="Z11" s="19"/>
      <c r="AA11" s="19">
        <v>4.4322144190526602E-2</v>
      </c>
      <c r="AB11" s="19">
        <v>0.14802664160264301</v>
      </c>
      <c r="AC11" s="19"/>
      <c r="AD11" s="19">
        <v>4.9021215046765702E-2</v>
      </c>
      <c r="AE11" s="19">
        <v>2.6088452461491898E-2</v>
      </c>
      <c r="AF11" s="19">
        <v>5.7269273079886898E-2</v>
      </c>
      <c r="AG11" s="19"/>
      <c r="AH11" s="19">
        <v>2.6299259991488699E-2</v>
      </c>
      <c r="AI11" s="19">
        <v>7.2282481084841102E-2</v>
      </c>
      <c r="AJ11" s="19"/>
      <c r="AK11" s="19">
        <v>2.5144248704154298E-2</v>
      </c>
      <c r="AL11" s="19">
        <v>6.8566515820078805E-2</v>
      </c>
      <c r="AM11" s="19"/>
      <c r="AN11" s="19">
        <v>9.03265448698123E-2</v>
      </c>
      <c r="AO11" s="19">
        <v>2.9318031628614599E-2</v>
      </c>
      <c r="AP11" s="19"/>
      <c r="AQ11" s="19">
        <v>4.17783971263734E-2</v>
      </c>
      <c r="AR11" s="19">
        <v>8.0832424198520103E-2</v>
      </c>
      <c r="AS11" s="19"/>
      <c r="AT11" s="19">
        <v>0.132049698901201</v>
      </c>
      <c r="AU11" s="19">
        <v>0.106123296949834</v>
      </c>
      <c r="AV11" s="19">
        <v>5.3780103087023599E-2</v>
      </c>
      <c r="AW11" s="19">
        <v>8.7784716420002303E-3</v>
      </c>
      <c r="AX11" s="19"/>
      <c r="AY11" s="19">
        <v>6.05553861052818E-2</v>
      </c>
      <c r="AZ11" s="19" t="s">
        <v>99</v>
      </c>
      <c r="BA11" s="19"/>
      <c r="BB11" s="19">
        <v>4.0977940938062E-2</v>
      </c>
      <c r="BC11" s="19">
        <v>6.3088425908490106E-2</v>
      </c>
      <c r="BD11" s="19"/>
      <c r="BE11" s="19">
        <v>1.4810901525631401E-2</v>
      </c>
      <c r="BF11" s="19">
        <v>6.6913754788243796E-2</v>
      </c>
      <c r="BG11" s="19"/>
      <c r="BH11" s="19">
        <v>6.7353723818693895E-2</v>
      </c>
      <c r="BI11" s="19">
        <v>6.0089964383152103E-2</v>
      </c>
      <c r="BJ11" s="19"/>
      <c r="BK11" s="19">
        <v>8.5462550256382594E-2</v>
      </c>
      <c r="BL11" s="19">
        <v>5.6265133414256999E-2</v>
      </c>
      <c r="BM11" s="19"/>
      <c r="BN11" s="19">
        <v>5.75120939027223E-2</v>
      </c>
      <c r="BO11" s="19">
        <v>6.0751537769500499E-2</v>
      </c>
      <c r="BP11" s="19"/>
      <c r="BQ11" s="19">
        <v>2.60071018574143E-2</v>
      </c>
      <c r="BR11" s="19">
        <v>6.8718728885327901E-2</v>
      </c>
      <c r="BS11" s="19"/>
      <c r="BT11" s="19">
        <v>4.1487296738436902E-2</v>
      </c>
      <c r="BU11" s="19">
        <v>6.27343093656757E-2</v>
      </c>
      <c r="BV11" s="19"/>
      <c r="BW11" s="19">
        <v>6.8895502003110995E-2</v>
      </c>
      <c r="BX11" s="19">
        <v>5.4961804808658601E-2</v>
      </c>
      <c r="BY11" s="19"/>
      <c r="BZ11" s="19">
        <v>3.7059099706943398E-2</v>
      </c>
      <c r="CA11" s="19">
        <v>6.2939368749721294E-2</v>
      </c>
    </row>
    <row r="12" spans="2:79" x14ac:dyDescent="0.35">
      <c r="B12" s="16" t="s">
        <v>715</v>
      </c>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CA25"/>
  <sheetViews>
    <sheetView showGridLines="0" topLeftCell="A7" workbookViewId="0">
      <pane xSplit="2" topLeftCell="C1" activePane="topRight" state="frozen"/>
      <selection pane="topRight" activeCell="B21" sqref="B21"/>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1479</v>
      </c>
      <c r="D7" s="10">
        <v>186</v>
      </c>
      <c r="E7" s="10">
        <v>153</v>
      </c>
      <c r="F7" s="10">
        <v>188</v>
      </c>
      <c r="G7" s="10">
        <v>239</v>
      </c>
      <c r="H7" s="10">
        <v>203</v>
      </c>
      <c r="I7" s="10">
        <v>198</v>
      </c>
      <c r="J7" s="10">
        <v>134</v>
      </c>
      <c r="K7" s="10">
        <v>80</v>
      </c>
      <c r="L7" s="10">
        <v>98</v>
      </c>
      <c r="M7" s="10"/>
      <c r="N7" s="10">
        <v>212</v>
      </c>
      <c r="O7" s="10">
        <v>188</v>
      </c>
      <c r="P7" s="10">
        <v>310</v>
      </c>
      <c r="Q7" s="10">
        <v>769</v>
      </c>
      <c r="R7" s="10"/>
      <c r="S7" s="10">
        <v>129</v>
      </c>
      <c r="T7" s="10">
        <v>102</v>
      </c>
      <c r="U7" s="10">
        <v>139</v>
      </c>
      <c r="V7" s="10">
        <v>247</v>
      </c>
      <c r="W7" s="10">
        <v>260</v>
      </c>
      <c r="X7" s="10">
        <v>305</v>
      </c>
      <c r="Y7" s="10">
        <v>230</v>
      </c>
      <c r="Z7" s="10"/>
      <c r="AA7" s="10">
        <v>1255</v>
      </c>
      <c r="AB7" s="10">
        <v>224</v>
      </c>
      <c r="AC7" s="10"/>
      <c r="AD7" s="10">
        <v>425</v>
      </c>
      <c r="AE7" s="10">
        <v>392</v>
      </c>
      <c r="AF7" s="10">
        <v>432</v>
      </c>
      <c r="AG7" s="10"/>
      <c r="AH7" s="10">
        <v>391</v>
      </c>
      <c r="AI7" s="10">
        <v>1088</v>
      </c>
      <c r="AJ7" s="10"/>
      <c r="AK7" s="10">
        <v>275</v>
      </c>
      <c r="AL7" s="10">
        <v>1204</v>
      </c>
      <c r="AM7" s="10"/>
      <c r="AN7" s="10">
        <v>710</v>
      </c>
      <c r="AO7" s="10">
        <v>769</v>
      </c>
      <c r="AP7" s="10"/>
      <c r="AQ7" s="10">
        <v>767</v>
      </c>
      <c r="AR7" s="10">
        <v>712</v>
      </c>
      <c r="AS7" s="10"/>
      <c r="AT7" s="10">
        <v>101</v>
      </c>
      <c r="AU7" s="10">
        <v>320</v>
      </c>
      <c r="AV7" s="10">
        <v>690</v>
      </c>
      <c r="AW7" s="10">
        <v>363</v>
      </c>
      <c r="AX7" s="10"/>
      <c r="AY7" s="10">
        <v>1479</v>
      </c>
      <c r="AZ7" s="10" t="s">
        <v>98</v>
      </c>
      <c r="BA7" s="10"/>
      <c r="BB7" s="10">
        <v>175</v>
      </c>
      <c r="BC7" s="10">
        <v>1304</v>
      </c>
      <c r="BD7" s="10"/>
      <c r="BE7" s="10">
        <v>185</v>
      </c>
      <c r="BF7" s="10">
        <v>1294</v>
      </c>
      <c r="BG7" s="10"/>
      <c r="BH7" s="10">
        <v>95</v>
      </c>
      <c r="BI7" s="10">
        <v>1384</v>
      </c>
      <c r="BJ7" s="10"/>
      <c r="BK7" s="10">
        <v>222</v>
      </c>
      <c r="BL7" s="10">
        <v>1257</v>
      </c>
      <c r="BM7" s="10"/>
      <c r="BN7" s="10">
        <v>94</v>
      </c>
      <c r="BO7" s="10">
        <v>1385</v>
      </c>
      <c r="BP7" s="10"/>
      <c r="BQ7" s="10">
        <v>289</v>
      </c>
      <c r="BR7" s="10">
        <v>1190</v>
      </c>
      <c r="BS7" s="10"/>
      <c r="BT7" s="10">
        <v>154</v>
      </c>
      <c r="BU7" s="10">
        <v>1325</v>
      </c>
      <c r="BV7" s="10"/>
      <c r="BW7" s="10">
        <v>557</v>
      </c>
      <c r="BX7" s="10">
        <v>922</v>
      </c>
      <c r="BY7" s="10"/>
      <c r="BZ7" s="10">
        <v>130</v>
      </c>
      <c r="CA7" s="10">
        <v>1349</v>
      </c>
    </row>
    <row r="8" spans="2:79" ht="30" customHeight="1" x14ac:dyDescent="0.35">
      <c r="B8" s="11" t="s">
        <v>27</v>
      </c>
      <c r="C8" s="11">
        <v>1427</v>
      </c>
      <c r="D8" s="11">
        <v>179</v>
      </c>
      <c r="E8" s="11">
        <v>147</v>
      </c>
      <c r="F8" s="11">
        <v>182</v>
      </c>
      <c r="G8" s="11">
        <v>224</v>
      </c>
      <c r="H8" s="11">
        <v>198</v>
      </c>
      <c r="I8" s="11">
        <v>194</v>
      </c>
      <c r="J8" s="11">
        <v>131</v>
      </c>
      <c r="K8" s="11">
        <v>74</v>
      </c>
      <c r="L8" s="11">
        <v>99</v>
      </c>
      <c r="M8" s="11"/>
      <c r="N8" s="11">
        <v>208</v>
      </c>
      <c r="O8" s="11">
        <v>236</v>
      </c>
      <c r="P8" s="11">
        <v>287</v>
      </c>
      <c r="Q8" s="11">
        <v>696</v>
      </c>
      <c r="R8" s="11"/>
      <c r="S8" s="11">
        <v>131</v>
      </c>
      <c r="T8" s="11">
        <v>96</v>
      </c>
      <c r="U8" s="11">
        <v>133</v>
      </c>
      <c r="V8" s="11">
        <v>237</v>
      </c>
      <c r="W8" s="11">
        <v>246</v>
      </c>
      <c r="X8" s="11">
        <v>295</v>
      </c>
      <c r="Y8" s="11">
        <v>220</v>
      </c>
      <c r="Z8" s="11"/>
      <c r="AA8" s="11">
        <v>1204</v>
      </c>
      <c r="AB8" s="11">
        <v>223</v>
      </c>
      <c r="AC8" s="11"/>
      <c r="AD8" s="11">
        <v>407</v>
      </c>
      <c r="AE8" s="11">
        <v>368</v>
      </c>
      <c r="AF8" s="11">
        <v>422</v>
      </c>
      <c r="AG8" s="11"/>
      <c r="AH8" s="11">
        <v>364</v>
      </c>
      <c r="AI8" s="11">
        <v>1063</v>
      </c>
      <c r="AJ8" s="11"/>
      <c r="AK8" s="11">
        <v>263</v>
      </c>
      <c r="AL8" s="11">
        <v>1164</v>
      </c>
      <c r="AM8" s="11"/>
      <c r="AN8" s="11">
        <v>731</v>
      </c>
      <c r="AO8" s="11">
        <v>696</v>
      </c>
      <c r="AP8" s="11"/>
      <c r="AQ8" s="11">
        <v>741</v>
      </c>
      <c r="AR8" s="11">
        <v>686</v>
      </c>
      <c r="AS8" s="11"/>
      <c r="AT8" s="11">
        <v>101</v>
      </c>
      <c r="AU8" s="11">
        <v>316</v>
      </c>
      <c r="AV8" s="11">
        <v>660</v>
      </c>
      <c r="AW8" s="11">
        <v>344</v>
      </c>
      <c r="AX8" s="11"/>
      <c r="AY8" s="11">
        <v>1427</v>
      </c>
      <c r="AZ8" s="11" t="s">
        <v>98</v>
      </c>
      <c r="BA8" s="11"/>
      <c r="BB8" s="11">
        <v>163</v>
      </c>
      <c r="BC8" s="11">
        <v>1263</v>
      </c>
      <c r="BD8" s="11"/>
      <c r="BE8" s="11">
        <v>174</v>
      </c>
      <c r="BF8" s="11">
        <v>1253</v>
      </c>
      <c r="BG8" s="11"/>
      <c r="BH8" s="11">
        <v>91</v>
      </c>
      <c r="BI8" s="11">
        <v>1335</v>
      </c>
      <c r="BJ8" s="11"/>
      <c r="BK8" s="11">
        <v>210</v>
      </c>
      <c r="BL8" s="11">
        <v>1217</v>
      </c>
      <c r="BM8" s="11"/>
      <c r="BN8" s="11">
        <v>86</v>
      </c>
      <c r="BO8" s="11">
        <v>1341</v>
      </c>
      <c r="BP8" s="11"/>
      <c r="BQ8" s="11">
        <v>273</v>
      </c>
      <c r="BR8" s="11">
        <v>1154</v>
      </c>
      <c r="BS8" s="11"/>
      <c r="BT8" s="11">
        <v>146</v>
      </c>
      <c r="BU8" s="11">
        <v>1281</v>
      </c>
      <c r="BV8" s="11"/>
      <c r="BW8" s="11">
        <v>573</v>
      </c>
      <c r="BX8" s="11">
        <v>854</v>
      </c>
      <c r="BY8" s="11"/>
      <c r="BZ8" s="11">
        <v>131</v>
      </c>
      <c r="CA8" s="11">
        <v>1295</v>
      </c>
    </row>
    <row r="9" spans="2:79" x14ac:dyDescent="0.35">
      <c r="B9" s="18" t="s">
        <v>572</v>
      </c>
      <c r="C9" s="17">
        <v>8.4560961655907301E-3</v>
      </c>
      <c r="D9" s="17">
        <v>1.57707694368916E-2</v>
      </c>
      <c r="E9" s="17">
        <v>2.50867730915817E-2</v>
      </c>
      <c r="F9" s="17">
        <v>4.3801065265786799E-3</v>
      </c>
      <c r="G9" s="17">
        <v>3.8860625389079599E-3</v>
      </c>
      <c r="H9" s="17">
        <v>1.50434724255084E-2</v>
      </c>
      <c r="I9" s="17">
        <v>0</v>
      </c>
      <c r="J9" s="17">
        <v>6.98078973785637E-3</v>
      </c>
      <c r="K9" s="17">
        <v>0</v>
      </c>
      <c r="L9" s="17">
        <v>0</v>
      </c>
      <c r="M9" s="17"/>
      <c r="N9" s="17">
        <v>9.5816449417318802E-3</v>
      </c>
      <c r="O9" s="17">
        <v>1.53276621354748E-2</v>
      </c>
      <c r="P9" s="17">
        <v>3.0423369348976199E-3</v>
      </c>
      <c r="Q9" s="17">
        <v>8.0180940551688399E-3</v>
      </c>
      <c r="R9" s="17"/>
      <c r="S9" s="17">
        <v>8.5170739901372403E-2</v>
      </c>
      <c r="T9" s="17">
        <v>9.0847622223043396E-3</v>
      </c>
      <c r="U9" s="17">
        <v>0</v>
      </c>
      <c r="V9" s="17">
        <v>0</v>
      </c>
      <c r="W9" s="17">
        <v>0</v>
      </c>
      <c r="X9" s="17">
        <v>0</v>
      </c>
      <c r="Y9" s="17">
        <v>0</v>
      </c>
      <c r="Z9" s="17"/>
      <c r="AA9" s="17">
        <v>8.0513539678067503E-3</v>
      </c>
      <c r="AB9" s="17">
        <v>1.0637010389554001E-2</v>
      </c>
      <c r="AC9" s="17"/>
      <c r="AD9" s="17">
        <v>5.0660725930725403E-3</v>
      </c>
      <c r="AE9" s="17">
        <v>1.0016294651801099E-2</v>
      </c>
      <c r="AF9" s="17">
        <v>9.3455449988034608E-3</v>
      </c>
      <c r="AG9" s="17"/>
      <c r="AH9" s="17">
        <v>7.3725514604954002E-3</v>
      </c>
      <c r="AI9" s="17">
        <v>8.8270322028134399E-3</v>
      </c>
      <c r="AJ9" s="17"/>
      <c r="AK9" s="17">
        <v>6.5023724320843199E-3</v>
      </c>
      <c r="AL9" s="17">
        <v>8.8980908431042297E-3</v>
      </c>
      <c r="AM9" s="17"/>
      <c r="AN9" s="17">
        <v>8.8735396587107905E-3</v>
      </c>
      <c r="AO9" s="17">
        <v>8.0180940551688399E-3</v>
      </c>
      <c r="AP9" s="17"/>
      <c r="AQ9" s="17">
        <v>8.8944384336178996E-3</v>
      </c>
      <c r="AR9" s="17">
        <v>7.9827357734294901E-3</v>
      </c>
      <c r="AS9" s="17"/>
      <c r="AT9" s="17">
        <v>1.4536690007743901E-2</v>
      </c>
      <c r="AU9" s="17">
        <v>2.8955748806567599E-3</v>
      </c>
      <c r="AV9" s="17">
        <v>9.2728986170899693E-3</v>
      </c>
      <c r="AW9" s="17">
        <v>1.0375987248486601E-2</v>
      </c>
      <c r="AX9" s="17"/>
      <c r="AY9" s="17">
        <v>8.4560961655907301E-3</v>
      </c>
      <c r="AZ9" s="17" t="s">
        <v>99</v>
      </c>
      <c r="BA9" s="17"/>
      <c r="BB9" s="17">
        <v>3.4442289256224397E-2</v>
      </c>
      <c r="BC9" s="17">
        <v>5.0938565643455797E-3</v>
      </c>
      <c r="BD9" s="17"/>
      <c r="BE9" s="17">
        <v>3.2333413467541601E-2</v>
      </c>
      <c r="BF9" s="17">
        <v>5.1372089169756403E-3</v>
      </c>
      <c r="BG9" s="17"/>
      <c r="BH9" s="17">
        <v>5.02874075335751E-2</v>
      </c>
      <c r="BI9" s="17">
        <v>5.5922783035539103E-3</v>
      </c>
      <c r="BJ9" s="17"/>
      <c r="BK9" s="17">
        <v>2.17149712778303E-2</v>
      </c>
      <c r="BL9" s="17">
        <v>6.1722582992982302E-3</v>
      </c>
      <c r="BM9" s="17"/>
      <c r="BN9" s="17">
        <v>4.2604258425119002E-2</v>
      </c>
      <c r="BO9" s="17">
        <v>6.2551182734295104E-3</v>
      </c>
      <c r="BP9" s="17"/>
      <c r="BQ9" s="17">
        <v>1.9774175496808401E-2</v>
      </c>
      <c r="BR9" s="17">
        <v>5.78177056002356E-3</v>
      </c>
      <c r="BS9" s="17"/>
      <c r="BT9" s="17">
        <v>3.6838331925550201E-2</v>
      </c>
      <c r="BU9" s="17">
        <v>5.2128391989598802E-3</v>
      </c>
      <c r="BV9" s="17"/>
      <c r="BW9" s="17">
        <v>7.1700072947310303E-3</v>
      </c>
      <c r="BX9" s="17">
        <v>9.31865524054417E-3</v>
      </c>
      <c r="BY9" s="17"/>
      <c r="BZ9" s="17">
        <v>0</v>
      </c>
      <c r="CA9" s="17">
        <v>9.3140694706788808E-3</v>
      </c>
    </row>
    <row r="10" spans="2:79" x14ac:dyDescent="0.35">
      <c r="B10" s="18" t="s">
        <v>573</v>
      </c>
      <c r="C10" s="17">
        <v>1.9315903123569299E-2</v>
      </c>
      <c r="D10" s="17">
        <v>2.3768846600509999E-2</v>
      </c>
      <c r="E10" s="17">
        <v>2.18605164651163E-2</v>
      </c>
      <c r="F10" s="17">
        <v>4.7696342500230301E-3</v>
      </c>
      <c r="G10" s="17">
        <v>1.3854099482850501E-2</v>
      </c>
      <c r="H10" s="17">
        <v>8.3780605537234609E-3</v>
      </c>
      <c r="I10" s="17">
        <v>1.1352757544463001E-2</v>
      </c>
      <c r="J10" s="17">
        <v>6.2051703043280303E-2</v>
      </c>
      <c r="K10" s="17">
        <v>1.36568953045149E-2</v>
      </c>
      <c r="L10" s="17">
        <v>3.1506975212477001E-2</v>
      </c>
      <c r="M10" s="17"/>
      <c r="N10" s="17">
        <v>5.2471358805486496E-3</v>
      </c>
      <c r="O10" s="17">
        <v>3.93185791399559E-2</v>
      </c>
      <c r="P10" s="17">
        <v>2.9316904980159601E-2</v>
      </c>
      <c r="Q10" s="17">
        <v>1.2616531440921799E-2</v>
      </c>
      <c r="R10" s="17"/>
      <c r="S10" s="17">
        <v>6.6293747866588301E-2</v>
      </c>
      <c r="T10" s="17">
        <v>3.3306973013025098E-2</v>
      </c>
      <c r="U10" s="17">
        <v>2.8738651636421201E-2</v>
      </c>
      <c r="V10" s="17">
        <v>1.6444276949840402E-2</v>
      </c>
      <c r="W10" s="17">
        <v>1.2355697692018001E-2</v>
      </c>
      <c r="X10" s="17">
        <v>9.9797010980475307E-3</v>
      </c>
      <c r="Y10" s="17">
        <v>8.80566020039328E-3</v>
      </c>
      <c r="Z10" s="17"/>
      <c r="AA10" s="17">
        <v>2.0162377169668101E-2</v>
      </c>
      <c r="AB10" s="17">
        <v>1.4754759517935E-2</v>
      </c>
      <c r="AC10" s="17"/>
      <c r="AD10" s="17">
        <v>3.5531571793334202E-2</v>
      </c>
      <c r="AE10" s="17">
        <v>1.1853558626837299E-2</v>
      </c>
      <c r="AF10" s="17">
        <v>1.28897136102702E-2</v>
      </c>
      <c r="AG10" s="17"/>
      <c r="AH10" s="17">
        <v>1.6373513646011702E-2</v>
      </c>
      <c r="AI10" s="17">
        <v>2.0323188090805602E-2</v>
      </c>
      <c r="AJ10" s="17"/>
      <c r="AK10" s="17">
        <v>1.8896783874412099E-2</v>
      </c>
      <c r="AL10" s="17">
        <v>1.9410721277330699E-2</v>
      </c>
      <c r="AM10" s="17"/>
      <c r="AN10" s="17">
        <v>2.5700824680728599E-2</v>
      </c>
      <c r="AO10" s="17">
        <v>1.2616531440921799E-2</v>
      </c>
      <c r="AP10" s="17"/>
      <c r="AQ10" s="17">
        <v>1.9047881644288701E-2</v>
      </c>
      <c r="AR10" s="17">
        <v>1.9605336203137199E-2</v>
      </c>
      <c r="AS10" s="17"/>
      <c r="AT10" s="17">
        <v>6.6913526494511702E-3</v>
      </c>
      <c r="AU10" s="17">
        <v>3.0945285988343601E-2</v>
      </c>
      <c r="AV10" s="17">
        <v>1.8266205716788001E-2</v>
      </c>
      <c r="AW10" s="17">
        <v>4.4515442422140197E-3</v>
      </c>
      <c r="AX10" s="17"/>
      <c r="AY10" s="17">
        <v>1.9315903123569299E-2</v>
      </c>
      <c r="AZ10" s="17" t="s">
        <v>99</v>
      </c>
      <c r="BA10" s="17"/>
      <c r="BB10" s="17">
        <v>4.0223378377380999E-2</v>
      </c>
      <c r="BC10" s="17">
        <v>1.6610776558271999E-2</v>
      </c>
      <c r="BD10" s="17"/>
      <c r="BE10" s="17">
        <v>2.0597496240676E-2</v>
      </c>
      <c r="BF10" s="17">
        <v>1.9137764893026502E-2</v>
      </c>
      <c r="BG10" s="17"/>
      <c r="BH10" s="17">
        <v>2.6716370988205299E-2</v>
      </c>
      <c r="BI10" s="17">
        <v>1.8809258905037901E-2</v>
      </c>
      <c r="BJ10" s="17"/>
      <c r="BK10" s="17">
        <v>9.2716031793685406E-3</v>
      </c>
      <c r="BL10" s="17">
        <v>2.1046031234647801E-2</v>
      </c>
      <c r="BM10" s="17"/>
      <c r="BN10" s="17">
        <v>4.8393187544714202E-2</v>
      </c>
      <c r="BO10" s="17">
        <v>1.7441762439551398E-2</v>
      </c>
      <c r="BP10" s="17"/>
      <c r="BQ10" s="17">
        <v>9.7155558791322694E-3</v>
      </c>
      <c r="BR10" s="17">
        <v>2.1584349359611999E-2</v>
      </c>
      <c r="BS10" s="17"/>
      <c r="BT10" s="17">
        <v>1.18427353775481E-2</v>
      </c>
      <c r="BU10" s="17">
        <v>2.0169866974763698E-2</v>
      </c>
      <c r="BV10" s="17"/>
      <c r="BW10" s="17">
        <v>3.1260547709134001E-2</v>
      </c>
      <c r="BX10" s="17">
        <v>1.13048225382244E-2</v>
      </c>
      <c r="BY10" s="17"/>
      <c r="BZ10" s="17">
        <v>3.2247635837559997E-2</v>
      </c>
      <c r="CA10" s="17">
        <v>1.8003822319393101E-2</v>
      </c>
    </row>
    <row r="11" spans="2:79" x14ac:dyDescent="0.35">
      <c r="B11" s="18" t="s">
        <v>574</v>
      </c>
      <c r="C11" s="17">
        <v>4.5874782722988901E-2</v>
      </c>
      <c r="D11" s="17">
        <v>5.84021335403015E-2</v>
      </c>
      <c r="E11" s="17">
        <v>4.3856331764585497E-2</v>
      </c>
      <c r="F11" s="17">
        <v>4.1251081514808101E-2</v>
      </c>
      <c r="G11" s="17">
        <v>3.8743292271656099E-2</v>
      </c>
      <c r="H11" s="17">
        <v>3.6186834883018701E-2</v>
      </c>
      <c r="I11" s="17">
        <v>4.2099776086674402E-2</v>
      </c>
      <c r="J11" s="17">
        <v>9.0018758603526497E-2</v>
      </c>
      <c r="K11" s="17">
        <v>5.93164431460311E-2</v>
      </c>
      <c r="L11" s="17">
        <v>9.0145912750903296E-3</v>
      </c>
      <c r="M11" s="17"/>
      <c r="N11" s="17">
        <v>4.8381389028645701E-2</v>
      </c>
      <c r="O11" s="17">
        <v>3.9220201270305899E-2</v>
      </c>
      <c r="P11" s="17">
        <v>5.75480569435829E-2</v>
      </c>
      <c r="Q11" s="17">
        <v>4.2578478538455401E-2</v>
      </c>
      <c r="R11" s="17"/>
      <c r="S11" s="17">
        <v>0.138125617907256</v>
      </c>
      <c r="T11" s="17">
        <v>0.12448759351698099</v>
      </c>
      <c r="U11" s="17">
        <v>6.8337967574680206E-2</v>
      </c>
      <c r="V11" s="17">
        <v>2.9344867633405301E-2</v>
      </c>
      <c r="W11" s="17">
        <v>1.5735687512747999E-2</v>
      </c>
      <c r="X11" s="17">
        <v>3.24032890319087E-2</v>
      </c>
      <c r="Y11" s="17">
        <v>2.6623715932276401E-2</v>
      </c>
      <c r="Z11" s="17"/>
      <c r="AA11" s="17">
        <v>5.07026068853993E-2</v>
      </c>
      <c r="AB11" s="17">
        <v>1.9860518719279002E-2</v>
      </c>
      <c r="AC11" s="17"/>
      <c r="AD11" s="17">
        <v>4.6761543662019997E-2</v>
      </c>
      <c r="AE11" s="17">
        <v>3.7296707669699197E-2</v>
      </c>
      <c r="AF11" s="17">
        <v>6.5178005100443706E-2</v>
      </c>
      <c r="AG11" s="17"/>
      <c r="AH11" s="17">
        <v>5.6786835126464402E-2</v>
      </c>
      <c r="AI11" s="17">
        <v>4.2139197603632397E-2</v>
      </c>
      <c r="AJ11" s="17"/>
      <c r="AK11" s="17">
        <v>3.5040442216485099E-2</v>
      </c>
      <c r="AL11" s="17">
        <v>4.8325856411718202E-2</v>
      </c>
      <c r="AM11" s="17"/>
      <c r="AN11" s="17">
        <v>4.9016367433282998E-2</v>
      </c>
      <c r="AO11" s="17">
        <v>4.2578478538455401E-2</v>
      </c>
      <c r="AP11" s="17"/>
      <c r="AQ11" s="17">
        <v>4.5269919768890103E-2</v>
      </c>
      <c r="AR11" s="17">
        <v>4.65279667438789E-2</v>
      </c>
      <c r="AS11" s="17"/>
      <c r="AT11" s="17">
        <v>3.4735290279675E-2</v>
      </c>
      <c r="AU11" s="17">
        <v>6.2544593696460801E-2</v>
      </c>
      <c r="AV11" s="17">
        <v>4.2974023913761102E-2</v>
      </c>
      <c r="AW11" s="17">
        <v>4.026103094834E-2</v>
      </c>
      <c r="AX11" s="17"/>
      <c r="AY11" s="17">
        <v>4.5874782722988901E-2</v>
      </c>
      <c r="AZ11" s="17" t="s">
        <v>99</v>
      </c>
      <c r="BA11" s="17"/>
      <c r="BB11" s="17">
        <v>4.55039223052143E-2</v>
      </c>
      <c r="BC11" s="17">
        <v>4.59227667266029E-2</v>
      </c>
      <c r="BD11" s="17"/>
      <c r="BE11" s="17">
        <v>6.6443329893353095E-2</v>
      </c>
      <c r="BF11" s="17">
        <v>4.30158062281428E-2</v>
      </c>
      <c r="BG11" s="17"/>
      <c r="BH11" s="17">
        <v>5.4680364787141097E-2</v>
      </c>
      <c r="BI11" s="17">
        <v>4.52719428316187E-2</v>
      </c>
      <c r="BJ11" s="17"/>
      <c r="BK11" s="17">
        <v>5.5633692117326501E-2</v>
      </c>
      <c r="BL11" s="17">
        <v>4.4193813061548202E-2</v>
      </c>
      <c r="BM11" s="17"/>
      <c r="BN11" s="17">
        <v>8.7910878876751697E-2</v>
      </c>
      <c r="BO11" s="17">
        <v>4.3165397731666902E-2</v>
      </c>
      <c r="BP11" s="17"/>
      <c r="BQ11" s="17">
        <v>3.6638866497055E-2</v>
      </c>
      <c r="BR11" s="17">
        <v>4.8057118305825902E-2</v>
      </c>
      <c r="BS11" s="17"/>
      <c r="BT11" s="17">
        <v>6.3206837311773206E-2</v>
      </c>
      <c r="BU11" s="17">
        <v>4.3894237311890502E-2</v>
      </c>
      <c r="BV11" s="17"/>
      <c r="BW11" s="17">
        <v>5.4773296026568899E-2</v>
      </c>
      <c r="BX11" s="17">
        <v>3.9906693287251799E-2</v>
      </c>
      <c r="BY11" s="17"/>
      <c r="BZ11" s="17">
        <v>4.3873021135310601E-2</v>
      </c>
      <c r="CA11" s="17">
        <v>4.6077885664552801E-2</v>
      </c>
    </row>
    <row r="12" spans="2:79" x14ac:dyDescent="0.35">
      <c r="B12" s="18" t="s">
        <v>575</v>
      </c>
      <c r="C12" s="17">
        <v>5.5007376443502801E-2</v>
      </c>
      <c r="D12" s="17">
        <v>0.112846576522051</v>
      </c>
      <c r="E12" s="17">
        <v>4.61830813404338E-2</v>
      </c>
      <c r="F12" s="17">
        <v>2.2375369992419101E-2</v>
      </c>
      <c r="G12" s="17">
        <v>6.2269932509388497E-2</v>
      </c>
      <c r="H12" s="17">
        <v>4.1358018628615899E-2</v>
      </c>
      <c r="I12" s="17">
        <v>3.8178129989257903E-2</v>
      </c>
      <c r="J12" s="17">
        <v>6.1207763444106299E-2</v>
      </c>
      <c r="K12" s="17">
        <v>7.1351539109622206E-2</v>
      </c>
      <c r="L12" s="17">
        <v>4.6647510649472999E-2</v>
      </c>
      <c r="M12" s="17"/>
      <c r="N12" s="17">
        <v>3.2287017917485901E-2</v>
      </c>
      <c r="O12" s="17">
        <v>7.0793296578933906E-2</v>
      </c>
      <c r="P12" s="17">
        <v>6.2153008054212602E-2</v>
      </c>
      <c r="Q12" s="17">
        <v>5.3496085539258303E-2</v>
      </c>
      <c r="R12" s="17"/>
      <c r="S12" s="17">
        <v>7.0021568331678094E-2</v>
      </c>
      <c r="T12" s="17">
        <v>0.150136962109995</v>
      </c>
      <c r="U12" s="17">
        <v>0.127003188232198</v>
      </c>
      <c r="V12" s="17">
        <v>1.2682043364333999E-2</v>
      </c>
      <c r="W12" s="17">
        <v>6.8821837617971601E-2</v>
      </c>
      <c r="X12" s="17">
        <v>4.3027591689981902E-2</v>
      </c>
      <c r="Y12" s="17">
        <v>2.4223378869889001E-2</v>
      </c>
      <c r="Z12" s="17"/>
      <c r="AA12" s="17">
        <v>5.7552393292616001E-2</v>
      </c>
      <c r="AB12" s="17">
        <v>4.1293799067962197E-2</v>
      </c>
      <c r="AC12" s="17"/>
      <c r="AD12" s="17">
        <v>7.9926978865476006E-2</v>
      </c>
      <c r="AE12" s="17">
        <v>4.2420002506838798E-2</v>
      </c>
      <c r="AF12" s="17">
        <v>4.8817929129580599E-2</v>
      </c>
      <c r="AG12" s="17"/>
      <c r="AH12" s="17">
        <v>7.3605282740091593E-2</v>
      </c>
      <c r="AI12" s="17">
        <v>4.8640649136493498E-2</v>
      </c>
      <c r="AJ12" s="17"/>
      <c r="AK12" s="17">
        <v>5.31428433105317E-2</v>
      </c>
      <c r="AL12" s="17">
        <v>5.5429193359931302E-2</v>
      </c>
      <c r="AM12" s="17"/>
      <c r="AN12" s="17">
        <v>5.64477314992827E-2</v>
      </c>
      <c r="AO12" s="17">
        <v>5.3496085539258303E-2</v>
      </c>
      <c r="AP12" s="17"/>
      <c r="AQ12" s="17">
        <v>4.1800586203330999E-2</v>
      </c>
      <c r="AR12" s="17">
        <v>6.9269225832144302E-2</v>
      </c>
      <c r="AS12" s="17"/>
      <c r="AT12" s="17">
        <v>6.4262311327682703E-2</v>
      </c>
      <c r="AU12" s="17">
        <v>7.7222335763504096E-2</v>
      </c>
      <c r="AV12" s="17">
        <v>5.54672349173293E-2</v>
      </c>
      <c r="AW12" s="17">
        <v>2.90681691876521E-2</v>
      </c>
      <c r="AX12" s="17"/>
      <c r="AY12" s="17">
        <v>5.5007376443502801E-2</v>
      </c>
      <c r="AZ12" s="17" t="s">
        <v>99</v>
      </c>
      <c r="BA12" s="17"/>
      <c r="BB12" s="17">
        <v>3.7491285941438197E-2</v>
      </c>
      <c r="BC12" s="17">
        <v>5.7273706603508598E-2</v>
      </c>
      <c r="BD12" s="17"/>
      <c r="BE12" s="17">
        <v>4.1093269151931497E-2</v>
      </c>
      <c r="BF12" s="17">
        <v>5.6941402476740899E-2</v>
      </c>
      <c r="BG12" s="17"/>
      <c r="BH12" s="17">
        <v>7.9240430611817403E-2</v>
      </c>
      <c r="BI12" s="17">
        <v>5.3348354741590803E-2</v>
      </c>
      <c r="BJ12" s="17"/>
      <c r="BK12" s="17">
        <v>4.7895385450245097E-2</v>
      </c>
      <c r="BL12" s="17">
        <v>5.6232415083480598E-2</v>
      </c>
      <c r="BM12" s="17"/>
      <c r="BN12" s="17">
        <v>4.8528797469160799E-2</v>
      </c>
      <c r="BO12" s="17">
        <v>5.5424945300848003E-2</v>
      </c>
      <c r="BP12" s="17"/>
      <c r="BQ12" s="17">
        <v>4.4451952368400702E-2</v>
      </c>
      <c r="BR12" s="17">
        <v>5.7501495812661597E-2</v>
      </c>
      <c r="BS12" s="17"/>
      <c r="BT12" s="17">
        <v>4.1533803792682997E-2</v>
      </c>
      <c r="BU12" s="17">
        <v>5.6547010556007297E-2</v>
      </c>
      <c r="BV12" s="17"/>
      <c r="BW12" s="17">
        <v>5.9075980046384501E-2</v>
      </c>
      <c r="BX12" s="17">
        <v>5.2278629589712002E-2</v>
      </c>
      <c r="BY12" s="17"/>
      <c r="BZ12" s="17">
        <v>7.7615459565271494E-2</v>
      </c>
      <c r="CA12" s="17">
        <v>5.2713512771916202E-2</v>
      </c>
    </row>
    <row r="13" spans="2:79" x14ac:dyDescent="0.35">
      <c r="B13" s="18" t="s">
        <v>576</v>
      </c>
      <c r="C13" s="17">
        <v>3.9859409492560102E-2</v>
      </c>
      <c r="D13" s="17">
        <v>2.97382679454266E-2</v>
      </c>
      <c r="E13" s="17">
        <v>4.8786976706422097E-2</v>
      </c>
      <c r="F13" s="17">
        <v>2.9439854505032201E-2</v>
      </c>
      <c r="G13" s="17">
        <v>5.55089578105172E-2</v>
      </c>
      <c r="H13" s="17">
        <v>4.4467817878403301E-2</v>
      </c>
      <c r="I13" s="17">
        <v>2.8126745964599999E-2</v>
      </c>
      <c r="J13" s="17">
        <v>2.6077978518102798E-2</v>
      </c>
      <c r="K13" s="17">
        <v>1.06370530753526E-2</v>
      </c>
      <c r="L13" s="17">
        <v>8.2334397862953698E-2</v>
      </c>
      <c r="M13" s="17"/>
      <c r="N13" s="17">
        <v>1.07949134187464E-2</v>
      </c>
      <c r="O13" s="17">
        <v>2.7834425548277E-2</v>
      </c>
      <c r="P13" s="17">
        <v>3.1786476844848498E-2</v>
      </c>
      <c r="Q13" s="17">
        <v>5.5937008245040602E-2</v>
      </c>
      <c r="R13" s="17"/>
      <c r="S13" s="17">
        <v>2.8096355729486301E-2</v>
      </c>
      <c r="T13" s="17">
        <v>3.8216891997946999E-2</v>
      </c>
      <c r="U13" s="17">
        <v>0.158062579181553</v>
      </c>
      <c r="V13" s="17">
        <v>4.7553093265114699E-2</v>
      </c>
      <c r="W13" s="17">
        <v>4.0104405652564998E-2</v>
      </c>
      <c r="X13" s="17">
        <v>8.4296934792279007E-3</v>
      </c>
      <c r="Y13" s="17">
        <v>1.6985831287171699E-2</v>
      </c>
      <c r="Z13" s="17"/>
      <c r="AA13" s="17">
        <v>4.3236985126235E-2</v>
      </c>
      <c r="AB13" s="17">
        <v>2.1659669553595998E-2</v>
      </c>
      <c r="AC13" s="17"/>
      <c r="AD13" s="17">
        <v>3.7119528961028402E-2</v>
      </c>
      <c r="AE13" s="17">
        <v>6.2499933911275299E-2</v>
      </c>
      <c r="AF13" s="17">
        <v>3.05103017126809E-2</v>
      </c>
      <c r="AG13" s="17"/>
      <c r="AH13" s="17">
        <v>6.10005803727506E-2</v>
      </c>
      <c r="AI13" s="17">
        <v>3.2622031919056202E-2</v>
      </c>
      <c r="AJ13" s="17"/>
      <c r="AK13" s="17">
        <v>3.8198774969690097E-2</v>
      </c>
      <c r="AL13" s="17">
        <v>4.0235098034300101E-2</v>
      </c>
      <c r="AM13" s="17"/>
      <c r="AN13" s="17">
        <v>2.4536449112863401E-2</v>
      </c>
      <c r="AO13" s="17">
        <v>5.5937008245040602E-2</v>
      </c>
      <c r="AP13" s="17"/>
      <c r="AQ13" s="17">
        <v>3.8178824428869197E-2</v>
      </c>
      <c r="AR13" s="17">
        <v>4.1674252510983702E-2</v>
      </c>
      <c r="AS13" s="17"/>
      <c r="AT13" s="17">
        <v>1.9633828916213202E-2</v>
      </c>
      <c r="AU13" s="17">
        <v>2.0126900996887801E-2</v>
      </c>
      <c r="AV13" s="17">
        <v>4.7733071785959903E-2</v>
      </c>
      <c r="AW13" s="17">
        <v>4.9530859898509E-2</v>
      </c>
      <c r="AX13" s="17"/>
      <c r="AY13" s="17">
        <v>3.9859409492560102E-2</v>
      </c>
      <c r="AZ13" s="17" t="s">
        <v>99</v>
      </c>
      <c r="BA13" s="17"/>
      <c r="BB13" s="17">
        <v>2.2097499245665501E-2</v>
      </c>
      <c r="BC13" s="17">
        <v>4.2157545191682397E-2</v>
      </c>
      <c r="BD13" s="17"/>
      <c r="BE13" s="17">
        <v>3.7025460874950102E-2</v>
      </c>
      <c r="BF13" s="17">
        <v>4.0253321246182798E-2</v>
      </c>
      <c r="BG13" s="17"/>
      <c r="BH13" s="17">
        <v>1.479004090866E-2</v>
      </c>
      <c r="BI13" s="17">
        <v>4.15756862047338E-2</v>
      </c>
      <c r="BJ13" s="17"/>
      <c r="BK13" s="17">
        <v>3.7869610636864302E-2</v>
      </c>
      <c r="BL13" s="17">
        <v>4.02021518394391E-2</v>
      </c>
      <c r="BM13" s="17"/>
      <c r="BN13" s="17">
        <v>2.8596964726065301E-2</v>
      </c>
      <c r="BO13" s="17">
        <v>4.0585316548827098E-2</v>
      </c>
      <c r="BP13" s="17"/>
      <c r="BQ13" s="17">
        <v>4.7394085557474798E-2</v>
      </c>
      <c r="BR13" s="17">
        <v>3.8079056436147299E-2</v>
      </c>
      <c r="BS13" s="17"/>
      <c r="BT13" s="17">
        <v>3.0846000846398901E-2</v>
      </c>
      <c r="BU13" s="17">
        <v>4.0889377696333301E-2</v>
      </c>
      <c r="BV13" s="17"/>
      <c r="BW13" s="17">
        <v>2.68353710733206E-2</v>
      </c>
      <c r="BX13" s="17">
        <v>4.85944221231785E-2</v>
      </c>
      <c r="BY13" s="17"/>
      <c r="BZ13" s="17">
        <v>2.63354614758574E-2</v>
      </c>
      <c r="CA13" s="17">
        <v>4.1231577707125398E-2</v>
      </c>
    </row>
    <row r="14" spans="2:79" x14ac:dyDescent="0.35">
      <c r="B14" s="18" t="s">
        <v>577</v>
      </c>
      <c r="C14" s="17">
        <v>0.13570975774726499</v>
      </c>
      <c r="D14" s="17">
        <v>0.119142190081976</v>
      </c>
      <c r="E14" s="17">
        <v>0.13396383907487999</v>
      </c>
      <c r="F14" s="17">
        <v>0.24822714346869701</v>
      </c>
      <c r="G14" s="17">
        <v>0.14012870986499301</v>
      </c>
      <c r="H14" s="17">
        <v>0.133614580689735</v>
      </c>
      <c r="I14" s="17">
        <v>0.125224864450487</v>
      </c>
      <c r="J14" s="17">
        <v>8.0570820437676605E-2</v>
      </c>
      <c r="K14" s="17">
        <v>8.8172542087572095E-2</v>
      </c>
      <c r="L14" s="17">
        <v>8.5019423052238793E-2</v>
      </c>
      <c r="M14" s="17"/>
      <c r="N14" s="17">
        <v>0.299719070468636</v>
      </c>
      <c r="O14" s="17">
        <v>0.108878398387345</v>
      </c>
      <c r="P14" s="17">
        <v>0.11922610154127899</v>
      </c>
      <c r="Q14" s="17">
        <v>0.102629292867431</v>
      </c>
      <c r="R14" s="17"/>
      <c r="S14" s="17">
        <v>7.8643277573567094E-2</v>
      </c>
      <c r="T14" s="17">
        <v>0.14786972917823599</v>
      </c>
      <c r="U14" s="17">
        <v>0.15396717944260399</v>
      </c>
      <c r="V14" s="17">
        <v>0.37627512233018801</v>
      </c>
      <c r="W14" s="17">
        <v>8.8708994771283495E-2</v>
      </c>
      <c r="X14" s="17">
        <v>6.6767548843711902E-2</v>
      </c>
      <c r="Y14" s="17">
        <v>4.3266301005754099E-2</v>
      </c>
      <c r="Z14" s="17"/>
      <c r="AA14" s="17">
        <v>0.118417003036733</v>
      </c>
      <c r="AB14" s="17">
        <v>0.22889009556772999</v>
      </c>
      <c r="AC14" s="17"/>
      <c r="AD14" s="17">
        <v>0.11206741168682401</v>
      </c>
      <c r="AE14" s="17">
        <v>0.114403855757907</v>
      </c>
      <c r="AF14" s="17">
        <v>0.124101571375418</v>
      </c>
      <c r="AG14" s="17"/>
      <c r="AH14" s="17">
        <v>0.119845882084924</v>
      </c>
      <c r="AI14" s="17">
        <v>0.14114052875792199</v>
      </c>
      <c r="AJ14" s="17"/>
      <c r="AK14" s="17">
        <v>0.165209142236802</v>
      </c>
      <c r="AL14" s="17">
        <v>0.12903605526278</v>
      </c>
      <c r="AM14" s="17"/>
      <c r="AN14" s="17">
        <v>0.16723751636964301</v>
      </c>
      <c r="AO14" s="17">
        <v>0.102629292867431</v>
      </c>
      <c r="AP14" s="17"/>
      <c r="AQ14" s="17">
        <v>9.0640007062088093E-2</v>
      </c>
      <c r="AR14" s="17">
        <v>0.18438002391840899</v>
      </c>
      <c r="AS14" s="17"/>
      <c r="AT14" s="17">
        <v>0.37998278398776603</v>
      </c>
      <c r="AU14" s="17">
        <v>0.160157560446511</v>
      </c>
      <c r="AV14" s="17">
        <v>0.10797287930752</v>
      </c>
      <c r="AW14" s="17">
        <v>9.7670143850606697E-2</v>
      </c>
      <c r="AX14" s="17"/>
      <c r="AY14" s="17">
        <v>0.13570975774726499</v>
      </c>
      <c r="AZ14" s="17" t="s">
        <v>99</v>
      </c>
      <c r="BA14" s="17"/>
      <c r="BB14" s="17">
        <v>0.12729428057360101</v>
      </c>
      <c r="BC14" s="17">
        <v>0.13679859944554701</v>
      </c>
      <c r="BD14" s="17"/>
      <c r="BE14" s="17">
        <v>0.101650283698954</v>
      </c>
      <c r="BF14" s="17">
        <v>0.140443939258697</v>
      </c>
      <c r="BG14" s="17"/>
      <c r="BH14" s="17">
        <v>8.7154623114728796E-2</v>
      </c>
      <c r="BI14" s="17">
        <v>0.139033895989814</v>
      </c>
      <c r="BJ14" s="17"/>
      <c r="BK14" s="17">
        <v>0.103880993529749</v>
      </c>
      <c r="BL14" s="17">
        <v>0.141192254289536</v>
      </c>
      <c r="BM14" s="17"/>
      <c r="BN14" s="17">
        <v>0.101889341641172</v>
      </c>
      <c r="BO14" s="17">
        <v>0.137889611163314</v>
      </c>
      <c r="BP14" s="17"/>
      <c r="BQ14" s="17">
        <v>9.4553390100562601E-2</v>
      </c>
      <c r="BR14" s="17">
        <v>0.14543451091506901</v>
      </c>
      <c r="BS14" s="17"/>
      <c r="BT14" s="17">
        <v>9.2573296042413503E-2</v>
      </c>
      <c r="BU14" s="17">
        <v>0.140638989930497</v>
      </c>
      <c r="BV14" s="17"/>
      <c r="BW14" s="17">
        <v>0.12968407723967801</v>
      </c>
      <c r="BX14" s="17">
        <v>0.13975108453451501</v>
      </c>
      <c r="BY14" s="17"/>
      <c r="BZ14" s="17">
        <v>0.14556059008123401</v>
      </c>
      <c r="CA14" s="17">
        <v>0.13471027157658599</v>
      </c>
    </row>
    <row r="15" spans="2:79" x14ac:dyDescent="0.35">
      <c r="B15" s="18" t="s">
        <v>578</v>
      </c>
      <c r="C15" s="17">
        <v>0.1682640899258</v>
      </c>
      <c r="D15" s="17">
        <v>0.18910895542870099</v>
      </c>
      <c r="E15" s="17">
        <v>0.211866462531178</v>
      </c>
      <c r="F15" s="17">
        <v>0.18705089695581101</v>
      </c>
      <c r="G15" s="17">
        <v>0.18973995334011101</v>
      </c>
      <c r="H15" s="17">
        <v>0.123979961640972</v>
      </c>
      <c r="I15" s="17">
        <v>0.20165154720256101</v>
      </c>
      <c r="J15" s="17">
        <v>8.3119954743035407E-2</v>
      </c>
      <c r="K15" s="17">
        <v>0.12998071566479599</v>
      </c>
      <c r="L15" s="17">
        <v>0.14742811705938899</v>
      </c>
      <c r="M15" s="17"/>
      <c r="N15" s="17">
        <v>0.111980090981127</v>
      </c>
      <c r="O15" s="17">
        <v>0.18612475061063499</v>
      </c>
      <c r="P15" s="17">
        <v>0.18267493052165401</v>
      </c>
      <c r="Q15" s="17">
        <v>0.173079122433905</v>
      </c>
      <c r="R15" s="17"/>
      <c r="S15" s="17">
        <v>0.12570702130647299</v>
      </c>
      <c r="T15" s="17">
        <v>9.8449348283521504E-2</v>
      </c>
      <c r="U15" s="17">
        <v>0.189771654074187</v>
      </c>
      <c r="V15" s="17">
        <v>0.166383123440728</v>
      </c>
      <c r="W15" s="17">
        <v>0.31321719560722999</v>
      </c>
      <c r="X15" s="17">
        <v>0.194854728807943</v>
      </c>
      <c r="Y15" s="17">
        <v>4.9510036881152103E-2</v>
      </c>
      <c r="Z15" s="17"/>
      <c r="AA15" s="17">
        <v>0.168156905338469</v>
      </c>
      <c r="AB15" s="17">
        <v>0.16884164371777</v>
      </c>
      <c r="AC15" s="17"/>
      <c r="AD15" s="17">
        <v>0.15063482099024</v>
      </c>
      <c r="AE15" s="17">
        <v>0.16303411562433401</v>
      </c>
      <c r="AF15" s="17">
        <v>0.18553030428667999</v>
      </c>
      <c r="AG15" s="17"/>
      <c r="AH15" s="17">
        <v>0.14379409249028999</v>
      </c>
      <c r="AI15" s="17">
        <v>0.176641043674819</v>
      </c>
      <c r="AJ15" s="17"/>
      <c r="AK15" s="17">
        <v>0.16677950987654999</v>
      </c>
      <c r="AL15" s="17">
        <v>0.16859994932539599</v>
      </c>
      <c r="AM15" s="17"/>
      <c r="AN15" s="17">
        <v>0.163675061832457</v>
      </c>
      <c r="AO15" s="17">
        <v>0.173079122433905</v>
      </c>
      <c r="AP15" s="17"/>
      <c r="AQ15" s="17">
        <v>0.169828015619159</v>
      </c>
      <c r="AR15" s="17">
        <v>0.166575225918113</v>
      </c>
      <c r="AS15" s="17"/>
      <c r="AT15" s="17">
        <v>0.124398670093779</v>
      </c>
      <c r="AU15" s="17">
        <v>0.14071759820971599</v>
      </c>
      <c r="AV15" s="17">
        <v>0.19175583647023201</v>
      </c>
      <c r="AW15" s="17">
        <v>0.164495613157353</v>
      </c>
      <c r="AX15" s="17"/>
      <c r="AY15" s="17">
        <v>0.1682640899258</v>
      </c>
      <c r="AZ15" s="17" t="s">
        <v>99</v>
      </c>
      <c r="BA15" s="17"/>
      <c r="BB15" s="17">
        <v>0.12458702551400901</v>
      </c>
      <c r="BC15" s="17">
        <v>0.173915273811</v>
      </c>
      <c r="BD15" s="17"/>
      <c r="BE15" s="17">
        <v>0.153773431348353</v>
      </c>
      <c r="BF15" s="17">
        <v>0.17027825514246001</v>
      </c>
      <c r="BG15" s="17"/>
      <c r="BH15" s="17">
        <v>0.205468676266096</v>
      </c>
      <c r="BI15" s="17">
        <v>0.16571702277856801</v>
      </c>
      <c r="BJ15" s="17"/>
      <c r="BK15" s="17">
        <v>0.141195713955104</v>
      </c>
      <c r="BL15" s="17">
        <v>0.172926610803145</v>
      </c>
      <c r="BM15" s="17"/>
      <c r="BN15" s="17">
        <v>0.15335861869103201</v>
      </c>
      <c r="BO15" s="17">
        <v>0.16922480378239499</v>
      </c>
      <c r="BP15" s="17"/>
      <c r="BQ15" s="17">
        <v>0.20346912752933199</v>
      </c>
      <c r="BR15" s="17">
        <v>0.15994556425083101</v>
      </c>
      <c r="BS15" s="17"/>
      <c r="BT15" s="17">
        <v>0.153682051435273</v>
      </c>
      <c r="BU15" s="17">
        <v>0.16993038916741299</v>
      </c>
      <c r="BV15" s="17"/>
      <c r="BW15" s="17">
        <v>0.16766970245732801</v>
      </c>
      <c r="BX15" s="17">
        <v>0.16866273601984999</v>
      </c>
      <c r="BY15" s="17"/>
      <c r="BZ15" s="17">
        <v>0.16422440719335099</v>
      </c>
      <c r="CA15" s="17">
        <v>0.168673964633656</v>
      </c>
    </row>
    <row r="16" spans="2:79" x14ac:dyDescent="0.35">
      <c r="B16" s="18" t="s">
        <v>579</v>
      </c>
      <c r="C16" s="17">
        <v>0.26478460754617</v>
      </c>
      <c r="D16" s="17">
        <v>0.228003497990281</v>
      </c>
      <c r="E16" s="17">
        <v>0.31143052382842101</v>
      </c>
      <c r="F16" s="17">
        <v>0.250450773740508</v>
      </c>
      <c r="G16" s="17">
        <v>0.22173540207735801</v>
      </c>
      <c r="H16" s="17">
        <v>0.31503654930746</v>
      </c>
      <c r="I16" s="17">
        <v>0.29344621712399399</v>
      </c>
      <c r="J16" s="17">
        <v>0.25451524112556501</v>
      </c>
      <c r="K16" s="17">
        <v>0.230249839757486</v>
      </c>
      <c r="L16" s="17">
        <v>0.268829326174573</v>
      </c>
      <c r="M16" s="17"/>
      <c r="N16" s="17">
        <v>0.16756150870981601</v>
      </c>
      <c r="O16" s="17">
        <v>0.26764511810302499</v>
      </c>
      <c r="P16" s="17">
        <v>0.26804726521309202</v>
      </c>
      <c r="Q16" s="17">
        <v>0.29149698981227301</v>
      </c>
      <c r="R16" s="17"/>
      <c r="S16" s="17">
        <v>0.15600117016996301</v>
      </c>
      <c r="T16" s="17">
        <v>0.23135334412206099</v>
      </c>
      <c r="U16" s="17">
        <v>0.192516254175253</v>
      </c>
      <c r="V16" s="17">
        <v>0.226361329167551</v>
      </c>
      <c r="W16" s="17">
        <v>0.34047747724827199</v>
      </c>
      <c r="X16" s="17">
        <v>0.36280486981205201</v>
      </c>
      <c r="Y16" s="17">
        <v>0.26683572638379099</v>
      </c>
      <c r="Z16" s="17"/>
      <c r="AA16" s="17">
        <v>0.27730479850714601</v>
      </c>
      <c r="AB16" s="17">
        <v>0.19732076833437001</v>
      </c>
      <c r="AC16" s="17"/>
      <c r="AD16" s="17">
        <v>0.26294174910427398</v>
      </c>
      <c r="AE16" s="17">
        <v>0.29614308378908</v>
      </c>
      <c r="AF16" s="17">
        <v>0.28221339482324997</v>
      </c>
      <c r="AG16" s="17"/>
      <c r="AH16" s="17">
        <v>0.26331636689981303</v>
      </c>
      <c r="AI16" s="17">
        <v>0.26528723873848498</v>
      </c>
      <c r="AJ16" s="17"/>
      <c r="AK16" s="17">
        <v>0.22372448181961499</v>
      </c>
      <c r="AL16" s="17">
        <v>0.27407371875361802</v>
      </c>
      <c r="AM16" s="17"/>
      <c r="AN16" s="17">
        <v>0.23932603121196</v>
      </c>
      <c r="AO16" s="17">
        <v>0.29149698981227301</v>
      </c>
      <c r="AP16" s="17"/>
      <c r="AQ16" s="17">
        <v>0.28169785212448301</v>
      </c>
      <c r="AR16" s="17">
        <v>0.24652020397326799</v>
      </c>
      <c r="AS16" s="17"/>
      <c r="AT16" s="17">
        <v>0.20057438720517701</v>
      </c>
      <c r="AU16" s="17">
        <v>0.24305699746005599</v>
      </c>
      <c r="AV16" s="17">
        <v>0.27886702234175298</v>
      </c>
      <c r="AW16" s="17">
        <v>0.28148092969628102</v>
      </c>
      <c r="AX16" s="17"/>
      <c r="AY16" s="17">
        <v>0.26478460754617</v>
      </c>
      <c r="AZ16" s="17" t="s">
        <v>99</v>
      </c>
      <c r="BA16" s="17"/>
      <c r="BB16" s="17">
        <v>0.26924178037344898</v>
      </c>
      <c r="BC16" s="17">
        <v>0.26420791349417</v>
      </c>
      <c r="BD16" s="17"/>
      <c r="BE16" s="17">
        <v>0.20290171004615401</v>
      </c>
      <c r="BF16" s="17">
        <v>0.27338617516881802</v>
      </c>
      <c r="BG16" s="17"/>
      <c r="BH16" s="17">
        <v>0.21833208446215999</v>
      </c>
      <c r="BI16" s="17">
        <v>0.26796479867559397</v>
      </c>
      <c r="BJ16" s="17"/>
      <c r="BK16" s="17">
        <v>0.267957223987842</v>
      </c>
      <c r="BL16" s="17">
        <v>0.26423812517090201</v>
      </c>
      <c r="BM16" s="17"/>
      <c r="BN16" s="17">
        <v>0.219279101664026</v>
      </c>
      <c r="BO16" s="17">
        <v>0.26771760908391001</v>
      </c>
      <c r="BP16" s="17"/>
      <c r="BQ16" s="17">
        <v>0.26140967697295597</v>
      </c>
      <c r="BR16" s="17">
        <v>0.265582062925729</v>
      </c>
      <c r="BS16" s="17"/>
      <c r="BT16" s="17">
        <v>0.19623232336490601</v>
      </c>
      <c r="BU16" s="17">
        <v>0.27261812267618601</v>
      </c>
      <c r="BV16" s="17"/>
      <c r="BW16" s="17">
        <v>0.25398949498201501</v>
      </c>
      <c r="BX16" s="17">
        <v>0.27202471553429902</v>
      </c>
      <c r="BY16" s="17"/>
      <c r="BZ16" s="17">
        <v>0.23322226623200601</v>
      </c>
      <c r="CA16" s="17">
        <v>0.26798698909001101</v>
      </c>
    </row>
    <row r="17" spans="2:79" x14ac:dyDescent="0.35">
      <c r="B17" s="18" t="s">
        <v>580</v>
      </c>
      <c r="C17" s="17">
        <v>0.134596945082716</v>
      </c>
      <c r="D17" s="17">
        <v>0.119143164108632</v>
      </c>
      <c r="E17" s="17">
        <v>8.0971074824240596E-2</v>
      </c>
      <c r="F17" s="17">
        <v>0.10979361580568101</v>
      </c>
      <c r="G17" s="17">
        <v>0.121442023823844</v>
      </c>
      <c r="H17" s="17">
        <v>0.17203534281449301</v>
      </c>
      <c r="I17" s="17">
        <v>0.11061868099658299</v>
      </c>
      <c r="J17" s="17">
        <v>0.140442148236231</v>
      </c>
      <c r="K17" s="17">
        <v>0.23440604636682399</v>
      </c>
      <c r="L17" s="17">
        <v>0.20752435879932299</v>
      </c>
      <c r="M17" s="17"/>
      <c r="N17" s="17">
        <v>0.13991477895160101</v>
      </c>
      <c r="O17" s="17">
        <v>0.124059442120507</v>
      </c>
      <c r="P17" s="17">
        <v>0.12209009678355</v>
      </c>
      <c r="Q17" s="17">
        <v>0.14173047106241099</v>
      </c>
      <c r="R17" s="17"/>
      <c r="S17" s="17">
        <v>0.108201162981492</v>
      </c>
      <c r="T17" s="17">
        <v>6.4362102181788894E-2</v>
      </c>
      <c r="U17" s="17">
        <v>6.8189205542084005E-2</v>
      </c>
      <c r="V17" s="17">
        <v>8.1545022489608002E-2</v>
      </c>
      <c r="W17" s="17">
        <v>8.7709913861970301E-2</v>
      </c>
      <c r="X17" s="17">
        <v>0.202758996785498</v>
      </c>
      <c r="Y17" s="17">
        <v>0.25454560158786299</v>
      </c>
      <c r="Z17" s="17"/>
      <c r="AA17" s="17">
        <v>0.14077622559014</v>
      </c>
      <c r="AB17" s="17">
        <v>0.10130048915030899</v>
      </c>
      <c r="AC17" s="17"/>
      <c r="AD17" s="17">
        <v>0.16895061543151099</v>
      </c>
      <c r="AE17" s="17">
        <v>0.13137948315216699</v>
      </c>
      <c r="AF17" s="17">
        <v>0.12721942859335</v>
      </c>
      <c r="AG17" s="17"/>
      <c r="AH17" s="17">
        <v>0.13383834547602899</v>
      </c>
      <c r="AI17" s="17">
        <v>0.134856640811577</v>
      </c>
      <c r="AJ17" s="17"/>
      <c r="AK17" s="17">
        <v>0.13108749084219601</v>
      </c>
      <c r="AL17" s="17">
        <v>0.13539089566471699</v>
      </c>
      <c r="AM17" s="17"/>
      <c r="AN17" s="17">
        <v>0.12779824724000799</v>
      </c>
      <c r="AO17" s="17">
        <v>0.14173047106241099</v>
      </c>
      <c r="AP17" s="17"/>
      <c r="AQ17" s="17">
        <v>0.151812951498002</v>
      </c>
      <c r="AR17" s="17">
        <v>0.116005592747775</v>
      </c>
      <c r="AS17" s="17"/>
      <c r="AT17" s="17">
        <v>3.4409942167967299E-2</v>
      </c>
      <c r="AU17" s="17">
        <v>0.119576719764162</v>
      </c>
      <c r="AV17" s="17">
        <v>0.121827860120513</v>
      </c>
      <c r="AW17" s="17">
        <v>0.19903623276045301</v>
      </c>
      <c r="AX17" s="17"/>
      <c r="AY17" s="17">
        <v>0.134596945082716</v>
      </c>
      <c r="AZ17" s="17" t="s">
        <v>99</v>
      </c>
      <c r="BA17" s="17"/>
      <c r="BB17" s="17">
        <v>0.17472161811550399</v>
      </c>
      <c r="BC17" s="17">
        <v>0.12940538954445999</v>
      </c>
      <c r="BD17" s="17"/>
      <c r="BE17" s="17">
        <v>0.193480749157003</v>
      </c>
      <c r="BF17" s="17">
        <v>0.12641224392802899</v>
      </c>
      <c r="BG17" s="17"/>
      <c r="BH17" s="17">
        <v>0.11266851545792</v>
      </c>
      <c r="BI17" s="17">
        <v>0.136098189638342</v>
      </c>
      <c r="BJ17" s="17"/>
      <c r="BK17" s="17">
        <v>0.14921592536060099</v>
      </c>
      <c r="BL17" s="17">
        <v>0.132078829447522</v>
      </c>
      <c r="BM17" s="17"/>
      <c r="BN17" s="17">
        <v>0.169922525808817</v>
      </c>
      <c r="BO17" s="17">
        <v>0.13232007812820801</v>
      </c>
      <c r="BP17" s="17"/>
      <c r="BQ17" s="17">
        <v>0.120633718820118</v>
      </c>
      <c r="BR17" s="17">
        <v>0.137896286997328</v>
      </c>
      <c r="BS17" s="17"/>
      <c r="BT17" s="17">
        <v>0.20596221740672799</v>
      </c>
      <c r="BU17" s="17">
        <v>0.12644198792578601</v>
      </c>
      <c r="BV17" s="17"/>
      <c r="BW17" s="17">
        <v>0.142434394532584</v>
      </c>
      <c r="BX17" s="17">
        <v>0.12934049407015499</v>
      </c>
      <c r="BY17" s="17"/>
      <c r="BZ17" s="17">
        <v>0.13419714838997801</v>
      </c>
      <c r="CA17" s="17">
        <v>0.134637509296168</v>
      </c>
    </row>
    <row r="18" spans="2:79" x14ac:dyDescent="0.35">
      <c r="B18" s="18" t="s">
        <v>581</v>
      </c>
      <c r="C18" s="17">
        <v>6.4181457470115194E-2</v>
      </c>
      <c r="D18" s="17">
        <v>4.6082956203635901E-2</v>
      </c>
      <c r="E18" s="17">
        <v>4.5381554839257703E-2</v>
      </c>
      <c r="F18" s="17">
        <v>4.1052396779591799E-2</v>
      </c>
      <c r="G18" s="17">
        <v>8.0281878996489101E-2</v>
      </c>
      <c r="H18" s="17">
        <v>4.0629649994375301E-2</v>
      </c>
      <c r="I18" s="17">
        <v>7.2513627389861404E-2</v>
      </c>
      <c r="J18" s="17">
        <v>0.113166441088987</v>
      </c>
      <c r="K18" s="17">
        <v>0.13439578599141999</v>
      </c>
      <c r="L18" s="17">
        <v>4.4331923129529098E-2</v>
      </c>
      <c r="M18" s="17"/>
      <c r="N18" s="17">
        <v>6.6033072471623905E-2</v>
      </c>
      <c r="O18" s="17">
        <v>7.0638374421827702E-2</v>
      </c>
      <c r="P18" s="17">
        <v>5.1364943080618897E-2</v>
      </c>
      <c r="Q18" s="17">
        <v>6.6714223456614596E-2</v>
      </c>
      <c r="R18" s="17"/>
      <c r="S18" s="17">
        <v>9.31152931457669E-2</v>
      </c>
      <c r="T18" s="17">
        <v>7.0477700015678102E-2</v>
      </c>
      <c r="U18" s="17">
        <v>1.34133201410199E-2</v>
      </c>
      <c r="V18" s="17">
        <v>1.9822051693228399E-2</v>
      </c>
      <c r="W18" s="17">
        <v>1.55488066649475E-2</v>
      </c>
      <c r="X18" s="17">
        <v>5.4261099277555402E-2</v>
      </c>
      <c r="Y18" s="17">
        <v>0.18208767675413801</v>
      </c>
      <c r="Z18" s="17"/>
      <c r="AA18" s="17">
        <v>6.2961642834488907E-2</v>
      </c>
      <c r="AB18" s="17">
        <v>7.0754310767847994E-2</v>
      </c>
      <c r="AC18" s="17"/>
      <c r="AD18" s="17">
        <v>4.6868466347440699E-2</v>
      </c>
      <c r="AE18" s="17">
        <v>8.8248712410874994E-2</v>
      </c>
      <c r="AF18" s="17">
        <v>5.1776107140492703E-2</v>
      </c>
      <c r="AG18" s="17"/>
      <c r="AH18" s="17">
        <v>8.3127875504900403E-2</v>
      </c>
      <c r="AI18" s="17">
        <v>5.7695422152569502E-2</v>
      </c>
      <c r="AJ18" s="17"/>
      <c r="AK18" s="17">
        <v>8.5112547840331093E-2</v>
      </c>
      <c r="AL18" s="17">
        <v>5.9446176642264703E-2</v>
      </c>
      <c r="AM18" s="17"/>
      <c r="AN18" s="17">
        <v>6.1767572569785399E-2</v>
      </c>
      <c r="AO18" s="17">
        <v>6.6714223456614596E-2</v>
      </c>
      <c r="AP18" s="17"/>
      <c r="AQ18" s="17">
        <v>9.0117187321309897E-2</v>
      </c>
      <c r="AR18" s="17">
        <v>3.6173783675379503E-2</v>
      </c>
      <c r="AS18" s="17"/>
      <c r="AT18" s="17">
        <v>4.4162775053643501E-2</v>
      </c>
      <c r="AU18" s="17">
        <v>4.8852865405460501E-2</v>
      </c>
      <c r="AV18" s="17">
        <v>6.4314247286234402E-2</v>
      </c>
      <c r="AW18" s="17">
        <v>8.5050761289234098E-2</v>
      </c>
      <c r="AX18" s="17"/>
      <c r="AY18" s="17">
        <v>6.4181457470115194E-2</v>
      </c>
      <c r="AZ18" s="17" t="s">
        <v>99</v>
      </c>
      <c r="BA18" s="17"/>
      <c r="BB18" s="17">
        <v>6.6778918541029506E-2</v>
      </c>
      <c r="BC18" s="17">
        <v>6.38453833693471E-2</v>
      </c>
      <c r="BD18" s="17"/>
      <c r="BE18" s="17">
        <v>8.1804925280011001E-2</v>
      </c>
      <c r="BF18" s="17">
        <v>6.1731839623563302E-2</v>
      </c>
      <c r="BG18" s="17"/>
      <c r="BH18" s="17">
        <v>6.3325975071212695E-2</v>
      </c>
      <c r="BI18" s="17">
        <v>6.4240024741723897E-2</v>
      </c>
      <c r="BJ18" s="17"/>
      <c r="BK18" s="17">
        <v>9.2818810121858095E-2</v>
      </c>
      <c r="BL18" s="17">
        <v>5.9248680758458301E-2</v>
      </c>
      <c r="BM18" s="17"/>
      <c r="BN18" s="17">
        <v>6.2266558093259101E-2</v>
      </c>
      <c r="BO18" s="17">
        <v>6.4304879959505498E-2</v>
      </c>
      <c r="BP18" s="17"/>
      <c r="BQ18" s="17">
        <v>9.9547769858874494E-2</v>
      </c>
      <c r="BR18" s="17">
        <v>5.5824824509002099E-2</v>
      </c>
      <c r="BS18" s="17"/>
      <c r="BT18" s="17">
        <v>9.7869733861301197E-2</v>
      </c>
      <c r="BU18" s="17">
        <v>6.0331875709764997E-2</v>
      </c>
      <c r="BV18" s="17"/>
      <c r="BW18" s="17">
        <v>6.0801662672287198E-2</v>
      </c>
      <c r="BX18" s="17">
        <v>6.6448231361407997E-2</v>
      </c>
      <c r="BY18" s="17"/>
      <c r="BZ18" s="17">
        <v>9.2540824969885804E-2</v>
      </c>
      <c r="CA18" s="17">
        <v>6.1304056387214E-2</v>
      </c>
    </row>
    <row r="19" spans="2:79" x14ac:dyDescent="0.35">
      <c r="B19" s="18" t="s">
        <v>582</v>
      </c>
      <c r="C19" s="17">
        <v>2.3683425450000802E-2</v>
      </c>
      <c r="D19" s="17">
        <v>1.2842907377758801E-2</v>
      </c>
      <c r="E19" s="17">
        <v>3.0612865533883801E-2</v>
      </c>
      <c r="F19" s="17">
        <v>2.6066665436217301E-2</v>
      </c>
      <c r="G19" s="17">
        <v>1.6437713092473501E-2</v>
      </c>
      <c r="H19" s="17">
        <v>2.7311364866014601E-2</v>
      </c>
      <c r="I19" s="17">
        <v>9.8879494825346304E-3</v>
      </c>
      <c r="J19" s="17">
        <v>4.1863436486482802E-2</v>
      </c>
      <c r="K19" s="17">
        <v>1.33741729169702E-2</v>
      </c>
      <c r="L19" s="17">
        <v>4.8361880915214699E-2</v>
      </c>
      <c r="M19" s="17"/>
      <c r="N19" s="17">
        <v>5.1575335156570701E-2</v>
      </c>
      <c r="O19" s="17">
        <v>1.85635900955845E-2</v>
      </c>
      <c r="P19" s="17">
        <v>2.2701172659063001E-2</v>
      </c>
      <c r="Q19" s="17">
        <v>1.74969744772661E-2</v>
      </c>
      <c r="R19" s="17"/>
      <c r="S19" s="17">
        <v>1.8052689890187601E-2</v>
      </c>
      <c r="T19" s="17">
        <v>1.0956021117044801E-2</v>
      </c>
      <c r="U19" s="17">
        <v>0</v>
      </c>
      <c r="V19" s="17">
        <v>9.9019908145461608E-3</v>
      </c>
      <c r="W19" s="17">
        <v>4.5274038638736698E-3</v>
      </c>
      <c r="X19" s="17">
        <v>1.52264955959892E-2</v>
      </c>
      <c r="Y19" s="17">
        <v>9.3657891048603198E-2</v>
      </c>
      <c r="Z19" s="17"/>
      <c r="AA19" s="17">
        <v>2.5382312057050101E-2</v>
      </c>
      <c r="AB19" s="17">
        <v>1.4529139125271999E-2</v>
      </c>
      <c r="AC19" s="17"/>
      <c r="AD19" s="17">
        <v>1.73189610408447E-2</v>
      </c>
      <c r="AE19" s="17">
        <v>3.60390539221895E-2</v>
      </c>
      <c r="AF19" s="17">
        <v>2.0952220521219998E-2</v>
      </c>
      <c r="AG19" s="17"/>
      <c r="AH19" s="17">
        <v>2.82346269339755E-2</v>
      </c>
      <c r="AI19" s="17">
        <v>2.2125386695227699E-2</v>
      </c>
      <c r="AJ19" s="17"/>
      <c r="AK19" s="17">
        <v>2.61668245531709E-2</v>
      </c>
      <c r="AL19" s="17">
        <v>2.3121601294968899E-2</v>
      </c>
      <c r="AM19" s="17"/>
      <c r="AN19" s="17">
        <v>2.9579501388052501E-2</v>
      </c>
      <c r="AO19" s="17">
        <v>1.74969744772661E-2</v>
      </c>
      <c r="AP19" s="17"/>
      <c r="AQ19" s="17">
        <v>3.5107632190043397E-2</v>
      </c>
      <c r="AR19" s="17">
        <v>1.13465659293886E-2</v>
      </c>
      <c r="AS19" s="17"/>
      <c r="AT19" s="17">
        <v>0</v>
      </c>
      <c r="AU19" s="17">
        <v>3.40002016795974E-2</v>
      </c>
      <c r="AV19" s="17">
        <v>2.17877569824441E-2</v>
      </c>
      <c r="AW19" s="17">
        <v>2.52163160913783E-2</v>
      </c>
      <c r="AX19" s="17"/>
      <c r="AY19" s="17">
        <v>2.3683425450000802E-2</v>
      </c>
      <c r="AZ19" s="17" t="s">
        <v>99</v>
      </c>
      <c r="BA19" s="17"/>
      <c r="BB19" s="17">
        <v>2.4359938172779101E-2</v>
      </c>
      <c r="BC19" s="17">
        <v>2.3595894434613601E-2</v>
      </c>
      <c r="BD19" s="17"/>
      <c r="BE19" s="17">
        <v>2.76205009407232E-2</v>
      </c>
      <c r="BF19" s="17">
        <v>2.3136181826366099E-2</v>
      </c>
      <c r="BG19" s="17"/>
      <c r="BH19" s="17">
        <v>2.6743043525017701E-2</v>
      </c>
      <c r="BI19" s="17">
        <v>2.3473960611158799E-2</v>
      </c>
      <c r="BJ19" s="17"/>
      <c r="BK19" s="17">
        <v>1.49086890163383E-2</v>
      </c>
      <c r="BL19" s="17">
        <v>2.5194871569244701E-2</v>
      </c>
      <c r="BM19" s="17"/>
      <c r="BN19" s="17">
        <v>2.6719613418291901E-2</v>
      </c>
      <c r="BO19" s="17">
        <v>2.3487731680483501E-2</v>
      </c>
      <c r="BP19" s="17"/>
      <c r="BQ19" s="17">
        <v>2.9811415664543799E-2</v>
      </c>
      <c r="BR19" s="17">
        <v>2.2235455289885801E-2</v>
      </c>
      <c r="BS19" s="17"/>
      <c r="BT19" s="17">
        <v>4.6058379628137698E-2</v>
      </c>
      <c r="BU19" s="17">
        <v>2.11266245471394E-2</v>
      </c>
      <c r="BV19" s="17"/>
      <c r="BW19" s="17">
        <v>3.2061581590806902E-2</v>
      </c>
      <c r="BX19" s="17">
        <v>1.8064331175591499E-2</v>
      </c>
      <c r="BY19" s="17"/>
      <c r="BZ19" s="17">
        <v>4.4526145963498603E-2</v>
      </c>
      <c r="CA19" s="17">
        <v>2.1568679182241798E-2</v>
      </c>
    </row>
    <row r="20" spans="2:79" x14ac:dyDescent="0.35">
      <c r="B20" s="18" t="s">
        <v>75</v>
      </c>
      <c r="C20" s="19">
        <v>4.0266148829721002E-2</v>
      </c>
      <c r="D20" s="19">
        <v>4.5149734763834201E-2</v>
      </c>
      <c r="E20" s="19">
        <v>0</v>
      </c>
      <c r="F20" s="19">
        <v>3.5142461024634003E-2</v>
      </c>
      <c r="G20" s="19">
        <v>5.597197419141E-2</v>
      </c>
      <c r="H20" s="19">
        <v>4.19583463176805E-2</v>
      </c>
      <c r="I20" s="19">
        <v>6.6899703768982799E-2</v>
      </c>
      <c r="J20" s="19">
        <v>3.99849645351497E-2</v>
      </c>
      <c r="K20" s="19">
        <v>1.4458966579409999E-2</v>
      </c>
      <c r="L20" s="19">
        <v>2.90014958697382E-2</v>
      </c>
      <c r="M20" s="19"/>
      <c r="N20" s="19">
        <v>5.6924042073466602E-2</v>
      </c>
      <c r="O20" s="19">
        <v>3.1596161588127801E-2</v>
      </c>
      <c r="P20" s="19">
        <v>5.0048706443041997E-2</v>
      </c>
      <c r="Q20" s="19">
        <v>3.4206728071254099E-2</v>
      </c>
      <c r="R20" s="19"/>
      <c r="S20" s="19">
        <v>3.2571355196169299E-2</v>
      </c>
      <c r="T20" s="19">
        <v>2.1298572241418401E-2</v>
      </c>
      <c r="U20" s="19">
        <v>0</v>
      </c>
      <c r="V20" s="19">
        <v>1.3687078851455E-2</v>
      </c>
      <c r="W20" s="19">
        <v>1.27925795071202E-2</v>
      </c>
      <c r="X20" s="19">
        <v>9.4859855780842807E-3</v>
      </c>
      <c r="Y20" s="19">
        <v>3.3458180048968E-2</v>
      </c>
      <c r="Z20" s="19"/>
      <c r="AA20" s="19">
        <v>2.7295396194248801E-2</v>
      </c>
      <c r="AB20" s="19">
        <v>0.110157796088375</v>
      </c>
      <c r="AC20" s="19"/>
      <c r="AD20" s="19">
        <v>3.68122795239346E-2</v>
      </c>
      <c r="AE20" s="19">
        <v>6.6651979769952602E-3</v>
      </c>
      <c r="AF20" s="19">
        <v>4.1465478707810401E-2</v>
      </c>
      <c r="AG20" s="19"/>
      <c r="AH20" s="19">
        <v>1.2704047264254999E-2</v>
      </c>
      <c r="AI20" s="19">
        <v>4.9701640216598501E-2</v>
      </c>
      <c r="AJ20" s="19"/>
      <c r="AK20" s="19">
        <v>5.01387860281318E-2</v>
      </c>
      <c r="AL20" s="19">
        <v>3.8032643129870702E-2</v>
      </c>
      <c r="AM20" s="19"/>
      <c r="AN20" s="19">
        <v>4.60411570032256E-2</v>
      </c>
      <c r="AO20" s="19">
        <v>3.4206728071254099E-2</v>
      </c>
      <c r="AP20" s="19"/>
      <c r="AQ20" s="19">
        <v>2.76047037059182E-2</v>
      </c>
      <c r="AR20" s="19">
        <v>5.3939086774094397E-2</v>
      </c>
      <c r="AS20" s="19"/>
      <c r="AT20" s="19">
        <v>7.6611968310901501E-2</v>
      </c>
      <c r="AU20" s="19">
        <v>5.9903365708643498E-2</v>
      </c>
      <c r="AV20" s="19">
        <v>3.9760962540375401E-2</v>
      </c>
      <c r="AW20" s="19">
        <v>1.33624116294924E-2</v>
      </c>
      <c r="AX20" s="19"/>
      <c r="AY20" s="19">
        <v>4.0266148829721002E-2</v>
      </c>
      <c r="AZ20" s="19" t="s">
        <v>99</v>
      </c>
      <c r="BA20" s="19"/>
      <c r="BB20" s="19">
        <v>3.3258063583705297E-2</v>
      </c>
      <c r="BC20" s="19">
        <v>4.1172894256451098E-2</v>
      </c>
      <c r="BD20" s="19"/>
      <c r="BE20" s="19">
        <v>4.1275429900348402E-2</v>
      </c>
      <c r="BF20" s="19">
        <v>4.0125861290999099E-2</v>
      </c>
      <c r="BG20" s="19"/>
      <c r="BH20" s="19">
        <v>6.0592467273465102E-2</v>
      </c>
      <c r="BI20" s="19">
        <v>3.8874586578263703E-2</v>
      </c>
      <c r="BJ20" s="19"/>
      <c r="BK20" s="19">
        <v>5.7637381366873103E-2</v>
      </c>
      <c r="BL20" s="19">
        <v>3.7273958442778102E-2</v>
      </c>
      <c r="BM20" s="19"/>
      <c r="BN20" s="19">
        <v>1.0530153641590099E-2</v>
      </c>
      <c r="BO20" s="19">
        <v>4.21827459078618E-2</v>
      </c>
      <c r="BP20" s="19"/>
      <c r="BQ20" s="19">
        <v>3.26002652547418E-2</v>
      </c>
      <c r="BR20" s="19">
        <v>4.2077504637885198E-2</v>
      </c>
      <c r="BS20" s="19"/>
      <c r="BT20" s="19">
        <v>2.3354289007287098E-2</v>
      </c>
      <c r="BU20" s="19">
        <v>4.2198678305259099E-2</v>
      </c>
      <c r="BV20" s="19"/>
      <c r="BW20" s="19">
        <v>3.4243884375160703E-2</v>
      </c>
      <c r="BX20" s="19">
        <v>4.4305184525269901E-2</v>
      </c>
      <c r="BY20" s="19"/>
      <c r="BZ20" s="19">
        <v>5.6570391560465299E-3</v>
      </c>
      <c r="CA20" s="19">
        <v>4.3777661900458002E-2</v>
      </c>
    </row>
    <row r="21" spans="2:79" x14ac:dyDescent="0.35">
      <c r="B21" s="16" t="s">
        <v>715</v>
      </c>
    </row>
    <row r="22" spans="2:79" x14ac:dyDescent="0.35">
      <c r="B22" t="s">
        <v>78</v>
      </c>
    </row>
    <row r="23" spans="2:79" x14ac:dyDescent="0.35">
      <c r="B23" t="s">
        <v>79</v>
      </c>
    </row>
    <row r="25" spans="2:79" x14ac:dyDescent="0.35">
      <c r="B25"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CA24"/>
  <sheetViews>
    <sheetView showGridLines="0" topLeftCell="A7" workbookViewId="0">
      <pane xSplit="2" topLeftCell="C1" activePane="topRight" state="frozen"/>
      <selection pane="topRight" activeCell="B20" sqref="B20"/>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593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1479</v>
      </c>
      <c r="D7" s="10">
        <v>186</v>
      </c>
      <c r="E7" s="10">
        <v>153</v>
      </c>
      <c r="F7" s="10">
        <v>188</v>
      </c>
      <c r="G7" s="10">
        <v>239</v>
      </c>
      <c r="H7" s="10">
        <v>203</v>
      </c>
      <c r="I7" s="10">
        <v>198</v>
      </c>
      <c r="J7" s="10">
        <v>134</v>
      </c>
      <c r="K7" s="10">
        <v>80</v>
      </c>
      <c r="L7" s="10">
        <v>98</v>
      </c>
      <c r="M7" s="10"/>
      <c r="N7" s="10">
        <v>212</v>
      </c>
      <c r="O7" s="10">
        <v>188</v>
      </c>
      <c r="P7" s="10">
        <v>310</v>
      </c>
      <c r="Q7" s="10">
        <v>769</v>
      </c>
      <c r="R7" s="10"/>
      <c r="S7" s="10">
        <v>129</v>
      </c>
      <c r="T7" s="10">
        <v>102</v>
      </c>
      <c r="U7" s="10">
        <v>139</v>
      </c>
      <c r="V7" s="10">
        <v>247</v>
      </c>
      <c r="W7" s="10">
        <v>260</v>
      </c>
      <c r="X7" s="10">
        <v>305</v>
      </c>
      <c r="Y7" s="10">
        <v>230</v>
      </c>
      <c r="Z7" s="10"/>
      <c r="AA7" s="10">
        <v>1255</v>
      </c>
      <c r="AB7" s="10">
        <v>224</v>
      </c>
      <c r="AC7" s="10"/>
      <c r="AD7" s="10">
        <v>425</v>
      </c>
      <c r="AE7" s="10">
        <v>392</v>
      </c>
      <c r="AF7" s="10">
        <v>432</v>
      </c>
      <c r="AG7" s="10"/>
      <c r="AH7" s="10">
        <v>391</v>
      </c>
      <c r="AI7" s="10">
        <v>1088</v>
      </c>
      <c r="AJ7" s="10"/>
      <c r="AK7" s="10">
        <v>275</v>
      </c>
      <c r="AL7" s="10">
        <v>1204</v>
      </c>
      <c r="AM7" s="10"/>
      <c r="AN7" s="10">
        <v>710</v>
      </c>
      <c r="AO7" s="10">
        <v>769</v>
      </c>
      <c r="AP7" s="10"/>
      <c r="AQ7" s="10">
        <v>767</v>
      </c>
      <c r="AR7" s="10">
        <v>712</v>
      </c>
      <c r="AS7" s="10"/>
      <c r="AT7" s="10">
        <v>101</v>
      </c>
      <c r="AU7" s="10">
        <v>320</v>
      </c>
      <c r="AV7" s="10">
        <v>690</v>
      </c>
      <c r="AW7" s="10">
        <v>363</v>
      </c>
      <c r="AX7" s="10"/>
      <c r="AY7" s="10">
        <v>1479</v>
      </c>
      <c r="AZ7" s="10" t="s">
        <v>98</v>
      </c>
      <c r="BA7" s="10"/>
      <c r="BB7" s="10">
        <v>175</v>
      </c>
      <c r="BC7" s="10">
        <v>1304</v>
      </c>
      <c r="BD7" s="10"/>
      <c r="BE7" s="10">
        <v>185</v>
      </c>
      <c r="BF7" s="10">
        <v>1294</v>
      </c>
      <c r="BG7" s="10"/>
      <c r="BH7" s="10">
        <v>95</v>
      </c>
      <c r="BI7" s="10">
        <v>1384</v>
      </c>
      <c r="BJ7" s="10"/>
      <c r="BK7" s="10">
        <v>222</v>
      </c>
      <c r="BL7" s="10">
        <v>1257</v>
      </c>
      <c r="BM7" s="10"/>
      <c r="BN7" s="10">
        <v>94</v>
      </c>
      <c r="BO7" s="10">
        <v>1385</v>
      </c>
      <c r="BP7" s="10"/>
      <c r="BQ7" s="10">
        <v>289</v>
      </c>
      <c r="BR7" s="10">
        <v>1190</v>
      </c>
      <c r="BS7" s="10"/>
      <c r="BT7" s="10">
        <v>154</v>
      </c>
      <c r="BU7" s="10">
        <v>1325</v>
      </c>
      <c r="BV7" s="10"/>
      <c r="BW7" s="10">
        <v>557</v>
      </c>
      <c r="BX7" s="10">
        <v>922</v>
      </c>
      <c r="BY7" s="10"/>
      <c r="BZ7" s="10">
        <v>130</v>
      </c>
      <c r="CA7" s="10">
        <v>1349</v>
      </c>
    </row>
    <row r="8" spans="2:79" ht="30" customHeight="1" x14ac:dyDescent="0.35">
      <c r="B8" s="11" t="s">
        <v>27</v>
      </c>
      <c r="C8" s="11">
        <v>1427</v>
      </c>
      <c r="D8" s="11">
        <v>179</v>
      </c>
      <c r="E8" s="11">
        <v>147</v>
      </c>
      <c r="F8" s="11">
        <v>182</v>
      </c>
      <c r="G8" s="11">
        <v>224</v>
      </c>
      <c r="H8" s="11">
        <v>198</v>
      </c>
      <c r="I8" s="11">
        <v>194</v>
      </c>
      <c r="J8" s="11">
        <v>131</v>
      </c>
      <c r="K8" s="11">
        <v>74</v>
      </c>
      <c r="L8" s="11">
        <v>99</v>
      </c>
      <c r="M8" s="11"/>
      <c r="N8" s="11">
        <v>208</v>
      </c>
      <c r="O8" s="11">
        <v>236</v>
      </c>
      <c r="P8" s="11">
        <v>287</v>
      </c>
      <c r="Q8" s="11">
        <v>696</v>
      </c>
      <c r="R8" s="11"/>
      <c r="S8" s="11">
        <v>131</v>
      </c>
      <c r="T8" s="11">
        <v>96</v>
      </c>
      <c r="U8" s="11">
        <v>133</v>
      </c>
      <c r="V8" s="11">
        <v>237</v>
      </c>
      <c r="W8" s="11">
        <v>246</v>
      </c>
      <c r="X8" s="11">
        <v>295</v>
      </c>
      <c r="Y8" s="11">
        <v>220</v>
      </c>
      <c r="Z8" s="11"/>
      <c r="AA8" s="11">
        <v>1204</v>
      </c>
      <c r="AB8" s="11">
        <v>223</v>
      </c>
      <c r="AC8" s="11"/>
      <c r="AD8" s="11">
        <v>407</v>
      </c>
      <c r="AE8" s="11">
        <v>368</v>
      </c>
      <c r="AF8" s="11">
        <v>422</v>
      </c>
      <c r="AG8" s="11"/>
      <c r="AH8" s="11">
        <v>364</v>
      </c>
      <c r="AI8" s="11">
        <v>1063</v>
      </c>
      <c r="AJ8" s="11"/>
      <c r="AK8" s="11">
        <v>263</v>
      </c>
      <c r="AL8" s="11">
        <v>1164</v>
      </c>
      <c r="AM8" s="11"/>
      <c r="AN8" s="11">
        <v>731</v>
      </c>
      <c r="AO8" s="11">
        <v>696</v>
      </c>
      <c r="AP8" s="11"/>
      <c r="AQ8" s="11">
        <v>741</v>
      </c>
      <c r="AR8" s="11">
        <v>686</v>
      </c>
      <c r="AS8" s="11"/>
      <c r="AT8" s="11">
        <v>101</v>
      </c>
      <c r="AU8" s="11">
        <v>316</v>
      </c>
      <c r="AV8" s="11">
        <v>660</v>
      </c>
      <c r="AW8" s="11">
        <v>344</v>
      </c>
      <c r="AX8" s="11"/>
      <c r="AY8" s="11">
        <v>1427</v>
      </c>
      <c r="AZ8" s="11" t="s">
        <v>98</v>
      </c>
      <c r="BA8" s="11"/>
      <c r="BB8" s="11">
        <v>163</v>
      </c>
      <c r="BC8" s="11">
        <v>1263</v>
      </c>
      <c r="BD8" s="11"/>
      <c r="BE8" s="11">
        <v>174</v>
      </c>
      <c r="BF8" s="11">
        <v>1253</v>
      </c>
      <c r="BG8" s="11"/>
      <c r="BH8" s="11">
        <v>91</v>
      </c>
      <c r="BI8" s="11">
        <v>1335</v>
      </c>
      <c r="BJ8" s="11"/>
      <c r="BK8" s="11">
        <v>210</v>
      </c>
      <c r="BL8" s="11">
        <v>1217</v>
      </c>
      <c r="BM8" s="11"/>
      <c r="BN8" s="11">
        <v>86</v>
      </c>
      <c r="BO8" s="11">
        <v>1341</v>
      </c>
      <c r="BP8" s="11"/>
      <c r="BQ8" s="11">
        <v>273</v>
      </c>
      <c r="BR8" s="11">
        <v>1154</v>
      </c>
      <c r="BS8" s="11"/>
      <c r="BT8" s="11">
        <v>146</v>
      </c>
      <c r="BU8" s="11">
        <v>1281</v>
      </c>
      <c r="BV8" s="11"/>
      <c r="BW8" s="11">
        <v>573</v>
      </c>
      <c r="BX8" s="11">
        <v>854</v>
      </c>
      <c r="BY8" s="11"/>
      <c r="BZ8" s="11">
        <v>131</v>
      </c>
      <c r="CA8" s="11">
        <v>1295</v>
      </c>
    </row>
    <row r="9" spans="2:79" ht="29" x14ac:dyDescent="0.35">
      <c r="B9" s="18" t="s">
        <v>584</v>
      </c>
      <c r="C9" s="17">
        <v>0.396625882958832</v>
      </c>
      <c r="D9" s="17">
        <v>0.32419503513971498</v>
      </c>
      <c r="E9" s="17">
        <v>0.395772898097144</v>
      </c>
      <c r="F9" s="17">
        <v>0.40719887625000001</v>
      </c>
      <c r="G9" s="17">
        <v>0.34144205486474799</v>
      </c>
      <c r="H9" s="17">
        <v>0.49075265688809</v>
      </c>
      <c r="I9" s="17">
        <v>0.495866158517696</v>
      </c>
      <c r="J9" s="17">
        <v>0.291496439812991</v>
      </c>
      <c r="K9" s="17">
        <v>0.29969100828351902</v>
      </c>
      <c r="L9" s="17">
        <v>0.463962090520459</v>
      </c>
      <c r="M9" s="17"/>
      <c r="N9" s="17">
        <v>0.46710270642321</v>
      </c>
      <c r="O9" s="17">
        <v>0.267163064594859</v>
      </c>
      <c r="P9" s="17">
        <v>0.39685353670721801</v>
      </c>
      <c r="Q9" s="17">
        <v>0.41939435355781801</v>
      </c>
      <c r="R9" s="17"/>
      <c r="S9" s="17">
        <v>0.45931092059791001</v>
      </c>
      <c r="T9" s="17">
        <v>0.58078357166391203</v>
      </c>
      <c r="U9" s="17">
        <v>0.44233410728385297</v>
      </c>
      <c r="V9" s="17">
        <v>0.34307423571700302</v>
      </c>
      <c r="W9" s="17">
        <v>0.394411701204474</v>
      </c>
      <c r="X9" s="17">
        <v>0.348642644711741</v>
      </c>
      <c r="Y9" s="17">
        <v>0.38107067653482901</v>
      </c>
      <c r="Z9" s="17"/>
      <c r="AA9" s="17">
        <v>0.39453341894455801</v>
      </c>
      <c r="AB9" s="17">
        <v>0.407900923112411</v>
      </c>
      <c r="AC9" s="17"/>
      <c r="AD9" s="17">
        <v>0.38822763625829898</v>
      </c>
      <c r="AE9" s="17">
        <v>0.43675110692904201</v>
      </c>
      <c r="AF9" s="17">
        <v>0.37254209006782402</v>
      </c>
      <c r="AG9" s="17"/>
      <c r="AH9" s="17">
        <v>0.42717131463075703</v>
      </c>
      <c r="AI9" s="17">
        <v>0.38616909116578502</v>
      </c>
      <c r="AJ9" s="17"/>
      <c r="AK9" s="17">
        <v>0.36005504435989999</v>
      </c>
      <c r="AL9" s="17">
        <v>0.40489937410587601</v>
      </c>
      <c r="AM9" s="17"/>
      <c r="AN9" s="17">
        <v>0.374926101899131</v>
      </c>
      <c r="AO9" s="17">
        <v>0.41939435355781801</v>
      </c>
      <c r="AP9" s="17"/>
      <c r="AQ9" s="17">
        <v>0.40111560239989802</v>
      </c>
      <c r="AR9" s="17">
        <v>0.39177749048032101</v>
      </c>
      <c r="AS9" s="17"/>
      <c r="AT9" s="17">
        <v>0.270562173806002</v>
      </c>
      <c r="AU9" s="17">
        <v>0.36786716037665601</v>
      </c>
      <c r="AV9" s="17">
        <v>0.42964512457585902</v>
      </c>
      <c r="AW9" s="17">
        <v>0.39539113663736503</v>
      </c>
      <c r="AX9" s="17"/>
      <c r="AY9" s="17">
        <v>0.396625882958832</v>
      </c>
      <c r="AZ9" s="17" t="s">
        <v>99</v>
      </c>
      <c r="BA9" s="17"/>
      <c r="BB9" s="17">
        <v>0.36259156410392801</v>
      </c>
      <c r="BC9" s="17">
        <v>0.40102943426995602</v>
      </c>
      <c r="BD9" s="17"/>
      <c r="BE9" s="17">
        <v>0.36900226764629801</v>
      </c>
      <c r="BF9" s="17">
        <v>0.40046549623958899</v>
      </c>
      <c r="BG9" s="17"/>
      <c r="BH9" s="17">
        <v>0.42791380422501002</v>
      </c>
      <c r="BI9" s="17">
        <v>0.39448387724928502</v>
      </c>
      <c r="BJ9" s="17"/>
      <c r="BK9" s="17">
        <v>0.42895095694892998</v>
      </c>
      <c r="BL9" s="17">
        <v>0.391057897184448</v>
      </c>
      <c r="BM9" s="17"/>
      <c r="BN9" s="17">
        <v>0.46506834686242798</v>
      </c>
      <c r="BO9" s="17">
        <v>0.39221450793981999</v>
      </c>
      <c r="BP9" s="17"/>
      <c r="BQ9" s="17">
        <v>0.38994095267923201</v>
      </c>
      <c r="BR9" s="17">
        <v>0.39820545133744001</v>
      </c>
      <c r="BS9" s="17"/>
      <c r="BT9" s="17">
        <v>0.36694987860184503</v>
      </c>
      <c r="BU9" s="17">
        <v>0.400016979723956</v>
      </c>
      <c r="BV9" s="17"/>
      <c r="BW9" s="17">
        <v>0.36070396556509399</v>
      </c>
      <c r="BX9" s="17">
        <v>0.42071813392200602</v>
      </c>
      <c r="BY9" s="17"/>
      <c r="BZ9" s="17">
        <v>0.414995641876092</v>
      </c>
      <c r="CA9" s="17">
        <v>0.39476204857671598</v>
      </c>
    </row>
    <row r="10" spans="2:79" x14ac:dyDescent="0.35">
      <c r="B10" s="18" t="s">
        <v>585</v>
      </c>
      <c r="C10" s="17">
        <v>0.39436391894471701</v>
      </c>
      <c r="D10" s="17">
        <v>0.40227889815666001</v>
      </c>
      <c r="E10" s="17">
        <v>0.36520792123314</v>
      </c>
      <c r="F10" s="17">
        <v>0.47140127896316097</v>
      </c>
      <c r="G10" s="17">
        <v>0.35801964995914198</v>
      </c>
      <c r="H10" s="17">
        <v>0.37515597884757501</v>
      </c>
      <c r="I10" s="17">
        <v>0.40704396679399102</v>
      </c>
      <c r="J10" s="17">
        <v>0.35976971410805603</v>
      </c>
      <c r="K10" s="17">
        <v>0.36883955063336699</v>
      </c>
      <c r="L10" s="17">
        <v>0.44288288746137999</v>
      </c>
      <c r="M10" s="17"/>
      <c r="N10" s="17">
        <v>0.513528992732734</v>
      </c>
      <c r="O10" s="17">
        <v>0.36004881478092499</v>
      </c>
      <c r="P10" s="17">
        <v>0.401330581719058</v>
      </c>
      <c r="Q10" s="17">
        <v>0.36755726599997501</v>
      </c>
      <c r="R10" s="17"/>
      <c r="S10" s="17">
        <v>0.43746693103712703</v>
      </c>
      <c r="T10" s="17">
        <v>0.408126734495601</v>
      </c>
      <c r="U10" s="17">
        <v>0.41780897389198501</v>
      </c>
      <c r="V10" s="17">
        <v>0.36096883850839101</v>
      </c>
      <c r="W10" s="17">
        <v>0.37222638430022398</v>
      </c>
      <c r="X10" s="17">
        <v>0.40837279889537498</v>
      </c>
      <c r="Y10" s="17">
        <v>0.39106576161658602</v>
      </c>
      <c r="Z10" s="17"/>
      <c r="AA10" s="17">
        <v>0.38701218173523599</v>
      </c>
      <c r="AB10" s="17">
        <v>0.43397804452584599</v>
      </c>
      <c r="AC10" s="17"/>
      <c r="AD10" s="17">
        <v>0.39225818349205699</v>
      </c>
      <c r="AE10" s="17">
        <v>0.38515704490906599</v>
      </c>
      <c r="AF10" s="17">
        <v>0.38769677595332303</v>
      </c>
      <c r="AG10" s="17"/>
      <c r="AH10" s="17">
        <v>0.39499771820277901</v>
      </c>
      <c r="AI10" s="17">
        <v>0.39414694683080798</v>
      </c>
      <c r="AJ10" s="17"/>
      <c r="AK10" s="17">
        <v>0.410970673877812</v>
      </c>
      <c r="AL10" s="17">
        <v>0.39060694083910502</v>
      </c>
      <c r="AM10" s="17"/>
      <c r="AN10" s="17">
        <v>0.41991234115056397</v>
      </c>
      <c r="AO10" s="17">
        <v>0.36755726599997501</v>
      </c>
      <c r="AP10" s="17"/>
      <c r="AQ10" s="17">
        <v>0.38795088119971599</v>
      </c>
      <c r="AR10" s="17">
        <v>0.40128927906474599</v>
      </c>
      <c r="AS10" s="17"/>
      <c r="AT10" s="17">
        <v>0.41037970739766599</v>
      </c>
      <c r="AU10" s="17">
        <v>0.44354590267872201</v>
      </c>
      <c r="AV10" s="17">
        <v>0.382240088837764</v>
      </c>
      <c r="AW10" s="17">
        <v>0.36902400919643702</v>
      </c>
      <c r="AX10" s="17"/>
      <c r="AY10" s="17">
        <v>0.39436391894471701</v>
      </c>
      <c r="AZ10" s="17" t="s">
        <v>99</v>
      </c>
      <c r="BA10" s="17"/>
      <c r="BB10" s="17">
        <v>0.47367800979062102</v>
      </c>
      <c r="BC10" s="17">
        <v>0.38410181644094699</v>
      </c>
      <c r="BD10" s="17"/>
      <c r="BE10" s="17">
        <v>0.38762980123641</v>
      </c>
      <c r="BF10" s="17">
        <v>0.39529994442488903</v>
      </c>
      <c r="BG10" s="17"/>
      <c r="BH10" s="17">
        <v>0.38905111485944499</v>
      </c>
      <c r="BI10" s="17">
        <v>0.39472763939094102</v>
      </c>
      <c r="BJ10" s="17"/>
      <c r="BK10" s="17">
        <v>0.42890487201793498</v>
      </c>
      <c r="BL10" s="17">
        <v>0.38841424856177298</v>
      </c>
      <c r="BM10" s="17"/>
      <c r="BN10" s="17">
        <v>0.43998953222797299</v>
      </c>
      <c r="BO10" s="17">
        <v>0.39142317603183202</v>
      </c>
      <c r="BP10" s="17"/>
      <c r="BQ10" s="17">
        <v>0.40486613046542302</v>
      </c>
      <c r="BR10" s="17">
        <v>0.39188237306021001</v>
      </c>
      <c r="BS10" s="17"/>
      <c r="BT10" s="17">
        <v>0.40595372992134399</v>
      </c>
      <c r="BU10" s="17">
        <v>0.39303954353223097</v>
      </c>
      <c r="BV10" s="17"/>
      <c r="BW10" s="17">
        <v>0.409642784862772</v>
      </c>
      <c r="BX10" s="17">
        <v>0.384116629856673</v>
      </c>
      <c r="BY10" s="17"/>
      <c r="BZ10" s="17">
        <v>0.37373625474333599</v>
      </c>
      <c r="CA10" s="17">
        <v>0.39645684514665902</v>
      </c>
    </row>
    <row r="11" spans="2:79" x14ac:dyDescent="0.35">
      <c r="B11" s="18" t="s">
        <v>586</v>
      </c>
      <c r="C11" s="17">
        <v>0.31516560142906902</v>
      </c>
      <c r="D11" s="17">
        <v>0.28074967641906901</v>
      </c>
      <c r="E11" s="17">
        <v>0.36464505483750398</v>
      </c>
      <c r="F11" s="17">
        <v>0.27482814966559799</v>
      </c>
      <c r="G11" s="17">
        <v>0.36110608332539101</v>
      </c>
      <c r="H11" s="17">
        <v>0.28085888012307902</v>
      </c>
      <c r="I11" s="17">
        <v>0.25331100042135302</v>
      </c>
      <c r="J11" s="17">
        <v>0.41526531285060603</v>
      </c>
      <c r="K11" s="17">
        <v>0.28628806986086902</v>
      </c>
      <c r="L11" s="17">
        <v>0.352152552425265</v>
      </c>
      <c r="M11" s="17"/>
      <c r="N11" s="17">
        <v>0.17389437214467501</v>
      </c>
      <c r="O11" s="17">
        <v>0.41002508917807901</v>
      </c>
      <c r="P11" s="17">
        <v>0.33772851654986602</v>
      </c>
      <c r="Q11" s="17">
        <v>0.315886349415889</v>
      </c>
      <c r="R11" s="17"/>
      <c r="S11" s="17">
        <v>0.23317514215417201</v>
      </c>
      <c r="T11" s="17">
        <v>0.35696921916004798</v>
      </c>
      <c r="U11" s="17">
        <v>0.246493293705279</v>
      </c>
      <c r="V11" s="17">
        <v>0.29055106508253797</v>
      </c>
      <c r="W11" s="17">
        <v>0.297822858717533</v>
      </c>
      <c r="X11" s="17">
        <v>0.34057741686248799</v>
      </c>
      <c r="Y11" s="17">
        <v>0.39632952295373802</v>
      </c>
      <c r="Z11" s="17"/>
      <c r="AA11" s="17">
        <v>0.32247853457034598</v>
      </c>
      <c r="AB11" s="17">
        <v>0.27576056781996</v>
      </c>
      <c r="AC11" s="17"/>
      <c r="AD11" s="17">
        <v>0.315521710502219</v>
      </c>
      <c r="AE11" s="17">
        <v>0.31758568329182402</v>
      </c>
      <c r="AF11" s="17">
        <v>0.33135815221383602</v>
      </c>
      <c r="AG11" s="17"/>
      <c r="AH11" s="17">
        <v>0.30961888915485603</v>
      </c>
      <c r="AI11" s="17">
        <v>0.31706443906902598</v>
      </c>
      <c r="AJ11" s="17"/>
      <c r="AK11" s="17">
        <v>0.29785332927628899</v>
      </c>
      <c r="AL11" s="17">
        <v>0.31908219005209798</v>
      </c>
      <c r="AM11" s="17"/>
      <c r="AN11" s="17">
        <v>0.31447868337520901</v>
      </c>
      <c r="AO11" s="17">
        <v>0.315886349415889</v>
      </c>
      <c r="AP11" s="17"/>
      <c r="AQ11" s="17">
        <v>0.31315701368076398</v>
      </c>
      <c r="AR11" s="17">
        <v>0.31733465048862503</v>
      </c>
      <c r="AS11" s="17"/>
      <c r="AT11" s="17">
        <v>0.32739640807716203</v>
      </c>
      <c r="AU11" s="17">
        <v>0.31972784761897299</v>
      </c>
      <c r="AV11" s="17">
        <v>0.30951240350243697</v>
      </c>
      <c r="AW11" s="17">
        <v>0.32098115383442799</v>
      </c>
      <c r="AX11" s="17"/>
      <c r="AY11" s="17">
        <v>0.31516560142906902</v>
      </c>
      <c r="AZ11" s="17" t="s">
        <v>99</v>
      </c>
      <c r="BA11" s="17"/>
      <c r="BB11" s="17">
        <v>0.27740870807979201</v>
      </c>
      <c r="BC11" s="17">
        <v>0.32005080033435601</v>
      </c>
      <c r="BD11" s="17"/>
      <c r="BE11" s="17">
        <v>0.326704051284399</v>
      </c>
      <c r="BF11" s="17">
        <v>0.31356178582410099</v>
      </c>
      <c r="BG11" s="17"/>
      <c r="BH11" s="17">
        <v>0.36353405901408398</v>
      </c>
      <c r="BI11" s="17">
        <v>0.31185424330375</v>
      </c>
      <c r="BJ11" s="17"/>
      <c r="BK11" s="17">
        <v>0.345615646080076</v>
      </c>
      <c r="BL11" s="17">
        <v>0.30992058898151398</v>
      </c>
      <c r="BM11" s="17"/>
      <c r="BN11" s="17">
        <v>0.41647155844177403</v>
      </c>
      <c r="BO11" s="17">
        <v>0.30863605029145302</v>
      </c>
      <c r="BP11" s="17"/>
      <c r="BQ11" s="17">
        <v>0.36870208071750699</v>
      </c>
      <c r="BR11" s="17">
        <v>0.30251557723299499</v>
      </c>
      <c r="BS11" s="17"/>
      <c r="BT11" s="17">
        <v>0.33349695477825497</v>
      </c>
      <c r="BU11" s="17">
        <v>0.31307086548365798</v>
      </c>
      <c r="BV11" s="17"/>
      <c r="BW11" s="17">
        <v>0.342754223515433</v>
      </c>
      <c r="BX11" s="17">
        <v>0.296662357302443</v>
      </c>
      <c r="BY11" s="17"/>
      <c r="BZ11" s="17">
        <v>0.38681044369961998</v>
      </c>
      <c r="CA11" s="17">
        <v>0.30789636502119599</v>
      </c>
    </row>
    <row r="12" spans="2:79" ht="29" x14ac:dyDescent="0.35">
      <c r="B12" s="18" t="s">
        <v>587</v>
      </c>
      <c r="C12" s="17">
        <v>0.30300872391482703</v>
      </c>
      <c r="D12" s="17">
        <v>0.288003891282341</v>
      </c>
      <c r="E12" s="17">
        <v>0.296287988289406</v>
      </c>
      <c r="F12" s="17">
        <v>0.34318141898064702</v>
      </c>
      <c r="G12" s="17">
        <v>0.27850782016985798</v>
      </c>
      <c r="H12" s="17">
        <v>0.43889046078852001</v>
      </c>
      <c r="I12" s="17">
        <v>0.28864020856210798</v>
      </c>
      <c r="J12" s="17">
        <v>0.21339517520522699</v>
      </c>
      <c r="K12" s="17">
        <v>0.24878413926745299</v>
      </c>
      <c r="L12" s="17">
        <v>0.237512837265904</v>
      </c>
      <c r="M12" s="17"/>
      <c r="N12" s="17">
        <v>0.30541462097309102</v>
      </c>
      <c r="O12" s="17">
        <v>0.27239977173248597</v>
      </c>
      <c r="P12" s="17">
        <v>0.30177048526189099</v>
      </c>
      <c r="Q12" s="17">
        <v>0.31318000958609798</v>
      </c>
      <c r="R12" s="17"/>
      <c r="S12" s="17">
        <v>0.35449190821420801</v>
      </c>
      <c r="T12" s="17">
        <v>0.32489658361938101</v>
      </c>
      <c r="U12" s="17">
        <v>0.37186386730565302</v>
      </c>
      <c r="V12" s="17">
        <v>0.23188058165587699</v>
      </c>
      <c r="W12" s="17">
        <v>0.35857310226774203</v>
      </c>
      <c r="X12" s="17">
        <v>0.282490092548001</v>
      </c>
      <c r="Y12" s="17">
        <v>0.28987252076252501</v>
      </c>
      <c r="Z12" s="17"/>
      <c r="AA12" s="17">
        <v>0.31333904478245</v>
      </c>
      <c r="AB12" s="17">
        <v>0.247344788101721</v>
      </c>
      <c r="AC12" s="17"/>
      <c r="AD12" s="17">
        <v>0.30044840904635001</v>
      </c>
      <c r="AE12" s="17">
        <v>0.336708778968968</v>
      </c>
      <c r="AF12" s="17">
        <v>0.30233174570242</v>
      </c>
      <c r="AG12" s="17"/>
      <c r="AH12" s="17">
        <v>0.31721296427206003</v>
      </c>
      <c r="AI12" s="17">
        <v>0.298146105321341</v>
      </c>
      <c r="AJ12" s="17"/>
      <c r="AK12" s="17">
        <v>0.33799073851419198</v>
      </c>
      <c r="AL12" s="17">
        <v>0.29509467547673601</v>
      </c>
      <c r="AM12" s="17"/>
      <c r="AN12" s="17">
        <v>0.29331485048566203</v>
      </c>
      <c r="AO12" s="17">
        <v>0.31318000958609798</v>
      </c>
      <c r="AP12" s="17"/>
      <c r="AQ12" s="17">
        <v>0.31127631339811002</v>
      </c>
      <c r="AR12" s="17">
        <v>0.294080656316764</v>
      </c>
      <c r="AS12" s="17"/>
      <c r="AT12" s="17">
        <v>0.17732325001295399</v>
      </c>
      <c r="AU12" s="17">
        <v>0.28114106551554102</v>
      </c>
      <c r="AV12" s="17">
        <v>0.31283615333380799</v>
      </c>
      <c r="AW12" s="17">
        <v>0.34365642786018902</v>
      </c>
      <c r="AX12" s="17"/>
      <c r="AY12" s="17">
        <v>0.30300872391482703</v>
      </c>
      <c r="AZ12" s="17" t="s">
        <v>99</v>
      </c>
      <c r="BA12" s="17"/>
      <c r="BB12" s="17">
        <v>0.38285373718462301</v>
      </c>
      <c r="BC12" s="17">
        <v>0.29267792768617901</v>
      </c>
      <c r="BD12" s="17"/>
      <c r="BE12" s="17">
        <v>0.32334653502129701</v>
      </c>
      <c r="BF12" s="17">
        <v>0.30018181915444703</v>
      </c>
      <c r="BG12" s="17"/>
      <c r="BH12" s="17">
        <v>0.32519480091089897</v>
      </c>
      <c r="BI12" s="17">
        <v>0.30148984053507999</v>
      </c>
      <c r="BJ12" s="17"/>
      <c r="BK12" s="17">
        <v>0.28551676170749302</v>
      </c>
      <c r="BL12" s="17">
        <v>0.30602170995675698</v>
      </c>
      <c r="BM12" s="17"/>
      <c r="BN12" s="17">
        <v>0.27897113098562698</v>
      </c>
      <c r="BO12" s="17">
        <v>0.30455803746839</v>
      </c>
      <c r="BP12" s="17"/>
      <c r="BQ12" s="17">
        <v>0.33191819943584699</v>
      </c>
      <c r="BR12" s="17">
        <v>0.2961777636108</v>
      </c>
      <c r="BS12" s="17"/>
      <c r="BT12" s="17">
        <v>0.37650526399622802</v>
      </c>
      <c r="BU12" s="17">
        <v>0.29461022537305498</v>
      </c>
      <c r="BV12" s="17"/>
      <c r="BW12" s="17">
        <v>0.29565921334397699</v>
      </c>
      <c r="BX12" s="17">
        <v>0.30793792218641802</v>
      </c>
      <c r="BY12" s="17"/>
      <c r="BZ12" s="17">
        <v>0.31207121207181598</v>
      </c>
      <c r="CA12" s="17">
        <v>0.30208922480269401</v>
      </c>
    </row>
    <row r="13" spans="2:79" x14ac:dyDescent="0.35">
      <c r="B13" s="18" t="s">
        <v>588</v>
      </c>
      <c r="C13" s="17">
        <v>0.25831903556964902</v>
      </c>
      <c r="D13" s="17">
        <v>0.30343016974614301</v>
      </c>
      <c r="E13" s="17">
        <v>0.23312193578939</v>
      </c>
      <c r="F13" s="17">
        <v>0.23441835436101</v>
      </c>
      <c r="G13" s="17">
        <v>0.30081886148843801</v>
      </c>
      <c r="H13" s="17">
        <v>0.124445930552764</v>
      </c>
      <c r="I13" s="17">
        <v>0.28715825282333401</v>
      </c>
      <c r="J13" s="17">
        <v>0.328940428907669</v>
      </c>
      <c r="K13" s="17">
        <v>0.341424628750359</v>
      </c>
      <c r="L13" s="17">
        <v>0.217348246609401</v>
      </c>
      <c r="M13" s="17"/>
      <c r="N13" s="17">
        <v>0.10296520342708899</v>
      </c>
      <c r="O13" s="17">
        <v>0.25008810518306501</v>
      </c>
      <c r="P13" s="17">
        <v>0.27206110792782701</v>
      </c>
      <c r="Q13" s="17">
        <v>0.30183396591550399</v>
      </c>
      <c r="R13" s="17"/>
      <c r="S13" s="17">
        <v>0.18247335450777599</v>
      </c>
      <c r="T13" s="17">
        <v>0.22213247727282601</v>
      </c>
      <c r="U13" s="17">
        <v>0.23947091748520299</v>
      </c>
      <c r="V13" s="17">
        <v>0.28257246172080802</v>
      </c>
      <c r="W13" s="17">
        <v>0.24753764940089101</v>
      </c>
      <c r="X13" s="17">
        <v>0.29877055875972902</v>
      </c>
      <c r="Y13" s="17">
        <v>0.28237684131937202</v>
      </c>
      <c r="Z13" s="17"/>
      <c r="AA13" s="17">
        <v>0.27215152504733697</v>
      </c>
      <c r="AB13" s="17">
        <v>0.18378400260327099</v>
      </c>
      <c r="AC13" s="17"/>
      <c r="AD13" s="17">
        <v>0.26477237569338802</v>
      </c>
      <c r="AE13" s="17">
        <v>0.31776287865274999</v>
      </c>
      <c r="AF13" s="17">
        <v>0.239065131880565</v>
      </c>
      <c r="AG13" s="17"/>
      <c r="AH13" s="17">
        <v>0.336275621158108</v>
      </c>
      <c r="AI13" s="17">
        <v>0.23163171311990099</v>
      </c>
      <c r="AJ13" s="17"/>
      <c r="AK13" s="17">
        <v>0.24197585105050901</v>
      </c>
      <c r="AL13" s="17">
        <v>0.26201638563363</v>
      </c>
      <c r="AM13" s="17"/>
      <c r="AN13" s="17">
        <v>0.21684657666082499</v>
      </c>
      <c r="AO13" s="17">
        <v>0.30183396591550399</v>
      </c>
      <c r="AP13" s="17"/>
      <c r="AQ13" s="17">
        <v>0.26518057857517202</v>
      </c>
      <c r="AR13" s="17">
        <v>0.25090934016759697</v>
      </c>
      <c r="AS13" s="17"/>
      <c r="AT13" s="17">
        <v>0.16176624249027799</v>
      </c>
      <c r="AU13" s="17">
        <v>0.249529528563913</v>
      </c>
      <c r="AV13" s="17">
        <v>0.26617951046666</v>
      </c>
      <c r="AW13" s="17">
        <v>0.28439606007693302</v>
      </c>
      <c r="AX13" s="17"/>
      <c r="AY13" s="17">
        <v>0.25831903556964902</v>
      </c>
      <c r="AZ13" s="17" t="s">
        <v>99</v>
      </c>
      <c r="BA13" s="17"/>
      <c r="BB13" s="17">
        <v>0.27429108250194101</v>
      </c>
      <c r="BC13" s="17">
        <v>0.25625248243809101</v>
      </c>
      <c r="BD13" s="17"/>
      <c r="BE13" s="17">
        <v>0.30456835628746298</v>
      </c>
      <c r="BF13" s="17">
        <v>0.25189049592902002</v>
      </c>
      <c r="BG13" s="17"/>
      <c r="BH13" s="17">
        <v>0.323247203310425</v>
      </c>
      <c r="BI13" s="17">
        <v>0.25387398136396899</v>
      </c>
      <c r="BJ13" s="17"/>
      <c r="BK13" s="17">
        <v>0.32248994086482802</v>
      </c>
      <c r="BL13" s="17">
        <v>0.2472656134515</v>
      </c>
      <c r="BM13" s="17"/>
      <c r="BN13" s="17">
        <v>0.270938061404986</v>
      </c>
      <c r="BO13" s="17">
        <v>0.25750569174537202</v>
      </c>
      <c r="BP13" s="17"/>
      <c r="BQ13" s="17">
        <v>0.33600602751208303</v>
      </c>
      <c r="BR13" s="17">
        <v>0.23996253658327901</v>
      </c>
      <c r="BS13" s="17"/>
      <c r="BT13" s="17">
        <v>0.32008525717990199</v>
      </c>
      <c r="BU13" s="17">
        <v>0.25126096832525902</v>
      </c>
      <c r="BV13" s="17"/>
      <c r="BW13" s="17">
        <v>0.241952283133891</v>
      </c>
      <c r="BX13" s="17">
        <v>0.26929595260924799</v>
      </c>
      <c r="BY13" s="17"/>
      <c r="BZ13" s="17">
        <v>0.26852141011750602</v>
      </c>
      <c r="CA13" s="17">
        <v>0.25728388118644901</v>
      </c>
    </row>
    <row r="14" spans="2:79" x14ac:dyDescent="0.35">
      <c r="B14" s="18" t="s">
        <v>589</v>
      </c>
      <c r="C14" s="17">
        <v>0.22459496998592199</v>
      </c>
      <c r="D14" s="17">
        <v>0.26814424989247299</v>
      </c>
      <c r="E14" s="17">
        <v>0.26924106196115499</v>
      </c>
      <c r="F14" s="17">
        <v>0.238105531379148</v>
      </c>
      <c r="G14" s="17">
        <v>0.226341417350614</v>
      </c>
      <c r="H14" s="17">
        <v>0.202431264219399</v>
      </c>
      <c r="I14" s="17">
        <v>0.20953079912635</v>
      </c>
      <c r="J14" s="17">
        <v>0.23271943800185599</v>
      </c>
      <c r="K14" s="17">
        <v>0.17569767534870701</v>
      </c>
      <c r="L14" s="17">
        <v>0.15014730424200901</v>
      </c>
      <c r="M14" s="17"/>
      <c r="N14" s="17">
        <v>9.5800871941738294E-2</v>
      </c>
      <c r="O14" s="17">
        <v>0.24195030956799801</v>
      </c>
      <c r="P14" s="17">
        <v>0.245602702186977</v>
      </c>
      <c r="Q14" s="17">
        <v>0.248513537304623</v>
      </c>
      <c r="R14" s="17"/>
      <c r="S14" s="17">
        <v>0.22925766028147701</v>
      </c>
      <c r="T14" s="17">
        <v>0.26195661618660898</v>
      </c>
      <c r="U14" s="17">
        <v>0.178168671662367</v>
      </c>
      <c r="V14" s="17">
        <v>0.19918096201275001</v>
      </c>
      <c r="W14" s="17">
        <v>0.205921490887261</v>
      </c>
      <c r="X14" s="17">
        <v>0.25894407396583702</v>
      </c>
      <c r="Y14" s="17">
        <v>0.24282486996437</v>
      </c>
      <c r="Z14" s="17"/>
      <c r="AA14" s="17">
        <v>0.23624784673363899</v>
      </c>
      <c r="AB14" s="17">
        <v>0.16180456960679099</v>
      </c>
      <c r="AC14" s="17"/>
      <c r="AD14" s="17">
        <v>0.22831693895850699</v>
      </c>
      <c r="AE14" s="17">
        <v>0.25291687009882602</v>
      </c>
      <c r="AF14" s="17">
        <v>0.22471496312401401</v>
      </c>
      <c r="AG14" s="17"/>
      <c r="AH14" s="17">
        <v>0.28792324880570602</v>
      </c>
      <c r="AI14" s="17">
        <v>0.20291543920230001</v>
      </c>
      <c r="AJ14" s="17"/>
      <c r="AK14" s="17">
        <v>0.20939071870776499</v>
      </c>
      <c r="AL14" s="17">
        <v>0.228034656992469</v>
      </c>
      <c r="AM14" s="17"/>
      <c r="AN14" s="17">
        <v>0.20179907459096999</v>
      </c>
      <c r="AO14" s="17">
        <v>0.248513537304623</v>
      </c>
      <c r="AP14" s="17"/>
      <c r="AQ14" s="17">
        <v>0.23433660749348301</v>
      </c>
      <c r="AR14" s="17">
        <v>0.214075096163064</v>
      </c>
      <c r="AS14" s="17"/>
      <c r="AT14" s="17">
        <v>0.156422459339225</v>
      </c>
      <c r="AU14" s="17">
        <v>0.177551250499526</v>
      </c>
      <c r="AV14" s="17">
        <v>0.240219685008598</v>
      </c>
      <c r="AW14" s="17">
        <v>0.26196057303604903</v>
      </c>
      <c r="AX14" s="17"/>
      <c r="AY14" s="17">
        <v>0.22459496998592199</v>
      </c>
      <c r="AZ14" s="17" t="s">
        <v>99</v>
      </c>
      <c r="BA14" s="17"/>
      <c r="BB14" s="17">
        <v>0.27887589012216302</v>
      </c>
      <c r="BC14" s="17">
        <v>0.21757179969554699</v>
      </c>
      <c r="BD14" s="17"/>
      <c r="BE14" s="17">
        <v>0.25888247725969699</v>
      </c>
      <c r="BF14" s="17">
        <v>0.219829092427792</v>
      </c>
      <c r="BG14" s="17"/>
      <c r="BH14" s="17">
        <v>0.26754423905827901</v>
      </c>
      <c r="BI14" s="17">
        <v>0.22165461550243901</v>
      </c>
      <c r="BJ14" s="17"/>
      <c r="BK14" s="17">
        <v>0.215203074023293</v>
      </c>
      <c r="BL14" s="17">
        <v>0.22621272167708401</v>
      </c>
      <c r="BM14" s="17"/>
      <c r="BN14" s="17">
        <v>0.26886434930025899</v>
      </c>
      <c r="BO14" s="17">
        <v>0.22174164146914799</v>
      </c>
      <c r="BP14" s="17"/>
      <c r="BQ14" s="17">
        <v>0.27887646700957702</v>
      </c>
      <c r="BR14" s="17">
        <v>0.211768907086851</v>
      </c>
      <c r="BS14" s="17"/>
      <c r="BT14" s="17">
        <v>0.23174680641163101</v>
      </c>
      <c r="BU14" s="17">
        <v>0.22377772487852299</v>
      </c>
      <c r="BV14" s="17"/>
      <c r="BW14" s="17">
        <v>0.220394007795994</v>
      </c>
      <c r="BX14" s="17">
        <v>0.22741248761053001</v>
      </c>
      <c r="BY14" s="17"/>
      <c r="BZ14" s="17">
        <v>0.273966210600608</v>
      </c>
      <c r="CA14" s="17">
        <v>0.21958566005649499</v>
      </c>
    </row>
    <row r="15" spans="2:79" x14ac:dyDescent="0.35">
      <c r="B15" s="18" t="s">
        <v>590</v>
      </c>
      <c r="C15" s="17">
        <v>0.19692589765723001</v>
      </c>
      <c r="D15" s="17">
        <v>0.21803464439010001</v>
      </c>
      <c r="E15" s="17">
        <v>0.164301456039222</v>
      </c>
      <c r="F15" s="17">
        <v>0.26868719144299702</v>
      </c>
      <c r="G15" s="17">
        <v>0.24372289711672199</v>
      </c>
      <c r="H15" s="17">
        <v>0.205138688635465</v>
      </c>
      <c r="I15" s="17">
        <v>0.113025185191405</v>
      </c>
      <c r="J15" s="17">
        <v>0.15235100741478999</v>
      </c>
      <c r="K15" s="17">
        <v>0.19521391843452399</v>
      </c>
      <c r="L15" s="17">
        <v>0.17742272213927701</v>
      </c>
      <c r="M15" s="17"/>
      <c r="N15" s="17">
        <v>0.19231317150883101</v>
      </c>
      <c r="O15" s="17">
        <v>0.14695437198446901</v>
      </c>
      <c r="P15" s="17">
        <v>0.243933500874884</v>
      </c>
      <c r="Q15" s="17">
        <v>0.195901031957053</v>
      </c>
      <c r="R15" s="17"/>
      <c r="S15" s="17">
        <v>0.23559377616505101</v>
      </c>
      <c r="T15" s="17">
        <v>0.233121720629099</v>
      </c>
      <c r="U15" s="17">
        <v>0.24504573002886501</v>
      </c>
      <c r="V15" s="17">
        <v>0.14017247893528301</v>
      </c>
      <c r="W15" s="17">
        <v>0.20968742159925899</v>
      </c>
      <c r="X15" s="17">
        <v>0.21341520399150399</v>
      </c>
      <c r="Y15" s="17">
        <v>0.17019595784626401</v>
      </c>
      <c r="Z15" s="17"/>
      <c r="AA15" s="17">
        <v>0.207143484013491</v>
      </c>
      <c r="AB15" s="17">
        <v>0.14186942086545801</v>
      </c>
      <c r="AC15" s="17"/>
      <c r="AD15" s="17">
        <v>0.21918675285922401</v>
      </c>
      <c r="AE15" s="17">
        <v>0.22968850081006101</v>
      </c>
      <c r="AF15" s="17">
        <v>0.174270684937224</v>
      </c>
      <c r="AG15" s="17"/>
      <c r="AH15" s="17">
        <v>0.24335555772704001</v>
      </c>
      <c r="AI15" s="17">
        <v>0.18103136738551601</v>
      </c>
      <c r="AJ15" s="17"/>
      <c r="AK15" s="17">
        <v>0.20040974682888199</v>
      </c>
      <c r="AL15" s="17">
        <v>0.19613773975920001</v>
      </c>
      <c r="AM15" s="17"/>
      <c r="AN15" s="17">
        <v>0.19790265897339901</v>
      </c>
      <c r="AO15" s="17">
        <v>0.195901031957053</v>
      </c>
      <c r="AP15" s="17"/>
      <c r="AQ15" s="17">
        <v>0.19842694686098999</v>
      </c>
      <c r="AR15" s="17">
        <v>0.19530493319276299</v>
      </c>
      <c r="AS15" s="17"/>
      <c r="AT15" s="17">
        <v>0.18113235578824499</v>
      </c>
      <c r="AU15" s="17">
        <v>0.20225742157502599</v>
      </c>
      <c r="AV15" s="17">
        <v>0.192680440745401</v>
      </c>
      <c r="AW15" s="17">
        <v>0.20312256146657701</v>
      </c>
      <c r="AX15" s="17"/>
      <c r="AY15" s="17">
        <v>0.19692589765723001</v>
      </c>
      <c r="AZ15" s="17" t="s">
        <v>99</v>
      </c>
      <c r="BA15" s="17"/>
      <c r="BB15" s="17">
        <v>0.27539564195003802</v>
      </c>
      <c r="BC15" s="17">
        <v>0.186773041452372</v>
      </c>
      <c r="BD15" s="17"/>
      <c r="BE15" s="17">
        <v>0.31360732594010898</v>
      </c>
      <c r="BF15" s="17">
        <v>0.18070747162632</v>
      </c>
      <c r="BG15" s="17"/>
      <c r="BH15" s="17">
        <v>0.29133032691982302</v>
      </c>
      <c r="BI15" s="17">
        <v>0.190462865972678</v>
      </c>
      <c r="BJ15" s="17"/>
      <c r="BK15" s="17">
        <v>0.24531382716574701</v>
      </c>
      <c r="BL15" s="17">
        <v>0.188591089104653</v>
      </c>
      <c r="BM15" s="17"/>
      <c r="BN15" s="17">
        <v>0.228714435467713</v>
      </c>
      <c r="BO15" s="17">
        <v>0.19487700646322401</v>
      </c>
      <c r="BP15" s="17"/>
      <c r="BQ15" s="17">
        <v>0.24865694365098301</v>
      </c>
      <c r="BR15" s="17">
        <v>0.184702475568088</v>
      </c>
      <c r="BS15" s="17"/>
      <c r="BT15" s="17">
        <v>0.27033749658091499</v>
      </c>
      <c r="BU15" s="17">
        <v>0.188537105398071</v>
      </c>
      <c r="BV15" s="17"/>
      <c r="BW15" s="17">
        <v>0.21111932948181</v>
      </c>
      <c r="BX15" s="17">
        <v>0.18740659171934301</v>
      </c>
      <c r="BY15" s="17"/>
      <c r="BZ15" s="17">
        <v>0.25509235529893998</v>
      </c>
      <c r="CA15" s="17">
        <v>0.19102420650674301</v>
      </c>
    </row>
    <row r="16" spans="2:79" x14ac:dyDescent="0.35">
      <c r="B16" s="18" t="s">
        <v>591</v>
      </c>
      <c r="C16" s="17">
        <v>0.16743149706473701</v>
      </c>
      <c r="D16" s="17">
        <v>0.103558665565314</v>
      </c>
      <c r="E16" s="17">
        <v>0.235909481637886</v>
      </c>
      <c r="F16" s="17">
        <v>9.9828654067080205E-2</v>
      </c>
      <c r="G16" s="17">
        <v>0.16051414793235499</v>
      </c>
      <c r="H16" s="17">
        <v>0.200334795163922</v>
      </c>
      <c r="I16" s="17">
        <v>0.140734669077207</v>
      </c>
      <c r="J16" s="17">
        <v>0.209484371637981</v>
      </c>
      <c r="K16" s="17">
        <v>0.23497743349303901</v>
      </c>
      <c r="L16" s="17">
        <v>0.201593897908768</v>
      </c>
      <c r="M16" s="17"/>
      <c r="N16" s="17">
        <v>7.7195356245986099E-2</v>
      </c>
      <c r="O16" s="17">
        <v>0.18827561276713101</v>
      </c>
      <c r="P16" s="17">
        <v>0.159239992743991</v>
      </c>
      <c r="Q16" s="17">
        <v>0.19067393685137499</v>
      </c>
      <c r="R16" s="17"/>
      <c r="S16" s="17">
        <v>0.136714434791187</v>
      </c>
      <c r="T16" s="17">
        <v>0.13028963102538099</v>
      </c>
      <c r="U16" s="17">
        <v>0.23613488909274499</v>
      </c>
      <c r="V16" s="17">
        <v>0.13620680429270299</v>
      </c>
      <c r="W16" s="17">
        <v>0.193414774384289</v>
      </c>
      <c r="X16" s="17">
        <v>0.16761303396373001</v>
      </c>
      <c r="Y16" s="17">
        <v>0.194019808779654</v>
      </c>
      <c r="Z16" s="17"/>
      <c r="AA16" s="17">
        <v>0.180169758693281</v>
      </c>
      <c r="AB16" s="17">
        <v>9.8792605132134503E-2</v>
      </c>
      <c r="AC16" s="17"/>
      <c r="AD16" s="17">
        <v>0.174402928769051</v>
      </c>
      <c r="AE16" s="17">
        <v>0.2031168326983</v>
      </c>
      <c r="AF16" s="17">
        <v>0.164795797285857</v>
      </c>
      <c r="AG16" s="17"/>
      <c r="AH16" s="17">
        <v>0.20403672420848001</v>
      </c>
      <c r="AI16" s="17">
        <v>0.15490022093511599</v>
      </c>
      <c r="AJ16" s="17"/>
      <c r="AK16" s="17">
        <v>0.145321627144683</v>
      </c>
      <c r="AL16" s="17">
        <v>0.17243345545710401</v>
      </c>
      <c r="AM16" s="17"/>
      <c r="AN16" s="17">
        <v>0.14527999363060601</v>
      </c>
      <c r="AO16" s="17">
        <v>0.19067393685137499</v>
      </c>
      <c r="AP16" s="17"/>
      <c r="AQ16" s="17">
        <v>0.18079353696179401</v>
      </c>
      <c r="AR16" s="17">
        <v>0.153001995492341</v>
      </c>
      <c r="AS16" s="17"/>
      <c r="AT16" s="17">
        <v>6.4410747656183098E-2</v>
      </c>
      <c r="AU16" s="17">
        <v>0.1075561727699</v>
      </c>
      <c r="AV16" s="17">
        <v>0.18291748483328801</v>
      </c>
      <c r="AW16" s="17">
        <v>0.218143573063762</v>
      </c>
      <c r="AX16" s="17"/>
      <c r="AY16" s="17">
        <v>0.16743149706473701</v>
      </c>
      <c r="AZ16" s="17" t="s">
        <v>99</v>
      </c>
      <c r="BA16" s="17"/>
      <c r="BB16" s="17">
        <v>0.19101862799556299</v>
      </c>
      <c r="BC16" s="17">
        <v>0.164379661598927</v>
      </c>
      <c r="BD16" s="17"/>
      <c r="BE16" s="17">
        <v>0.18507470013975799</v>
      </c>
      <c r="BF16" s="17">
        <v>0.164979136065805</v>
      </c>
      <c r="BG16" s="17"/>
      <c r="BH16" s="17">
        <v>0.17325700898021401</v>
      </c>
      <c r="BI16" s="17">
        <v>0.167032676073152</v>
      </c>
      <c r="BJ16" s="17"/>
      <c r="BK16" s="17">
        <v>0.20761056355420099</v>
      </c>
      <c r="BL16" s="17">
        <v>0.16051066307964101</v>
      </c>
      <c r="BM16" s="17"/>
      <c r="BN16" s="17">
        <v>0.211709462667454</v>
      </c>
      <c r="BO16" s="17">
        <v>0.16457761512928201</v>
      </c>
      <c r="BP16" s="17"/>
      <c r="BQ16" s="17">
        <v>0.174029781582832</v>
      </c>
      <c r="BR16" s="17">
        <v>0.16587240203428499</v>
      </c>
      <c r="BS16" s="17"/>
      <c r="BT16" s="17">
        <v>0.199622995259298</v>
      </c>
      <c r="BU16" s="17">
        <v>0.163752953144913</v>
      </c>
      <c r="BV16" s="17"/>
      <c r="BW16" s="17">
        <v>0.157997635854286</v>
      </c>
      <c r="BX16" s="17">
        <v>0.17375863571222899</v>
      </c>
      <c r="BY16" s="17"/>
      <c r="BZ16" s="17">
        <v>0.16802953036374399</v>
      </c>
      <c r="CA16" s="17">
        <v>0.167370819348205</v>
      </c>
    </row>
    <row r="17" spans="2:79" x14ac:dyDescent="0.35">
      <c r="B17" s="18" t="s">
        <v>592</v>
      </c>
      <c r="C17" s="17">
        <v>2.6592193084915401E-2</v>
      </c>
      <c r="D17" s="17">
        <v>9.1380276717683805E-3</v>
      </c>
      <c r="E17" s="17">
        <v>3.9107215973850799E-2</v>
      </c>
      <c r="F17" s="17">
        <v>5.63373808605863E-3</v>
      </c>
      <c r="G17" s="17">
        <v>4.8128294203841501E-2</v>
      </c>
      <c r="H17" s="17">
        <v>4.3816454870827803E-3</v>
      </c>
      <c r="I17" s="17">
        <v>3.6537169776961802E-2</v>
      </c>
      <c r="J17" s="17">
        <v>2.8164432911262902E-2</v>
      </c>
      <c r="K17" s="17">
        <v>8.4717481306699496E-2</v>
      </c>
      <c r="L17" s="17">
        <v>8.9025242135212998E-3</v>
      </c>
      <c r="M17" s="17"/>
      <c r="N17" s="17">
        <v>7.9018101736700597E-2</v>
      </c>
      <c r="O17" s="17">
        <v>5.4939926093165302E-2</v>
      </c>
      <c r="P17" s="17">
        <v>1.1920590673249401E-2</v>
      </c>
      <c r="Q17" s="17">
        <v>7.3664176168466104E-3</v>
      </c>
      <c r="R17" s="17"/>
      <c r="S17" s="17">
        <v>2.7209159980086502E-2</v>
      </c>
      <c r="T17" s="17">
        <v>1.9042429365818899E-2</v>
      </c>
      <c r="U17" s="17">
        <v>7.1794169242306903E-3</v>
      </c>
      <c r="V17" s="17">
        <v>5.4985608992626799E-2</v>
      </c>
      <c r="W17" s="17">
        <v>1.9919767741223601E-2</v>
      </c>
      <c r="X17" s="17">
        <v>1.42806403506473E-2</v>
      </c>
      <c r="Y17" s="17">
        <v>3.2155520237708499E-2</v>
      </c>
      <c r="Z17" s="17"/>
      <c r="AA17" s="17">
        <v>1.9566762928544298E-2</v>
      </c>
      <c r="AB17" s="17">
        <v>6.4448044640250002E-2</v>
      </c>
      <c r="AC17" s="17"/>
      <c r="AD17" s="17">
        <v>9.2853255754678007E-3</v>
      </c>
      <c r="AE17" s="17">
        <v>1.8165270906674701E-2</v>
      </c>
      <c r="AF17" s="17">
        <v>3.1005627300972598E-2</v>
      </c>
      <c r="AG17" s="17"/>
      <c r="AH17" s="17">
        <v>1.1392293163076999E-2</v>
      </c>
      <c r="AI17" s="17">
        <v>3.1795661494363602E-2</v>
      </c>
      <c r="AJ17" s="17"/>
      <c r="AK17" s="17">
        <v>1.97358340574087E-2</v>
      </c>
      <c r="AL17" s="17">
        <v>2.8143320373439799E-2</v>
      </c>
      <c r="AM17" s="17"/>
      <c r="AN17" s="17">
        <v>4.4915563402930903E-2</v>
      </c>
      <c r="AO17" s="17">
        <v>7.3664176168466104E-3</v>
      </c>
      <c r="AP17" s="17"/>
      <c r="AQ17" s="17">
        <v>2.2789944148476401E-2</v>
      </c>
      <c r="AR17" s="17">
        <v>3.0698194670726101E-2</v>
      </c>
      <c r="AS17" s="17"/>
      <c r="AT17" s="17">
        <v>0.10271747641213801</v>
      </c>
      <c r="AU17" s="17">
        <v>2.6806489659095701E-2</v>
      </c>
      <c r="AV17" s="17">
        <v>2.2963058950310498E-2</v>
      </c>
      <c r="AW17" s="17">
        <v>6.7465933840443297E-3</v>
      </c>
      <c r="AX17" s="17"/>
      <c r="AY17" s="17">
        <v>2.6592193084915401E-2</v>
      </c>
      <c r="AZ17" s="17" t="s">
        <v>99</v>
      </c>
      <c r="BA17" s="17"/>
      <c r="BB17" s="17">
        <v>1.0264260720051301E-2</v>
      </c>
      <c r="BC17" s="17">
        <v>2.87047926724012E-2</v>
      </c>
      <c r="BD17" s="17"/>
      <c r="BE17" s="17">
        <v>1.18933012720516E-2</v>
      </c>
      <c r="BF17" s="17">
        <v>2.86353021992924E-2</v>
      </c>
      <c r="BG17" s="17"/>
      <c r="BH17" s="17">
        <v>0</v>
      </c>
      <c r="BI17" s="17">
        <v>2.8412724047413501E-2</v>
      </c>
      <c r="BJ17" s="17"/>
      <c r="BK17" s="17">
        <v>0</v>
      </c>
      <c r="BL17" s="17">
        <v>3.1172691581279399E-2</v>
      </c>
      <c r="BM17" s="17"/>
      <c r="BN17" s="17">
        <v>0</v>
      </c>
      <c r="BO17" s="17">
        <v>2.83061602565353E-2</v>
      </c>
      <c r="BP17" s="17"/>
      <c r="BQ17" s="17">
        <v>6.5701652845812303E-3</v>
      </c>
      <c r="BR17" s="17">
        <v>3.1323156709999897E-2</v>
      </c>
      <c r="BS17" s="17"/>
      <c r="BT17" s="17">
        <v>1.3354727745006401E-2</v>
      </c>
      <c r="BU17" s="17">
        <v>2.8104847057889602E-2</v>
      </c>
      <c r="BV17" s="17"/>
      <c r="BW17" s="17">
        <v>3.3470569343186797E-2</v>
      </c>
      <c r="BX17" s="17">
        <v>2.1978977002460501E-2</v>
      </c>
      <c r="BY17" s="17"/>
      <c r="BZ17" s="17">
        <v>2.4257446315709402E-2</v>
      </c>
      <c r="CA17" s="17">
        <v>2.68290814034602E-2</v>
      </c>
    </row>
    <row r="18" spans="2:79" x14ac:dyDescent="0.35">
      <c r="B18" s="18" t="s">
        <v>96</v>
      </c>
      <c r="C18" s="17">
        <v>1.9549899926112502E-2</v>
      </c>
      <c r="D18" s="17">
        <v>2.55346023900626E-2</v>
      </c>
      <c r="E18" s="17">
        <v>0</v>
      </c>
      <c r="F18" s="17">
        <v>1.0260611958783699E-2</v>
      </c>
      <c r="G18" s="17">
        <v>2.2252819288477201E-2</v>
      </c>
      <c r="H18" s="17">
        <v>2.4200381752361701E-2</v>
      </c>
      <c r="I18" s="17">
        <v>4.4797657960960304E-3</v>
      </c>
      <c r="J18" s="17">
        <v>4.1378990642475598E-2</v>
      </c>
      <c r="K18" s="17">
        <v>3.5897710147147099E-2</v>
      </c>
      <c r="L18" s="17">
        <v>2.76794121342952E-2</v>
      </c>
      <c r="M18" s="17"/>
      <c r="N18" s="17">
        <v>2.5417570935146599E-2</v>
      </c>
      <c r="O18" s="17">
        <v>1.8905414273143E-2</v>
      </c>
      <c r="P18" s="17">
        <v>8.9622791398846092E-3</v>
      </c>
      <c r="Q18" s="17">
        <v>2.2374483341694899E-2</v>
      </c>
      <c r="R18" s="17"/>
      <c r="S18" s="17">
        <v>7.7358089712574003E-3</v>
      </c>
      <c r="T18" s="17">
        <v>0</v>
      </c>
      <c r="U18" s="17">
        <v>0</v>
      </c>
      <c r="V18" s="17">
        <v>5.4501953332167098E-2</v>
      </c>
      <c r="W18" s="17">
        <v>6.68444412721576E-3</v>
      </c>
      <c r="X18" s="17">
        <v>1.0421535828427799E-2</v>
      </c>
      <c r="Y18" s="17">
        <v>8.1814305568171201E-3</v>
      </c>
      <c r="Z18" s="17"/>
      <c r="AA18" s="17">
        <v>1.8735932412812101E-2</v>
      </c>
      <c r="AB18" s="17">
        <v>2.39358852207525E-2</v>
      </c>
      <c r="AC18" s="17"/>
      <c r="AD18" s="17">
        <v>3.0132519398757499E-2</v>
      </c>
      <c r="AE18" s="17">
        <v>6.20428258791031E-3</v>
      </c>
      <c r="AF18" s="17">
        <v>1.6775672992598099E-2</v>
      </c>
      <c r="AG18" s="17"/>
      <c r="AH18" s="17">
        <v>8.4431791457780792E-3</v>
      </c>
      <c r="AI18" s="17">
        <v>2.3352126980910201E-2</v>
      </c>
      <c r="AJ18" s="17"/>
      <c r="AK18" s="17">
        <v>2.9651903933630701E-2</v>
      </c>
      <c r="AL18" s="17">
        <v>1.7264504131933599E-2</v>
      </c>
      <c r="AM18" s="17"/>
      <c r="AN18" s="17">
        <v>1.68578947061514E-2</v>
      </c>
      <c r="AO18" s="17">
        <v>2.2374483341694899E-2</v>
      </c>
      <c r="AP18" s="17"/>
      <c r="AQ18" s="17">
        <v>1.20592190341714E-2</v>
      </c>
      <c r="AR18" s="17">
        <v>2.76389935481407E-2</v>
      </c>
      <c r="AS18" s="17"/>
      <c r="AT18" s="17">
        <v>6.1554295677799603E-2</v>
      </c>
      <c r="AU18" s="17">
        <v>2.3439890193374901E-2</v>
      </c>
      <c r="AV18" s="17">
        <v>1.7120935360118199E-2</v>
      </c>
      <c r="AW18" s="17">
        <v>8.73833477089162E-3</v>
      </c>
      <c r="AX18" s="17"/>
      <c r="AY18" s="17">
        <v>1.9549899926112502E-2</v>
      </c>
      <c r="AZ18" s="17" t="s">
        <v>99</v>
      </c>
      <c r="BA18" s="17"/>
      <c r="BB18" s="17">
        <v>2.0972178362706002E-2</v>
      </c>
      <c r="BC18" s="17">
        <v>1.9365877554431001E-2</v>
      </c>
      <c r="BD18" s="17"/>
      <c r="BE18" s="17">
        <v>7.8313918762353898E-3</v>
      </c>
      <c r="BF18" s="17">
        <v>2.1178743168747301E-2</v>
      </c>
      <c r="BG18" s="17"/>
      <c r="BH18" s="17">
        <v>0</v>
      </c>
      <c r="BI18" s="17">
        <v>2.0888307706755999E-2</v>
      </c>
      <c r="BJ18" s="17"/>
      <c r="BK18" s="17">
        <v>1.12639901643098E-2</v>
      </c>
      <c r="BL18" s="17">
        <v>2.0977145775439399E-2</v>
      </c>
      <c r="BM18" s="17"/>
      <c r="BN18" s="17">
        <v>1.1767630872986099E-2</v>
      </c>
      <c r="BO18" s="17">
        <v>2.0051496527610499E-2</v>
      </c>
      <c r="BP18" s="17"/>
      <c r="BQ18" s="17">
        <v>5.0003596070469399E-3</v>
      </c>
      <c r="BR18" s="17">
        <v>2.2987780779022401E-2</v>
      </c>
      <c r="BS18" s="17"/>
      <c r="BT18" s="17">
        <v>9.3192099665574592E-3</v>
      </c>
      <c r="BU18" s="17">
        <v>2.0718967675580499E-2</v>
      </c>
      <c r="BV18" s="17"/>
      <c r="BW18" s="17">
        <v>1.7194835491502199E-2</v>
      </c>
      <c r="BX18" s="17">
        <v>2.1129403680635501E-2</v>
      </c>
      <c r="BY18" s="17"/>
      <c r="BZ18" s="17">
        <v>1.70730815235925E-2</v>
      </c>
      <c r="CA18" s="17">
        <v>1.9801203131433201E-2</v>
      </c>
    </row>
    <row r="19" spans="2:79" x14ac:dyDescent="0.35">
      <c r="B19" s="18" t="s">
        <v>97</v>
      </c>
      <c r="C19" s="19">
        <v>7.9015077604449504E-3</v>
      </c>
      <c r="D19" s="19">
        <v>0</v>
      </c>
      <c r="E19" s="19">
        <v>1.69897643138711E-2</v>
      </c>
      <c r="F19" s="19">
        <v>1.43317032895984E-2</v>
      </c>
      <c r="G19" s="19">
        <v>1.2159546911957701E-2</v>
      </c>
      <c r="H19" s="19">
        <v>0</v>
      </c>
      <c r="I19" s="19">
        <v>4.4797657960960304E-3</v>
      </c>
      <c r="J19" s="19">
        <v>6.98078973785637E-3</v>
      </c>
      <c r="K19" s="19">
        <v>0</v>
      </c>
      <c r="L19" s="19">
        <v>1.6869238510567399E-2</v>
      </c>
      <c r="M19" s="19"/>
      <c r="N19" s="19">
        <v>2.2289748821827899E-2</v>
      </c>
      <c r="O19" s="19">
        <v>3.3673657321932802E-3</v>
      </c>
      <c r="P19" s="19">
        <v>6.30341396377562E-3</v>
      </c>
      <c r="Q19" s="19">
        <v>5.8013455888079098E-3</v>
      </c>
      <c r="R19" s="19"/>
      <c r="S19" s="19">
        <v>2.3350627700127E-2</v>
      </c>
      <c r="T19" s="19">
        <v>0</v>
      </c>
      <c r="U19" s="19">
        <v>1.2512448359419E-2</v>
      </c>
      <c r="V19" s="19">
        <v>0</v>
      </c>
      <c r="W19" s="19">
        <v>2.8293456611543501E-3</v>
      </c>
      <c r="X19" s="19">
        <v>2.5339679615290602E-3</v>
      </c>
      <c r="Y19" s="19">
        <v>1.1781959038058299E-2</v>
      </c>
      <c r="Z19" s="19"/>
      <c r="AA19" s="19">
        <v>4.7274296542416496E-3</v>
      </c>
      <c r="AB19" s="19">
        <v>2.50047209358693E-2</v>
      </c>
      <c r="AC19" s="19"/>
      <c r="AD19" s="19">
        <v>4.0771046171160499E-3</v>
      </c>
      <c r="AE19" s="19">
        <v>2.4942721545110299E-3</v>
      </c>
      <c r="AF19" s="19">
        <v>9.4197477960517705E-3</v>
      </c>
      <c r="AG19" s="19"/>
      <c r="AH19" s="19">
        <v>6.9118436716560996E-3</v>
      </c>
      <c r="AI19" s="19">
        <v>8.2403051109840395E-3</v>
      </c>
      <c r="AJ19" s="19"/>
      <c r="AK19" s="19">
        <v>3.2854487839253099E-3</v>
      </c>
      <c r="AL19" s="19">
        <v>8.9458076600261206E-3</v>
      </c>
      <c r="AM19" s="19"/>
      <c r="AN19" s="19">
        <v>9.9030940820321496E-3</v>
      </c>
      <c r="AO19" s="19">
        <v>5.8013455888079098E-3</v>
      </c>
      <c r="AP19" s="19"/>
      <c r="AQ19" s="19">
        <v>8.9029132111030501E-3</v>
      </c>
      <c r="AR19" s="19">
        <v>6.8201024034636303E-3</v>
      </c>
      <c r="AS19" s="19"/>
      <c r="AT19" s="19">
        <v>3.4641841459278497E-2</v>
      </c>
      <c r="AU19" s="19">
        <v>8.8020368889709794E-3</v>
      </c>
      <c r="AV19" s="19">
        <v>4.8961357422840001E-3</v>
      </c>
      <c r="AW19" s="19">
        <v>5.1758779561417003E-3</v>
      </c>
      <c r="AX19" s="19"/>
      <c r="AY19" s="19">
        <v>7.9015077604449504E-3</v>
      </c>
      <c r="AZ19" s="19" t="s">
        <v>99</v>
      </c>
      <c r="BA19" s="19"/>
      <c r="BB19" s="19">
        <v>4.91503736783929E-3</v>
      </c>
      <c r="BC19" s="19">
        <v>8.2879140719405806E-3</v>
      </c>
      <c r="BD19" s="19"/>
      <c r="BE19" s="19">
        <v>0</v>
      </c>
      <c r="BF19" s="19">
        <v>8.9997975314164806E-3</v>
      </c>
      <c r="BG19" s="19"/>
      <c r="BH19" s="19">
        <v>0</v>
      </c>
      <c r="BI19" s="19">
        <v>8.4424537246373093E-3</v>
      </c>
      <c r="BJ19" s="19"/>
      <c r="BK19" s="19">
        <v>2.9585422232360201E-2</v>
      </c>
      <c r="BL19" s="19">
        <v>4.1664590069732197E-3</v>
      </c>
      <c r="BM19" s="19"/>
      <c r="BN19" s="19">
        <v>9.2992737250978692E-3</v>
      </c>
      <c r="BO19" s="19">
        <v>7.8114164705174001E-3</v>
      </c>
      <c r="BP19" s="19"/>
      <c r="BQ19" s="19">
        <v>6.0944961831110901E-3</v>
      </c>
      <c r="BR19" s="19">
        <v>8.3284827965264905E-3</v>
      </c>
      <c r="BS19" s="19"/>
      <c r="BT19" s="19">
        <v>9.1385267774709202E-3</v>
      </c>
      <c r="BU19" s="19">
        <v>7.7601527742220504E-3</v>
      </c>
      <c r="BV19" s="19"/>
      <c r="BW19" s="19">
        <v>4.0949256016973197E-3</v>
      </c>
      <c r="BX19" s="19">
        <v>1.0454521055232899E-2</v>
      </c>
      <c r="BY19" s="19"/>
      <c r="BZ19" s="19">
        <v>1.21620572255176E-2</v>
      </c>
      <c r="CA19" s="19">
        <v>7.4692234492855702E-3</v>
      </c>
    </row>
    <row r="20" spans="2:79" x14ac:dyDescent="0.35">
      <c r="B20" s="16" t="s">
        <v>715</v>
      </c>
    </row>
    <row r="21" spans="2:79" x14ac:dyDescent="0.35">
      <c r="B21" t="s">
        <v>78</v>
      </c>
    </row>
    <row r="22" spans="2:79" x14ac:dyDescent="0.35">
      <c r="B22" t="s">
        <v>79</v>
      </c>
    </row>
    <row r="24" spans="2:79" x14ac:dyDescent="0.35">
      <c r="B24"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606</v>
      </c>
      <c r="E2" s="26"/>
      <c r="F2" s="26"/>
      <c r="G2" s="26"/>
      <c r="H2" s="26"/>
    </row>
    <row r="6" spans="2:8" ht="50" customHeight="1" x14ac:dyDescent="0.35">
      <c r="B6" s="23" t="s">
        <v>15</v>
      </c>
      <c r="C6" s="23" t="s">
        <v>594</v>
      </c>
      <c r="D6" s="23" t="s">
        <v>595</v>
      </c>
      <c r="E6" s="23" t="s">
        <v>596</v>
      </c>
      <c r="F6" s="23" t="s">
        <v>597</v>
      </c>
      <c r="G6" s="23" t="s">
        <v>598</v>
      </c>
    </row>
    <row r="7" spans="2:8" x14ac:dyDescent="0.35">
      <c r="B7" s="18" t="s">
        <v>599</v>
      </c>
      <c r="C7" s="17">
        <v>0.37430668161657998</v>
      </c>
      <c r="D7" s="17">
        <v>0.13200204482331299</v>
      </c>
      <c r="E7" s="17">
        <v>0.18649813961721601</v>
      </c>
      <c r="F7" s="17">
        <v>0.20373267344524601</v>
      </c>
      <c r="G7" s="17">
        <v>0.177024053111968</v>
      </c>
    </row>
    <row r="8" spans="2:8" x14ac:dyDescent="0.35">
      <c r="B8" s="18" t="s">
        <v>600</v>
      </c>
      <c r="C8" s="17">
        <v>0.382202807404325</v>
      </c>
      <c r="D8" s="17">
        <v>0.294445715039444</v>
      </c>
      <c r="E8" s="17">
        <v>0.30573457896321998</v>
      </c>
      <c r="F8" s="17">
        <v>0.29340009650457499</v>
      </c>
      <c r="G8" s="17">
        <v>0.37956305095360898</v>
      </c>
    </row>
    <row r="9" spans="2:8" x14ac:dyDescent="0.35">
      <c r="B9" s="18" t="s">
        <v>601</v>
      </c>
      <c r="C9" s="17">
        <v>0.14788615299402799</v>
      </c>
      <c r="D9" s="17">
        <v>0.28332450657270097</v>
      </c>
      <c r="E9" s="17">
        <v>0.24635675928402501</v>
      </c>
      <c r="F9" s="17">
        <v>0.22754431965519101</v>
      </c>
      <c r="G9" s="17">
        <v>0.21937877536282099</v>
      </c>
    </row>
    <row r="10" spans="2:8" x14ac:dyDescent="0.35">
      <c r="B10" s="18" t="s">
        <v>602</v>
      </c>
      <c r="C10" s="17">
        <v>4.85519654396534E-2</v>
      </c>
      <c r="D10" s="17">
        <v>9.0920471724446297E-2</v>
      </c>
      <c r="E10" s="17">
        <v>7.2020405266675594E-2</v>
      </c>
      <c r="F10" s="17">
        <v>6.9595136864303395E-2</v>
      </c>
      <c r="G10" s="17">
        <v>0.12784986148283001</v>
      </c>
    </row>
    <row r="11" spans="2:8" x14ac:dyDescent="0.35">
      <c r="B11" s="18" t="s">
        <v>603</v>
      </c>
      <c r="C11" s="17">
        <v>3.49338709231014E-2</v>
      </c>
      <c r="D11" s="17">
        <v>5.8822695775366501E-2</v>
      </c>
      <c r="E11" s="17">
        <v>0.101662688829116</v>
      </c>
      <c r="F11" s="17">
        <v>0.125448487438833</v>
      </c>
      <c r="G11" s="17">
        <v>8.4902137886306295E-2</v>
      </c>
    </row>
    <row r="12" spans="2:8" x14ac:dyDescent="0.35">
      <c r="B12" s="18" t="s">
        <v>103</v>
      </c>
      <c r="C12" s="17">
        <v>1.21185216223124E-2</v>
      </c>
      <c r="D12" s="17">
        <v>0.14048456606472901</v>
      </c>
      <c r="E12" s="17">
        <v>8.7727428039747896E-2</v>
      </c>
      <c r="F12" s="17">
        <v>8.0279286091850699E-2</v>
      </c>
      <c r="G12" s="17">
        <v>1.12821212024655E-2</v>
      </c>
    </row>
    <row r="13" spans="2:8" x14ac:dyDescent="0.35">
      <c r="B13" s="22" t="s">
        <v>604</v>
      </c>
      <c r="C13" s="20">
        <v>0.75650948902090498</v>
      </c>
      <c r="D13" s="20">
        <v>0.42644775986275701</v>
      </c>
      <c r="E13" s="20">
        <v>0.49223271858043599</v>
      </c>
      <c r="F13" s="20">
        <v>0.49713276994982197</v>
      </c>
      <c r="G13" s="20">
        <v>0.55658710406557699</v>
      </c>
    </row>
    <row r="14" spans="2:8" x14ac:dyDescent="0.35">
      <c r="B14" s="22" t="s">
        <v>605</v>
      </c>
      <c r="C14" s="20">
        <v>8.3485836362754903E-2</v>
      </c>
      <c r="D14" s="20">
        <v>0.14974316749981301</v>
      </c>
      <c r="E14" s="20">
        <v>0.173683094095791</v>
      </c>
      <c r="F14" s="20">
        <v>0.19504362430313699</v>
      </c>
      <c r="G14" s="20">
        <v>0.212751999369137</v>
      </c>
    </row>
    <row r="15" spans="2:8" x14ac:dyDescent="0.35">
      <c r="B15" s="22" t="s">
        <v>166</v>
      </c>
      <c r="C15" s="21">
        <v>0.67302365265815001</v>
      </c>
      <c r="D15" s="21">
        <v>0.27670459236294498</v>
      </c>
      <c r="E15" s="21">
        <v>0.31854962448464502</v>
      </c>
      <c r="F15" s="21">
        <v>0.30208914564668499</v>
      </c>
      <c r="G15" s="21">
        <v>0.34383510469644002</v>
      </c>
    </row>
    <row r="16" spans="2:8" x14ac:dyDescent="0.35">
      <c r="B16" s="16"/>
      <c r="C16" s="16"/>
      <c r="D16" s="16"/>
      <c r="E16" s="16"/>
      <c r="F16" s="16"/>
      <c r="G16" s="16"/>
    </row>
    <row r="17" spans="2:2" x14ac:dyDescent="0.35">
      <c r="B17" t="s">
        <v>78</v>
      </c>
    </row>
    <row r="18" spans="2:2" x14ac:dyDescent="0.35">
      <c r="B18" t="s">
        <v>79</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599</v>
      </c>
      <c r="C9" s="17">
        <v>0.37430668161657998</v>
      </c>
      <c r="D9" s="17">
        <v>0.35682747805451898</v>
      </c>
      <c r="E9" s="17">
        <v>0.31474241918668899</v>
      </c>
      <c r="F9" s="17">
        <v>0.36231372444216298</v>
      </c>
      <c r="G9" s="17">
        <v>0.32236837232847099</v>
      </c>
      <c r="H9" s="17">
        <v>0.36556873514416299</v>
      </c>
      <c r="I9" s="17">
        <v>0.45361285571672399</v>
      </c>
      <c r="J9" s="17">
        <v>0.456550496490505</v>
      </c>
      <c r="K9" s="17">
        <v>0.423945373575978</v>
      </c>
      <c r="L9" s="17">
        <v>0.423109534024384</v>
      </c>
      <c r="M9" s="17"/>
      <c r="N9" s="17">
        <v>0.25554824171877899</v>
      </c>
      <c r="O9" s="17">
        <v>0.31548971784352597</v>
      </c>
      <c r="P9" s="17">
        <v>0.41025624681572798</v>
      </c>
      <c r="Q9" s="17">
        <v>0.48684365541824698</v>
      </c>
      <c r="R9" s="17"/>
      <c r="S9" s="17">
        <v>0.31607566089043199</v>
      </c>
      <c r="T9" s="17">
        <v>0.36733006179663902</v>
      </c>
      <c r="U9" s="17">
        <v>0.39740671480739098</v>
      </c>
      <c r="V9" s="17">
        <v>0.305713061114532</v>
      </c>
      <c r="W9" s="17">
        <v>0.400463647336742</v>
      </c>
      <c r="X9" s="17">
        <v>0.46292670147591503</v>
      </c>
      <c r="Y9" s="17">
        <v>0.47397289152057698</v>
      </c>
      <c r="Z9" s="17"/>
      <c r="AA9" s="17">
        <v>0.46159957785776701</v>
      </c>
      <c r="AB9" s="17">
        <v>0.23657464795338801</v>
      </c>
      <c r="AC9" s="17"/>
      <c r="AD9" s="17">
        <v>0.452898800952519</v>
      </c>
      <c r="AE9" s="17">
        <v>0.533864143663625</v>
      </c>
      <c r="AF9" s="17">
        <v>0.437330238396059</v>
      </c>
      <c r="AG9" s="17"/>
      <c r="AH9" s="17">
        <v>0.51997661279755203</v>
      </c>
      <c r="AI9" s="17">
        <v>0.35366761777037597</v>
      </c>
      <c r="AJ9" s="17"/>
      <c r="AK9" s="17">
        <v>0.34530854197137401</v>
      </c>
      <c r="AL9" s="17">
        <v>0.38737304029917002</v>
      </c>
      <c r="AM9" s="17"/>
      <c r="AN9" s="17">
        <v>0.311302712805688</v>
      </c>
      <c r="AO9" s="17">
        <v>0.48684365541824698</v>
      </c>
      <c r="AP9" s="17"/>
      <c r="AQ9" s="17">
        <v>0.53462334190711402</v>
      </c>
      <c r="AR9" s="17">
        <v>0.29433462831239698</v>
      </c>
      <c r="AS9" s="17"/>
      <c r="AT9" s="17">
        <v>0.146697903759511</v>
      </c>
      <c r="AU9" s="17">
        <v>0.285056107291427</v>
      </c>
      <c r="AV9" s="17">
        <v>0.489450878026294</v>
      </c>
      <c r="AW9" s="17">
        <v>0.59492456842645802</v>
      </c>
      <c r="AX9" s="17"/>
      <c r="AY9" s="17">
        <v>0.50539490323654301</v>
      </c>
      <c r="AZ9" s="17">
        <v>0.34181620178482203</v>
      </c>
      <c r="BA9" s="17"/>
      <c r="BB9" s="17">
        <v>0.39038321174947199</v>
      </c>
      <c r="BC9" s="17">
        <v>0.371353327644312</v>
      </c>
      <c r="BD9" s="17"/>
      <c r="BE9" s="17">
        <v>0.456154698069897</v>
      </c>
      <c r="BF9" s="17">
        <v>0.36358021910148802</v>
      </c>
      <c r="BG9" s="17"/>
      <c r="BH9" s="17">
        <v>0.37653884421878397</v>
      </c>
      <c r="BI9" s="17">
        <v>0.374111323085974</v>
      </c>
      <c r="BJ9" s="17"/>
      <c r="BK9" s="17">
        <v>0.37519376802257298</v>
      </c>
      <c r="BL9" s="17">
        <v>0.37415297328313901</v>
      </c>
      <c r="BM9" s="17"/>
      <c r="BN9" s="17">
        <v>0.455131436562138</v>
      </c>
      <c r="BO9" s="17">
        <v>0.37062331202096799</v>
      </c>
      <c r="BP9" s="17"/>
      <c r="BQ9" s="17">
        <v>0.50841587846098302</v>
      </c>
      <c r="BR9" s="17">
        <v>0.36375639823978501</v>
      </c>
      <c r="BS9" s="17"/>
      <c r="BT9" s="17">
        <v>0.480373089935687</v>
      </c>
      <c r="BU9" s="17">
        <v>0.36722046882841097</v>
      </c>
      <c r="BV9" s="17"/>
      <c r="BW9" s="17">
        <v>0.40605289999062399</v>
      </c>
      <c r="BX9" s="17">
        <v>0.35918674931543298</v>
      </c>
      <c r="BY9" s="17"/>
      <c r="BZ9" s="17">
        <v>0.48204634813165498</v>
      </c>
      <c r="CA9" s="17">
        <v>0.36912938497893599</v>
      </c>
    </row>
    <row r="10" spans="2:79" x14ac:dyDescent="0.35">
      <c r="B10" s="18" t="s">
        <v>600</v>
      </c>
      <c r="C10" s="17">
        <v>0.382202807404325</v>
      </c>
      <c r="D10" s="17">
        <v>0.400990517782843</v>
      </c>
      <c r="E10" s="17">
        <v>0.40381447607358101</v>
      </c>
      <c r="F10" s="17">
        <v>0.39416273456291101</v>
      </c>
      <c r="G10" s="17">
        <v>0.386986439754056</v>
      </c>
      <c r="H10" s="17">
        <v>0.39124548143058002</v>
      </c>
      <c r="I10" s="17">
        <v>0.35054208617421301</v>
      </c>
      <c r="J10" s="17">
        <v>0.32160716184439397</v>
      </c>
      <c r="K10" s="17">
        <v>0.35251285466694599</v>
      </c>
      <c r="L10" s="17">
        <v>0.39777011404699902</v>
      </c>
      <c r="M10" s="17"/>
      <c r="N10" s="17">
        <v>0.36172429757623398</v>
      </c>
      <c r="O10" s="17">
        <v>0.424616451778911</v>
      </c>
      <c r="P10" s="17">
        <v>0.402990733313004</v>
      </c>
      <c r="Q10" s="17">
        <v>0.36716637238586203</v>
      </c>
      <c r="R10" s="17"/>
      <c r="S10" s="17">
        <v>0.35829869691869298</v>
      </c>
      <c r="T10" s="17">
        <v>0.40378767399128601</v>
      </c>
      <c r="U10" s="17">
        <v>0.38607174931334198</v>
      </c>
      <c r="V10" s="17">
        <v>0.38498338074844402</v>
      </c>
      <c r="W10" s="17">
        <v>0.41222269773498099</v>
      </c>
      <c r="X10" s="17">
        <v>0.37134668613708699</v>
      </c>
      <c r="Y10" s="17">
        <v>0.37192143457933702</v>
      </c>
      <c r="Z10" s="17"/>
      <c r="AA10" s="17">
        <v>0.38384131115450298</v>
      </c>
      <c r="AB10" s="17">
        <v>0.37961755174900402</v>
      </c>
      <c r="AC10" s="17"/>
      <c r="AD10" s="17">
        <v>0.390445634518852</v>
      </c>
      <c r="AE10" s="17">
        <v>0.34926977107811102</v>
      </c>
      <c r="AF10" s="17">
        <v>0.39582933129336201</v>
      </c>
      <c r="AG10" s="17"/>
      <c r="AH10" s="17">
        <v>0.348212158849108</v>
      </c>
      <c r="AI10" s="17">
        <v>0.38701873036122802</v>
      </c>
      <c r="AJ10" s="17"/>
      <c r="AK10" s="17">
        <v>0.38926684919049998</v>
      </c>
      <c r="AL10" s="17">
        <v>0.37901979963705801</v>
      </c>
      <c r="AM10" s="17"/>
      <c r="AN10" s="17">
        <v>0.39062097479347002</v>
      </c>
      <c r="AO10" s="17">
        <v>0.36716637238586203</v>
      </c>
      <c r="AP10" s="17"/>
      <c r="AQ10" s="17">
        <v>0.32166953709916202</v>
      </c>
      <c r="AR10" s="17">
        <v>0.41239910709487398</v>
      </c>
      <c r="AS10" s="17"/>
      <c r="AT10" s="17">
        <v>0.31961114151852799</v>
      </c>
      <c r="AU10" s="17">
        <v>0.46764378415139601</v>
      </c>
      <c r="AV10" s="17">
        <v>0.37095662172489502</v>
      </c>
      <c r="AW10" s="17">
        <v>0.30320498396823198</v>
      </c>
      <c r="AX10" s="17"/>
      <c r="AY10" s="17">
        <v>0.34417844784920298</v>
      </c>
      <c r="AZ10" s="17">
        <v>0.39162722152768398</v>
      </c>
      <c r="BA10" s="17"/>
      <c r="BB10" s="17">
        <v>0.36068091698480798</v>
      </c>
      <c r="BC10" s="17">
        <v>0.386156506370194</v>
      </c>
      <c r="BD10" s="17"/>
      <c r="BE10" s="17">
        <v>0.351691790444569</v>
      </c>
      <c r="BF10" s="17">
        <v>0.386201380538993</v>
      </c>
      <c r="BG10" s="17"/>
      <c r="BH10" s="17">
        <v>0.34634887741842801</v>
      </c>
      <c r="BI10" s="17">
        <v>0.38534073789001599</v>
      </c>
      <c r="BJ10" s="17"/>
      <c r="BK10" s="17">
        <v>0.40360565666407</v>
      </c>
      <c r="BL10" s="17">
        <v>0.37849426642301298</v>
      </c>
      <c r="BM10" s="17"/>
      <c r="BN10" s="17">
        <v>0.33421074227978897</v>
      </c>
      <c r="BO10" s="17">
        <v>0.38438991596567301</v>
      </c>
      <c r="BP10" s="17"/>
      <c r="BQ10" s="17">
        <v>0.37835924645531199</v>
      </c>
      <c r="BR10" s="17">
        <v>0.382505177846787</v>
      </c>
      <c r="BS10" s="17"/>
      <c r="BT10" s="17">
        <v>0.33428304473132697</v>
      </c>
      <c r="BU10" s="17">
        <v>0.38540428881998501</v>
      </c>
      <c r="BV10" s="17"/>
      <c r="BW10" s="17">
        <v>0.41165131797527199</v>
      </c>
      <c r="BX10" s="17">
        <v>0.36817721604235099</v>
      </c>
      <c r="BY10" s="17"/>
      <c r="BZ10" s="17">
        <v>0.36727726053742099</v>
      </c>
      <c r="CA10" s="17">
        <v>0.38292003612897701</v>
      </c>
    </row>
    <row r="11" spans="2:79" x14ac:dyDescent="0.35">
      <c r="B11" s="18" t="s">
        <v>601</v>
      </c>
      <c r="C11" s="17">
        <v>0.14788615299402799</v>
      </c>
      <c r="D11" s="17">
        <v>0.13320751179808901</v>
      </c>
      <c r="E11" s="17">
        <v>0.162157912058603</v>
      </c>
      <c r="F11" s="17">
        <v>0.17552140699459901</v>
      </c>
      <c r="G11" s="17">
        <v>0.16703321271028501</v>
      </c>
      <c r="H11" s="17">
        <v>0.13236060119818899</v>
      </c>
      <c r="I11" s="17">
        <v>0.13990071209111901</v>
      </c>
      <c r="J11" s="17">
        <v>0.122593946985544</v>
      </c>
      <c r="K11" s="17">
        <v>0.14289443772500501</v>
      </c>
      <c r="L11" s="17">
        <v>0.117556420732861</v>
      </c>
      <c r="M11" s="17"/>
      <c r="N11" s="17">
        <v>0.20415728728295801</v>
      </c>
      <c r="O11" s="17">
        <v>0.16869575352739599</v>
      </c>
      <c r="P11" s="17">
        <v>0.118510012356741</v>
      </c>
      <c r="Q11" s="17">
        <v>0.103724252139268</v>
      </c>
      <c r="R11" s="17"/>
      <c r="S11" s="17">
        <v>0.18607442418002901</v>
      </c>
      <c r="T11" s="17">
        <v>0.139374088839432</v>
      </c>
      <c r="U11" s="17">
        <v>0.14914843191847499</v>
      </c>
      <c r="V11" s="17">
        <v>0.18331927643947701</v>
      </c>
      <c r="W11" s="17">
        <v>0.12867493210946801</v>
      </c>
      <c r="X11" s="17">
        <v>0.104539323156598</v>
      </c>
      <c r="Y11" s="17">
        <v>9.4059885595041498E-2</v>
      </c>
      <c r="Z11" s="17"/>
      <c r="AA11" s="17">
        <v>0.11220453051141201</v>
      </c>
      <c r="AB11" s="17">
        <v>0.20418514913862301</v>
      </c>
      <c r="AC11" s="17"/>
      <c r="AD11" s="17">
        <v>0.11619236070491699</v>
      </c>
      <c r="AE11" s="17">
        <v>9.1948795774895897E-2</v>
      </c>
      <c r="AF11" s="17">
        <v>0.114905667785311</v>
      </c>
      <c r="AG11" s="17"/>
      <c r="AH11" s="17">
        <v>0.10419369800648701</v>
      </c>
      <c r="AI11" s="17">
        <v>0.15407666438354001</v>
      </c>
      <c r="AJ11" s="17"/>
      <c r="AK11" s="17">
        <v>0.149857223666163</v>
      </c>
      <c r="AL11" s="17">
        <v>0.146998002350368</v>
      </c>
      <c r="AM11" s="17"/>
      <c r="AN11" s="17">
        <v>0.17261024970722599</v>
      </c>
      <c r="AO11" s="17">
        <v>0.103724252139268</v>
      </c>
      <c r="AP11" s="17"/>
      <c r="AQ11" s="17">
        <v>9.8160042518375096E-2</v>
      </c>
      <c r="AR11" s="17">
        <v>0.17269142994005399</v>
      </c>
      <c r="AS11" s="17"/>
      <c r="AT11" s="17">
        <v>0.246655590355392</v>
      </c>
      <c r="AU11" s="17">
        <v>0.171223593414463</v>
      </c>
      <c r="AV11" s="17">
        <v>0.103274592681305</v>
      </c>
      <c r="AW11" s="17">
        <v>7.2159742661499604E-2</v>
      </c>
      <c r="AX11" s="17"/>
      <c r="AY11" s="17">
        <v>0.10303930797733001</v>
      </c>
      <c r="AZ11" s="17">
        <v>0.15900153388429</v>
      </c>
      <c r="BA11" s="17"/>
      <c r="BB11" s="17">
        <v>0.15478269041156001</v>
      </c>
      <c r="BC11" s="17">
        <v>0.14661921815121101</v>
      </c>
      <c r="BD11" s="17"/>
      <c r="BE11" s="17">
        <v>0.12617596069276299</v>
      </c>
      <c r="BF11" s="17">
        <v>0.15073134795422399</v>
      </c>
      <c r="BG11" s="17"/>
      <c r="BH11" s="17">
        <v>0.16994181604019301</v>
      </c>
      <c r="BI11" s="17">
        <v>0.14595584472707099</v>
      </c>
      <c r="BJ11" s="17"/>
      <c r="BK11" s="17">
        <v>0.15540223825215899</v>
      </c>
      <c r="BL11" s="17">
        <v>0.146583816568605</v>
      </c>
      <c r="BM11" s="17"/>
      <c r="BN11" s="17">
        <v>0.14663544023618</v>
      </c>
      <c r="BO11" s="17">
        <v>0.14794315084509799</v>
      </c>
      <c r="BP11" s="17"/>
      <c r="BQ11" s="17">
        <v>8.0017991090736595E-2</v>
      </c>
      <c r="BR11" s="17">
        <v>0.15322529719286099</v>
      </c>
      <c r="BS11" s="17"/>
      <c r="BT11" s="17">
        <v>0.11066608384181199</v>
      </c>
      <c r="BU11" s="17">
        <v>0.150372796354379</v>
      </c>
      <c r="BV11" s="17"/>
      <c r="BW11" s="17">
        <v>0.13113648005200701</v>
      </c>
      <c r="BX11" s="17">
        <v>0.15586360460624199</v>
      </c>
      <c r="BY11" s="17"/>
      <c r="BZ11" s="17">
        <v>0.123860211658239</v>
      </c>
      <c r="CA11" s="17">
        <v>0.14904068993773201</v>
      </c>
    </row>
    <row r="12" spans="2:79" x14ac:dyDescent="0.35">
      <c r="B12" s="18" t="s">
        <v>602</v>
      </c>
      <c r="C12" s="17">
        <v>4.85519654396534E-2</v>
      </c>
      <c r="D12" s="17">
        <v>5.1097533723967803E-2</v>
      </c>
      <c r="E12" s="17">
        <v>6.3734434236785098E-2</v>
      </c>
      <c r="F12" s="17">
        <v>3.9419953149945897E-2</v>
      </c>
      <c r="G12" s="17">
        <v>5.6412159087005698E-2</v>
      </c>
      <c r="H12" s="17">
        <v>5.5198197063887601E-2</v>
      </c>
      <c r="I12" s="17">
        <v>3.2608179333341002E-2</v>
      </c>
      <c r="J12" s="17">
        <v>5.1743903190950902E-2</v>
      </c>
      <c r="K12" s="17">
        <v>3.0438644415266801E-2</v>
      </c>
      <c r="L12" s="17">
        <v>3.6810341104281302E-2</v>
      </c>
      <c r="M12" s="17"/>
      <c r="N12" s="17">
        <v>7.3277812678437498E-2</v>
      </c>
      <c r="O12" s="17">
        <v>5.8422625898820003E-2</v>
      </c>
      <c r="P12" s="17">
        <v>4.6977197488990298E-2</v>
      </c>
      <c r="Q12" s="17">
        <v>2.3808647617206202E-2</v>
      </c>
      <c r="R12" s="17"/>
      <c r="S12" s="17">
        <v>6.9450383728148907E-2</v>
      </c>
      <c r="T12" s="17">
        <v>5.9659818965951197E-2</v>
      </c>
      <c r="U12" s="17">
        <v>3.9867834893610801E-2</v>
      </c>
      <c r="V12" s="17">
        <v>5.8742235541529603E-2</v>
      </c>
      <c r="W12" s="17">
        <v>3.2335370231580299E-2</v>
      </c>
      <c r="X12" s="17">
        <v>3.9029765430194499E-2</v>
      </c>
      <c r="Y12" s="17">
        <v>2.9089114295390801E-2</v>
      </c>
      <c r="Z12" s="17"/>
      <c r="AA12" s="17">
        <v>2.8763988979778499E-2</v>
      </c>
      <c r="AB12" s="17">
        <v>7.9773729835780793E-2</v>
      </c>
      <c r="AC12" s="17"/>
      <c r="AD12" s="17">
        <v>2.9354957390129999E-2</v>
      </c>
      <c r="AE12" s="17">
        <v>1.7178839500619901E-2</v>
      </c>
      <c r="AF12" s="17">
        <v>3.23163737934739E-2</v>
      </c>
      <c r="AG12" s="17"/>
      <c r="AH12" s="17">
        <v>2.1171562842730599E-2</v>
      </c>
      <c r="AI12" s="17">
        <v>5.2431323882066699E-2</v>
      </c>
      <c r="AJ12" s="17"/>
      <c r="AK12" s="17">
        <v>4.8857876315846101E-2</v>
      </c>
      <c r="AL12" s="17">
        <v>4.8414124140792797E-2</v>
      </c>
      <c r="AM12" s="17"/>
      <c r="AN12" s="17">
        <v>6.2404543589754301E-2</v>
      </c>
      <c r="AO12" s="17">
        <v>2.3808647617206202E-2</v>
      </c>
      <c r="AP12" s="17"/>
      <c r="AQ12" s="17">
        <v>2.6628800883662301E-2</v>
      </c>
      <c r="AR12" s="17">
        <v>5.9488074520835502E-2</v>
      </c>
      <c r="AS12" s="17"/>
      <c r="AT12" s="17">
        <v>0.118816621627913</v>
      </c>
      <c r="AU12" s="17">
        <v>4.69073432157728E-2</v>
      </c>
      <c r="AV12" s="17">
        <v>2.3380909709411299E-2</v>
      </c>
      <c r="AW12" s="17">
        <v>2.1326169648725701E-2</v>
      </c>
      <c r="AX12" s="17"/>
      <c r="AY12" s="17">
        <v>2.9726104762430702E-2</v>
      </c>
      <c r="AZ12" s="17">
        <v>5.32179929369372E-2</v>
      </c>
      <c r="BA12" s="17"/>
      <c r="BB12" s="17">
        <v>4.2611253698979799E-2</v>
      </c>
      <c r="BC12" s="17">
        <v>4.9643309434432403E-2</v>
      </c>
      <c r="BD12" s="17"/>
      <c r="BE12" s="17">
        <v>3.1316402722209098E-2</v>
      </c>
      <c r="BF12" s="17">
        <v>5.0810744887541802E-2</v>
      </c>
      <c r="BG12" s="17"/>
      <c r="BH12" s="17">
        <v>6.0340643587942298E-2</v>
      </c>
      <c r="BI12" s="17">
        <v>4.7520222125543403E-2</v>
      </c>
      <c r="BJ12" s="17"/>
      <c r="BK12" s="17">
        <v>3.8788027120280899E-2</v>
      </c>
      <c r="BL12" s="17">
        <v>5.0243794642249401E-2</v>
      </c>
      <c r="BM12" s="17"/>
      <c r="BN12" s="17">
        <v>3.2210329217356698E-2</v>
      </c>
      <c r="BO12" s="17">
        <v>4.9296691310388101E-2</v>
      </c>
      <c r="BP12" s="17"/>
      <c r="BQ12" s="17">
        <v>2.55169086415078E-2</v>
      </c>
      <c r="BR12" s="17">
        <v>5.0364118390677101E-2</v>
      </c>
      <c r="BS12" s="17"/>
      <c r="BT12" s="17">
        <v>4.6395932288340602E-2</v>
      </c>
      <c r="BU12" s="17">
        <v>4.8696008307991E-2</v>
      </c>
      <c r="BV12" s="17"/>
      <c r="BW12" s="17">
        <v>3.7229031934166698E-2</v>
      </c>
      <c r="BX12" s="17">
        <v>5.3944796360054302E-2</v>
      </c>
      <c r="BY12" s="17"/>
      <c r="BZ12" s="17">
        <v>2.3785904435597902E-2</v>
      </c>
      <c r="CA12" s="17">
        <v>4.9742067920117698E-2</v>
      </c>
    </row>
    <row r="13" spans="2:79" x14ac:dyDescent="0.35">
      <c r="B13" s="18" t="s">
        <v>603</v>
      </c>
      <c r="C13" s="17">
        <v>3.49338709231014E-2</v>
      </c>
      <c r="D13" s="17">
        <v>4.6964584778742297E-2</v>
      </c>
      <c r="E13" s="17">
        <v>4.52465626492475E-2</v>
      </c>
      <c r="F13" s="17">
        <v>1.98084437702148E-2</v>
      </c>
      <c r="G13" s="17">
        <v>5.1729595973490999E-2</v>
      </c>
      <c r="H13" s="17">
        <v>3.40210282740777E-2</v>
      </c>
      <c r="I13" s="17">
        <v>1.6631771164645998E-2</v>
      </c>
      <c r="J13" s="17">
        <v>3.9758520621170197E-2</v>
      </c>
      <c r="K13" s="17">
        <v>3.6952018483418399E-2</v>
      </c>
      <c r="L13" s="17">
        <v>9.3352225570252807E-3</v>
      </c>
      <c r="M13" s="17"/>
      <c r="N13" s="17">
        <v>7.9328947076307402E-2</v>
      </c>
      <c r="O13" s="17">
        <v>2.56662468721967E-2</v>
      </c>
      <c r="P13" s="17">
        <v>1.4094411225305701E-2</v>
      </c>
      <c r="Q13" s="17">
        <v>1.2790169565868899E-2</v>
      </c>
      <c r="R13" s="17"/>
      <c r="S13" s="17">
        <v>5.6571893173816903E-2</v>
      </c>
      <c r="T13" s="17">
        <v>2.0692603314580602E-2</v>
      </c>
      <c r="U13" s="17">
        <v>2.16477932818313E-2</v>
      </c>
      <c r="V13" s="17">
        <v>4.9972466169086897E-2</v>
      </c>
      <c r="W13" s="17">
        <v>1.94227761561735E-2</v>
      </c>
      <c r="X13" s="17">
        <v>1.6316976395628801E-2</v>
      </c>
      <c r="Y13" s="17">
        <v>2.1558761589065899E-2</v>
      </c>
      <c r="Z13" s="17"/>
      <c r="AA13" s="17">
        <v>9.3082059734834795E-3</v>
      </c>
      <c r="AB13" s="17">
        <v>7.5366427287489102E-2</v>
      </c>
      <c r="AC13" s="17"/>
      <c r="AD13" s="17">
        <v>4.7821912578628004E-3</v>
      </c>
      <c r="AE13" s="17">
        <v>6.9387343565463604E-3</v>
      </c>
      <c r="AF13" s="17">
        <v>1.3907419773766701E-2</v>
      </c>
      <c r="AG13" s="17"/>
      <c r="AH13" s="17">
        <v>5.3263963996775599E-3</v>
      </c>
      <c r="AI13" s="17">
        <v>3.9128769294094999E-2</v>
      </c>
      <c r="AJ13" s="17"/>
      <c r="AK13" s="17">
        <v>4.5449980176664503E-2</v>
      </c>
      <c r="AL13" s="17">
        <v>3.0195385725997299E-2</v>
      </c>
      <c r="AM13" s="17"/>
      <c r="AN13" s="17">
        <v>4.7331050468088602E-2</v>
      </c>
      <c r="AO13" s="17">
        <v>1.2790169565868899E-2</v>
      </c>
      <c r="AP13" s="17"/>
      <c r="AQ13" s="17">
        <v>1.2145785813068801E-2</v>
      </c>
      <c r="AR13" s="17">
        <v>4.6301435303603797E-2</v>
      </c>
      <c r="AS13" s="17"/>
      <c r="AT13" s="17">
        <v>0.12667514869626201</v>
      </c>
      <c r="AU13" s="17">
        <v>1.9893494418838299E-2</v>
      </c>
      <c r="AV13" s="17">
        <v>1.0300990100816801E-2</v>
      </c>
      <c r="AW13" s="17">
        <v>5.6070202867305602E-3</v>
      </c>
      <c r="AX13" s="17"/>
      <c r="AY13" s="17">
        <v>1.3724600569143E-2</v>
      </c>
      <c r="AZ13" s="17">
        <v>4.0190631310616197E-2</v>
      </c>
      <c r="BA13" s="17"/>
      <c r="BB13" s="17">
        <v>3.80251531650906E-2</v>
      </c>
      <c r="BC13" s="17">
        <v>3.4365984033747098E-2</v>
      </c>
      <c r="BD13" s="17"/>
      <c r="BE13" s="17">
        <v>2.5578030456123901E-2</v>
      </c>
      <c r="BF13" s="17">
        <v>3.6159985817693301E-2</v>
      </c>
      <c r="BG13" s="17"/>
      <c r="BH13" s="17">
        <v>2.9152326787751301E-2</v>
      </c>
      <c r="BI13" s="17">
        <v>3.54398707843111E-2</v>
      </c>
      <c r="BJ13" s="17"/>
      <c r="BK13" s="17">
        <v>1.87410059265548E-2</v>
      </c>
      <c r="BL13" s="17">
        <v>3.7739661064206301E-2</v>
      </c>
      <c r="BM13" s="17"/>
      <c r="BN13" s="17">
        <v>2.7167028408889099E-2</v>
      </c>
      <c r="BO13" s="17">
        <v>3.52878237632928E-2</v>
      </c>
      <c r="BP13" s="17"/>
      <c r="BQ13" s="17">
        <v>7.6899753514606201E-3</v>
      </c>
      <c r="BR13" s="17">
        <v>3.7077130485695699E-2</v>
      </c>
      <c r="BS13" s="17"/>
      <c r="BT13" s="17">
        <v>2.8281849202833199E-2</v>
      </c>
      <c r="BU13" s="17">
        <v>3.5378287229153101E-2</v>
      </c>
      <c r="BV13" s="17"/>
      <c r="BW13" s="17">
        <v>9.0523157147796695E-3</v>
      </c>
      <c r="BX13" s="17">
        <v>4.7260610378726302E-2</v>
      </c>
      <c r="BY13" s="17"/>
      <c r="BZ13" s="17">
        <v>0</v>
      </c>
      <c r="CA13" s="17">
        <v>3.6612574954032799E-2</v>
      </c>
    </row>
    <row r="14" spans="2:79" x14ac:dyDescent="0.35">
      <c r="B14" s="18" t="s">
        <v>103</v>
      </c>
      <c r="C14" s="17">
        <v>1.21185216223124E-2</v>
      </c>
      <c r="D14" s="17">
        <v>1.09123738618392E-2</v>
      </c>
      <c r="E14" s="17">
        <v>1.0304195795094799E-2</v>
      </c>
      <c r="F14" s="17">
        <v>8.7737370801656799E-3</v>
      </c>
      <c r="G14" s="17">
        <v>1.54702201466905E-2</v>
      </c>
      <c r="H14" s="17">
        <v>2.1605956889102201E-2</v>
      </c>
      <c r="I14" s="17">
        <v>6.7043955199568199E-3</v>
      </c>
      <c r="J14" s="17">
        <v>7.7459708674362301E-3</v>
      </c>
      <c r="K14" s="17">
        <v>1.32566711333867E-2</v>
      </c>
      <c r="L14" s="17">
        <v>1.5418367534449501E-2</v>
      </c>
      <c r="M14" s="17"/>
      <c r="N14" s="17">
        <v>2.59634136672846E-2</v>
      </c>
      <c r="O14" s="17">
        <v>7.1092040791508396E-3</v>
      </c>
      <c r="P14" s="17">
        <v>7.17139880023074E-3</v>
      </c>
      <c r="Q14" s="17">
        <v>5.6669028735484997E-3</v>
      </c>
      <c r="R14" s="17"/>
      <c r="S14" s="17">
        <v>1.35289411088803E-2</v>
      </c>
      <c r="T14" s="17">
        <v>9.1557530921111598E-3</v>
      </c>
      <c r="U14" s="17">
        <v>5.8574757853497401E-3</v>
      </c>
      <c r="V14" s="17">
        <v>1.7269579986930898E-2</v>
      </c>
      <c r="W14" s="17">
        <v>6.8805764310538404E-3</v>
      </c>
      <c r="X14" s="17">
        <v>5.8405474045769897E-3</v>
      </c>
      <c r="Y14" s="17">
        <v>9.3979124205874204E-3</v>
      </c>
      <c r="Z14" s="17"/>
      <c r="AA14" s="17">
        <v>4.2823855230563097E-3</v>
      </c>
      <c r="AB14" s="17">
        <v>2.44824940357154E-2</v>
      </c>
      <c r="AC14" s="17"/>
      <c r="AD14" s="17">
        <v>6.3260551757190501E-3</v>
      </c>
      <c r="AE14" s="17">
        <v>7.9971562620178996E-4</v>
      </c>
      <c r="AF14" s="17">
        <v>5.7109689580280296E-3</v>
      </c>
      <c r="AG14" s="17"/>
      <c r="AH14" s="17">
        <v>1.11957110444479E-3</v>
      </c>
      <c r="AI14" s="17">
        <v>1.3676894308693901E-2</v>
      </c>
      <c r="AJ14" s="17"/>
      <c r="AK14" s="17">
        <v>2.12595286794529E-2</v>
      </c>
      <c r="AL14" s="17">
        <v>7.9996478466136094E-3</v>
      </c>
      <c r="AM14" s="17"/>
      <c r="AN14" s="17">
        <v>1.5730468635773501E-2</v>
      </c>
      <c r="AO14" s="17">
        <v>5.6669028735484997E-3</v>
      </c>
      <c r="AP14" s="17"/>
      <c r="AQ14" s="17">
        <v>6.7724917786177201E-3</v>
      </c>
      <c r="AR14" s="17">
        <v>1.4785324828235601E-2</v>
      </c>
      <c r="AS14" s="17"/>
      <c r="AT14" s="17">
        <v>4.1543594042394098E-2</v>
      </c>
      <c r="AU14" s="17">
        <v>9.2756775081032396E-3</v>
      </c>
      <c r="AV14" s="17">
        <v>2.6360077572783998E-3</v>
      </c>
      <c r="AW14" s="17">
        <v>2.7775150083540799E-3</v>
      </c>
      <c r="AX14" s="17"/>
      <c r="AY14" s="17">
        <v>3.9366356053503202E-3</v>
      </c>
      <c r="AZ14" s="17">
        <v>1.4146418555650299E-2</v>
      </c>
      <c r="BA14" s="17"/>
      <c r="BB14" s="17">
        <v>1.3516773990090301E-2</v>
      </c>
      <c r="BC14" s="17">
        <v>1.1861654366102601E-2</v>
      </c>
      <c r="BD14" s="17"/>
      <c r="BE14" s="17">
        <v>9.0831176144375997E-3</v>
      </c>
      <c r="BF14" s="17">
        <v>1.2516321700060101E-2</v>
      </c>
      <c r="BG14" s="17"/>
      <c r="BH14" s="17">
        <v>1.7677491946900801E-2</v>
      </c>
      <c r="BI14" s="17">
        <v>1.16320013870846E-2</v>
      </c>
      <c r="BJ14" s="17"/>
      <c r="BK14" s="17">
        <v>8.2693040143621607E-3</v>
      </c>
      <c r="BL14" s="17">
        <v>1.27854880187875E-2</v>
      </c>
      <c r="BM14" s="17"/>
      <c r="BN14" s="17">
        <v>4.6450232956474803E-3</v>
      </c>
      <c r="BO14" s="17">
        <v>1.2459106094579999E-2</v>
      </c>
      <c r="BP14" s="17"/>
      <c r="BQ14" s="17">
        <v>0</v>
      </c>
      <c r="BR14" s="17">
        <v>1.3071877844194399E-2</v>
      </c>
      <c r="BS14" s="17"/>
      <c r="BT14" s="17">
        <v>0</v>
      </c>
      <c r="BU14" s="17">
        <v>1.2928150460081399E-2</v>
      </c>
      <c r="BV14" s="17"/>
      <c r="BW14" s="17">
        <v>4.8779543331508302E-3</v>
      </c>
      <c r="BX14" s="17">
        <v>1.5567023297193099E-2</v>
      </c>
      <c r="BY14" s="17"/>
      <c r="BZ14" s="17">
        <v>3.0302752370869601E-3</v>
      </c>
      <c r="CA14" s="17">
        <v>1.25552460802048E-2</v>
      </c>
    </row>
    <row r="15" spans="2:79" x14ac:dyDescent="0.35">
      <c r="B15" s="18" t="s">
        <v>604</v>
      </c>
      <c r="C15" s="20">
        <v>0.75650948902090498</v>
      </c>
      <c r="D15" s="20">
        <v>0.75781799583736098</v>
      </c>
      <c r="E15" s="20">
        <v>0.71855689526027</v>
      </c>
      <c r="F15" s="20">
        <v>0.75647645900507499</v>
      </c>
      <c r="G15" s="20">
        <v>0.70935481208252704</v>
      </c>
      <c r="H15" s="20">
        <v>0.75681421657474302</v>
      </c>
      <c r="I15" s="20">
        <v>0.80415494189093695</v>
      </c>
      <c r="J15" s="20">
        <v>0.77815765833489803</v>
      </c>
      <c r="K15" s="20">
        <v>0.77645822824292299</v>
      </c>
      <c r="L15" s="20">
        <v>0.82087964807138303</v>
      </c>
      <c r="M15" s="20"/>
      <c r="N15" s="20">
        <v>0.61727253929501202</v>
      </c>
      <c r="O15" s="20">
        <v>0.74010616962243703</v>
      </c>
      <c r="P15" s="20">
        <v>0.81324698012873298</v>
      </c>
      <c r="Q15" s="20">
        <v>0.85401002780410895</v>
      </c>
      <c r="R15" s="20"/>
      <c r="S15" s="20">
        <v>0.67437435780912502</v>
      </c>
      <c r="T15" s="20">
        <v>0.77111773578792497</v>
      </c>
      <c r="U15" s="20">
        <v>0.78347846412073296</v>
      </c>
      <c r="V15" s="20">
        <v>0.69069644186297596</v>
      </c>
      <c r="W15" s="20">
        <v>0.81268634507172399</v>
      </c>
      <c r="X15" s="20">
        <v>0.83427338761300196</v>
      </c>
      <c r="Y15" s="20">
        <v>0.845894326099914</v>
      </c>
      <c r="Z15" s="20"/>
      <c r="AA15" s="20">
        <v>0.84544088901226999</v>
      </c>
      <c r="AB15" s="20">
        <v>0.61619219970239203</v>
      </c>
      <c r="AC15" s="20"/>
      <c r="AD15" s="20">
        <v>0.84334443547137095</v>
      </c>
      <c r="AE15" s="20">
        <v>0.88313391474173597</v>
      </c>
      <c r="AF15" s="20">
        <v>0.83315956968942095</v>
      </c>
      <c r="AG15" s="20"/>
      <c r="AH15" s="20">
        <v>0.86818877164665997</v>
      </c>
      <c r="AI15" s="20">
        <v>0.74068634813160406</v>
      </c>
      <c r="AJ15" s="20"/>
      <c r="AK15" s="20">
        <v>0.73457539116187398</v>
      </c>
      <c r="AL15" s="20">
        <v>0.76639283993622798</v>
      </c>
      <c r="AM15" s="20"/>
      <c r="AN15" s="20">
        <v>0.70192368759915702</v>
      </c>
      <c r="AO15" s="20">
        <v>0.85401002780410895</v>
      </c>
      <c r="AP15" s="20"/>
      <c r="AQ15" s="20">
        <v>0.85629287900627604</v>
      </c>
      <c r="AR15" s="20">
        <v>0.70673373540727102</v>
      </c>
      <c r="AS15" s="20"/>
      <c r="AT15" s="20">
        <v>0.46630904527803901</v>
      </c>
      <c r="AU15" s="20">
        <v>0.75269989144282301</v>
      </c>
      <c r="AV15" s="20">
        <v>0.86040749975118902</v>
      </c>
      <c r="AW15" s="20">
        <v>0.89812955239468995</v>
      </c>
      <c r="AX15" s="20"/>
      <c r="AY15" s="20">
        <v>0.84957335108574605</v>
      </c>
      <c r="AZ15" s="20">
        <v>0.733443423312506</v>
      </c>
      <c r="BA15" s="20"/>
      <c r="BB15" s="20">
        <v>0.75106412873427997</v>
      </c>
      <c r="BC15" s="20">
        <v>0.757509834014507</v>
      </c>
      <c r="BD15" s="20"/>
      <c r="BE15" s="20">
        <v>0.80784648851446605</v>
      </c>
      <c r="BF15" s="20">
        <v>0.74978159964048097</v>
      </c>
      <c r="BG15" s="20"/>
      <c r="BH15" s="20">
        <v>0.72288772163721204</v>
      </c>
      <c r="BI15" s="20">
        <v>0.75945206097599005</v>
      </c>
      <c r="BJ15" s="20"/>
      <c r="BK15" s="20">
        <v>0.77879942468664298</v>
      </c>
      <c r="BL15" s="20">
        <v>0.75264723970615199</v>
      </c>
      <c r="BM15" s="20"/>
      <c r="BN15" s="20">
        <v>0.78934217884192703</v>
      </c>
      <c r="BO15" s="20">
        <v>0.75501322798664094</v>
      </c>
      <c r="BP15" s="20"/>
      <c r="BQ15" s="20">
        <v>0.88677512491629495</v>
      </c>
      <c r="BR15" s="20">
        <v>0.74626157608657195</v>
      </c>
      <c r="BS15" s="20"/>
      <c r="BT15" s="20">
        <v>0.81465613466701403</v>
      </c>
      <c r="BU15" s="20">
        <v>0.75262475764839498</v>
      </c>
      <c r="BV15" s="20"/>
      <c r="BW15" s="20">
        <v>0.81770421796589599</v>
      </c>
      <c r="BX15" s="20">
        <v>0.72736396535778403</v>
      </c>
      <c r="BY15" s="20"/>
      <c r="BZ15" s="20">
        <v>0.84932360866907597</v>
      </c>
      <c r="CA15" s="20">
        <v>0.75204942110791195</v>
      </c>
    </row>
    <row r="16" spans="2:79" x14ac:dyDescent="0.35">
      <c r="B16" s="18" t="s">
        <v>605</v>
      </c>
      <c r="C16" s="20">
        <v>8.3485836362754903E-2</v>
      </c>
      <c r="D16" s="20">
        <v>9.8062118502710002E-2</v>
      </c>
      <c r="E16" s="20">
        <v>0.10898099688603299</v>
      </c>
      <c r="F16" s="20">
        <v>5.9228396920160603E-2</v>
      </c>
      <c r="G16" s="20">
        <v>0.108141755060497</v>
      </c>
      <c r="H16" s="20">
        <v>8.9219225337965294E-2</v>
      </c>
      <c r="I16" s="20">
        <v>4.9239950497986899E-2</v>
      </c>
      <c r="J16" s="20">
        <v>9.1502423812121106E-2</v>
      </c>
      <c r="K16" s="20">
        <v>6.73906628986852E-2</v>
      </c>
      <c r="L16" s="20">
        <v>4.6145563661306503E-2</v>
      </c>
      <c r="M16" s="20"/>
      <c r="N16" s="20">
        <v>0.152606759754745</v>
      </c>
      <c r="O16" s="20">
        <v>8.4088872771016607E-2</v>
      </c>
      <c r="P16" s="20">
        <v>6.1071608714296101E-2</v>
      </c>
      <c r="Q16" s="20">
        <v>3.6598817183075102E-2</v>
      </c>
      <c r="R16" s="20"/>
      <c r="S16" s="20">
        <v>0.12602227690196599</v>
      </c>
      <c r="T16" s="20">
        <v>8.0352422280531799E-2</v>
      </c>
      <c r="U16" s="20">
        <v>6.1515628175442101E-2</v>
      </c>
      <c r="V16" s="20">
        <v>0.10871470171061701</v>
      </c>
      <c r="W16" s="20">
        <v>5.1758146387753799E-2</v>
      </c>
      <c r="X16" s="20">
        <v>5.5346741825823297E-2</v>
      </c>
      <c r="Y16" s="20">
        <v>5.0647875884456697E-2</v>
      </c>
      <c r="Z16" s="20"/>
      <c r="AA16" s="20">
        <v>3.8072194953262001E-2</v>
      </c>
      <c r="AB16" s="20">
        <v>0.15514015712327001</v>
      </c>
      <c r="AC16" s="20"/>
      <c r="AD16" s="20">
        <v>3.4137148647992797E-2</v>
      </c>
      <c r="AE16" s="20">
        <v>2.41175738571663E-2</v>
      </c>
      <c r="AF16" s="20">
        <v>4.6223793567240601E-2</v>
      </c>
      <c r="AG16" s="20"/>
      <c r="AH16" s="20">
        <v>2.6497959242408099E-2</v>
      </c>
      <c r="AI16" s="20">
        <v>9.1560093176161594E-2</v>
      </c>
      <c r="AJ16" s="20"/>
      <c r="AK16" s="20">
        <v>9.43078564925105E-2</v>
      </c>
      <c r="AL16" s="20">
        <v>7.8609509866790106E-2</v>
      </c>
      <c r="AM16" s="20"/>
      <c r="AN16" s="20">
        <v>0.109735594057843</v>
      </c>
      <c r="AO16" s="20">
        <v>3.6598817183075102E-2</v>
      </c>
      <c r="AP16" s="20"/>
      <c r="AQ16" s="20">
        <v>3.8774586696731103E-2</v>
      </c>
      <c r="AR16" s="20">
        <v>0.10578950982443899</v>
      </c>
      <c r="AS16" s="20"/>
      <c r="AT16" s="20">
        <v>0.24549177032417499</v>
      </c>
      <c r="AU16" s="20">
        <v>6.6800837634611102E-2</v>
      </c>
      <c r="AV16" s="20">
        <v>3.3681899810228101E-2</v>
      </c>
      <c r="AW16" s="20">
        <v>2.6933189935456299E-2</v>
      </c>
      <c r="AX16" s="20"/>
      <c r="AY16" s="20">
        <v>4.3450705331573601E-2</v>
      </c>
      <c r="AZ16" s="20">
        <v>9.3408624247553404E-2</v>
      </c>
      <c r="BA16" s="20"/>
      <c r="BB16" s="20">
        <v>8.0636406864070406E-2</v>
      </c>
      <c r="BC16" s="20">
        <v>8.4009293468179494E-2</v>
      </c>
      <c r="BD16" s="20"/>
      <c r="BE16" s="20">
        <v>5.6894433178333002E-2</v>
      </c>
      <c r="BF16" s="20">
        <v>8.6970730705235103E-2</v>
      </c>
      <c r="BG16" s="20"/>
      <c r="BH16" s="20">
        <v>8.9492970375693606E-2</v>
      </c>
      <c r="BI16" s="20">
        <v>8.2960092909854496E-2</v>
      </c>
      <c r="BJ16" s="20"/>
      <c r="BK16" s="20">
        <v>5.7529033046835702E-2</v>
      </c>
      <c r="BL16" s="20">
        <v>8.7983455706455799E-2</v>
      </c>
      <c r="BM16" s="20"/>
      <c r="BN16" s="20">
        <v>5.9377357626245797E-2</v>
      </c>
      <c r="BO16" s="20">
        <v>8.4584515073680894E-2</v>
      </c>
      <c r="BP16" s="20"/>
      <c r="BQ16" s="20">
        <v>3.3206883992968499E-2</v>
      </c>
      <c r="BR16" s="20">
        <v>8.7441248876372807E-2</v>
      </c>
      <c r="BS16" s="20"/>
      <c r="BT16" s="20">
        <v>7.4677781491173795E-2</v>
      </c>
      <c r="BU16" s="20">
        <v>8.40742955371441E-2</v>
      </c>
      <c r="BV16" s="20"/>
      <c r="BW16" s="20">
        <v>4.6281347648946397E-2</v>
      </c>
      <c r="BX16" s="20">
        <v>0.10120540673878101</v>
      </c>
      <c r="BY16" s="20"/>
      <c r="BZ16" s="20">
        <v>2.3785904435597902E-2</v>
      </c>
      <c r="CA16" s="20">
        <v>8.6354642874150497E-2</v>
      </c>
    </row>
    <row r="17" spans="2:79" x14ac:dyDescent="0.35">
      <c r="B17" s="18" t="s">
        <v>166</v>
      </c>
      <c r="C17" s="21">
        <v>0.67302365265815001</v>
      </c>
      <c r="D17" s="21">
        <v>0.65975587733465102</v>
      </c>
      <c r="E17" s="21">
        <v>0.60957589837423698</v>
      </c>
      <c r="F17" s="21">
        <v>0.69724806208491397</v>
      </c>
      <c r="G17" s="21">
        <v>0.60121305702202998</v>
      </c>
      <c r="H17" s="21">
        <v>0.66759499123677801</v>
      </c>
      <c r="I17" s="21">
        <v>0.75491499139295004</v>
      </c>
      <c r="J17" s="21">
        <v>0.68665523452277699</v>
      </c>
      <c r="K17" s="21">
        <v>0.70906756534423798</v>
      </c>
      <c r="L17" s="21">
        <v>0.77473408441007696</v>
      </c>
      <c r="M17" s="21"/>
      <c r="N17" s="21">
        <v>0.464665779540267</v>
      </c>
      <c r="O17" s="21">
        <v>0.65601729685141996</v>
      </c>
      <c r="P17" s="21">
        <v>0.75217537141443602</v>
      </c>
      <c r="Q17" s="21">
        <v>0.81741121062103395</v>
      </c>
      <c r="R17" s="21"/>
      <c r="S17" s="21">
        <v>0.54835208090715903</v>
      </c>
      <c r="T17" s="21">
        <v>0.69076531350739301</v>
      </c>
      <c r="U17" s="21">
        <v>0.72196283594529098</v>
      </c>
      <c r="V17" s="21">
        <v>0.58198174015235904</v>
      </c>
      <c r="W17" s="21">
        <v>0.76092819868396999</v>
      </c>
      <c r="X17" s="21">
        <v>0.77892664578717796</v>
      </c>
      <c r="Y17" s="21">
        <v>0.79524645021545803</v>
      </c>
      <c r="Z17" s="21"/>
      <c r="AA17" s="21">
        <v>0.80736869405900802</v>
      </c>
      <c r="AB17" s="21">
        <v>0.46105204257912202</v>
      </c>
      <c r="AC17" s="21"/>
      <c r="AD17" s="21">
        <v>0.80920728682337795</v>
      </c>
      <c r="AE17" s="21">
        <v>0.85901634088457002</v>
      </c>
      <c r="AF17" s="21">
        <v>0.78693577612218002</v>
      </c>
      <c r="AG17" s="21"/>
      <c r="AH17" s="21">
        <v>0.84169081240425203</v>
      </c>
      <c r="AI17" s="21">
        <v>0.64912625495544196</v>
      </c>
      <c r="AJ17" s="21"/>
      <c r="AK17" s="21">
        <v>0.64026753466936404</v>
      </c>
      <c r="AL17" s="21">
        <v>0.68778333006943804</v>
      </c>
      <c r="AM17" s="21"/>
      <c r="AN17" s="21">
        <v>0.59218809354131396</v>
      </c>
      <c r="AO17" s="21">
        <v>0.81741121062103395</v>
      </c>
      <c r="AP17" s="21"/>
      <c r="AQ17" s="21">
        <v>0.81751829230954498</v>
      </c>
      <c r="AR17" s="21">
        <v>0.600944225582832</v>
      </c>
      <c r="AS17" s="21"/>
      <c r="AT17" s="21">
        <v>0.220817274953864</v>
      </c>
      <c r="AU17" s="21">
        <v>0.68589905380821203</v>
      </c>
      <c r="AV17" s="21">
        <v>0.82672559994096095</v>
      </c>
      <c r="AW17" s="21">
        <v>0.87119636245923404</v>
      </c>
      <c r="AX17" s="21"/>
      <c r="AY17" s="21">
        <v>0.80612264575417203</v>
      </c>
      <c r="AZ17" s="21">
        <v>0.64003479906495298</v>
      </c>
      <c r="BA17" s="21"/>
      <c r="BB17" s="21">
        <v>0.67042772187020905</v>
      </c>
      <c r="BC17" s="21">
        <v>0.67350054054632702</v>
      </c>
      <c r="BD17" s="21"/>
      <c r="BE17" s="21">
        <v>0.75095205533613296</v>
      </c>
      <c r="BF17" s="21">
        <v>0.66281086893524599</v>
      </c>
      <c r="BG17" s="21"/>
      <c r="BH17" s="21">
        <v>0.63339475126151901</v>
      </c>
      <c r="BI17" s="21">
        <v>0.67649196806613598</v>
      </c>
      <c r="BJ17" s="21"/>
      <c r="BK17" s="21">
        <v>0.721270391639807</v>
      </c>
      <c r="BL17" s="21">
        <v>0.66466378399969595</v>
      </c>
      <c r="BM17" s="21"/>
      <c r="BN17" s="21">
        <v>0.72996482121568096</v>
      </c>
      <c r="BO17" s="21">
        <v>0.67042871291296102</v>
      </c>
      <c r="BP17" s="21"/>
      <c r="BQ17" s="21">
        <v>0.85356824092332695</v>
      </c>
      <c r="BR17" s="21">
        <v>0.65882032721019901</v>
      </c>
      <c r="BS17" s="21"/>
      <c r="BT17" s="21">
        <v>0.73997835317584104</v>
      </c>
      <c r="BU17" s="21">
        <v>0.66855046211125102</v>
      </c>
      <c r="BV17" s="21"/>
      <c r="BW17" s="21">
        <v>0.77142287031695</v>
      </c>
      <c r="BX17" s="21">
        <v>0.62615855861900305</v>
      </c>
      <c r="BY17" s="21"/>
      <c r="BZ17" s="21">
        <v>0.82553770423347805</v>
      </c>
      <c r="CA17" s="21">
        <v>0.665694778233762</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599</v>
      </c>
      <c r="C9" s="17">
        <v>0.13200204482331299</v>
      </c>
      <c r="D9" s="17">
        <v>0.13179081031013001</v>
      </c>
      <c r="E9" s="17">
        <v>0.112599806134997</v>
      </c>
      <c r="F9" s="17">
        <v>0.11940489739732001</v>
      </c>
      <c r="G9" s="17">
        <v>0.14431392674844801</v>
      </c>
      <c r="H9" s="17">
        <v>0.100801894051173</v>
      </c>
      <c r="I9" s="17">
        <v>0.14429296117520199</v>
      </c>
      <c r="J9" s="17">
        <v>0.168763079011022</v>
      </c>
      <c r="K9" s="17">
        <v>0.223633265254257</v>
      </c>
      <c r="L9" s="17">
        <v>0.11408616129864101</v>
      </c>
      <c r="M9" s="17"/>
      <c r="N9" s="17">
        <v>6.8343217143326196E-2</v>
      </c>
      <c r="O9" s="17">
        <v>9.3731254731548599E-2</v>
      </c>
      <c r="P9" s="17">
        <v>0.15652185654395201</v>
      </c>
      <c r="Q9" s="17">
        <v>0.19363434052737</v>
      </c>
      <c r="R9" s="17"/>
      <c r="S9" s="17">
        <v>0.10306096841212301</v>
      </c>
      <c r="T9" s="17">
        <v>0.111482705377466</v>
      </c>
      <c r="U9" s="17">
        <v>0.128773437804169</v>
      </c>
      <c r="V9" s="17">
        <v>8.9808853680438297E-2</v>
      </c>
      <c r="W9" s="17">
        <v>0.16352348683541601</v>
      </c>
      <c r="X9" s="17">
        <v>0.18318282293233601</v>
      </c>
      <c r="Y9" s="17">
        <v>0.21638523694707501</v>
      </c>
      <c r="Z9" s="17"/>
      <c r="AA9" s="17">
        <v>0.19225782723392301</v>
      </c>
      <c r="AB9" s="17">
        <v>3.6929572620652003E-2</v>
      </c>
      <c r="AC9" s="17"/>
      <c r="AD9" s="17">
        <v>0.174447888871329</v>
      </c>
      <c r="AE9" s="17">
        <v>0.29121671111803699</v>
      </c>
      <c r="AF9" s="17">
        <v>0.15937706575180799</v>
      </c>
      <c r="AG9" s="17"/>
      <c r="AH9" s="17">
        <v>0.29996272868664298</v>
      </c>
      <c r="AI9" s="17">
        <v>0.108204743281373</v>
      </c>
      <c r="AJ9" s="17"/>
      <c r="AK9" s="17">
        <v>0.123477793349357</v>
      </c>
      <c r="AL9" s="17">
        <v>0.13584301285167799</v>
      </c>
      <c r="AM9" s="17"/>
      <c r="AN9" s="17">
        <v>9.7497125194626902E-2</v>
      </c>
      <c r="AO9" s="17">
        <v>0.19363434052737</v>
      </c>
      <c r="AP9" s="17"/>
      <c r="AQ9" s="17">
        <v>0.224971371150822</v>
      </c>
      <c r="AR9" s="17">
        <v>8.5625405569204893E-2</v>
      </c>
      <c r="AS9" s="17"/>
      <c r="AT9" s="17">
        <v>3.55408322093567E-2</v>
      </c>
      <c r="AU9" s="17">
        <v>8.8488403356021705E-2</v>
      </c>
      <c r="AV9" s="17">
        <v>0.15508583423170999</v>
      </c>
      <c r="AW9" s="17">
        <v>0.31286674368871198</v>
      </c>
      <c r="AX9" s="17"/>
      <c r="AY9" s="17">
        <v>0.22013167591197699</v>
      </c>
      <c r="AZ9" s="17">
        <v>0.110158938203348</v>
      </c>
      <c r="BA9" s="17"/>
      <c r="BB9" s="17">
        <v>0.155224530483481</v>
      </c>
      <c r="BC9" s="17">
        <v>0.127735936421597</v>
      </c>
      <c r="BD9" s="17"/>
      <c r="BE9" s="17">
        <v>0.22535908851997599</v>
      </c>
      <c r="BF9" s="17">
        <v>0.11976728492167001</v>
      </c>
      <c r="BG9" s="17"/>
      <c r="BH9" s="17">
        <v>0.14695091045276701</v>
      </c>
      <c r="BI9" s="17">
        <v>0.130693722382688</v>
      </c>
      <c r="BJ9" s="17"/>
      <c r="BK9" s="17">
        <v>0.13968500536964701</v>
      </c>
      <c r="BL9" s="17">
        <v>0.13067079337645701</v>
      </c>
      <c r="BM9" s="17"/>
      <c r="BN9" s="17">
        <v>0.20512879176937901</v>
      </c>
      <c r="BO9" s="17">
        <v>0.12866949112106499</v>
      </c>
      <c r="BP9" s="17"/>
      <c r="BQ9" s="17">
        <v>0.27943886185474598</v>
      </c>
      <c r="BR9" s="17">
        <v>0.12040328622617601</v>
      </c>
      <c r="BS9" s="17"/>
      <c r="BT9" s="17">
        <v>0.22092189420708599</v>
      </c>
      <c r="BU9" s="17">
        <v>0.12606138006610099</v>
      </c>
      <c r="BV9" s="17"/>
      <c r="BW9" s="17">
        <v>0.15914827349763599</v>
      </c>
      <c r="BX9" s="17">
        <v>0.119072972927216</v>
      </c>
      <c r="BY9" s="17"/>
      <c r="BZ9" s="17">
        <v>0.268705453519895</v>
      </c>
      <c r="CA9" s="17">
        <v>0.125432931319511</v>
      </c>
    </row>
    <row r="10" spans="2:79" x14ac:dyDescent="0.35">
      <c r="B10" s="18" t="s">
        <v>600</v>
      </c>
      <c r="C10" s="17">
        <v>0.294445715039444</v>
      </c>
      <c r="D10" s="17">
        <v>0.29763676077421503</v>
      </c>
      <c r="E10" s="17">
        <v>0.257648852429399</v>
      </c>
      <c r="F10" s="17">
        <v>0.28488670859236997</v>
      </c>
      <c r="G10" s="17">
        <v>0.27835480116885902</v>
      </c>
      <c r="H10" s="17">
        <v>0.29236040182189499</v>
      </c>
      <c r="I10" s="17">
        <v>0.342551692093431</v>
      </c>
      <c r="J10" s="17">
        <v>0.30988275422745798</v>
      </c>
      <c r="K10" s="17">
        <v>0.2386385498693</v>
      </c>
      <c r="L10" s="17">
        <v>0.36316020151719303</v>
      </c>
      <c r="M10" s="17"/>
      <c r="N10" s="17">
        <v>0.19162157113579201</v>
      </c>
      <c r="O10" s="17">
        <v>0.25642465334328002</v>
      </c>
      <c r="P10" s="17">
        <v>0.34236636926453701</v>
      </c>
      <c r="Q10" s="17">
        <v>0.37765550830000699</v>
      </c>
      <c r="R10" s="17"/>
      <c r="S10" s="17">
        <v>0.21634036536552101</v>
      </c>
      <c r="T10" s="17">
        <v>0.34610614148699598</v>
      </c>
      <c r="U10" s="17">
        <v>0.32972215740501098</v>
      </c>
      <c r="V10" s="17">
        <v>0.26836426373843802</v>
      </c>
      <c r="W10" s="17">
        <v>0.36656070344335201</v>
      </c>
      <c r="X10" s="17">
        <v>0.34770137416270103</v>
      </c>
      <c r="Y10" s="17">
        <v>0.31812818521525899</v>
      </c>
      <c r="Z10" s="17"/>
      <c r="AA10" s="17">
        <v>0.38933954133930199</v>
      </c>
      <c r="AB10" s="17">
        <v>0.14472082056178401</v>
      </c>
      <c r="AC10" s="17"/>
      <c r="AD10" s="17">
        <v>0.41002521461887298</v>
      </c>
      <c r="AE10" s="17">
        <v>0.41203772354749102</v>
      </c>
      <c r="AF10" s="17">
        <v>0.37109865494953198</v>
      </c>
      <c r="AG10" s="17"/>
      <c r="AH10" s="17">
        <v>0.43916857596360298</v>
      </c>
      <c r="AI10" s="17">
        <v>0.27394083567001398</v>
      </c>
      <c r="AJ10" s="17"/>
      <c r="AK10" s="17">
        <v>0.26221736503646198</v>
      </c>
      <c r="AL10" s="17">
        <v>0.30896758389169898</v>
      </c>
      <c r="AM10" s="17"/>
      <c r="AN10" s="17">
        <v>0.247860605788252</v>
      </c>
      <c r="AO10" s="17">
        <v>0.37765550830000699</v>
      </c>
      <c r="AP10" s="17"/>
      <c r="AQ10" s="17">
        <v>0.36239480608193497</v>
      </c>
      <c r="AR10" s="17">
        <v>0.26055012164962998</v>
      </c>
      <c r="AS10" s="17"/>
      <c r="AT10" s="17">
        <v>0.118253674914346</v>
      </c>
      <c r="AU10" s="17">
        <v>0.23335801519213401</v>
      </c>
      <c r="AV10" s="17">
        <v>0.393454866900944</v>
      </c>
      <c r="AW10" s="17">
        <v>0.42141768814652403</v>
      </c>
      <c r="AX10" s="17"/>
      <c r="AY10" s="17">
        <v>0.38466305971403397</v>
      </c>
      <c r="AZ10" s="17">
        <v>0.27208516440109398</v>
      </c>
      <c r="BA10" s="17"/>
      <c r="BB10" s="17">
        <v>0.30028864758858498</v>
      </c>
      <c r="BC10" s="17">
        <v>0.29337233366230298</v>
      </c>
      <c r="BD10" s="17"/>
      <c r="BE10" s="17">
        <v>0.30755955171654598</v>
      </c>
      <c r="BF10" s="17">
        <v>0.29272710188739298</v>
      </c>
      <c r="BG10" s="17"/>
      <c r="BH10" s="17">
        <v>0.29069204356385397</v>
      </c>
      <c r="BI10" s="17">
        <v>0.294774235794663</v>
      </c>
      <c r="BJ10" s="17"/>
      <c r="BK10" s="17">
        <v>0.34799357667625203</v>
      </c>
      <c r="BL10" s="17">
        <v>0.28516730369655702</v>
      </c>
      <c r="BM10" s="17"/>
      <c r="BN10" s="17">
        <v>0.33911786791040099</v>
      </c>
      <c r="BO10" s="17">
        <v>0.29240990249950899</v>
      </c>
      <c r="BP10" s="17"/>
      <c r="BQ10" s="17">
        <v>0.41403526705388799</v>
      </c>
      <c r="BR10" s="17">
        <v>0.28503768268711999</v>
      </c>
      <c r="BS10" s="17"/>
      <c r="BT10" s="17">
        <v>0.33362507245641099</v>
      </c>
      <c r="BU10" s="17">
        <v>0.29182817318090298</v>
      </c>
      <c r="BV10" s="17"/>
      <c r="BW10" s="17">
        <v>0.361898772704417</v>
      </c>
      <c r="BX10" s="17">
        <v>0.262319505442348</v>
      </c>
      <c r="BY10" s="17"/>
      <c r="BZ10" s="17">
        <v>0.42081248927886</v>
      </c>
      <c r="CA10" s="17">
        <v>0.28837331574082498</v>
      </c>
    </row>
    <row r="11" spans="2:79" x14ac:dyDescent="0.35">
      <c r="B11" s="18" t="s">
        <v>601</v>
      </c>
      <c r="C11" s="17">
        <v>0.28332450657270097</v>
      </c>
      <c r="D11" s="17">
        <v>0.27492655431892199</v>
      </c>
      <c r="E11" s="17">
        <v>0.28598479270263799</v>
      </c>
      <c r="F11" s="17">
        <v>0.32451827040937697</v>
      </c>
      <c r="G11" s="17">
        <v>0.26263729525111101</v>
      </c>
      <c r="H11" s="17">
        <v>0.31005460650827699</v>
      </c>
      <c r="I11" s="17">
        <v>0.308967730430319</v>
      </c>
      <c r="J11" s="17">
        <v>0.22087980083574199</v>
      </c>
      <c r="K11" s="17">
        <v>0.18969485043900799</v>
      </c>
      <c r="L11" s="17">
        <v>0.24729017852252799</v>
      </c>
      <c r="M11" s="17"/>
      <c r="N11" s="17">
        <v>0.31176046207704999</v>
      </c>
      <c r="O11" s="17">
        <v>0.31212702453671498</v>
      </c>
      <c r="P11" s="17">
        <v>0.286746586085591</v>
      </c>
      <c r="Q11" s="17">
        <v>0.24326231248379401</v>
      </c>
      <c r="R11" s="17"/>
      <c r="S11" s="17">
        <v>0.32609744225653098</v>
      </c>
      <c r="T11" s="17">
        <v>0.26557372685063602</v>
      </c>
      <c r="U11" s="17">
        <v>0.30654878981293798</v>
      </c>
      <c r="V11" s="17">
        <v>0.329410174096467</v>
      </c>
      <c r="W11" s="17">
        <v>0.260599340850516</v>
      </c>
      <c r="X11" s="17">
        <v>0.25715846357514999</v>
      </c>
      <c r="Y11" s="17">
        <v>0.23605947167443</v>
      </c>
      <c r="Z11" s="17"/>
      <c r="AA11" s="17">
        <v>0.26148839913789501</v>
      </c>
      <c r="AB11" s="17">
        <v>0.31777784256895403</v>
      </c>
      <c r="AC11" s="17"/>
      <c r="AD11" s="17">
        <v>0.27009237012245602</v>
      </c>
      <c r="AE11" s="17">
        <v>0.19264149216819401</v>
      </c>
      <c r="AF11" s="17">
        <v>0.285793788649646</v>
      </c>
      <c r="AG11" s="17"/>
      <c r="AH11" s="17">
        <v>0.17807975593811401</v>
      </c>
      <c r="AI11" s="17">
        <v>0.29823597876339197</v>
      </c>
      <c r="AJ11" s="17"/>
      <c r="AK11" s="17">
        <v>0.28487185356608302</v>
      </c>
      <c r="AL11" s="17">
        <v>0.28262728285182298</v>
      </c>
      <c r="AM11" s="17"/>
      <c r="AN11" s="17">
        <v>0.30575337720611301</v>
      </c>
      <c r="AO11" s="17">
        <v>0.24326231248379401</v>
      </c>
      <c r="AP11" s="17"/>
      <c r="AQ11" s="17">
        <v>0.23904377601736701</v>
      </c>
      <c r="AR11" s="17">
        <v>0.30541342071238903</v>
      </c>
      <c r="AS11" s="17"/>
      <c r="AT11" s="17">
        <v>0.26956739738414498</v>
      </c>
      <c r="AU11" s="17">
        <v>0.32329158876846598</v>
      </c>
      <c r="AV11" s="17">
        <v>0.28890397920274902</v>
      </c>
      <c r="AW11" s="17">
        <v>0.192300464065255</v>
      </c>
      <c r="AX11" s="17"/>
      <c r="AY11" s="17">
        <v>0.23773937696214001</v>
      </c>
      <c r="AZ11" s="17">
        <v>0.29462287278697202</v>
      </c>
      <c r="BA11" s="17"/>
      <c r="BB11" s="17">
        <v>0.27853317016975798</v>
      </c>
      <c r="BC11" s="17">
        <v>0.28420470349835097</v>
      </c>
      <c r="BD11" s="17"/>
      <c r="BE11" s="17">
        <v>0.26186161416166298</v>
      </c>
      <c r="BF11" s="17">
        <v>0.28613729203639898</v>
      </c>
      <c r="BG11" s="17"/>
      <c r="BH11" s="17">
        <v>0.23583734636512599</v>
      </c>
      <c r="BI11" s="17">
        <v>0.28748057559366602</v>
      </c>
      <c r="BJ11" s="17"/>
      <c r="BK11" s="17">
        <v>0.278680496183216</v>
      </c>
      <c r="BL11" s="17">
        <v>0.28412918928751302</v>
      </c>
      <c r="BM11" s="17"/>
      <c r="BN11" s="17">
        <v>0.26893938978215698</v>
      </c>
      <c r="BO11" s="17">
        <v>0.28398006936223602</v>
      </c>
      <c r="BP11" s="17"/>
      <c r="BQ11" s="17">
        <v>0.20076250088675399</v>
      </c>
      <c r="BR11" s="17">
        <v>0.28981960591442502</v>
      </c>
      <c r="BS11" s="17"/>
      <c r="BT11" s="17">
        <v>0.25872283639223098</v>
      </c>
      <c r="BU11" s="17">
        <v>0.28496812468521998</v>
      </c>
      <c r="BV11" s="17"/>
      <c r="BW11" s="17">
        <v>0.29349218278713302</v>
      </c>
      <c r="BX11" s="17">
        <v>0.27848189589665601</v>
      </c>
      <c r="BY11" s="17"/>
      <c r="BZ11" s="17">
        <v>0.21974379180304601</v>
      </c>
      <c r="CA11" s="17">
        <v>0.28637979931160901</v>
      </c>
    </row>
    <row r="12" spans="2:79" x14ac:dyDescent="0.35">
      <c r="B12" s="18" t="s">
        <v>602</v>
      </c>
      <c r="C12" s="17">
        <v>9.0920471724446297E-2</v>
      </c>
      <c r="D12" s="17">
        <v>0.104523370958391</v>
      </c>
      <c r="E12" s="17">
        <v>9.9109886720891494E-2</v>
      </c>
      <c r="F12" s="17">
        <v>9.6604000108098706E-2</v>
      </c>
      <c r="G12" s="17">
        <v>9.3078628829562096E-2</v>
      </c>
      <c r="H12" s="17">
        <v>9.3549707774711E-2</v>
      </c>
      <c r="I12" s="17">
        <v>8.5659492735066595E-2</v>
      </c>
      <c r="J12" s="17">
        <v>5.49073731752278E-2</v>
      </c>
      <c r="K12" s="17">
        <v>6.9913259502349306E-2</v>
      </c>
      <c r="L12" s="17">
        <v>8.0190538980778894E-2</v>
      </c>
      <c r="M12" s="17"/>
      <c r="N12" s="17">
        <v>0.115142019360662</v>
      </c>
      <c r="O12" s="17">
        <v>0.111735791532603</v>
      </c>
      <c r="P12" s="17">
        <v>7.8663611190997504E-2</v>
      </c>
      <c r="Q12" s="17">
        <v>6.5408524813999003E-2</v>
      </c>
      <c r="R12" s="17"/>
      <c r="S12" s="17">
        <v>0.112284597736242</v>
      </c>
      <c r="T12" s="17">
        <v>0.11450803540532201</v>
      </c>
      <c r="U12" s="17">
        <v>0.111367007417203</v>
      </c>
      <c r="V12" s="17">
        <v>8.9210388636621493E-2</v>
      </c>
      <c r="W12" s="17">
        <v>8.4341860948113301E-2</v>
      </c>
      <c r="X12" s="17">
        <v>8.9944644249667804E-2</v>
      </c>
      <c r="Y12" s="17">
        <v>6.9611757206535702E-2</v>
      </c>
      <c r="Z12" s="17"/>
      <c r="AA12" s="17">
        <v>7.8747182387420803E-2</v>
      </c>
      <c r="AB12" s="17">
        <v>0.110127669205057</v>
      </c>
      <c r="AC12" s="17"/>
      <c r="AD12" s="17">
        <v>7.4350468474176104E-2</v>
      </c>
      <c r="AE12" s="17">
        <v>5.59166239766117E-2</v>
      </c>
      <c r="AF12" s="17">
        <v>9.2040790687878293E-2</v>
      </c>
      <c r="AG12" s="17"/>
      <c r="AH12" s="17">
        <v>5.6031300632998701E-2</v>
      </c>
      <c r="AI12" s="17">
        <v>9.58637007344397E-2</v>
      </c>
      <c r="AJ12" s="17"/>
      <c r="AK12" s="17">
        <v>8.0650941358563905E-2</v>
      </c>
      <c r="AL12" s="17">
        <v>9.5547850201277706E-2</v>
      </c>
      <c r="AM12" s="17"/>
      <c r="AN12" s="17">
        <v>0.10520336785317801</v>
      </c>
      <c r="AO12" s="17">
        <v>6.5408524813999003E-2</v>
      </c>
      <c r="AP12" s="17"/>
      <c r="AQ12" s="17">
        <v>6.3896642747884896E-2</v>
      </c>
      <c r="AR12" s="17">
        <v>0.104400986397595</v>
      </c>
      <c r="AS12" s="17"/>
      <c r="AT12" s="17">
        <v>0.110914797515846</v>
      </c>
      <c r="AU12" s="17">
        <v>0.11309635114685899</v>
      </c>
      <c r="AV12" s="17">
        <v>7.7979826840329697E-2</v>
      </c>
      <c r="AW12" s="17">
        <v>4.3931277702371201E-2</v>
      </c>
      <c r="AX12" s="17"/>
      <c r="AY12" s="17">
        <v>8.2716265860536903E-2</v>
      </c>
      <c r="AZ12" s="17">
        <v>9.2953900676817899E-2</v>
      </c>
      <c r="BA12" s="17"/>
      <c r="BB12" s="17">
        <v>6.6007138917367397E-2</v>
      </c>
      <c r="BC12" s="17">
        <v>9.5497198779351603E-2</v>
      </c>
      <c r="BD12" s="17"/>
      <c r="BE12" s="17">
        <v>8.2576092840677601E-2</v>
      </c>
      <c r="BF12" s="17">
        <v>9.2014031118882206E-2</v>
      </c>
      <c r="BG12" s="17"/>
      <c r="BH12" s="17">
        <v>7.9760591791024196E-2</v>
      </c>
      <c r="BI12" s="17">
        <v>9.1897182714664502E-2</v>
      </c>
      <c r="BJ12" s="17"/>
      <c r="BK12" s="17">
        <v>8.5252399415545604E-2</v>
      </c>
      <c r="BL12" s="17">
        <v>9.1902596963357105E-2</v>
      </c>
      <c r="BM12" s="17"/>
      <c r="BN12" s="17">
        <v>8.7643816993198898E-2</v>
      </c>
      <c r="BO12" s="17">
        <v>9.1069796401279796E-2</v>
      </c>
      <c r="BP12" s="17"/>
      <c r="BQ12" s="17">
        <v>3.9342994173838401E-2</v>
      </c>
      <c r="BR12" s="17">
        <v>9.4978038370308202E-2</v>
      </c>
      <c r="BS12" s="17"/>
      <c r="BT12" s="17">
        <v>5.4758147926763701E-2</v>
      </c>
      <c r="BU12" s="17">
        <v>9.3336447954866897E-2</v>
      </c>
      <c r="BV12" s="17"/>
      <c r="BW12" s="17">
        <v>9.3357840801535794E-2</v>
      </c>
      <c r="BX12" s="17">
        <v>8.9759613602565805E-2</v>
      </c>
      <c r="BY12" s="17"/>
      <c r="BZ12" s="17">
        <v>6.2882787135437102E-2</v>
      </c>
      <c r="CA12" s="17">
        <v>9.2267788036490897E-2</v>
      </c>
    </row>
    <row r="13" spans="2:79" x14ac:dyDescent="0.35">
      <c r="B13" s="18" t="s">
        <v>603</v>
      </c>
      <c r="C13" s="17">
        <v>5.8822695775366501E-2</v>
      </c>
      <c r="D13" s="17">
        <v>5.74765432666062E-2</v>
      </c>
      <c r="E13" s="17">
        <v>8.2357592060127702E-2</v>
      </c>
      <c r="F13" s="17">
        <v>6.03603270546254E-2</v>
      </c>
      <c r="G13" s="17">
        <v>4.4175926879050399E-2</v>
      </c>
      <c r="H13" s="17">
        <v>7.5986459009728197E-2</v>
      </c>
      <c r="I13" s="17">
        <v>4.5958576972226599E-2</v>
      </c>
      <c r="J13" s="17">
        <v>5.7400338775021501E-2</v>
      </c>
      <c r="K13" s="17">
        <v>2.8588628320382999E-2</v>
      </c>
      <c r="L13" s="17">
        <v>4.52416689027198E-2</v>
      </c>
      <c r="M13" s="17"/>
      <c r="N13" s="17">
        <v>0.110429024470346</v>
      </c>
      <c r="O13" s="17">
        <v>6.0443740007228602E-2</v>
      </c>
      <c r="P13" s="17">
        <v>3.6574217790483601E-2</v>
      </c>
      <c r="Q13" s="17">
        <v>2.55994018623888E-2</v>
      </c>
      <c r="R13" s="17"/>
      <c r="S13" s="17">
        <v>8.7783782123229306E-2</v>
      </c>
      <c r="T13" s="17">
        <v>5.8705043632848002E-2</v>
      </c>
      <c r="U13" s="17">
        <v>4.6736070595784399E-2</v>
      </c>
      <c r="V13" s="17">
        <v>7.3912033166369295E-2</v>
      </c>
      <c r="W13" s="17">
        <v>3.7578040462700697E-2</v>
      </c>
      <c r="X13" s="17">
        <v>3.4044832560734602E-2</v>
      </c>
      <c r="Y13" s="17">
        <v>5.41696934842196E-2</v>
      </c>
      <c r="Z13" s="17"/>
      <c r="AA13" s="17">
        <v>2.65738790152245E-2</v>
      </c>
      <c r="AB13" s="17">
        <v>0.109705359850731</v>
      </c>
      <c r="AC13" s="17"/>
      <c r="AD13" s="17">
        <v>2.2323104394098899E-2</v>
      </c>
      <c r="AE13" s="17">
        <v>2.2449167298076701E-2</v>
      </c>
      <c r="AF13" s="17">
        <v>3.07855359812313E-2</v>
      </c>
      <c r="AG13" s="17"/>
      <c r="AH13" s="17">
        <v>1.3431662246287199E-2</v>
      </c>
      <c r="AI13" s="17">
        <v>6.5253868162535297E-2</v>
      </c>
      <c r="AJ13" s="17"/>
      <c r="AK13" s="17">
        <v>6.7536317197864099E-2</v>
      </c>
      <c r="AL13" s="17">
        <v>5.4896398974134203E-2</v>
      </c>
      <c r="AM13" s="17"/>
      <c r="AN13" s="17">
        <v>7.7422799392666206E-2</v>
      </c>
      <c r="AO13" s="17">
        <v>2.55994018623888E-2</v>
      </c>
      <c r="AP13" s="17"/>
      <c r="AQ13" s="17">
        <v>3.7030311646843499E-2</v>
      </c>
      <c r="AR13" s="17">
        <v>6.96935666006014E-2</v>
      </c>
      <c r="AS13" s="17"/>
      <c r="AT13" s="17">
        <v>0.13307544007594899</v>
      </c>
      <c r="AU13" s="17">
        <v>6.55826535230358E-2</v>
      </c>
      <c r="AV13" s="17">
        <v>2.87585173069956E-2</v>
      </c>
      <c r="AW13" s="17">
        <v>1.7465797009876102E-2</v>
      </c>
      <c r="AX13" s="17"/>
      <c r="AY13" s="17">
        <v>3.53815974123428E-2</v>
      </c>
      <c r="AZ13" s="17">
        <v>6.4632619231388702E-2</v>
      </c>
      <c r="BA13" s="17"/>
      <c r="BB13" s="17">
        <v>5.7014612645794001E-2</v>
      </c>
      <c r="BC13" s="17">
        <v>5.9154851374166199E-2</v>
      </c>
      <c r="BD13" s="17"/>
      <c r="BE13" s="17">
        <v>3.7742580873014298E-2</v>
      </c>
      <c r="BF13" s="17">
        <v>6.15853169372719E-2</v>
      </c>
      <c r="BG13" s="17"/>
      <c r="BH13" s="17">
        <v>5.0335415259312802E-2</v>
      </c>
      <c r="BI13" s="17">
        <v>5.95655012720697E-2</v>
      </c>
      <c r="BJ13" s="17"/>
      <c r="BK13" s="17">
        <v>4.5118988073909197E-2</v>
      </c>
      <c r="BL13" s="17">
        <v>6.1197181573496302E-2</v>
      </c>
      <c r="BM13" s="17"/>
      <c r="BN13" s="17">
        <v>4.6228760590757402E-2</v>
      </c>
      <c r="BO13" s="17">
        <v>5.9396630307915803E-2</v>
      </c>
      <c r="BP13" s="17"/>
      <c r="BQ13" s="17">
        <v>2.0526191865652299E-2</v>
      </c>
      <c r="BR13" s="17">
        <v>6.1835456854360801E-2</v>
      </c>
      <c r="BS13" s="17"/>
      <c r="BT13" s="17">
        <v>6.1225471363757701E-2</v>
      </c>
      <c r="BU13" s="17">
        <v>5.8662168240104499E-2</v>
      </c>
      <c r="BV13" s="17"/>
      <c r="BW13" s="17">
        <v>3.33312521622968E-2</v>
      </c>
      <c r="BX13" s="17">
        <v>7.0963634804603395E-2</v>
      </c>
      <c r="BY13" s="17"/>
      <c r="BZ13" s="17">
        <v>1.0729585711899799E-2</v>
      </c>
      <c r="CA13" s="17">
        <v>6.1133750794184302E-2</v>
      </c>
    </row>
    <row r="14" spans="2:79" x14ac:dyDescent="0.35">
      <c r="B14" s="18" t="s">
        <v>103</v>
      </c>
      <c r="C14" s="17">
        <v>0.14048456606472901</v>
      </c>
      <c r="D14" s="17">
        <v>0.13364596037173501</v>
      </c>
      <c r="E14" s="17">
        <v>0.16229906995194601</v>
      </c>
      <c r="F14" s="17">
        <v>0.11422579643821</v>
      </c>
      <c r="G14" s="17">
        <v>0.17743942112297001</v>
      </c>
      <c r="H14" s="17">
        <v>0.12724693083421601</v>
      </c>
      <c r="I14" s="17">
        <v>7.2569546593755502E-2</v>
      </c>
      <c r="J14" s="17">
        <v>0.18816665397552901</v>
      </c>
      <c r="K14" s="17">
        <v>0.249531446614703</v>
      </c>
      <c r="L14" s="17">
        <v>0.15003125077814</v>
      </c>
      <c r="M14" s="17"/>
      <c r="N14" s="17">
        <v>0.20270370581282399</v>
      </c>
      <c r="O14" s="17">
        <v>0.16553753584862399</v>
      </c>
      <c r="P14" s="17">
        <v>9.9127359124439998E-2</v>
      </c>
      <c r="Q14" s="17">
        <v>9.4439912012440605E-2</v>
      </c>
      <c r="R14" s="17"/>
      <c r="S14" s="17">
        <v>0.15443284410635399</v>
      </c>
      <c r="T14" s="17">
        <v>0.103624347246731</v>
      </c>
      <c r="U14" s="17">
        <v>7.6852536964893303E-2</v>
      </c>
      <c r="V14" s="17">
        <v>0.149294286681666</v>
      </c>
      <c r="W14" s="17">
        <v>8.7396567459901695E-2</v>
      </c>
      <c r="X14" s="17">
        <v>8.79678625194103E-2</v>
      </c>
      <c r="Y14" s="17">
        <v>0.10564565547248</v>
      </c>
      <c r="Z14" s="17"/>
      <c r="AA14" s="17">
        <v>5.15931708862346E-2</v>
      </c>
      <c r="AB14" s="17">
        <v>0.280738735192822</v>
      </c>
      <c r="AC14" s="17"/>
      <c r="AD14" s="17">
        <v>4.8760953519066903E-2</v>
      </c>
      <c r="AE14" s="17">
        <v>2.5738281891589498E-2</v>
      </c>
      <c r="AF14" s="17">
        <v>6.0904163979904502E-2</v>
      </c>
      <c r="AG14" s="17"/>
      <c r="AH14" s="17">
        <v>1.33259765323541E-2</v>
      </c>
      <c r="AI14" s="17">
        <v>0.15850087338824601</v>
      </c>
      <c r="AJ14" s="17"/>
      <c r="AK14" s="17">
        <v>0.18124572949167</v>
      </c>
      <c r="AL14" s="17">
        <v>0.122117871229388</v>
      </c>
      <c r="AM14" s="17"/>
      <c r="AN14" s="17">
        <v>0.166262724565164</v>
      </c>
      <c r="AO14" s="17">
        <v>9.4439912012440605E-2</v>
      </c>
      <c r="AP14" s="17"/>
      <c r="AQ14" s="17">
        <v>7.2663092355146994E-2</v>
      </c>
      <c r="AR14" s="17">
        <v>0.174316499070579</v>
      </c>
      <c r="AS14" s="17"/>
      <c r="AT14" s="17">
        <v>0.332647857900357</v>
      </c>
      <c r="AU14" s="17">
        <v>0.176182988013484</v>
      </c>
      <c r="AV14" s="17">
        <v>5.5816975517271501E-2</v>
      </c>
      <c r="AW14" s="17">
        <v>1.20180293872609E-2</v>
      </c>
      <c r="AX14" s="17"/>
      <c r="AY14" s="17">
        <v>3.9368024138969601E-2</v>
      </c>
      <c r="AZ14" s="17">
        <v>0.16554650470037899</v>
      </c>
      <c r="BA14" s="17"/>
      <c r="BB14" s="17">
        <v>0.14293190019501401</v>
      </c>
      <c r="BC14" s="17">
        <v>0.140034976264232</v>
      </c>
      <c r="BD14" s="17"/>
      <c r="BE14" s="17">
        <v>8.4901071888123403E-2</v>
      </c>
      <c r="BF14" s="17">
        <v>0.14776897309838299</v>
      </c>
      <c r="BG14" s="17"/>
      <c r="BH14" s="17">
        <v>0.196423692567916</v>
      </c>
      <c r="BI14" s="17">
        <v>0.13558878224224899</v>
      </c>
      <c r="BJ14" s="17"/>
      <c r="BK14" s="17">
        <v>0.103269534281431</v>
      </c>
      <c r="BL14" s="17">
        <v>0.14693293510262101</v>
      </c>
      <c r="BM14" s="17"/>
      <c r="BN14" s="17">
        <v>5.2941372954106398E-2</v>
      </c>
      <c r="BO14" s="17">
        <v>0.14447411030799501</v>
      </c>
      <c r="BP14" s="17"/>
      <c r="BQ14" s="17">
        <v>4.5894184165121102E-2</v>
      </c>
      <c r="BR14" s="17">
        <v>0.14792592994761</v>
      </c>
      <c r="BS14" s="17"/>
      <c r="BT14" s="17">
        <v>7.0746577653750503E-2</v>
      </c>
      <c r="BU14" s="17">
        <v>0.14514370587280401</v>
      </c>
      <c r="BV14" s="17"/>
      <c r="BW14" s="17">
        <v>5.8771678046980601E-2</v>
      </c>
      <c r="BX14" s="17">
        <v>0.17940237732661099</v>
      </c>
      <c r="BY14" s="17"/>
      <c r="BZ14" s="17">
        <v>1.7125892550862099E-2</v>
      </c>
      <c r="CA14" s="17">
        <v>0.14641241479738001</v>
      </c>
    </row>
    <row r="15" spans="2:79" x14ac:dyDescent="0.35">
      <c r="B15" s="18" t="s">
        <v>604</v>
      </c>
      <c r="C15" s="20">
        <v>0.42644775986275701</v>
      </c>
      <c r="D15" s="20">
        <v>0.42942757108434598</v>
      </c>
      <c r="E15" s="20">
        <v>0.37024865856439698</v>
      </c>
      <c r="F15" s="20">
        <v>0.404291605989689</v>
      </c>
      <c r="G15" s="20">
        <v>0.42266872791730697</v>
      </c>
      <c r="H15" s="20">
        <v>0.393162295873068</v>
      </c>
      <c r="I15" s="20">
        <v>0.48684465326863302</v>
      </c>
      <c r="J15" s="20">
        <v>0.47864583323847998</v>
      </c>
      <c r="K15" s="20">
        <v>0.46227181512355697</v>
      </c>
      <c r="L15" s="20">
        <v>0.47724636281583399</v>
      </c>
      <c r="M15" s="20"/>
      <c r="N15" s="20">
        <v>0.25996478827911801</v>
      </c>
      <c r="O15" s="20">
        <v>0.35015590807482799</v>
      </c>
      <c r="P15" s="20">
        <v>0.49888822580848802</v>
      </c>
      <c r="Q15" s="20">
        <v>0.57128984882737699</v>
      </c>
      <c r="R15" s="20"/>
      <c r="S15" s="20">
        <v>0.31940133377764401</v>
      </c>
      <c r="T15" s="20">
        <v>0.45758884686446299</v>
      </c>
      <c r="U15" s="20">
        <v>0.45849559520917998</v>
      </c>
      <c r="V15" s="20">
        <v>0.35817311741887697</v>
      </c>
      <c r="W15" s="20">
        <v>0.53008419027876796</v>
      </c>
      <c r="X15" s="20">
        <v>0.53088419709503698</v>
      </c>
      <c r="Y15" s="20">
        <v>0.534513422162334</v>
      </c>
      <c r="Z15" s="20"/>
      <c r="AA15" s="20">
        <v>0.58159736857322497</v>
      </c>
      <c r="AB15" s="20">
        <v>0.181650393182436</v>
      </c>
      <c r="AC15" s="20"/>
      <c r="AD15" s="20">
        <v>0.58447310349020198</v>
      </c>
      <c r="AE15" s="20">
        <v>0.70325443466552795</v>
      </c>
      <c r="AF15" s="20">
        <v>0.53047572070133997</v>
      </c>
      <c r="AG15" s="20"/>
      <c r="AH15" s="20">
        <v>0.73913130465024601</v>
      </c>
      <c r="AI15" s="20">
        <v>0.38214557895138701</v>
      </c>
      <c r="AJ15" s="20"/>
      <c r="AK15" s="20">
        <v>0.38569515838581903</v>
      </c>
      <c r="AL15" s="20">
        <v>0.44481059674337697</v>
      </c>
      <c r="AM15" s="20"/>
      <c r="AN15" s="20">
        <v>0.34535773098287897</v>
      </c>
      <c r="AO15" s="20">
        <v>0.57128984882737699</v>
      </c>
      <c r="AP15" s="20"/>
      <c r="AQ15" s="20">
        <v>0.58736617723275697</v>
      </c>
      <c r="AR15" s="20">
        <v>0.34617552721883499</v>
      </c>
      <c r="AS15" s="20"/>
      <c r="AT15" s="20">
        <v>0.15379450712370299</v>
      </c>
      <c r="AU15" s="20">
        <v>0.32184641854815499</v>
      </c>
      <c r="AV15" s="20">
        <v>0.54854070113265396</v>
      </c>
      <c r="AW15" s="20">
        <v>0.73428443183523595</v>
      </c>
      <c r="AX15" s="20"/>
      <c r="AY15" s="20">
        <v>0.60479473562601105</v>
      </c>
      <c r="AZ15" s="20">
        <v>0.38224410260444203</v>
      </c>
      <c r="BA15" s="20"/>
      <c r="BB15" s="20">
        <v>0.45551317807206598</v>
      </c>
      <c r="BC15" s="20">
        <v>0.4211082700839</v>
      </c>
      <c r="BD15" s="20"/>
      <c r="BE15" s="20">
        <v>0.53291864023652202</v>
      </c>
      <c r="BF15" s="20">
        <v>0.41249438680906297</v>
      </c>
      <c r="BG15" s="20"/>
      <c r="BH15" s="20">
        <v>0.43764295401662101</v>
      </c>
      <c r="BI15" s="20">
        <v>0.425467958177351</v>
      </c>
      <c r="BJ15" s="20"/>
      <c r="BK15" s="20">
        <v>0.48767858204589898</v>
      </c>
      <c r="BL15" s="20">
        <v>0.415838097073014</v>
      </c>
      <c r="BM15" s="20"/>
      <c r="BN15" s="20">
        <v>0.54424665967978003</v>
      </c>
      <c r="BO15" s="20">
        <v>0.42107939362057401</v>
      </c>
      <c r="BP15" s="20"/>
      <c r="BQ15" s="20">
        <v>0.69347412890863402</v>
      </c>
      <c r="BR15" s="20">
        <v>0.40544096891329601</v>
      </c>
      <c r="BS15" s="20"/>
      <c r="BT15" s="20">
        <v>0.55454696666349701</v>
      </c>
      <c r="BU15" s="20">
        <v>0.417889553247005</v>
      </c>
      <c r="BV15" s="20"/>
      <c r="BW15" s="20">
        <v>0.521047046202054</v>
      </c>
      <c r="BX15" s="20">
        <v>0.38139247836956403</v>
      </c>
      <c r="BY15" s="20"/>
      <c r="BZ15" s="20">
        <v>0.689517942798755</v>
      </c>
      <c r="CA15" s="20">
        <v>0.41380624706033597</v>
      </c>
    </row>
    <row r="16" spans="2:79" x14ac:dyDescent="0.35">
      <c r="B16" s="18" t="s">
        <v>605</v>
      </c>
      <c r="C16" s="20">
        <v>0.14974316749981301</v>
      </c>
      <c r="D16" s="20">
        <v>0.16199991422499699</v>
      </c>
      <c r="E16" s="20">
        <v>0.18146747878101899</v>
      </c>
      <c r="F16" s="20">
        <v>0.15696432716272399</v>
      </c>
      <c r="G16" s="20">
        <v>0.137254555708612</v>
      </c>
      <c r="H16" s="20">
        <v>0.169536166784439</v>
      </c>
      <c r="I16" s="20">
        <v>0.13161806970729301</v>
      </c>
      <c r="J16" s="20">
        <v>0.112307711950249</v>
      </c>
      <c r="K16" s="20">
        <v>9.8501887822732198E-2</v>
      </c>
      <c r="L16" s="20">
        <v>0.12543220788349899</v>
      </c>
      <c r="M16" s="20"/>
      <c r="N16" s="20">
        <v>0.22557104383100801</v>
      </c>
      <c r="O16" s="20">
        <v>0.17217953153983201</v>
      </c>
      <c r="P16" s="20">
        <v>0.11523782898148099</v>
      </c>
      <c r="Q16" s="20">
        <v>9.1007926676387699E-2</v>
      </c>
      <c r="R16" s="20"/>
      <c r="S16" s="20">
        <v>0.20006837985947101</v>
      </c>
      <c r="T16" s="20">
        <v>0.17321307903816999</v>
      </c>
      <c r="U16" s="20">
        <v>0.15810307801298801</v>
      </c>
      <c r="V16" s="20">
        <v>0.163122421802991</v>
      </c>
      <c r="W16" s="20">
        <v>0.12191990141081401</v>
      </c>
      <c r="X16" s="20">
        <v>0.123989476810402</v>
      </c>
      <c r="Y16" s="20">
        <v>0.123781450690755</v>
      </c>
      <c r="Z16" s="20"/>
      <c r="AA16" s="20">
        <v>0.10532106140264499</v>
      </c>
      <c r="AB16" s="20">
        <v>0.219833029055788</v>
      </c>
      <c r="AC16" s="20"/>
      <c r="AD16" s="20">
        <v>9.6673572868275007E-2</v>
      </c>
      <c r="AE16" s="20">
        <v>7.8365791274688401E-2</v>
      </c>
      <c r="AF16" s="20">
        <v>0.12282632666911</v>
      </c>
      <c r="AG16" s="20"/>
      <c r="AH16" s="20">
        <v>6.9462962879285897E-2</v>
      </c>
      <c r="AI16" s="20">
        <v>0.16111756889697501</v>
      </c>
      <c r="AJ16" s="20"/>
      <c r="AK16" s="20">
        <v>0.148187258556428</v>
      </c>
      <c r="AL16" s="20">
        <v>0.15044424917541199</v>
      </c>
      <c r="AM16" s="20"/>
      <c r="AN16" s="20">
        <v>0.18262616724584399</v>
      </c>
      <c r="AO16" s="20">
        <v>9.1007926676387699E-2</v>
      </c>
      <c r="AP16" s="20"/>
      <c r="AQ16" s="20">
        <v>0.100926954394728</v>
      </c>
      <c r="AR16" s="20">
        <v>0.17409455299819601</v>
      </c>
      <c r="AS16" s="20"/>
      <c r="AT16" s="20">
        <v>0.243990237591795</v>
      </c>
      <c r="AU16" s="20">
        <v>0.178679004669895</v>
      </c>
      <c r="AV16" s="20">
        <v>0.106738344147325</v>
      </c>
      <c r="AW16" s="20">
        <v>6.1397074712247299E-2</v>
      </c>
      <c r="AX16" s="20"/>
      <c r="AY16" s="20">
        <v>0.11809786327287999</v>
      </c>
      <c r="AZ16" s="20">
        <v>0.15758651990820699</v>
      </c>
      <c r="BA16" s="20"/>
      <c r="BB16" s="20">
        <v>0.123021751563161</v>
      </c>
      <c r="BC16" s="20">
        <v>0.15465205015351799</v>
      </c>
      <c r="BD16" s="20"/>
      <c r="BE16" s="20">
        <v>0.120318673713692</v>
      </c>
      <c r="BF16" s="20">
        <v>0.15359934805615399</v>
      </c>
      <c r="BG16" s="20"/>
      <c r="BH16" s="20">
        <v>0.130096007050337</v>
      </c>
      <c r="BI16" s="20">
        <v>0.15146268398673399</v>
      </c>
      <c r="BJ16" s="20"/>
      <c r="BK16" s="20">
        <v>0.13037138748945501</v>
      </c>
      <c r="BL16" s="20">
        <v>0.153099778536853</v>
      </c>
      <c r="BM16" s="20"/>
      <c r="BN16" s="20">
        <v>0.13387257758395599</v>
      </c>
      <c r="BO16" s="20">
        <v>0.15046642670919599</v>
      </c>
      <c r="BP16" s="20"/>
      <c r="BQ16" s="20">
        <v>5.98691860394907E-2</v>
      </c>
      <c r="BR16" s="20">
        <v>0.156813495224669</v>
      </c>
      <c r="BS16" s="20"/>
      <c r="BT16" s="20">
        <v>0.11598361929052101</v>
      </c>
      <c r="BU16" s="20">
        <v>0.15199861619497099</v>
      </c>
      <c r="BV16" s="20"/>
      <c r="BW16" s="20">
        <v>0.12668909296383299</v>
      </c>
      <c r="BX16" s="20">
        <v>0.16072324840716901</v>
      </c>
      <c r="BY16" s="20"/>
      <c r="BZ16" s="20">
        <v>7.3612372847336904E-2</v>
      </c>
      <c r="CA16" s="20">
        <v>0.153401538830675</v>
      </c>
    </row>
    <row r="17" spans="2:79" x14ac:dyDescent="0.35">
      <c r="B17" s="18" t="s">
        <v>166</v>
      </c>
      <c r="C17" s="21">
        <v>0.27670459236294498</v>
      </c>
      <c r="D17" s="21">
        <v>0.26742765685934899</v>
      </c>
      <c r="E17" s="21">
        <v>0.18878117978337799</v>
      </c>
      <c r="F17" s="21">
        <v>0.24732727882696501</v>
      </c>
      <c r="G17" s="21">
        <v>0.28541417220869397</v>
      </c>
      <c r="H17" s="21">
        <v>0.223626129088629</v>
      </c>
      <c r="I17" s="21">
        <v>0.35522658356133902</v>
      </c>
      <c r="J17" s="21">
        <v>0.36633812128823001</v>
      </c>
      <c r="K17" s="21">
        <v>0.36376992730082502</v>
      </c>
      <c r="L17" s="21">
        <v>0.35181415493233498</v>
      </c>
      <c r="M17" s="21"/>
      <c r="N17" s="21">
        <v>3.43937444481099E-2</v>
      </c>
      <c r="O17" s="21">
        <v>0.17797637653499601</v>
      </c>
      <c r="P17" s="21">
        <v>0.38365039682700702</v>
      </c>
      <c r="Q17" s="21">
        <v>0.48028192215098903</v>
      </c>
      <c r="R17" s="21"/>
      <c r="S17" s="21">
        <v>0.119332953918173</v>
      </c>
      <c r="T17" s="21">
        <v>0.28437576782629298</v>
      </c>
      <c r="U17" s="21">
        <v>0.30039251719619298</v>
      </c>
      <c r="V17" s="21">
        <v>0.19505069561588601</v>
      </c>
      <c r="W17" s="21">
        <v>0.40816428886795397</v>
      </c>
      <c r="X17" s="21">
        <v>0.40689472028463503</v>
      </c>
      <c r="Y17" s="21">
        <v>0.41073197147157903</v>
      </c>
      <c r="Z17" s="21"/>
      <c r="AA17" s="21">
        <v>0.47627630717058</v>
      </c>
      <c r="AB17" s="21">
        <v>-3.8182635873352001E-2</v>
      </c>
      <c r="AC17" s="21"/>
      <c r="AD17" s="21">
        <v>0.48779953062192699</v>
      </c>
      <c r="AE17" s="21">
        <v>0.62488864339083905</v>
      </c>
      <c r="AF17" s="21">
        <v>0.40764939403222999</v>
      </c>
      <c r="AG17" s="21"/>
      <c r="AH17" s="21">
        <v>0.66966834177096002</v>
      </c>
      <c r="AI17" s="21">
        <v>0.221028010054412</v>
      </c>
      <c r="AJ17" s="21"/>
      <c r="AK17" s="21">
        <v>0.23750789982939099</v>
      </c>
      <c r="AL17" s="21">
        <v>0.29436634756796498</v>
      </c>
      <c r="AM17" s="21"/>
      <c r="AN17" s="21">
        <v>0.16273156373703501</v>
      </c>
      <c r="AO17" s="21">
        <v>0.48028192215098903</v>
      </c>
      <c r="AP17" s="21"/>
      <c r="AQ17" s="21">
        <v>0.48643922283802898</v>
      </c>
      <c r="AR17" s="21">
        <v>0.172080974220639</v>
      </c>
      <c r="AS17" s="21"/>
      <c r="AT17" s="21">
        <v>-9.0195730468092303E-2</v>
      </c>
      <c r="AU17" s="21">
        <v>0.14316741387826101</v>
      </c>
      <c r="AV17" s="21">
        <v>0.44180235698532899</v>
      </c>
      <c r="AW17" s="21">
        <v>0.67288735712298897</v>
      </c>
      <c r="AX17" s="21"/>
      <c r="AY17" s="21">
        <v>0.48669687235313103</v>
      </c>
      <c r="AZ17" s="21">
        <v>0.22465758269623601</v>
      </c>
      <c r="BA17" s="21"/>
      <c r="BB17" s="21">
        <v>0.33249142650890501</v>
      </c>
      <c r="BC17" s="21">
        <v>0.26645621993038199</v>
      </c>
      <c r="BD17" s="21"/>
      <c r="BE17" s="21">
        <v>0.41259996652282999</v>
      </c>
      <c r="BF17" s="21">
        <v>0.25889503875290898</v>
      </c>
      <c r="BG17" s="21"/>
      <c r="BH17" s="21">
        <v>0.30754694696628398</v>
      </c>
      <c r="BI17" s="21">
        <v>0.27400527419061599</v>
      </c>
      <c r="BJ17" s="21"/>
      <c r="BK17" s="21">
        <v>0.357307194556444</v>
      </c>
      <c r="BL17" s="21">
        <v>0.26273831853615998</v>
      </c>
      <c r="BM17" s="21"/>
      <c r="BN17" s="21">
        <v>0.41037408209582399</v>
      </c>
      <c r="BO17" s="21">
        <v>0.27061296691137798</v>
      </c>
      <c r="BP17" s="21"/>
      <c r="BQ17" s="21">
        <v>0.63360494286914304</v>
      </c>
      <c r="BR17" s="21">
        <v>0.248627473688627</v>
      </c>
      <c r="BS17" s="21"/>
      <c r="BT17" s="21">
        <v>0.43856334737297598</v>
      </c>
      <c r="BU17" s="21">
        <v>0.26589093705203298</v>
      </c>
      <c r="BV17" s="21"/>
      <c r="BW17" s="21">
        <v>0.39435795323822098</v>
      </c>
      <c r="BX17" s="21">
        <v>0.22066922996239499</v>
      </c>
      <c r="BY17" s="21"/>
      <c r="BZ17" s="21">
        <v>0.61590556995141799</v>
      </c>
      <c r="CA17" s="21">
        <v>0.260404708229661</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599</v>
      </c>
      <c r="C9" s="17">
        <v>0.18649813961721601</v>
      </c>
      <c r="D9" s="17">
        <v>0.16526128009677599</v>
      </c>
      <c r="E9" s="17">
        <v>0.16564782776530099</v>
      </c>
      <c r="F9" s="17">
        <v>0.15863381807376001</v>
      </c>
      <c r="G9" s="17">
        <v>0.16281746177088899</v>
      </c>
      <c r="H9" s="17">
        <v>0.17346169833160299</v>
      </c>
      <c r="I9" s="17">
        <v>0.247707729562161</v>
      </c>
      <c r="J9" s="17">
        <v>0.23669656724459001</v>
      </c>
      <c r="K9" s="17">
        <v>0.21677676343354199</v>
      </c>
      <c r="L9" s="17">
        <v>0.224468119895742</v>
      </c>
      <c r="M9" s="17"/>
      <c r="N9" s="17">
        <v>7.6147013922894996E-2</v>
      </c>
      <c r="O9" s="17">
        <v>0.120462545859974</v>
      </c>
      <c r="P9" s="17">
        <v>0.23244183224931</v>
      </c>
      <c r="Q9" s="17">
        <v>0.29167075587844798</v>
      </c>
      <c r="R9" s="17"/>
      <c r="S9" s="17">
        <v>0.120841203772925</v>
      </c>
      <c r="T9" s="17">
        <v>0.17938531201122301</v>
      </c>
      <c r="U9" s="17">
        <v>0.234621556262751</v>
      </c>
      <c r="V9" s="17">
        <v>0.121173062012581</v>
      </c>
      <c r="W9" s="17">
        <v>0.22860567193474499</v>
      </c>
      <c r="X9" s="17">
        <v>0.27348662654779099</v>
      </c>
      <c r="Y9" s="17">
        <v>0.28985176099547899</v>
      </c>
      <c r="Z9" s="17"/>
      <c r="AA9" s="17">
        <v>0.27859187743240899</v>
      </c>
      <c r="AB9" s="17">
        <v>4.1191266513990098E-2</v>
      </c>
      <c r="AC9" s="17"/>
      <c r="AD9" s="17">
        <v>0.285212949845283</v>
      </c>
      <c r="AE9" s="17">
        <v>0.37882927263677302</v>
      </c>
      <c r="AF9" s="17">
        <v>0.226774786821896</v>
      </c>
      <c r="AG9" s="17"/>
      <c r="AH9" s="17">
        <v>0.40395618481891898</v>
      </c>
      <c r="AI9" s="17">
        <v>0.15568786571647</v>
      </c>
      <c r="AJ9" s="17"/>
      <c r="AK9" s="17">
        <v>0.16959999935084599</v>
      </c>
      <c r="AL9" s="17">
        <v>0.194112323302466</v>
      </c>
      <c r="AM9" s="17"/>
      <c r="AN9" s="17">
        <v>0.12761711580045201</v>
      </c>
      <c r="AO9" s="17">
        <v>0.29167075587844798</v>
      </c>
      <c r="AP9" s="17"/>
      <c r="AQ9" s="17">
        <v>0.33045456843306997</v>
      </c>
      <c r="AR9" s="17">
        <v>0.114687192596004</v>
      </c>
      <c r="AS9" s="17"/>
      <c r="AT9" s="17">
        <v>4.05265223337671E-2</v>
      </c>
      <c r="AU9" s="17">
        <v>9.9343680650641794E-2</v>
      </c>
      <c r="AV9" s="17">
        <v>0.24337463722090599</v>
      </c>
      <c r="AW9" s="17">
        <v>0.44798918502228502</v>
      </c>
      <c r="AX9" s="17"/>
      <c r="AY9" s="17">
        <v>0.29258261536704899</v>
      </c>
      <c r="AZ9" s="17">
        <v>0.160204888574381</v>
      </c>
      <c r="BA9" s="17"/>
      <c r="BB9" s="17">
        <v>0.20557148571743</v>
      </c>
      <c r="BC9" s="17">
        <v>0.18299425277074799</v>
      </c>
      <c r="BD9" s="17"/>
      <c r="BE9" s="17">
        <v>0.27440736832530199</v>
      </c>
      <c r="BF9" s="17">
        <v>0.174977334503927</v>
      </c>
      <c r="BG9" s="17"/>
      <c r="BH9" s="17">
        <v>0.17696928736254999</v>
      </c>
      <c r="BI9" s="17">
        <v>0.187332103313674</v>
      </c>
      <c r="BJ9" s="17"/>
      <c r="BK9" s="17">
        <v>0.202846369470989</v>
      </c>
      <c r="BL9" s="17">
        <v>0.183665428904318</v>
      </c>
      <c r="BM9" s="17"/>
      <c r="BN9" s="17">
        <v>0.302310434532295</v>
      </c>
      <c r="BO9" s="17">
        <v>0.18122030752016199</v>
      </c>
      <c r="BP9" s="17"/>
      <c r="BQ9" s="17">
        <v>0.32282240677078899</v>
      </c>
      <c r="BR9" s="17">
        <v>0.17577359809846599</v>
      </c>
      <c r="BS9" s="17"/>
      <c r="BT9" s="17">
        <v>0.25319633130653302</v>
      </c>
      <c r="BU9" s="17">
        <v>0.18204208622211501</v>
      </c>
      <c r="BV9" s="17"/>
      <c r="BW9" s="17">
        <v>0.21969316845036099</v>
      </c>
      <c r="BX9" s="17">
        <v>0.170688175016767</v>
      </c>
      <c r="BY9" s="17"/>
      <c r="BZ9" s="17">
        <v>0.35881642014862902</v>
      </c>
      <c r="CA9" s="17">
        <v>0.178217597424569</v>
      </c>
    </row>
    <row r="10" spans="2:79" x14ac:dyDescent="0.35">
      <c r="B10" s="18" t="s">
        <v>600</v>
      </c>
      <c r="C10" s="17">
        <v>0.30573457896321998</v>
      </c>
      <c r="D10" s="17">
        <v>0.29644694368270003</v>
      </c>
      <c r="E10" s="17">
        <v>0.29581131593964499</v>
      </c>
      <c r="F10" s="17">
        <v>0.29557522673786901</v>
      </c>
      <c r="G10" s="17">
        <v>0.290031926452332</v>
      </c>
      <c r="H10" s="17">
        <v>0.31880050650089098</v>
      </c>
      <c r="I10" s="17">
        <v>0.33772244286907399</v>
      </c>
      <c r="J10" s="17">
        <v>0.29986447766291402</v>
      </c>
      <c r="K10" s="17">
        <v>0.24513213174604001</v>
      </c>
      <c r="L10" s="17">
        <v>0.37184015582862801</v>
      </c>
      <c r="M10" s="17"/>
      <c r="N10" s="17">
        <v>0.17217237039449099</v>
      </c>
      <c r="O10" s="17">
        <v>0.33017153609767602</v>
      </c>
      <c r="P10" s="17">
        <v>0.36718736450852801</v>
      </c>
      <c r="Q10" s="17">
        <v>0.37473619653256102</v>
      </c>
      <c r="R10" s="17"/>
      <c r="S10" s="17">
        <v>0.25095393951983302</v>
      </c>
      <c r="T10" s="17">
        <v>0.35231759681240299</v>
      </c>
      <c r="U10" s="17">
        <v>0.33906724553596401</v>
      </c>
      <c r="V10" s="17">
        <v>0.26444329832686903</v>
      </c>
      <c r="W10" s="17">
        <v>0.38496190764874699</v>
      </c>
      <c r="X10" s="17">
        <v>0.35992015519575998</v>
      </c>
      <c r="Y10" s="17">
        <v>0.30294404622609</v>
      </c>
      <c r="Z10" s="17"/>
      <c r="AA10" s="17">
        <v>0.41249695121350999</v>
      </c>
      <c r="AB10" s="17">
        <v>0.13728331566556401</v>
      </c>
      <c r="AC10" s="17"/>
      <c r="AD10" s="17">
        <v>0.420568994351597</v>
      </c>
      <c r="AE10" s="17">
        <v>0.41043710469793798</v>
      </c>
      <c r="AF10" s="17">
        <v>0.41588026316933002</v>
      </c>
      <c r="AG10" s="17"/>
      <c r="AH10" s="17">
        <v>0.40320680640048101</v>
      </c>
      <c r="AI10" s="17">
        <v>0.29192434709862097</v>
      </c>
      <c r="AJ10" s="17"/>
      <c r="AK10" s="17">
        <v>0.28070100229571199</v>
      </c>
      <c r="AL10" s="17">
        <v>0.31701453332745999</v>
      </c>
      <c r="AM10" s="17"/>
      <c r="AN10" s="17">
        <v>0.26710393505678598</v>
      </c>
      <c r="AO10" s="17">
        <v>0.37473619653256102</v>
      </c>
      <c r="AP10" s="17"/>
      <c r="AQ10" s="17">
        <v>0.35425614773227598</v>
      </c>
      <c r="AR10" s="17">
        <v>0.28153017327656599</v>
      </c>
      <c r="AS10" s="17"/>
      <c r="AT10" s="17">
        <v>0.106647213964692</v>
      </c>
      <c r="AU10" s="17">
        <v>0.25855969554627201</v>
      </c>
      <c r="AV10" s="17">
        <v>0.41879780420171703</v>
      </c>
      <c r="AW10" s="17">
        <v>0.39027802143141099</v>
      </c>
      <c r="AX10" s="17"/>
      <c r="AY10" s="17">
        <v>0.38768996989404297</v>
      </c>
      <c r="AZ10" s="17">
        <v>0.28542177020560799</v>
      </c>
      <c r="BA10" s="17"/>
      <c r="BB10" s="17">
        <v>0.33561661753827998</v>
      </c>
      <c r="BC10" s="17">
        <v>0.30024507117792099</v>
      </c>
      <c r="BD10" s="17"/>
      <c r="BE10" s="17">
        <v>0.34908388172763999</v>
      </c>
      <c r="BF10" s="17">
        <v>0.30005350456084701</v>
      </c>
      <c r="BG10" s="17"/>
      <c r="BH10" s="17">
        <v>0.28967406278541502</v>
      </c>
      <c r="BI10" s="17">
        <v>0.307140192890343</v>
      </c>
      <c r="BJ10" s="17"/>
      <c r="BK10" s="17">
        <v>0.37662136363065202</v>
      </c>
      <c r="BL10" s="17">
        <v>0.29345179629338802</v>
      </c>
      <c r="BM10" s="17"/>
      <c r="BN10" s="17">
        <v>0.33040768917192398</v>
      </c>
      <c r="BO10" s="17">
        <v>0.30461016870013702</v>
      </c>
      <c r="BP10" s="17"/>
      <c r="BQ10" s="17">
        <v>0.43400650190058399</v>
      </c>
      <c r="BR10" s="17">
        <v>0.29564351013185802</v>
      </c>
      <c r="BS10" s="17"/>
      <c r="BT10" s="17">
        <v>0.31899071805919099</v>
      </c>
      <c r="BU10" s="17">
        <v>0.304848946802461</v>
      </c>
      <c r="BV10" s="17"/>
      <c r="BW10" s="17">
        <v>0.41064089872338999</v>
      </c>
      <c r="BX10" s="17">
        <v>0.25577031443106801</v>
      </c>
      <c r="BY10" s="17"/>
      <c r="BZ10" s="17">
        <v>0.39859350898760998</v>
      </c>
      <c r="CA10" s="17">
        <v>0.30127235774292999</v>
      </c>
    </row>
    <row r="11" spans="2:79" x14ac:dyDescent="0.35">
      <c r="B11" s="18" t="s">
        <v>601</v>
      </c>
      <c r="C11" s="17">
        <v>0.24635675928402501</v>
      </c>
      <c r="D11" s="17">
        <v>0.232059582886808</v>
      </c>
      <c r="E11" s="17">
        <v>0.24667986876850401</v>
      </c>
      <c r="F11" s="17">
        <v>0.30067804661672998</v>
      </c>
      <c r="G11" s="17">
        <v>0.26140042153786303</v>
      </c>
      <c r="H11" s="17">
        <v>0.21575233869982599</v>
      </c>
      <c r="I11" s="17">
        <v>0.244362358682785</v>
      </c>
      <c r="J11" s="17">
        <v>0.22229916994695101</v>
      </c>
      <c r="K11" s="17">
        <v>0.25584060291565902</v>
      </c>
      <c r="L11" s="17">
        <v>0.19937873810405099</v>
      </c>
      <c r="M11" s="17"/>
      <c r="N11" s="17">
        <v>0.294501710240407</v>
      </c>
      <c r="O11" s="17">
        <v>0.28721995670295902</v>
      </c>
      <c r="P11" s="17">
        <v>0.229522801818484</v>
      </c>
      <c r="Q11" s="17">
        <v>0.19263146576222401</v>
      </c>
      <c r="R11" s="17"/>
      <c r="S11" s="17">
        <v>0.27287140020219303</v>
      </c>
      <c r="T11" s="17">
        <v>0.25000154924915902</v>
      </c>
      <c r="U11" s="17">
        <v>0.235877536714134</v>
      </c>
      <c r="V11" s="17">
        <v>0.30448890149964902</v>
      </c>
      <c r="W11" s="17">
        <v>0.199538410388091</v>
      </c>
      <c r="X11" s="17">
        <v>0.198883069426248</v>
      </c>
      <c r="Y11" s="17">
        <v>0.22524196837816099</v>
      </c>
      <c r="Z11" s="17"/>
      <c r="AA11" s="17">
        <v>0.21063240116441001</v>
      </c>
      <c r="AB11" s="17">
        <v>0.30272318435407602</v>
      </c>
      <c r="AC11" s="17"/>
      <c r="AD11" s="17">
        <v>0.20103666800224301</v>
      </c>
      <c r="AE11" s="17">
        <v>0.15554924153996799</v>
      </c>
      <c r="AF11" s="17">
        <v>0.24203160550717401</v>
      </c>
      <c r="AG11" s="17"/>
      <c r="AH11" s="17">
        <v>0.14640024244383701</v>
      </c>
      <c r="AI11" s="17">
        <v>0.260518974616891</v>
      </c>
      <c r="AJ11" s="17"/>
      <c r="AK11" s="17">
        <v>0.23533589094791199</v>
      </c>
      <c r="AL11" s="17">
        <v>0.25132268538946201</v>
      </c>
      <c r="AM11" s="17"/>
      <c r="AN11" s="17">
        <v>0.27643493362136801</v>
      </c>
      <c r="AO11" s="17">
        <v>0.19263146576222401</v>
      </c>
      <c r="AP11" s="17"/>
      <c r="AQ11" s="17">
        <v>0.18137066336701199</v>
      </c>
      <c r="AR11" s="17">
        <v>0.27877429790594699</v>
      </c>
      <c r="AS11" s="17"/>
      <c r="AT11" s="17">
        <v>0.25657894693979699</v>
      </c>
      <c r="AU11" s="17">
        <v>0.31015966575129</v>
      </c>
      <c r="AV11" s="17">
        <v>0.22964912876420501</v>
      </c>
      <c r="AW11" s="17">
        <v>0.12698535288155799</v>
      </c>
      <c r="AX11" s="17"/>
      <c r="AY11" s="17">
        <v>0.207525943425278</v>
      </c>
      <c r="AZ11" s="17">
        <v>0.25598105522700298</v>
      </c>
      <c r="BA11" s="17"/>
      <c r="BB11" s="17">
        <v>0.21746856137031401</v>
      </c>
      <c r="BC11" s="17">
        <v>0.25166369264307997</v>
      </c>
      <c r="BD11" s="17"/>
      <c r="BE11" s="17">
        <v>0.20870063794110899</v>
      </c>
      <c r="BF11" s="17">
        <v>0.25129172278773898</v>
      </c>
      <c r="BG11" s="17"/>
      <c r="BH11" s="17">
        <v>0.2309151280965</v>
      </c>
      <c r="BI11" s="17">
        <v>0.24770820849115999</v>
      </c>
      <c r="BJ11" s="17"/>
      <c r="BK11" s="17">
        <v>0.23102469252398899</v>
      </c>
      <c r="BL11" s="17">
        <v>0.24901339612792101</v>
      </c>
      <c r="BM11" s="17"/>
      <c r="BN11" s="17">
        <v>0.211737594618745</v>
      </c>
      <c r="BO11" s="17">
        <v>0.247934434077341</v>
      </c>
      <c r="BP11" s="17"/>
      <c r="BQ11" s="17">
        <v>0.17108778132025301</v>
      </c>
      <c r="BR11" s="17">
        <v>0.25227812087357199</v>
      </c>
      <c r="BS11" s="17"/>
      <c r="BT11" s="17">
        <v>0.21907336822075199</v>
      </c>
      <c r="BU11" s="17">
        <v>0.24817954104614001</v>
      </c>
      <c r="BV11" s="17"/>
      <c r="BW11" s="17">
        <v>0.25112828578771901</v>
      </c>
      <c r="BX11" s="17">
        <v>0.24408420017607199</v>
      </c>
      <c r="BY11" s="17"/>
      <c r="BZ11" s="17">
        <v>0.16926911691110899</v>
      </c>
      <c r="CA11" s="17">
        <v>0.25006111075057902</v>
      </c>
    </row>
    <row r="12" spans="2:79" x14ac:dyDescent="0.35">
      <c r="B12" s="18" t="s">
        <v>602</v>
      </c>
      <c r="C12" s="17">
        <v>7.2020405266675594E-2</v>
      </c>
      <c r="D12" s="17">
        <v>8.8787921403696499E-2</v>
      </c>
      <c r="E12" s="17">
        <v>6.2252245907935599E-2</v>
      </c>
      <c r="F12" s="17">
        <v>8.2734041803700906E-2</v>
      </c>
      <c r="G12" s="17">
        <v>7.4191825891745999E-2</v>
      </c>
      <c r="H12" s="17">
        <v>9.3824263572381994E-2</v>
      </c>
      <c r="I12" s="17">
        <v>5.4199965524895803E-2</v>
      </c>
      <c r="J12" s="17">
        <v>5.3926572023573802E-2</v>
      </c>
      <c r="K12" s="17">
        <v>2.8447035184409698E-2</v>
      </c>
      <c r="L12" s="17">
        <v>6.3314702671209006E-2</v>
      </c>
      <c r="M12" s="17"/>
      <c r="N12" s="17">
        <v>0.10962838480640601</v>
      </c>
      <c r="O12" s="17">
        <v>8.4879576682781399E-2</v>
      </c>
      <c r="P12" s="17">
        <v>5.7429517086406499E-2</v>
      </c>
      <c r="Q12" s="17">
        <v>4.0863174201586097E-2</v>
      </c>
      <c r="R12" s="17"/>
      <c r="S12" s="17">
        <v>0.10562403368698101</v>
      </c>
      <c r="T12" s="17">
        <v>8.3049078967609505E-2</v>
      </c>
      <c r="U12" s="17">
        <v>8.0450393801613895E-2</v>
      </c>
      <c r="V12" s="17">
        <v>7.8176386473960802E-2</v>
      </c>
      <c r="W12" s="17">
        <v>5.4845478259863599E-2</v>
      </c>
      <c r="X12" s="17">
        <v>5.9797308309503201E-2</v>
      </c>
      <c r="Y12" s="17">
        <v>5.4038148128674197E-2</v>
      </c>
      <c r="Z12" s="17"/>
      <c r="AA12" s="17">
        <v>4.7505083325183203E-2</v>
      </c>
      <c r="AB12" s="17">
        <v>0.110701045872073</v>
      </c>
      <c r="AC12" s="17"/>
      <c r="AD12" s="17">
        <v>4.5030015550152E-2</v>
      </c>
      <c r="AE12" s="17">
        <v>3.3417783833577401E-2</v>
      </c>
      <c r="AF12" s="17">
        <v>5.5184708252092901E-2</v>
      </c>
      <c r="AG12" s="17"/>
      <c r="AH12" s="17">
        <v>3.2666755086448403E-2</v>
      </c>
      <c r="AI12" s="17">
        <v>7.75961784689147E-2</v>
      </c>
      <c r="AJ12" s="17"/>
      <c r="AK12" s="17">
        <v>7.5016665977180402E-2</v>
      </c>
      <c r="AL12" s="17">
        <v>7.0670311169984706E-2</v>
      </c>
      <c r="AM12" s="17"/>
      <c r="AN12" s="17">
        <v>8.9463820954378798E-2</v>
      </c>
      <c r="AO12" s="17">
        <v>4.0863174201586097E-2</v>
      </c>
      <c r="AP12" s="17"/>
      <c r="AQ12" s="17">
        <v>5.07706105183095E-2</v>
      </c>
      <c r="AR12" s="17">
        <v>8.2620611853062395E-2</v>
      </c>
      <c r="AS12" s="17"/>
      <c r="AT12" s="17">
        <v>9.8237656734612697E-2</v>
      </c>
      <c r="AU12" s="17">
        <v>0.10871276319621399</v>
      </c>
      <c r="AV12" s="17">
        <v>4.5088729736816303E-2</v>
      </c>
      <c r="AW12" s="17">
        <v>2.2656572731115002E-2</v>
      </c>
      <c r="AX12" s="17"/>
      <c r="AY12" s="17">
        <v>4.9119454850420297E-2</v>
      </c>
      <c r="AZ12" s="17">
        <v>7.7696451965855895E-2</v>
      </c>
      <c r="BA12" s="17"/>
      <c r="BB12" s="17">
        <v>6.11141661698568E-2</v>
      </c>
      <c r="BC12" s="17">
        <v>7.4023946098735305E-2</v>
      </c>
      <c r="BD12" s="17"/>
      <c r="BE12" s="17">
        <v>7.1524698339516996E-2</v>
      </c>
      <c r="BF12" s="17">
        <v>7.2085369355031598E-2</v>
      </c>
      <c r="BG12" s="17"/>
      <c r="BH12" s="17">
        <v>7.1063876409149296E-2</v>
      </c>
      <c r="BI12" s="17">
        <v>7.2104120526443605E-2</v>
      </c>
      <c r="BJ12" s="17"/>
      <c r="BK12" s="17">
        <v>7.6889461359440206E-2</v>
      </c>
      <c r="BL12" s="17">
        <v>7.1176728154288105E-2</v>
      </c>
      <c r="BM12" s="17"/>
      <c r="BN12" s="17">
        <v>6.4291303770215802E-2</v>
      </c>
      <c r="BO12" s="17">
        <v>7.2372638162063005E-2</v>
      </c>
      <c r="BP12" s="17"/>
      <c r="BQ12" s="17">
        <v>2.4007347737934299E-2</v>
      </c>
      <c r="BR12" s="17">
        <v>7.5797561305439104E-2</v>
      </c>
      <c r="BS12" s="17"/>
      <c r="BT12" s="17">
        <v>7.4897756883158001E-2</v>
      </c>
      <c r="BU12" s="17">
        <v>7.1828171682603997E-2</v>
      </c>
      <c r="BV12" s="17"/>
      <c r="BW12" s="17">
        <v>6.04783061343558E-2</v>
      </c>
      <c r="BX12" s="17">
        <v>7.75176193108051E-2</v>
      </c>
      <c r="BY12" s="17"/>
      <c r="BZ12" s="17">
        <v>5.1544502701567199E-2</v>
      </c>
      <c r="CA12" s="17">
        <v>7.3004349480835798E-2</v>
      </c>
    </row>
    <row r="13" spans="2:79" x14ac:dyDescent="0.35">
      <c r="B13" s="18" t="s">
        <v>603</v>
      </c>
      <c r="C13" s="17">
        <v>0.101662688829116</v>
      </c>
      <c r="D13" s="17">
        <v>0.11166666213407</v>
      </c>
      <c r="E13" s="17">
        <v>0.15233064483314801</v>
      </c>
      <c r="F13" s="17">
        <v>7.0266144568511796E-2</v>
      </c>
      <c r="G13" s="17">
        <v>0.113715314564776</v>
      </c>
      <c r="H13" s="17">
        <v>9.8849969543711405E-2</v>
      </c>
      <c r="I13" s="17">
        <v>8.3081983844953494E-2</v>
      </c>
      <c r="J13" s="17">
        <v>9.7179373579293099E-2</v>
      </c>
      <c r="K13" s="17">
        <v>8.0538303563591998E-2</v>
      </c>
      <c r="L13" s="17">
        <v>6.2621462294489297E-2</v>
      </c>
      <c r="M13" s="17"/>
      <c r="N13" s="17">
        <v>0.214309622255307</v>
      </c>
      <c r="O13" s="17">
        <v>8.6870966615904197E-2</v>
      </c>
      <c r="P13" s="17">
        <v>5.52117846604794E-2</v>
      </c>
      <c r="Q13" s="17">
        <v>3.8009496654885601E-2</v>
      </c>
      <c r="R13" s="17"/>
      <c r="S13" s="17">
        <v>0.151781568037062</v>
      </c>
      <c r="T13" s="17">
        <v>6.6722375527157804E-2</v>
      </c>
      <c r="U13" s="17">
        <v>6.5264533962438698E-2</v>
      </c>
      <c r="V13" s="17">
        <v>0.13946860856167501</v>
      </c>
      <c r="W13" s="17">
        <v>6.8206671392506801E-2</v>
      </c>
      <c r="X13" s="17">
        <v>6.0103747611058501E-2</v>
      </c>
      <c r="Y13" s="17">
        <v>6.8963458174192402E-2</v>
      </c>
      <c r="Z13" s="17"/>
      <c r="AA13" s="17">
        <v>2.37335637127759E-2</v>
      </c>
      <c r="AB13" s="17">
        <v>0.22462042475084501</v>
      </c>
      <c r="AC13" s="17"/>
      <c r="AD13" s="17">
        <v>2.6081328326714101E-2</v>
      </c>
      <c r="AE13" s="17">
        <v>1.15847439270965E-2</v>
      </c>
      <c r="AF13" s="17">
        <v>3.1047108200358501E-2</v>
      </c>
      <c r="AG13" s="17"/>
      <c r="AH13" s="17">
        <v>1.0533966885238E-2</v>
      </c>
      <c r="AI13" s="17">
        <v>0.114574148971745</v>
      </c>
      <c r="AJ13" s="17"/>
      <c r="AK13" s="17">
        <v>0.116616920310272</v>
      </c>
      <c r="AL13" s="17">
        <v>9.49244168314647E-2</v>
      </c>
      <c r="AM13" s="17"/>
      <c r="AN13" s="17">
        <v>0.13729900993302899</v>
      </c>
      <c r="AO13" s="17">
        <v>3.8009496654885601E-2</v>
      </c>
      <c r="AP13" s="17"/>
      <c r="AQ13" s="17">
        <v>4.3813997934472299E-2</v>
      </c>
      <c r="AR13" s="17">
        <v>0.130519818109502</v>
      </c>
      <c r="AS13" s="17"/>
      <c r="AT13" s="17">
        <v>0.29060933837719899</v>
      </c>
      <c r="AU13" s="17">
        <v>0.106573052956035</v>
      </c>
      <c r="AV13" s="17">
        <v>3.2701147352209997E-2</v>
      </c>
      <c r="AW13" s="17">
        <v>6.8649284660266003E-3</v>
      </c>
      <c r="AX13" s="17"/>
      <c r="AY13" s="17">
        <v>4.1914613330421603E-2</v>
      </c>
      <c r="AZ13" s="17">
        <v>0.116471369715828</v>
      </c>
      <c r="BA13" s="17"/>
      <c r="BB13" s="17">
        <v>8.6836572853172894E-2</v>
      </c>
      <c r="BC13" s="17">
        <v>0.104386334301671</v>
      </c>
      <c r="BD13" s="17"/>
      <c r="BE13" s="17">
        <v>4.3575981923279897E-2</v>
      </c>
      <c r="BF13" s="17">
        <v>0.109275150453106</v>
      </c>
      <c r="BG13" s="17"/>
      <c r="BH13" s="17">
        <v>0.111781910946976</v>
      </c>
      <c r="BI13" s="17">
        <v>0.100777056052246</v>
      </c>
      <c r="BJ13" s="17"/>
      <c r="BK13" s="17">
        <v>5.5185699319730198E-2</v>
      </c>
      <c r="BL13" s="17">
        <v>0.109715907267081</v>
      </c>
      <c r="BM13" s="17"/>
      <c r="BN13" s="17">
        <v>6.8449593144902399E-2</v>
      </c>
      <c r="BO13" s="17">
        <v>0.10317628583169</v>
      </c>
      <c r="BP13" s="17"/>
      <c r="BQ13" s="17">
        <v>2.53367725272735E-2</v>
      </c>
      <c r="BR13" s="17">
        <v>0.10766719907096201</v>
      </c>
      <c r="BS13" s="17"/>
      <c r="BT13" s="17">
        <v>7.9621936358064194E-2</v>
      </c>
      <c r="BU13" s="17">
        <v>0.103135214056437</v>
      </c>
      <c r="BV13" s="17"/>
      <c r="BW13" s="17">
        <v>3.1676699228167099E-2</v>
      </c>
      <c r="BX13" s="17">
        <v>0.13499527075516601</v>
      </c>
      <c r="BY13" s="17"/>
      <c r="BZ13" s="17">
        <v>1.5749295897348001E-2</v>
      </c>
      <c r="CA13" s="17">
        <v>0.10579115084075599</v>
      </c>
    </row>
    <row r="14" spans="2:79" x14ac:dyDescent="0.35">
      <c r="B14" s="18" t="s">
        <v>103</v>
      </c>
      <c r="C14" s="17">
        <v>8.7727428039747896E-2</v>
      </c>
      <c r="D14" s="17">
        <v>0.10577760979595</v>
      </c>
      <c r="E14" s="17">
        <v>7.7278096785466294E-2</v>
      </c>
      <c r="F14" s="17">
        <v>9.2112722199427705E-2</v>
      </c>
      <c r="G14" s="17">
        <v>9.7843049782393707E-2</v>
      </c>
      <c r="H14" s="17">
        <v>9.93112233515865E-2</v>
      </c>
      <c r="I14" s="17">
        <v>3.2925519516130999E-2</v>
      </c>
      <c r="J14" s="17">
        <v>9.0033839542678198E-2</v>
      </c>
      <c r="K14" s="17">
        <v>0.173265163156757</v>
      </c>
      <c r="L14" s="17">
        <v>7.8376821205879799E-2</v>
      </c>
      <c r="M14" s="17"/>
      <c r="N14" s="17">
        <v>0.13324089838049399</v>
      </c>
      <c r="O14" s="17">
        <v>9.0395418040706194E-2</v>
      </c>
      <c r="P14" s="17">
        <v>5.8206699676791603E-2</v>
      </c>
      <c r="Q14" s="17">
        <v>6.2088910970296403E-2</v>
      </c>
      <c r="R14" s="17"/>
      <c r="S14" s="17">
        <v>9.7927854781006698E-2</v>
      </c>
      <c r="T14" s="17">
        <v>6.85240874324472E-2</v>
      </c>
      <c r="U14" s="17">
        <v>4.4718733723098598E-2</v>
      </c>
      <c r="V14" s="17">
        <v>9.2249743125264697E-2</v>
      </c>
      <c r="W14" s="17">
        <v>6.3841860376047596E-2</v>
      </c>
      <c r="X14" s="17">
        <v>4.7809092909639E-2</v>
      </c>
      <c r="Y14" s="17">
        <v>5.8960618097404001E-2</v>
      </c>
      <c r="Z14" s="17"/>
      <c r="AA14" s="17">
        <v>2.7040123151711299E-2</v>
      </c>
      <c r="AB14" s="17">
        <v>0.18348076284345199</v>
      </c>
      <c r="AC14" s="17"/>
      <c r="AD14" s="17">
        <v>2.2070043924011299E-2</v>
      </c>
      <c r="AE14" s="17">
        <v>1.0181853364648099E-2</v>
      </c>
      <c r="AF14" s="17">
        <v>2.9081528049148798E-2</v>
      </c>
      <c r="AG14" s="17"/>
      <c r="AH14" s="17">
        <v>3.2360443650764899E-3</v>
      </c>
      <c r="AI14" s="17">
        <v>9.9698485127358002E-2</v>
      </c>
      <c r="AJ14" s="17"/>
      <c r="AK14" s="17">
        <v>0.122729521118077</v>
      </c>
      <c r="AL14" s="17">
        <v>7.1955729979162705E-2</v>
      </c>
      <c r="AM14" s="17"/>
      <c r="AN14" s="17">
        <v>0.10208118463398599</v>
      </c>
      <c r="AO14" s="17">
        <v>6.2088910970296403E-2</v>
      </c>
      <c r="AP14" s="17"/>
      <c r="AQ14" s="17">
        <v>3.9334012014860503E-2</v>
      </c>
      <c r="AR14" s="17">
        <v>0.111867906258918</v>
      </c>
      <c r="AS14" s="17"/>
      <c r="AT14" s="17">
        <v>0.207400321649932</v>
      </c>
      <c r="AU14" s="17">
        <v>0.11665114189954701</v>
      </c>
      <c r="AV14" s="17">
        <v>3.0388552724145201E-2</v>
      </c>
      <c r="AW14" s="17">
        <v>5.2259394676046804E-3</v>
      </c>
      <c r="AX14" s="17"/>
      <c r="AY14" s="17">
        <v>2.1167403132788198E-2</v>
      </c>
      <c r="AZ14" s="17">
        <v>0.104224464311323</v>
      </c>
      <c r="BA14" s="17"/>
      <c r="BB14" s="17">
        <v>9.3392596350946405E-2</v>
      </c>
      <c r="BC14" s="17">
        <v>8.6686703007845006E-2</v>
      </c>
      <c r="BD14" s="17"/>
      <c r="BE14" s="17">
        <v>5.2707431743151997E-2</v>
      </c>
      <c r="BF14" s="17">
        <v>9.2316918339349102E-2</v>
      </c>
      <c r="BG14" s="17"/>
      <c r="BH14" s="17">
        <v>0.11959573439941</v>
      </c>
      <c r="BI14" s="17">
        <v>8.4938318726133999E-2</v>
      </c>
      <c r="BJ14" s="17"/>
      <c r="BK14" s="17">
        <v>5.7432413695199497E-2</v>
      </c>
      <c r="BL14" s="17">
        <v>9.2976743253003494E-2</v>
      </c>
      <c r="BM14" s="17"/>
      <c r="BN14" s="17">
        <v>2.2803384761918202E-2</v>
      </c>
      <c r="BO14" s="17">
        <v>9.0686165708606797E-2</v>
      </c>
      <c r="BP14" s="17"/>
      <c r="BQ14" s="17">
        <v>2.2739189743166199E-2</v>
      </c>
      <c r="BR14" s="17">
        <v>9.2840010519703406E-2</v>
      </c>
      <c r="BS14" s="17"/>
      <c r="BT14" s="17">
        <v>5.4219889172300903E-2</v>
      </c>
      <c r="BU14" s="17">
        <v>8.9966040190243499E-2</v>
      </c>
      <c r="BV14" s="17"/>
      <c r="BW14" s="17">
        <v>2.6382641676007301E-2</v>
      </c>
      <c r="BX14" s="17">
        <v>0.116944420310122</v>
      </c>
      <c r="BY14" s="17"/>
      <c r="BZ14" s="17">
        <v>6.0271553537357501E-3</v>
      </c>
      <c r="CA14" s="17">
        <v>9.1653433760330902E-2</v>
      </c>
    </row>
    <row r="15" spans="2:79" x14ac:dyDescent="0.35">
      <c r="B15" s="18" t="s">
        <v>604</v>
      </c>
      <c r="C15" s="20">
        <v>0.49223271858043599</v>
      </c>
      <c r="D15" s="20">
        <v>0.46170822377947601</v>
      </c>
      <c r="E15" s="20">
        <v>0.46145914370494601</v>
      </c>
      <c r="F15" s="20">
        <v>0.45420904481162899</v>
      </c>
      <c r="G15" s="20">
        <v>0.45284938822322102</v>
      </c>
      <c r="H15" s="20">
        <v>0.492262204832494</v>
      </c>
      <c r="I15" s="20">
        <v>0.58543017243123496</v>
      </c>
      <c r="J15" s="20">
        <v>0.536561044907504</v>
      </c>
      <c r="K15" s="20">
        <v>0.461908895179582</v>
      </c>
      <c r="L15" s="20">
        <v>0.59630827572436995</v>
      </c>
      <c r="M15" s="20"/>
      <c r="N15" s="20">
        <v>0.24831938431738601</v>
      </c>
      <c r="O15" s="20">
        <v>0.45063408195764898</v>
      </c>
      <c r="P15" s="20">
        <v>0.59962919675783799</v>
      </c>
      <c r="Q15" s="20">
        <v>0.666406952411008</v>
      </c>
      <c r="R15" s="20"/>
      <c r="S15" s="20">
        <v>0.37179514329275798</v>
      </c>
      <c r="T15" s="20">
        <v>0.53170290882362603</v>
      </c>
      <c r="U15" s="20">
        <v>0.57368880179871495</v>
      </c>
      <c r="V15" s="20">
        <v>0.38561636033945002</v>
      </c>
      <c r="W15" s="20">
        <v>0.61356757958349195</v>
      </c>
      <c r="X15" s="20">
        <v>0.63340678174355103</v>
      </c>
      <c r="Y15" s="20">
        <v>0.59279580722156799</v>
      </c>
      <c r="Z15" s="20"/>
      <c r="AA15" s="20">
        <v>0.69108882864591903</v>
      </c>
      <c r="AB15" s="20">
        <v>0.178474582179554</v>
      </c>
      <c r="AC15" s="20"/>
      <c r="AD15" s="20">
        <v>0.70578194419688001</v>
      </c>
      <c r="AE15" s="20">
        <v>0.78926637733470995</v>
      </c>
      <c r="AF15" s="20">
        <v>0.64265504999122602</v>
      </c>
      <c r="AG15" s="20"/>
      <c r="AH15" s="20">
        <v>0.80716299121940005</v>
      </c>
      <c r="AI15" s="20">
        <v>0.447612212815091</v>
      </c>
      <c r="AJ15" s="20"/>
      <c r="AK15" s="20">
        <v>0.45030100164655801</v>
      </c>
      <c r="AL15" s="20">
        <v>0.51112685662992596</v>
      </c>
      <c r="AM15" s="20"/>
      <c r="AN15" s="20">
        <v>0.39472105085723802</v>
      </c>
      <c r="AO15" s="20">
        <v>0.666406952411008</v>
      </c>
      <c r="AP15" s="20"/>
      <c r="AQ15" s="20">
        <v>0.68471071616534596</v>
      </c>
      <c r="AR15" s="20">
        <v>0.39621736587257</v>
      </c>
      <c r="AS15" s="20"/>
      <c r="AT15" s="20">
        <v>0.14717373629845901</v>
      </c>
      <c r="AU15" s="20">
        <v>0.35790337619691398</v>
      </c>
      <c r="AV15" s="20">
        <v>0.66217244142262399</v>
      </c>
      <c r="AW15" s="20">
        <v>0.83826720645369601</v>
      </c>
      <c r="AX15" s="20"/>
      <c r="AY15" s="20">
        <v>0.68027258526109102</v>
      </c>
      <c r="AZ15" s="20">
        <v>0.44562665877999003</v>
      </c>
      <c r="BA15" s="20"/>
      <c r="BB15" s="20">
        <v>0.54118810325570998</v>
      </c>
      <c r="BC15" s="20">
        <v>0.48323932394866898</v>
      </c>
      <c r="BD15" s="20"/>
      <c r="BE15" s="20">
        <v>0.62349125005294204</v>
      </c>
      <c r="BF15" s="20">
        <v>0.475030839064775</v>
      </c>
      <c r="BG15" s="20"/>
      <c r="BH15" s="20">
        <v>0.46664335014796499</v>
      </c>
      <c r="BI15" s="20">
        <v>0.494472296204017</v>
      </c>
      <c r="BJ15" s="20"/>
      <c r="BK15" s="20">
        <v>0.57946773310164101</v>
      </c>
      <c r="BL15" s="20">
        <v>0.477117225197706</v>
      </c>
      <c r="BM15" s="20"/>
      <c r="BN15" s="20">
        <v>0.63271812370421898</v>
      </c>
      <c r="BO15" s="20">
        <v>0.48583047622030001</v>
      </c>
      <c r="BP15" s="20"/>
      <c r="BQ15" s="20">
        <v>0.75682890867137298</v>
      </c>
      <c r="BR15" s="20">
        <v>0.47141710823032401</v>
      </c>
      <c r="BS15" s="20"/>
      <c r="BT15" s="20">
        <v>0.57218704936572495</v>
      </c>
      <c r="BU15" s="20">
        <v>0.48689103302457498</v>
      </c>
      <c r="BV15" s="20"/>
      <c r="BW15" s="20">
        <v>0.63033406717375096</v>
      </c>
      <c r="BX15" s="20">
        <v>0.42645848944783499</v>
      </c>
      <c r="BY15" s="20"/>
      <c r="BZ15" s="20">
        <v>0.75740992913623995</v>
      </c>
      <c r="CA15" s="20">
        <v>0.47948995516749898</v>
      </c>
    </row>
    <row r="16" spans="2:79" x14ac:dyDescent="0.35">
      <c r="B16" s="18" t="s">
        <v>605</v>
      </c>
      <c r="C16" s="20">
        <v>0.173683094095791</v>
      </c>
      <c r="D16" s="20">
        <v>0.20045458353776599</v>
      </c>
      <c r="E16" s="20">
        <v>0.214582890741084</v>
      </c>
      <c r="F16" s="20">
        <v>0.15300018637221299</v>
      </c>
      <c r="G16" s="20">
        <v>0.18790714045652199</v>
      </c>
      <c r="H16" s="20">
        <v>0.192674233116093</v>
      </c>
      <c r="I16" s="20">
        <v>0.137281949369849</v>
      </c>
      <c r="J16" s="20">
        <v>0.151105945602867</v>
      </c>
      <c r="K16" s="20">
        <v>0.10898533874800199</v>
      </c>
      <c r="L16" s="20">
        <v>0.12593616496569801</v>
      </c>
      <c r="M16" s="20"/>
      <c r="N16" s="20">
        <v>0.323938007061714</v>
      </c>
      <c r="O16" s="20">
        <v>0.171750543298686</v>
      </c>
      <c r="P16" s="20">
        <v>0.112641301746886</v>
      </c>
      <c r="Q16" s="20">
        <v>7.8872670856471705E-2</v>
      </c>
      <c r="R16" s="20"/>
      <c r="S16" s="20">
        <v>0.25740560172404298</v>
      </c>
      <c r="T16" s="20">
        <v>0.149771454494767</v>
      </c>
      <c r="U16" s="20">
        <v>0.14571492776405301</v>
      </c>
      <c r="V16" s="20">
        <v>0.217644995035636</v>
      </c>
      <c r="W16" s="20">
        <v>0.12305214965237</v>
      </c>
      <c r="X16" s="20">
        <v>0.11990105592056199</v>
      </c>
      <c r="Y16" s="20">
        <v>0.12300160630286699</v>
      </c>
      <c r="Z16" s="20"/>
      <c r="AA16" s="20">
        <v>7.1238647037959194E-2</v>
      </c>
      <c r="AB16" s="20">
        <v>0.33532147062291801</v>
      </c>
      <c r="AC16" s="20"/>
      <c r="AD16" s="20">
        <v>7.1111343876866101E-2</v>
      </c>
      <c r="AE16" s="20">
        <v>4.5002527760673899E-2</v>
      </c>
      <c r="AF16" s="20">
        <v>8.6231816452451399E-2</v>
      </c>
      <c r="AG16" s="20"/>
      <c r="AH16" s="20">
        <v>4.3200721971686298E-2</v>
      </c>
      <c r="AI16" s="20">
        <v>0.19217032744066001</v>
      </c>
      <c r="AJ16" s="20"/>
      <c r="AK16" s="20">
        <v>0.191633586287452</v>
      </c>
      <c r="AL16" s="20">
        <v>0.165594728001449</v>
      </c>
      <c r="AM16" s="20"/>
      <c r="AN16" s="20">
        <v>0.22676283088740801</v>
      </c>
      <c r="AO16" s="20">
        <v>7.8872670856471705E-2</v>
      </c>
      <c r="AP16" s="20"/>
      <c r="AQ16" s="20">
        <v>9.4584608452781896E-2</v>
      </c>
      <c r="AR16" s="20">
        <v>0.21314042996256399</v>
      </c>
      <c r="AS16" s="20"/>
      <c r="AT16" s="20">
        <v>0.38884699511181198</v>
      </c>
      <c r="AU16" s="20">
        <v>0.21528581615224901</v>
      </c>
      <c r="AV16" s="20">
        <v>7.7789877089026294E-2</v>
      </c>
      <c r="AW16" s="20">
        <v>2.95215011971416E-2</v>
      </c>
      <c r="AX16" s="20"/>
      <c r="AY16" s="20">
        <v>9.1034068180841907E-2</v>
      </c>
      <c r="AZ16" s="20">
        <v>0.19416782168168401</v>
      </c>
      <c r="BA16" s="20"/>
      <c r="BB16" s="20">
        <v>0.14795073902302999</v>
      </c>
      <c r="BC16" s="20">
        <v>0.17841028040040599</v>
      </c>
      <c r="BD16" s="20"/>
      <c r="BE16" s="20">
        <v>0.115100680262797</v>
      </c>
      <c r="BF16" s="20">
        <v>0.181360519808137</v>
      </c>
      <c r="BG16" s="20"/>
      <c r="BH16" s="20">
        <v>0.182845787356126</v>
      </c>
      <c r="BI16" s="20">
        <v>0.17288117657868901</v>
      </c>
      <c r="BJ16" s="20"/>
      <c r="BK16" s="20">
        <v>0.13207516067917</v>
      </c>
      <c r="BL16" s="20">
        <v>0.18089263542136899</v>
      </c>
      <c r="BM16" s="20"/>
      <c r="BN16" s="20">
        <v>0.13274089691511801</v>
      </c>
      <c r="BO16" s="20">
        <v>0.17554892399375299</v>
      </c>
      <c r="BP16" s="20"/>
      <c r="BQ16" s="20">
        <v>4.9344120265207798E-2</v>
      </c>
      <c r="BR16" s="20">
        <v>0.183464760376401</v>
      </c>
      <c r="BS16" s="20"/>
      <c r="BT16" s="20">
        <v>0.154519693241222</v>
      </c>
      <c r="BU16" s="20">
        <v>0.17496338573904099</v>
      </c>
      <c r="BV16" s="20"/>
      <c r="BW16" s="20">
        <v>9.2155005362522802E-2</v>
      </c>
      <c r="BX16" s="20">
        <v>0.21251289006597099</v>
      </c>
      <c r="BY16" s="20"/>
      <c r="BZ16" s="20">
        <v>6.7293798598915197E-2</v>
      </c>
      <c r="CA16" s="20">
        <v>0.178795500321591</v>
      </c>
    </row>
    <row r="17" spans="2:79" x14ac:dyDescent="0.35">
      <c r="B17" s="18" t="s">
        <v>166</v>
      </c>
      <c r="C17" s="21">
        <v>0.31854962448464502</v>
      </c>
      <c r="D17" s="21">
        <v>0.26125364024170999</v>
      </c>
      <c r="E17" s="21">
        <v>0.24687625296386201</v>
      </c>
      <c r="F17" s="21">
        <v>0.30120885843941703</v>
      </c>
      <c r="G17" s="21">
        <v>0.264942247766699</v>
      </c>
      <c r="H17" s="21">
        <v>0.2995879717164</v>
      </c>
      <c r="I17" s="21">
        <v>0.44814822306138602</v>
      </c>
      <c r="J17" s="21">
        <v>0.38545509930463701</v>
      </c>
      <c r="K17" s="21">
        <v>0.35292355643158002</v>
      </c>
      <c r="L17" s="21">
        <v>0.47037211075867202</v>
      </c>
      <c r="M17" s="21"/>
      <c r="N17" s="21">
        <v>-7.5618622744327998E-2</v>
      </c>
      <c r="O17" s="21">
        <v>0.27888353865896398</v>
      </c>
      <c r="P17" s="21">
        <v>0.48698789501095202</v>
      </c>
      <c r="Q17" s="21">
        <v>0.58753428155453702</v>
      </c>
      <c r="R17" s="21"/>
      <c r="S17" s="21">
        <v>0.114389541568715</v>
      </c>
      <c r="T17" s="21">
        <v>0.381931454328859</v>
      </c>
      <c r="U17" s="21">
        <v>0.42797387403466303</v>
      </c>
      <c r="V17" s="21">
        <v>0.16797136530381401</v>
      </c>
      <c r="W17" s="21">
        <v>0.49051542993112102</v>
      </c>
      <c r="X17" s="21">
        <v>0.51350572582299003</v>
      </c>
      <c r="Y17" s="21">
        <v>0.469794200918702</v>
      </c>
      <c r="Z17" s="21"/>
      <c r="AA17" s="21">
        <v>0.61985018160796002</v>
      </c>
      <c r="AB17" s="21">
        <v>-0.156846888443364</v>
      </c>
      <c r="AC17" s="21"/>
      <c r="AD17" s="21">
        <v>0.63467060032001399</v>
      </c>
      <c r="AE17" s="21">
        <v>0.74426384957403602</v>
      </c>
      <c r="AF17" s="21">
        <v>0.55642323353877499</v>
      </c>
      <c r="AG17" s="21"/>
      <c r="AH17" s="21">
        <v>0.76396226924771304</v>
      </c>
      <c r="AI17" s="21">
        <v>0.25544188537443202</v>
      </c>
      <c r="AJ17" s="21"/>
      <c r="AK17" s="21">
        <v>0.25866741535910598</v>
      </c>
      <c r="AL17" s="21">
        <v>0.34553212862847599</v>
      </c>
      <c r="AM17" s="21"/>
      <c r="AN17" s="21">
        <v>0.16795821996983001</v>
      </c>
      <c r="AO17" s="21">
        <v>0.58753428155453702</v>
      </c>
      <c r="AP17" s="21"/>
      <c r="AQ17" s="21">
        <v>0.59012610771256402</v>
      </c>
      <c r="AR17" s="21">
        <v>0.18307693591000601</v>
      </c>
      <c r="AS17" s="21"/>
      <c r="AT17" s="21">
        <v>-0.241673258813353</v>
      </c>
      <c r="AU17" s="21">
        <v>0.142617560044665</v>
      </c>
      <c r="AV17" s="21">
        <v>0.58438256433359703</v>
      </c>
      <c r="AW17" s="21">
        <v>0.80874570525655398</v>
      </c>
      <c r="AX17" s="21"/>
      <c r="AY17" s="21">
        <v>0.58923851708024899</v>
      </c>
      <c r="AZ17" s="21">
        <v>0.25145883709830602</v>
      </c>
      <c r="BA17" s="21"/>
      <c r="BB17" s="21">
        <v>0.39323736423268102</v>
      </c>
      <c r="BC17" s="21">
        <v>0.30482904354826201</v>
      </c>
      <c r="BD17" s="21"/>
      <c r="BE17" s="21">
        <v>0.50839056979014496</v>
      </c>
      <c r="BF17" s="21">
        <v>0.293670319256637</v>
      </c>
      <c r="BG17" s="21"/>
      <c r="BH17" s="21">
        <v>0.28379756279183899</v>
      </c>
      <c r="BI17" s="21">
        <v>0.32159111962532699</v>
      </c>
      <c r="BJ17" s="21"/>
      <c r="BK17" s="21">
        <v>0.44739257242247099</v>
      </c>
      <c r="BL17" s="21">
        <v>0.29622458977633698</v>
      </c>
      <c r="BM17" s="21"/>
      <c r="BN17" s="21">
        <v>0.4999772267891</v>
      </c>
      <c r="BO17" s="21">
        <v>0.31028155222654702</v>
      </c>
      <c r="BP17" s="21"/>
      <c r="BQ17" s="21">
        <v>0.70748478840616502</v>
      </c>
      <c r="BR17" s="21">
        <v>0.28795234785392299</v>
      </c>
      <c r="BS17" s="21"/>
      <c r="BT17" s="21">
        <v>0.41766735612450201</v>
      </c>
      <c r="BU17" s="21">
        <v>0.31192764728553402</v>
      </c>
      <c r="BV17" s="21"/>
      <c r="BW17" s="21">
        <v>0.53817906181122799</v>
      </c>
      <c r="BX17" s="21">
        <v>0.213945599381864</v>
      </c>
      <c r="BY17" s="21"/>
      <c r="BZ17" s="21">
        <v>0.69011613053732501</v>
      </c>
      <c r="CA17" s="21">
        <v>0.30069445484590701</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7183</v>
      </c>
      <c r="D7" s="10">
        <v>1017</v>
      </c>
      <c r="E7" s="10">
        <v>1011</v>
      </c>
      <c r="F7" s="10">
        <v>1018</v>
      </c>
      <c r="G7" s="10">
        <v>1016</v>
      </c>
      <c r="H7" s="10">
        <v>1008</v>
      </c>
      <c r="I7" s="10">
        <v>1031</v>
      </c>
      <c r="J7" s="10">
        <v>508</v>
      </c>
      <c r="K7" s="10">
        <v>279</v>
      </c>
      <c r="L7" s="10">
        <v>295</v>
      </c>
      <c r="M7" s="10"/>
      <c r="N7" s="10">
        <v>2091</v>
      </c>
      <c r="O7" s="10">
        <v>1068</v>
      </c>
      <c r="P7" s="10">
        <v>1207</v>
      </c>
      <c r="Q7" s="10">
        <v>2817</v>
      </c>
      <c r="R7" s="10"/>
      <c r="S7" s="10">
        <v>927</v>
      </c>
      <c r="T7" s="10">
        <v>521</v>
      </c>
      <c r="U7" s="10">
        <v>564</v>
      </c>
      <c r="V7" s="10">
        <v>1628</v>
      </c>
      <c r="W7" s="10">
        <v>1070</v>
      </c>
      <c r="X7" s="10">
        <v>1134</v>
      </c>
      <c r="Y7" s="10">
        <v>780</v>
      </c>
      <c r="Z7" s="10"/>
      <c r="AA7" s="10">
        <v>4503</v>
      </c>
      <c r="AB7" s="10">
        <v>2680</v>
      </c>
      <c r="AC7" s="10"/>
      <c r="AD7" s="10">
        <v>1442</v>
      </c>
      <c r="AE7" s="10">
        <v>1077</v>
      </c>
      <c r="AF7" s="10">
        <v>1920</v>
      </c>
      <c r="AG7" s="10"/>
      <c r="AH7" s="10">
        <v>943</v>
      </c>
      <c r="AI7" s="10">
        <v>6240</v>
      </c>
      <c r="AJ7" s="10"/>
      <c r="AK7" s="10">
        <v>2180</v>
      </c>
      <c r="AL7" s="10">
        <v>5003</v>
      </c>
      <c r="AM7" s="10"/>
      <c r="AN7" s="10">
        <v>4366</v>
      </c>
      <c r="AO7" s="10">
        <v>2817</v>
      </c>
      <c r="AP7" s="10"/>
      <c r="AQ7" s="10">
        <v>2450</v>
      </c>
      <c r="AR7" s="10">
        <v>4733</v>
      </c>
      <c r="AS7" s="10"/>
      <c r="AT7" s="10">
        <v>1316</v>
      </c>
      <c r="AU7" s="10">
        <v>2176</v>
      </c>
      <c r="AV7" s="10">
        <v>2715</v>
      </c>
      <c r="AW7" s="10">
        <v>964</v>
      </c>
      <c r="AX7" s="10"/>
      <c r="AY7" s="10">
        <v>1479</v>
      </c>
      <c r="AZ7" s="10">
        <v>5704</v>
      </c>
      <c r="BA7" s="10"/>
      <c r="BB7" s="10">
        <v>1121</v>
      </c>
      <c r="BC7" s="10">
        <v>6062</v>
      </c>
      <c r="BD7" s="10"/>
      <c r="BE7" s="10">
        <v>857</v>
      </c>
      <c r="BF7" s="10">
        <v>6326</v>
      </c>
      <c r="BG7" s="10"/>
      <c r="BH7" s="10">
        <v>569</v>
      </c>
      <c r="BI7" s="10">
        <v>6614</v>
      </c>
      <c r="BJ7" s="10"/>
      <c r="BK7" s="10">
        <v>1081</v>
      </c>
      <c r="BL7" s="10">
        <v>6102</v>
      </c>
      <c r="BM7" s="10"/>
      <c r="BN7" s="10">
        <v>328</v>
      </c>
      <c r="BO7" s="10">
        <v>6855</v>
      </c>
      <c r="BP7" s="10"/>
      <c r="BQ7" s="10">
        <v>555</v>
      </c>
      <c r="BR7" s="10">
        <v>6628</v>
      </c>
      <c r="BS7" s="10"/>
      <c r="BT7" s="10">
        <v>455</v>
      </c>
      <c r="BU7" s="10">
        <v>6728</v>
      </c>
      <c r="BV7" s="10"/>
      <c r="BW7" s="10">
        <v>2216</v>
      </c>
      <c r="BX7" s="10">
        <v>4967</v>
      </c>
      <c r="BY7" s="10"/>
      <c r="BZ7" s="10">
        <v>312</v>
      </c>
      <c r="CA7" s="10">
        <v>6871</v>
      </c>
    </row>
    <row r="8" spans="2:79" ht="30" customHeight="1" x14ac:dyDescent="0.35">
      <c r="B8" s="11" t="s">
        <v>27</v>
      </c>
      <c r="C8" s="11">
        <v>7183</v>
      </c>
      <c r="D8" s="11">
        <v>1017</v>
      </c>
      <c r="E8" s="11">
        <v>1011</v>
      </c>
      <c r="F8" s="11">
        <v>1018</v>
      </c>
      <c r="G8" s="11">
        <v>1016</v>
      </c>
      <c r="H8" s="11">
        <v>1008</v>
      </c>
      <c r="I8" s="11">
        <v>1031</v>
      </c>
      <c r="J8" s="11">
        <v>508</v>
      </c>
      <c r="K8" s="11">
        <v>279</v>
      </c>
      <c r="L8" s="11">
        <v>295</v>
      </c>
      <c r="M8" s="11"/>
      <c r="N8" s="11">
        <v>2102</v>
      </c>
      <c r="O8" s="11">
        <v>1377</v>
      </c>
      <c r="P8" s="11">
        <v>1126</v>
      </c>
      <c r="Q8" s="11">
        <v>2578</v>
      </c>
      <c r="R8" s="11"/>
      <c r="S8" s="11">
        <v>976</v>
      </c>
      <c r="T8" s="11">
        <v>519</v>
      </c>
      <c r="U8" s="11">
        <v>556</v>
      </c>
      <c r="V8" s="11">
        <v>1627</v>
      </c>
      <c r="W8" s="11">
        <v>1049</v>
      </c>
      <c r="X8" s="11">
        <v>1109</v>
      </c>
      <c r="Y8" s="11">
        <v>772</v>
      </c>
      <c r="Z8" s="11"/>
      <c r="AA8" s="11">
        <v>4396</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4792</v>
      </c>
      <c r="AS8" s="11"/>
      <c r="AT8" s="11">
        <v>1368</v>
      </c>
      <c r="AU8" s="11">
        <v>2232</v>
      </c>
      <c r="AV8" s="11">
        <v>2653</v>
      </c>
      <c r="AW8" s="11">
        <v>918</v>
      </c>
      <c r="AX8" s="11"/>
      <c r="AY8" s="11">
        <v>1427</v>
      </c>
      <c r="AZ8" s="11">
        <v>5756</v>
      </c>
      <c r="BA8" s="11"/>
      <c r="BB8" s="11">
        <v>1115</v>
      </c>
      <c r="BC8" s="11">
        <v>6068</v>
      </c>
      <c r="BD8" s="11"/>
      <c r="BE8" s="11">
        <v>831</v>
      </c>
      <c r="BF8" s="11">
        <v>6352</v>
      </c>
      <c r="BG8" s="11"/>
      <c r="BH8" s="11">
        <v>578</v>
      </c>
      <c r="BI8" s="11">
        <v>6605</v>
      </c>
      <c r="BJ8" s="11"/>
      <c r="BK8" s="11">
        <v>1061</v>
      </c>
      <c r="BL8" s="11">
        <v>6122</v>
      </c>
      <c r="BM8" s="11"/>
      <c r="BN8" s="11">
        <v>313</v>
      </c>
      <c r="BO8" s="11">
        <v>6870</v>
      </c>
      <c r="BP8" s="11"/>
      <c r="BQ8" s="11">
        <v>524</v>
      </c>
      <c r="BR8" s="11">
        <v>6659</v>
      </c>
      <c r="BS8" s="11"/>
      <c r="BT8" s="11">
        <v>449</v>
      </c>
      <c r="BU8" s="11">
        <v>6734</v>
      </c>
      <c r="BV8" s="11"/>
      <c r="BW8" s="11">
        <v>2318</v>
      </c>
      <c r="BX8" s="11">
        <v>4865</v>
      </c>
      <c r="BY8" s="11"/>
      <c r="BZ8" s="11">
        <v>329</v>
      </c>
      <c r="CA8" s="11">
        <v>6854</v>
      </c>
    </row>
    <row r="9" spans="2:79" x14ac:dyDescent="0.35">
      <c r="B9" s="18" t="s">
        <v>599</v>
      </c>
      <c r="C9" s="17">
        <v>0.20373267344524601</v>
      </c>
      <c r="D9" s="17">
        <v>0.17456828180424</v>
      </c>
      <c r="E9" s="17">
        <v>0.193225196824688</v>
      </c>
      <c r="F9" s="17">
        <v>0.172219526664602</v>
      </c>
      <c r="G9" s="17">
        <v>0.16995684413789799</v>
      </c>
      <c r="H9" s="17">
        <v>0.18917833338299</v>
      </c>
      <c r="I9" s="17">
        <v>0.29790100557485399</v>
      </c>
      <c r="J9" s="17">
        <v>0.24119285424228101</v>
      </c>
      <c r="K9" s="17">
        <v>0.20093713593769899</v>
      </c>
      <c r="L9" s="17">
        <v>0.22412079316800501</v>
      </c>
      <c r="M9" s="17"/>
      <c r="N9" s="17">
        <v>9.6752426856679299E-2</v>
      </c>
      <c r="O9" s="17">
        <v>0.15360952541004899</v>
      </c>
      <c r="P9" s="17">
        <v>0.225682551621844</v>
      </c>
      <c r="Q9" s="17">
        <v>0.30817531999867198</v>
      </c>
      <c r="R9" s="17"/>
      <c r="S9" s="17">
        <v>0.16052618031472199</v>
      </c>
      <c r="T9" s="17">
        <v>0.19430844073641501</v>
      </c>
      <c r="U9" s="17">
        <v>0.23253572348020901</v>
      </c>
      <c r="V9" s="17">
        <v>0.14505519494908301</v>
      </c>
      <c r="W9" s="17">
        <v>0.24611334751575301</v>
      </c>
      <c r="X9" s="17">
        <v>0.27259308278252498</v>
      </c>
      <c r="Y9" s="17">
        <v>0.30709866890720999</v>
      </c>
      <c r="Z9" s="17"/>
      <c r="AA9" s="17">
        <v>0.29895777041155702</v>
      </c>
      <c r="AB9" s="17">
        <v>5.3516408116981003E-2</v>
      </c>
      <c r="AC9" s="17"/>
      <c r="AD9" s="17">
        <v>0.274507195862217</v>
      </c>
      <c r="AE9" s="17">
        <v>0.39989959920625501</v>
      </c>
      <c r="AF9" s="17">
        <v>0.27030109692837401</v>
      </c>
      <c r="AG9" s="17"/>
      <c r="AH9" s="17">
        <v>0.40298921143882899</v>
      </c>
      <c r="AI9" s="17">
        <v>0.17549714546880801</v>
      </c>
      <c r="AJ9" s="17"/>
      <c r="AK9" s="17">
        <v>0.19215804267832301</v>
      </c>
      <c r="AL9" s="17">
        <v>0.20894908627133699</v>
      </c>
      <c r="AM9" s="17"/>
      <c r="AN9" s="17">
        <v>0.145281105841404</v>
      </c>
      <c r="AO9" s="17">
        <v>0.30817531999867198</v>
      </c>
      <c r="AP9" s="17"/>
      <c r="AQ9" s="17">
        <v>0.334018966452727</v>
      </c>
      <c r="AR9" s="17">
        <v>0.13872848213119199</v>
      </c>
      <c r="AS9" s="17"/>
      <c r="AT9" s="17">
        <v>4.6781716231820203E-2</v>
      </c>
      <c r="AU9" s="17">
        <v>0.114197489809061</v>
      </c>
      <c r="AV9" s="17">
        <v>0.26784227201073402</v>
      </c>
      <c r="AW9" s="17">
        <v>0.46807656612064202</v>
      </c>
      <c r="AX9" s="17"/>
      <c r="AY9" s="17">
        <v>0.29726312488088302</v>
      </c>
      <c r="AZ9" s="17">
        <v>0.18054727200829501</v>
      </c>
      <c r="BA9" s="17"/>
      <c r="BB9" s="17">
        <v>0.24748222146930701</v>
      </c>
      <c r="BC9" s="17">
        <v>0.19569440815047401</v>
      </c>
      <c r="BD9" s="17"/>
      <c r="BE9" s="17">
        <v>0.27868478969103999</v>
      </c>
      <c r="BF9" s="17">
        <v>0.19392075627570199</v>
      </c>
      <c r="BG9" s="17"/>
      <c r="BH9" s="17">
        <v>0.19306628560727801</v>
      </c>
      <c r="BI9" s="17">
        <v>0.204666323604103</v>
      </c>
      <c r="BJ9" s="17"/>
      <c r="BK9" s="17">
        <v>0.20069079547069099</v>
      </c>
      <c r="BL9" s="17">
        <v>0.204259828386336</v>
      </c>
      <c r="BM9" s="17"/>
      <c r="BN9" s="17">
        <v>0.261686914126736</v>
      </c>
      <c r="BO9" s="17">
        <v>0.20109121337302999</v>
      </c>
      <c r="BP9" s="17"/>
      <c r="BQ9" s="17">
        <v>0.37092206051239002</v>
      </c>
      <c r="BR9" s="17">
        <v>0.19057818297871101</v>
      </c>
      <c r="BS9" s="17"/>
      <c r="BT9" s="17">
        <v>0.27423664201710701</v>
      </c>
      <c r="BU9" s="17">
        <v>0.199031953581741</v>
      </c>
      <c r="BV9" s="17"/>
      <c r="BW9" s="17">
        <v>0.241483488589505</v>
      </c>
      <c r="BX9" s="17">
        <v>0.185749514888427</v>
      </c>
      <c r="BY9" s="17"/>
      <c r="BZ9" s="17">
        <v>0.34924584578491902</v>
      </c>
      <c r="CA9" s="17">
        <v>0.196739282669736</v>
      </c>
    </row>
    <row r="10" spans="2:79" x14ac:dyDescent="0.35">
      <c r="B10" s="18" t="s">
        <v>600</v>
      </c>
      <c r="C10" s="17">
        <v>0.29340009650457499</v>
      </c>
      <c r="D10" s="17">
        <v>0.31078592038983699</v>
      </c>
      <c r="E10" s="17">
        <v>0.25952576532147997</v>
      </c>
      <c r="F10" s="17">
        <v>0.30949290774504801</v>
      </c>
      <c r="G10" s="17">
        <v>0.30553933208192402</v>
      </c>
      <c r="H10" s="17">
        <v>0.30232401619573201</v>
      </c>
      <c r="I10" s="17">
        <v>0.30694099863776197</v>
      </c>
      <c r="J10" s="17">
        <v>0.24424242747612701</v>
      </c>
      <c r="K10" s="17">
        <v>0.225033242379439</v>
      </c>
      <c r="L10" s="17">
        <v>0.32370294994028997</v>
      </c>
      <c r="M10" s="17"/>
      <c r="N10" s="17">
        <v>0.18074943025819701</v>
      </c>
      <c r="O10" s="17">
        <v>0.28740902355828601</v>
      </c>
      <c r="P10" s="17">
        <v>0.379760052494309</v>
      </c>
      <c r="Q10" s="17">
        <v>0.35074527005695999</v>
      </c>
      <c r="R10" s="17"/>
      <c r="S10" s="17">
        <v>0.23740673186133601</v>
      </c>
      <c r="T10" s="17">
        <v>0.35316210565455802</v>
      </c>
      <c r="U10" s="17">
        <v>0.351386539594993</v>
      </c>
      <c r="V10" s="17">
        <v>0.25070950687508597</v>
      </c>
      <c r="W10" s="17">
        <v>0.36830274543177799</v>
      </c>
      <c r="X10" s="17">
        <v>0.362003561853248</v>
      </c>
      <c r="Y10" s="17">
        <v>0.25624470651496201</v>
      </c>
      <c r="Z10" s="17"/>
      <c r="AA10" s="17">
        <v>0.38631485772452001</v>
      </c>
      <c r="AB10" s="17">
        <v>0.146828353665968</v>
      </c>
      <c r="AC10" s="17"/>
      <c r="AD10" s="17">
        <v>0.40470155573431799</v>
      </c>
      <c r="AE10" s="17">
        <v>0.35982304611221899</v>
      </c>
      <c r="AF10" s="17">
        <v>0.395925598671788</v>
      </c>
      <c r="AG10" s="17"/>
      <c r="AH10" s="17">
        <v>0.39199732210188998</v>
      </c>
      <c r="AI10" s="17">
        <v>0.27942843590168998</v>
      </c>
      <c r="AJ10" s="17"/>
      <c r="AK10" s="17">
        <v>0.26695235791079902</v>
      </c>
      <c r="AL10" s="17">
        <v>0.305319467895318</v>
      </c>
      <c r="AM10" s="17"/>
      <c r="AN10" s="17">
        <v>0.26130673809914001</v>
      </c>
      <c r="AO10" s="17">
        <v>0.35074527005695999</v>
      </c>
      <c r="AP10" s="17"/>
      <c r="AQ10" s="17">
        <v>0.33870380902612202</v>
      </c>
      <c r="AR10" s="17">
        <v>0.27079655834251798</v>
      </c>
      <c r="AS10" s="17"/>
      <c r="AT10" s="17">
        <v>0.10001358582933401</v>
      </c>
      <c r="AU10" s="17">
        <v>0.24723812356665301</v>
      </c>
      <c r="AV10" s="17">
        <v>0.395806753028068</v>
      </c>
      <c r="AW10" s="17">
        <v>0.39768593116996298</v>
      </c>
      <c r="AX10" s="17"/>
      <c r="AY10" s="17">
        <v>0.38334364117991199</v>
      </c>
      <c r="AZ10" s="17">
        <v>0.27110385867025799</v>
      </c>
      <c r="BA10" s="17"/>
      <c r="BB10" s="17">
        <v>0.29396451523814199</v>
      </c>
      <c r="BC10" s="17">
        <v>0.293296393775687</v>
      </c>
      <c r="BD10" s="17"/>
      <c r="BE10" s="17">
        <v>0.36484120971739797</v>
      </c>
      <c r="BF10" s="17">
        <v>0.28404780172686001</v>
      </c>
      <c r="BG10" s="17"/>
      <c r="BH10" s="17">
        <v>0.25824939672855202</v>
      </c>
      <c r="BI10" s="17">
        <v>0.29647690722328801</v>
      </c>
      <c r="BJ10" s="17"/>
      <c r="BK10" s="17">
        <v>0.36371703114451898</v>
      </c>
      <c r="BL10" s="17">
        <v>0.28121422979731597</v>
      </c>
      <c r="BM10" s="17"/>
      <c r="BN10" s="17">
        <v>0.36940720258290999</v>
      </c>
      <c r="BO10" s="17">
        <v>0.28993581617668601</v>
      </c>
      <c r="BP10" s="17"/>
      <c r="BQ10" s="17">
        <v>0.37718799665140101</v>
      </c>
      <c r="BR10" s="17">
        <v>0.28680764974089501</v>
      </c>
      <c r="BS10" s="17"/>
      <c r="BT10" s="17">
        <v>0.31676626609697001</v>
      </c>
      <c r="BU10" s="17">
        <v>0.291842200973843</v>
      </c>
      <c r="BV10" s="17"/>
      <c r="BW10" s="17">
        <v>0.383081148863335</v>
      </c>
      <c r="BX10" s="17">
        <v>0.25067920218885997</v>
      </c>
      <c r="BY10" s="17"/>
      <c r="BZ10" s="17">
        <v>0.39314784063161401</v>
      </c>
      <c r="CA10" s="17">
        <v>0.28860620092495298</v>
      </c>
    </row>
    <row r="11" spans="2:79" x14ac:dyDescent="0.35">
      <c r="B11" s="18" t="s">
        <v>601</v>
      </c>
      <c r="C11" s="17">
        <v>0.22754431965519101</v>
      </c>
      <c r="D11" s="17">
        <v>0.219703292526164</v>
      </c>
      <c r="E11" s="17">
        <v>0.23050960109539601</v>
      </c>
      <c r="F11" s="17">
        <v>0.26996999260677201</v>
      </c>
      <c r="G11" s="17">
        <v>0.23201067027182901</v>
      </c>
      <c r="H11" s="17">
        <v>0.221725804832856</v>
      </c>
      <c r="I11" s="17">
        <v>0.200007399054382</v>
      </c>
      <c r="J11" s="17">
        <v>0.20387474305693301</v>
      </c>
      <c r="K11" s="17">
        <v>0.24242428024423299</v>
      </c>
      <c r="L11" s="17">
        <v>0.225435940515017</v>
      </c>
      <c r="M11" s="17"/>
      <c r="N11" s="17">
        <v>0.27754275089406499</v>
      </c>
      <c r="O11" s="17">
        <v>0.25717111131574899</v>
      </c>
      <c r="P11" s="17">
        <v>0.210669043343961</v>
      </c>
      <c r="Q11" s="17">
        <v>0.17830975058234499</v>
      </c>
      <c r="R11" s="17"/>
      <c r="S11" s="17">
        <v>0.24358853238068501</v>
      </c>
      <c r="T11" s="17">
        <v>0.229269816038286</v>
      </c>
      <c r="U11" s="17">
        <v>0.22501195619723099</v>
      </c>
      <c r="V11" s="17">
        <v>0.29169912782919499</v>
      </c>
      <c r="W11" s="17">
        <v>0.17599359454292501</v>
      </c>
      <c r="X11" s="17">
        <v>0.17860834123334701</v>
      </c>
      <c r="Y11" s="17">
        <v>0.23354604454258299</v>
      </c>
      <c r="Z11" s="17"/>
      <c r="AA11" s="17">
        <v>0.19239755023812799</v>
      </c>
      <c r="AB11" s="17">
        <v>0.28298785931420201</v>
      </c>
      <c r="AC11" s="17"/>
      <c r="AD11" s="17">
        <v>0.20451940075606501</v>
      </c>
      <c r="AE11" s="17">
        <v>0.155310258635457</v>
      </c>
      <c r="AF11" s="17">
        <v>0.20069978613409301</v>
      </c>
      <c r="AG11" s="17"/>
      <c r="AH11" s="17">
        <v>0.14303961881173999</v>
      </c>
      <c r="AI11" s="17">
        <v>0.23951900750650101</v>
      </c>
      <c r="AJ11" s="17"/>
      <c r="AK11" s="17">
        <v>0.22048078826102799</v>
      </c>
      <c r="AL11" s="17">
        <v>0.230727686494615</v>
      </c>
      <c r="AM11" s="17"/>
      <c r="AN11" s="17">
        <v>0.25509855959045902</v>
      </c>
      <c r="AO11" s="17">
        <v>0.17830975058234499</v>
      </c>
      <c r="AP11" s="17"/>
      <c r="AQ11" s="17">
        <v>0.17298741466512399</v>
      </c>
      <c r="AR11" s="17">
        <v>0.25476458517670197</v>
      </c>
      <c r="AS11" s="17"/>
      <c r="AT11" s="17">
        <v>0.25094090490319199</v>
      </c>
      <c r="AU11" s="17">
        <v>0.284829734189814</v>
      </c>
      <c r="AV11" s="17">
        <v>0.210123011667709</v>
      </c>
      <c r="AW11" s="17">
        <v>0.1069846323484</v>
      </c>
      <c r="AX11" s="17"/>
      <c r="AY11" s="17">
        <v>0.190537929104937</v>
      </c>
      <c r="AZ11" s="17">
        <v>0.236717888342932</v>
      </c>
      <c r="BA11" s="17"/>
      <c r="BB11" s="17">
        <v>0.209667779421678</v>
      </c>
      <c r="BC11" s="17">
        <v>0.230828842111757</v>
      </c>
      <c r="BD11" s="17"/>
      <c r="BE11" s="17">
        <v>0.19554781641482999</v>
      </c>
      <c r="BF11" s="17">
        <v>0.23173295441608199</v>
      </c>
      <c r="BG11" s="17"/>
      <c r="BH11" s="17">
        <v>0.24228893172871999</v>
      </c>
      <c r="BI11" s="17">
        <v>0.22625369441130799</v>
      </c>
      <c r="BJ11" s="17"/>
      <c r="BK11" s="17">
        <v>0.21166269086383299</v>
      </c>
      <c r="BL11" s="17">
        <v>0.230296592810109</v>
      </c>
      <c r="BM11" s="17"/>
      <c r="BN11" s="17">
        <v>0.18276025604554799</v>
      </c>
      <c r="BO11" s="17">
        <v>0.229585504467647</v>
      </c>
      <c r="BP11" s="17"/>
      <c r="BQ11" s="17">
        <v>0.14958927136810901</v>
      </c>
      <c r="BR11" s="17">
        <v>0.23367783660563499</v>
      </c>
      <c r="BS11" s="17"/>
      <c r="BT11" s="17">
        <v>0.201334303133653</v>
      </c>
      <c r="BU11" s="17">
        <v>0.22929182334585199</v>
      </c>
      <c r="BV11" s="17"/>
      <c r="BW11" s="17">
        <v>0.22621853195795399</v>
      </c>
      <c r="BX11" s="17">
        <v>0.22817587821309199</v>
      </c>
      <c r="BY11" s="17"/>
      <c r="BZ11" s="17">
        <v>0.17263850698767499</v>
      </c>
      <c r="CA11" s="17">
        <v>0.230183103468759</v>
      </c>
    </row>
    <row r="12" spans="2:79" x14ac:dyDescent="0.35">
      <c r="B12" s="18" t="s">
        <v>602</v>
      </c>
      <c r="C12" s="17">
        <v>6.9595136864303395E-2</v>
      </c>
      <c r="D12" s="17">
        <v>6.7526721184528196E-2</v>
      </c>
      <c r="E12" s="17">
        <v>7.28087139767713E-2</v>
      </c>
      <c r="F12" s="17">
        <v>6.8006011249489295E-2</v>
      </c>
      <c r="G12" s="17">
        <v>7.2410452358025401E-2</v>
      </c>
      <c r="H12" s="17">
        <v>8.4770855661207095E-2</v>
      </c>
      <c r="I12" s="17">
        <v>5.1080384864591301E-2</v>
      </c>
      <c r="J12" s="17">
        <v>6.7740764432609304E-2</v>
      </c>
      <c r="K12" s="17">
        <v>7.5669658192452305E-2</v>
      </c>
      <c r="L12" s="17">
        <v>7.1797060607858204E-2</v>
      </c>
      <c r="M12" s="17"/>
      <c r="N12" s="17">
        <v>9.1379307070977994E-2</v>
      </c>
      <c r="O12" s="17">
        <v>8.0403936505818605E-2</v>
      </c>
      <c r="P12" s="17">
        <v>6.7793549532221803E-2</v>
      </c>
      <c r="Q12" s="17">
        <v>4.6840124788531202E-2</v>
      </c>
      <c r="R12" s="17"/>
      <c r="S12" s="17">
        <v>9.3127363668210797E-2</v>
      </c>
      <c r="T12" s="17">
        <v>7.2219921178750701E-2</v>
      </c>
      <c r="U12" s="17">
        <v>7.4704756913745493E-2</v>
      </c>
      <c r="V12" s="17">
        <v>6.9282595594789498E-2</v>
      </c>
      <c r="W12" s="17">
        <v>6.6415990710262204E-2</v>
      </c>
      <c r="X12" s="17">
        <v>6.17426816948917E-2</v>
      </c>
      <c r="Y12" s="17">
        <v>5.9352697823125702E-2</v>
      </c>
      <c r="Z12" s="17"/>
      <c r="AA12" s="17">
        <v>5.1520075562770697E-2</v>
      </c>
      <c r="AB12" s="17">
        <v>9.8108294538023194E-2</v>
      </c>
      <c r="AC12" s="17"/>
      <c r="AD12" s="17">
        <v>5.1125169435513797E-2</v>
      </c>
      <c r="AE12" s="17">
        <v>3.7479510385615297E-2</v>
      </c>
      <c r="AF12" s="17">
        <v>5.6427372921637201E-2</v>
      </c>
      <c r="AG12" s="17"/>
      <c r="AH12" s="17">
        <v>3.7577545099093501E-2</v>
      </c>
      <c r="AI12" s="17">
        <v>7.4132170464946898E-2</v>
      </c>
      <c r="AJ12" s="17"/>
      <c r="AK12" s="17">
        <v>7.0126522704586594E-2</v>
      </c>
      <c r="AL12" s="17">
        <v>6.9355653811351198E-2</v>
      </c>
      <c r="AM12" s="17"/>
      <c r="AN12" s="17">
        <v>8.2330031761790295E-2</v>
      </c>
      <c r="AO12" s="17">
        <v>4.6840124788531202E-2</v>
      </c>
      <c r="AP12" s="17"/>
      <c r="AQ12" s="17">
        <v>5.3561793410662903E-2</v>
      </c>
      <c r="AR12" s="17">
        <v>7.7594708432469406E-2</v>
      </c>
      <c r="AS12" s="17"/>
      <c r="AT12" s="17">
        <v>8.0561285666297999E-2</v>
      </c>
      <c r="AU12" s="17">
        <v>0.100670053826678</v>
      </c>
      <c r="AV12" s="17">
        <v>5.5132346303994502E-2</v>
      </c>
      <c r="AW12" s="17">
        <v>1.8474923221168199E-2</v>
      </c>
      <c r="AX12" s="17"/>
      <c r="AY12" s="17">
        <v>5.1381435752502501E-2</v>
      </c>
      <c r="AZ12" s="17">
        <v>7.4110158073415699E-2</v>
      </c>
      <c r="BA12" s="17"/>
      <c r="BB12" s="17">
        <v>6.3320996860115206E-2</v>
      </c>
      <c r="BC12" s="17">
        <v>7.0747907672872007E-2</v>
      </c>
      <c r="BD12" s="17"/>
      <c r="BE12" s="17">
        <v>5.4336200395160898E-2</v>
      </c>
      <c r="BF12" s="17">
        <v>7.1592671133243593E-2</v>
      </c>
      <c r="BG12" s="17"/>
      <c r="BH12" s="17">
        <v>7.5545515170484495E-2</v>
      </c>
      <c r="BI12" s="17">
        <v>6.9074288406960796E-2</v>
      </c>
      <c r="BJ12" s="17"/>
      <c r="BK12" s="17">
        <v>6.5795814146491702E-2</v>
      </c>
      <c r="BL12" s="17">
        <v>7.0253556353921096E-2</v>
      </c>
      <c r="BM12" s="17"/>
      <c r="BN12" s="17">
        <v>7.0001704544244897E-2</v>
      </c>
      <c r="BO12" s="17">
        <v>6.9576606170421607E-2</v>
      </c>
      <c r="BP12" s="17"/>
      <c r="BQ12" s="17">
        <v>4.1534177437906598E-2</v>
      </c>
      <c r="BR12" s="17">
        <v>7.1802978101906195E-2</v>
      </c>
      <c r="BS12" s="17"/>
      <c r="BT12" s="17">
        <v>5.5916847008481298E-2</v>
      </c>
      <c r="BU12" s="17">
        <v>7.0507111184706497E-2</v>
      </c>
      <c r="BV12" s="17"/>
      <c r="BW12" s="17">
        <v>6.5730165719907793E-2</v>
      </c>
      <c r="BX12" s="17">
        <v>7.1436272973327705E-2</v>
      </c>
      <c r="BY12" s="17"/>
      <c r="BZ12" s="17">
        <v>4.7820004103517597E-2</v>
      </c>
      <c r="CA12" s="17">
        <v>7.0641653891843098E-2</v>
      </c>
    </row>
    <row r="13" spans="2:79" x14ac:dyDescent="0.35">
      <c r="B13" s="18" t="s">
        <v>603</v>
      </c>
      <c r="C13" s="17">
        <v>0.125448487438833</v>
      </c>
      <c r="D13" s="17">
        <v>0.13927635704893401</v>
      </c>
      <c r="E13" s="17">
        <v>0.18321116540943</v>
      </c>
      <c r="F13" s="17">
        <v>9.1189579343302393E-2</v>
      </c>
      <c r="G13" s="17">
        <v>0.13633267889812001</v>
      </c>
      <c r="H13" s="17">
        <v>0.115841416920151</v>
      </c>
      <c r="I13" s="17">
        <v>0.107235752732342</v>
      </c>
      <c r="J13" s="17">
        <v>0.13556767083051299</v>
      </c>
      <c r="K13" s="17">
        <v>8.6528498242623694E-2</v>
      </c>
      <c r="L13" s="17">
        <v>7.6419370810245399E-2</v>
      </c>
      <c r="M13" s="17"/>
      <c r="N13" s="17">
        <v>0.236090566581829</v>
      </c>
      <c r="O13" s="17">
        <v>0.138914568509408</v>
      </c>
      <c r="P13" s="17">
        <v>7.1323118690658299E-2</v>
      </c>
      <c r="Q13" s="17">
        <v>5.1663278144134003E-2</v>
      </c>
      <c r="R13" s="17"/>
      <c r="S13" s="17">
        <v>0.17886005151380799</v>
      </c>
      <c r="T13" s="17">
        <v>0.108733044969187</v>
      </c>
      <c r="U13" s="17">
        <v>7.4998994108252601E-2</v>
      </c>
      <c r="V13" s="17">
        <v>0.15976596850908001</v>
      </c>
      <c r="W13" s="17">
        <v>8.9259803698520601E-2</v>
      </c>
      <c r="X13" s="17">
        <v>8.4221169990421299E-2</v>
      </c>
      <c r="Y13" s="17">
        <v>8.5450070915228493E-2</v>
      </c>
      <c r="Z13" s="17"/>
      <c r="AA13" s="17">
        <v>4.0637219925333402E-2</v>
      </c>
      <c r="AB13" s="17">
        <v>0.25923708172235099</v>
      </c>
      <c r="AC13" s="17"/>
      <c r="AD13" s="17">
        <v>3.7315318464254399E-2</v>
      </c>
      <c r="AE13" s="17">
        <v>2.7550058627449001E-2</v>
      </c>
      <c r="AF13" s="17">
        <v>4.7039280209125303E-2</v>
      </c>
      <c r="AG13" s="17"/>
      <c r="AH13" s="17">
        <v>1.3292975010676601E-2</v>
      </c>
      <c r="AI13" s="17">
        <v>0.14134141692945301</v>
      </c>
      <c r="AJ13" s="17"/>
      <c r="AK13" s="17">
        <v>0.14023584090250399</v>
      </c>
      <c r="AL13" s="17">
        <v>0.11878417634112901</v>
      </c>
      <c r="AM13" s="17"/>
      <c r="AN13" s="17">
        <v>0.16674254969765001</v>
      </c>
      <c r="AO13" s="17">
        <v>5.1663278144134003E-2</v>
      </c>
      <c r="AP13" s="17"/>
      <c r="AQ13" s="17">
        <v>6.1990747988182097E-2</v>
      </c>
      <c r="AR13" s="17">
        <v>0.15710967711878501</v>
      </c>
      <c r="AS13" s="17"/>
      <c r="AT13" s="17">
        <v>0.34395544609345102</v>
      </c>
      <c r="AU13" s="17">
        <v>0.14584851945545399</v>
      </c>
      <c r="AV13" s="17">
        <v>3.7020797538704499E-2</v>
      </c>
      <c r="AW13" s="17">
        <v>5.4534008636420899E-3</v>
      </c>
      <c r="AX13" s="17"/>
      <c r="AY13" s="17">
        <v>5.0473490960987202E-2</v>
      </c>
      <c r="AZ13" s="17">
        <v>0.144034149802166</v>
      </c>
      <c r="BA13" s="17"/>
      <c r="BB13" s="17">
        <v>0.106014707803465</v>
      </c>
      <c r="BC13" s="17">
        <v>0.12901912721557601</v>
      </c>
      <c r="BD13" s="17"/>
      <c r="BE13" s="17">
        <v>6.2401660975374897E-2</v>
      </c>
      <c r="BF13" s="17">
        <v>0.13370189334712601</v>
      </c>
      <c r="BG13" s="17"/>
      <c r="BH13" s="17">
        <v>0.134425857689141</v>
      </c>
      <c r="BI13" s="17">
        <v>0.124662680351407</v>
      </c>
      <c r="BJ13" s="17"/>
      <c r="BK13" s="17">
        <v>0.10082239026470199</v>
      </c>
      <c r="BL13" s="17">
        <v>0.129716169743538</v>
      </c>
      <c r="BM13" s="17"/>
      <c r="BN13" s="17">
        <v>7.4475327628516094E-2</v>
      </c>
      <c r="BO13" s="17">
        <v>0.127771761194306</v>
      </c>
      <c r="BP13" s="17"/>
      <c r="BQ13" s="17">
        <v>3.1574263125112502E-2</v>
      </c>
      <c r="BR13" s="17">
        <v>0.13283452796718501</v>
      </c>
      <c r="BS13" s="17"/>
      <c r="BT13" s="17">
        <v>0.107603679572081</v>
      </c>
      <c r="BU13" s="17">
        <v>0.126638256532671</v>
      </c>
      <c r="BV13" s="17"/>
      <c r="BW13" s="17">
        <v>5.2559102066603497E-2</v>
      </c>
      <c r="BX13" s="17">
        <v>0.160170423091056</v>
      </c>
      <c r="BY13" s="17"/>
      <c r="BZ13" s="17">
        <v>1.53097627987919E-2</v>
      </c>
      <c r="CA13" s="17">
        <v>0.130741775520864</v>
      </c>
    </row>
    <row r="14" spans="2:79" x14ac:dyDescent="0.35">
      <c r="B14" s="18" t="s">
        <v>103</v>
      </c>
      <c r="C14" s="17">
        <v>8.0279286091850699E-2</v>
      </c>
      <c r="D14" s="17">
        <v>8.8139427046296598E-2</v>
      </c>
      <c r="E14" s="17">
        <v>6.0719557372233897E-2</v>
      </c>
      <c r="F14" s="17">
        <v>8.9121982390785698E-2</v>
      </c>
      <c r="G14" s="17">
        <v>8.3750022252203293E-2</v>
      </c>
      <c r="H14" s="17">
        <v>8.6159573007064394E-2</v>
      </c>
      <c r="I14" s="17">
        <v>3.68344591360679E-2</v>
      </c>
      <c r="J14" s="17">
        <v>0.107381539961538</v>
      </c>
      <c r="K14" s="17">
        <v>0.16940718500355301</v>
      </c>
      <c r="L14" s="17">
        <v>7.8523884958584297E-2</v>
      </c>
      <c r="M14" s="17"/>
      <c r="N14" s="17">
        <v>0.11748551833825099</v>
      </c>
      <c r="O14" s="17">
        <v>8.2491834700689298E-2</v>
      </c>
      <c r="P14" s="17">
        <v>4.4771684317005102E-2</v>
      </c>
      <c r="Q14" s="17">
        <v>6.4266256429357696E-2</v>
      </c>
      <c r="R14" s="17"/>
      <c r="S14" s="17">
        <v>8.6491140261239094E-2</v>
      </c>
      <c r="T14" s="17">
        <v>4.2306671422802901E-2</v>
      </c>
      <c r="U14" s="17">
        <v>4.1362029705569403E-2</v>
      </c>
      <c r="V14" s="17">
        <v>8.3487606242765897E-2</v>
      </c>
      <c r="W14" s="17">
        <v>5.3914518100760901E-2</v>
      </c>
      <c r="X14" s="17">
        <v>4.08311624455674E-2</v>
      </c>
      <c r="Y14" s="17">
        <v>5.8307811296890798E-2</v>
      </c>
      <c r="Z14" s="17"/>
      <c r="AA14" s="17">
        <v>3.0172526137690101E-2</v>
      </c>
      <c r="AB14" s="17">
        <v>0.15932200264247601</v>
      </c>
      <c r="AC14" s="17"/>
      <c r="AD14" s="17">
        <v>2.78313597476317E-2</v>
      </c>
      <c r="AE14" s="17">
        <v>1.99375270330042E-2</v>
      </c>
      <c r="AF14" s="17">
        <v>2.9606865134982001E-2</v>
      </c>
      <c r="AG14" s="17"/>
      <c r="AH14" s="17">
        <v>1.1103327537770699E-2</v>
      </c>
      <c r="AI14" s="17">
        <v>9.0081823728601199E-2</v>
      </c>
      <c r="AJ14" s="17"/>
      <c r="AK14" s="17">
        <v>0.110046447542759</v>
      </c>
      <c r="AL14" s="17">
        <v>6.68639291862487E-2</v>
      </c>
      <c r="AM14" s="17"/>
      <c r="AN14" s="17">
        <v>8.9241015009556293E-2</v>
      </c>
      <c r="AO14" s="17">
        <v>6.4266256429357696E-2</v>
      </c>
      <c r="AP14" s="17"/>
      <c r="AQ14" s="17">
        <v>3.8737268457182499E-2</v>
      </c>
      <c r="AR14" s="17">
        <v>0.101005988798334</v>
      </c>
      <c r="AS14" s="17"/>
      <c r="AT14" s="17">
        <v>0.17774706127590501</v>
      </c>
      <c r="AU14" s="17">
        <v>0.10721607915233999</v>
      </c>
      <c r="AV14" s="17">
        <v>3.4074819450789502E-2</v>
      </c>
      <c r="AW14" s="17">
        <v>3.3245462761849602E-3</v>
      </c>
      <c r="AX14" s="17"/>
      <c r="AY14" s="17">
        <v>2.7000378120778001E-2</v>
      </c>
      <c r="AZ14" s="17">
        <v>9.3486673102933002E-2</v>
      </c>
      <c r="BA14" s="17"/>
      <c r="BB14" s="17">
        <v>7.9549779207292601E-2</v>
      </c>
      <c r="BC14" s="17">
        <v>8.0413321073634206E-2</v>
      </c>
      <c r="BD14" s="17"/>
      <c r="BE14" s="17">
        <v>4.41883228061958E-2</v>
      </c>
      <c r="BF14" s="17">
        <v>8.5003923100986298E-2</v>
      </c>
      <c r="BG14" s="17"/>
      <c r="BH14" s="17">
        <v>9.6424013075824294E-2</v>
      </c>
      <c r="BI14" s="17">
        <v>7.8866106002933395E-2</v>
      </c>
      <c r="BJ14" s="17"/>
      <c r="BK14" s="17">
        <v>5.7311278109763698E-2</v>
      </c>
      <c r="BL14" s="17">
        <v>8.4259622908780002E-2</v>
      </c>
      <c r="BM14" s="17"/>
      <c r="BN14" s="17">
        <v>4.1668595072044803E-2</v>
      </c>
      <c r="BO14" s="17">
        <v>8.2039098617909603E-2</v>
      </c>
      <c r="BP14" s="17"/>
      <c r="BQ14" s="17">
        <v>2.9192230905080999E-2</v>
      </c>
      <c r="BR14" s="17">
        <v>8.4298824605666997E-2</v>
      </c>
      <c r="BS14" s="17"/>
      <c r="BT14" s="17">
        <v>4.4142262171707698E-2</v>
      </c>
      <c r="BU14" s="17">
        <v>8.2688654381186694E-2</v>
      </c>
      <c r="BV14" s="17"/>
      <c r="BW14" s="17">
        <v>3.0927562802694802E-2</v>
      </c>
      <c r="BX14" s="17">
        <v>0.103788708645237</v>
      </c>
      <c r="BY14" s="17"/>
      <c r="BZ14" s="17">
        <v>2.18380396934818E-2</v>
      </c>
      <c r="CA14" s="17">
        <v>8.3087983523844305E-2</v>
      </c>
    </row>
    <row r="15" spans="2:79" x14ac:dyDescent="0.35">
      <c r="B15" s="18" t="s">
        <v>604</v>
      </c>
      <c r="C15" s="20">
        <v>0.49713276994982197</v>
      </c>
      <c r="D15" s="20">
        <v>0.48535420219407699</v>
      </c>
      <c r="E15" s="20">
        <v>0.452750962146169</v>
      </c>
      <c r="F15" s="20">
        <v>0.48171243440965</v>
      </c>
      <c r="G15" s="20">
        <v>0.47549617621982199</v>
      </c>
      <c r="H15" s="20">
        <v>0.49150234957872202</v>
      </c>
      <c r="I15" s="20">
        <v>0.60484200421261702</v>
      </c>
      <c r="J15" s="20">
        <v>0.485435281718408</v>
      </c>
      <c r="K15" s="20">
        <v>0.42597037831713802</v>
      </c>
      <c r="L15" s="20">
        <v>0.54782374310829496</v>
      </c>
      <c r="M15" s="20"/>
      <c r="N15" s="20">
        <v>0.27750185711487702</v>
      </c>
      <c r="O15" s="20">
        <v>0.44101854896833498</v>
      </c>
      <c r="P15" s="20">
        <v>0.60544260411615303</v>
      </c>
      <c r="Q15" s="20">
        <v>0.65892059005563197</v>
      </c>
      <c r="R15" s="20"/>
      <c r="S15" s="20">
        <v>0.39793291217605797</v>
      </c>
      <c r="T15" s="20">
        <v>0.54747054639097303</v>
      </c>
      <c r="U15" s="20">
        <v>0.58392226307520201</v>
      </c>
      <c r="V15" s="20">
        <v>0.39576470182416901</v>
      </c>
      <c r="W15" s="20">
        <v>0.61441609294753097</v>
      </c>
      <c r="X15" s="20">
        <v>0.63459664463577303</v>
      </c>
      <c r="Y15" s="20">
        <v>0.56334337542217106</v>
      </c>
      <c r="Z15" s="20"/>
      <c r="AA15" s="20">
        <v>0.68527262813607703</v>
      </c>
      <c r="AB15" s="20">
        <v>0.20034476178294899</v>
      </c>
      <c r="AC15" s="20"/>
      <c r="AD15" s="20">
        <v>0.67920875159653504</v>
      </c>
      <c r="AE15" s="20">
        <v>0.759722645318474</v>
      </c>
      <c r="AF15" s="20">
        <v>0.66622669560016201</v>
      </c>
      <c r="AG15" s="20"/>
      <c r="AH15" s="20">
        <v>0.79498653354071902</v>
      </c>
      <c r="AI15" s="20">
        <v>0.45492558137049799</v>
      </c>
      <c r="AJ15" s="20"/>
      <c r="AK15" s="20">
        <v>0.459110400589123</v>
      </c>
      <c r="AL15" s="20">
        <v>0.51426855416665596</v>
      </c>
      <c r="AM15" s="20"/>
      <c r="AN15" s="20">
        <v>0.40658784394054398</v>
      </c>
      <c r="AO15" s="20">
        <v>0.65892059005563197</v>
      </c>
      <c r="AP15" s="20"/>
      <c r="AQ15" s="20">
        <v>0.67272277547884796</v>
      </c>
      <c r="AR15" s="20">
        <v>0.40952504047371002</v>
      </c>
      <c r="AS15" s="20"/>
      <c r="AT15" s="20">
        <v>0.14679530206115399</v>
      </c>
      <c r="AU15" s="20">
        <v>0.361435613375715</v>
      </c>
      <c r="AV15" s="20">
        <v>0.66364902503880197</v>
      </c>
      <c r="AW15" s="20">
        <v>0.86576249729060495</v>
      </c>
      <c r="AX15" s="20"/>
      <c r="AY15" s="20">
        <v>0.68060676606079495</v>
      </c>
      <c r="AZ15" s="20">
        <v>0.451651130678553</v>
      </c>
      <c r="BA15" s="20"/>
      <c r="BB15" s="20">
        <v>0.54144673670744903</v>
      </c>
      <c r="BC15" s="20">
        <v>0.48899080192616101</v>
      </c>
      <c r="BD15" s="20"/>
      <c r="BE15" s="20">
        <v>0.64352599940843802</v>
      </c>
      <c r="BF15" s="20">
        <v>0.47796855800256199</v>
      </c>
      <c r="BG15" s="20"/>
      <c r="BH15" s="20">
        <v>0.45131568233583003</v>
      </c>
      <c r="BI15" s="20">
        <v>0.50114323082739198</v>
      </c>
      <c r="BJ15" s="20"/>
      <c r="BK15" s="20">
        <v>0.56440782661520905</v>
      </c>
      <c r="BL15" s="20">
        <v>0.48547405818365202</v>
      </c>
      <c r="BM15" s="20"/>
      <c r="BN15" s="20">
        <v>0.63109411670964599</v>
      </c>
      <c r="BO15" s="20">
        <v>0.491027029549715</v>
      </c>
      <c r="BP15" s="20"/>
      <c r="BQ15" s="20">
        <v>0.74811005716379098</v>
      </c>
      <c r="BR15" s="20">
        <v>0.477385832719606</v>
      </c>
      <c r="BS15" s="20"/>
      <c r="BT15" s="20">
        <v>0.59100290811407696</v>
      </c>
      <c r="BU15" s="20">
        <v>0.49087415455558397</v>
      </c>
      <c r="BV15" s="20"/>
      <c r="BW15" s="20">
        <v>0.62456463745283997</v>
      </c>
      <c r="BX15" s="20">
        <v>0.43642871707728698</v>
      </c>
      <c r="BY15" s="20"/>
      <c r="BZ15" s="20">
        <v>0.74239368641653303</v>
      </c>
      <c r="CA15" s="20">
        <v>0.48534548359468899</v>
      </c>
    </row>
    <row r="16" spans="2:79" x14ac:dyDescent="0.35">
      <c r="B16" s="18" t="s">
        <v>605</v>
      </c>
      <c r="C16" s="20">
        <v>0.19504362430313699</v>
      </c>
      <c r="D16" s="20">
        <v>0.206803078233462</v>
      </c>
      <c r="E16" s="20">
        <v>0.25601987938620102</v>
      </c>
      <c r="F16" s="20">
        <v>0.15919559059279201</v>
      </c>
      <c r="G16" s="20">
        <v>0.20874313125614499</v>
      </c>
      <c r="H16" s="20">
        <v>0.200612272581358</v>
      </c>
      <c r="I16" s="20">
        <v>0.158316137596934</v>
      </c>
      <c r="J16" s="20">
        <v>0.20330843526312201</v>
      </c>
      <c r="K16" s="20">
        <v>0.16219815643507601</v>
      </c>
      <c r="L16" s="20">
        <v>0.14821643141810401</v>
      </c>
      <c r="M16" s="20"/>
      <c r="N16" s="20">
        <v>0.327469873652807</v>
      </c>
      <c r="O16" s="20">
        <v>0.21931850501522701</v>
      </c>
      <c r="P16" s="20">
        <v>0.13911666822287999</v>
      </c>
      <c r="Q16" s="20">
        <v>9.8503402932665199E-2</v>
      </c>
      <c r="R16" s="20"/>
      <c r="S16" s="20">
        <v>0.27198741518201902</v>
      </c>
      <c r="T16" s="20">
        <v>0.18095296614793799</v>
      </c>
      <c r="U16" s="20">
        <v>0.14970375102199801</v>
      </c>
      <c r="V16" s="20">
        <v>0.22904856410387001</v>
      </c>
      <c r="W16" s="20">
        <v>0.15567579440878301</v>
      </c>
      <c r="X16" s="20">
        <v>0.14596385168531301</v>
      </c>
      <c r="Y16" s="20">
        <v>0.14480276873835399</v>
      </c>
      <c r="Z16" s="20"/>
      <c r="AA16" s="20">
        <v>9.2157295488104099E-2</v>
      </c>
      <c r="AB16" s="20">
        <v>0.35734537626037399</v>
      </c>
      <c r="AC16" s="20"/>
      <c r="AD16" s="20">
        <v>8.8440487899768203E-2</v>
      </c>
      <c r="AE16" s="20">
        <v>6.5029569013064198E-2</v>
      </c>
      <c r="AF16" s="20">
        <v>0.103466653130762</v>
      </c>
      <c r="AG16" s="20"/>
      <c r="AH16" s="20">
        <v>5.0870520109770098E-2</v>
      </c>
      <c r="AI16" s="20">
        <v>0.21547358739440001</v>
      </c>
      <c r="AJ16" s="20"/>
      <c r="AK16" s="20">
        <v>0.21036236360709101</v>
      </c>
      <c r="AL16" s="20">
        <v>0.18813983015248001</v>
      </c>
      <c r="AM16" s="20"/>
      <c r="AN16" s="20">
        <v>0.24907258145944</v>
      </c>
      <c r="AO16" s="20">
        <v>9.8503402932665199E-2</v>
      </c>
      <c r="AP16" s="20"/>
      <c r="AQ16" s="20">
        <v>0.11555254139884499</v>
      </c>
      <c r="AR16" s="20">
        <v>0.234704385551254</v>
      </c>
      <c r="AS16" s="20"/>
      <c r="AT16" s="20">
        <v>0.42451673175974902</v>
      </c>
      <c r="AU16" s="20">
        <v>0.246518573282132</v>
      </c>
      <c r="AV16" s="20">
        <v>9.2153143842699001E-2</v>
      </c>
      <c r="AW16" s="20">
        <v>2.3928324084810298E-2</v>
      </c>
      <c r="AX16" s="20"/>
      <c r="AY16" s="20">
        <v>0.10185492671349</v>
      </c>
      <c r="AZ16" s="20">
        <v>0.21814430787558201</v>
      </c>
      <c r="BA16" s="20"/>
      <c r="BB16" s="20">
        <v>0.16933570466358</v>
      </c>
      <c r="BC16" s="20">
        <v>0.19976703488844799</v>
      </c>
      <c r="BD16" s="20"/>
      <c r="BE16" s="20">
        <v>0.116737861370536</v>
      </c>
      <c r="BF16" s="20">
        <v>0.20529456448037001</v>
      </c>
      <c r="BG16" s="20"/>
      <c r="BH16" s="20">
        <v>0.209971372859626</v>
      </c>
      <c r="BI16" s="20">
        <v>0.19373696875836699</v>
      </c>
      <c r="BJ16" s="20"/>
      <c r="BK16" s="20">
        <v>0.16661820441119399</v>
      </c>
      <c r="BL16" s="20">
        <v>0.199969726097459</v>
      </c>
      <c r="BM16" s="20"/>
      <c r="BN16" s="20">
        <v>0.14447703217276101</v>
      </c>
      <c r="BO16" s="20">
        <v>0.19734836736472799</v>
      </c>
      <c r="BP16" s="20"/>
      <c r="BQ16" s="20">
        <v>7.3108440563019197E-2</v>
      </c>
      <c r="BR16" s="20">
        <v>0.20463750606909101</v>
      </c>
      <c r="BS16" s="20"/>
      <c r="BT16" s="20">
        <v>0.16352052658056301</v>
      </c>
      <c r="BU16" s="20">
        <v>0.19714536771737701</v>
      </c>
      <c r="BV16" s="20"/>
      <c r="BW16" s="20">
        <v>0.118289267786511</v>
      </c>
      <c r="BX16" s="20">
        <v>0.231606696064384</v>
      </c>
      <c r="BY16" s="20"/>
      <c r="BZ16" s="20">
        <v>6.3129766902309495E-2</v>
      </c>
      <c r="CA16" s="20">
        <v>0.20138342941270801</v>
      </c>
    </row>
    <row r="17" spans="2:79" x14ac:dyDescent="0.35">
      <c r="B17" s="18" t="s">
        <v>166</v>
      </c>
      <c r="C17" s="21">
        <v>0.30208914564668499</v>
      </c>
      <c r="D17" s="21">
        <v>0.27855112396061499</v>
      </c>
      <c r="E17" s="21">
        <v>0.19673108275996801</v>
      </c>
      <c r="F17" s="21">
        <v>0.32251684381685902</v>
      </c>
      <c r="G17" s="21">
        <v>0.26675304496367702</v>
      </c>
      <c r="H17" s="21">
        <v>0.29089007699736402</v>
      </c>
      <c r="I17" s="21">
        <v>0.446525866615683</v>
      </c>
      <c r="J17" s="21">
        <v>0.28212684645528602</v>
      </c>
      <c r="K17" s="21">
        <v>0.26377222188206201</v>
      </c>
      <c r="L17" s="21">
        <v>0.39960731169019198</v>
      </c>
      <c r="M17" s="21"/>
      <c r="N17" s="21">
        <v>-4.99680165379301E-2</v>
      </c>
      <c r="O17" s="21">
        <v>0.22170004395310799</v>
      </c>
      <c r="P17" s="21">
        <v>0.46632593589327298</v>
      </c>
      <c r="Q17" s="21">
        <v>0.56041718712296695</v>
      </c>
      <c r="R17" s="21"/>
      <c r="S17" s="21">
        <v>0.12594549699403901</v>
      </c>
      <c r="T17" s="21">
        <v>0.36651758024303499</v>
      </c>
      <c r="U17" s="21">
        <v>0.434218512053204</v>
      </c>
      <c r="V17" s="21">
        <v>0.1667161377203</v>
      </c>
      <c r="W17" s="21">
        <v>0.45874029853874798</v>
      </c>
      <c r="X17" s="21">
        <v>0.48863279295046003</v>
      </c>
      <c r="Y17" s="21">
        <v>0.41854060668381698</v>
      </c>
      <c r="Z17" s="21"/>
      <c r="AA17" s="21">
        <v>0.593115332647973</v>
      </c>
      <c r="AB17" s="21">
        <v>-0.157000614477425</v>
      </c>
      <c r="AC17" s="21"/>
      <c r="AD17" s="21">
        <v>0.59076826369676705</v>
      </c>
      <c r="AE17" s="21">
        <v>0.69469307630541</v>
      </c>
      <c r="AF17" s="21">
        <v>0.56276004246940003</v>
      </c>
      <c r="AG17" s="21"/>
      <c r="AH17" s="21">
        <v>0.74411601343094902</v>
      </c>
      <c r="AI17" s="21">
        <v>0.23945199397609801</v>
      </c>
      <c r="AJ17" s="21"/>
      <c r="AK17" s="21">
        <v>0.24874803698203199</v>
      </c>
      <c r="AL17" s="21">
        <v>0.32612872401417498</v>
      </c>
      <c r="AM17" s="21"/>
      <c r="AN17" s="21">
        <v>0.15751526248110401</v>
      </c>
      <c r="AO17" s="21">
        <v>0.56041718712296695</v>
      </c>
      <c r="AP17" s="21"/>
      <c r="AQ17" s="21">
        <v>0.55717023408000299</v>
      </c>
      <c r="AR17" s="21">
        <v>0.17482065492245599</v>
      </c>
      <c r="AS17" s="21"/>
      <c r="AT17" s="21">
        <v>-0.27772142969859598</v>
      </c>
      <c r="AU17" s="21">
        <v>0.114917040093583</v>
      </c>
      <c r="AV17" s="21">
        <v>0.57149588119610295</v>
      </c>
      <c r="AW17" s="21">
        <v>0.84183417320579501</v>
      </c>
      <c r="AX17" s="21"/>
      <c r="AY17" s="21">
        <v>0.57875183934730501</v>
      </c>
      <c r="AZ17" s="21">
        <v>0.233506822802971</v>
      </c>
      <c r="BA17" s="21"/>
      <c r="BB17" s="21">
        <v>0.37211103204386897</v>
      </c>
      <c r="BC17" s="21">
        <v>0.28922376703771302</v>
      </c>
      <c r="BD17" s="21"/>
      <c r="BE17" s="21">
        <v>0.52678813803790203</v>
      </c>
      <c r="BF17" s="21">
        <v>0.27267399352219301</v>
      </c>
      <c r="BG17" s="21"/>
      <c r="BH17" s="21">
        <v>0.241344309476204</v>
      </c>
      <c r="BI17" s="21">
        <v>0.30740626206902399</v>
      </c>
      <c r="BJ17" s="21"/>
      <c r="BK17" s="21">
        <v>0.39778962220401498</v>
      </c>
      <c r="BL17" s="21">
        <v>0.28550433208619302</v>
      </c>
      <c r="BM17" s="21"/>
      <c r="BN17" s="21">
        <v>0.48661708453688501</v>
      </c>
      <c r="BO17" s="21">
        <v>0.293678662184987</v>
      </c>
      <c r="BP17" s="21"/>
      <c r="BQ17" s="21">
        <v>0.67500161660077196</v>
      </c>
      <c r="BR17" s="21">
        <v>0.27274832665051502</v>
      </c>
      <c r="BS17" s="21"/>
      <c r="BT17" s="21">
        <v>0.42748238153351398</v>
      </c>
      <c r="BU17" s="21">
        <v>0.29372878683820702</v>
      </c>
      <c r="BV17" s="21"/>
      <c r="BW17" s="21">
        <v>0.50627536966632902</v>
      </c>
      <c r="BX17" s="21">
        <v>0.204822021012903</v>
      </c>
      <c r="BY17" s="21"/>
      <c r="BZ17" s="21">
        <v>0.67926391951422405</v>
      </c>
      <c r="CA17" s="21">
        <v>0.28396205418198101</v>
      </c>
    </row>
    <row r="18" spans="2:79" x14ac:dyDescent="0.35">
      <c r="B18" s="16" t="s">
        <v>202</v>
      </c>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599</v>
      </c>
      <c r="C9" s="17">
        <v>0.177024053111968</v>
      </c>
      <c r="D9" s="17">
        <v>0.20375366911572099</v>
      </c>
      <c r="E9" s="17">
        <v>0.14219096217059399</v>
      </c>
      <c r="F9" s="17">
        <v>0.18161328571652999</v>
      </c>
      <c r="G9" s="17">
        <v>0.14727966758637101</v>
      </c>
      <c r="H9" s="17">
        <v>0.17697232457133499</v>
      </c>
      <c r="I9" s="17">
        <v>0.2332403963787</v>
      </c>
      <c r="J9" s="17">
        <v>0.14687856002833199</v>
      </c>
      <c r="K9" s="17">
        <v>0.19605006391501101</v>
      </c>
      <c r="L9" s="17">
        <v>0.12847995152012301</v>
      </c>
      <c r="M9" s="17"/>
      <c r="N9" s="17">
        <v>0.14413104067603999</v>
      </c>
      <c r="O9" s="17">
        <v>0.14089718480545499</v>
      </c>
      <c r="P9" s="17">
        <v>0.17815108711257799</v>
      </c>
      <c r="Q9" s="17">
        <v>0.222645089050796</v>
      </c>
      <c r="R9" s="17"/>
      <c r="S9" s="17">
        <v>0.18192869118289301</v>
      </c>
      <c r="T9" s="17">
        <v>0.15611364489744101</v>
      </c>
      <c r="U9" s="17">
        <v>0.19742341357506701</v>
      </c>
      <c r="V9" s="17">
        <v>0.13726837930341401</v>
      </c>
      <c r="W9" s="17">
        <v>0.17580817210268801</v>
      </c>
      <c r="X9" s="17">
        <v>0.21120948869082601</v>
      </c>
      <c r="Y9" s="17">
        <v>0.250408043225543</v>
      </c>
      <c r="Z9" s="17"/>
      <c r="AA9" s="17">
        <v>0.217690260145846</v>
      </c>
      <c r="AB9" s="17">
        <v>0.112860305117297</v>
      </c>
      <c r="AC9" s="17"/>
      <c r="AD9" s="17">
        <v>0.204075381655977</v>
      </c>
      <c r="AE9" s="17">
        <v>0.26778485406096603</v>
      </c>
      <c r="AF9" s="17">
        <v>0.20042320402295899</v>
      </c>
      <c r="AG9" s="17"/>
      <c r="AH9" s="17">
        <v>0.278686069513225</v>
      </c>
      <c r="AI9" s="17">
        <v>0.162620196185361</v>
      </c>
      <c r="AJ9" s="17"/>
      <c r="AK9" s="17">
        <v>0.188556380302873</v>
      </c>
      <c r="AL9" s="17">
        <v>0.17182766722773499</v>
      </c>
      <c r="AM9" s="17"/>
      <c r="AN9" s="17">
        <v>0.15148305775451101</v>
      </c>
      <c r="AO9" s="17">
        <v>0.222645089050796</v>
      </c>
      <c r="AP9" s="17"/>
      <c r="AQ9" s="17">
        <v>0.23913440011794099</v>
      </c>
      <c r="AR9" s="17">
        <v>0.14604104752476699</v>
      </c>
      <c r="AS9" s="17"/>
      <c r="AT9" s="17">
        <v>9.6628686299978395E-2</v>
      </c>
      <c r="AU9" s="17">
        <v>0.14770188715608801</v>
      </c>
      <c r="AV9" s="17">
        <v>0.193954521504556</v>
      </c>
      <c r="AW9" s="17">
        <v>0.31858681620756601</v>
      </c>
      <c r="AX9" s="17"/>
      <c r="AY9" s="17">
        <v>0.22857022164583801</v>
      </c>
      <c r="AZ9" s="17">
        <v>0.16424823139085701</v>
      </c>
      <c r="BA9" s="17"/>
      <c r="BB9" s="17">
        <v>0.21197424571423801</v>
      </c>
      <c r="BC9" s="17">
        <v>0.170603495360999</v>
      </c>
      <c r="BD9" s="17"/>
      <c r="BE9" s="17">
        <v>0.23106237986633599</v>
      </c>
      <c r="BF9" s="17">
        <v>0.16994214555420001</v>
      </c>
      <c r="BG9" s="17"/>
      <c r="BH9" s="17">
        <v>0.178923104157967</v>
      </c>
      <c r="BI9" s="17">
        <v>0.17685784845397101</v>
      </c>
      <c r="BJ9" s="17"/>
      <c r="BK9" s="17">
        <v>0.19438617130545199</v>
      </c>
      <c r="BL9" s="17">
        <v>0.17401566268406199</v>
      </c>
      <c r="BM9" s="17"/>
      <c r="BN9" s="17">
        <v>0.28417399384382402</v>
      </c>
      <c r="BO9" s="17">
        <v>0.17214098437728201</v>
      </c>
      <c r="BP9" s="17"/>
      <c r="BQ9" s="17">
        <v>0.26894624046648202</v>
      </c>
      <c r="BR9" s="17">
        <v>0.16979259436026001</v>
      </c>
      <c r="BS9" s="17"/>
      <c r="BT9" s="17">
        <v>0.24653385088420901</v>
      </c>
      <c r="BU9" s="17">
        <v>0.172380158539854</v>
      </c>
      <c r="BV9" s="17"/>
      <c r="BW9" s="17">
        <v>0.18856244397972699</v>
      </c>
      <c r="BX9" s="17">
        <v>0.171528605221792</v>
      </c>
      <c r="BY9" s="17"/>
      <c r="BZ9" s="17">
        <v>0.22315698101245399</v>
      </c>
      <c r="CA9" s="17">
        <v>0.17480719222656199</v>
      </c>
    </row>
    <row r="10" spans="2:79" x14ac:dyDescent="0.35">
      <c r="B10" s="18" t="s">
        <v>600</v>
      </c>
      <c r="C10" s="17">
        <v>0.37956305095360898</v>
      </c>
      <c r="D10" s="17">
        <v>0.43186133860318898</v>
      </c>
      <c r="E10" s="17">
        <v>0.284020271464201</v>
      </c>
      <c r="F10" s="17">
        <v>0.48590352965280098</v>
      </c>
      <c r="G10" s="17">
        <v>0.32078614319952298</v>
      </c>
      <c r="H10" s="17">
        <v>0.39681517110338899</v>
      </c>
      <c r="I10" s="17">
        <v>0.376171764712805</v>
      </c>
      <c r="J10" s="17">
        <v>0.36035881181905499</v>
      </c>
      <c r="K10" s="17">
        <v>0.31880759055834101</v>
      </c>
      <c r="L10" s="17">
        <v>0.40554500451400899</v>
      </c>
      <c r="M10" s="17"/>
      <c r="N10" s="17">
        <v>0.352291249854157</v>
      </c>
      <c r="O10" s="17">
        <v>0.36984360474504702</v>
      </c>
      <c r="P10" s="17">
        <v>0.41127177914620799</v>
      </c>
      <c r="Q10" s="17">
        <v>0.39313943048828698</v>
      </c>
      <c r="R10" s="17"/>
      <c r="S10" s="17">
        <v>0.37703690110911597</v>
      </c>
      <c r="T10" s="17">
        <v>0.39697652040564901</v>
      </c>
      <c r="U10" s="17">
        <v>0.384195249273247</v>
      </c>
      <c r="V10" s="17">
        <v>0.36545675238419001</v>
      </c>
      <c r="W10" s="17">
        <v>0.41117892669157602</v>
      </c>
      <c r="X10" s="17">
        <v>0.40589046973348097</v>
      </c>
      <c r="Y10" s="17">
        <v>0.34665695044578099</v>
      </c>
      <c r="Z10" s="17"/>
      <c r="AA10" s="17">
        <v>0.40463358147789602</v>
      </c>
      <c r="AB10" s="17">
        <v>0.34000639396534099</v>
      </c>
      <c r="AC10" s="17"/>
      <c r="AD10" s="17">
        <v>0.421060403054693</v>
      </c>
      <c r="AE10" s="17">
        <v>0.36917926189488498</v>
      </c>
      <c r="AF10" s="17">
        <v>0.41268292048893901</v>
      </c>
      <c r="AG10" s="17"/>
      <c r="AH10" s="17">
        <v>0.39047469840272803</v>
      </c>
      <c r="AI10" s="17">
        <v>0.37801704769443401</v>
      </c>
      <c r="AJ10" s="17"/>
      <c r="AK10" s="17">
        <v>0.37767390737100798</v>
      </c>
      <c r="AL10" s="17">
        <v>0.38041428582436998</v>
      </c>
      <c r="AM10" s="17"/>
      <c r="AN10" s="17">
        <v>0.37196229749568199</v>
      </c>
      <c r="AO10" s="17">
        <v>0.39313943048828698</v>
      </c>
      <c r="AP10" s="17"/>
      <c r="AQ10" s="17">
        <v>0.36027765081866098</v>
      </c>
      <c r="AR10" s="17">
        <v>0.389183342723595</v>
      </c>
      <c r="AS10" s="17"/>
      <c r="AT10" s="17">
        <v>0.28076698466259498</v>
      </c>
      <c r="AU10" s="17">
        <v>0.39457992621152999</v>
      </c>
      <c r="AV10" s="17">
        <v>0.41191166758640702</v>
      </c>
      <c r="AW10" s="17">
        <v>0.40002786150449898</v>
      </c>
      <c r="AX10" s="17"/>
      <c r="AY10" s="17">
        <v>0.38142522662754402</v>
      </c>
      <c r="AZ10" s="17">
        <v>0.37910150696110201</v>
      </c>
      <c r="BA10" s="17"/>
      <c r="BB10" s="17">
        <v>0.36829504245697697</v>
      </c>
      <c r="BC10" s="17">
        <v>0.381633050970901</v>
      </c>
      <c r="BD10" s="17"/>
      <c r="BE10" s="17">
        <v>0.399448322940887</v>
      </c>
      <c r="BF10" s="17">
        <v>0.37695701804265203</v>
      </c>
      <c r="BG10" s="17"/>
      <c r="BH10" s="17">
        <v>0.37519647165354802</v>
      </c>
      <c r="BI10" s="17">
        <v>0.37994521330817499</v>
      </c>
      <c r="BJ10" s="17"/>
      <c r="BK10" s="17">
        <v>0.40404017066575998</v>
      </c>
      <c r="BL10" s="17">
        <v>0.37532182117829499</v>
      </c>
      <c r="BM10" s="17"/>
      <c r="BN10" s="17">
        <v>0.35239069075396501</v>
      </c>
      <c r="BO10" s="17">
        <v>0.38080135777517399</v>
      </c>
      <c r="BP10" s="17"/>
      <c r="BQ10" s="17">
        <v>0.39299712555418698</v>
      </c>
      <c r="BR10" s="17">
        <v>0.37850620103372201</v>
      </c>
      <c r="BS10" s="17"/>
      <c r="BT10" s="17">
        <v>0.40184120753991998</v>
      </c>
      <c r="BU10" s="17">
        <v>0.37807466494525299</v>
      </c>
      <c r="BV10" s="17"/>
      <c r="BW10" s="17">
        <v>0.41178910716113898</v>
      </c>
      <c r="BX10" s="17">
        <v>0.364214583855897</v>
      </c>
      <c r="BY10" s="17"/>
      <c r="BZ10" s="17">
        <v>0.38660763215808902</v>
      </c>
      <c r="CA10" s="17">
        <v>0.379224532302464</v>
      </c>
    </row>
    <row r="11" spans="2:79" x14ac:dyDescent="0.35">
      <c r="B11" s="18" t="s">
        <v>601</v>
      </c>
      <c r="C11" s="17">
        <v>0.21937877536282099</v>
      </c>
      <c r="D11" s="17">
        <v>0.178008428077501</v>
      </c>
      <c r="E11" s="17">
        <v>0.27534056228725201</v>
      </c>
      <c r="F11" s="17">
        <v>0.223524956086425</v>
      </c>
      <c r="G11" s="17">
        <v>0.223488125283127</v>
      </c>
      <c r="H11" s="17">
        <v>0.194876331240424</v>
      </c>
      <c r="I11" s="17">
        <v>0.22304918418630401</v>
      </c>
      <c r="J11" s="17">
        <v>0.22335806667378799</v>
      </c>
      <c r="K11" s="17">
        <v>0.22346902681161901</v>
      </c>
      <c r="L11" s="17">
        <v>0.20201090958387999</v>
      </c>
      <c r="M11" s="17"/>
      <c r="N11" s="17">
        <v>0.21248280489578</v>
      </c>
      <c r="O11" s="17">
        <v>0.25523614466754402</v>
      </c>
      <c r="P11" s="17">
        <v>0.211366239385782</v>
      </c>
      <c r="Q11" s="17">
        <v>0.20934951430372101</v>
      </c>
      <c r="R11" s="17"/>
      <c r="S11" s="17">
        <v>0.21319363603313601</v>
      </c>
      <c r="T11" s="17">
        <v>0.24929695908677399</v>
      </c>
      <c r="U11" s="17">
        <v>0.242995196735485</v>
      </c>
      <c r="V11" s="17">
        <v>0.237270852112999</v>
      </c>
      <c r="W11" s="17">
        <v>0.22489211545175999</v>
      </c>
      <c r="X11" s="17">
        <v>0.17309755381490899</v>
      </c>
      <c r="Y11" s="17">
        <v>0.195402998119315</v>
      </c>
      <c r="Z11" s="17"/>
      <c r="AA11" s="17">
        <v>0.21080357820637799</v>
      </c>
      <c r="AB11" s="17">
        <v>0.232908849335352</v>
      </c>
      <c r="AC11" s="17"/>
      <c r="AD11" s="17">
        <v>0.22061201688930299</v>
      </c>
      <c r="AE11" s="17">
        <v>0.20369268068256499</v>
      </c>
      <c r="AF11" s="17">
        <v>0.200948389008405</v>
      </c>
      <c r="AG11" s="17"/>
      <c r="AH11" s="17">
        <v>0.185913125758115</v>
      </c>
      <c r="AI11" s="17">
        <v>0.22412031449341999</v>
      </c>
      <c r="AJ11" s="17"/>
      <c r="AK11" s="17">
        <v>0.20428643193436999</v>
      </c>
      <c r="AL11" s="17">
        <v>0.22617927963688</v>
      </c>
      <c r="AM11" s="17"/>
      <c r="AN11" s="17">
        <v>0.22499367000249201</v>
      </c>
      <c r="AO11" s="17">
        <v>0.20934951430372101</v>
      </c>
      <c r="AP11" s="17"/>
      <c r="AQ11" s="17">
        <v>0.19355011135914901</v>
      </c>
      <c r="AR11" s="17">
        <v>0.23226309624833699</v>
      </c>
      <c r="AS11" s="17"/>
      <c r="AT11" s="17">
        <v>0.24900380458067201</v>
      </c>
      <c r="AU11" s="17">
        <v>0.225658259168592</v>
      </c>
      <c r="AV11" s="17">
        <v>0.21901248028074799</v>
      </c>
      <c r="AW11" s="17">
        <v>0.15717785593624201</v>
      </c>
      <c r="AX11" s="17"/>
      <c r="AY11" s="17">
        <v>0.20456348657198301</v>
      </c>
      <c r="AZ11" s="17">
        <v>0.22305077453797101</v>
      </c>
      <c r="BA11" s="17"/>
      <c r="BB11" s="17">
        <v>0.19926829625763301</v>
      </c>
      <c r="BC11" s="17">
        <v>0.22307318969592299</v>
      </c>
      <c r="BD11" s="17"/>
      <c r="BE11" s="17">
        <v>0.19224878011632601</v>
      </c>
      <c r="BF11" s="17">
        <v>0.22293425403727499</v>
      </c>
      <c r="BG11" s="17"/>
      <c r="BH11" s="17">
        <v>0.20948784869353201</v>
      </c>
      <c r="BI11" s="17">
        <v>0.22024442775684</v>
      </c>
      <c r="BJ11" s="17"/>
      <c r="BK11" s="17">
        <v>0.208226952759445</v>
      </c>
      <c r="BL11" s="17">
        <v>0.221311087768475</v>
      </c>
      <c r="BM11" s="17"/>
      <c r="BN11" s="17">
        <v>0.19261538340929299</v>
      </c>
      <c r="BO11" s="17">
        <v>0.22059844456272701</v>
      </c>
      <c r="BP11" s="17"/>
      <c r="BQ11" s="17">
        <v>0.19026735615002799</v>
      </c>
      <c r="BR11" s="17">
        <v>0.22166895179682</v>
      </c>
      <c r="BS11" s="17"/>
      <c r="BT11" s="17">
        <v>0.17003735801712799</v>
      </c>
      <c r="BU11" s="17">
        <v>0.22267523640192299</v>
      </c>
      <c r="BV11" s="17"/>
      <c r="BW11" s="17">
        <v>0.219416343055788</v>
      </c>
      <c r="BX11" s="17">
        <v>0.219360882807315</v>
      </c>
      <c r="BY11" s="17"/>
      <c r="BZ11" s="17">
        <v>0.228388546455085</v>
      </c>
      <c r="CA11" s="17">
        <v>0.21894582193823101</v>
      </c>
    </row>
    <row r="12" spans="2:79" x14ac:dyDescent="0.35">
      <c r="B12" s="18" t="s">
        <v>602</v>
      </c>
      <c r="C12" s="17">
        <v>0.12784986148283001</v>
      </c>
      <c r="D12" s="17">
        <v>0.103817225018336</v>
      </c>
      <c r="E12" s="17">
        <v>0.15849330867050601</v>
      </c>
      <c r="F12" s="17">
        <v>7.3214306116158395E-2</v>
      </c>
      <c r="G12" s="17">
        <v>0.177350961200504</v>
      </c>
      <c r="H12" s="17">
        <v>0.148171805749679</v>
      </c>
      <c r="I12" s="17">
        <v>9.5863480138604296E-2</v>
      </c>
      <c r="J12" s="17">
        <v>0.12216262059915201</v>
      </c>
      <c r="K12" s="17">
        <v>0.15407603840746401</v>
      </c>
      <c r="L12" s="17">
        <v>0.151008087365372</v>
      </c>
      <c r="M12" s="17"/>
      <c r="N12" s="17">
        <v>0.13711883209870701</v>
      </c>
      <c r="O12" s="17">
        <v>0.13489890409182001</v>
      </c>
      <c r="P12" s="17">
        <v>0.122394533867801</v>
      </c>
      <c r="Q12" s="17">
        <v>0.118910672395341</v>
      </c>
      <c r="R12" s="17"/>
      <c r="S12" s="17">
        <v>0.116901298703096</v>
      </c>
      <c r="T12" s="17">
        <v>0.126822949775733</v>
      </c>
      <c r="U12" s="17">
        <v>0.12587456959869001</v>
      </c>
      <c r="V12" s="17">
        <v>0.13060335916493701</v>
      </c>
      <c r="W12" s="17">
        <v>0.12096169704073099</v>
      </c>
      <c r="X12" s="17">
        <v>0.13630710590435099</v>
      </c>
      <c r="Y12" s="17">
        <v>0.11911232177626201</v>
      </c>
      <c r="Z12" s="17"/>
      <c r="AA12" s="17">
        <v>0.111856479000845</v>
      </c>
      <c r="AB12" s="17">
        <v>0.15308445890426101</v>
      </c>
      <c r="AC12" s="17"/>
      <c r="AD12" s="17">
        <v>0.10049980632005499</v>
      </c>
      <c r="AE12" s="17">
        <v>0.114250502106011</v>
      </c>
      <c r="AF12" s="17">
        <v>0.122639166294986</v>
      </c>
      <c r="AG12" s="17"/>
      <c r="AH12" s="17">
        <v>9.9408373924622498E-2</v>
      </c>
      <c r="AI12" s="17">
        <v>0.13187955843426</v>
      </c>
      <c r="AJ12" s="17"/>
      <c r="AK12" s="17">
        <v>0.11970079123412899</v>
      </c>
      <c r="AL12" s="17">
        <v>0.13152177547807101</v>
      </c>
      <c r="AM12" s="17"/>
      <c r="AN12" s="17">
        <v>0.13285447793409</v>
      </c>
      <c r="AO12" s="17">
        <v>0.118910672395341</v>
      </c>
      <c r="AP12" s="17"/>
      <c r="AQ12" s="17">
        <v>0.127100196767235</v>
      </c>
      <c r="AR12" s="17">
        <v>0.128223822782219</v>
      </c>
      <c r="AS12" s="17"/>
      <c r="AT12" s="17">
        <v>0.156299559208675</v>
      </c>
      <c r="AU12" s="17">
        <v>0.13738747035569299</v>
      </c>
      <c r="AV12" s="17">
        <v>0.120845811047537</v>
      </c>
      <c r="AW12" s="17">
        <v>8.3160792507318101E-2</v>
      </c>
      <c r="AX12" s="17"/>
      <c r="AY12" s="17">
        <v>0.120330295786233</v>
      </c>
      <c r="AZ12" s="17">
        <v>0.12971360099039</v>
      </c>
      <c r="BA12" s="17"/>
      <c r="BB12" s="17">
        <v>0.122866305268736</v>
      </c>
      <c r="BC12" s="17">
        <v>0.128765370328287</v>
      </c>
      <c r="BD12" s="17"/>
      <c r="BE12" s="17">
        <v>9.8483808343924895E-2</v>
      </c>
      <c r="BF12" s="17">
        <v>0.131698383192459</v>
      </c>
      <c r="BG12" s="17"/>
      <c r="BH12" s="17">
        <v>0.138106090257195</v>
      </c>
      <c r="BI12" s="17">
        <v>0.12695223790427301</v>
      </c>
      <c r="BJ12" s="17"/>
      <c r="BK12" s="17">
        <v>0.12939941695146401</v>
      </c>
      <c r="BL12" s="17">
        <v>0.127581364990214</v>
      </c>
      <c r="BM12" s="17"/>
      <c r="BN12" s="17">
        <v>9.3069474708958905E-2</v>
      </c>
      <c r="BO12" s="17">
        <v>0.12943488353768001</v>
      </c>
      <c r="BP12" s="17"/>
      <c r="BQ12" s="17">
        <v>0.105058040670592</v>
      </c>
      <c r="BR12" s="17">
        <v>0.129642879216888</v>
      </c>
      <c r="BS12" s="17"/>
      <c r="BT12" s="17">
        <v>9.8004873257176897E-2</v>
      </c>
      <c r="BU12" s="17">
        <v>0.129843781523859</v>
      </c>
      <c r="BV12" s="17"/>
      <c r="BW12" s="17">
        <v>0.115848967190465</v>
      </c>
      <c r="BX12" s="17">
        <v>0.133565588222811</v>
      </c>
      <c r="BY12" s="17"/>
      <c r="BZ12" s="17">
        <v>0.107723715065645</v>
      </c>
      <c r="CA12" s="17">
        <v>0.12881699859717999</v>
      </c>
    </row>
    <row r="13" spans="2:79" x14ac:dyDescent="0.35">
      <c r="B13" s="18" t="s">
        <v>603</v>
      </c>
      <c r="C13" s="17">
        <v>8.4902137886306295E-2</v>
      </c>
      <c r="D13" s="17">
        <v>6.9253361197323296E-2</v>
      </c>
      <c r="E13" s="17">
        <v>0.12935718896572401</v>
      </c>
      <c r="F13" s="17">
        <v>2.8779444949277599E-2</v>
      </c>
      <c r="G13" s="17">
        <v>0.116390344678042</v>
      </c>
      <c r="H13" s="17">
        <v>7.2470157077282493E-2</v>
      </c>
      <c r="I13" s="17">
        <v>6.0748742891048001E-2</v>
      </c>
      <c r="J13" s="17">
        <v>0.13713820541088001</v>
      </c>
      <c r="K13" s="17">
        <v>9.1772208369406597E-2</v>
      </c>
      <c r="L13" s="17">
        <v>0.10220715303900001</v>
      </c>
      <c r="M13" s="17"/>
      <c r="N13" s="17">
        <v>0.132562220844437</v>
      </c>
      <c r="O13" s="17">
        <v>8.7539260177440195E-2</v>
      </c>
      <c r="P13" s="17">
        <v>7.0612091834363594E-2</v>
      </c>
      <c r="Q13" s="17">
        <v>5.0877489688575701E-2</v>
      </c>
      <c r="R13" s="17"/>
      <c r="S13" s="17">
        <v>9.3467031061086794E-2</v>
      </c>
      <c r="T13" s="17">
        <v>6.1265461729502202E-2</v>
      </c>
      <c r="U13" s="17">
        <v>4.7894637654907202E-2</v>
      </c>
      <c r="V13" s="17">
        <v>0.11575388164193399</v>
      </c>
      <c r="W13" s="17">
        <v>6.1445817868906599E-2</v>
      </c>
      <c r="X13" s="17">
        <v>6.5975261097418705E-2</v>
      </c>
      <c r="Y13" s="17">
        <v>8.3545703388313894E-2</v>
      </c>
      <c r="Z13" s="17"/>
      <c r="AA13" s="17">
        <v>5.12589567246306E-2</v>
      </c>
      <c r="AB13" s="17">
        <v>0.13798485091136101</v>
      </c>
      <c r="AC13" s="17"/>
      <c r="AD13" s="17">
        <v>4.8193730483094999E-2</v>
      </c>
      <c r="AE13" s="17">
        <v>4.4292985629371298E-2</v>
      </c>
      <c r="AF13" s="17">
        <v>5.8882854148173902E-2</v>
      </c>
      <c r="AG13" s="17"/>
      <c r="AH13" s="17">
        <v>4.3388920917596101E-2</v>
      </c>
      <c r="AI13" s="17">
        <v>9.0783886635223396E-2</v>
      </c>
      <c r="AJ13" s="17"/>
      <c r="AK13" s="17">
        <v>9.5120716498653904E-2</v>
      </c>
      <c r="AL13" s="17">
        <v>8.0297717912859598E-2</v>
      </c>
      <c r="AM13" s="17"/>
      <c r="AN13" s="17">
        <v>0.103950880725521</v>
      </c>
      <c r="AO13" s="17">
        <v>5.0877489688575701E-2</v>
      </c>
      <c r="AP13" s="17"/>
      <c r="AQ13" s="17">
        <v>7.5152401998673193E-2</v>
      </c>
      <c r="AR13" s="17">
        <v>8.9765677313178596E-2</v>
      </c>
      <c r="AS13" s="17"/>
      <c r="AT13" s="17">
        <v>0.17624200944027199</v>
      </c>
      <c r="AU13" s="17">
        <v>8.7624958287746996E-2</v>
      </c>
      <c r="AV13" s="17">
        <v>5.1628917403609899E-2</v>
      </c>
      <c r="AW13" s="17">
        <v>3.8705823523703997E-2</v>
      </c>
      <c r="AX13" s="17"/>
      <c r="AY13" s="17">
        <v>6.3264043426460095E-2</v>
      </c>
      <c r="AZ13" s="17">
        <v>9.0265183192416706E-2</v>
      </c>
      <c r="BA13" s="17"/>
      <c r="BB13" s="17">
        <v>8.6588500898922102E-2</v>
      </c>
      <c r="BC13" s="17">
        <v>8.4592342995193401E-2</v>
      </c>
      <c r="BD13" s="17"/>
      <c r="BE13" s="17">
        <v>7.2358027323621094E-2</v>
      </c>
      <c r="BF13" s="17">
        <v>8.6546086482330697E-2</v>
      </c>
      <c r="BG13" s="17"/>
      <c r="BH13" s="17">
        <v>8.5886888517474003E-2</v>
      </c>
      <c r="BI13" s="17">
        <v>8.4815952661212196E-2</v>
      </c>
      <c r="BJ13" s="17"/>
      <c r="BK13" s="17">
        <v>5.6133255867750399E-2</v>
      </c>
      <c r="BL13" s="17">
        <v>8.9887015210701304E-2</v>
      </c>
      <c r="BM13" s="17"/>
      <c r="BN13" s="17">
        <v>7.4876885581962302E-2</v>
      </c>
      <c r="BO13" s="17">
        <v>8.5359011644241395E-2</v>
      </c>
      <c r="BP13" s="17"/>
      <c r="BQ13" s="17">
        <v>4.1013915493237997E-2</v>
      </c>
      <c r="BR13" s="17">
        <v>8.8354795825104304E-2</v>
      </c>
      <c r="BS13" s="17"/>
      <c r="BT13" s="17">
        <v>7.6447621483878597E-2</v>
      </c>
      <c r="BU13" s="17">
        <v>8.5466977435397398E-2</v>
      </c>
      <c r="BV13" s="17"/>
      <c r="BW13" s="17">
        <v>5.9548576048495699E-2</v>
      </c>
      <c r="BX13" s="17">
        <v>9.6977407263715204E-2</v>
      </c>
      <c r="BY13" s="17"/>
      <c r="BZ13" s="17">
        <v>5.1092850071639703E-2</v>
      </c>
      <c r="CA13" s="17">
        <v>8.6526801464595002E-2</v>
      </c>
    </row>
    <row r="14" spans="2:79" x14ac:dyDescent="0.35">
      <c r="B14" s="18" t="s">
        <v>103</v>
      </c>
      <c r="C14" s="17">
        <v>1.12821212024655E-2</v>
      </c>
      <c r="D14" s="17">
        <v>1.33059779879291E-2</v>
      </c>
      <c r="E14" s="17">
        <v>1.0597706441723E-2</v>
      </c>
      <c r="F14" s="17">
        <v>6.9644774788068702E-3</v>
      </c>
      <c r="G14" s="17">
        <v>1.47047580524332E-2</v>
      </c>
      <c r="H14" s="17">
        <v>1.0694210257890399E-2</v>
      </c>
      <c r="I14" s="17">
        <v>1.0926431692539E-2</v>
      </c>
      <c r="J14" s="17">
        <v>1.0103735468792599E-2</v>
      </c>
      <c r="K14" s="17">
        <v>1.5825071938158498E-2</v>
      </c>
      <c r="L14" s="17">
        <v>1.07488939776164E-2</v>
      </c>
      <c r="M14" s="17"/>
      <c r="N14" s="17">
        <v>2.1413851630878999E-2</v>
      </c>
      <c r="O14" s="17">
        <v>1.15849015126946E-2</v>
      </c>
      <c r="P14" s="17">
        <v>6.2042686532676004E-3</v>
      </c>
      <c r="Q14" s="17">
        <v>5.0778040732784701E-3</v>
      </c>
      <c r="R14" s="17"/>
      <c r="S14" s="17">
        <v>1.74724419106717E-2</v>
      </c>
      <c r="T14" s="17">
        <v>9.5244641049012507E-3</v>
      </c>
      <c r="U14" s="17">
        <v>1.61693316260462E-3</v>
      </c>
      <c r="V14" s="17">
        <v>1.3646775392527601E-2</v>
      </c>
      <c r="W14" s="17">
        <v>5.7132708443376496E-3</v>
      </c>
      <c r="X14" s="17">
        <v>7.5201207590147702E-3</v>
      </c>
      <c r="Y14" s="17">
        <v>4.8739830447849302E-3</v>
      </c>
      <c r="Z14" s="17"/>
      <c r="AA14" s="17">
        <v>3.75714444440425E-3</v>
      </c>
      <c r="AB14" s="17">
        <v>2.31551417663887E-2</v>
      </c>
      <c r="AC14" s="17"/>
      <c r="AD14" s="17">
        <v>5.5586615968779103E-3</v>
      </c>
      <c r="AE14" s="17">
        <v>7.9971562620178996E-4</v>
      </c>
      <c r="AF14" s="17">
        <v>4.4234660365381501E-3</v>
      </c>
      <c r="AG14" s="17"/>
      <c r="AH14" s="17">
        <v>2.1288114837127001E-3</v>
      </c>
      <c r="AI14" s="17">
        <v>1.25789965573026E-2</v>
      </c>
      <c r="AJ14" s="17"/>
      <c r="AK14" s="17">
        <v>1.4661772658966499E-2</v>
      </c>
      <c r="AL14" s="17">
        <v>9.7592739200853592E-3</v>
      </c>
      <c r="AM14" s="17"/>
      <c r="AN14" s="17">
        <v>1.47556160877029E-2</v>
      </c>
      <c r="AO14" s="17">
        <v>5.0778040732784701E-3</v>
      </c>
      <c r="AP14" s="17"/>
      <c r="AQ14" s="17">
        <v>4.78523893834057E-3</v>
      </c>
      <c r="AR14" s="17">
        <v>1.45230134079045E-2</v>
      </c>
      <c r="AS14" s="17"/>
      <c r="AT14" s="17">
        <v>4.1058955807808002E-2</v>
      </c>
      <c r="AU14" s="17">
        <v>7.0474988203498698E-3</v>
      </c>
      <c r="AV14" s="17">
        <v>2.6466021771422901E-3</v>
      </c>
      <c r="AW14" s="17">
        <v>2.34085032067083E-3</v>
      </c>
      <c r="AX14" s="17"/>
      <c r="AY14" s="17">
        <v>1.84672594194188E-3</v>
      </c>
      <c r="AZ14" s="17">
        <v>1.36207029272634E-2</v>
      </c>
      <c r="BA14" s="17"/>
      <c r="BB14" s="17">
        <v>1.10076094034946E-2</v>
      </c>
      <c r="BC14" s="17">
        <v>1.1332550648696999E-2</v>
      </c>
      <c r="BD14" s="17"/>
      <c r="BE14" s="17">
        <v>6.39868140890534E-3</v>
      </c>
      <c r="BF14" s="17">
        <v>1.1922112691082801E-2</v>
      </c>
      <c r="BG14" s="17"/>
      <c r="BH14" s="17">
        <v>1.2399596720283601E-2</v>
      </c>
      <c r="BI14" s="17">
        <v>1.1184319915528399E-2</v>
      </c>
      <c r="BJ14" s="17"/>
      <c r="BK14" s="17">
        <v>7.8140324501297896E-3</v>
      </c>
      <c r="BL14" s="17">
        <v>1.18830481682529E-2</v>
      </c>
      <c r="BM14" s="17"/>
      <c r="BN14" s="17">
        <v>2.8735717019968102E-3</v>
      </c>
      <c r="BO14" s="17">
        <v>1.16653181028963E-2</v>
      </c>
      <c r="BP14" s="17"/>
      <c r="BQ14" s="17">
        <v>1.7173216654728101E-3</v>
      </c>
      <c r="BR14" s="17">
        <v>1.2034577767205E-2</v>
      </c>
      <c r="BS14" s="17"/>
      <c r="BT14" s="17">
        <v>7.1350888176871996E-3</v>
      </c>
      <c r="BU14" s="17">
        <v>1.15591811537137E-2</v>
      </c>
      <c r="BV14" s="17"/>
      <c r="BW14" s="17">
        <v>4.8345625643857202E-3</v>
      </c>
      <c r="BX14" s="17">
        <v>1.43529326284697E-2</v>
      </c>
      <c r="BY14" s="17"/>
      <c r="BZ14" s="17">
        <v>3.0302752370869601E-3</v>
      </c>
      <c r="CA14" s="17">
        <v>1.1678653470967901E-2</v>
      </c>
    </row>
    <row r="15" spans="2:79" x14ac:dyDescent="0.35">
      <c r="B15" s="18" t="s">
        <v>604</v>
      </c>
      <c r="C15" s="20">
        <v>0.55658710406557699</v>
      </c>
      <c r="D15" s="20">
        <v>0.63561500771891</v>
      </c>
      <c r="E15" s="20">
        <v>0.42621123363479502</v>
      </c>
      <c r="F15" s="20">
        <v>0.66751681536933205</v>
      </c>
      <c r="G15" s="20">
        <v>0.46806581078589399</v>
      </c>
      <c r="H15" s="20">
        <v>0.57378749567472498</v>
      </c>
      <c r="I15" s="20">
        <v>0.60941216109150498</v>
      </c>
      <c r="J15" s="20">
        <v>0.50723737184738704</v>
      </c>
      <c r="K15" s="20">
        <v>0.51485765447335197</v>
      </c>
      <c r="L15" s="20">
        <v>0.53402495603413203</v>
      </c>
      <c r="M15" s="20"/>
      <c r="N15" s="20">
        <v>0.49642229053019699</v>
      </c>
      <c r="O15" s="20">
        <v>0.51074078955050095</v>
      </c>
      <c r="P15" s="20">
        <v>0.58942286625878504</v>
      </c>
      <c r="Q15" s="20">
        <v>0.61578451953908298</v>
      </c>
      <c r="R15" s="20"/>
      <c r="S15" s="20">
        <v>0.55896559229200904</v>
      </c>
      <c r="T15" s="20">
        <v>0.55309016530308897</v>
      </c>
      <c r="U15" s="20">
        <v>0.58161866284831298</v>
      </c>
      <c r="V15" s="20">
        <v>0.50272513168760302</v>
      </c>
      <c r="W15" s="20">
        <v>0.58698709879426503</v>
      </c>
      <c r="X15" s="20">
        <v>0.61709995842430698</v>
      </c>
      <c r="Y15" s="20">
        <v>0.59706499367132404</v>
      </c>
      <c r="Z15" s="20"/>
      <c r="AA15" s="20">
        <v>0.62232384162374199</v>
      </c>
      <c r="AB15" s="20">
        <v>0.45286669908263799</v>
      </c>
      <c r="AC15" s="20"/>
      <c r="AD15" s="20">
        <v>0.625135784710669</v>
      </c>
      <c r="AE15" s="20">
        <v>0.63696411595585101</v>
      </c>
      <c r="AF15" s="20">
        <v>0.61310612451189705</v>
      </c>
      <c r="AG15" s="20"/>
      <c r="AH15" s="20">
        <v>0.66916076791595303</v>
      </c>
      <c r="AI15" s="20">
        <v>0.54063724387979495</v>
      </c>
      <c r="AJ15" s="20"/>
      <c r="AK15" s="20">
        <v>0.56623028767388095</v>
      </c>
      <c r="AL15" s="20">
        <v>0.552241953052104</v>
      </c>
      <c r="AM15" s="20"/>
      <c r="AN15" s="20">
        <v>0.52344535525019398</v>
      </c>
      <c r="AO15" s="20">
        <v>0.61578451953908298</v>
      </c>
      <c r="AP15" s="20"/>
      <c r="AQ15" s="20">
        <v>0.59941205093660199</v>
      </c>
      <c r="AR15" s="20">
        <v>0.53522439024836199</v>
      </c>
      <c r="AS15" s="20"/>
      <c r="AT15" s="20">
        <v>0.37739567096257398</v>
      </c>
      <c r="AU15" s="20">
        <v>0.54228181336761805</v>
      </c>
      <c r="AV15" s="20">
        <v>0.60586618909096401</v>
      </c>
      <c r="AW15" s="20">
        <v>0.718614677712065</v>
      </c>
      <c r="AX15" s="20"/>
      <c r="AY15" s="20">
        <v>0.60999544827338203</v>
      </c>
      <c r="AZ15" s="20">
        <v>0.54334973835195899</v>
      </c>
      <c r="BA15" s="20"/>
      <c r="BB15" s="20">
        <v>0.58026928817121404</v>
      </c>
      <c r="BC15" s="20">
        <v>0.552236546331899</v>
      </c>
      <c r="BD15" s="20"/>
      <c r="BE15" s="20">
        <v>0.63051070280722299</v>
      </c>
      <c r="BF15" s="20">
        <v>0.54689916359685198</v>
      </c>
      <c r="BG15" s="20"/>
      <c r="BH15" s="20">
        <v>0.55411957581151505</v>
      </c>
      <c r="BI15" s="20">
        <v>0.556803061762147</v>
      </c>
      <c r="BJ15" s="20"/>
      <c r="BK15" s="20">
        <v>0.59842634197121103</v>
      </c>
      <c r="BL15" s="20">
        <v>0.54933748386235703</v>
      </c>
      <c r="BM15" s="20"/>
      <c r="BN15" s="20">
        <v>0.63656468459778903</v>
      </c>
      <c r="BO15" s="20">
        <v>0.55294234215245597</v>
      </c>
      <c r="BP15" s="20"/>
      <c r="BQ15" s="20">
        <v>0.66194336602066906</v>
      </c>
      <c r="BR15" s="20">
        <v>0.54829879539398196</v>
      </c>
      <c r="BS15" s="20"/>
      <c r="BT15" s="20">
        <v>0.64837505842412901</v>
      </c>
      <c r="BU15" s="20">
        <v>0.55045482348510699</v>
      </c>
      <c r="BV15" s="20"/>
      <c r="BW15" s="20">
        <v>0.60035155114086602</v>
      </c>
      <c r="BX15" s="20">
        <v>0.53574318907769003</v>
      </c>
      <c r="BY15" s="20"/>
      <c r="BZ15" s="20">
        <v>0.60976461317054298</v>
      </c>
      <c r="CA15" s="20">
        <v>0.55403172452902605</v>
      </c>
    </row>
    <row r="16" spans="2:79" x14ac:dyDescent="0.35">
      <c r="B16" s="18" t="s">
        <v>605</v>
      </c>
      <c r="C16" s="20">
        <v>0.212751999369137</v>
      </c>
      <c r="D16" s="20">
        <v>0.17307058621565999</v>
      </c>
      <c r="E16" s="20">
        <v>0.28785049763623</v>
      </c>
      <c r="F16" s="20">
        <v>0.101993751065436</v>
      </c>
      <c r="G16" s="20">
        <v>0.29374130587854502</v>
      </c>
      <c r="H16" s="20">
        <v>0.220641962826961</v>
      </c>
      <c r="I16" s="20">
        <v>0.156612223029652</v>
      </c>
      <c r="J16" s="20">
        <v>0.25930082601003202</v>
      </c>
      <c r="K16" s="20">
        <v>0.24584824677687001</v>
      </c>
      <c r="L16" s="20">
        <v>0.25321524040437199</v>
      </c>
      <c r="M16" s="20"/>
      <c r="N16" s="20">
        <v>0.26968105294314398</v>
      </c>
      <c r="O16" s="20">
        <v>0.22243816426926</v>
      </c>
      <c r="P16" s="20">
        <v>0.19300662570216501</v>
      </c>
      <c r="Q16" s="20">
        <v>0.169788162083917</v>
      </c>
      <c r="R16" s="20"/>
      <c r="S16" s="20">
        <v>0.21036832976418299</v>
      </c>
      <c r="T16" s="20">
        <v>0.188088411505235</v>
      </c>
      <c r="U16" s="20">
        <v>0.17376920725359801</v>
      </c>
      <c r="V16" s="20">
        <v>0.24635724080687099</v>
      </c>
      <c r="W16" s="20">
        <v>0.182407514909638</v>
      </c>
      <c r="X16" s="20">
        <v>0.20228236700176999</v>
      </c>
      <c r="Y16" s="20">
        <v>0.20265802516457601</v>
      </c>
      <c r="Z16" s="20"/>
      <c r="AA16" s="20">
        <v>0.16311543572547599</v>
      </c>
      <c r="AB16" s="20">
        <v>0.29106930981562201</v>
      </c>
      <c r="AC16" s="20"/>
      <c r="AD16" s="20">
        <v>0.14869353680315001</v>
      </c>
      <c r="AE16" s="20">
        <v>0.15854348773538199</v>
      </c>
      <c r="AF16" s="20">
        <v>0.18152202044315999</v>
      </c>
      <c r="AG16" s="20"/>
      <c r="AH16" s="20">
        <v>0.14279729484221901</v>
      </c>
      <c r="AI16" s="20">
        <v>0.22266344506948299</v>
      </c>
      <c r="AJ16" s="20"/>
      <c r="AK16" s="20">
        <v>0.214821507732783</v>
      </c>
      <c r="AL16" s="20">
        <v>0.21181949339093001</v>
      </c>
      <c r="AM16" s="20"/>
      <c r="AN16" s="20">
        <v>0.236805358659611</v>
      </c>
      <c r="AO16" s="20">
        <v>0.169788162083917</v>
      </c>
      <c r="AP16" s="20"/>
      <c r="AQ16" s="20">
        <v>0.20225259876590901</v>
      </c>
      <c r="AR16" s="20">
        <v>0.217989500095397</v>
      </c>
      <c r="AS16" s="20"/>
      <c r="AT16" s="20">
        <v>0.33254156864894702</v>
      </c>
      <c r="AU16" s="20">
        <v>0.22501242864344001</v>
      </c>
      <c r="AV16" s="20">
        <v>0.172474728451146</v>
      </c>
      <c r="AW16" s="20">
        <v>0.121866616031022</v>
      </c>
      <c r="AX16" s="20"/>
      <c r="AY16" s="20">
        <v>0.183594339212693</v>
      </c>
      <c r="AZ16" s="20">
        <v>0.219978784182807</v>
      </c>
      <c r="BA16" s="20"/>
      <c r="BB16" s="20">
        <v>0.20945480616765799</v>
      </c>
      <c r="BC16" s="20">
        <v>0.213357713323481</v>
      </c>
      <c r="BD16" s="20"/>
      <c r="BE16" s="20">
        <v>0.17084183566754599</v>
      </c>
      <c r="BF16" s="20">
        <v>0.21824446967479</v>
      </c>
      <c r="BG16" s="20"/>
      <c r="BH16" s="20">
        <v>0.223992978774669</v>
      </c>
      <c r="BI16" s="20">
        <v>0.21176819056548499</v>
      </c>
      <c r="BJ16" s="20"/>
      <c r="BK16" s="20">
        <v>0.18553267281921501</v>
      </c>
      <c r="BL16" s="20">
        <v>0.217468380200915</v>
      </c>
      <c r="BM16" s="20"/>
      <c r="BN16" s="20">
        <v>0.167946360290921</v>
      </c>
      <c r="BO16" s="20">
        <v>0.21479389518192099</v>
      </c>
      <c r="BP16" s="20"/>
      <c r="BQ16" s="20">
        <v>0.14607195616383001</v>
      </c>
      <c r="BR16" s="20">
        <v>0.217997675041992</v>
      </c>
      <c r="BS16" s="20"/>
      <c r="BT16" s="20">
        <v>0.17445249474105501</v>
      </c>
      <c r="BU16" s="20">
        <v>0.215310758959256</v>
      </c>
      <c r="BV16" s="20"/>
      <c r="BW16" s="20">
        <v>0.17539754323896101</v>
      </c>
      <c r="BX16" s="20">
        <v>0.23054299548652599</v>
      </c>
      <c r="BY16" s="20"/>
      <c r="BZ16" s="20">
        <v>0.15881656513728501</v>
      </c>
      <c r="CA16" s="20">
        <v>0.215343800061775</v>
      </c>
    </row>
    <row r="17" spans="2:79" x14ac:dyDescent="0.35">
      <c r="B17" s="18" t="s">
        <v>166</v>
      </c>
      <c r="C17" s="21">
        <v>0.34383510469644002</v>
      </c>
      <c r="D17" s="21">
        <v>0.46254442150325098</v>
      </c>
      <c r="E17" s="21">
        <v>0.13836073599856499</v>
      </c>
      <c r="F17" s="21">
        <v>0.56552306430389598</v>
      </c>
      <c r="G17" s="21">
        <v>0.17432450490734899</v>
      </c>
      <c r="H17" s="21">
        <v>0.35314553284776401</v>
      </c>
      <c r="I17" s="21">
        <v>0.45279993806185298</v>
      </c>
      <c r="J17" s="21">
        <v>0.247936545837354</v>
      </c>
      <c r="K17" s="21">
        <v>0.26900940769648202</v>
      </c>
      <c r="L17" s="21">
        <v>0.28080971562975998</v>
      </c>
      <c r="M17" s="21"/>
      <c r="N17" s="21">
        <v>0.226741237587053</v>
      </c>
      <c r="O17" s="21">
        <v>0.28830262528124101</v>
      </c>
      <c r="P17" s="21">
        <v>0.396416240556621</v>
      </c>
      <c r="Q17" s="21">
        <v>0.44599635745516703</v>
      </c>
      <c r="R17" s="21"/>
      <c r="S17" s="21">
        <v>0.34859726252782602</v>
      </c>
      <c r="T17" s="21">
        <v>0.36500175379785399</v>
      </c>
      <c r="U17" s="21">
        <v>0.40784945559471603</v>
      </c>
      <c r="V17" s="21">
        <v>0.25636789088073297</v>
      </c>
      <c r="W17" s="21">
        <v>0.404579583884627</v>
      </c>
      <c r="X17" s="21">
        <v>0.41481759142253699</v>
      </c>
      <c r="Y17" s="21">
        <v>0.394406968506748</v>
      </c>
      <c r="Z17" s="21"/>
      <c r="AA17" s="21">
        <v>0.459208405898266</v>
      </c>
      <c r="AB17" s="21">
        <v>0.16179738926701601</v>
      </c>
      <c r="AC17" s="21"/>
      <c r="AD17" s="21">
        <v>0.47644224790751899</v>
      </c>
      <c r="AE17" s="21">
        <v>0.47842062822046899</v>
      </c>
      <c r="AF17" s="21">
        <v>0.43158410406873698</v>
      </c>
      <c r="AG17" s="21"/>
      <c r="AH17" s="21">
        <v>0.52636347307373499</v>
      </c>
      <c r="AI17" s="21">
        <v>0.31797379881031201</v>
      </c>
      <c r="AJ17" s="21"/>
      <c r="AK17" s="21">
        <v>0.35140877994109798</v>
      </c>
      <c r="AL17" s="21">
        <v>0.34042245966117402</v>
      </c>
      <c r="AM17" s="21"/>
      <c r="AN17" s="21">
        <v>0.28663999659058198</v>
      </c>
      <c r="AO17" s="21">
        <v>0.44599635745516703</v>
      </c>
      <c r="AP17" s="21"/>
      <c r="AQ17" s="21">
        <v>0.39715945217069298</v>
      </c>
      <c r="AR17" s="21">
        <v>0.31723489015296502</v>
      </c>
      <c r="AS17" s="21"/>
      <c r="AT17" s="21">
        <v>4.4854102313626798E-2</v>
      </c>
      <c r="AU17" s="21">
        <v>0.31726938472417798</v>
      </c>
      <c r="AV17" s="21">
        <v>0.43339146063981698</v>
      </c>
      <c r="AW17" s="21">
        <v>0.596748061681043</v>
      </c>
      <c r="AX17" s="21"/>
      <c r="AY17" s="21">
        <v>0.42640110906068901</v>
      </c>
      <c r="AZ17" s="21">
        <v>0.32337095416915201</v>
      </c>
      <c r="BA17" s="21"/>
      <c r="BB17" s="21">
        <v>0.37081448200355699</v>
      </c>
      <c r="BC17" s="21">
        <v>0.33887883300841898</v>
      </c>
      <c r="BD17" s="21"/>
      <c r="BE17" s="21">
        <v>0.45966886713967697</v>
      </c>
      <c r="BF17" s="21">
        <v>0.32865469392206198</v>
      </c>
      <c r="BG17" s="21"/>
      <c r="BH17" s="21">
        <v>0.33012659703684599</v>
      </c>
      <c r="BI17" s="21">
        <v>0.34503487119666199</v>
      </c>
      <c r="BJ17" s="21"/>
      <c r="BK17" s="21">
        <v>0.41289366915199599</v>
      </c>
      <c r="BL17" s="21">
        <v>0.33186910366144201</v>
      </c>
      <c r="BM17" s="21"/>
      <c r="BN17" s="21">
        <v>0.46861832430686801</v>
      </c>
      <c r="BO17" s="21">
        <v>0.33814844697053498</v>
      </c>
      <c r="BP17" s="21"/>
      <c r="BQ17" s="21">
        <v>0.51587140985683799</v>
      </c>
      <c r="BR17" s="21">
        <v>0.33030112035199</v>
      </c>
      <c r="BS17" s="21"/>
      <c r="BT17" s="21">
        <v>0.47392256368307401</v>
      </c>
      <c r="BU17" s="21">
        <v>0.33514406452585099</v>
      </c>
      <c r="BV17" s="21"/>
      <c r="BW17" s="21">
        <v>0.42495400790190502</v>
      </c>
      <c r="BX17" s="21">
        <v>0.30520019359116302</v>
      </c>
      <c r="BY17" s="21"/>
      <c r="BZ17" s="21">
        <v>0.450948048033258</v>
      </c>
      <c r="CA17" s="21">
        <v>0.33868792446725099</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513</v>
      </c>
      <c r="C9" s="17">
        <v>0.217083321933076</v>
      </c>
      <c r="D9" s="17">
        <v>0.20553240357128499</v>
      </c>
      <c r="E9" s="17">
        <v>0.21278006983835199</v>
      </c>
      <c r="F9" s="17">
        <v>0.201743093326087</v>
      </c>
      <c r="G9" s="17">
        <v>0.21465130256999401</v>
      </c>
      <c r="H9" s="17">
        <v>0.14300284081963599</v>
      </c>
      <c r="I9" s="17">
        <v>0.29688619024374102</v>
      </c>
      <c r="J9" s="17">
        <v>0.26614007570650799</v>
      </c>
      <c r="K9" s="17">
        <v>0.168579341362142</v>
      </c>
      <c r="L9" s="17">
        <v>0.26883716638754401</v>
      </c>
      <c r="M9" s="17"/>
      <c r="N9" s="17">
        <v>0.140321857059578</v>
      </c>
      <c r="O9" s="17">
        <v>0.17258610149936199</v>
      </c>
      <c r="P9" s="17">
        <v>0.19117889957968101</v>
      </c>
      <c r="Q9" s="17">
        <v>0.31474816973847403</v>
      </c>
      <c r="R9" s="17"/>
      <c r="S9" s="17">
        <v>0.194753215082034</v>
      </c>
      <c r="T9" s="17">
        <v>0.218605849486114</v>
      </c>
      <c r="U9" s="17">
        <v>0.22105758393411601</v>
      </c>
      <c r="V9" s="17">
        <v>0.17566772619429399</v>
      </c>
      <c r="W9" s="17">
        <v>0.222293489040644</v>
      </c>
      <c r="X9" s="17">
        <v>0.26560578788478301</v>
      </c>
      <c r="Y9" s="17">
        <v>0.30529419884907599</v>
      </c>
      <c r="Z9" s="17"/>
      <c r="AA9" s="17">
        <v>0.27525698361501</v>
      </c>
      <c r="AB9" s="17">
        <v>0.12529605087095799</v>
      </c>
      <c r="AC9" s="17"/>
      <c r="AD9" s="17">
        <v>0.26632337059009797</v>
      </c>
      <c r="AE9" s="17">
        <v>0.34467436323099099</v>
      </c>
      <c r="AF9" s="17">
        <v>0.25145141625482997</v>
      </c>
      <c r="AG9" s="17"/>
      <c r="AH9" s="17">
        <v>0.35978331623353799</v>
      </c>
      <c r="AI9" s="17">
        <v>0.19686504991672399</v>
      </c>
      <c r="AJ9" s="17"/>
      <c r="AK9" s="17">
        <v>0.218291009450336</v>
      </c>
      <c r="AL9" s="17">
        <v>0.216539146393884</v>
      </c>
      <c r="AM9" s="17"/>
      <c r="AN9" s="17">
        <v>0.16240553189496701</v>
      </c>
      <c r="AO9" s="17">
        <v>0.31474816973847403</v>
      </c>
      <c r="AP9" s="17"/>
      <c r="AQ9" s="17">
        <v>0.333687961439182</v>
      </c>
      <c r="AR9" s="17">
        <v>0.158916488684443</v>
      </c>
      <c r="AS9" s="17"/>
      <c r="AT9" s="17">
        <v>0.10164493013826099</v>
      </c>
      <c r="AU9" s="17">
        <v>0.147611437500617</v>
      </c>
      <c r="AV9" s="17">
        <v>0.25431974979309102</v>
      </c>
      <c r="AW9" s="17">
        <v>0.44732171111059099</v>
      </c>
      <c r="AX9" s="17"/>
      <c r="AY9" s="17">
        <v>0.266702424092853</v>
      </c>
      <c r="AZ9" s="17">
        <v>0.204785127495243</v>
      </c>
      <c r="BA9" s="17"/>
      <c r="BB9" s="17">
        <v>0.26164081723641702</v>
      </c>
      <c r="BC9" s="17">
        <v>0.20889784567292399</v>
      </c>
      <c r="BD9" s="17"/>
      <c r="BE9" s="17">
        <v>0.28947279188861402</v>
      </c>
      <c r="BF9" s="17">
        <v>0.20759643428921601</v>
      </c>
      <c r="BG9" s="17"/>
      <c r="BH9" s="17">
        <v>0.226903284273797</v>
      </c>
      <c r="BI9" s="17">
        <v>0.21622388032627299</v>
      </c>
      <c r="BJ9" s="17"/>
      <c r="BK9" s="17">
        <v>0.26742179241479402</v>
      </c>
      <c r="BL9" s="17">
        <v>0.20836101218578801</v>
      </c>
      <c r="BM9" s="17"/>
      <c r="BN9" s="17">
        <v>0.305029401550302</v>
      </c>
      <c r="BO9" s="17">
        <v>0.21307541722698101</v>
      </c>
      <c r="BP9" s="17"/>
      <c r="BQ9" s="17">
        <v>0.31368793613462498</v>
      </c>
      <c r="BR9" s="17">
        <v>0.209483499703772</v>
      </c>
      <c r="BS9" s="17"/>
      <c r="BT9" s="17">
        <v>0.25318793707418802</v>
      </c>
      <c r="BU9" s="17">
        <v>0.21467120117232499</v>
      </c>
      <c r="BV9" s="17"/>
      <c r="BW9" s="17">
        <v>0.218978124670862</v>
      </c>
      <c r="BX9" s="17">
        <v>0.21618087463110799</v>
      </c>
      <c r="BY9" s="17"/>
      <c r="BZ9" s="17">
        <v>0.280579282739016</v>
      </c>
      <c r="CA9" s="17">
        <v>0.21403210194124</v>
      </c>
    </row>
    <row r="10" spans="2:79" x14ac:dyDescent="0.35">
      <c r="B10" s="18" t="s">
        <v>514</v>
      </c>
      <c r="C10" s="17">
        <v>0.417221726962412</v>
      </c>
      <c r="D10" s="17">
        <v>0.44913926408627702</v>
      </c>
      <c r="E10" s="17">
        <v>0.38358484663880299</v>
      </c>
      <c r="F10" s="17">
        <v>0.48761364163364002</v>
      </c>
      <c r="G10" s="17">
        <v>0.38099774853174101</v>
      </c>
      <c r="H10" s="17">
        <v>0.43450076447861002</v>
      </c>
      <c r="I10" s="17">
        <v>0.39175822587032499</v>
      </c>
      <c r="J10" s="17">
        <v>0.36949480284263297</v>
      </c>
      <c r="K10" s="17">
        <v>0.39112770789664297</v>
      </c>
      <c r="L10" s="17">
        <v>0.44106977186663798</v>
      </c>
      <c r="M10" s="17"/>
      <c r="N10" s="17">
        <v>0.31662030997296797</v>
      </c>
      <c r="O10" s="17">
        <v>0.41570092611390702</v>
      </c>
      <c r="P10" s="17">
        <v>0.50400966549576498</v>
      </c>
      <c r="Q10" s="17">
        <v>0.46214814092485501</v>
      </c>
      <c r="R10" s="17"/>
      <c r="S10" s="17">
        <v>0.36861127317247999</v>
      </c>
      <c r="T10" s="17">
        <v>0.43345892705630801</v>
      </c>
      <c r="U10" s="17">
        <v>0.47689295534186099</v>
      </c>
      <c r="V10" s="17">
        <v>0.35742414520180199</v>
      </c>
      <c r="W10" s="17">
        <v>0.50205124116980704</v>
      </c>
      <c r="X10" s="17">
        <v>0.48305640190893101</v>
      </c>
      <c r="Y10" s="17">
        <v>0.38085583713409399</v>
      </c>
      <c r="Z10" s="17"/>
      <c r="AA10" s="17">
        <v>0.47131585515596602</v>
      </c>
      <c r="AB10" s="17">
        <v>0.33187120468451498</v>
      </c>
      <c r="AC10" s="17"/>
      <c r="AD10" s="17">
        <v>0.49135127823256702</v>
      </c>
      <c r="AE10" s="17">
        <v>0.47238604500603198</v>
      </c>
      <c r="AF10" s="17">
        <v>0.46152482790857102</v>
      </c>
      <c r="AG10" s="17"/>
      <c r="AH10" s="17">
        <v>0.48881274387909601</v>
      </c>
      <c r="AI10" s="17">
        <v>0.407078442367032</v>
      </c>
      <c r="AJ10" s="17"/>
      <c r="AK10" s="17">
        <v>0.42356115964215502</v>
      </c>
      <c r="AL10" s="17">
        <v>0.41436522298487699</v>
      </c>
      <c r="AM10" s="17"/>
      <c r="AN10" s="17">
        <v>0.392069616607433</v>
      </c>
      <c r="AO10" s="17">
        <v>0.46214814092485501</v>
      </c>
      <c r="AP10" s="17"/>
      <c r="AQ10" s="17">
        <v>0.420507380820131</v>
      </c>
      <c r="AR10" s="17">
        <v>0.41558271773547101</v>
      </c>
      <c r="AS10" s="17"/>
      <c r="AT10" s="17">
        <v>0.25423176995410701</v>
      </c>
      <c r="AU10" s="17">
        <v>0.410962062229628</v>
      </c>
      <c r="AV10" s="17">
        <v>0.49998442798669401</v>
      </c>
      <c r="AW10" s="17">
        <v>0.43495323333779101</v>
      </c>
      <c r="AX10" s="17"/>
      <c r="AY10" s="17">
        <v>0.454240684732589</v>
      </c>
      <c r="AZ10" s="17">
        <v>0.40804650369703399</v>
      </c>
      <c r="BA10" s="17"/>
      <c r="BB10" s="17">
        <v>0.42606304297422798</v>
      </c>
      <c r="BC10" s="17">
        <v>0.41559752475287298</v>
      </c>
      <c r="BD10" s="17"/>
      <c r="BE10" s="17">
        <v>0.43321900237393002</v>
      </c>
      <c r="BF10" s="17">
        <v>0.41512522930149298</v>
      </c>
      <c r="BG10" s="17"/>
      <c r="BH10" s="17">
        <v>0.390396524069754</v>
      </c>
      <c r="BI10" s="17">
        <v>0.41956946462951999</v>
      </c>
      <c r="BJ10" s="17"/>
      <c r="BK10" s="17">
        <v>0.47700427642390703</v>
      </c>
      <c r="BL10" s="17">
        <v>0.40686301107582001</v>
      </c>
      <c r="BM10" s="17"/>
      <c r="BN10" s="17">
        <v>0.43566235856013302</v>
      </c>
      <c r="BO10" s="17">
        <v>0.41638134505470797</v>
      </c>
      <c r="BP10" s="17"/>
      <c r="BQ10" s="17">
        <v>0.47217959944884902</v>
      </c>
      <c r="BR10" s="17">
        <v>0.412898226843398</v>
      </c>
      <c r="BS10" s="17"/>
      <c r="BT10" s="17">
        <v>0.416369757749738</v>
      </c>
      <c r="BU10" s="17">
        <v>0.41727864635117701</v>
      </c>
      <c r="BV10" s="17"/>
      <c r="BW10" s="17">
        <v>0.46523855604139702</v>
      </c>
      <c r="BX10" s="17">
        <v>0.39435250844838698</v>
      </c>
      <c r="BY10" s="17"/>
      <c r="BZ10" s="17">
        <v>0.52620008408186103</v>
      </c>
      <c r="CA10" s="17">
        <v>0.41198490657730802</v>
      </c>
    </row>
    <row r="11" spans="2:79" ht="29" x14ac:dyDescent="0.35">
      <c r="B11" s="18" t="s">
        <v>515</v>
      </c>
      <c r="C11" s="17">
        <v>0.22141175021002901</v>
      </c>
      <c r="D11" s="17">
        <v>0.18675619263453899</v>
      </c>
      <c r="E11" s="17">
        <v>0.23754811032390399</v>
      </c>
      <c r="F11" s="17">
        <v>0.20823146428898101</v>
      </c>
      <c r="G11" s="17">
        <v>0.216963649377029</v>
      </c>
      <c r="H11" s="17">
        <v>0.29874283134351998</v>
      </c>
      <c r="I11" s="17">
        <v>0.20463915460645801</v>
      </c>
      <c r="J11" s="17">
        <v>0.20750635793182301</v>
      </c>
      <c r="K11" s="17">
        <v>0.22587740156740799</v>
      </c>
      <c r="L11" s="17">
        <v>0.16022921205853199</v>
      </c>
      <c r="M11" s="17"/>
      <c r="N11" s="17">
        <v>0.30324276626973401</v>
      </c>
      <c r="O11" s="17">
        <v>0.25876084817130202</v>
      </c>
      <c r="P11" s="17">
        <v>0.19139637605915699</v>
      </c>
      <c r="Q11" s="17">
        <v>0.14785610100511401</v>
      </c>
      <c r="R11" s="17"/>
      <c r="S11" s="17">
        <v>0.25342779455222397</v>
      </c>
      <c r="T11" s="17">
        <v>0.21470163236155199</v>
      </c>
      <c r="U11" s="17">
        <v>0.184620903937428</v>
      </c>
      <c r="V11" s="17">
        <v>0.28953312549221999</v>
      </c>
      <c r="W11" s="17">
        <v>0.17640017734112601</v>
      </c>
      <c r="X11" s="17">
        <v>0.164711027678203</v>
      </c>
      <c r="Y11" s="17">
        <v>0.18596367839719399</v>
      </c>
      <c r="Z11" s="17"/>
      <c r="AA11" s="17">
        <v>0.16585572611938601</v>
      </c>
      <c r="AB11" s="17">
        <v>0.30906887363853502</v>
      </c>
      <c r="AC11" s="17"/>
      <c r="AD11" s="17">
        <v>0.15998464802840801</v>
      </c>
      <c r="AE11" s="17">
        <v>0.115493844538611</v>
      </c>
      <c r="AF11" s="17">
        <v>0.18807782496874401</v>
      </c>
      <c r="AG11" s="17"/>
      <c r="AH11" s="17">
        <v>9.6668728015603403E-2</v>
      </c>
      <c r="AI11" s="17">
        <v>0.239085810865969</v>
      </c>
      <c r="AJ11" s="17"/>
      <c r="AK11" s="17">
        <v>0.21794428542375699</v>
      </c>
      <c r="AL11" s="17">
        <v>0.222974165563945</v>
      </c>
      <c r="AM11" s="17"/>
      <c r="AN11" s="17">
        <v>0.26259197455601802</v>
      </c>
      <c r="AO11" s="17">
        <v>0.14785610100511401</v>
      </c>
      <c r="AP11" s="17"/>
      <c r="AQ11" s="17">
        <v>0.153161869296459</v>
      </c>
      <c r="AR11" s="17">
        <v>0.25545738903841197</v>
      </c>
      <c r="AS11" s="17"/>
      <c r="AT11" s="17">
        <v>0.34030865343859501</v>
      </c>
      <c r="AU11" s="17">
        <v>0.26764936065209499</v>
      </c>
      <c r="AV11" s="17">
        <v>0.16692005738382101</v>
      </c>
      <c r="AW11" s="17">
        <v>9.2607893926353102E-2</v>
      </c>
      <c r="AX11" s="17"/>
      <c r="AY11" s="17">
        <v>0.18569103714789301</v>
      </c>
      <c r="AZ11" s="17">
        <v>0.230265200908948</v>
      </c>
      <c r="BA11" s="17"/>
      <c r="BB11" s="17">
        <v>0.20896705407459701</v>
      </c>
      <c r="BC11" s="17">
        <v>0.22369791472820699</v>
      </c>
      <c r="BD11" s="17"/>
      <c r="BE11" s="17">
        <v>0.173808749282134</v>
      </c>
      <c r="BF11" s="17">
        <v>0.22765028630638201</v>
      </c>
      <c r="BG11" s="17"/>
      <c r="BH11" s="17">
        <v>0.24001297932092699</v>
      </c>
      <c r="BI11" s="17">
        <v>0.21978377347438599</v>
      </c>
      <c r="BJ11" s="17"/>
      <c r="BK11" s="17">
        <v>0.15957067949471401</v>
      </c>
      <c r="BL11" s="17">
        <v>0.23212715273857501</v>
      </c>
      <c r="BM11" s="17"/>
      <c r="BN11" s="17">
        <v>0.14070229073319501</v>
      </c>
      <c r="BO11" s="17">
        <v>0.22508986552649901</v>
      </c>
      <c r="BP11" s="17"/>
      <c r="BQ11" s="17">
        <v>0.147895753162856</v>
      </c>
      <c r="BR11" s="17">
        <v>0.22719520592988701</v>
      </c>
      <c r="BS11" s="17"/>
      <c r="BT11" s="17">
        <v>0.20497003549735299</v>
      </c>
      <c r="BU11" s="17">
        <v>0.222510208156355</v>
      </c>
      <c r="BV11" s="17"/>
      <c r="BW11" s="17">
        <v>0.198213530527796</v>
      </c>
      <c r="BX11" s="17">
        <v>0.23246048385665699</v>
      </c>
      <c r="BY11" s="17"/>
      <c r="BZ11" s="17">
        <v>0.112797538376658</v>
      </c>
      <c r="CA11" s="17">
        <v>0.22663107204305699</v>
      </c>
    </row>
    <row r="12" spans="2:79" x14ac:dyDescent="0.35">
      <c r="B12" s="18" t="s">
        <v>516</v>
      </c>
      <c r="C12" s="17">
        <v>6.0808929370539597E-2</v>
      </c>
      <c r="D12" s="17">
        <v>5.1378167992989998E-2</v>
      </c>
      <c r="E12" s="17">
        <v>8.0143594949975194E-2</v>
      </c>
      <c r="F12" s="17">
        <v>4.0150120841324702E-2</v>
      </c>
      <c r="G12" s="17">
        <v>8.6059432710472505E-2</v>
      </c>
      <c r="H12" s="17">
        <v>4.4774557213811503E-2</v>
      </c>
      <c r="I12" s="17">
        <v>5.0556760191951398E-2</v>
      </c>
      <c r="J12" s="17">
        <v>6.8971723688735095E-2</v>
      </c>
      <c r="K12" s="17">
        <v>9.0424029055902203E-2</v>
      </c>
      <c r="L12" s="17">
        <v>5.9992823312679799E-2</v>
      </c>
      <c r="M12" s="17"/>
      <c r="N12" s="17">
        <v>7.4051895951265198E-2</v>
      </c>
      <c r="O12" s="17">
        <v>7.7852301650355796E-2</v>
      </c>
      <c r="P12" s="17">
        <v>6.3979507800449795E-2</v>
      </c>
      <c r="Q12" s="17">
        <v>3.95241251909281E-2</v>
      </c>
      <c r="R12" s="17"/>
      <c r="S12" s="17">
        <v>7.0890284140184306E-2</v>
      </c>
      <c r="T12" s="17">
        <v>5.2016282093312403E-2</v>
      </c>
      <c r="U12" s="17">
        <v>6.5095649004415307E-2</v>
      </c>
      <c r="V12" s="17">
        <v>6.5597241157052094E-2</v>
      </c>
      <c r="W12" s="17">
        <v>5.6086432872854398E-2</v>
      </c>
      <c r="X12" s="17">
        <v>5.5670143544687502E-2</v>
      </c>
      <c r="Y12" s="17">
        <v>5.9587637762484498E-2</v>
      </c>
      <c r="Z12" s="17"/>
      <c r="AA12" s="17">
        <v>5.10334315596059E-2</v>
      </c>
      <c r="AB12" s="17">
        <v>7.6232855618214093E-2</v>
      </c>
      <c r="AC12" s="17"/>
      <c r="AD12" s="17">
        <v>5.0604145390896499E-2</v>
      </c>
      <c r="AE12" s="17">
        <v>4.5559749768878201E-2</v>
      </c>
      <c r="AF12" s="17">
        <v>5.5538722576282701E-2</v>
      </c>
      <c r="AG12" s="17"/>
      <c r="AH12" s="17">
        <v>4.5185507098175301E-2</v>
      </c>
      <c r="AI12" s="17">
        <v>6.3022514611923E-2</v>
      </c>
      <c r="AJ12" s="17"/>
      <c r="AK12" s="17">
        <v>4.8551390001829599E-2</v>
      </c>
      <c r="AL12" s="17">
        <v>6.6332090784241501E-2</v>
      </c>
      <c r="AM12" s="17"/>
      <c r="AN12" s="17">
        <v>7.2725254231394601E-2</v>
      </c>
      <c r="AO12" s="17">
        <v>3.95241251909281E-2</v>
      </c>
      <c r="AP12" s="17"/>
      <c r="AQ12" s="17">
        <v>4.7310188221555402E-2</v>
      </c>
      <c r="AR12" s="17">
        <v>6.7542615343972295E-2</v>
      </c>
      <c r="AS12" s="17"/>
      <c r="AT12" s="17">
        <v>8.5199552497623607E-2</v>
      </c>
      <c r="AU12" s="17">
        <v>7.7263127830648995E-2</v>
      </c>
      <c r="AV12" s="17">
        <v>4.9630522745481E-2</v>
      </c>
      <c r="AW12" s="17">
        <v>1.7680063669115599E-2</v>
      </c>
      <c r="AX12" s="17"/>
      <c r="AY12" s="17">
        <v>5.90389568423813E-2</v>
      </c>
      <c r="AZ12" s="17">
        <v>6.1247620627604797E-2</v>
      </c>
      <c r="BA12" s="17"/>
      <c r="BB12" s="17">
        <v>4.5396675455173501E-2</v>
      </c>
      <c r="BC12" s="17">
        <v>6.36402518602983E-2</v>
      </c>
      <c r="BD12" s="17"/>
      <c r="BE12" s="17">
        <v>5.8080332334390597E-2</v>
      </c>
      <c r="BF12" s="17">
        <v>6.1166521345217897E-2</v>
      </c>
      <c r="BG12" s="17"/>
      <c r="BH12" s="17">
        <v>6.5199759400705701E-2</v>
      </c>
      <c r="BI12" s="17">
        <v>6.04246445957725E-2</v>
      </c>
      <c r="BJ12" s="17"/>
      <c r="BK12" s="17">
        <v>4.8981495696226299E-2</v>
      </c>
      <c r="BL12" s="17">
        <v>6.28583070936935E-2</v>
      </c>
      <c r="BM12" s="17"/>
      <c r="BN12" s="17">
        <v>6.7580517955252994E-2</v>
      </c>
      <c r="BO12" s="17">
        <v>6.05003325362687E-2</v>
      </c>
      <c r="BP12" s="17"/>
      <c r="BQ12" s="17">
        <v>4.95005539387081E-2</v>
      </c>
      <c r="BR12" s="17">
        <v>6.1698551918018103E-2</v>
      </c>
      <c r="BS12" s="17"/>
      <c r="BT12" s="17">
        <v>6.15625235583964E-2</v>
      </c>
      <c r="BU12" s="17">
        <v>6.0758582339319203E-2</v>
      </c>
      <c r="BV12" s="17"/>
      <c r="BW12" s="17">
        <v>6.5889885598881301E-2</v>
      </c>
      <c r="BX12" s="17">
        <v>5.8388996599572897E-2</v>
      </c>
      <c r="BY12" s="17"/>
      <c r="BZ12" s="17">
        <v>6.52306335721278E-2</v>
      </c>
      <c r="CA12" s="17">
        <v>6.0596449835044398E-2</v>
      </c>
    </row>
    <row r="13" spans="2:79" x14ac:dyDescent="0.35">
      <c r="B13" s="18" t="s">
        <v>517</v>
      </c>
      <c r="C13" s="17">
        <v>5.0102146575008298E-2</v>
      </c>
      <c r="D13" s="17">
        <v>4.7976552939332999E-2</v>
      </c>
      <c r="E13" s="17">
        <v>7.9348102284361399E-2</v>
      </c>
      <c r="F13" s="17">
        <v>3.1034761159022099E-2</v>
      </c>
      <c r="G13" s="17">
        <v>7.1663747851917606E-2</v>
      </c>
      <c r="H13" s="17">
        <v>3.3702936305265302E-2</v>
      </c>
      <c r="I13" s="17">
        <v>3.5483524725735599E-2</v>
      </c>
      <c r="J13" s="17">
        <v>4.6099472842500003E-2</v>
      </c>
      <c r="K13" s="17">
        <v>9.3430986198524996E-2</v>
      </c>
      <c r="L13" s="17">
        <v>2.1835344037325798E-2</v>
      </c>
      <c r="M13" s="17"/>
      <c r="N13" s="17">
        <v>0.106414681279874</v>
      </c>
      <c r="O13" s="17">
        <v>4.2988539049987798E-2</v>
      </c>
      <c r="P13" s="17">
        <v>3.6140147573084799E-2</v>
      </c>
      <c r="Q13" s="17">
        <v>1.4087619160490301E-2</v>
      </c>
      <c r="R13" s="17"/>
      <c r="S13" s="17">
        <v>7.0243373770794995E-2</v>
      </c>
      <c r="T13" s="17">
        <v>6.4542687545652705E-2</v>
      </c>
      <c r="U13" s="17">
        <v>3.6513795791225302E-2</v>
      </c>
      <c r="V13" s="17">
        <v>7.1922223757610398E-2</v>
      </c>
      <c r="W13" s="17">
        <v>2.9380039727195901E-2</v>
      </c>
      <c r="X13" s="17">
        <v>2.0514659342768599E-2</v>
      </c>
      <c r="Y13" s="17">
        <v>4.6501166775920803E-2</v>
      </c>
      <c r="Z13" s="17"/>
      <c r="AA13" s="17">
        <v>2.2703349760558302E-2</v>
      </c>
      <c r="AB13" s="17">
        <v>9.3332376841995898E-2</v>
      </c>
      <c r="AC13" s="17"/>
      <c r="AD13" s="17">
        <v>2.1338426260384201E-2</v>
      </c>
      <c r="AE13" s="17">
        <v>1.4791228194327899E-2</v>
      </c>
      <c r="AF13" s="17">
        <v>2.6959447000000601E-2</v>
      </c>
      <c r="AG13" s="17"/>
      <c r="AH13" s="17">
        <v>6.4337289101514504E-3</v>
      </c>
      <c r="AI13" s="17">
        <v>5.6289252266216297E-2</v>
      </c>
      <c r="AJ13" s="17"/>
      <c r="AK13" s="17">
        <v>4.4712832297817098E-2</v>
      </c>
      <c r="AL13" s="17">
        <v>5.25305338529704E-2</v>
      </c>
      <c r="AM13" s="17"/>
      <c r="AN13" s="17">
        <v>7.0264925840445497E-2</v>
      </c>
      <c r="AO13" s="17">
        <v>1.4087619160490301E-2</v>
      </c>
      <c r="AP13" s="17"/>
      <c r="AQ13" s="17">
        <v>2.6437309655843601E-2</v>
      </c>
      <c r="AR13" s="17">
        <v>6.1907068135278402E-2</v>
      </c>
      <c r="AS13" s="17"/>
      <c r="AT13" s="17">
        <v>0.12174686296486401</v>
      </c>
      <c r="AU13" s="17">
        <v>6.0810284504035403E-2</v>
      </c>
      <c r="AV13" s="17">
        <v>1.9557032554069199E-2</v>
      </c>
      <c r="AW13" s="17">
        <v>6.3614905184734899E-3</v>
      </c>
      <c r="AX13" s="17"/>
      <c r="AY13" s="17">
        <v>2.6660814589173101E-2</v>
      </c>
      <c r="AZ13" s="17">
        <v>5.5912127934914999E-2</v>
      </c>
      <c r="BA13" s="17"/>
      <c r="BB13" s="17">
        <v>2.8363446267664301E-2</v>
      </c>
      <c r="BC13" s="17">
        <v>5.4095674803669398E-2</v>
      </c>
      <c r="BD13" s="17"/>
      <c r="BE13" s="17">
        <v>2.4587959963276802E-2</v>
      </c>
      <c r="BF13" s="17">
        <v>5.3445868001047898E-2</v>
      </c>
      <c r="BG13" s="17"/>
      <c r="BH13" s="17">
        <v>5.08383767424938E-2</v>
      </c>
      <c r="BI13" s="17">
        <v>5.0037711823003497E-2</v>
      </c>
      <c r="BJ13" s="17"/>
      <c r="BK13" s="17">
        <v>2.76395820366559E-2</v>
      </c>
      <c r="BL13" s="17">
        <v>5.39943078533913E-2</v>
      </c>
      <c r="BM13" s="17"/>
      <c r="BN13" s="17">
        <v>3.3677309242736903E-2</v>
      </c>
      <c r="BO13" s="17">
        <v>5.0850664111291598E-2</v>
      </c>
      <c r="BP13" s="17"/>
      <c r="BQ13" s="17">
        <v>9.25209207495537E-3</v>
      </c>
      <c r="BR13" s="17">
        <v>5.3315793819746403E-2</v>
      </c>
      <c r="BS13" s="17"/>
      <c r="BT13" s="17">
        <v>4.5726389727222497E-2</v>
      </c>
      <c r="BU13" s="17">
        <v>5.0394487426594498E-2</v>
      </c>
      <c r="BV13" s="17"/>
      <c r="BW13" s="17">
        <v>3.4721887497526402E-2</v>
      </c>
      <c r="BX13" s="17">
        <v>5.7427380506359101E-2</v>
      </c>
      <c r="BY13" s="17"/>
      <c r="BZ13" s="17">
        <v>1.21621859932505E-2</v>
      </c>
      <c r="CA13" s="17">
        <v>5.1925304532572499E-2</v>
      </c>
    </row>
    <row r="14" spans="2:79" x14ac:dyDescent="0.35">
      <c r="B14" s="18" t="s">
        <v>103</v>
      </c>
      <c r="C14" s="17">
        <v>3.3372124948934601E-2</v>
      </c>
      <c r="D14" s="17">
        <v>5.9217418775574897E-2</v>
      </c>
      <c r="E14" s="17">
        <v>6.5952759646048997E-3</v>
      </c>
      <c r="F14" s="17">
        <v>3.1226918750944702E-2</v>
      </c>
      <c r="G14" s="17">
        <v>2.9664118958846599E-2</v>
      </c>
      <c r="H14" s="17">
        <v>4.52760698391576E-2</v>
      </c>
      <c r="I14" s="17">
        <v>2.0676144361788499E-2</v>
      </c>
      <c r="J14" s="17">
        <v>4.1787566987800499E-2</v>
      </c>
      <c r="K14" s="17">
        <v>3.0560533919379101E-2</v>
      </c>
      <c r="L14" s="17">
        <v>4.8035682337280103E-2</v>
      </c>
      <c r="M14" s="17"/>
      <c r="N14" s="17">
        <v>5.9348489466580501E-2</v>
      </c>
      <c r="O14" s="17">
        <v>3.2111283515085499E-2</v>
      </c>
      <c r="P14" s="17">
        <v>1.32954034918628E-2</v>
      </c>
      <c r="Q14" s="17">
        <v>2.1635843980138299E-2</v>
      </c>
      <c r="R14" s="17"/>
      <c r="S14" s="17">
        <v>4.2074059282282701E-2</v>
      </c>
      <c r="T14" s="17">
        <v>1.66746214570614E-2</v>
      </c>
      <c r="U14" s="17">
        <v>1.5819111990954898E-2</v>
      </c>
      <c r="V14" s="17">
        <v>3.9855538197022602E-2</v>
      </c>
      <c r="W14" s="17">
        <v>1.37886198483735E-2</v>
      </c>
      <c r="X14" s="17">
        <v>1.04419796406273E-2</v>
      </c>
      <c r="Y14" s="17">
        <v>2.1797481081230599E-2</v>
      </c>
      <c r="Z14" s="17"/>
      <c r="AA14" s="17">
        <v>1.3834653789472901E-2</v>
      </c>
      <c r="AB14" s="17">
        <v>6.4198638345782502E-2</v>
      </c>
      <c r="AC14" s="17"/>
      <c r="AD14" s="17">
        <v>1.03981314976453E-2</v>
      </c>
      <c r="AE14" s="17">
        <v>7.0947692611601602E-3</v>
      </c>
      <c r="AF14" s="17">
        <v>1.64477612915713E-2</v>
      </c>
      <c r="AG14" s="17"/>
      <c r="AH14" s="17">
        <v>3.1159758634363402E-3</v>
      </c>
      <c r="AI14" s="17">
        <v>3.7658929972135102E-2</v>
      </c>
      <c r="AJ14" s="17"/>
      <c r="AK14" s="17">
        <v>4.6939323184105097E-2</v>
      </c>
      <c r="AL14" s="17">
        <v>2.7258840420081899E-2</v>
      </c>
      <c r="AM14" s="17"/>
      <c r="AN14" s="17">
        <v>3.9942696869742299E-2</v>
      </c>
      <c r="AO14" s="17">
        <v>2.1635843980138299E-2</v>
      </c>
      <c r="AP14" s="17"/>
      <c r="AQ14" s="17">
        <v>1.8895290566829599E-2</v>
      </c>
      <c r="AR14" s="17">
        <v>4.0593721062422802E-2</v>
      </c>
      <c r="AS14" s="17"/>
      <c r="AT14" s="17">
        <v>9.6868231006549704E-2</v>
      </c>
      <c r="AU14" s="17">
        <v>3.5703727282975301E-2</v>
      </c>
      <c r="AV14" s="17">
        <v>9.58820953684353E-3</v>
      </c>
      <c r="AW14" s="17">
        <v>1.07560743767649E-3</v>
      </c>
      <c r="AX14" s="17"/>
      <c r="AY14" s="17">
        <v>7.6660825951106199E-3</v>
      </c>
      <c r="AZ14" s="17">
        <v>3.9743419336255997E-2</v>
      </c>
      <c r="BA14" s="17"/>
      <c r="BB14" s="17">
        <v>2.9568963991920098E-2</v>
      </c>
      <c r="BC14" s="17">
        <v>3.4070788182028099E-2</v>
      </c>
      <c r="BD14" s="17"/>
      <c r="BE14" s="17">
        <v>2.0831164157654899E-2</v>
      </c>
      <c r="BF14" s="17">
        <v>3.50156607566426E-2</v>
      </c>
      <c r="BG14" s="17"/>
      <c r="BH14" s="17">
        <v>2.6649076192321701E-2</v>
      </c>
      <c r="BI14" s="17">
        <v>3.39605251510453E-2</v>
      </c>
      <c r="BJ14" s="17"/>
      <c r="BK14" s="17">
        <v>1.9382173933702899E-2</v>
      </c>
      <c r="BL14" s="17">
        <v>3.5796209052732703E-2</v>
      </c>
      <c r="BM14" s="17"/>
      <c r="BN14" s="17">
        <v>1.7348121958380699E-2</v>
      </c>
      <c r="BO14" s="17">
        <v>3.4102375544252203E-2</v>
      </c>
      <c r="BP14" s="17"/>
      <c r="BQ14" s="17">
        <v>7.48406524000657E-3</v>
      </c>
      <c r="BR14" s="17">
        <v>3.5408721785178898E-2</v>
      </c>
      <c r="BS14" s="17"/>
      <c r="BT14" s="17">
        <v>1.8183356393102201E-2</v>
      </c>
      <c r="BU14" s="17">
        <v>3.4386874554229702E-2</v>
      </c>
      <c r="BV14" s="17"/>
      <c r="BW14" s="17">
        <v>1.69580156635371E-2</v>
      </c>
      <c r="BX14" s="17">
        <v>4.1189755957916303E-2</v>
      </c>
      <c r="BY14" s="17"/>
      <c r="BZ14" s="17">
        <v>3.0302752370869601E-3</v>
      </c>
      <c r="CA14" s="17">
        <v>3.48301650707784E-2</v>
      </c>
    </row>
    <row r="15" spans="2:79" x14ac:dyDescent="0.35">
      <c r="B15" s="18" t="s">
        <v>612</v>
      </c>
      <c r="C15" s="20">
        <v>0.634305048895489</v>
      </c>
      <c r="D15" s="20">
        <v>0.65467166765756302</v>
      </c>
      <c r="E15" s="20">
        <v>0.59636491647715495</v>
      </c>
      <c r="F15" s="20">
        <v>0.68935673495972705</v>
      </c>
      <c r="G15" s="20">
        <v>0.59564905110173405</v>
      </c>
      <c r="H15" s="20">
        <v>0.57750360529824596</v>
      </c>
      <c r="I15" s="20">
        <v>0.68864441611406602</v>
      </c>
      <c r="J15" s="20">
        <v>0.63563487854914102</v>
      </c>
      <c r="K15" s="20">
        <v>0.559707049258786</v>
      </c>
      <c r="L15" s="20">
        <v>0.70990693825418205</v>
      </c>
      <c r="M15" s="20"/>
      <c r="N15" s="20">
        <v>0.45694216703254598</v>
      </c>
      <c r="O15" s="20">
        <v>0.58828702761326901</v>
      </c>
      <c r="P15" s="20">
        <v>0.69518856507544602</v>
      </c>
      <c r="Q15" s="20">
        <v>0.77689631066332898</v>
      </c>
      <c r="R15" s="20"/>
      <c r="S15" s="20">
        <v>0.56336448825451402</v>
      </c>
      <c r="T15" s="20">
        <v>0.65206477654242201</v>
      </c>
      <c r="U15" s="20">
        <v>0.69795053927597706</v>
      </c>
      <c r="V15" s="20">
        <v>0.53309187139609504</v>
      </c>
      <c r="W15" s="20">
        <v>0.72434473021044998</v>
      </c>
      <c r="X15" s="20">
        <v>0.74866218979371402</v>
      </c>
      <c r="Y15" s="20">
        <v>0.68615003598317104</v>
      </c>
      <c r="Z15" s="20"/>
      <c r="AA15" s="20">
        <v>0.74657283877097702</v>
      </c>
      <c r="AB15" s="20">
        <v>0.457167255555473</v>
      </c>
      <c r="AC15" s="20"/>
      <c r="AD15" s="20">
        <v>0.757674648822666</v>
      </c>
      <c r="AE15" s="20">
        <v>0.81706040823702297</v>
      </c>
      <c r="AF15" s="20">
        <v>0.712976244163401</v>
      </c>
      <c r="AG15" s="20"/>
      <c r="AH15" s="20">
        <v>0.848596060112633</v>
      </c>
      <c r="AI15" s="20">
        <v>0.60394349228375599</v>
      </c>
      <c r="AJ15" s="20"/>
      <c r="AK15" s="20">
        <v>0.64185216909249099</v>
      </c>
      <c r="AL15" s="20">
        <v>0.63090436937876104</v>
      </c>
      <c r="AM15" s="20"/>
      <c r="AN15" s="20">
        <v>0.55447514850239998</v>
      </c>
      <c r="AO15" s="20">
        <v>0.77689631066332898</v>
      </c>
      <c r="AP15" s="20"/>
      <c r="AQ15" s="20">
        <v>0.75419534225931295</v>
      </c>
      <c r="AR15" s="20">
        <v>0.57449920641991403</v>
      </c>
      <c r="AS15" s="20"/>
      <c r="AT15" s="20">
        <v>0.35587670009236699</v>
      </c>
      <c r="AU15" s="20">
        <v>0.55857349973024495</v>
      </c>
      <c r="AV15" s="20">
        <v>0.75430417777978498</v>
      </c>
      <c r="AW15" s="20">
        <v>0.88227494444838095</v>
      </c>
      <c r="AX15" s="20"/>
      <c r="AY15" s="20">
        <v>0.72094310882544199</v>
      </c>
      <c r="AZ15" s="20">
        <v>0.61283163119227602</v>
      </c>
      <c r="BA15" s="20"/>
      <c r="BB15" s="20">
        <v>0.687703860210645</v>
      </c>
      <c r="BC15" s="20">
        <v>0.62449537042579695</v>
      </c>
      <c r="BD15" s="20"/>
      <c r="BE15" s="20">
        <v>0.72269179426254404</v>
      </c>
      <c r="BF15" s="20">
        <v>0.62272166359070902</v>
      </c>
      <c r="BG15" s="20"/>
      <c r="BH15" s="20">
        <v>0.61729980834355203</v>
      </c>
      <c r="BI15" s="20">
        <v>0.63579334495579298</v>
      </c>
      <c r="BJ15" s="20"/>
      <c r="BK15" s="20">
        <v>0.74442606883870099</v>
      </c>
      <c r="BL15" s="20">
        <v>0.61522402326160697</v>
      </c>
      <c r="BM15" s="20"/>
      <c r="BN15" s="20">
        <v>0.74069176011043503</v>
      </c>
      <c r="BO15" s="20">
        <v>0.62945676228168901</v>
      </c>
      <c r="BP15" s="20"/>
      <c r="BQ15" s="20">
        <v>0.785867535583474</v>
      </c>
      <c r="BR15" s="20">
        <v>0.62238172654717006</v>
      </c>
      <c r="BS15" s="20"/>
      <c r="BT15" s="20">
        <v>0.66955769482392602</v>
      </c>
      <c r="BU15" s="20">
        <v>0.63194984752350203</v>
      </c>
      <c r="BV15" s="20"/>
      <c r="BW15" s="20">
        <v>0.68421668071225905</v>
      </c>
      <c r="BX15" s="20">
        <v>0.61053338307949501</v>
      </c>
      <c r="BY15" s="20"/>
      <c r="BZ15" s="20">
        <v>0.80677936682087703</v>
      </c>
      <c r="CA15" s="20">
        <v>0.62601700851854802</v>
      </c>
    </row>
    <row r="16" spans="2:79" x14ac:dyDescent="0.35">
      <c r="B16" s="18" t="s">
        <v>613</v>
      </c>
      <c r="C16" s="20">
        <v>0.110911075945548</v>
      </c>
      <c r="D16" s="20">
        <v>9.9354720932323004E-2</v>
      </c>
      <c r="E16" s="20">
        <v>0.15949169723433701</v>
      </c>
      <c r="F16" s="20">
        <v>7.1184882000346797E-2</v>
      </c>
      <c r="G16" s="20">
        <v>0.15772318056238999</v>
      </c>
      <c r="H16" s="20">
        <v>7.8477493519076805E-2</v>
      </c>
      <c r="I16" s="20">
        <v>8.6040284917687004E-2</v>
      </c>
      <c r="J16" s="20">
        <v>0.115071196531235</v>
      </c>
      <c r="K16" s="20">
        <v>0.18385501525442699</v>
      </c>
      <c r="L16" s="20">
        <v>8.1828167350005698E-2</v>
      </c>
      <c r="M16" s="20"/>
      <c r="N16" s="20">
        <v>0.18046657723113901</v>
      </c>
      <c r="O16" s="20">
        <v>0.120840840700344</v>
      </c>
      <c r="P16" s="20">
        <v>0.100119655373535</v>
      </c>
      <c r="Q16" s="20">
        <v>5.36117443514183E-2</v>
      </c>
      <c r="R16" s="20"/>
      <c r="S16" s="20">
        <v>0.14113365791097901</v>
      </c>
      <c r="T16" s="20">
        <v>0.116558969638965</v>
      </c>
      <c r="U16" s="20">
        <v>0.101609444795641</v>
      </c>
      <c r="V16" s="20">
        <v>0.13751946491466199</v>
      </c>
      <c r="W16" s="20">
        <v>8.54664726000504E-2</v>
      </c>
      <c r="X16" s="20">
        <v>7.6184802887456105E-2</v>
      </c>
      <c r="Y16" s="20">
        <v>0.106088804538405</v>
      </c>
      <c r="Z16" s="20"/>
      <c r="AA16" s="20">
        <v>7.3736781320164202E-2</v>
      </c>
      <c r="AB16" s="20">
        <v>0.16956523246020999</v>
      </c>
      <c r="AC16" s="20"/>
      <c r="AD16" s="20">
        <v>7.1942571651280804E-2</v>
      </c>
      <c r="AE16" s="20">
        <v>6.0350977963206098E-2</v>
      </c>
      <c r="AF16" s="20">
        <v>8.2498169576283295E-2</v>
      </c>
      <c r="AG16" s="20"/>
      <c r="AH16" s="20">
        <v>5.1619236008326803E-2</v>
      </c>
      <c r="AI16" s="20">
        <v>0.11931176687813901</v>
      </c>
      <c r="AJ16" s="20"/>
      <c r="AK16" s="20">
        <v>9.3264222299646704E-2</v>
      </c>
      <c r="AL16" s="20">
        <v>0.11886262463721201</v>
      </c>
      <c r="AM16" s="20"/>
      <c r="AN16" s="20">
        <v>0.14299018007184</v>
      </c>
      <c r="AO16" s="20">
        <v>5.36117443514183E-2</v>
      </c>
      <c r="AP16" s="20"/>
      <c r="AQ16" s="20">
        <v>7.3747497877398996E-2</v>
      </c>
      <c r="AR16" s="20">
        <v>0.12944968347925101</v>
      </c>
      <c r="AS16" s="20"/>
      <c r="AT16" s="20">
        <v>0.20694641546248799</v>
      </c>
      <c r="AU16" s="20">
        <v>0.13807341233468401</v>
      </c>
      <c r="AV16" s="20">
        <v>6.9187555299550105E-2</v>
      </c>
      <c r="AW16" s="20">
        <v>2.40415541875891E-2</v>
      </c>
      <c r="AX16" s="20"/>
      <c r="AY16" s="20">
        <v>8.56997714315543E-2</v>
      </c>
      <c r="AZ16" s="20">
        <v>0.11715974856252</v>
      </c>
      <c r="BA16" s="20"/>
      <c r="BB16" s="20">
        <v>7.3760121722837704E-2</v>
      </c>
      <c r="BC16" s="20">
        <v>0.117735926663968</v>
      </c>
      <c r="BD16" s="20"/>
      <c r="BE16" s="20">
        <v>8.2668292297667395E-2</v>
      </c>
      <c r="BF16" s="20">
        <v>0.114612389346266</v>
      </c>
      <c r="BG16" s="20"/>
      <c r="BH16" s="20">
        <v>0.11603813614319999</v>
      </c>
      <c r="BI16" s="20">
        <v>0.110462356418776</v>
      </c>
      <c r="BJ16" s="20"/>
      <c r="BK16" s="20">
        <v>7.6621077732882195E-2</v>
      </c>
      <c r="BL16" s="20">
        <v>0.116852614947085</v>
      </c>
      <c r="BM16" s="20"/>
      <c r="BN16" s="20">
        <v>0.10125782719798999</v>
      </c>
      <c r="BO16" s="20">
        <v>0.11135099664756</v>
      </c>
      <c r="BP16" s="20"/>
      <c r="BQ16" s="20">
        <v>5.87526460136635E-2</v>
      </c>
      <c r="BR16" s="20">
        <v>0.11501434573776501</v>
      </c>
      <c r="BS16" s="20"/>
      <c r="BT16" s="20">
        <v>0.107288913285619</v>
      </c>
      <c r="BU16" s="20">
        <v>0.11115306976591401</v>
      </c>
      <c r="BV16" s="20"/>
      <c r="BW16" s="20">
        <v>0.10061177309640799</v>
      </c>
      <c r="BX16" s="20">
        <v>0.115816377105932</v>
      </c>
      <c r="BY16" s="20"/>
      <c r="BZ16" s="20">
        <v>7.7392819565378301E-2</v>
      </c>
      <c r="CA16" s="20">
        <v>0.11252175436761699</v>
      </c>
    </row>
    <row r="17" spans="2:79" x14ac:dyDescent="0.35">
      <c r="B17" s="18" t="s">
        <v>166</v>
      </c>
      <c r="C17" s="21">
        <v>0.52339397294994106</v>
      </c>
      <c r="D17" s="21">
        <v>0.55531694672524001</v>
      </c>
      <c r="E17" s="21">
        <v>0.43687321924281802</v>
      </c>
      <c r="F17" s="21">
        <v>0.61817185295938004</v>
      </c>
      <c r="G17" s="21">
        <v>0.43792587053934401</v>
      </c>
      <c r="H17" s="21">
        <v>0.499026111779169</v>
      </c>
      <c r="I17" s="21">
        <v>0.60260413119637901</v>
      </c>
      <c r="J17" s="21">
        <v>0.52056368201790604</v>
      </c>
      <c r="K17" s="21">
        <v>0.37585203400435901</v>
      </c>
      <c r="L17" s="21">
        <v>0.62807877090417596</v>
      </c>
      <c r="M17" s="21"/>
      <c r="N17" s="21">
        <v>0.27647558980140702</v>
      </c>
      <c r="O17" s="21">
        <v>0.467446186912925</v>
      </c>
      <c r="P17" s="21">
        <v>0.59506890970191195</v>
      </c>
      <c r="Q17" s="21">
        <v>0.72328456631191096</v>
      </c>
      <c r="R17" s="21"/>
      <c r="S17" s="21">
        <v>0.42223083034353498</v>
      </c>
      <c r="T17" s="21">
        <v>0.53550580690345695</v>
      </c>
      <c r="U17" s="21">
        <v>0.59634109448033601</v>
      </c>
      <c r="V17" s="21">
        <v>0.39557240648143299</v>
      </c>
      <c r="W17" s="21">
        <v>0.63887825761039996</v>
      </c>
      <c r="X17" s="21">
        <v>0.67247738690625802</v>
      </c>
      <c r="Y17" s="21">
        <v>0.58006123144476496</v>
      </c>
      <c r="Z17" s="21"/>
      <c r="AA17" s="21">
        <v>0.67283605745081299</v>
      </c>
      <c r="AB17" s="21">
        <v>0.287602023095263</v>
      </c>
      <c r="AC17" s="21"/>
      <c r="AD17" s="21">
        <v>0.68573207717138496</v>
      </c>
      <c r="AE17" s="21">
        <v>0.75670943027381699</v>
      </c>
      <c r="AF17" s="21">
        <v>0.63047807458711802</v>
      </c>
      <c r="AG17" s="21"/>
      <c r="AH17" s="21">
        <v>0.79697682410430704</v>
      </c>
      <c r="AI17" s="21">
        <v>0.484631725405617</v>
      </c>
      <c r="AJ17" s="21"/>
      <c r="AK17" s="21">
        <v>0.54858794679284395</v>
      </c>
      <c r="AL17" s="21">
        <v>0.51204174474154895</v>
      </c>
      <c r="AM17" s="21"/>
      <c r="AN17" s="21">
        <v>0.41148496843055898</v>
      </c>
      <c r="AO17" s="21">
        <v>0.72328456631191096</v>
      </c>
      <c r="AP17" s="21"/>
      <c r="AQ17" s="21">
        <v>0.68044784438191397</v>
      </c>
      <c r="AR17" s="21">
        <v>0.44504952294066402</v>
      </c>
      <c r="AS17" s="21"/>
      <c r="AT17" s="21">
        <v>0.14893028462988001</v>
      </c>
      <c r="AU17" s="21">
        <v>0.42050008739556</v>
      </c>
      <c r="AV17" s="21">
        <v>0.68511662248023497</v>
      </c>
      <c r="AW17" s="21">
        <v>0.85823339026079204</v>
      </c>
      <c r="AX17" s="21"/>
      <c r="AY17" s="21">
        <v>0.63524333739388805</v>
      </c>
      <c r="AZ17" s="21">
        <v>0.49567188262975598</v>
      </c>
      <c r="BA17" s="21"/>
      <c r="BB17" s="21">
        <v>0.61394373848780703</v>
      </c>
      <c r="BC17" s="21">
        <v>0.50675944376182902</v>
      </c>
      <c r="BD17" s="21"/>
      <c r="BE17" s="21">
        <v>0.64002350196487701</v>
      </c>
      <c r="BF17" s="21">
        <v>0.50810927424444297</v>
      </c>
      <c r="BG17" s="21"/>
      <c r="BH17" s="21">
        <v>0.501261672200352</v>
      </c>
      <c r="BI17" s="21">
        <v>0.52533098853701699</v>
      </c>
      <c r="BJ17" s="21"/>
      <c r="BK17" s="21">
        <v>0.66780499110581903</v>
      </c>
      <c r="BL17" s="21">
        <v>0.49837140831452298</v>
      </c>
      <c r="BM17" s="21"/>
      <c r="BN17" s="21">
        <v>0.63943393291244499</v>
      </c>
      <c r="BO17" s="21">
        <v>0.51810576563412802</v>
      </c>
      <c r="BP17" s="21"/>
      <c r="BQ17" s="21">
        <v>0.72711488956981096</v>
      </c>
      <c r="BR17" s="21">
        <v>0.50736738080940602</v>
      </c>
      <c r="BS17" s="21"/>
      <c r="BT17" s="21">
        <v>0.56226878153830695</v>
      </c>
      <c r="BU17" s="21">
        <v>0.52079677775758804</v>
      </c>
      <c r="BV17" s="21"/>
      <c r="BW17" s="21">
        <v>0.58360490761585104</v>
      </c>
      <c r="BX17" s="21">
        <v>0.494717005973563</v>
      </c>
      <c r="BY17" s="21"/>
      <c r="BZ17" s="21">
        <v>0.72938654725549901</v>
      </c>
      <c r="CA17" s="21">
        <v>0.513495254150931</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615</v>
      </c>
      <c r="C9" s="17">
        <v>0.17904465061963501</v>
      </c>
      <c r="D9" s="17">
        <v>0.124680064299</v>
      </c>
      <c r="E9" s="17">
        <v>0.192073778165717</v>
      </c>
      <c r="F9" s="17">
        <v>0.186514547661598</v>
      </c>
      <c r="G9" s="17">
        <v>0.191021791855463</v>
      </c>
      <c r="H9" s="17">
        <v>0.123921745152953</v>
      </c>
      <c r="I9" s="17">
        <v>0.24880888844253299</v>
      </c>
      <c r="J9" s="17">
        <v>0.18805841697105199</v>
      </c>
      <c r="K9" s="17">
        <v>0.19649357362077799</v>
      </c>
      <c r="L9" s="17">
        <v>0.16747870231900999</v>
      </c>
      <c r="M9" s="17"/>
      <c r="N9" s="17">
        <v>0.117240646437224</v>
      </c>
      <c r="O9" s="17">
        <v>0.140487911575222</v>
      </c>
      <c r="P9" s="17">
        <v>0.19419875044182699</v>
      </c>
      <c r="Q9" s="17">
        <v>0.24340817144861501</v>
      </c>
      <c r="R9" s="17"/>
      <c r="S9" s="17">
        <v>0.158121567566538</v>
      </c>
      <c r="T9" s="17">
        <v>0.20729967656024001</v>
      </c>
      <c r="U9" s="17">
        <v>0.20213488908229499</v>
      </c>
      <c r="V9" s="17">
        <v>0.12730457733696099</v>
      </c>
      <c r="W9" s="17">
        <v>0.18781823993079999</v>
      </c>
      <c r="X9" s="17">
        <v>0.21663798050223901</v>
      </c>
      <c r="Y9" s="17">
        <v>0.24898840546050899</v>
      </c>
      <c r="Z9" s="17"/>
      <c r="AA9" s="17">
        <v>0.219973806817753</v>
      </c>
      <c r="AB9" s="17">
        <v>0.11446601751174</v>
      </c>
      <c r="AC9" s="17"/>
      <c r="AD9" s="17">
        <v>0.20280150757638701</v>
      </c>
      <c r="AE9" s="17">
        <v>0.28434960592071101</v>
      </c>
      <c r="AF9" s="17">
        <v>0.200563039698366</v>
      </c>
      <c r="AG9" s="17"/>
      <c r="AH9" s="17">
        <v>0.28699430502600498</v>
      </c>
      <c r="AI9" s="17">
        <v>0.16374993748696601</v>
      </c>
      <c r="AJ9" s="17"/>
      <c r="AK9" s="17">
        <v>0.189813353126359</v>
      </c>
      <c r="AL9" s="17">
        <v>0.174192348671285</v>
      </c>
      <c r="AM9" s="17"/>
      <c r="AN9" s="17">
        <v>0.14301065110926101</v>
      </c>
      <c r="AO9" s="17">
        <v>0.24340817144861501</v>
      </c>
      <c r="AP9" s="17"/>
      <c r="AQ9" s="17">
        <v>0.25155859039859702</v>
      </c>
      <c r="AR9" s="17">
        <v>0.14287193689923999</v>
      </c>
      <c r="AS9" s="17"/>
      <c r="AT9" s="17">
        <v>7.2656090017724606E-2</v>
      </c>
      <c r="AU9" s="17">
        <v>0.14421532285295699</v>
      </c>
      <c r="AV9" s="17">
        <v>0.20901994092093201</v>
      </c>
      <c r="AW9" s="17">
        <v>0.33395342624799601</v>
      </c>
      <c r="AX9" s="17"/>
      <c r="AY9" s="17">
        <v>0.20010205882538501</v>
      </c>
      <c r="AZ9" s="17">
        <v>0.17382552957151001</v>
      </c>
      <c r="BA9" s="17"/>
      <c r="BB9" s="17">
        <v>0.21007867233535199</v>
      </c>
      <c r="BC9" s="17">
        <v>0.17334351669633799</v>
      </c>
      <c r="BD9" s="17"/>
      <c r="BE9" s="17">
        <v>0.220308489368226</v>
      </c>
      <c r="BF9" s="17">
        <v>0.17363688340980901</v>
      </c>
      <c r="BG9" s="17"/>
      <c r="BH9" s="17">
        <v>0.17176014145479199</v>
      </c>
      <c r="BI9" s="17">
        <v>0.17968218975106801</v>
      </c>
      <c r="BJ9" s="17"/>
      <c r="BK9" s="17">
        <v>0.226091710247488</v>
      </c>
      <c r="BL9" s="17">
        <v>0.17089265428668499</v>
      </c>
      <c r="BM9" s="17"/>
      <c r="BN9" s="17">
        <v>0.24214061883778801</v>
      </c>
      <c r="BO9" s="17">
        <v>0.17616922252712899</v>
      </c>
      <c r="BP9" s="17"/>
      <c r="BQ9" s="17">
        <v>0.24454154841370501</v>
      </c>
      <c r="BR9" s="17">
        <v>0.17389205222751999</v>
      </c>
      <c r="BS9" s="17"/>
      <c r="BT9" s="17">
        <v>0.21914875223729599</v>
      </c>
      <c r="BU9" s="17">
        <v>0.17636532733298199</v>
      </c>
      <c r="BV9" s="17"/>
      <c r="BW9" s="17">
        <v>0.18039149743542601</v>
      </c>
      <c r="BX9" s="17">
        <v>0.17840318106144001</v>
      </c>
      <c r="BY9" s="17"/>
      <c r="BZ9" s="17">
        <v>0.246513848895069</v>
      </c>
      <c r="CA9" s="17">
        <v>0.175802501607349</v>
      </c>
    </row>
    <row r="10" spans="2:79" x14ac:dyDescent="0.35">
      <c r="B10" s="18" t="s">
        <v>616</v>
      </c>
      <c r="C10" s="17">
        <v>0.42418798734936802</v>
      </c>
      <c r="D10" s="17">
        <v>0.463795811843286</v>
      </c>
      <c r="E10" s="17">
        <v>0.40963187270114099</v>
      </c>
      <c r="F10" s="17">
        <v>0.44194184391479202</v>
      </c>
      <c r="G10" s="17">
        <v>0.39433624227912001</v>
      </c>
      <c r="H10" s="17">
        <v>0.423833688246883</v>
      </c>
      <c r="I10" s="17">
        <v>0.39106652463354802</v>
      </c>
      <c r="J10" s="17">
        <v>0.47527929728103002</v>
      </c>
      <c r="K10" s="17">
        <v>0.37689857879740402</v>
      </c>
      <c r="L10" s="17">
        <v>0.45278492566104001</v>
      </c>
      <c r="M10" s="17"/>
      <c r="N10" s="17">
        <v>0.310617144040712</v>
      </c>
      <c r="O10" s="17">
        <v>0.39999225790235399</v>
      </c>
      <c r="P10" s="17">
        <v>0.470641970940337</v>
      </c>
      <c r="Q10" s="17">
        <v>0.50941621506358103</v>
      </c>
      <c r="R10" s="17"/>
      <c r="S10" s="17">
        <v>0.39222834994674199</v>
      </c>
      <c r="T10" s="17">
        <v>0.423698693009875</v>
      </c>
      <c r="U10" s="17">
        <v>0.45104423326506299</v>
      </c>
      <c r="V10" s="17">
        <v>0.33539096025263299</v>
      </c>
      <c r="W10" s="17">
        <v>0.51511537089920501</v>
      </c>
      <c r="X10" s="17">
        <v>0.51484511689398604</v>
      </c>
      <c r="Y10" s="17">
        <v>0.43878611772934001</v>
      </c>
      <c r="Z10" s="17"/>
      <c r="AA10" s="17">
        <v>0.48773348451207499</v>
      </c>
      <c r="AB10" s="17">
        <v>0.32392495414474098</v>
      </c>
      <c r="AC10" s="17"/>
      <c r="AD10" s="17">
        <v>0.50455548133190797</v>
      </c>
      <c r="AE10" s="17">
        <v>0.49436527874763903</v>
      </c>
      <c r="AF10" s="17">
        <v>0.477648543157215</v>
      </c>
      <c r="AG10" s="17"/>
      <c r="AH10" s="17">
        <v>0.49352921170021102</v>
      </c>
      <c r="AI10" s="17">
        <v>0.41436346182822198</v>
      </c>
      <c r="AJ10" s="17"/>
      <c r="AK10" s="17">
        <v>0.39008518977261503</v>
      </c>
      <c r="AL10" s="17">
        <v>0.439554469153703</v>
      </c>
      <c r="AM10" s="17"/>
      <c r="AN10" s="17">
        <v>0.37647285498604899</v>
      </c>
      <c r="AO10" s="17">
        <v>0.50941621506358103</v>
      </c>
      <c r="AP10" s="17"/>
      <c r="AQ10" s="17">
        <v>0.456054762261486</v>
      </c>
      <c r="AR10" s="17">
        <v>0.40829162687575299</v>
      </c>
      <c r="AS10" s="17"/>
      <c r="AT10" s="17">
        <v>0.25515021433560398</v>
      </c>
      <c r="AU10" s="17">
        <v>0.39984356437951901</v>
      </c>
      <c r="AV10" s="17">
        <v>0.496921534567695</v>
      </c>
      <c r="AW10" s="17">
        <v>0.52300744278211897</v>
      </c>
      <c r="AX10" s="17"/>
      <c r="AY10" s="17">
        <v>0.47996310135154002</v>
      </c>
      <c r="AZ10" s="17">
        <v>0.41036401297388803</v>
      </c>
      <c r="BA10" s="17"/>
      <c r="BB10" s="17">
        <v>0.43660734377662602</v>
      </c>
      <c r="BC10" s="17">
        <v>0.421906477885929</v>
      </c>
      <c r="BD10" s="17"/>
      <c r="BE10" s="17">
        <v>0.471235574935992</v>
      </c>
      <c r="BF10" s="17">
        <v>0.41802224007116401</v>
      </c>
      <c r="BG10" s="17"/>
      <c r="BH10" s="17">
        <v>0.427004652862228</v>
      </c>
      <c r="BI10" s="17">
        <v>0.42394147321314102</v>
      </c>
      <c r="BJ10" s="17"/>
      <c r="BK10" s="17">
        <v>0.46543558151134601</v>
      </c>
      <c r="BL10" s="17">
        <v>0.41704088317301302</v>
      </c>
      <c r="BM10" s="17"/>
      <c r="BN10" s="17">
        <v>0.48713602047460502</v>
      </c>
      <c r="BO10" s="17">
        <v>0.42131930099859299</v>
      </c>
      <c r="BP10" s="17"/>
      <c r="BQ10" s="17">
        <v>0.50826813063145304</v>
      </c>
      <c r="BR10" s="17">
        <v>0.41757345710938198</v>
      </c>
      <c r="BS10" s="17"/>
      <c r="BT10" s="17">
        <v>0.42528504967677799</v>
      </c>
      <c r="BU10" s="17">
        <v>0.42411469348359898</v>
      </c>
      <c r="BV10" s="17"/>
      <c r="BW10" s="17">
        <v>0.45678742958718399</v>
      </c>
      <c r="BX10" s="17">
        <v>0.40866168579485201</v>
      </c>
      <c r="BY10" s="17"/>
      <c r="BZ10" s="17">
        <v>0.48883598761288199</v>
      </c>
      <c r="CA10" s="17">
        <v>0.42108140752393403</v>
      </c>
    </row>
    <row r="11" spans="2:79" x14ac:dyDescent="0.35">
      <c r="B11" s="18" t="s">
        <v>617</v>
      </c>
      <c r="C11" s="17">
        <v>0.321624016607574</v>
      </c>
      <c r="D11" s="17">
        <v>0.32922881118290998</v>
      </c>
      <c r="E11" s="17">
        <v>0.34365240927323498</v>
      </c>
      <c r="F11" s="17">
        <v>0.30254706956689797</v>
      </c>
      <c r="G11" s="17">
        <v>0.35450710329804402</v>
      </c>
      <c r="H11" s="17">
        <v>0.34972755312475901</v>
      </c>
      <c r="I11" s="17">
        <v>0.30512255422096801</v>
      </c>
      <c r="J11" s="17">
        <v>0.22360859822190099</v>
      </c>
      <c r="K11" s="17">
        <v>0.33888326923637002</v>
      </c>
      <c r="L11" s="17">
        <v>0.28650325516021202</v>
      </c>
      <c r="M11" s="17"/>
      <c r="N11" s="17">
        <v>0.45928160278112701</v>
      </c>
      <c r="O11" s="17">
        <v>0.376010650785922</v>
      </c>
      <c r="P11" s="17">
        <v>0.28070538369279802</v>
      </c>
      <c r="Q11" s="17">
        <v>0.198214985317547</v>
      </c>
      <c r="R11" s="17"/>
      <c r="S11" s="17">
        <v>0.34607589475981798</v>
      </c>
      <c r="T11" s="17">
        <v>0.30945024622420803</v>
      </c>
      <c r="U11" s="17">
        <v>0.28287013011772799</v>
      </c>
      <c r="V11" s="17">
        <v>0.45816845841137599</v>
      </c>
      <c r="W11" s="17">
        <v>0.245053068580077</v>
      </c>
      <c r="X11" s="17">
        <v>0.22759385465676399</v>
      </c>
      <c r="Y11" s="17">
        <v>0.256929003264455</v>
      </c>
      <c r="Z11" s="17"/>
      <c r="AA11" s="17">
        <v>0.24233403815738999</v>
      </c>
      <c r="AB11" s="17">
        <v>0.44672892721657298</v>
      </c>
      <c r="AC11" s="17"/>
      <c r="AD11" s="17">
        <v>0.24097091957539299</v>
      </c>
      <c r="AE11" s="17">
        <v>0.185164229307797</v>
      </c>
      <c r="AF11" s="17">
        <v>0.26928980328135799</v>
      </c>
      <c r="AG11" s="17"/>
      <c r="AH11" s="17">
        <v>0.18097318882139601</v>
      </c>
      <c r="AI11" s="17">
        <v>0.34155195500341201</v>
      </c>
      <c r="AJ11" s="17"/>
      <c r="AK11" s="17">
        <v>0.32769386666188599</v>
      </c>
      <c r="AL11" s="17">
        <v>0.31888898467347199</v>
      </c>
      <c r="AM11" s="17"/>
      <c r="AN11" s="17">
        <v>0.39071472071769298</v>
      </c>
      <c r="AO11" s="17">
        <v>0.198214985317547</v>
      </c>
      <c r="AP11" s="17"/>
      <c r="AQ11" s="17">
        <v>0.22927049441858799</v>
      </c>
      <c r="AR11" s="17">
        <v>0.367693469314122</v>
      </c>
      <c r="AS11" s="17"/>
      <c r="AT11" s="17">
        <v>0.50814168547606098</v>
      </c>
      <c r="AU11" s="17">
        <v>0.37502874909100598</v>
      </c>
      <c r="AV11" s="17">
        <v>0.249577290222499</v>
      </c>
      <c r="AW11" s="17">
        <v>0.124642314331674</v>
      </c>
      <c r="AX11" s="17"/>
      <c r="AY11" s="17">
        <v>0.26522413826211899</v>
      </c>
      <c r="AZ11" s="17">
        <v>0.33560284008424701</v>
      </c>
      <c r="BA11" s="17"/>
      <c r="BB11" s="17">
        <v>0.28430888803947002</v>
      </c>
      <c r="BC11" s="17">
        <v>0.32847902712733801</v>
      </c>
      <c r="BD11" s="17"/>
      <c r="BE11" s="17">
        <v>0.255126129898267</v>
      </c>
      <c r="BF11" s="17">
        <v>0.33033879211501699</v>
      </c>
      <c r="BG11" s="17"/>
      <c r="BH11" s="17">
        <v>0.31459093908686098</v>
      </c>
      <c r="BI11" s="17">
        <v>0.32223955047984798</v>
      </c>
      <c r="BJ11" s="17"/>
      <c r="BK11" s="17">
        <v>0.25060018489916502</v>
      </c>
      <c r="BL11" s="17">
        <v>0.33393054586187498</v>
      </c>
      <c r="BM11" s="17"/>
      <c r="BN11" s="17">
        <v>0.18850575598498301</v>
      </c>
      <c r="BO11" s="17">
        <v>0.327690521283377</v>
      </c>
      <c r="BP11" s="17"/>
      <c r="BQ11" s="17">
        <v>0.197453276861733</v>
      </c>
      <c r="BR11" s="17">
        <v>0.33139244802204798</v>
      </c>
      <c r="BS11" s="17"/>
      <c r="BT11" s="17">
        <v>0.28798450947217102</v>
      </c>
      <c r="BU11" s="17">
        <v>0.32387144545359797</v>
      </c>
      <c r="BV11" s="17"/>
      <c r="BW11" s="17">
        <v>0.30084041660084898</v>
      </c>
      <c r="BX11" s="17">
        <v>0.331522727105096</v>
      </c>
      <c r="BY11" s="17"/>
      <c r="BZ11" s="17">
        <v>0.21353624252487999</v>
      </c>
      <c r="CA11" s="17">
        <v>0.326818041124537</v>
      </c>
    </row>
    <row r="12" spans="2:79" x14ac:dyDescent="0.35">
      <c r="B12" s="18" t="s">
        <v>618</v>
      </c>
      <c r="C12" s="17">
        <v>1.96778851516313E-2</v>
      </c>
      <c r="D12" s="17">
        <v>1.3077779955665199E-2</v>
      </c>
      <c r="E12" s="17">
        <v>2.35560528308329E-2</v>
      </c>
      <c r="F12" s="17">
        <v>1.67655341363332E-2</v>
      </c>
      <c r="G12" s="17">
        <v>1.9906459597390801E-2</v>
      </c>
      <c r="H12" s="17">
        <v>2.8776132709994299E-2</v>
      </c>
      <c r="I12" s="17">
        <v>1.3645048611921E-2</v>
      </c>
      <c r="J12" s="17">
        <v>2.7219705711884101E-2</v>
      </c>
      <c r="K12" s="17">
        <v>2.3198330985258499E-2</v>
      </c>
      <c r="L12" s="17">
        <v>1.2051765189493101E-2</v>
      </c>
      <c r="M12" s="17"/>
      <c r="N12" s="17">
        <v>2.0928844870071101E-2</v>
      </c>
      <c r="O12" s="17">
        <v>2.35614155077912E-2</v>
      </c>
      <c r="P12" s="17">
        <v>2.1384917075954201E-2</v>
      </c>
      <c r="Q12" s="17">
        <v>1.5838181941085501E-2</v>
      </c>
      <c r="R12" s="17"/>
      <c r="S12" s="17">
        <v>3.0528758531486101E-2</v>
      </c>
      <c r="T12" s="17">
        <v>2.5750867081047998E-2</v>
      </c>
      <c r="U12" s="17">
        <v>2.8443153256218202E-2</v>
      </c>
      <c r="V12" s="17">
        <v>1.4650754894970501E-2</v>
      </c>
      <c r="W12" s="17">
        <v>1.9346504039656799E-2</v>
      </c>
      <c r="X12" s="17">
        <v>1.5256411977081E-2</v>
      </c>
      <c r="Y12" s="17">
        <v>1.5192780832837699E-2</v>
      </c>
      <c r="Z12" s="17"/>
      <c r="AA12" s="17">
        <v>2.0226709386714201E-2</v>
      </c>
      <c r="AB12" s="17">
        <v>1.8811942087802201E-2</v>
      </c>
      <c r="AC12" s="17"/>
      <c r="AD12" s="17">
        <v>2.1456635957680999E-2</v>
      </c>
      <c r="AE12" s="17">
        <v>1.9423308343656801E-2</v>
      </c>
      <c r="AF12" s="17">
        <v>2.0896116028613802E-2</v>
      </c>
      <c r="AG12" s="17"/>
      <c r="AH12" s="17">
        <v>2.1944947657329399E-2</v>
      </c>
      <c r="AI12" s="17">
        <v>1.9356679207349601E-2</v>
      </c>
      <c r="AJ12" s="17"/>
      <c r="AK12" s="17">
        <v>2.0011877230503301E-2</v>
      </c>
      <c r="AL12" s="17">
        <v>1.95273906594646E-2</v>
      </c>
      <c r="AM12" s="17"/>
      <c r="AN12" s="17">
        <v>2.1827547908217001E-2</v>
      </c>
      <c r="AO12" s="17">
        <v>1.5838181941085501E-2</v>
      </c>
      <c r="AP12" s="17"/>
      <c r="AQ12" s="17">
        <v>2.1669046261987301E-2</v>
      </c>
      <c r="AR12" s="17">
        <v>1.8684618187573901E-2</v>
      </c>
      <c r="AS12" s="17"/>
      <c r="AT12" s="17">
        <v>1.5710954411010399E-2</v>
      </c>
      <c r="AU12" s="17">
        <v>2.5459226329660498E-2</v>
      </c>
      <c r="AV12" s="17">
        <v>2.0883720047112801E-2</v>
      </c>
      <c r="AW12" s="17">
        <v>8.3379498505551392E-3</v>
      </c>
      <c r="AX12" s="17"/>
      <c r="AY12" s="17">
        <v>2.4276496874764599E-2</v>
      </c>
      <c r="AZ12" s="17">
        <v>1.8538109971236401E-2</v>
      </c>
      <c r="BA12" s="17"/>
      <c r="BB12" s="17">
        <v>2.3932903036672101E-2</v>
      </c>
      <c r="BC12" s="17">
        <v>1.88962131198573E-2</v>
      </c>
      <c r="BD12" s="17"/>
      <c r="BE12" s="17">
        <v>1.9523081125891201E-2</v>
      </c>
      <c r="BF12" s="17">
        <v>1.9698172748707499E-2</v>
      </c>
      <c r="BG12" s="17"/>
      <c r="BH12" s="17">
        <v>2.58130848703262E-2</v>
      </c>
      <c r="BI12" s="17">
        <v>1.9140933407689499E-2</v>
      </c>
      <c r="BJ12" s="17"/>
      <c r="BK12" s="17">
        <v>1.75536492052508E-2</v>
      </c>
      <c r="BL12" s="17">
        <v>2.00459583911109E-2</v>
      </c>
      <c r="BM12" s="17"/>
      <c r="BN12" s="17">
        <v>3.2444570084781098E-2</v>
      </c>
      <c r="BO12" s="17">
        <v>1.9096078016537801E-2</v>
      </c>
      <c r="BP12" s="17"/>
      <c r="BQ12" s="17">
        <v>3.4651975877481103E-2</v>
      </c>
      <c r="BR12" s="17">
        <v>1.8499883163812101E-2</v>
      </c>
      <c r="BS12" s="17"/>
      <c r="BT12" s="17">
        <v>2.9027915372630001E-2</v>
      </c>
      <c r="BU12" s="17">
        <v>1.9053217033121302E-2</v>
      </c>
      <c r="BV12" s="17"/>
      <c r="BW12" s="17">
        <v>2.60914605233886E-2</v>
      </c>
      <c r="BX12" s="17">
        <v>1.6623259108090999E-2</v>
      </c>
      <c r="BY12" s="17"/>
      <c r="BZ12" s="17">
        <v>3.44975460707551E-2</v>
      </c>
      <c r="CA12" s="17">
        <v>1.8965744645452299E-2</v>
      </c>
    </row>
    <row r="13" spans="2:79" x14ac:dyDescent="0.35">
      <c r="B13" s="18" t="s">
        <v>619</v>
      </c>
      <c r="C13" s="17">
        <v>1.1011532077906399E-2</v>
      </c>
      <c r="D13" s="17">
        <v>4.1057853334925598E-3</v>
      </c>
      <c r="E13" s="17">
        <v>9.0371223721843093E-3</v>
      </c>
      <c r="F13" s="17">
        <v>1.55534710094225E-2</v>
      </c>
      <c r="G13" s="17">
        <v>7.3777234975903796E-3</v>
      </c>
      <c r="H13" s="17">
        <v>1.6764740159301801E-2</v>
      </c>
      <c r="I13" s="17">
        <v>8.92526725989032E-3</v>
      </c>
      <c r="J13" s="17">
        <v>1.92266890207815E-2</v>
      </c>
      <c r="K13" s="17">
        <v>1.0288446591327801E-2</v>
      </c>
      <c r="L13" s="17">
        <v>1.25773677860194E-2</v>
      </c>
      <c r="M13" s="17"/>
      <c r="N13" s="17">
        <v>1.83121969093363E-2</v>
      </c>
      <c r="O13" s="17">
        <v>8.9359099609684807E-3</v>
      </c>
      <c r="P13" s="17">
        <v>9.1482771512195107E-3</v>
      </c>
      <c r="Q13" s="17">
        <v>6.9816395558087996E-3</v>
      </c>
      <c r="R13" s="17"/>
      <c r="S13" s="17">
        <v>1.8774742641178899E-2</v>
      </c>
      <c r="T13" s="17">
        <v>1.04777902665888E-2</v>
      </c>
      <c r="U13" s="17">
        <v>1.71881857023925E-2</v>
      </c>
      <c r="V13" s="17">
        <v>1.28417594358329E-2</v>
      </c>
      <c r="W13" s="17">
        <v>7.50584569783875E-3</v>
      </c>
      <c r="X13" s="17">
        <v>4.6609000273353804E-3</v>
      </c>
      <c r="Y13" s="17">
        <v>7.2382605149118604E-3</v>
      </c>
      <c r="Z13" s="17"/>
      <c r="AA13" s="17">
        <v>7.3230110199116703E-3</v>
      </c>
      <c r="AB13" s="17">
        <v>1.6831335617514799E-2</v>
      </c>
      <c r="AC13" s="17"/>
      <c r="AD13" s="17">
        <v>9.4775220817623906E-3</v>
      </c>
      <c r="AE13" s="17">
        <v>3.1710498832220198E-3</v>
      </c>
      <c r="AF13" s="17">
        <v>7.6748102916117198E-3</v>
      </c>
      <c r="AG13" s="17"/>
      <c r="AH13" s="17">
        <v>6.9369934878359798E-3</v>
      </c>
      <c r="AI13" s="17">
        <v>1.15888280333759E-2</v>
      </c>
      <c r="AJ13" s="17"/>
      <c r="AK13" s="17">
        <v>8.9988395828526704E-3</v>
      </c>
      <c r="AL13" s="17">
        <v>1.19184372235432E-2</v>
      </c>
      <c r="AM13" s="17"/>
      <c r="AN13" s="17">
        <v>1.32676725639742E-2</v>
      </c>
      <c r="AO13" s="17">
        <v>6.9816395558087996E-3</v>
      </c>
      <c r="AP13" s="17"/>
      <c r="AQ13" s="17">
        <v>9.5528523790950493E-3</v>
      </c>
      <c r="AR13" s="17">
        <v>1.1739177042663499E-2</v>
      </c>
      <c r="AS13" s="17"/>
      <c r="AT13" s="17">
        <v>2.2030717854710401E-2</v>
      </c>
      <c r="AU13" s="17">
        <v>1.14695384990267E-2</v>
      </c>
      <c r="AV13" s="17">
        <v>6.6860015220432199E-3</v>
      </c>
      <c r="AW13" s="17">
        <v>6.1423598933195702E-3</v>
      </c>
      <c r="AX13" s="17"/>
      <c r="AY13" s="17">
        <v>7.1293868712587602E-3</v>
      </c>
      <c r="AZ13" s="17">
        <v>1.19737295887264E-2</v>
      </c>
      <c r="BA13" s="17"/>
      <c r="BB13" s="17">
        <v>5.4189157760757703E-3</v>
      </c>
      <c r="BC13" s="17">
        <v>1.2038928875215699E-2</v>
      </c>
      <c r="BD13" s="17"/>
      <c r="BE13" s="17">
        <v>8.9650259538119007E-3</v>
      </c>
      <c r="BF13" s="17">
        <v>1.1279733705486799E-2</v>
      </c>
      <c r="BG13" s="17"/>
      <c r="BH13" s="17">
        <v>1.05953385916225E-2</v>
      </c>
      <c r="BI13" s="17">
        <v>1.1047957268368699E-2</v>
      </c>
      <c r="BJ13" s="17"/>
      <c r="BK13" s="17">
        <v>1.02830006672767E-2</v>
      </c>
      <c r="BL13" s="17">
        <v>1.11377670739906E-2</v>
      </c>
      <c r="BM13" s="17"/>
      <c r="BN13" s="17">
        <v>1.9623674576613001E-2</v>
      </c>
      <c r="BO13" s="17">
        <v>1.06190569772498E-2</v>
      </c>
      <c r="BP13" s="17"/>
      <c r="BQ13" s="17">
        <v>6.7701755690619796E-3</v>
      </c>
      <c r="BR13" s="17">
        <v>1.13451968385883E-2</v>
      </c>
      <c r="BS13" s="17"/>
      <c r="BT13" s="17">
        <v>6.6687413412342099E-3</v>
      </c>
      <c r="BU13" s="17">
        <v>1.13016704897018E-2</v>
      </c>
      <c r="BV13" s="17"/>
      <c r="BW13" s="17">
        <v>7.2375911093183103E-3</v>
      </c>
      <c r="BX13" s="17">
        <v>1.2808966067720799E-2</v>
      </c>
      <c r="BY13" s="17"/>
      <c r="BZ13" s="17">
        <v>5.8513078546660003E-3</v>
      </c>
      <c r="CA13" s="17">
        <v>1.1259500281119101E-2</v>
      </c>
    </row>
    <row r="14" spans="2:79" x14ac:dyDescent="0.35">
      <c r="B14" s="18" t="s">
        <v>75</v>
      </c>
      <c r="C14" s="19">
        <v>4.4453928193885398E-2</v>
      </c>
      <c r="D14" s="19">
        <v>6.5111747385646596E-2</v>
      </c>
      <c r="E14" s="19">
        <v>2.2048764656889201E-2</v>
      </c>
      <c r="F14" s="19">
        <v>3.6677533710956903E-2</v>
      </c>
      <c r="G14" s="19">
        <v>3.2850679472392903E-2</v>
      </c>
      <c r="H14" s="19">
        <v>5.6976140606107797E-2</v>
      </c>
      <c r="I14" s="19">
        <v>3.2431716831140801E-2</v>
      </c>
      <c r="J14" s="19">
        <v>6.66072927933513E-2</v>
      </c>
      <c r="K14" s="19">
        <v>5.4237800768861401E-2</v>
      </c>
      <c r="L14" s="19">
        <v>6.8603983884225103E-2</v>
      </c>
      <c r="M14" s="19"/>
      <c r="N14" s="19">
        <v>7.3619564961530007E-2</v>
      </c>
      <c r="O14" s="19">
        <v>5.1011854267742802E-2</v>
      </c>
      <c r="P14" s="19">
        <v>2.3920700697865001E-2</v>
      </c>
      <c r="Q14" s="19">
        <v>2.61408066733625E-2</v>
      </c>
      <c r="R14" s="19"/>
      <c r="S14" s="19">
        <v>5.4270686554236502E-2</v>
      </c>
      <c r="T14" s="19">
        <v>2.33227268580408E-2</v>
      </c>
      <c r="U14" s="19">
        <v>1.8319408576303799E-2</v>
      </c>
      <c r="V14" s="19">
        <v>5.1643489668227197E-2</v>
      </c>
      <c r="W14" s="19">
        <v>2.5160970852422599E-2</v>
      </c>
      <c r="X14" s="19">
        <v>2.1005735942594601E-2</v>
      </c>
      <c r="Y14" s="19">
        <v>3.2865432197947297E-2</v>
      </c>
      <c r="Z14" s="19"/>
      <c r="AA14" s="19">
        <v>2.2408950106155599E-2</v>
      </c>
      <c r="AB14" s="19">
        <v>7.9236823421629202E-2</v>
      </c>
      <c r="AC14" s="19"/>
      <c r="AD14" s="19">
        <v>2.0737933476868201E-2</v>
      </c>
      <c r="AE14" s="19">
        <v>1.35265277969744E-2</v>
      </c>
      <c r="AF14" s="19">
        <v>2.3927687542835599E-2</v>
      </c>
      <c r="AG14" s="19"/>
      <c r="AH14" s="19">
        <v>9.6213533072231992E-3</v>
      </c>
      <c r="AI14" s="19">
        <v>4.9389138440675197E-2</v>
      </c>
      <c r="AJ14" s="19"/>
      <c r="AK14" s="19">
        <v>6.3396873625783307E-2</v>
      </c>
      <c r="AL14" s="19">
        <v>3.5918369618532502E-2</v>
      </c>
      <c r="AM14" s="19"/>
      <c r="AN14" s="19">
        <v>5.4706552714805401E-2</v>
      </c>
      <c r="AO14" s="19">
        <v>2.61408066733625E-2</v>
      </c>
      <c r="AP14" s="19"/>
      <c r="AQ14" s="19">
        <v>3.1894254280246802E-2</v>
      </c>
      <c r="AR14" s="19">
        <v>5.0719171680647102E-2</v>
      </c>
      <c r="AS14" s="19"/>
      <c r="AT14" s="19">
        <v>0.12631033790488999</v>
      </c>
      <c r="AU14" s="19">
        <v>4.3983598847831103E-2</v>
      </c>
      <c r="AV14" s="19">
        <v>1.69115127197179E-2</v>
      </c>
      <c r="AW14" s="19">
        <v>3.9165068943369701E-3</v>
      </c>
      <c r="AX14" s="19"/>
      <c r="AY14" s="19">
        <v>2.3304817814932401E-2</v>
      </c>
      <c r="AZ14" s="19">
        <v>4.9695777810390897E-2</v>
      </c>
      <c r="BA14" s="19"/>
      <c r="BB14" s="19">
        <v>3.9653277035803597E-2</v>
      </c>
      <c r="BC14" s="19">
        <v>4.5335836295322299E-2</v>
      </c>
      <c r="BD14" s="19"/>
      <c r="BE14" s="19">
        <v>2.4841698717811701E-2</v>
      </c>
      <c r="BF14" s="19">
        <v>4.70241779498154E-2</v>
      </c>
      <c r="BG14" s="19"/>
      <c r="BH14" s="19">
        <v>5.0235843134171003E-2</v>
      </c>
      <c r="BI14" s="19">
        <v>4.3947895879884402E-2</v>
      </c>
      <c r="BJ14" s="19"/>
      <c r="BK14" s="19">
        <v>3.0035873469472799E-2</v>
      </c>
      <c r="BL14" s="19">
        <v>4.6952191213326097E-2</v>
      </c>
      <c r="BM14" s="19"/>
      <c r="BN14" s="19">
        <v>3.0149360041229901E-2</v>
      </c>
      <c r="BO14" s="19">
        <v>4.5105820197113101E-2</v>
      </c>
      <c r="BP14" s="19"/>
      <c r="BQ14" s="19">
        <v>8.3148926465665095E-3</v>
      </c>
      <c r="BR14" s="19">
        <v>4.7296962638649402E-2</v>
      </c>
      <c r="BS14" s="19"/>
      <c r="BT14" s="19">
        <v>3.1885031899890899E-2</v>
      </c>
      <c r="BU14" s="19">
        <v>4.5293646206997697E-2</v>
      </c>
      <c r="BV14" s="19"/>
      <c r="BW14" s="19">
        <v>2.8651604743834502E-2</v>
      </c>
      <c r="BX14" s="19">
        <v>5.1980180862799902E-2</v>
      </c>
      <c r="BY14" s="19"/>
      <c r="BZ14" s="19">
        <v>1.07650670417476E-2</v>
      </c>
      <c r="CA14" s="19">
        <v>4.6072804817608899E-2</v>
      </c>
    </row>
    <row r="15" spans="2:79" x14ac:dyDescent="0.35">
      <c r="B15" s="16"/>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C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39</v>
      </c>
      <c r="C9" s="17">
        <v>0.56391730518004601</v>
      </c>
      <c r="D9" s="17">
        <v>0.65575924962118703</v>
      </c>
      <c r="E9" s="17">
        <v>0.48879030650452099</v>
      </c>
      <c r="F9" s="17">
        <v>0.51600061519712703</v>
      </c>
      <c r="G9" s="17">
        <v>0.63526643142690797</v>
      </c>
      <c r="H9" s="17">
        <v>0.527964168623966</v>
      </c>
      <c r="I9" s="17">
        <v>0.52863807046730704</v>
      </c>
      <c r="J9" s="17">
        <v>0.56322073132191997</v>
      </c>
      <c r="K9" s="17">
        <v>0.585736107141131</v>
      </c>
      <c r="L9" s="17">
        <v>0.65122115550824999</v>
      </c>
      <c r="M9" s="17"/>
      <c r="N9" s="17">
        <v>0.434618338902864</v>
      </c>
      <c r="O9" s="17">
        <v>0.50402000417548698</v>
      </c>
      <c r="P9" s="17">
        <v>0.605682862614355</v>
      </c>
      <c r="Q9" s="17">
        <v>0.68308477833930403</v>
      </c>
      <c r="R9" s="17"/>
      <c r="S9" s="17">
        <v>0.48819086050800498</v>
      </c>
      <c r="T9" s="17">
        <v>0.51785997196617195</v>
      </c>
      <c r="U9" s="17">
        <v>0.62667022043160303</v>
      </c>
      <c r="V9" s="17">
        <v>0.53850575393230904</v>
      </c>
      <c r="W9" s="17">
        <v>0.61330328764836195</v>
      </c>
      <c r="X9" s="17">
        <v>0.66614727850426103</v>
      </c>
      <c r="Y9" s="17">
        <v>0.63100891950928695</v>
      </c>
      <c r="Z9" s="17"/>
      <c r="AA9" s="17">
        <v>0.67097552286947104</v>
      </c>
      <c r="AB9" s="17">
        <v>0.394999252535987</v>
      </c>
      <c r="AC9" s="17"/>
      <c r="AD9" s="17">
        <v>0.69563833073702996</v>
      </c>
      <c r="AE9" s="17">
        <v>0.73586930201429301</v>
      </c>
      <c r="AF9" s="17">
        <v>0.637057792525627</v>
      </c>
      <c r="AG9" s="17"/>
      <c r="AH9" s="17">
        <v>0.78465711597052001</v>
      </c>
      <c r="AI9" s="17">
        <v>0.53264205838499101</v>
      </c>
      <c r="AJ9" s="17"/>
      <c r="AK9" s="17">
        <v>0.55335322592195002</v>
      </c>
      <c r="AL9" s="17">
        <v>0.56867740532531197</v>
      </c>
      <c r="AM9" s="17"/>
      <c r="AN9" s="17">
        <v>0.49720124281790501</v>
      </c>
      <c r="AO9" s="17">
        <v>0.68308477833930403</v>
      </c>
      <c r="AP9" s="17"/>
      <c r="AQ9" s="17">
        <v>0.727434259997494</v>
      </c>
      <c r="AR9" s="17">
        <v>0.482348823132702</v>
      </c>
      <c r="AS9" s="17"/>
      <c r="AT9" s="17">
        <v>0.35671673189511</v>
      </c>
      <c r="AU9" s="17">
        <v>0.47253230144931002</v>
      </c>
      <c r="AV9" s="17">
        <v>0.64998443557355201</v>
      </c>
      <c r="AW9" s="17">
        <v>0.84327465073045504</v>
      </c>
      <c r="AX9" s="17"/>
      <c r="AY9" s="17">
        <v>0.71132417687028304</v>
      </c>
      <c r="AZ9" s="17">
        <v>0.52738221505121097</v>
      </c>
      <c r="BA9" s="17"/>
      <c r="BB9" s="17">
        <v>0.59483211954321502</v>
      </c>
      <c r="BC9" s="17">
        <v>0.55823807035470496</v>
      </c>
      <c r="BD9" s="17"/>
      <c r="BE9" s="17">
        <v>0.67059849263083704</v>
      </c>
      <c r="BF9" s="17">
        <v>0.54993637066455803</v>
      </c>
      <c r="BG9" s="17"/>
      <c r="BH9" s="17">
        <v>0.54807914003011304</v>
      </c>
      <c r="BI9" s="17">
        <v>0.56530345897911205</v>
      </c>
      <c r="BJ9" s="17"/>
      <c r="BK9" s="17">
        <v>0.60999778971554797</v>
      </c>
      <c r="BL9" s="17">
        <v>0.55593279044256005</v>
      </c>
      <c r="BM9" s="17"/>
      <c r="BN9" s="17">
        <v>0.71336669418145104</v>
      </c>
      <c r="BO9" s="17">
        <v>0.557106553500053</v>
      </c>
      <c r="BP9" s="17"/>
      <c r="BQ9" s="17">
        <v>0.77983161205719798</v>
      </c>
      <c r="BR9" s="17">
        <v>0.546931466950763</v>
      </c>
      <c r="BS9" s="17"/>
      <c r="BT9" s="17">
        <v>0.65681784360293205</v>
      </c>
      <c r="BU9" s="17">
        <v>0.55771069373884896</v>
      </c>
      <c r="BV9" s="17"/>
      <c r="BW9" s="17">
        <v>0.60816627227178299</v>
      </c>
      <c r="BX9" s="17">
        <v>0.54284262538858696</v>
      </c>
      <c r="BY9" s="17"/>
      <c r="BZ9" s="17">
        <v>0.72832716736076197</v>
      </c>
      <c r="CA9" s="17">
        <v>0.55601679226594103</v>
      </c>
    </row>
    <row r="10" spans="2:79" x14ac:dyDescent="0.35">
      <c r="B10" s="18" t="s">
        <v>40</v>
      </c>
      <c r="C10" s="17">
        <v>0.23339822532090401</v>
      </c>
      <c r="D10" s="17">
        <v>0.19962187917242699</v>
      </c>
      <c r="E10" s="17">
        <v>0.311305682216032</v>
      </c>
      <c r="F10" s="17">
        <v>0.26254091940213198</v>
      </c>
      <c r="G10" s="17">
        <v>0.16680798070950001</v>
      </c>
      <c r="H10" s="17">
        <v>0.18852648966758001</v>
      </c>
      <c r="I10" s="17">
        <v>0.31550032648186699</v>
      </c>
      <c r="J10" s="17">
        <v>0.23148669555194801</v>
      </c>
      <c r="K10" s="17">
        <v>0.167908256329307</v>
      </c>
      <c r="L10" s="17">
        <v>0.14338332535838699</v>
      </c>
      <c r="M10" s="17"/>
      <c r="N10" s="17">
        <v>0.26884152662604499</v>
      </c>
      <c r="O10" s="17">
        <v>0.26853754145650099</v>
      </c>
      <c r="P10" s="17">
        <v>0.234581550411397</v>
      </c>
      <c r="Q10" s="17">
        <v>0.18521624158688299</v>
      </c>
      <c r="R10" s="17"/>
      <c r="S10" s="17">
        <v>0.26794461455522101</v>
      </c>
      <c r="T10" s="17">
        <v>0.28331410190459</v>
      </c>
      <c r="U10" s="17">
        <v>0.229588027740498</v>
      </c>
      <c r="V10" s="17">
        <v>0.210139585845278</v>
      </c>
      <c r="W10" s="17">
        <v>0.22755454530427699</v>
      </c>
      <c r="X10" s="17">
        <v>0.20332576643053599</v>
      </c>
      <c r="Y10" s="17">
        <v>0.222218517311221</v>
      </c>
      <c r="Z10" s="17"/>
      <c r="AA10" s="17">
        <v>0.19524452431947201</v>
      </c>
      <c r="AB10" s="17">
        <v>0.293597703823544</v>
      </c>
      <c r="AC10" s="17"/>
      <c r="AD10" s="17">
        <v>0.182510452004261</v>
      </c>
      <c r="AE10" s="17">
        <v>0.16630579703107201</v>
      </c>
      <c r="AF10" s="17">
        <v>0.217397655628493</v>
      </c>
      <c r="AG10" s="17"/>
      <c r="AH10" s="17">
        <v>0.14329122087211801</v>
      </c>
      <c r="AI10" s="17">
        <v>0.246164924685224</v>
      </c>
      <c r="AJ10" s="17"/>
      <c r="AK10" s="17">
        <v>0.23039314273334</v>
      </c>
      <c r="AL10" s="17">
        <v>0.234752294493627</v>
      </c>
      <c r="AM10" s="17"/>
      <c r="AN10" s="17">
        <v>0.26037297057907199</v>
      </c>
      <c r="AO10" s="17">
        <v>0.18521624158688299</v>
      </c>
      <c r="AP10" s="17"/>
      <c r="AQ10" s="17">
        <v>0.153120431436191</v>
      </c>
      <c r="AR10" s="17">
        <v>0.27344384503413799</v>
      </c>
      <c r="AS10" s="17"/>
      <c r="AT10" s="17">
        <v>0.28290677974574402</v>
      </c>
      <c r="AU10" s="17">
        <v>0.27855319033363102</v>
      </c>
      <c r="AV10" s="17">
        <v>0.21636932811370399</v>
      </c>
      <c r="AW10" s="17">
        <v>0.100653277773726</v>
      </c>
      <c r="AX10" s="17"/>
      <c r="AY10" s="17">
        <v>0.17635002980626199</v>
      </c>
      <c r="AZ10" s="17">
        <v>0.247537735514124</v>
      </c>
      <c r="BA10" s="17"/>
      <c r="BB10" s="17">
        <v>0.225063923874009</v>
      </c>
      <c r="BC10" s="17">
        <v>0.23492928594659801</v>
      </c>
      <c r="BD10" s="17"/>
      <c r="BE10" s="17">
        <v>0.17730098452919099</v>
      </c>
      <c r="BF10" s="17">
        <v>0.24074996060572401</v>
      </c>
      <c r="BG10" s="17"/>
      <c r="BH10" s="17">
        <v>0.27532043613569801</v>
      </c>
      <c r="BI10" s="17">
        <v>0.229729199822303</v>
      </c>
      <c r="BJ10" s="17"/>
      <c r="BK10" s="17">
        <v>0.22617157928906501</v>
      </c>
      <c r="BL10" s="17">
        <v>0.23465040967455</v>
      </c>
      <c r="BM10" s="17"/>
      <c r="BN10" s="17">
        <v>0.16661541264611299</v>
      </c>
      <c r="BO10" s="17">
        <v>0.23644167137751601</v>
      </c>
      <c r="BP10" s="17"/>
      <c r="BQ10" s="17">
        <v>0.14548498836271601</v>
      </c>
      <c r="BR10" s="17">
        <v>0.240314302549793</v>
      </c>
      <c r="BS10" s="17"/>
      <c r="BT10" s="17">
        <v>0.210765728579483</v>
      </c>
      <c r="BU10" s="17">
        <v>0.234910284514562</v>
      </c>
      <c r="BV10" s="17"/>
      <c r="BW10" s="17">
        <v>0.224952232383833</v>
      </c>
      <c r="BX10" s="17">
        <v>0.23742084117769099</v>
      </c>
      <c r="BY10" s="17"/>
      <c r="BZ10" s="17">
        <v>0.162275533238979</v>
      </c>
      <c r="CA10" s="17">
        <v>0.23681593846673399</v>
      </c>
    </row>
    <row r="11" spans="2:79" x14ac:dyDescent="0.35">
      <c r="B11" s="18" t="s">
        <v>105</v>
      </c>
      <c r="C11" s="19">
        <v>0.20268446949905</v>
      </c>
      <c r="D11" s="19">
        <v>0.144618871206386</v>
      </c>
      <c r="E11" s="19">
        <v>0.19990401127944599</v>
      </c>
      <c r="F11" s="19">
        <v>0.22145846540074099</v>
      </c>
      <c r="G11" s="19">
        <v>0.19792558786359099</v>
      </c>
      <c r="H11" s="19">
        <v>0.28350934170845499</v>
      </c>
      <c r="I11" s="19">
        <v>0.155861603050826</v>
      </c>
      <c r="J11" s="19">
        <v>0.205292573126132</v>
      </c>
      <c r="K11" s="19">
        <v>0.246355636529561</v>
      </c>
      <c r="L11" s="19">
        <v>0.20539551913336301</v>
      </c>
      <c r="M11" s="19"/>
      <c r="N11" s="19">
        <v>0.29654013447109101</v>
      </c>
      <c r="O11" s="19">
        <v>0.227442454368012</v>
      </c>
      <c r="P11" s="19">
        <v>0.159735586974249</v>
      </c>
      <c r="Q11" s="19">
        <v>0.131698980073813</v>
      </c>
      <c r="R11" s="19"/>
      <c r="S11" s="19">
        <v>0.24386452493677499</v>
      </c>
      <c r="T11" s="19">
        <v>0.198825926129237</v>
      </c>
      <c r="U11" s="19">
        <v>0.143741751827899</v>
      </c>
      <c r="V11" s="19">
        <v>0.25135466022241298</v>
      </c>
      <c r="W11" s="19">
        <v>0.15914216704736101</v>
      </c>
      <c r="X11" s="19">
        <v>0.13052695506520301</v>
      </c>
      <c r="Y11" s="19">
        <v>0.146772563179492</v>
      </c>
      <c r="Z11" s="19"/>
      <c r="AA11" s="19">
        <v>0.13377995281105701</v>
      </c>
      <c r="AB11" s="19">
        <v>0.311403043640469</v>
      </c>
      <c r="AC11" s="19"/>
      <c r="AD11" s="19">
        <v>0.121851217258709</v>
      </c>
      <c r="AE11" s="19">
        <v>9.7824900954634503E-2</v>
      </c>
      <c r="AF11" s="19">
        <v>0.14554455184588</v>
      </c>
      <c r="AG11" s="19"/>
      <c r="AH11" s="19">
        <v>7.2051663157362306E-2</v>
      </c>
      <c r="AI11" s="19">
        <v>0.22119301692978499</v>
      </c>
      <c r="AJ11" s="19"/>
      <c r="AK11" s="19">
        <v>0.21625363134471001</v>
      </c>
      <c r="AL11" s="19">
        <v>0.19657030018106</v>
      </c>
      <c r="AM11" s="19"/>
      <c r="AN11" s="19">
        <v>0.242425786603023</v>
      </c>
      <c r="AO11" s="19">
        <v>0.131698980073813</v>
      </c>
      <c r="AP11" s="19"/>
      <c r="AQ11" s="19">
        <v>0.11944530856631499</v>
      </c>
      <c r="AR11" s="19">
        <v>0.24420733183316001</v>
      </c>
      <c r="AS11" s="19"/>
      <c r="AT11" s="19">
        <v>0.36037648835914499</v>
      </c>
      <c r="AU11" s="19">
        <v>0.24891450821705899</v>
      </c>
      <c r="AV11" s="19">
        <v>0.133646236312744</v>
      </c>
      <c r="AW11" s="19">
        <v>5.6072071495819199E-2</v>
      </c>
      <c r="AX11" s="19"/>
      <c r="AY11" s="19">
        <v>0.11232579332345501</v>
      </c>
      <c r="AZ11" s="19">
        <v>0.225080049434665</v>
      </c>
      <c r="BA11" s="19"/>
      <c r="BB11" s="19">
        <v>0.180103956582776</v>
      </c>
      <c r="BC11" s="19">
        <v>0.206832643698697</v>
      </c>
      <c r="BD11" s="19"/>
      <c r="BE11" s="19">
        <v>0.152100522839972</v>
      </c>
      <c r="BF11" s="19">
        <v>0.20931366872971799</v>
      </c>
      <c r="BG11" s="19"/>
      <c r="BH11" s="19">
        <v>0.176600423834189</v>
      </c>
      <c r="BI11" s="19">
        <v>0.20496734119858601</v>
      </c>
      <c r="BJ11" s="19"/>
      <c r="BK11" s="19">
        <v>0.163830630995387</v>
      </c>
      <c r="BL11" s="19">
        <v>0.20941679988289</v>
      </c>
      <c r="BM11" s="19"/>
      <c r="BN11" s="19">
        <v>0.120017893172437</v>
      </c>
      <c r="BO11" s="19">
        <v>0.20645177512243101</v>
      </c>
      <c r="BP11" s="19"/>
      <c r="BQ11" s="19">
        <v>7.4683399580086504E-2</v>
      </c>
      <c r="BR11" s="19">
        <v>0.212754230499445</v>
      </c>
      <c r="BS11" s="19"/>
      <c r="BT11" s="19">
        <v>0.132416427817584</v>
      </c>
      <c r="BU11" s="19">
        <v>0.20737902174658901</v>
      </c>
      <c r="BV11" s="19"/>
      <c r="BW11" s="19">
        <v>0.16688149534438401</v>
      </c>
      <c r="BX11" s="19">
        <v>0.21973653343372199</v>
      </c>
      <c r="BY11" s="19"/>
      <c r="BZ11" s="19">
        <v>0.109397299400259</v>
      </c>
      <c r="CA11" s="19">
        <v>0.20716726926732501</v>
      </c>
    </row>
    <row r="12" spans="2:79" x14ac:dyDescent="0.35">
      <c r="B12" s="16"/>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C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40</v>
      </c>
      <c r="C9" s="17">
        <v>0.37395670644044299</v>
      </c>
      <c r="D9" s="17">
        <v>0.30777144491217401</v>
      </c>
      <c r="E9" s="17">
        <v>0.41931574309562403</v>
      </c>
      <c r="F9" s="17">
        <v>0.35165844409045099</v>
      </c>
      <c r="G9" s="17">
        <v>0.42448718381852901</v>
      </c>
      <c r="H9" s="17">
        <v>0.3471851204086</v>
      </c>
      <c r="I9" s="17">
        <v>0.377689169087219</v>
      </c>
      <c r="J9" s="17">
        <v>0.39871160027322</v>
      </c>
      <c r="K9" s="17">
        <v>0.428644443651783</v>
      </c>
      <c r="L9" s="17">
        <v>0.33376717267878597</v>
      </c>
      <c r="M9" s="17"/>
      <c r="N9" s="17">
        <v>0.57354763356220095</v>
      </c>
      <c r="O9" s="17">
        <v>0.46490192517071999</v>
      </c>
      <c r="P9" s="17">
        <v>0.32018728975878902</v>
      </c>
      <c r="Q9" s="17">
        <v>0.186139871361198</v>
      </c>
      <c r="R9" s="17"/>
      <c r="S9" s="17">
        <v>0.48201273036007802</v>
      </c>
      <c r="T9" s="17">
        <v>0.36064482574106899</v>
      </c>
      <c r="U9" s="17">
        <v>0.292842088580822</v>
      </c>
      <c r="V9" s="17">
        <v>0.45464028519968203</v>
      </c>
      <c r="W9" s="17">
        <v>0.29748624629186099</v>
      </c>
      <c r="X9" s="17">
        <v>0.29078644631656297</v>
      </c>
      <c r="Y9" s="17">
        <v>0.35689543790974698</v>
      </c>
      <c r="Z9" s="17"/>
      <c r="AA9" s="17">
        <v>0.26728089155175699</v>
      </c>
      <c r="AB9" s="17">
        <v>0.54227139824195703</v>
      </c>
      <c r="AC9" s="17"/>
      <c r="AD9" s="17">
        <v>0.25039548556211899</v>
      </c>
      <c r="AE9" s="17">
        <v>0.193244150531898</v>
      </c>
      <c r="AF9" s="17">
        <v>0.31353315168255802</v>
      </c>
      <c r="AG9" s="17"/>
      <c r="AH9" s="17">
        <v>0.12545151696772699</v>
      </c>
      <c r="AI9" s="17">
        <v>0.40916585653792298</v>
      </c>
      <c r="AJ9" s="17"/>
      <c r="AK9" s="17">
        <v>0.368336995613538</v>
      </c>
      <c r="AL9" s="17">
        <v>0.37648890879049701</v>
      </c>
      <c r="AM9" s="17"/>
      <c r="AN9" s="17">
        <v>0.47910620193290099</v>
      </c>
      <c r="AO9" s="17">
        <v>0.186139871361198</v>
      </c>
      <c r="AP9" s="17"/>
      <c r="AQ9" s="17">
        <v>0.23933451633441599</v>
      </c>
      <c r="AR9" s="17">
        <v>0.44111137984478199</v>
      </c>
      <c r="AS9" s="17"/>
      <c r="AT9" s="17">
        <v>0.61373957342877306</v>
      </c>
      <c r="AU9" s="17">
        <v>0.45684509799501299</v>
      </c>
      <c r="AV9" s="17">
        <v>0.27560900123814502</v>
      </c>
      <c r="AW9" s="17">
        <v>9.9831881628338795E-2</v>
      </c>
      <c r="AX9" s="17"/>
      <c r="AY9" s="17">
        <v>0.252832740127581</v>
      </c>
      <c r="AZ9" s="17">
        <v>0.403977525519365</v>
      </c>
      <c r="BA9" s="17"/>
      <c r="BB9" s="17">
        <v>0.33730354254879702</v>
      </c>
      <c r="BC9" s="17">
        <v>0.380690110121508</v>
      </c>
      <c r="BD9" s="17"/>
      <c r="BE9" s="17">
        <v>0.24739927632184</v>
      </c>
      <c r="BF9" s="17">
        <v>0.390542490543689</v>
      </c>
      <c r="BG9" s="17"/>
      <c r="BH9" s="17">
        <v>0.37637073636317597</v>
      </c>
      <c r="BI9" s="17">
        <v>0.37374543090967499</v>
      </c>
      <c r="BJ9" s="17"/>
      <c r="BK9" s="17">
        <v>0.263480217478817</v>
      </c>
      <c r="BL9" s="17">
        <v>0.39309932534194902</v>
      </c>
      <c r="BM9" s="17"/>
      <c r="BN9" s="17">
        <v>0.233976970033274</v>
      </c>
      <c r="BO9" s="17">
        <v>0.38033590431652903</v>
      </c>
      <c r="BP9" s="17"/>
      <c r="BQ9" s="17">
        <v>0.15670208626142501</v>
      </c>
      <c r="BR9" s="17">
        <v>0.39104798624630099</v>
      </c>
      <c r="BS9" s="17"/>
      <c r="BT9" s="17">
        <v>0.30699386042635901</v>
      </c>
      <c r="BU9" s="17">
        <v>0.37843044118150898</v>
      </c>
      <c r="BV9" s="17"/>
      <c r="BW9" s="17">
        <v>0.36528000908209501</v>
      </c>
      <c r="BX9" s="17">
        <v>0.37808920106106397</v>
      </c>
      <c r="BY9" s="17"/>
      <c r="BZ9" s="17">
        <v>0.189780007633463</v>
      </c>
      <c r="CA9" s="17">
        <v>0.38280709028057103</v>
      </c>
    </row>
    <row r="10" spans="2:79" ht="29" x14ac:dyDescent="0.35">
      <c r="B10" s="18" t="s">
        <v>622</v>
      </c>
      <c r="C10" s="17">
        <v>5.9349321865739199E-2</v>
      </c>
      <c r="D10" s="17">
        <v>8.0723555530171298E-2</v>
      </c>
      <c r="E10" s="17">
        <v>4.3251113425772897E-2</v>
      </c>
      <c r="F10" s="17">
        <v>5.3074659426520898E-2</v>
      </c>
      <c r="G10" s="17">
        <v>5.0630192685197001E-2</v>
      </c>
      <c r="H10" s="17">
        <v>7.4327333503282106E-2</v>
      </c>
      <c r="I10" s="17">
        <v>3.6488091731387298E-2</v>
      </c>
      <c r="J10" s="17">
        <v>8.5376263982057193E-2</v>
      </c>
      <c r="K10" s="17">
        <v>7.8639918562648306E-2</v>
      </c>
      <c r="L10" s="17">
        <v>5.8119783422832298E-2</v>
      </c>
      <c r="M10" s="17"/>
      <c r="N10" s="17">
        <v>2.6857072092169899E-2</v>
      </c>
      <c r="O10" s="17">
        <v>4.1754488030290603E-2</v>
      </c>
      <c r="P10" s="17">
        <v>8.2924126786899102E-2</v>
      </c>
      <c r="Q10" s="17">
        <v>8.4940952407821804E-2</v>
      </c>
      <c r="R10" s="17"/>
      <c r="S10" s="17">
        <v>5.9396972781185803E-2</v>
      </c>
      <c r="T10" s="17">
        <v>5.8652230592203002E-2</v>
      </c>
      <c r="U10" s="17">
        <v>9.45545722901181E-2</v>
      </c>
      <c r="V10" s="17">
        <v>4.22598261400777E-2</v>
      </c>
      <c r="W10" s="17">
        <v>6.6672148051651198E-2</v>
      </c>
      <c r="X10" s="17">
        <v>7.2905764604352094E-2</v>
      </c>
      <c r="Y10" s="17">
        <v>6.6288120819851998E-2</v>
      </c>
      <c r="Z10" s="17"/>
      <c r="AA10" s="17">
        <v>7.7264050657405797E-2</v>
      </c>
      <c r="AB10" s="17">
        <v>3.1083195580006402E-2</v>
      </c>
      <c r="AC10" s="17"/>
      <c r="AD10" s="17">
        <v>9.3511889563008196E-2</v>
      </c>
      <c r="AE10" s="17">
        <v>6.8231487273000893E-2</v>
      </c>
      <c r="AF10" s="17">
        <v>7.1146234509712997E-2</v>
      </c>
      <c r="AG10" s="17"/>
      <c r="AH10" s="17">
        <v>8.0443216332052897E-2</v>
      </c>
      <c r="AI10" s="17">
        <v>5.6360659544518903E-2</v>
      </c>
      <c r="AJ10" s="17"/>
      <c r="AK10" s="17">
        <v>5.7695634844279101E-2</v>
      </c>
      <c r="AL10" s="17">
        <v>6.0094461658688501E-2</v>
      </c>
      <c r="AM10" s="17"/>
      <c r="AN10" s="17">
        <v>4.5021814753855603E-2</v>
      </c>
      <c r="AO10" s="17">
        <v>8.4940952407821804E-2</v>
      </c>
      <c r="AP10" s="17"/>
      <c r="AQ10" s="17">
        <v>7.9251017678960506E-2</v>
      </c>
      <c r="AR10" s="17">
        <v>4.9421598349454497E-2</v>
      </c>
      <c r="AS10" s="17"/>
      <c r="AT10" s="17">
        <v>2.30178525653871E-2</v>
      </c>
      <c r="AU10" s="17">
        <v>4.4142198754874698E-2</v>
      </c>
      <c r="AV10" s="17">
        <v>7.5719988031953206E-2</v>
      </c>
      <c r="AW10" s="17">
        <v>0.102805686051364</v>
      </c>
      <c r="AX10" s="17"/>
      <c r="AY10" s="17">
        <v>7.4878050477808003E-2</v>
      </c>
      <c r="AZ10" s="17">
        <v>5.5500495193531001E-2</v>
      </c>
      <c r="BA10" s="17"/>
      <c r="BB10" s="17">
        <v>6.3241845162536003E-2</v>
      </c>
      <c r="BC10" s="17">
        <v>5.8634242240614302E-2</v>
      </c>
      <c r="BD10" s="17"/>
      <c r="BE10" s="17">
        <v>6.4378510010468307E-2</v>
      </c>
      <c r="BF10" s="17">
        <v>5.8690229557172999E-2</v>
      </c>
      <c r="BG10" s="17"/>
      <c r="BH10" s="17">
        <v>6.8809989759453002E-2</v>
      </c>
      <c r="BI10" s="17">
        <v>5.85213256541562E-2</v>
      </c>
      <c r="BJ10" s="17"/>
      <c r="BK10" s="17">
        <v>9.1165743926528903E-2</v>
      </c>
      <c r="BL10" s="17">
        <v>5.3836387412050199E-2</v>
      </c>
      <c r="BM10" s="17"/>
      <c r="BN10" s="17">
        <v>0.12334588602675001</v>
      </c>
      <c r="BO10" s="17">
        <v>5.6432851549026997E-2</v>
      </c>
      <c r="BP10" s="17"/>
      <c r="BQ10" s="17">
        <v>0.106152513906649</v>
      </c>
      <c r="BR10" s="17">
        <v>5.5667345158779698E-2</v>
      </c>
      <c r="BS10" s="17"/>
      <c r="BT10" s="17">
        <v>7.2811640683327003E-2</v>
      </c>
      <c r="BU10" s="17">
        <v>5.8449915000970201E-2</v>
      </c>
      <c r="BV10" s="17"/>
      <c r="BW10" s="17">
        <v>6.3838927250740099E-2</v>
      </c>
      <c r="BX10" s="17">
        <v>5.7211034757641402E-2</v>
      </c>
      <c r="BY10" s="17"/>
      <c r="BZ10" s="17">
        <v>7.7329385661603703E-2</v>
      </c>
      <c r="CA10" s="17">
        <v>5.8485312101778E-2</v>
      </c>
    </row>
    <row r="11" spans="2:79" ht="29" x14ac:dyDescent="0.35">
      <c r="B11" s="18" t="s">
        <v>623</v>
      </c>
      <c r="C11" s="17">
        <v>0.102520209886209</v>
      </c>
      <c r="D11" s="17">
        <v>0.13785314868209</v>
      </c>
      <c r="E11" s="17">
        <v>0.12931796417230901</v>
      </c>
      <c r="F11" s="17">
        <v>7.7554526792484202E-2</v>
      </c>
      <c r="G11" s="17">
        <v>0.12952409045170399</v>
      </c>
      <c r="H11" s="17">
        <v>9.9802184290311097E-2</v>
      </c>
      <c r="I11" s="17">
        <v>5.36032915439753E-2</v>
      </c>
      <c r="J11" s="17">
        <v>9.08936034271665E-2</v>
      </c>
      <c r="K11" s="17">
        <v>0.12200300906248999</v>
      </c>
      <c r="L11" s="17">
        <v>6.38742442737609E-2</v>
      </c>
      <c r="M11" s="17"/>
      <c r="N11" s="17">
        <v>2.7788268098185399E-2</v>
      </c>
      <c r="O11" s="17">
        <v>7.2150568368066201E-2</v>
      </c>
      <c r="P11" s="17">
        <v>0.13745376402942699</v>
      </c>
      <c r="Q11" s="17">
        <v>0.16441203236989199</v>
      </c>
      <c r="R11" s="17"/>
      <c r="S11" s="17">
        <v>6.6746593324073206E-2</v>
      </c>
      <c r="T11" s="17">
        <v>0.116049571837905</v>
      </c>
      <c r="U11" s="17">
        <v>0.15762334955381899</v>
      </c>
      <c r="V11" s="17">
        <v>5.22368957327176E-2</v>
      </c>
      <c r="W11" s="17">
        <v>0.158937332933757</v>
      </c>
      <c r="X11" s="17">
        <v>0.15462212119204299</v>
      </c>
      <c r="Y11" s="17">
        <v>9.7393376634682505E-2</v>
      </c>
      <c r="Z11" s="17"/>
      <c r="AA11" s="17">
        <v>0.144156993594832</v>
      </c>
      <c r="AB11" s="17">
        <v>3.6825071537973798E-2</v>
      </c>
      <c r="AC11" s="17"/>
      <c r="AD11" s="17">
        <v>0.141979048155573</v>
      </c>
      <c r="AE11" s="17">
        <v>0.18570566126066501</v>
      </c>
      <c r="AF11" s="17">
        <v>0.12724712752436099</v>
      </c>
      <c r="AG11" s="17"/>
      <c r="AH11" s="17">
        <v>0.21642991647797499</v>
      </c>
      <c r="AI11" s="17">
        <v>8.6381054138761001E-2</v>
      </c>
      <c r="AJ11" s="17"/>
      <c r="AK11" s="17">
        <v>9.0956240032518704E-2</v>
      </c>
      <c r="AL11" s="17">
        <v>0.107730853732735</v>
      </c>
      <c r="AM11" s="17"/>
      <c r="AN11" s="17">
        <v>6.7869993857800098E-2</v>
      </c>
      <c r="AO11" s="17">
        <v>0.16441203236989199</v>
      </c>
      <c r="AP11" s="17"/>
      <c r="AQ11" s="17">
        <v>0.126624378842535</v>
      </c>
      <c r="AR11" s="17">
        <v>9.0496132780717706E-2</v>
      </c>
      <c r="AS11" s="17"/>
      <c r="AT11" s="17">
        <v>3.3903668618088599E-2</v>
      </c>
      <c r="AU11" s="17">
        <v>8.6518954998494602E-2</v>
      </c>
      <c r="AV11" s="17">
        <v>0.123454304059716</v>
      </c>
      <c r="AW11" s="17">
        <v>0.184481489077641</v>
      </c>
      <c r="AX11" s="17"/>
      <c r="AY11" s="17">
        <v>0.13446133561537199</v>
      </c>
      <c r="AZ11" s="17">
        <v>9.4603537522496797E-2</v>
      </c>
      <c r="BA11" s="17"/>
      <c r="BB11" s="17">
        <v>0.10866642774405701</v>
      </c>
      <c r="BC11" s="17">
        <v>0.101391113198376</v>
      </c>
      <c r="BD11" s="17"/>
      <c r="BE11" s="17">
        <v>0.14365441500255</v>
      </c>
      <c r="BF11" s="17">
        <v>9.7129431607297895E-2</v>
      </c>
      <c r="BG11" s="17"/>
      <c r="BH11" s="17">
        <v>0.117468722457507</v>
      </c>
      <c r="BI11" s="17">
        <v>0.10121191834517999</v>
      </c>
      <c r="BJ11" s="17"/>
      <c r="BK11" s="17">
        <v>0.155213799719886</v>
      </c>
      <c r="BL11" s="17">
        <v>9.3389820984289398E-2</v>
      </c>
      <c r="BM11" s="17"/>
      <c r="BN11" s="17">
        <v>0.187066485993297</v>
      </c>
      <c r="BO11" s="17">
        <v>9.8667242029458396E-2</v>
      </c>
      <c r="BP11" s="17"/>
      <c r="BQ11" s="17">
        <v>0.174211497350794</v>
      </c>
      <c r="BR11" s="17">
        <v>9.6880302883588496E-2</v>
      </c>
      <c r="BS11" s="17"/>
      <c r="BT11" s="17">
        <v>0.141243665453955</v>
      </c>
      <c r="BU11" s="17">
        <v>9.9933126469368305E-2</v>
      </c>
      <c r="BV11" s="17"/>
      <c r="BW11" s="17">
        <v>0.109029930776888</v>
      </c>
      <c r="BX11" s="17">
        <v>9.9419792129148393E-2</v>
      </c>
      <c r="BY11" s="17"/>
      <c r="BZ11" s="17">
        <v>0.194619182715317</v>
      </c>
      <c r="CA11" s="17">
        <v>9.8094507470545406E-2</v>
      </c>
    </row>
    <row r="12" spans="2:79" ht="29" x14ac:dyDescent="0.35">
      <c r="B12" s="18" t="s">
        <v>624</v>
      </c>
      <c r="C12" s="17">
        <v>0.17481314147850899</v>
      </c>
      <c r="D12" s="17">
        <v>0.17587361809979701</v>
      </c>
      <c r="E12" s="17">
        <v>0.178562913241609</v>
      </c>
      <c r="F12" s="17">
        <v>0.213033069500846</v>
      </c>
      <c r="G12" s="17">
        <v>0.15663902141968999</v>
      </c>
      <c r="H12" s="17">
        <v>0.13348307372565199</v>
      </c>
      <c r="I12" s="17">
        <v>0.19460802861945201</v>
      </c>
      <c r="J12" s="17">
        <v>0.161007313246644</v>
      </c>
      <c r="K12" s="17">
        <v>0.16393072422576899</v>
      </c>
      <c r="L12" s="17">
        <v>0.19525571826596899</v>
      </c>
      <c r="M12" s="17"/>
      <c r="N12" s="17">
        <v>6.5597036981234397E-2</v>
      </c>
      <c r="O12" s="17">
        <v>0.14718387362202301</v>
      </c>
      <c r="P12" s="17">
        <v>0.20614860320561801</v>
      </c>
      <c r="Q12" s="17">
        <v>0.26492822047310699</v>
      </c>
      <c r="R12" s="17"/>
      <c r="S12" s="17">
        <v>0.115305907782127</v>
      </c>
      <c r="T12" s="17">
        <v>0.16952741970768301</v>
      </c>
      <c r="U12" s="17">
        <v>0.217299250842443</v>
      </c>
      <c r="V12" s="17">
        <v>0.143912033075623</v>
      </c>
      <c r="W12" s="17">
        <v>0.23580323983231499</v>
      </c>
      <c r="X12" s="17">
        <v>0.24008088164986099</v>
      </c>
      <c r="Y12" s="17">
        <v>0.19603734721862401</v>
      </c>
      <c r="Z12" s="17"/>
      <c r="AA12" s="17">
        <v>0.23723985319524599</v>
      </c>
      <c r="AB12" s="17">
        <v>7.6315344637223198E-2</v>
      </c>
      <c r="AC12" s="17"/>
      <c r="AD12" s="17">
        <v>0.25216208028188503</v>
      </c>
      <c r="AE12" s="17">
        <v>0.297947172040115</v>
      </c>
      <c r="AF12" s="17">
        <v>0.19976196325996001</v>
      </c>
      <c r="AG12" s="17"/>
      <c r="AH12" s="17">
        <v>0.32172394740889598</v>
      </c>
      <c r="AI12" s="17">
        <v>0.15399826582975501</v>
      </c>
      <c r="AJ12" s="17"/>
      <c r="AK12" s="17">
        <v>0.15327703811485399</v>
      </c>
      <c r="AL12" s="17">
        <v>0.18451715886092701</v>
      </c>
      <c r="AM12" s="17"/>
      <c r="AN12" s="17">
        <v>0.124362099171535</v>
      </c>
      <c r="AO12" s="17">
        <v>0.26492822047310699</v>
      </c>
      <c r="AP12" s="17"/>
      <c r="AQ12" s="17">
        <v>0.233181941139078</v>
      </c>
      <c r="AR12" s="17">
        <v>0.14569656214547699</v>
      </c>
      <c r="AS12" s="17"/>
      <c r="AT12" s="17">
        <v>4.0128555088502001E-2</v>
      </c>
      <c r="AU12" s="17">
        <v>0.10826695183190201</v>
      </c>
      <c r="AV12" s="17">
        <v>0.246133771299301</v>
      </c>
      <c r="AW12" s="17">
        <v>0.33157891468594097</v>
      </c>
      <c r="AX12" s="17"/>
      <c r="AY12" s="17">
        <v>0.25055813471695598</v>
      </c>
      <c r="AZ12" s="17">
        <v>0.15603959230103201</v>
      </c>
      <c r="BA12" s="17"/>
      <c r="BB12" s="17">
        <v>0.18277601067985599</v>
      </c>
      <c r="BC12" s="17">
        <v>0.17335031516013999</v>
      </c>
      <c r="BD12" s="17"/>
      <c r="BE12" s="17">
        <v>0.25286908520114298</v>
      </c>
      <c r="BF12" s="17">
        <v>0.16458364306545301</v>
      </c>
      <c r="BG12" s="17"/>
      <c r="BH12" s="17">
        <v>0.14341049546833901</v>
      </c>
      <c r="BI12" s="17">
        <v>0.17756149626933501</v>
      </c>
      <c r="BJ12" s="17"/>
      <c r="BK12" s="17">
        <v>0.221160294930833</v>
      </c>
      <c r="BL12" s="17">
        <v>0.16678242015448499</v>
      </c>
      <c r="BM12" s="17"/>
      <c r="BN12" s="17">
        <v>0.19445748008880101</v>
      </c>
      <c r="BO12" s="17">
        <v>0.17391790387943701</v>
      </c>
      <c r="BP12" s="17"/>
      <c r="BQ12" s="17">
        <v>0.26043699620043498</v>
      </c>
      <c r="BR12" s="17">
        <v>0.16807716846259499</v>
      </c>
      <c r="BS12" s="17"/>
      <c r="BT12" s="17">
        <v>0.17182067399943199</v>
      </c>
      <c r="BU12" s="17">
        <v>0.17501306586224599</v>
      </c>
      <c r="BV12" s="17"/>
      <c r="BW12" s="17">
        <v>0.18486611660781299</v>
      </c>
      <c r="BX12" s="17">
        <v>0.170025160069534</v>
      </c>
      <c r="BY12" s="17"/>
      <c r="BZ12" s="17">
        <v>0.23276629816160499</v>
      </c>
      <c r="CA12" s="17">
        <v>0.17202827409455199</v>
      </c>
    </row>
    <row r="13" spans="2:79" ht="29" x14ac:dyDescent="0.35">
      <c r="B13" s="18" t="s">
        <v>625</v>
      </c>
      <c r="C13" s="17">
        <v>8.2185889626614703E-2</v>
      </c>
      <c r="D13" s="17">
        <v>8.4631458304876103E-2</v>
      </c>
      <c r="E13" s="17">
        <v>8.3392174523478704E-2</v>
      </c>
      <c r="F13" s="17">
        <v>7.6272236833578602E-2</v>
      </c>
      <c r="G13" s="17">
        <v>6.8944894564379994E-2</v>
      </c>
      <c r="H13" s="17">
        <v>7.7885395875226998E-2</v>
      </c>
      <c r="I13" s="17">
        <v>0.114842270106852</v>
      </c>
      <c r="J13" s="17">
        <v>4.6061689850283902E-2</v>
      </c>
      <c r="K13" s="17">
        <v>6.9523479647459696E-2</v>
      </c>
      <c r="L13" s="17">
        <v>0.110391408069344</v>
      </c>
      <c r="M13" s="17"/>
      <c r="N13" s="17">
        <v>5.2693579708890201E-2</v>
      </c>
      <c r="O13" s="17">
        <v>7.4750916745003199E-2</v>
      </c>
      <c r="P13" s="17">
        <v>8.3363646679149001E-2</v>
      </c>
      <c r="Q13" s="17">
        <v>0.109687867100354</v>
      </c>
      <c r="R13" s="17"/>
      <c r="S13" s="17">
        <v>7.55251083630889E-2</v>
      </c>
      <c r="T13" s="17">
        <v>9.5933137356703196E-2</v>
      </c>
      <c r="U13" s="17">
        <v>0.10350114704923601</v>
      </c>
      <c r="V13" s="17">
        <v>6.3246835914864602E-2</v>
      </c>
      <c r="W13" s="17">
        <v>7.2486437836810302E-2</v>
      </c>
      <c r="X13" s="17">
        <v>0.112644659035124</v>
      </c>
      <c r="Y13" s="17">
        <v>0.1206416457963</v>
      </c>
      <c r="Z13" s="17"/>
      <c r="AA13" s="17">
        <v>0.107365999754183</v>
      </c>
      <c r="AB13" s="17">
        <v>4.2456336305909302E-2</v>
      </c>
      <c r="AC13" s="17"/>
      <c r="AD13" s="17">
        <v>0.114822513028448</v>
      </c>
      <c r="AE13" s="17">
        <v>0.129386220248974</v>
      </c>
      <c r="AF13" s="17">
        <v>9.3374766531236594E-2</v>
      </c>
      <c r="AG13" s="17"/>
      <c r="AH13" s="17">
        <v>0.16050659456892999</v>
      </c>
      <c r="AI13" s="17">
        <v>7.1089117515313702E-2</v>
      </c>
      <c r="AJ13" s="17"/>
      <c r="AK13" s="17">
        <v>7.8156475931467503E-2</v>
      </c>
      <c r="AL13" s="17">
        <v>8.4001515224170598E-2</v>
      </c>
      <c r="AM13" s="17"/>
      <c r="AN13" s="17">
        <v>6.6788872340126801E-2</v>
      </c>
      <c r="AO13" s="17">
        <v>0.109687867100354</v>
      </c>
      <c r="AP13" s="17"/>
      <c r="AQ13" s="17">
        <v>0.12804561503185399</v>
      </c>
      <c r="AR13" s="17">
        <v>5.93093127444832E-2</v>
      </c>
      <c r="AS13" s="17"/>
      <c r="AT13" s="17">
        <v>2.9654501833527799E-2</v>
      </c>
      <c r="AU13" s="17">
        <v>6.0116390459265E-2</v>
      </c>
      <c r="AV13" s="17">
        <v>9.8816814746318093E-2</v>
      </c>
      <c r="AW13" s="17">
        <v>0.165955733057531</v>
      </c>
      <c r="AX13" s="17"/>
      <c r="AY13" s="17">
        <v>0.12997943823315899</v>
      </c>
      <c r="AZ13" s="17">
        <v>7.0340162314889904E-2</v>
      </c>
      <c r="BA13" s="17"/>
      <c r="BB13" s="17">
        <v>0.10039330490922301</v>
      </c>
      <c r="BC13" s="17">
        <v>7.8841079409166404E-2</v>
      </c>
      <c r="BD13" s="17"/>
      <c r="BE13" s="17">
        <v>0.117996683567432</v>
      </c>
      <c r="BF13" s="17">
        <v>7.7492762590836706E-2</v>
      </c>
      <c r="BG13" s="17"/>
      <c r="BH13" s="17">
        <v>7.5870308102911996E-2</v>
      </c>
      <c r="BI13" s="17">
        <v>8.27386283586279E-2</v>
      </c>
      <c r="BJ13" s="17"/>
      <c r="BK13" s="17">
        <v>9.92279696821107E-2</v>
      </c>
      <c r="BL13" s="17">
        <v>7.9232953242977203E-2</v>
      </c>
      <c r="BM13" s="17"/>
      <c r="BN13" s="17">
        <v>0.119305155909652</v>
      </c>
      <c r="BO13" s="17">
        <v>8.04942794642277E-2</v>
      </c>
      <c r="BP13" s="17"/>
      <c r="BQ13" s="17">
        <v>0.15089022007591499</v>
      </c>
      <c r="BR13" s="17">
        <v>7.6780964591577405E-2</v>
      </c>
      <c r="BS13" s="17"/>
      <c r="BT13" s="17">
        <v>0.100689064570541</v>
      </c>
      <c r="BU13" s="17">
        <v>8.0949707153885803E-2</v>
      </c>
      <c r="BV13" s="17"/>
      <c r="BW13" s="17">
        <v>9.3455456787232896E-2</v>
      </c>
      <c r="BX13" s="17">
        <v>7.6818475765721997E-2</v>
      </c>
      <c r="BY13" s="17"/>
      <c r="BZ13" s="17">
        <v>0.174956560660991</v>
      </c>
      <c r="CA13" s="17">
        <v>7.7727909583108198E-2</v>
      </c>
    </row>
    <row r="14" spans="2:79" ht="29" x14ac:dyDescent="0.35">
      <c r="B14" s="18" t="s">
        <v>626</v>
      </c>
      <c r="C14" s="17">
        <v>6.3546894354395894E-2</v>
      </c>
      <c r="D14" s="17">
        <v>6.6890507940270197E-2</v>
      </c>
      <c r="E14" s="17">
        <v>5.3866208676112103E-2</v>
      </c>
      <c r="F14" s="17">
        <v>5.0127778484354298E-2</v>
      </c>
      <c r="G14" s="17">
        <v>6.5120715215666994E-2</v>
      </c>
      <c r="H14" s="17">
        <v>5.4859211833156903E-2</v>
      </c>
      <c r="I14" s="17">
        <v>9.1721442048554799E-2</v>
      </c>
      <c r="J14" s="17">
        <v>7.3154235865429906E-2</v>
      </c>
      <c r="K14" s="17">
        <v>3.01460622887516E-2</v>
      </c>
      <c r="L14" s="17">
        <v>7.2376019149390403E-2</v>
      </c>
      <c r="M14" s="17"/>
      <c r="N14" s="17">
        <v>9.9682328116631594E-2</v>
      </c>
      <c r="O14" s="17">
        <v>5.4017780276382397E-2</v>
      </c>
      <c r="P14" s="17">
        <v>5.16632059494221E-2</v>
      </c>
      <c r="Q14" s="17">
        <v>4.43653253022279E-2</v>
      </c>
      <c r="R14" s="17"/>
      <c r="S14" s="17">
        <v>7.54589012151584E-2</v>
      </c>
      <c r="T14" s="17">
        <v>5.7894825137676902E-2</v>
      </c>
      <c r="U14" s="17">
        <v>4.43321300791336E-2</v>
      </c>
      <c r="V14" s="17">
        <v>7.5709883040736795E-2</v>
      </c>
      <c r="W14" s="17">
        <v>6.3521106115541501E-2</v>
      </c>
      <c r="X14" s="17">
        <v>4.3401829399521502E-2</v>
      </c>
      <c r="Y14" s="17">
        <v>7.5081636198347304E-2</v>
      </c>
      <c r="Z14" s="17"/>
      <c r="AA14" s="17">
        <v>5.9099049601667501E-2</v>
      </c>
      <c r="AB14" s="17">
        <v>7.0564770144870503E-2</v>
      </c>
      <c r="AC14" s="17"/>
      <c r="AD14" s="17">
        <v>5.4608886658729899E-2</v>
      </c>
      <c r="AE14" s="17">
        <v>4.7908817834998299E-2</v>
      </c>
      <c r="AF14" s="17">
        <v>6.9022996869014905E-2</v>
      </c>
      <c r="AG14" s="17"/>
      <c r="AH14" s="17">
        <v>4.2397161642696198E-2</v>
      </c>
      <c r="AI14" s="17">
        <v>6.6543468048280693E-2</v>
      </c>
      <c r="AJ14" s="17"/>
      <c r="AK14" s="17">
        <v>7.8576731160482499E-2</v>
      </c>
      <c r="AL14" s="17">
        <v>5.6774555126710403E-2</v>
      </c>
      <c r="AM14" s="17"/>
      <c r="AN14" s="17">
        <v>7.42857203373712E-2</v>
      </c>
      <c r="AO14" s="17">
        <v>4.43653253022279E-2</v>
      </c>
      <c r="AP14" s="17"/>
      <c r="AQ14" s="17">
        <v>8.0571453164528503E-2</v>
      </c>
      <c r="AR14" s="17">
        <v>5.5054396305991203E-2</v>
      </c>
      <c r="AS14" s="17"/>
      <c r="AT14" s="17">
        <v>6.1626153434088303E-2</v>
      </c>
      <c r="AU14" s="17">
        <v>7.1567297633875898E-2</v>
      </c>
      <c r="AV14" s="17">
        <v>5.6589934896163499E-2</v>
      </c>
      <c r="AW14" s="17">
        <v>6.5144309605707398E-2</v>
      </c>
      <c r="AX14" s="17"/>
      <c r="AY14" s="17">
        <v>6.12244188917902E-2</v>
      </c>
      <c r="AZ14" s="17">
        <v>6.4122524576890605E-2</v>
      </c>
      <c r="BA14" s="17"/>
      <c r="BB14" s="17">
        <v>6.33602248303754E-2</v>
      </c>
      <c r="BC14" s="17">
        <v>6.3581186653524496E-2</v>
      </c>
      <c r="BD14" s="17"/>
      <c r="BE14" s="17">
        <v>5.6644427286197598E-2</v>
      </c>
      <c r="BF14" s="17">
        <v>6.4451486273381695E-2</v>
      </c>
      <c r="BG14" s="17"/>
      <c r="BH14" s="17">
        <v>6.6104768196401098E-2</v>
      </c>
      <c r="BI14" s="17">
        <v>6.3323029625744501E-2</v>
      </c>
      <c r="BJ14" s="17"/>
      <c r="BK14" s="17">
        <v>5.4592346527779001E-2</v>
      </c>
      <c r="BL14" s="17">
        <v>6.5098477845972696E-2</v>
      </c>
      <c r="BM14" s="17"/>
      <c r="BN14" s="17">
        <v>4.1369292876821499E-2</v>
      </c>
      <c r="BO14" s="17">
        <v>6.4557578556792894E-2</v>
      </c>
      <c r="BP14" s="17"/>
      <c r="BQ14" s="17">
        <v>6.2428507770088897E-2</v>
      </c>
      <c r="BR14" s="17">
        <v>6.3634877100299095E-2</v>
      </c>
      <c r="BS14" s="17"/>
      <c r="BT14" s="17">
        <v>9.7168665816471905E-2</v>
      </c>
      <c r="BU14" s="17">
        <v>6.1300650414668298E-2</v>
      </c>
      <c r="BV14" s="17"/>
      <c r="BW14" s="17">
        <v>7.4485365621372299E-2</v>
      </c>
      <c r="BX14" s="17">
        <v>5.8337173212619102E-2</v>
      </c>
      <c r="BY14" s="17"/>
      <c r="BZ14" s="17">
        <v>6.8953189697205305E-2</v>
      </c>
      <c r="CA14" s="17">
        <v>6.3287101507380497E-2</v>
      </c>
    </row>
    <row r="15" spans="2:79" x14ac:dyDescent="0.35">
      <c r="B15" s="18" t="s">
        <v>75</v>
      </c>
      <c r="C15" s="19">
        <v>0.14362783634808801</v>
      </c>
      <c r="D15" s="19">
        <v>0.14625626653062099</v>
      </c>
      <c r="E15" s="19">
        <v>9.2293882865093796E-2</v>
      </c>
      <c r="F15" s="19">
        <v>0.178279284871765</v>
      </c>
      <c r="G15" s="19">
        <v>0.104653901844834</v>
      </c>
      <c r="H15" s="19">
        <v>0.21245768036377199</v>
      </c>
      <c r="I15" s="19">
        <v>0.13104770686256001</v>
      </c>
      <c r="J15" s="19">
        <v>0.144795293355199</v>
      </c>
      <c r="K15" s="19">
        <v>0.107112362561098</v>
      </c>
      <c r="L15" s="19">
        <v>0.16621565413991801</v>
      </c>
      <c r="M15" s="19"/>
      <c r="N15" s="19">
        <v>0.153834081440687</v>
      </c>
      <c r="O15" s="19">
        <v>0.14524044778751399</v>
      </c>
      <c r="P15" s="19">
        <v>0.118259363590696</v>
      </c>
      <c r="Q15" s="19">
        <v>0.1455257309854</v>
      </c>
      <c r="R15" s="19"/>
      <c r="S15" s="19">
        <v>0.125553786174288</v>
      </c>
      <c r="T15" s="19">
        <v>0.14129798962676099</v>
      </c>
      <c r="U15" s="19">
        <v>8.9847461604428205E-2</v>
      </c>
      <c r="V15" s="19">
        <v>0.167994240896298</v>
      </c>
      <c r="W15" s="19">
        <v>0.105093488938064</v>
      </c>
      <c r="X15" s="19">
        <v>8.5558297802535793E-2</v>
      </c>
      <c r="Y15" s="19">
        <v>8.7662435422447504E-2</v>
      </c>
      <c r="Z15" s="19"/>
      <c r="AA15" s="19">
        <v>0.10759316164490999</v>
      </c>
      <c r="AB15" s="19">
        <v>0.20048388355205901</v>
      </c>
      <c r="AC15" s="19"/>
      <c r="AD15" s="19">
        <v>9.2520096750237299E-2</v>
      </c>
      <c r="AE15" s="19">
        <v>7.7576490810348397E-2</v>
      </c>
      <c r="AF15" s="19">
        <v>0.12591375962315601</v>
      </c>
      <c r="AG15" s="19"/>
      <c r="AH15" s="19">
        <v>5.3047646601722898E-2</v>
      </c>
      <c r="AI15" s="19">
        <v>0.156461578385448</v>
      </c>
      <c r="AJ15" s="19"/>
      <c r="AK15" s="19">
        <v>0.17300088430286001</v>
      </c>
      <c r="AL15" s="19">
        <v>0.130392546606271</v>
      </c>
      <c r="AM15" s="19"/>
      <c r="AN15" s="19">
        <v>0.14256529760641001</v>
      </c>
      <c r="AO15" s="19">
        <v>0.1455257309854</v>
      </c>
      <c r="AP15" s="19"/>
      <c r="AQ15" s="19">
        <v>0.11299107780862901</v>
      </c>
      <c r="AR15" s="19">
        <v>0.15891061782909499</v>
      </c>
      <c r="AS15" s="19"/>
      <c r="AT15" s="19">
        <v>0.19792969503163299</v>
      </c>
      <c r="AU15" s="19">
        <v>0.17254310832657499</v>
      </c>
      <c r="AV15" s="19">
        <v>0.123676185728404</v>
      </c>
      <c r="AW15" s="19">
        <v>5.0201985893475999E-2</v>
      </c>
      <c r="AX15" s="19"/>
      <c r="AY15" s="19">
        <v>9.6065881937333897E-2</v>
      </c>
      <c r="AZ15" s="19">
        <v>0.155416162571794</v>
      </c>
      <c r="BA15" s="19"/>
      <c r="BB15" s="19">
        <v>0.14425864412515499</v>
      </c>
      <c r="BC15" s="19">
        <v>0.14351195321667001</v>
      </c>
      <c r="BD15" s="19"/>
      <c r="BE15" s="19">
        <v>0.117057602610368</v>
      </c>
      <c r="BF15" s="19">
        <v>0.147109956362169</v>
      </c>
      <c r="BG15" s="19"/>
      <c r="BH15" s="19">
        <v>0.15196497965221301</v>
      </c>
      <c r="BI15" s="19">
        <v>0.14289817083728201</v>
      </c>
      <c r="BJ15" s="19"/>
      <c r="BK15" s="19">
        <v>0.11515962773404501</v>
      </c>
      <c r="BL15" s="19">
        <v>0.148560615018276</v>
      </c>
      <c r="BM15" s="19"/>
      <c r="BN15" s="19">
        <v>0.100478729071404</v>
      </c>
      <c r="BO15" s="19">
        <v>0.14559424020452799</v>
      </c>
      <c r="BP15" s="19"/>
      <c r="BQ15" s="19">
        <v>8.9178178434694305E-2</v>
      </c>
      <c r="BR15" s="19">
        <v>0.147911355556859</v>
      </c>
      <c r="BS15" s="19"/>
      <c r="BT15" s="19">
        <v>0.10927242904991501</v>
      </c>
      <c r="BU15" s="19">
        <v>0.145923093917352</v>
      </c>
      <c r="BV15" s="19"/>
      <c r="BW15" s="19">
        <v>0.109044193873859</v>
      </c>
      <c r="BX15" s="19">
        <v>0.16009916300427099</v>
      </c>
      <c r="BY15" s="19"/>
      <c r="BZ15" s="19">
        <v>6.1595375469814799E-2</v>
      </c>
      <c r="CA15" s="19">
        <v>0.14756980496206501</v>
      </c>
    </row>
    <row r="16" spans="2:79" x14ac:dyDescent="0.35">
      <c r="B16" s="16"/>
    </row>
    <row r="17" spans="2:2" x14ac:dyDescent="0.35">
      <c r="B17" t="s">
        <v>78</v>
      </c>
    </row>
    <row r="18" spans="2:2" x14ac:dyDescent="0.35">
      <c r="B18" t="s">
        <v>79</v>
      </c>
    </row>
    <row r="20" spans="2:2" x14ac:dyDescent="0.3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C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628</v>
      </c>
      <c r="C9" s="17">
        <v>7.4349576836112999E-2</v>
      </c>
      <c r="D9" s="17">
        <v>8.6238371376160805E-2</v>
      </c>
      <c r="E9" s="17">
        <v>9.69378451877764E-2</v>
      </c>
      <c r="F9" s="17">
        <v>5.7394574105928103E-2</v>
      </c>
      <c r="G9" s="17">
        <v>0.101305852360799</v>
      </c>
      <c r="H9" s="17">
        <v>3.3574222260981099E-2</v>
      </c>
      <c r="I9" s="17">
        <v>4.4625058445401801E-2</v>
      </c>
      <c r="J9" s="17">
        <v>9.76429895104413E-2</v>
      </c>
      <c r="K9" s="17">
        <v>0.152053040199089</v>
      </c>
      <c r="L9" s="17">
        <v>5.1369796516754197E-2</v>
      </c>
      <c r="M9" s="17"/>
      <c r="N9" s="17">
        <v>1.7346213036725799E-2</v>
      </c>
      <c r="O9" s="17">
        <v>3.25032192299929E-2</v>
      </c>
      <c r="P9" s="17">
        <v>7.4806392218960793E-2</v>
      </c>
      <c r="Q9" s="17">
        <v>0.14297554516668701</v>
      </c>
      <c r="R9" s="17"/>
      <c r="S9" s="17">
        <v>5.8803412601886401E-2</v>
      </c>
      <c r="T9" s="17">
        <v>6.2654827947315306E-2</v>
      </c>
      <c r="U9" s="17">
        <v>6.9953849835860907E-2</v>
      </c>
      <c r="V9" s="17">
        <v>4.4569033458643798E-2</v>
      </c>
      <c r="W9" s="17">
        <v>8.6923013051905598E-2</v>
      </c>
      <c r="X9" s="17">
        <v>0.124208338885168</v>
      </c>
      <c r="Y9" s="17">
        <v>0.12893778410256601</v>
      </c>
      <c r="Z9" s="17"/>
      <c r="AA9" s="17">
        <v>0.112786669718989</v>
      </c>
      <c r="AB9" s="17">
        <v>1.3702958396139201E-2</v>
      </c>
      <c r="AC9" s="17"/>
      <c r="AD9" s="17">
        <v>9.6951465731077394E-2</v>
      </c>
      <c r="AE9" s="17">
        <v>0.21470065020915599</v>
      </c>
      <c r="AF9" s="17">
        <v>7.52963190466545E-2</v>
      </c>
      <c r="AG9" s="17"/>
      <c r="AH9" s="17">
        <v>0.23408778821795401</v>
      </c>
      <c r="AI9" s="17">
        <v>5.1717266127512401E-2</v>
      </c>
      <c r="AJ9" s="17"/>
      <c r="AK9" s="17">
        <v>6.7417024048466001E-2</v>
      </c>
      <c r="AL9" s="17">
        <v>7.7473336581313307E-2</v>
      </c>
      <c r="AM9" s="17"/>
      <c r="AN9" s="17">
        <v>3.5929240636769499E-2</v>
      </c>
      <c r="AO9" s="17">
        <v>0.14297554516668701</v>
      </c>
      <c r="AP9" s="17"/>
      <c r="AQ9" s="17">
        <v>0.14971220554985401</v>
      </c>
      <c r="AR9" s="17">
        <v>3.6755828627309702E-2</v>
      </c>
      <c r="AS9" s="17"/>
      <c r="AT9" s="17">
        <v>1.9460005635616399E-2</v>
      </c>
      <c r="AU9" s="17">
        <v>4.3248738245414697E-2</v>
      </c>
      <c r="AV9" s="17">
        <v>7.4942279910946596E-2</v>
      </c>
      <c r="AW9" s="17">
        <v>0.229152204232319</v>
      </c>
      <c r="AX9" s="17"/>
      <c r="AY9" s="17">
        <v>0.12917816661036799</v>
      </c>
      <c r="AZ9" s="17">
        <v>6.0760200397483997E-2</v>
      </c>
      <c r="BA9" s="17"/>
      <c r="BB9" s="17">
        <v>8.9804858986169495E-2</v>
      </c>
      <c r="BC9" s="17">
        <v>7.1510349804342302E-2</v>
      </c>
      <c r="BD9" s="17"/>
      <c r="BE9" s="17">
        <v>0.14573384130109701</v>
      </c>
      <c r="BF9" s="17">
        <v>6.4994424810067397E-2</v>
      </c>
      <c r="BG9" s="17"/>
      <c r="BH9" s="17">
        <v>9.1464940249912793E-2</v>
      </c>
      <c r="BI9" s="17">
        <v>7.28516428397291E-2</v>
      </c>
      <c r="BJ9" s="17"/>
      <c r="BK9" s="17">
        <v>0.10484988996371999</v>
      </c>
      <c r="BL9" s="17">
        <v>6.9064688838077801E-2</v>
      </c>
      <c r="BM9" s="17"/>
      <c r="BN9" s="17">
        <v>0.17575000351817299</v>
      </c>
      <c r="BO9" s="17">
        <v>6.9728526653229206E-2</v>
      </c>
      <c r="BP9" s="17"/>
      <c r="BQ9" s="17">
        <v>0.222292058912815</v>
      </c>
      <c r="BR9" s="17">
        <v>6.2711037898425706E-2</v>
      </c>
      <c r="BS9" s="17"/>
      <c r="BT9" s="17">
        <v>0.13852678469835999</v>
      </c>
      <c r="BU9" s="17">
        <v>7.00619483751376E-2</v>
      </c>
      <c r="BV9" s="17"/>
      <c r="BW9" s="17">
        <v>6.0352351500153098E-2</v>
      </c>
      <c r="BX9" s="17">
        <v>8.1016106278770803E-2</v>
      </c>
      <c r="BY9" s="17"/>
      <c r="BZ9" s="17">
        <v>0.15237528297438999</v>
      </c>
      <c r="CA9" s="17">
        <v>7.0600147873633598E-2</v>
      </c>
    </row>
    <row r="10" spans="2:79" x14ac:dyDescent="0.35">
      <c r="B10" s="18" t="s">
        <v>629</v>
      </c>
      <c r="C10" s="17">
        <v>0.169077529133284</v>
      </c>
      <c r="D10" s="17">
        <v>0.149571024552559</v>
      </c>
      <c r="E10" s="17">
        <v>0.199578951003727</v>
      </c>
      <c r="F10" s="17">
        <v>0.21280122721396</v>
      </c>
      <c r="G10" s="17">
        <v>0.19193721639250699</v>
      </c>
      <c r="H10" s="17">
        <v>0.14437791119704901</v>
      </c>
      <c r="I10" s="17">
        <v>0.10242354481506</v>
      </c>
      <c r="J10" s="17">
        <v>0.188027066652978</v>
      </c>
      <c r="K10" s="17">
        <v>0.18552402795329001</v>
      </c>
      <c r="L10" s="17">
        <v>0.17142412182834099</v>
      </c>
      <c r="M10" s="17"/>
      <c r="N10" s="17">
        <v>5.8880963862476501E-2</v>
      </c>
      <c r="O10" s="17">
        <v>0.13191254088900001</v>
      </c>
      <c r="P10" s="17">
        <v>0.220739941929051</v>
      </c>
      <c r="Q10" s="17">
        <v>0.2562065835981</v>
      </c>
      <c r="R10" s="17"/>
      <c r="S10" s="17">
        <v>0.117018486035912</v>
      </c>
      <c r="T10" s="17">
        <v>0.175857465694747</v>
      </c>
      <c r="U10" s="17">
        <v>0.26570558600010602</v>
      </c>
      <c r="V10" s="17">
        <v>0.118886635347258</v>
      </c>
      <c r="W10" s="17">
        <v>0.22504679716991699</v>
      </c>
      <c r="X10" s="17">
        <v>0.245215766891894</v>
      </c>
      <c r="Y10" s="17">
        <v>0.18800809543632299</v>
      </c>
      <c r="Z10" s="17"/>
      <c r="AA10" s="17">
        <v>0.25055982147328199</v>
      </c>
      <c r="AB10" s="17">
        <v>4.05135529705654E-2</v>
      </c>
      <c r="AC10" s="17"/>
      <c r="AD10" s="17">
        <v>0.27547958669763301</v>
      </c>
      <c r="AE10" s="17">
        <v>0.30530082355240501</v>
      </c>
      <c r="AF10" s="17">
        <v>0.210942408190116</v>
      </c>
      <c r="AG10" s="17"/>
      <c r="AH10" s="17">
        <v>0.339144331706072</v>
      </c>
      <c r="AI10" s="17">
        <v>0.144981824769568</v>
      </c>
      <c r="AJ10" s="17"/>
      <c r="AK10" s="17">
        <v>0.156459715426506</v>
      </c>
      <c r="AL10" s="17">
        <v>0.17476302764112001</v>
      </c>
      <c r="AM10" s="17"/>
      <c r="AN10" s="17">
        <v>0.12029821648090799</v>
      </c>
      <c r="AO10" s="17">
        <v>0.2562065835981</v>
      </c>
      <c r="AP10" s="17"/>
      <c r="AQ10" s="17">
        <v>0.23553358903761501</v>
      </c>
      <c r="AR10" s="17">
        <v>0.135926716513911</v>
      </c>
      <c r="AS10" s="17"/>
      <c r="AT10" s="17">
        <v>4.69108619276353E-2</v>
      </c>
      <c r="AU10" s="17">
        <v>9.7840529519409497E-2</v>
      </c>
      <c r="AV10" s="17">
        <v>0.231454638197896</v>
      </c>
      <c r="AW10" s="17">
        <v>0.34209677203689998</v>
      </c>
      <c r="AX10" s="17"/>
      <c r="AY10" s="17">
        <v>0.26473554917918901</v>
      </c>
      <c r="AZ10" s="17">
        <v>0.14536849614283201</v>
      </c>
      <c r="BA10" s="17"/>
      <c r="BB10" s="17">
        <v>0.18615481746288801</v>
      </c>
      <c r="BC10" s="17">
        <v>0.16594032994248301</v>
      </c>
      <c r="BD10" s="17"/>
      <c r="BE10" s="17">
        <v>0.242562696598838</v>
      </c>
      <c r="BF10" s="17">
        <v>0.15944704658293299</v>
      </c>
      <c r="BG10" s="17"/>
      <c r="BH10" s="17">
        <v>0.166539871224233</v>
      </c>
      <c r="BI10" s="17">
        <v>0.169299624566565</v>
      </c>
      <c r="BJ10" s="17"/>
      <c r="BK10" s="17">
        <v>0.210454229692383</v>
      </c>
      <c r="BL10" s="17">
        <v>0.161908054273527</v>
      </c>
      <c r="BM10" s="17"/>
      <c r="BN10" s="17">
        <v>0.239567894174257</v>
      </c>
      <c r="BO10" s="17">
        <v>0.165865121405597</v>
      </c>
      <c r="BP10" s="17"/>
      <c r="BQ10" s="17">
        <v>0.331101232014548</v>
      </c>
      <c r="BR10" s="17">
        <v>0.156331229704332</v>
      </c>
      <c r="BS10" s="17"/>
      <c r="BT10" s="17">
        <v>0.21713876128776499</v>
      </c>
      <c r="BU10" s="17">
        <v>0.165866596253539</v>
      </c>
      <c r="BV10" s="17"/>
      <c r="BW10" s="17">
        <v>0.201530420132286</v>
      </c>
      <c r="BX10" s="17">
        <v>0.15362102627993601</v>
      </c>
      <c r="BY10" s="17"/>
      <c r="BZ10" s="17">
        <v>0.29398837611635198</v>
      </c>
      <c r="CA10" s="17">
        <v>0.16307509262119199</v>
      </c>
    </row>
    <row r="11" spans="2:79" x14ac:dyDescent="0.35">
      <c r="B11" s="18" t="s">
        <v>630</v>
      </c>
      <c r="C11" s="17">
        <v>0.15022716206476</v>
      </c>
      <c r="D11" s="17">
        <v>0.17576834867182101</v>
      </c>
      <c r="E11" s="17">
        <v>0.15593173480608299</v>
      </c>
      <c r="F11" s="17">
        <v>0.112186885896346</v>
      </c>
      <c r="G11" s="17">
        <v>0.114289202224895</v>
      </c>
      <c r="H11" s="17">
        <v>0.18112302093513599</v>
      </c>
      <c r="I11" s="17">
        <v>0.19082615995970001</v>
      </c>
      <c r="J11" s="17">
        <v>0.127007566426627</v>
      </c>
      <c r="K11" s="17">
        <v>9.5017714774075696E-2</v>
      </c>
      <c r="L11" s="17">
        <v>0.142304316180939</v>
      </c>
      <c r="M11" s="17"/>
      <c r="N11" s="17">
        <v>9.8652936336942096E-2</v>
      </c>
      <c r="O11" s="17">
        <v>0.142886259291994</v>
      </c>
      <c r="P11" s="17">
        <v>0.191795368534246</v>
      </c>
      <c r="Q11" s="17">
        <v>0.17804076938623301</v>
      </c>
      <c r="R11" s="17"/>
      <c r="S11" s="17">
        <v>0.126083141966636</v>
      </c>
      <c r="T11" s="17">
        <v>0.16469617402586301</v>
      </c>
      <c r="U11" s="17">
        <v>0.18780618500615101</v>
      </c>
      <c r="V11" s="17">
        <v>0.14492469915799799</v>
      </c>
      <c r="W11" s="17">
        <v>0.19502898140609201</v>
      </c>
      <c r="X11" s="17">
        <v>0.149865996539229</v>
      </c>
      <c r="Y11" s="17">
        <v>0.13702833583416299</v>
      </c>
      <c r="Z11" s="17"/>
      <c r="AA11" s="17">
        <v>0.189705159353177</v>
      </c>
      <c r="AB11" s="17">
        <v>8.7938189128630703E-2</v>
      </c>
      <c r="AC11" s="17"/>
      <c r="AD11" s="17">
        <v>0.20351051650854499</v>
      </c>
      <c r="AE11" s="17">
        <v>0.16248154850628099</v>
      </c>
      <c r="AF11" s="17">
        <v>0.197835038690685</v>
      </c>
      <c r="AG11" s="17"/>
      <c r="AH11" s="17">
        <v>0.16910157082130201</v>
      </c>
      <c r="AI11" s="17">
        <v>0.147552964828395</v>
      </c>
      <c r="AJ11" s="17"/>
      <c r="AK11" s="17">
        <v>0.145002401107133</v>
      </c>
      <c r="AL11" s="17">
        <v>0.15258140276911</v>
      </c>
      <c r="AM11" s="17"/>
      <c r="AN11" s="17">
        <v>0.13465567840918599</v>
      </c>
      <c r="AO11" s="17">
        <v>0.17804076938623301</v>
      </c>
      <c r="AP11" s="17"/>
      <c r="AQ11" s="17">
        <v>0.16913235867073101</v>
      </c>
      <c r="AR11" s="17">
        <v>0.14079653028913</v>
      </c>
      <c r="AS11" s="17"/>
      <c r="AT11" s="17">
        <v>5.3830014873234501E-2</v>
      </c>
      <c r="AU11" s="17">
        <v>0.127672361610883</v>
      </c>
      <c r="AV11" s="17">
        <v>0.19743858296713401</v>
      </c>
      <c r="AW11" s="17">
        <v>0.21243806399424001</v>
      </c>
      <c r="AX11" s="17"/>
      <c r="AY11" s="17">
        <v>0.19746500653665</v>
      </c>
      <c r="AZ11" s="17">
        <v>0.13851916714238599</v>
      </c>
      <c r="BA11" s="17"/>
      <c r="BB11" s="17">
        <v>0.149149975622199</v>
      </c>
      <c r="BC11" s="17">
        <v>0.150425047605528</v>
      </c>
      <c r="BD11" s="17"/>
      <c r="BE11" s="17">
        <v>0.16146722404278999</v>
      </c>
      <c r="BF11" s="17">
        <v>0.14875411349621701</v>
      </c>
      <c r="BG11" s="17"/>
      <c r="BH11" s="17">
        <v>0.157168128283381</v>
      </c>
      <c r="BI11" s="17">
        <v>0.14961968975960099</v>
      </c>
      <c r="BJ11" s="17"/>
      <c r="BK11" s="17">
        <v>0.15679668712651201</v>
      </c>
      <c r="BL11" s="17">
        <v>0.149088839188979</v>
      </c>
      <c r="BM11" s="17"/>
      <c r="BN11" s="17">
        <v>0.193874813290595</v>
      </c>
      <c r="BO11" s="17">
        <v>0.148238038416277</v>
      </c>
      <c r="BP11" s="17"/>
      <c r="BQ11" s="17">
        <v>0.150876044168123</v>
      </c>
      <c r="BR11" s="17">
        <v>0.150176114931307</v>
      </c>
      <c r="BS11" s="17"/>
      <c r="BT11" s="17">
        <v>0.12514956519578599</v>
      </c>
      <c r="BU11" s="17">
        <v>0.15190257646264199</v>
      </c>
      <c r="BV11" s="17"/>
      <c r="BW11" s="17">
        <v>0.19250366622708801</v>
      </c>
      <c r="BX11" s="17">
        <v>0.130091917188282</v>
      </c>
      <c r="BY11" s="17"/>
      <c r="BZ11" s="17">
        <v>0.18593702774857199</v>
      </c>
      <c r="CA11" s="17">
        <v>0.14851116856380001</v>
      </c>
    </row>
    <row r="12" spans="2:79" x14ac:dyDescent="0.35">
      <c r="B12" s="18" t="s">
        <v>631</v>
      </c>
      <c r="C12" s="17">
        <v>0.16643375356478701</v>
      </c>
      <c r="D12" s="17">
        <v>0.13631579941795599</v>
      </c>
      <c r="E12" s="17">
        <v>0.21594385640549299</v>
      </c>
      <c r="F12" s="17">
        <v>0.179010733236075</v>
      </c>
      <c r="G12" s="17">
        <v>9.6947493782768096E-2</v>
      </c>
      <c r="H12" s="17">
        <v>0.26571089184111601</v>
      </c>
      <c r="I12" s="17">
        <v>0.136749593727093</v>
      </c>
      <c r="J12" s="17">
        <v>0.109713619293714</v>
      </c>
      <c r="K12" s="17">
        <v>0.12601146694728399</v>
      </c>
      <c r="L12" s="17">
        <v>0.19658732128129899</v>
      </c>
      <c r="M12" s="17"/>
      <c r="N12" s="17">
        <v>0.160315894046267</v>
      </c>
      <c r="O12" s="17">
        <v>0.20625495145856401</v>
      </c>
      <c r="P12" s="17">
        <v>0.181482665201154</v>
      </c>
      <c r="Q12" s="17">
        <v>0.14358023389944299</v>
      </c>
      <c r="R12" s="17"/>
      <c r="S12" s="17">
        <v>0.16855738400281001</v>
      </c>
      <c r="T12" s="17">
        <v>0.209165548608788</v>
      </c>
      <c r="U12" s="17">
        <v>0.18509166234653099</v>
      </c>
      <c r="V12" s="17">
        <v>0.15971800429991201</v>
      </c>
      <c r="W12" s="17">
        <v>0.18791165609407801</v>
      </c>
      <c r="X12" s="17">
        <v>0.15276883532742</v>
      </c>
      <c r="Y12" s="17">
        <v>0.16191656380612801</v>
      </c>
      <c r="Z12" s="17"/>
      <c r="AA12" s="17">
        <v>0.156772110254216</v>
      </c>
      <c r="AB12" s="17">
        <v>0.18167803848365099</v>
      </c>
      <c r="AC12" s="17"/>
      <c r="AD12" s="17">
        <v>0.16925524153532001</v>
      </c>
      <c r="AE12" s="17">
        <v>9.8565677958383696E-2</v>
      </c>
      <c r="AF12" s="17">
        <v>0.17964902693346799</v>
      </c>
      <c r="AG12" s="17"/>
      <c r="AH12" s="17">
        <v>0.102059378309206</v>
      </c>
      <c r="AI12" s="17">
        <v>0.17555455722130001</v>
      </c>
      <c r="AJ12" s="17"/>
      <c r="AK12" s="17">
        <v>0.17587915878625501</v>
      </c>
      <c r="AL12" s="17">
        <v>0.16217772010760301</v>
      </c>
      <c r="AM12" s="17"/>
      <c r="AN12" s="17">
        <v>0.17922832579801601</v>
      </c>
      <c r="AO12" s="17">
        <v>0.14358023389944299</v>
      </c>
      <c r="AP12" s="17"/>
      <c r="AQ12" s="17">
        <v>0.15494593726723199</v>
      </c>
      <c r="AR12" s="17">
        <v>0.172164313667723</v>
      </c>
      <c r="AS12" s="17"/>
      <c r="AT12" s="17">
        <v>0.114249317046953</v>
      </c>
      <c r="AU12" s="17">
        <v>0.19129833744122901</v>
      </c>
      <c r="AV12" s="17">
        <v>0.19560984884000801</v>
      </c>
      <c r="AW12" s="17">
        <v>9.9694949522321996E-2</v>
      </c>
      <c r="AX12" s="17"/>
      <c r="AY12" s="17">
        <v>0.13360120485291399</v>
      </c>
      <c r="AZ12" s="17">
        <v>0.17457136691071301</v>
      </c>
      <c r="BA12" s="17"/>
      <c r="BB12" s="17">
        <v>0.173111292258189</v>
      </c>
      <c r="BC12" s="17">
        <v>0.165207050086978</v>
      </c>
      <c r="BD12" s="17"/>
      <c r="BE12" s="17">
        <v>0.158363502546643</v>
      </c>
      <c r="BF12" s="17">
        <v>0.16749138756478599</v>
      </c>
      <c r="BG12" s="17"/>
      <c r="BH12" s="17">
        <v>0.160828123518901</v>
      </c>
      <c r="BI12" s="17">
        <v>0.166924357451709</v>
      </c>
      <c r="BJ12" s="17"/>
      <c r="BK12" s="17">
        <v>0.181007318134811</v>
      </c>
      <c r="BL12" s="17">
        <v>0.163908544850946</v>
      </c>
      <c r="BM12" s="17"/>
      <c r="BN12" s="17">
        <v>0.14141369312611499</v>
      </c>
      <c r="BO12" s="17">
        <v>0.16757397514618599</v>
      </c>
      <c r="BP12" s="17"/>
      <c r="BQ12" s="17">
        <v>9.3611430460849701E-2</v>
      </c>
      <c r="BR12" s="17">
        <v>0.17216263840625301</v>
      </c>
      <c r="BS12" s="17"/>
      <c r="BT12" s="17">
        <v>0.153123413304387</v>
      </c>
      <c r="BU12" s="17">
        <v>0.167323006862442</v>
      </c>
      <c r="BV12" s="17"/>
      <c r="BW12" s="17">
        <v>0.179021504044869</v>
      </c>
      <c r="BX12" s="17">
        <v>0.16043852185434901</v>
      </c>
      <c r="BY12" s="17"/>
      <c r="BZ12" s="17">
        <v>0.14147922375536701</v>
      </c>
      <c r="CA12" s="17">
        <v>0.167632912680972</v>
      </c>
    </row>
    <row r="13" spans="2:79" x14ac:dyDescent="0.35">
      <c r="B13" s="18" t="s">
        <v>632</v>
      </c>
      <c r="C13" s="19">
        <v>0.439911978401056</v>
      </c>
      <c r="D13" s="19">
        <v>0.45210645598150401</v>
      </c>
      <c r="E13" s="19">
        <v>0.33160761259692101</v>
      </c>
      <c r="F13" s="19">
        <v>0.438606579547691</v>
      </c>
      <c r="G13" s="19">
        <v>0.49552023523903099</v>
      </c>
      <c r="H13" s="19">
        <v>0.37521395376571798</v>
      </c>
      <c r="I13" s="19">
        <v>0.52537564305274598</v>
      </c>
      <c r="J13" s="19">
        <v>0.47760875811624098</v>
      </c>
      <c r="K13" s="19">
        <v>0.44139375012626197</v>
      </c>
      <c r="L13" s="19">
        <v>0.43831444419266602</v>
      </c>
      <c r="M13" s="19"/>
      <c r="N13" s="19">
        <v>0.66480399271758805</v>
      </c>
      <c r="O13" s="19">
        <v>0.48644302913044901</v>
      </c>
      <c r="P13" s="19">
        <v>0.33117563211658801</v>
      </c>
      <c r="Q13" s="19">
        <v>0.27919686794953702</v>
      </c>
      <c r="R13" s="19"/>
      <c r="S13" s="19">
        <v>0.52953757539275603</v>
      </c>
      <c r="T13" s="19">
        <v>0.38762598372328699</v>
      </c>
      <c r="U13" s="19">
        <v>0.29144271681134998</v>
      </c>
      <c r="V13" s="19">
        <v>0.53190162773618799</v>
      </c>
      <c r="W13" s="19">
        <v>0.30508955227800699</v>
      </c>
      <c r="X13" s="19">
        <v>0.327941062356288</v>
      </c>
      <c r="Y13" s="19">
        <v>0.38410922082082</v>
      </c>
      <c r="Z13" s="19"/>
      <c r="AA13" s="19">
        <v>0.29017623920033597</v>
      </c>
      <c r="AB13" s="19">
        <v>0.67616726102101399</v>
      </c>
      <c r="AC13" s="19"/>
      <c r="AD13" s="19">
        <v>0.25480318952742398</v>
      </c>
      <c r="AE13" s="19">
        <v>0.21895129977377401</v>
      </c>
      <c r="AF13" s="19">
        <v>0.33627720713907699</v>
      </c>
      <c r="AG13" s="19"/>
      <c r="AH13" s="19">
        <v>0.15560693094546499</v>
      </c>
      <c r="AI13" s="19">
        <v>0.48019338705322401</v>
      </c>
      <c r="AJ13" s="19"/>
      <c r="AK13" s="19">
        <v>0.45524170063163999</v>
      </c>
      <c r="AL13" s="19">
        <v>0.43300451290085401</v>
      </c>
      <c r="AM13" s="19"/>
      <c r="AN13" s="19">
        <v>0.52988853867512098</v>
      </c>
      <c r="AO13" s="19">
        <v>0.27919686794953702</v>
      </c>
      <c r="AP13" s="19"/>
      <c r="AQ13" s="19">
        <v>0.29067590947456801</v>
      </c>
      <c r="AR13" s="19">
        <v>0.51435661090192597</v>
      </c>
      <c r="AS13" s="19"/>
      <c r="AT13" s="19">
        <v>0.76554980051656096</v>
      </c>
      <c r="AU13" s="19">
        <v>0.53994003318306305</v>
      </c>
      <c r="AV13" s="19">
        <v>0.300554650084015</v>
      </c>
      <c r="AW13" s="19">
        <v>0.116618010214219</v>
      </c>
      <c r="AX13" s="19"/>
      <c r="AY13" s="19">
        <v>0.27502007282087998</v>
      </c>
      <c r="AZ13" s="19">
        <v>0.48078076940658498</v>
      </c>
      <c r="BA13" s="19"/>
      <c r="BB13" s="19">
        <v>0.401779055670554</v>
      </c>
      <c r="BC13" s="19">
        <v>0.44691722256066901</v>
      </c>
      <c r="BD13" s="19"/>
      <c r="BE13" s="19">
        <v>0.29187273551063198</v>
      </c>
      <c r="BF13" s="19">
        <v>0.45931302754599701</v>
      </c>
      <c r="BG13" s="19"/>
      <c r="BH13" s="19">
        <v>0.42399893672357297</v>
      </c>
      <c r="BI13" s="19">
        <v>0.44130468538239598</v>
      </c>
      <c r="BJ13" s="19"/>
      <c r="BK13" s="19">
        <v>0.34689187508257402</v>
      </c>
      <c r="BL13" s="19">
        <v>0.45602987284846902</v>
      </c>
      <c r="BM13" s="19"/>
      <c r="BN13" s="19">
        <v>0.24939359589086099</v>
      </c>
      <c r="BO13" s="19">
        <v>0.44859433837871099</v>
      </c>
      <c r="BP13" s="19"/>
      <c r="BQ13" s="19">
        <v>0.202119234443665</v>
      </c>
      <c r="BR13" s="19">
        <v>0.45861897905968202</v>
      </c>
      <c r="BS13" s="19"/>
      <c r="BT13" s="19">
        <v>0.36606147551370199</v>
      </c>
      <c r="BU13" s="19">
        <v>0.44484587204623899</v>
      </c>
      <c r="BV13" s="19"/>
      <c r="BW13" s="19">
        <v>0.36659205809560402</v>
      </c>
      <c r="BX13" s="19">
        <v>0.47483242839866202</v>
      </c>
      <c r="BY13" s="19"/>
      <c r="BZ13" s="19">
        <v>0.22622008940531901</v>
      </c>
      <c r="CA13" s="19">
        <v>0.45018067826040198</v>
      </c>
    </row>
    <row r="14" spans="2:79" x14ac:dyDescent="0.35">
      <c r="B14" s="16"/>
    </row>
    <row r="15" spans="2:79" x14ac:dyDescent="0.35">
      <c r="B15" t="s">
        <v>78</v>
      </c>
    </row>
    <row r="16" spans="2:79" x14ac:dyDescent="0.35">
      <c r="B16" t="s">
        <v>79</v>
      </c>
    </row>
    <row r="18" spans="2:2" x14ac:dyDescent="0.3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C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39</v>
      </c>
      <c r="C9" s="17">
        <v>0.12856556030156599</v>
      </c>
      <c r="D9" s="17">
        <v>0.12448514671006899</v>
      </c>
      <c r="E9" s="17">
        <v>0.11835142760952</v>
      </c>
      <c r="F9" s="17">
        <v>0.103511456956181</v>
      </c>
      <c r="G9" s="17">
        <v>0.17249932523966799</v>
      </c>
      <c r="H9" s="17">
        <v>9.4264764057315195E-2</v>
      </c>
      <c r="I9" s="17">
        <v>0.120743628931351</v>
      </c>
      <c r="J9" s="17">
        <v>0.148945859463816</v>
      </c>
      <c r="K9" s="17">
        <v>0.251110085641783</v>
      </c>
      <c r="L9" s="17">
        <v>0.106448410849022</v>
      </c>
      <c r="M9" s="17"/>
      <c r="N9" s="17">
        <v>2.6633657347451701E-2</v>
      </c>
      <c r="O9" s="17">
        <v>6.0645745688281398E-2</v>
      </c>
      <c r="P9" s="17">
        <v>0.14893554229008099</v>
      </c>
      <c r="Q9" s="17">
        <v>0.23905034352634</v>
      </c>
      <c r="R9" s="17"/>
      <c r="S9" s="17">
        <v>8.0753634658778994E-2</v>
      </c>
      <c r="T9" s="17">
        <v>0.120994991922296</v>
      </c>
      <c r="U9" s="17">
        <v>0.17784372908676299</v>
      </c>
      <c r="V9" s="17">
        <v>7.0746548532401393E-2</v>
      </c>
      <c r="W9" s="17">
        <v>0.16126458904014701</v>
      </c>
      <c r="X9" s="17">
        <v>0.210088356108106</v>
      </c>
      <c r="Y9" s="17">
        <v>0.197784444217389</v>
      </c>
      <c r="Z9" s="17"/>
      <c r="AA9" s="17">
        <v>0.196283360957964</v>
      </c>
      <c r="AB9" s="17">
        <v>2.17194044146726E-2</v>
      </c>
      <c r="AC9" s="17"/>
      <c r="AD9" s="17">
        <v>0.206139853314177</v>
      </c>
      <c r="AE9" s="17">
        <v>0.29817684422046198</v>
      </c>
      <c r="AF9" s="17">
        <v>0.14262298750552299</v>
      </c>
      <c r="AG9" s="17"/>
      <c r="AH9" s="17">
        <v>0.33303560545731198</v>
      </c>
      <c r="AI9" s="17">
        <v>9.9595475106956904E-2</v>
      </c>
      <c r="AJ9" s="17"/>
      <c r="AK9" s="17">
        <v>0.11534961314283899</v>
      </c>
      <c r="AL9" s="17">
        <v>0.13452057355479199</v>
      </c>
      <c r="AM9" s="17"/>
      <c r="AN9" s="17">
        <v>6.6710513011599706E-2</v>
      </c>
      <c r="AO9" s="17">
        <v>0.23905034352634</v>
      </c>
      <c r="AP9" s="17"/>
      <c r="AQ9" s="17">
        <v>0.235918993631031</v>
      </c>
      <c r="AR9" s="17">
        <v>7.5013580881259506E-2</v>
      </c>
      <c r="AS9" s="17"/>
      <c r="AT9" s="17">
        <v>2.9744502522945498E-2</v>
      </c>
      <c r="AU9" s="17">
        <v>6.8590024493262403E-2</v>
      </c>
      <c r="AV9" s="17">
        <v>0.14737311478908799</v>
      </c>
      <c r="AW9" s="17">
        <v>0.36579979916132099</v>
      </c>
      <c r="AX9" s="17"/>
      <c r="AY9" s="17">
        <v>0.237676938564192</v>
      </c>
      <c r="AZ9" s="17">
        <v>0.101522085372639</v>
      </c>
      <c r="BA9" s="17"/>
      <c r="BB9" s="17">
        <v>0.16788161063163401</v>
      </c>
      <c r="BC9" s="17">
        <v>0.121342968582063</v>
      </c>
      <c r="BD9" s="17"/>
      <c r="BE9" s="17">
        <v>0.23899272702628599</v>
      </c>
      <c r="BF9" s="17">
        <v>0.114093702389211</v>
      </c>
      <c r="BG9" s="17"/>
      <c r="BH9" s="17">
        <v>0.16518774439012299</v>
      </c>
      <c r="BI9" s="17">
        <v>0.125360392333946</v>
      </c>
      <c r="BJ9" s="17"/>
      <c r="BK9" s="17">
        <v>0.177720231748386</v>
      </c>
      <c r="BL9" s="17">
        <v>0.120048371245512</v>
      </c>
      <c r="BM9" s="17"/>
      <c r="BN9" s="17">
        <v>0.34281030673364299</v>
      </c>
      <c r="BO9" s="17">
        <v>0.11880193546213499</v>
      </c>
      <c r="BP9" s="17"/>
      <c r="BQ9" s="17">
        <v>0.357038861888334</v>
      </c>
      <c r="BR9" s="17">
        <v>0.110591714118825</v>
      </c>
      <c r="BS9" s="17"/>
      <c r="BT9" s="17">
        <v>0.257039024719798</v>
      </c>
      <c r="BU9" s="17">
        <v>0.119982349830614</v>
      </c>
      <c r="BV9" s="17"/>
      <c r="BW9" s="17">
        <v>0.116293420861727</v>
      </c>
      <c r="BX9" s="17">
        <v>0.13441047434248701</v>
      </c>
      <c r="BY9" s="17"/>
      <c r="BZ9" s="17">
        <v>0.27031843584733201</v>
      </c>
      <c r="CA9" s="17">
        <v>0.121753800903399</v>
      </c>
    </row>
    <row r="10" spans="2:79" x14ac:dyDescent="0.35">
      <c r="B10" s="18" t="s">
        <v>40</v>
      </c>
      <c r="C10" s="17">
        <v>0.41771843847062801</v>
      </c>
      <c r="D10" s="17">
        <v>0.55219197342529802</v>
      </c>
      <c r="E10" s="17">
        <v>0.52461769277263504</v>
      </c>
      <c r="F10" s="17">
        <v>0.41041349522877901</v>
      </c>
      <c r="G10" s="17">
        <v>0.202309839989566</v>
      </c>
      <c r="H10" s="17">
        <v>0.55434703182755696</v>
      </c>
      <c r="I10" s="17">
        <v>0.31722694204006902</v>
      </c>
      <c r="J10" s="17">
        <v>0.43631483689577599</v>
      </c>
      <c r="K10" s="17">
        <v>0.26682881618976001</v>
      </c>
      <c r="L10" s="17">
        <v>0.34943556887024102</v>
      </c>
      <c r="M10" s="17"/>
      <c r="N10" s="17">
        <v>0.47047232079517098</v>
      </c>
      <c r="O10" s="17">
        <v>0.45768765287409502</v>
      </c>
      <c r="P10" s="17">
        <v>0.417397925754247</v>
      </c>
      <c r="Q10" s="17">
        <v>0.35350016148848201</v>
      </c>
      <c r="R10" s="17"/>
      <c r="S10" s="17">
        <v>0.47222460678088901</v>
      </c>
      <c r="T10" s="17">
        <v>0.441266705360565</v>
      </c>
      <c r="U10" s="17">
        <v>0.48162758980157799</v>
      </c>
      <c r="V10" s="17">
        <v>0.45066922291433997</v>
      </c>
      <c r="W10" s="17">
        <v>0.43270121649132398</v>
      </c>
      <c r="X10" s="17">
        <v>0.396034478133306</v>
      </c>
      <c r="Y10" s="17">
        <v>0.38574616700726599</v>
      </c>
      <c r="Z10" s="17"/>
      <c r="AA10" s="17">
        <v>0.41838100803626399</v>
      </c>
      <c r="AB10" s="17">
        <v>0.416673026327741</v>
      </c>
      <c r="AC10" s="17"/>
      <c r="AD10" s="17">
        <v>0.43577166292566299</v>
      </c>
      <c r="AE10" s="17">
        <v>0.37498232223600803</v>
      </c>
      <c r="AF10" s="17">
        <v>0.43367567990043798</v>
      </c>
      <c r="AG10" s="17"/>
      <c r="AH10" s="17">
        <v>0.41357747195577699</v>
      </c>
      <c r="AI10" s="17">
        <v>0.41830514618437598</v>
      </c>
      <c r="AJ10" s="17"/>
      <c r="AK10" s="17">
        <v>0.43823456770355401</v>
      </c>
      <c r="AL10" s="17">
        <v>0.40847401428977897</v>
      </c>
      <c r="AM10" s="17"/>
      <c r="AN10" s="17">
        <v>0.45367112302746498</v>
      </c>
      <c r="AO10" s="17">
        <v>0.35350016148848201</v>
      </c>
      <c r="AP10" s="17"/>
      <c r="AQ10" s="17">
        <v>0.39405909227591301</v>
      </c>
      <c r="AR10" s="17">
        <v>0.42952062104851502</v>
      </c>
      <c r="AS10" s="17"/>
      <c r="AT10" s="17">
        <v>0.43546226800358101</v>
      </c>
      <c r="AU10" s="17">
        <v>0.41097342806694298</v>
      </c>
      <c r="AV10" s="17">
        <v>0.42943976525427002</v>
      </c>
      <c r="AW10" s="17">
        <v>0.37279705626112403</v>
      </c>
      <c r="AX10" s="17"/>
      <c r="AY10" s="17">
        <v>0.38027998941926699</v>
      </c>
      <c r="AZ10" s="17">
        <v>0.42699763349519698</v>
      </c>
      <c r="BA10" s="17"/>
      <c r="BB10" s="17">
        <v>0.424632368505035</v>
      </c>
      <c r="BC10" s="17">
        <v>0.41644830850089598</v>
      </c>
      <c r="BD10" s="17"/>
      <c r="BE10" s="17">
        <v>0.34990886205725802</v>
      </c>
      <c r="BF10" s="17">
        <v>0.42660511540038798</v>
      </c>
      <c r="BG10" s="17"/>
      <c r="BH10" s="17">
        <v>0.35158844350275897</v>
      </c>
      <c r="BI10" s="17">
        <v>0.42350612554732803</v>
      </c>
      <c r="BJ10" s="17"/>
      <c r="BK10" s="17">
        <v>0.40839772740333802</v>
      </c>
      <c r="BL10" s="17">
        <v>0.41933346825234202</v>
      </c>
      <c r="BM10" s="17"/>
      <c r="BN10" s="17">
        <v>0.30056746605275297</v>
      </c>
      <c r="BO10" s="17">
        <v>0.42305727717407898</v>
      </c>
      <c r="BP10" s="17"/>
      <c r="BQ10" s="17">
        <v>0.35371335621634697</v>
      </c>
      <c r="BR10" s="17">
        <v>0.42275367670355302</v>
      </c>
      <c r="BS10" s="17"/>
      <c r="BT10" s="17">
        <v>0.36750605225398603</v>
      </c>
      <c r="BU10" s="17">
        <v>0.421073088250626</v>
      </c>
      <c r="BV10" s="17"/>
      <c r="BW10" s="17">
        <v>0.45534245912472798</v>
      </c>
      <c r="BX10" s="17">
        <v>0.399799055491393</v>
      </c>
      <c r="BY10" s="17"/>
      <c r="BZ10" s="17">
        <v>0.411839609143133</v>
      </c>
      <c r="CA10" s="17">
        <v>0.41800093835479402</v>
      </c>
    </row>
    <row r="11" spans="2:79" x14ac:dyDescent="0.35">
      <c r="B11" s="18" t="s">
        <v>75</v>
      </c>
      <c r="C11" s="19">
        <v>0.45371600122780598</v>
      </c>
      <c r="D11" s="19">
        <v>0.32332287986463298</v>
      </c>
      <c r="E11" s="19">
        <v>0.35703087961784502</v>
      </c>
      <c r="F11" s="19">
        <v>0.48607504781504002</v>
      </c>
      <c r="G11" s="19">
        <v>0.62519083477076698</v>
      </c>
      <c r="H11" s="19">
        <v>0.351388204115128</v>
      </c>
      <c r="I11" s="19">
        <v>0.56202942902858</v>
      </c>
      <c r="J11" s="19">
        <v>0.41473930364040801</v>
      </c>
      <c r="K11" s="19">
        <v>0.48206109816845699</v>
      </c>
      <c r="L11" s="19">
        <v>0.54411602028073602</v>
      </c>
      <c r="M11" s="19"/>
      <c r="N11" s="19">
        <v>0.50289402185737697</v>
      </c>
      <c r="O11" s="19">
        <v>0.48166660143762402</v>
      </c>
      <c r="P11" s="19">
        <v>0.43366653195567201</v>
      </c>
      <c r="Q11" s="19">
        <v>0.40744949498517702</v>
      </c>
      <c r="R11" s="19"/>
      <c r="S11" s="19">
        <v>0.44702175856033199</v>
      </c>
      <c r="T11" s="19">
        <v>0.43773830271713798</v>
      </c>
      <c r="U11" s="19">
        <v>0.34052868111165902</v>
      </c>
      <c r="V11" s="19">
        <v>0.47858422855325899</v>
      </c>
      <c r="W11" s="19">
        <v>0.40603419446852901</v>
      </c>
      <c r="X11" s="19">
        <v>0.393877165758588</v>
      </c>
      <c r="Y11" s="19">
        <v>0.41646938877534501</v>
      </c>
      <c r="Z11" s="19"/>
      <c r="AA11" s="19">
        <v>0.38533563100577201</v>
      </c>
      <c r="AB11" s="19">
        <v>0.56160756925758604</v>
      </c>
      <c r="AC11" s="19"/>
      <c r="AD11" s="19">
        <v>0.358088483760159</v>
      </c>
      <c r="AE11" s="19">
        <v>0.32684083354353</v>
      </c>
      <c r="AF11" s="19">
        <v>0.42370133259403803</v>
      </c>
      <c r="AG11" s="19"/>
      <c r="AH11" s="19">
        <v>0.25338692258691098</v>
      </c>
      <c r="AI11" s="19">
        <v>0.48209937870866698</v>
      </c>
      <c r="AJ11" s="19"/>
      <c r="AK11" s="19">
        <v>0.44641581915360701</v>
      </c>
      <c r="AL11" s="19">
        <v>0.45700541215543</v>
      </c>
      <c r="AM11" s="19"/>
      <c r="AN11" s="19">
        <v>0.47961836396093499</v>
      </c>
      <c r="AO11" s="19">
        <v>0.40744949498517702</v>
      </c>
      <c r="AP11" s="19"/>
      <c r="AQ11" s="19">
        <v>0.37002191409305601</v>
      </c>
      <c r="AR11" s="19">
        <v>0.495465798070226</v>
      </c>
      <c r="AS11" s="19"/>
      <c r="AT11" s="19">
        <v>0.53479322947347296</v>
      </c>
      <c r="AU11" s="19">
        <v>0.52043654743979495</v>
      </c>
      <c r="AV11" s="19">
        <v>0.42318711995664199</v>
      </c>
      <c r="AW11" s="19">
        <v>0.26140314457755498</v>
      </c>
      <c r="AX11" s="19"/>
      <c r="AY11" s="19">
        <v>0.38204307201654097</v>
      </c>
      <c r="AZ11" s="19">
        <v>0.471480281132164</v>
      </c>
      <c r="BA11" s="19"/>
      <c r="BB11" s="19">
        <v>0.40748602086333102</v>
      </c>
      <c r="BC11" s="19">
        <v>0.46220872291704201</v>
      </c>
      <c r="BD11" s="19"/>
      <c r="BE11" s="19">
        <v>0.41109841091645699</v>
      </c>
      <c r="BF11" s="19">
        <v>0.459301182210401</v>
      </c>
      <c r="BG11" s="19"/>
      <c r="BH11" s="19">
        <v>0.48322381210711801</v>
      </c>
      <c r="BI11" s="19">
        <v>0.451133482118726</v>
      </c>
      <c r="BJ11" s="19"/>
      <c r="BK11" s="19">
        <v>0.41388204084827601</v>
      </c>
      <c r="BL11" s="19">
        <v>0.46061816050214599</v>
      </c>
      <c r="BM11" s="19"/>
      <c r="BN11" s="19">
        <v>0.35662222721360398</v>
      </c>
      <c r="BO11" s="19">
        <v>0.458140787363785</v>
      </c>
      <c r="BP11" s="19"/>
      <c r="BQ11" s="19">
        <v>0.28924778189532002</v>
      </c>
      <c r="BR11" s="19">
        <v>0.46665460917762303</v>
      </c>
      <c r="BS11" s="19"/>
      <c r="BT11" s="19">
        <v>0.37545492302621503</v>
      </c>
      <c r="BU11" s="19">
        <v>0.45894456191875999</v>
      </c>
      <c r="BV11" s="19"/>
      <c r="BW11" s="19">
        <v>0.42836412001354501</v>
      </c>
      <c r="BX11" s="19">
        <v>0.46579047016612002</v>
      </c>
      <c r="BY11" s="19"/>
      <c r="BZ11" s="19">
        <v>0.31784195500953499</v>
      </c>
      <c r="CA11" s="19">
        <v>0.46024526074180699</v>
      </c>
    </row>
    <row r="12" spans="2:79" x14ac:dyDescent="0.35">
      <c r="B12" s="16"/>
    </row>
    <row r="13" spans="2:79" x14ac:dyDescent="0.35">
      <c r="B13" t="s">
        <v>78</v>
      </c>
    </row>
    <row r="14" spans="2:79" x14ac:dyDescent="0.35">
      <c r="B14" t="s">
        <v>79</v>
      </c>
    </row>
    <row r="16" spans="2:79" x14ac:dyDescent="0.3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635</v>
      </c>
      <c r="C9" s="17">
        <v>0.38841716919732699</v>
      </c>
      <c r="D9" s="17">
        <v>0.42809642127653502</v>
      </c>
      <c r="E9" s="17">
        <v>0.33420271994436301</v>
      </c>
      <c r="F9" s="17">
        <v>0.40144962243779397</v>
      </c>
      <c r="G9" s="17">
        <v>0.40047237201358399</v>
      </c>
      <c r="H9" s="17">
        <v>0.30162515239890397</v>
      </c>
      <c r="I9" s="17">
        <v>0.45838096395822198</v>
      </c>
      <c r="J9" s="17">
        <v>0.30909239782037201</v>
      </c>
      <c r="K9" s="17">
        <v>0.41824167574784898</v>
      </c>
      <c r="L9" s="17">
        <v>0.51166565886885396</v>
      </c>
      <c r="M9" s="17"/>
      <c r="N9" s="17">
        <v>0.31703892004765699</v>
      </c>
      <c r="O9" s="17">
        <v>0.331283524964679</v>
      </c>
      <c r="P9" s="17">
        <v>0.406546905254482</v>
      </c>
      <c r="Q9" s="17">
        <v>0.46920885727949802</v>
      </c>
      <c r="R9" s="17"/>
      <c r="S9" s="17">
        <v>0.37176056563417298</v>
      </c>
      <c r="T9" s="17">
        <v>0.39977257912087799</v>
      </c>
      <c r="U9" s="17">
        <v>0.41187962141302797</v>
      </c>
      <c r="V9" s="17">
        <v>0.33125800835307301</v>
      </c>
      <c r="W9" s="17">
        <v>0.41781456758822</v>
      </c>
      <c r="X9" s="17">
        <v>0.43980977348465</v>
      </c>
      <c r="Y9" s="17">
        <v>0.42957671786569201</v>
      </c>
      <c r="Z9" s="17"/>
      <c r="AA9" s="17">
        <v>0.43948769348700201</v>
      </c>
      <c r="AB9" s="17">
        <v>0.30783733425603199</v>
      </c>
      <c r="AC9" s="17"/>
      <c r="AD9" s="17">
        <v>0.41321975786631299</v>
      </c>
      <c r="AE9" s="17">
        <v>0.51846804285099302</v>
      </c>
      <c r="AF9" s="17">
        <v>0.425304135482375</v>
      </c>
      <c r="AG9" s="17"/>
      <c r="AH9" s="17">
        <v>0.473991250968821</v>
      </c>
      <c r="AI9" s="17">
        <v>0.37629271137035097</v>
      </c>
      <c r="AJ9" s="17"/>
      <c r="AK9" s="17">
        <v>0.33088685995012401</v>
      </c>
      <c r="AL9" s="17">
        <v>0.41433992372370498</v>
      </c>
      <c r="AM9" s="17"/>
      <c r="AN9" s="17">
        <v>0.343185839225016</v>
      </c>
      <c r="AO9" s="17">
        <v>0.46920885727949802</v>
      </c>
      <c r="AP9" s="17"/>
      <c r="AQ9" s="17">
        <v>0.413440328689265</v>
      </c>
      <c r="AR9" s="17">
        <v>0.37593466462729802</v>
      </c>
      <c r="AS9" s="17"/>
      <c r="AT9" s="17">
        <v>0.23496344108567199</v>
      </c>
      <c r="AU9" s="17">
        <v>0.37989702172086198</v>
      </c>
      <c r="AV9" s="17">
        <v>0.45313726365189499</v>
      </c>
      <c r="AW9" s="17">
        <v>0.45121020597903999</v>
      </c>
      <c r="AX9" s="17"/>
      <c r="AY9" s="17">
        <v>0.45542047589919699</v>
      </c>
      <c r="AZ9" s="17">
        <v>0.37181026463980399</v>
      </c>
      <c r="BA9" s="17"/>
      <c r="BB9" s="17">
        <v>0.407317416375574</v>
      </c>
      <c r="BC9" s="17">
        <v>0.38494508164987101</v>
      </c>
      <c r="BD9" s="17"/>
      <c r="BE9" s="17">
        <v>0.43398037858565303</v>
      </c>
      <c r="BF9" s="17">
        <v>0.382445954759284</v>
      </c>
      <c r="BG9" s="17"/>
      <c r="BH9" s="17">
        <v>0.448681298459157</v>
      </c>
      <c r="BI9" s="17">
        <v>0.38314286179284601</v>
      </c>
      <c r="BJ9" s="17"/>
      <c r="BK9" s="17">
        <v>0.40331079001171299</v>
      </c>
      <c r="BL9" s="17">
        <v>0.38583650330186797</v>
      </c>
      <c r="BM9" s="17"/>
      <c r="BN9" s="17">
        <v>0.45750140320579002</v>
      </c>
      <c r="BO9" s="17">
        <v>0.385268842088209</v>
      </c>
      <c r="BP9" s="17"/>
      <c r="BQ9" s="17">
        <v>0.49206811001520401</v>
      </c>
      <c r="BR9" s="17">
        <v>0.38026301703154503</v>
      </c>
      <c r="BS9" s="17"/>
      <c r="BT9" s="17">
        <v>0.42134423355781497</v>
      </c>
      <c r="BU9" s="17">
        <v>0.38621733808919501</v>
      </c>
      <c r="BV9" s="17"/>
      <c r="BW9" s="17">
        <v>0.405811485942429</v>
      </c>
      <c r="BX9" s="17">
        <v>0.38013268981424297</v>
      </c>
      <c r="BY9" s="17"/>
      <c r="BZ9" s="17">
        <v>0.44127513190546702</v>
      </c>
      <c r="CA9" s="17">
        <v>0.38587714506830001</v>
      </c>
    </row>
    <row r="10" spans="2:79" x14ac:dyDescent="0.35">
      <c r="B10" s="18" t="s">
        <v>636</v>
      </c>
      <c r="C10" s="17">
        <v>0.18298318787679799</v>
      </c>
      <c r="D10" s="17">
        <v>0.18870097081456599</v>
      </c>
      <c r="E10" s="17">
        <v>0.17245467176033999</v>
      </c>
      <c r="F10" s="17">
        <v>0.14133777992942601</v>
      </c>
      <c r="G10" s="17">
        <v>0.20573161887588101</v>
      </c>
      <c r="H10" s="17">
        <v>0.177011219850118</v>
      </c>
      <c r="I10" s="17">
        <v>0.166429449723904</v>
      </c>
      <c r="J10" s="17">
        <v>0.213498820457623</v>
      </c>
      <c r="K10" s="17">
        <v>0.21636644760382501</v>
      </c>
      <c r="L10" s="17">
        <v>0.25887712991422601</v>
      </c>
      <c r="M10" s="17"/>
      <c r="N10" s="17">
        <v>9.0334283768426005E-2</v>
      </c>
      <c r="O10" s="17">
        <v>0.138758030982787</v>
      </c>
      <c r="P10" s="17">
        <v>0.202685052361017</v>
      </c>
      <c r="Q10" s="17">
        <v>0.27353600165361702</v>
      </c>
      <c r="R10" s="17"/>
      <c r="S10" s="17">
        <v>0.15361128948157901</v>
      </c>
      <c r="T10" s="17">
        <v>0.187239910802797</v>
      </c>
      <c r="U10" s="17">
        <v>0.242041416490965</v>
      </c>
      <c r="V10" s="17">
        <v>0.13211961686961801</v>
      </c>
      <c r="W10" s="17">
        <v>0.20915097867636101</v>
      </c>
      <c r="X10" s="17">
        <v>0.21089418614823999</v>
      </c>
      <c r="Y10" s="17">
        <v>0.22653444163685399</v>
      </c>
      <c r="Z10" s="17"/>
      <c r="AA10" s="17">
        <v>0.23074426763389499</v>
      </c>
      <c r="AB10" s="17">
        <v>0.107625043879382</v>
      </c>
      <c r="AC10" s="17"/>
      <c r="AD10" s="17">
        <v>0.23867910773012199</v>
      </c>
      <c r="AE10" s="17">
        <v>0.26727218964705401</v>
      </c>
      <c r="AF10" s="17">
        <v>0.21117017107740199</v>
      </c>
      <c r="AG10" s="17"/>
      <c r="AH10" s="17">
        <v>0.31080071867372999</v>
      </c>
      <c r="AI10" s="17">
        <v>0.16487351927604499</v>
      </c>
      <c r="AJ10" s="17"/>
      <c r="AK10" s="17">
        <v>0.16345404313866799</v>
      </c>
      <c r="AL10" s="17">
        <v>0.19178288375504199</v>
      </c>
      <c r="AM10" s="17"/>
      <c r="AN10" s="17">
        <v>0.13228707919177299</v>
      </c>
      <c r="AO10" s="17">
        <v>0.27353600165361702</v>
      </c>
      <c r="AP10" s="17"/>
      <c r="AQ10" s="17">
        <v>0.232904615240319</v>
      </c>
      <c r="AR10" s="17">
        <v>0.15808047943151701</v>
      </c>
      <c r="AS10" s="17"/>
      <c r="AT10" s="17">
        <v>8.4853057478136207E-2</v>
      </c>
      <c r="AU10" s="17">
        <v>0.149417158006734</v>
      </c>
      <c r="AV10" s="17">
        <v>0.22952688092409901</v>
      </c>
      <c r="AW10" s="17">
        <v>0.27759180054383997</v>
      </c>
      <c r="AX10" s="17"/>
      <c r="AY10" s="17">
        <v>0.23255531087853801</v>
      </c>
      <c r="AZ10" s="17">
        <v>0.170696637317933</v>
      </c>
      <c r="BA10" s="17"/>
      <c r="BB10" s="17">
        <v>0.19800527363013401</v>
      </c>
      <c r="BC10" s="17">
        <v>0.18022354159338899</v>
      </c>
      <c r="BD10" s="17"/>
      <c r="BE10" s="17">
        <v>0.27228706802694103</v>
      </c>
      <c r="BF10" s="17">
        <v>0.171279608921661</v>
      </c>
      <c r="BG10" s="17"/>
      <c r="BH10" s="17">
        <v>0.22166939739135899</v>
      </c>
      <c r="BI10" s="17">
        <v>0.17959737671859799</v>
      </c>
      <c r="BJ10" s="17"/>
      <c r="BK10" s="17">
        <v>0.21909067043795</v>
      </c>
      <c r="BL10" s="17">
        <v>0.17672672747823401</v>
      </c>
      <c r="BM10" s="17"/>
      <c r="BN10" s="17">
        <v>0.306075742681165</v>
      </c>
      <c r="BO10" s="17">
        <v>0.177373577626598</v>
      </c>
      <c r="BP10" s="17"/>
      <c r="BQ10" s="17">
        <v>0.30403487696742898</v>
      </c>
      <c r="BR10" s="17">
        <v>0.173460130150731</v>
      </c>
      <c r="BS10" s="17"/>
      <c r="BT10" s="17">
        <v>0.29346336213368901</v>
      </c>
      <c r="BU10" s="17">
        <v>0.175602094879825</v>
      </c>
      <c r="BV10" s="17"/>
      <c r="BW10" s="17">
        <v>0.18027321383969899</v>
      </c>
      <c r="BX10" s="17">
        <v>0.18427388094442701</v>
      </c>
      <c r="BY10" s="17"/>
      <c r="BZ10" s="17">
        <v>0.27847301565128801</v>
      </c>
      <c r="CA10" s="17">
        <v>0.17839454211375499</v>
      </c>
    </row>
    <row r="11" spans="2:79" x14ac:dyDescent="0.35">
      <c r="B11" s="18" t="s">
        <v>637</v>
      </c>
      <c r="C11" s="17">
        <v>0.162339539896382</v>
      </c>
      <c r="D11" s="17">
        <v>0.131608557175284</v>
      </c>
      <c r="E11" s="17">
        <v>0.159838021374724</v>
      </c>
      <c r="F11" s="17">
        <v>0.181291983092389</v>
      </c>
      <c r="G11" s="17">
        <v>0.18336548175941</v>
      </c>
      <c r="H11" s="17">
        <v>0.103699707539291</v>
      </c>
      <c r="I11" s="17">
        <v>0.198954885515221</v>
      </c>
      <c r="J11" s="17">
        <v>0.145088322767463</v>
      </c>
      <c r="K11" s="17">
        <v>0.218304014275646</v>
      </c>
      <c r="L11" s="17">
        <v>0.18841818400260901</v>
      </c>
      <c r="M11" s="17"/>
      <c r="N11" s="17">
        <v>8.8028735450389597E-2</v>
      </c>
      <c r="O11" s="17">
        <v>0.14101341878837301</v>
      </c>
      <c r="P11" s="17">
        <v>0.17608794129751901</v>
      </c>
      <c r="Q11" s="17">
        <v>0.22831113770568201</v>
      </c>
      <c r="R11" s="17"/>
      <c r="S11" s="17">
        <v>0.14184678393453901</v>
      </c>
      <c r="T11" s="17">
        <v>0.19369079143111101</v>
      </c>
      <c r="U11" s="17">
        <v>0.19913297995593399</v>
      </c>
      <c r="V11" s="17">
        <v>0.116757177490128</v>
      </c>
      <c r="W11" s="17">
        <v>0.17844432647220301</v>
      </c>
      <c r="X11" s="17">
        <v>0.19639814647191201</v>
      </c>
      <c r="Y11" s="17">
        <v>0.211779545122252</v>
      </c>
      <c r="Z11" s="17"/>
      <c r="AA11" s="17">
        <v>0.20782068528678499</v>
      </c>
      <c r="AB11" s="17">
        <v>9.0578710347963401E-2</v>
      </c>
      <c r="AC11" s="17"/>
      <c r="AD11" s="17">
        <v>0.21115145347101999</v>
      </c>
      <c r="AE11" s="17">
        <v>0.28489846393777102</v>
      </c>
      <c r="AF11" s="17">
        <v>0.16819525589489701</v>
      </c>
      <c r="AG11" s="17"/>
      <c r="AH11" s="17">
        <v>0.29903867174009402</v>
      </c>
      <c r="AI11" s="17">
        <v>0.142971492647578</v>
      </c>
      <c r="AJ11" s="17"/>
      <c r="AK11" s="17">
        <v>0.10935305074151799</v>
      </c>
      <c r="AL11" s="17">
        <v>0.18621488090444199</v>
      </c>
      <c r="AM11" s="17"/>
      <c r="AN11" s="17">
        <v>0.12540525643051201</v>
      </c>
      <c r="AO11" s="17">
        <v>0.22831113770568201</v>
      </c>
      <c r="AP11" s="17"/>
      <c r="AQ11" s="17">
        <v>0.20151927100134701</v>
      </c>
      <c r="AR11" s="17">
        <v>0.14279519847427699</v>
      </c>
      <c r="AS11" s="17"/>
      <c r="AT11" s="17">
        <v>6.0416625607572397E-2</v>
      </c>
      <c r="AU11" s="17">
        <v>0.14004446681786101</v>
      </c>
      <c r="AV11" s="17">
        <v>0.20723844813145201</v>
      </c>
      <c r="AW11" s="17">
        <v>0.23879432347896601</v>
      </c>
      <c r="AX11" s="17"/>
      <c r="AY11" s="17">
        <v>0.23592585765552301</v>
      </c>
      <c r="AZ11" s="17">
        <v>0.144101022785531</v>
      </c>
      <c r="BA11" s="17"/>
      <c r="BB11" s="17">
        <v>0.152130705148249</v>
      </c>
      <c r="BC11" s="17">
        <v>0.16421496341167899</v>
      </c>
      <c r="BD11" s="17"/>
      <c r="BE11" s="17">
        <v>0.23372608932765701</v>
      </c>
      <c r="BF11" s="17">
        <v>0.15298408841768801</v>
      </c>
      <c r="BG11" s="17"/>
      <c r="BH11" s="17">
        <v>0.192120807872005</v>
      </c>
      <c r="BI11" s="17">
        <v>0.15973308786392601</v>
      </c>
      <c r="BJ11" s="17"/>
      <c r="BK11" s="17">
        <v>0.18570558854904001</v>
      </c>
      <c r="BL11" s="17">
        <v>0.158290829000553</v>
      </c>
      <c r="BM11" s="17"/>
      <c r="BN11" s="17">
        <v>0.244276407718132</v>
      </c>
      <c r="BO11" s="17">
        <v>0.15860548876442901</v>
      </c>
      <c r="BP11" s="17"/>
      <c r="BQ11" s="17">
        <v>0.27311169240215599</v>
      </c>
      <c r="BR11" s="17">
        <v>0.153625166634201</v>
      </c>
      <c r="BS11" s="17"/>
      <c r="BT11" s="17">
        <v>0.19773540584003099</v>
      </c>
      <c r="BU11" s="17">
        <v>0.159974770108537</v>
      </c>
      <c r="BV11" s="17"/>
      <c r="BW11" s="17">
        <v>0.171339104476393</v>
      </c>
      <c r="BX11" s="17">
        <v>0.158053271667948</v>
      </c>
      <c r="BY11" s="17"/>
      <c r="BZ11" s="17">
        <v>0.26073094281419301</v>
      </c>
      <c r="CA11" s="17">
        <v>0.15761146252268601</v>
      </c>
    </row>
    <row r="12" spans="2:79" x14ac:dyDescent="0.35">
      <c r="B12" s="18" t="s">
        <v>638</v>
      </c>
      <c r="C12" s="17">
        <v>0.152784767177296</v>
      </c>
      <c r="D12" s="17">
        <v>0.15814219737590701</v>
      </c>
      <c r="E12" s="17">
        <v>0.161331547514522</v>
      </c>
      <c r="F12" s="17">
        <v>0.11241531662571801</v>
      </c>
      <c r="G12" s="17">
        <v>0.145805698496071</v>
      </c>
      <c r="H12" s="17">
        <v>0.179829976549747</v>
      </c>
      <c r="I12" s="17">
        <v>0.14989172332544201</v>
      </c>
      <c r="J12" s="17">
        <v>0.15000853201146999</v>
      </c>
      <c r="K12" s="17">
        <v>0.14074954088945599</v>
      </c>
      <c r="L12" s="17">
        <v>0.202140023318687</v>
      </c>
      <c r="M12" s="17"/>
      <c r="N12" s="17">
        <v>7.3586474043157601E-2</v>
      </c>
      <c r="O12" s="17">
        <v>0.136787442730297</v>
      </c>
      <c r="P12" s="17">
        <v>0.18629900553831899</v>
      </c>
      <c r="Q12" s="17">
        <v>0.211261761951928</v>
      </c>
      <c r="R12" s="17"/>
      <c r="S12" s="17">
        <v>0.137071826814126</v>
      </c>
      <c r="T12" s="17">
        <v>0.16302322038851999</v>
      </c>
      <c r="U12" s="17">
        <v>0.20411115149171499</v>
      </c>
      <c r="V12" s="17">
        <v>0.105851887578874</v>
      </c>
      <c r="W12" s="17">
        <v>0.182765391595029</v>
      </c>
      <c r="X12" s="17">
        <v>0.197509627356655</v>
      </c>
      <c r="Y12" s="17">
        <v>0.173968399599394</v>
      </c>
      <c r="Z12" s="17"/>
      <c r="AA12" s="17">
        <v>0.20207727950680199</v>
      </c>
      <c r="AB12" s="17">
        <v>7.5010306025810006E-2</v>
      </c>
      <c r="AC12" s="17"/>
      <c r="AD12" s="17">
        <v>0.19695763716359699</v>
      </c>
      <c r="AE12" s="17">
        <v>0.24639663903470499</v>
      </c>
      <c r="AF12" s="17">
        <v>0.18850867831496901</v>
      </c>
      <c r="AG12" s="17"/>
      <c r="AH12" s="17">
        <v>0.28194518327884399</v>
      </c>
      <c r="AI12" s="17">
        <v>0.134484833534776</v>
      </c>
      <c r="AJ12" s="17"/>
      <c r="AK12" s="17">
        <v>0.125705505568635</v>
      </c>
      <c r="AL12" s="17">
        <v>0.16498649285237499</v>
      </c>
      <c r="AM12" s="17"/>
      <c r="AN12" s="17">
        <v>0.12004634681219201</v>
      </c>
      <c r="AO12" s="17">
        <v>0.211261761951928</v>
      </c>
      <c r="AP12" s="17"/>
      <c r="AQ12" s="17">
        <v>0.19484539808710799</v>
      </c>
      <c r="AR12" s="17">
        <v>0.13180332325854599</v>
      </c>
      <c r="AS12" s="17"/>
      <c r="AT12" s="17">
        <v>5.202582646929E-2</v>
      </c>
      <c r="AU12" s="17">
        <v>0.123692725781612</v>
      </c>
      <c r="AV12" s="17">
        <v>0.194226588667859</v>
      </c>
      <c r="AW12" s="17">
        <v>0.25272908960999702</v>
      </c>
      <c r="AX12" s="17"/>
      <c r="AY12" s="17">
        <v>0.22673128254554201</v>
      </c>
      <c r="AZ12" s="17">
        <v>0.134456974363339</v>
      </c>
      <c r="BA12" s="17"/>
      <c r="BB12" s="17">
        <v>0.18371538918813901</v>
      </c>
      <c r="BC12" s="17">
        <v>0.147102628393285</v>
      </c>
      <c r="BD12" s="17"/>
      <c r="BE12" s="17">
        <v>0.190123186190784</v>
      </c>
      <c r="BF12" s="17">
        <v>0.14789143965054499</v>
      </c>
      <c r="BG12" s="17"/>
      <c r="BH12" s="17">
        <v>0.18847837568849601</v>
      </c>
      <c r="BI12" s="17">
        <v>0.14966086800262601</v>
      </c>
      <c r="BJ12" s="17"/>
      <c r="BK12" s="17">
        <v>0.18865921142077999</v>
      </c>
      <c r="BL12" s="17">
        <v>0.146568686082477</v>
      </c>
      <c r="BM12" s="17"/>
      <c r="BN12" s="17">
        <v>0.31171187976637199</v>
      </c>
      <c r="BO12" s="17">
        <v>0.14554209387969999</v>
      </c>
      <c r="BP12" s="17"/>
      <c r="BQ12" s="17">
        <v>0.25885012738873198</v>
      </c>
      <c r="BR12" s="17">
        <v>0.14444067420661899</v>
      </c>
      <c r="BS12" s="17"/>
      <c r="BT12" s="17">
        <v>0.25309566080440099</v>
      </c>
      <c r="BU12" s="17">
        <v>0.14608307577020499</v>
      </c>
      <c r="BV12" s="17"/>
      <c r="BW12" s="17">
        <v>0.17425158325627199</v>
      </c>
      <c r="BX12" s="17">
        <v>0.14256065789879799</v>
      </c>
      <c r="BY12" s="17"/>
      <c r="BZ12" s="17">
        <v>0.228510433860068</v>
      </c>
      <c r="CA12" s="17">
        <v>0.149145863770766</v>
      </c>
    </row>
    <row r="13" spans="2:79" x14ac:dyDescent="0.35">
      <c r="B13" s="18" t="s">
        <v>639</v>
      </c>
      <c r="C13" s="17">
        <v>0.141788094902941</v>
      </c>
      <c r="D13" s="17">
        <v>0.157159382473053</v>
      </c>
      <c r="E13" s="17">
        <v>0.13268272655704799</v>
      </c>
      <c r="F13" s="17">
        <v>9.3739494426909403E-2</v>
      </c>
      <c r="G13" s="17">
        <v>0.134673476301087</v>
      </c>
      <c r="H13" s="17">
        <v>0.15751237362422299</v>
      </c>
      <c r="I13" s="17">
        <v>0.13870052644744099</v>
      </c>
      <c r="J13" s="17">
        <v>0.207144458083487</v>
      </c>
      <c r="K13" s="17">
        <v>0.18082662277259401</v>
      </c>
      <c r="L13" s="17">
        <v>0.117854399307926</v>
      </c>
      <c r="M13" s="17"/>
      <c r="N13" s="17">
        <v>8.0118020389945199E-2</v>
      </c>
      <c r="O13" s="17">
        <v>0.141140988757782</v>
      </c>
      <c r="P13" s="17">
        <v>0.17515448970724301</v>
      </c>
      <c r="Q13" s="17">
        <v>0.177840204278741</v>
      </c>
      <c r="R13" s="17"/>
      <c r="S13" s="17">
        <v>0.147497133215755</v>
      </c>
      <c r="T13" s="17">
        <v>0.147460138635989</v>
      </c>
      <c r="U13" s="17">
        <v>0.22778582856820001</v>
      </c>
      <c r="V13" s="17">
        <v>7.0029867117876704E-2</v>
      </c>
      <c r="W13" s="17">
        <v>0.170313797176984</v>
      </c>
      <c r="X13" s="17">
        <v>0.17665303731203799</v>
      </c>
      <c r="Y13" s="17">
        <v>0.19671528578225</v>
      </c>
      <c r="Z13" s="17"/>
      <c r="AA13" s="17">
        <v>0.18517412218582499</v>
      </c>
      <c r="AB13" s="17">
        <v>7.3332973953259203E-2</v>
      </c>
      <c r="AC13" s="17"/>
      <c r="AD13" s="17">
        <v>0.17152049227895899</v>
      </c>
      <c r="AE13" s="17">
        <v>0.23153747908366001</v>
      </c>
      <c r="AF13" s="17">
        <v>0.172219142973386</v>
      </c>
      <c r="AG13" s="17"/>
      <c r="AH13" s="17">
        <v>0.24200407080272801</v>
      </c>
      <c r="AI13" s="17">
        <v>0.12758911843444901</v>
      </c>
      <c r="AJ13" s="17"/>
      <c r="AK13" s="17">
        <v>0.130990620661596</v>
      </c>
      <c r="AL13" s="17">
        <v>0.14665336119345501</v>
      </c>
      <c r="AM13" s="17"/>
      <c r="AN13" s="17">
        <v>0.121604275328381</v>
      </c>
      <c r="AO13" s="17">
        <v>0.177840204278741</v>
      </c>
      <c r="AP13" s="17"/>
      <c r="AQ13" s="17">
        <v>0.18161402835000601</v>
      </c>
      <c r="AR13" s="17">
        <v>0.121921403152092</v>
      </c>
      <c r="AS13" s="17"/>
      <c r="AT13" s="17">
        <v>5.4295482939600001E-2</v>
      </c>
      <c r="AU13" s="17">
        <v>0.11421233327079799</v>
      </c>
      <c r="AV13" s="17">
        <v>0.176818492107046</v>
      </c>
      <c r="AW13" s="17">
        <v>0.23980436641516001</v>
      </c>
      <c r="AX13" s="17"/>
      <c r="AY13" s="17">
        <v>0.202728789764997</v>
      </c>
      <c r="AZ13" s="17">
        <v>0.12668382090425101</v>
      </c>
      <c r="BA13" s="17"/>
      <c r="BB13" s="17">
        <v>0.201363672668459</v>
      </c>
      <c r="BC13" s="17">
        <v>0.13084370778771701</v>
      </c>
      <c r="BD13" s="17"/>
      <c r="BE13" s="17">
        <v>0.202548932315092</v>
      </c>
      <c r="BF13" s="17">
        <v>0.13382517932930801</v>
      </c>
      <c r="BG13" s="17"/>
      <c r="BH13" s="17">
        <v>0.169363771044793</v>
      </c>
      <c r="BI13" s="17">
        <v>0.139374675931489</v>
      </c>
      <c r="BJ13" s="17"/>
      <c r="BK13" s="17">
        <v>0.186154246473336</v>
      </c>
      <c r="BL13" s="17">
        <v>0.13410062818833901</v>
      </c>
      <c r="BM13" s="17"/>
      <c r="BN13" s="17">
        <v>0.26999689340773397</v>
      </c>
      <c r="BO13" s="17">
        <v>0.13594532568427101</v>
      </c>
      <c r="BP13" s="17"/>
      <c r="BQ13" s="17">
        <v>0.228626437441243</v>
      </c>
      <c r="BR13" s="17">
        <v>0.134956578919639</v>
      </c>
      <c r="BS13" s="17"/>
      <c r="BT13" s="17">
        <v>0.21919047984082499</v>
      </c>
      <c r="BU13" s="17">
        <v>0.13661690282927799</v>
      </c>
      <c r="BV13" s="17"/>
      <c r="BW13" s="17">
        <v>0.174984119890707</v>
      </c>
      <c r="BX13" s="17">
        <v>0.12597765585888199</v>
      </c>
      <c r="BY13" s="17"/>
      <c r="BZ13" s="17">
        <v>0.230175833685374</v>
      </c>
      <c r="CA13" s="17">
        <v>0.137540731256765</v>
      </c>
    </row>
    <row r="14" spans="2:79" x14ac:dyDescent="0.35">
      <c r="B14" s="18" t="s">
        <v>115</v>
      </c>
      <c r="C14" s="19">
        <v>0.41407371462173997</v>
      </c>
      <c r="D14" s="19">
        <v>0.41116345675438498</v>
      </c>
      <c r="E14" s="19">
        <v>0.45190217756900097</v>
      </c>
      <c r="F14" s="19">
        <v>0.44466306511986198</v>
      </c>
      <c r="G14" s="19">
        <v>0.40325178661334898</v>
      </c>
      <c r="H14" s="19">
        <v>0.46856895565649798</v>
      </c>
      <c r="I14" s="19">
        <v>0.36645377433725801</v>
      </c>
      <c r="J14" s="19">
        <v>0.412200478807216</v>
      </c>
      <c r="K14" s="19">
        <v>0.30104035711831501</v>
      </c>
      <c r="L14" s="19">
        <v>0.31634031471434498</v>
      </c>
      <c r="M14" s="19"/>
      <c r="N14" s="19">
        <v>0.57757846648764799</v>
      </c>
      <c r="O14" s="19">
        <v>0.46530085424675</v>
      </c>
      <c r="P14" s="19">
        <v>0.34182316316384798</v>
      </c>
      <c r="Q14" s="19">
        <v>0.28496385352244202</v>
      </c>
      <c r="R14" s="19"/>
      <c r="S14" s="19">
        <v>0.440568469528406</v>
      </c>
      <c r="T14" s="19">
        <v>0.36230720922659898</v>
      </c>
      <c r="U14" s="19">
        <v>0.30889133864156099</v>
      </c>
      <c r="V14" s="19">
        <v>0.52426822560262998</v>
      </c>
      <c r="W14" s="19">
        <v>0.352096765031229</v>
      </c>
      <c r="X14" s="19">
        <v>0.33533707593772599</v>
      </c>
      <c r="Y14" s="19">
        <v>0.34869446953297201</v>
      </c>
      <c r="Z14" s="19"/>
      <c r="AA14" s="19">
        <v>0.30603447179218801</v>
      </c>
      <c r="AB14" s="19">
        <v>0.58453964336388398</v>
      </c>
      <c r="AC14" s="19"/>
      <c r="AD14" s="19">
        <v>0.31081157134703202</v>
      </c>
      <c r="AE14" s="19">
        <v>0.22923915122321201</v>
      </c>
      <c r="AF14" s="19">
        <v>0.33268837215594899</v>
      </c>
      <c r="AG14" s="19"/>
      <c r="AH14" s="19">
        <v>0.21968056731569499</v>
      </c>
      <c r="AI14" s="19">
        <v>0.44161606702066802</v>
      </c>
      <c r="AJ14" s="19"/>
      <c r="AK14" s="19">
        <v>0.48014605607525002</v>
      </c>
      <c r="AL14" s="19">
        <v>0.38430198019349698</v>
      </c>
      <c r="AM14" s="19"/>
      <c r="AN14" s="19">
        <v>0.48635603559666402</v>
      </c>
      <c r="AO14" s="19">
        <v>0.28496385352244202</v>
      </c>
      <c r="AP14" s="19"/>
      <c r="AQ14" s="19">
        <v>0.344650757145263</v>
      </c>
      <c r="AR14" s="19">
        <v>0.44870452869796501</v>
      </c>
      <c r="AS14" s="19"/>
      <c r="AT14" s="19">
        <v>0.67138738675748399</v>
      </c>
      <c r="AU14" s="19">
        <v>0.44609273446349101</v>
      </c>
      <c r="AV14" s="19">
        <v>0.30021567210038602</v>
      </c>
      <c r="AW14" s="19">
        <v>0.28269969393386701</v>
      </c>
      <c r="AX14" s="19"/>
      <c r="AY14" s="19">
        <v>0.274053564096436</v>
      </c>
      <c r="AZ14" s="19">
        <v>0.44877799102783</v>
      </c>
      <c r="BA14" s="19"/>
      <c r="BB14" s="19">
        <v>0.38192513675023398</v>
      </c>
      <c r="BC14" s="19">
        <v>0.41997959912385102</v>
      </c>
      <c r="BD14" s="19"/>
      <c r="BE14" s="19">
        <v>0.31700988376429501</v>
      </c>
      <c r="BF14" s="19">
        <v>0.42679426165976703</v>
      </c>
      <c r="BG14" s="19"/>
      <c r="BH14" s="19">
        <v>0.34757876555429601</v>
      </c>
      <c r="BI14" s="19">
        <v>0.41989334242559001</v>
      </c>
      <c r="BJ14" s="19"/>
      <c r="BK14" s="19">
        <v>0.34937630745050902</v>
      </c>
      <c r="BL14" s="19">
        <v>0.42528404381517199</v>
      </c>
      <c r="BM14" s="19"/>
      <c r="BN14" s="19">
        <v>0.21981511878153701</v>
      </c>
      <c r="BO14" s="19">
        <v>0.42292652470555497</v>
      </c>
      <c r="BP14" s="19"/>
      <c r="BQ14" s="19">
        <v>0.201484058445351</v>
      </c>
      <c r="BR14" s="19">
        <v>0.43079800474062302</v>
      </c>
      <c r="BS14" s="19"/>
      <c r="BT14" s="19">
        <v>0.28099289530646898</v>
      </c>
      <c r="BU14" s="19">
        <v>0.42296473882663899</v>
      </c>
      <c r="BV14" s="19"/>
      <c r="BW14" s="19">
        <v>0.35286288331983801</v>
      </c>
      <c r="BX14" s="19">
        <v>0.44322690743598597</v>
      </c>
      <c r="BY14" s="19"/>
      <c r="BZ14" s="19">
        <v>0.22179150190475599</v>
      </c>
      <c r="CA14" s="19">
        <v>0.423313598924139</v>
      </c>
    </row>
    <row r="15" spans="2:79" x14ac:dyDescent="0.35">
      <c r="B15" s="16"/>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218</v>
      </c>
      <c r="C9" s="17">
        <v>0.18044400645608699</v>
      </c>
      <c r="D9" s="17">
        <v>0.204403502338728</v>
      </c>
      <c r="E9" s="17">
        <v>0.20400968658337101</v>
      </c>
      <c r="F9" s="17">
        <v>9.9940574300819096E-2</v>
      </c>
      <c r="G9" s="17">
        <v>0.21209044298110699</v>
      </c>
      <c r="H9" s="17">
        <v>0.118636464558872</v>
      </c>
      <c r="I9" s="17">
        <v>0.159040207945985</v>
      </c>
      <c r="J9" s="17">
        <v>0.21817751629441101</v>
      </c>
      <c r="K9" s="17">
        <v>0.21953861298660901</v>
      </c>
      <c r="L9" s="17">
        <v>0.37014947195315701</v>
      </c>
      <c r="M9" s="17"/>
      <c r="N9" s="17">
        <v>0.12739998744069</v>
      </c>
      <c r="O9" s="17">
        <v>0.14076613477677999</v>
      </c>
      <c r="P9" s="17">
        <v>0.18830389025704</v>
      </c>
      <c r="Q9" s="17">
        <v>0.24145018115764399</v>
      </c>
      <c r="R9" s="17"/>
      <c r="S9" s="17">
        <v>0.137980301671385</v>
      </c>
      <c r="T9" s="17">
        <v>0.12187930336495</v>
      </c>
      <c r="U9" s="17">
        <v>0.15584888262482099</v>
      </c>
      <c r="V9" s="17">
        <v>0.163189898790776</v>
      </c>
      <c r="W9" s="17">
        <v>0.204345018395513</v>
      </c>
      <c r="X9" s="17">
        <v>0.221597163900035</v>
      </c>
      <c r="Y9" s="17">
        <v>0.27413807038203403</v>
      </c>
      <c r="Z9" s="17"/>
      <c r="AA9" s="17">
        <v>0.214642442811801</v>
      </c>
      <c r="AB9" s="17">
        <v>0.126485203504247</v>
      </c>
      <c r="AC9" s="17"/>
      <c r="AD9" s="17">
        <v>0.21905434293217099</v>
      </c>
      <c r="AE9" s="17">
        <v>0.28696081525065198</v>
      </c>
      <c r="AF9" s="17">
        <v>0.18328241721684599</v>
      </c>
      <c r="AG9" s="17"/>
      <c r="AH9" s="17">
        <v>0.29694312049037602</v>
      </c>
      <c r="AI9" s="17">
        <v>0.16393797372107699</v>
      </c>
      <c r="AJ9" s="17"/>
      <c r="AK9" s="17">
        <v>0.16113289853282101</v>
      </c>
      <c r="AL9" s="17">
        <v>0.189145456472221</v>
      </c>
      <c r="AM9" s="17"/>
      <c r="AN9" s="17">
        <v>0.14628962147197799</v>
      </c>
      <c r="AO9" s="17">
        <v>0.24145018115764399</v>
      </c>
      <c r="AP9" s="17"/>
      <c r="AQ9" s="17">
        <v>0.29837538434212202</v>
      </c>
      <c r="AR9" s="17">
        <v>0.121615345595476</v>
      </c>
      <c r="AS9" s="17"/>
      <c r="AT9" s="17">
        <v>0.110191602518978</v>
      </c>
      <c r="AU9" s="17">
        <v>0.13762712198865801</v>
      </c>
      <c r="AV9" s="17">
        <v>0.19842220658218299</v>
      </c>
      <c r="AW9" s="17">
        <v>0.333800007106617</v>
      </c>
      <c r="AX9" s="17"/>
      <c r="AY9" s="17">
        <v>0.26564405792645901</v>
      </c>
      <c r="AZ9" s="17">
        <v>0.159327002046736</v>
      </c>
      <c r="BA9" s="17"/>
      <c r="BB9" s="17">
        <v>0.176579777228562</v>
      </c>
      <c r="BC9" s="17">
        <v>0.18115388829281001</v>
      </c>
      <c r="BD9" s="17"/>
      <c r="BE9" s="17">
        <v>0.232427646227649</v>
      </c>
      <c r="BF9" s="17">
        <v>0.173631372655417</v>
      </c>
      <c r="BG9" s="17"/>
      <c r="BH9" s="17">
        <v>0.18769083012937801</v>
      </c>
      <c r="BI9" s="17">
        <v>0.179809765553129</v>
      </c>
      <c r="BJ9" s="17"/>
      <c r="BK9" s="17">
        <v>0.20424080345231899</v>
      </c>
      <c r="BL9" s="17">
        <v>0.17632065840025299</v>
      </c>
      <c r="BM9" s="17"/>
      <c r="BN9" s="17">
        <v>0.23599992317407301</v>
      </c>
      <c r="BO9" s="17">
        <v>0.17791219581672099</v>
      </c>
      <c r="BP9" s="17"/>
      <c r="BQ9" s="17">
        <v>0.33629268270690499</v>
      </c>
      <c r="BR9" s="17">
        <v>0.16818349235986099</v>
      </c>
      <c r="BS9" s="17"/>
      <c r="BT9" s="17">
        <v>0.26738052318426297</v>
      </c>
      <c r="BU9" s="17">
        <v>0.174635846583787</v>
      </c>
      <c r="BV9" s="17"/>
      <c r="BW9" s="17">
        <v>0.172358550021385</v>
      </c>
      <c r="BX9" s="17">
        <v>0.184294907765848</v>
      </c>
      <c r="BY9" s="17"/>
      <c r="BZ9" s="17">
        <v>0.258615878085033</v>
      </c>
      <c r="CA9" s="17">
        <v>0.17668755369143899</v>
      </c>
    </row>
    <row r="10" spans="2:79" x14ac:dyDescent="0.35">
      <c r="B10" s="18" t="s">
        <v>219</v>
      </c>
      <c r="C10" s="17">
        <v>0.53978897842457996</v>
      </c>
      <c r="D10" s="17">
        <v>0.53172961608072999</v>
      </c>
      <c r="E10" s="17">
        <v>0.54563123511756695</v>
      </c>
      <c r="F10" s="17">
        <v>0.53083712627381696</v>
      </c>
      <c r="G10" s="17">
        <v>0.53291109607215204</v>
      </c>
      <c r="H10" s="17">
        <v>0.48730388882222198</v>
      </c>
      <c r="I10" s="17">
        <v>0.61206932272162995</v>
      </c>
      <c r="J10" s="17">
        <v>0.50251036516385605</v>
      </c>
      <c r="K10" s="17">
        <v>0.59207176439752196</v>
      </c>
      <c r="L10" s="17">
        <v>0.54378159752677901</v>
      </c>
      <c r="M10" s="17"/>
      <c r="N10" s="17">
        <v>0.48040456933325498</v>
      </c>
      <c r="O10" s="17">
        <v>0.54909653046199103</v>
      </c>
      <c r="P10" s="17">
        <v>0.56898792126475195</v>
      </c>
      <c r="Q10" s="17">
        <v>0.57048106125119302</v>
      </c>
      <c r="R10" s="17"/>
      <c r="S10" s="17">
        <v>0.481649163367521</v>
      </c>
      <c r="T10" s="17">
        <v>0.56331579711292601</v>
      </c>
      <c r="U10" s="17">
        <v>0.58291501484377595</v>
      </c>
      <c r="V10" s="17">
        <v>0.52410465154240504</v>
      </c>
      <c r="W10" s="17">
        <v>0.59402747727882699</v>
      </c>
      <c r="X10" s="17">
        <v>0.58866018760354699</v>
      </c>
      <c r="Y10" s="17">
        <v>0.52392176475135399</v>
      </c>
      <c r="Z10" s="17"/>
      <c r="AA10" s="17">
        <v>0.58611543590276804</v>
      </c>
      <c r="AB10" s="17">
        <v>0.46669440285622299</v>
      </c>
      <c r="AC10" s="17"/>
      <c r="AD10" s="17">
        <v>0.575539774516861</v>
      </c>
      <c r="AE10" s="17">
        <v>0.58399401201053602</v>
      </c>
      <c r="AF10" s="17">
        <v>0.60024611050036403</v>
      </c>
      <c r="AG10" s="17"/>
      <c r="AH10" s="17">
        <v>0.56408248858881804</v>
      </c>
      <c r="AI10" s="17">
        <v>0.53634698251462698</v>
      </c>
      <c r="AJ10" s="17"/>
      <c r="AK10" s="17">
        <v>0.51336520994082702</v>
      </c>
      <c r="AL10" s="17">
        <v>0.55169534348726201</v>
      </c>
      <c r="AM10" s="17"/>
      <c r="AN10" s="17">
        <v>0.52260597657349805</v>
      </c>
      <c r="AO10" s="17">
        <v>0.57048106125119302</v>
      </c>
      <c r="AP10" s="17"/>
      <c r="AQ10" s="17">
        <v>0.539353305147516</v>
      </c>
      <c r="AR10" s="17">
        <v>0.540006308840979</v>
      </c>
      <c r="AS10" s="17"/>
      <c r="AT10" s="17">
        <v>0.40972376284895601</v>
      </c>
      <c r="AU10" s="17">
        <v>0.54161026282685198</v>
      </c>
      <c r="AV10" s="17">
        <v>0.60677981503134504</v>
      </c>
      <c r="AW10" s="17">
        <v>0.53971022249740397</v>
      </c>
      <c r="AX10" s="17"/>
      <c r="AY10" s="17">
        <v>0.55801865162768705</v>
      </c>
      <c r="AZ10" s="17">
        <v>0.53527071719389396</v>
      </c>
      <c r="BA10" s="17"/>
      <c r="BB10" s="17">
        <v>0.52108942120040902</v>
      </c>
      <c r="BC10" s="17">
        <v>0.54322419803671895</v>
      </c>
      <c r="BD10" s="17"/>
      <c r="BE10" s="17">
        <v>0.56819327096432304</v>
      </c>
      <c r="BF10" s="17">
        <v>0.53606649873114698</v>
      </c>
      <c r="BG10" s="17"/>
      <c r="BH10" s="17">
        <v>0.53230131434402606</v>
      </c>
      <c r="BI10" s="17">
        <v>0.54044429764326096</v>
      </c>
      <c r="BJ10" s="17"/>
      <c r="BK10" s="17">
        <v>0.54241793247070802</v>
      </c>
      <c r="BL10" s="17">
        <v>0.53933345104597097</v>
      </c>
      <c r="BM10" s="17"/>
      <c r="BN10" s="17">
        <v>0.54917677921508101</v>
      </c>
      <c r="BO10" s="17">
        <v>0.53936115479523905</v>
      </c>
      <c r="BP10" s="17"/>
      <c r="BQ10" s="17">
        <v>0.53244341253377303</v>
      </c>
      <c r="BR10" s="17">
        <v>0.54036684932034595</v>
      </c>
      <c r="BS10" s="17"/>
      <c r="BT10" s="17">
        <v>0.51208586029360703</v>
      </c>
      <c r="BU10" s="17">
        <v>0.54163980181987503</v>
      </c>
      <c r="BV10" s="17"/>
      <c r="BW10" s="17">
        <v>0.58913592570036799</v>
      </c>
      <c r="BX10" s="17">
        <v>0.51628625777649795</v>
      </c>
      <c r="BY10" s="17"/>
      <c r="BZ10" s="17">
        <v>0.57971350232116303</v>
      </c>
      <c r="CA10" s="17">
        <v>0.53787045472745698</v>
      </c>
    </row>
    <row r="11" spans="2:79" ht="29" x14ac:dyDescent="0.35">
      <c r="B11" s="18" t="s">
        <v>641</v>
      </c>
      <c r="C11" s="17">
        <v>0.19628821526745499</v>
      </c>
      <c r="D11" s="17">
        <v>0.169046730296639</v>
      </c>
      <c r="E11" s="17">
        <v>0.17418046333703799</v>
      </c>
      <c r="F11" s="17">
        <v>0.26698051496085001</v>
      </c>
      <c r="G11" s="17">
        <v>0.16229950009861799</v>
      </c>
      <c r="H11" s="17">
        <v>0.32504021868399202</v>
      </c>
      <c r="I11" s="17">
        <v>0.16435611817846499</v>
      </c>
      <c r="J11" s="17">
        <v>0.16525364036047099</v>
      </c>
      <c r="K11" s="17">
        <v>0.11618608561428399</v>
      </c>
      <c r="L11" s="17">
        <v>3.9503740074504398E-2</v>
      </c>
      <c r="M11" s="17"/>
      <c r="N11" s="17">
        <v>0.27887481220862598</v>
      </c>
      <c r="O11" s="17">
        <v>0.20172212367282</v>
      </c>
      <c r="P11" s="17">
        <v>0.170098110737052</v>
      </c>
      <c r="Q11" s="17">
        <v>0.13749155889267101</v>
      </c>
      <c r="R11" s="17"/>
      <c r="S11" s="17">
        <v>0.26813173154724101</v>
      </c>
      <c r="T11" s="17">
        <v>0.23700255077301</v>
      </c>
      <c r="U11" s="17">
        <v>0.18585318531523601</v>
      </c>
      <c r="V11" s="17">
        <v>0.22581702609111301</v>
      </c>
      <c r="W11" s="17">
        <v>0.14382451180431099</v>
      </c>
      <c r="X11" s="17">
        <v>0.13905999290225399</v>
      </c>
      <c r="Y11" s="17">
        <v>0.150129368770479</v>
      </c>
      <c r="Z11" s="17"/>
      <c r="AA11" s="17">
        <v>0.147700355508213</v>
      </c>
      <c r="AB11" s="17">
        <v>0.27295086508368199</v>
      </c>
      <c r="AC11" s="17"/>
      <c r="AD11" s="17">
        <v>0.15866650190151799</v>
      </c>
      <c r="AE11" s="17">
        <v>9.4458353108166804E-2</v>
      </c>
      <c r="AF11" s="17">
        <v>0.15832669928740201</v>
      </c>
      <c r="AG11" s="17"/>
      <c r="AH11" s="17">
        <v>0.101805410304868</v>
      </c>
      <c r="AI11" s="17">
        <v>0.209674894509917</v>
      </c>
      <c r="AJ11" s="17"/>
      <c r="AK11" s="17">
        <v>0.223352181065642</v>
      </c>
      <c r="AL11" s="17">
        <v>0.184093381777475</v>
      </c>
      <c r="AM11" s="17"/>
      <c r="AN11" s="17">
        <v>0.229205598588516</v>
      </c>
      <c r="AO11" s="17">
        <v>0.13749155889267101</v>
      </c>
      <c r="AP11" s="17"/>
      <c r="AQ11" s="17">
        <v>0.12468175962750699</v>
      </c>
      <c r="AR11" s="17">
        <v>0.23200824135197801</v>
      </c>
      <c r="AS11" s="17"/>
      <c r="AT11" s="17">
        <v>0.29890937511812099</v>
      </c>
      <c r="AU11" s="17">
        <v>0.23265336706919901</v>
      </c>
      <c r="AV11" s="17">
        <v>0.146240493019064</v>
      </c>
      <c r="AW11" s="17">
        <v>9.8620705263924094E-2</v>
      </c>
      <c r="AX11" s="17"/>
      <c r="AY11" s="17">
        <v>0.133619390425534</v>
      </c>
      <c r="AZ11" s="17">
        <v>0.21182080976331499</v>
      </c>
      <c r="BA11" s="17"/>
      <c r="BB11" s="17">
        <v>0.21446891072103599</v>
      </c>
      <c r="BC11" s="17">
        <v>0.19294831364113599</v>
      </c>
      <c r="BD11" s="17"/>
      <c r="BE11" s="17">
        <v>0.147052546718316</v>
      </c>
      <c r="BF11" s="17">
        <v>0.20274071804006699</v>
      </c>
      <c r="BG11" s="17"/>
      <c r="BH11" s="17">
        <v>0.165214469198978</v>
      </c>
      <c r="BI11" s="17">
        <v>0.19900778478553199</v>
      </c>
      <c r="BJ11" s="17"/>
      <c r="BK11" s="17">
        <v>0.17980548300155899</v>
      </c>
      <c r="BL11" s="17">
        <v>0.19914423164874301</v>
      </c>
      <c r="BM11" s="17"/>
      <c r="BN11" s="17">
        <v>0.15681624073863501</v>
      </c>
      <c r="BO11" s="17">
        <v>0.198087043744648</v>
      </c>
      <c r="BP11" s="17"/>
      <c r="BQ11" s="17">
        <v>9.5983609632370501E-2</v>
      </c>
      <c r="BR11" s="17">
        <v>0.20417911341872499</v>
      </c>
      <c r="BS11" s="17"/>
      <c r="BT11" s="17">
        <v>0.166883257580207</v>
      </c>
      <c r="BU11" s="17">
        <v>0.198252737216497</v>
      </c>
      <c r="BV11" s="17"/>
      <c r="BW11" s="17">
        <v>0.171920711713479</v>
      </c>
      <c r="BX11" s="17">
        <v>0.20789384966910401</v>
      </c>
      <c r="BY11" s="17"/>
      <c r="BZ11" s="17">
        <v>0.119105957196969</v>
      </c>
      <c r="CA11" s="17">
        <v>0.199997113374525</v>
      </c>
    </row>
    <row r="12" spans="2:79" x14ac:dyDescent="0.35">
      <c r="B12" s="18" t="s">
        <v>221</v>
      </c>
      <c r="C12" s="17">
        <v>4.2992691095072103E-2</v>
      </c>
      <c r="D12" s="17">
        <v>4.4923975164021697E-2</v>
      </c>
      <c r="E12" s="17">
        <v>5.1741209739213499E-2</v>
      </c>
      <c r="F12" s="17">
        <v>4.7818850145010403E-2</v>
      </c>
      <c r="G12" s="17">
        <v>5.5018442506571098E-2</v>
      </c>
      <c r="H12" s="17">
        <v>2.94304946680095E-2</v>
      </c>
      <c r="I12" s="17">
        <v>2.9914180884879502E-2</v>
      </c>
      <c r="J12" s="17">
        <v>5.6954403492437002E-2</v>
      </c>
      <c r="K12" s="17">
        <v>3.4852280916522101E-2</v>
      </c>
      <c r="L12" s="17">
        <v>2.4032566245241999E-2</v>
      </c>
      <c r="M12" s="17"/>
      <c r="N12" s="17">
        <v>5.5929233813244501E-2</v>
      </c>
      <c r="O12" s="17">
        <v>5.5144043057433999E-2</v>
      </c>
      <c r="P12" s="17">
        <v>4.0413273065696899E-2</v>
      </c>
      <c r="Q12" s="17">
        <v>2.7082019089952201E-2</v>
      </c>
      <c r="R12" s="17"/>
      <c r="S12" s="17">
        <v>6.0880759932426802E-2</v>
      </c>
      <c r="T12" s="17">
        <v>4.8342452369627698E-2</v>
      </c>
      <c r="U12" s="17">
        <v>4.7319108591664702E-2</v>
      </c>
      <c r="V12" s="17">
        <v>4.6963847244770603E-2</v>
      </c>
      <c r="W12" s="17">
        <v>3.5442083690238699E-2</v>
      </c>
      <c r="X12" s="17">
        <v>3.34864097361732E-2</v>
      </c>
      <c r="Y12" s="17">
        <v>2.5879781792063201E-2</v>
      </c>
      <c r="Z12" s="17"/>
      <c r="AA12" s="17">
        <v>3.2674083708820002E-2</v>
      </c>
      <c r="AB12" s="17">
        <v>5.9273543731165203E-2</v>
      </c>
      <c r="AC12" s="17"/>
      <c r="AD12" s="17">
        <v>3.2985579714978903E-2</v>
      </c>
      <c r="AE12" s="17">
        <v>2.2731409025998899E-2</v>
      </c>
      <c r="AF12" s="17">
        <v>3.6602336214742397E-2</v>
      </c>
      <c r="AG12" s="17"/>
      <c r="AH12" s="17">
        <v>2.76512146849104E-2</v>
      </c>
      <c r="AI12" s="17">
        <v>4.5166329186044997E-2</v>
      </c>
      <c r="AJ12" s="17"/>
      <c r="AK12" s="17">
        <v>4.79259868915443E-2</v>
      </c>
      <c r="AL12" s="17">
        <v>4.07697825515346E-2</v>
      </c>
      <c r="AM12" s="17"/>
      <c r="AN12" s="17">
        <v>5.1900301180070302E-2</v>
      </c>
      <c r="AO12" s="17">
        <v>2.7082019089952201E-2</v>
      </c>
      <c r="AP12" s="17"/>
      <c r="AQ12" s="17">
        <v>1.88000275521511E-2</v>
      </c>
      <c r="AR12" s="17">
        <v>5.50609126692891E-2</v>
      </c>
      <c r="AS12" s="17"/>
      <c r="AT12" s="17">
        <v>6.2773868962260601E-2</v>
      </c>
      <c r="AU12" s="17">
        <v>5.2982254060104199E-2</v>
      </c>
      <c r="AV12" s="17">
        <v>3.2455693411179501E-2</v>
      </c>
      <c r="AW12" s="17">
        <v>2.0318082384184401E-2</v>
      </c>
      <c r="AX12" s="17"/>
      <c r="AY12" s="17">
        <v>2.5932412428770198E-2</v>
      </c>
      <c r="AZ12" s="17">
        <v>4.72211155338337E-2</v>
      </c>
      <c r="BA12" s="17"/>
      <c r="BB12" s="17">
        <v>4.2713470739630201E-2</v>
      </c>
      <c r="BC12" s="17">
        <v>4.3043985531064602E-2</v>
      </c>
      <c r="BD12" s="17"/>
      <c r="BE12" s="17">
        <v>3.3836832848417098E-2</v>
      </c>
      <c r="BF12" s="17">
        <v>4.4192597635657097E-2</v>
      </c>
      <c r="BG12" s="17"/>
      <c r="BH12" s="17">
        <v>4.1991790201565703E-2</v>
      </c>
      <c r="BI12" s="17">
        <v>4.3080289788663698E-2</v>
      </c>
      <c r="BJ12" s="17"/>
      <c r="BK12" s="17">
        <v>4.0952482902715699E-2</v>
      </c>
      <c r="BL12" s="17">
        <v>4.3346204573578601E-2</v>
      </c>
      <c r="BM12" s="17"/>
      <c r="BN12" s="17">
        <v>2.9722542193410299E-2</v>
      </c>
      <c r="BO12" s="17">
        <v>4.35974422387847E-2</v>
      </c>
      <c r="BP12" s="17"/>
      <c r="BQ12" s="17">
        <v>2.0934260246197701E-2</v>
      </c>
      <c r="BR12" s="17">
        <v>4.4728013517240199E-2</v>
      </c>
      <c r="BS12" s="17"/>
      <c r="BT12" s="17">
        <v>3.8361595464589802E-2</v>
      </c>
      <c r="BU12" s="17">
        <v>4.3302090928629501E-2</v>
      </c>
      <c r="BV12" s="17"/>
      <c r="BW12" s="17">
        <v>4.1151280204018897E-2</v>
      </c>
      <c r="BX12" s="17">
        <v>4.38697091916301E-2</v>
      </c>
      <c r="BY12" s="17"/>
      <c r="BZ12" s="17">
        <v>3.71832032041318E-2</v>
      </c>
      <c r="CA12" s="17">
        <v>4.3271858862126499E-2</v>
      </c>
    </row>
    <row r="13" spans="2:79" x14ac:dyDescent="0.35">
      <c r="B13" s="18" t="s">
        <v>222</v>
      </c>
      <c r="C13" s="17">
        <v>1.11275609235446E-2</v>
      </c>
      <c r="D13" s="17">
        <v>1.7291170635694499E-2</v>
      </c>
      <c r="E13" s="17">
        <v>6.2448680448084198E-3</v>
      </c>
      <c r="F13" s="17">
        <v>1.2264566103434999E-2</v>
      </c>
      <c r="G13" s="17">
        <v>7.8066704796549398E-3</v>
      </c>
      <c r="H13" s="17">
        <v>1.0773083569143501E-2</v>
      </c>
      <c r="I13" s="17">
        <v>1.0119883450616899E-2</v>
      </c>
      <c r="J13" s="17">
        <v>1.7872316011288299E-2</v>
      </c>
      <c r="K13" s="17">
        <v>1.8788646421968001E-2</v>
      </c>
      <c r="L13" s="17">
        <v>0</v>
      </c>
      <c r="M13" s="17"/>
      <c r="N13" s="17">
        <v>1.5016528734682301E-2</v>
      </c>
      <c r="O13" s="17">
        <v>1.8432011657779801E-2</v>
      </c>
      <c r="P13" s="17">
        <v>8.6121156063821806E-3</v>
      </c>
      <c r="Q13" s="17">
        <v>5.1542504668315404E-3</v>
      </c>
      <c r="R13" s="17"/>
      <c r="S13" s="17">
        <v>2.38514390449748E-2</v>
      </c>
      <c r="T13" s="17">
        <v>1.6834710341939899E-2</v>
      </c>
      <c r="U13" s="17">
        <v>1.2416427800587699E-2</v>
      </c>
      <c r="V13" s="17">
        <v>6.7826536972685099E-3</v>
      </c>
      <c r="W13" s="17">
        <v>9.7902558888390903E-3</v>
      </c>
      <c r="X13" s="17">
        <v>4.0412199757193798E-3</v>
      </c>
      <c r="Y13" s="17">
        <v>5.4200208908679898E-3</v>
      </c>
      <c r="Z13" s="17"/>
      <c r="AA13" s="17">
        <v>7.2844628017322E-3</v>
      </c>
      <c r="AB13" s="17">
        <v>1.7191258459961799E-2</v>
      </c>
      <c r="AC13" s="17"/>
      <c r="AD13" s="17">
        <v>3.9133720215393597E-3</v>
      </c>
      <c r="AE13" s="17">
        <v>4.2362818604931001E-3</v>
      </c>
      <c r="AF13" s="17">
        <v>9.9817965296505693E-3</v>
      </c>
      <c r="AG13" s="17"/>
      <c r="AH13" s="17">
        <v>4.8445068595617804E-3</v>
      </c>
      <c r="AI13" s="17">
        <v>1.20177676595839E-2</v>
      </c>
      <c r="AJ13" s="17"/>
      <c r="AK13" s="17">
        <v>1.4615005396329501E-2</v>
      </c>
      <c r="AL13" s="17">
        <v>9.5561428627808399E-3</v>
      </c>
      <c r="AM13" s="17"/>
      <c r="AN13" s="17">
        <v>1.44717264275484E-2</v>
      </c>
      <c r="AO13" s="17">
        <v>5.1542504668315404E-3</v>
      </c>
      <c r="AP13" s="17"/>
      <c r="AQ13" s="17">
        <v>4.7399696651787802E-3</v>
      </c>
      <c r="AR13" s="17">
        <v>1.43139346146732E-2</v>
      </c>
      <c r="AS13" s="17"/>
      <c r="AT13" s="17">
        <v>2.3326318475469E-2</v>
      </c>
      <c r="AU13" s="17">
        <v>1.15841899447646E-2</v>
      </c>
      <c r="AV13" s="17">
        <v>7.3694975849843899E-3</v>
      </c>
      <c r="AW13" s="17">
        <v>2.8705505228227598E-3</v>
      </c>
      <c r="AX13" s="17"/>
      <c r="AY13" s="17">
        <v>4.1775968781564898E-3</v>
      </c>
      <c r="AZ13" s="17">
        <v>1.28501235142765E-2</v>
      </c>
      <c r="BA13" s="17"/>
      <c r="BB13" s="17">
        <v>1.3160640660574501E-2</v>
      </c>
      <c r="BC13" s="17">
        <v>1.07540721129828E-2</v>
      </c>
      <c r="BD13" s="17"/>
      <c r="BE13" s="17">
        <v>4.83099557568961E-3</v>
      </c>
      <c r="BF13" s="17">
        <v>1.1952747349609201E-2</v>
      </c>
      <c r="BG13" s="17"/>
      <c r="BH13" s="17">
        <v>2.11732123833198E-2</v>
      </c>
      <c r="BI13" s="17">
        <v>1.02483670394528E-2</v>
      </c>
      <c r="BJ13" s="17"/>
      <c r="BK13" s="17">
        <v>9.6364572081118396E-3</v>
      </c>
      <c r="BL13" s="17">
        <v>1.1385929291651E-2</v>
      </c>
      <c r="BM13" s="17"/>
      <c r="BN13" s="17">
        <v>1.14264299665435E-2</v>
      </c>
      <c r="BO13" s="17">
        <v>1.1113940775277E-2</v>
      </c>
      <c r="BP13" s="17"/>
      <c r="BQ13" s="17">
        <v>7.4686719638542001E-3</v>
      </c>
      <c r="BR13" s="17">
        <v>1.14154033405993E-2</v>
      </c>
      <c r="BS13" s="17"/>
      <c r="BT13" s="17">
        <v>9.6952416576704704E-3</v>
      </c>
      <c r="BU13" s="17">
        <v>1.1223253040016E-2</v>
      </c>
      <c r="BV13" s="17"/>
      <c r="BW13" s="17">
        <v>1.0957155509843001E-2</v>
      </c>
      <c r="BX13" s="17">
        <v>1.12087207734694E-2</v>
      </c>
      <c r="BY13" s="17"/>
      <c r="BZ13" s="17">
        <v>5.3814591927039404E-3</v>
      </c>
      <c r="CA13" s="17">
        <v>1.1403682746944499E-2</v>
      </c>
    </row>
    <row r="14" spans="2:79" x14ac:dyDescent="0.35">
      <c r="B14" s="18" t="s">
        <v>75</v>
      </c>
      <c r="C14" s="17">
        <v>2.9358547833260799E-2</v>
      </c>
      <c r="D14" s="17">
        <v>3.2605005484186801E-2</v>
      </c>
      <c r="E14" s="17">
        <v>1.8192537178001698E-2</v>
      </c>
      <c r="F14" s="17">
        <v>4.2158368216068998E-2</v>
      </c>
      <c r="G14" s="17">
        <v>2.9873847861897701E-2</v>
      </c>
      <c r="H14" s="17">
        <v>2.8815849697760201E-2</v>
      </c>
      <c r="I14" s="17">
        <v>2.4500286818424099E-2</v>
      </c>
      <c r="J14" s="17">
        <v>3.9231758677536699E-2</v>
      </c>
      <c r="K14" s="17">
        <v>1.8562609663095999E-2</v>
      </c>
      <c r="L14" s="17">
        <v>2.2532624200317101E-2</v>
      </c>
      <c r="M14" s="17"/>
      <c r="N14" s="17">
        <v>4.2374868469502398E-2</v>
      </c>
      <c r="O14" s="17">
        <v>3.4839156373196199E-2</v>
      </c>
      <c r="P14" s="17">
        <v>2.3584689069077101E-2</v>
      </c>
      <c r="Q14" s="17">
        <v>1.8340929141708501E-2</v>
      </c>
      <c r="R14" s="17"/>
      <c r="S14" s="17">
        <v>2.7506604436451799E-2</v>
      </c>
      <c r="T14" s="17">
        <v>1.2625186037546299E-2</v>
      </c>
      <c r="U14" s="17">
        <v>1.5647380823915299E-2</v>
      </c>
      <c r="V14" s="17">
        <v>3.3141922633666603E-2</v>
      </c>
      <c r="W14" s="17">
        <v>1.25706529422709E-2</v>
      </c>
      <c r="X14" s="17">
        <v>1.31550258822712E-2</v>
      </c>
      <c r="Y14" s="17">
        <v>2.05109934132017E-2</v>
      </c>
      <c r="Z14" s="17"/>
      <c r="AA14" s="17">
        <v>1.1583219266666099E-2</v>
      </c>
      <c r="AB14" s="17">
        <v>5.7404726364720299E-2</v>
      </c>
      <c r="AC14" s="17"/>
      <c r="AD14" s="17">
        <v>9.8404289129318308E-3</v>
      </c>
      <c r="AE14" s="17">
        <v>7.61912874415258E-3</v>
      </c>
      <c r="AF14" s="17">
        <v>1.1560640250994699E-2</v>
      </c>
      <c r="AG14" s="17"/>
      <c r="AH14" s="17">
        <v>4.6732590714663796E-3</v>
      </c>
      <c r="AI14" s="17">
        <v>3.2856052408750003E-2</v>
      </c>
      <c r="AJ14" s="17"/>
      <c r="AK14" s="17">
        <v>3.9608718172836399E-2</v>
      </c>
      <c r="AL14" s="17">
        <v>2.4739892848726599E-2</v>
      </c>
      <c r="AM14" s="17"/>
      <c r="AN14" s="17">
        <v>3.5526775758388897E-2</v>
      </c>
      <c r="AO14" s="17">
        <v>1.8340929141708501E-2</v>
      </c>
      <c r="AP14" s="17"/>
      <c r="AQ14" s="17">
        <v>1.4049553665525299E-2</v>
      </c>
      <c r="AR14" s="17">
        <v>3.6995256927604699E-2</v>
      </c>
      <c r="AS14" s="17"/>
      <c r="AT14" s="17">
        <v>9.5075072076216294E-2</v>
      </c>
      <c r="AU14" s="17">
        <v>2.3542804110423001E-2</v>
      </c>
      <c r="AV14" s="17">
        <v>8.7322943712435999E-3</v>
      </c>
      <c r="AW14" s="17">
        <v>4.68043222504706E-3</v>
      </c>
      <c r="AX14" s="17"/>
      <c r="AY14" s="17">
        <v>1.26078907133932E-2</v>
      </c>
      <c r="AZ14" s="17">
        <v>3.3510231947944502E-2</v>
      </c>
      <c r="BA14" s="17"/>
      <c r="BB14" s="17">
        <v>3.1987779449788402E-2</v>
      </c>
      <c r="BC14" s="17">
        <v>2.8875542385288101E-2</v>
      </c>
      <c r="BD14" s="17"/>
      <c r="BE14" s="17">
        <v>1.3658707665605599E-2</v>
      </c>
      <c r="BF14" s="17">
        <v>3.1416065588102601E-2</v>
      </c>
      <c r="BG14" s="17"/>
      <c r="BH14" s="17">
        <v>5.1628383742732598E-2</v>
      </c>
      <c r="BI14" s="17">
        <v>2.7409495189961702E-2</v>
      </c>
      <c r="BJ14" s="17"/>
      <c r="BK14" s="17">
        <v>2.2946840964586199E-2</v>
      </c>
      <c r="BL14" s="17">
        <v>3.04695250398032E-2</v>
      </c>
      <c r="BM14" s="17"/>
      <c r="BN14" s="17">
        <v>1.6858084712256801E-2</v>
      </c>
      <c r="BO14" s="17">
        <v>2.9928222629330099E-2</v>
      </c>
      <c r="BP14" s="17"/>
      <c r="BQ14" s="17">
        <v>6.8773629168997598E-3</v>
      </c>
      <c r="BR14" s="17">
        <v>3.11271280432289E-2</v>
      </c>
      <c r="BS14" s="17"/>
      <c r="BT14" s="17">
        <v>5.59352181966265E-3</v>
      </c>
      <c r="BU14" s="17">
        <v>3.0946270411195902E-2</v>
      </c>
      <c r="BV14" s="17"/>
      <c r="BW14" s="17">
        <v>1.4476376850905699E-2</v>
      </c>
      <c r="BX14" s="17">
        <v>3.6446554823449898E-2</v>
      </c>
      <c r="BY14" s="17"/>
      <c r="BZ14" s="17">
        <v>0</v>
      </c>
      <c r="CA14" s="17">
        <v>3.0769336597508301E-2</v>
      </c>
    </row>
    <row r="15" spans="2:79" x14ac:dyDescent="0.35">
      <c r="B15" s="18" t="s">
        <v>223</v>
      </c>
      <c r="C15" s="20">
        <v>0.720232984880668</v>
      </c>
      <c r="D15" s="20">
        <v>0.73613311841945805</v>
      </c>
      <c r="E15" s="20">
        <v>0.74964092170093799</v>
      </c>
      <c r="F15" s="20">
        <v>0.630777700574636</v>
      </c>
      <c r="G15" s="20">
        <v>0.74500153905325806</v>
      </c>
      <c r="H15" s="20">
        <v>0.60594035338109398</v>
      </c>
      <c r="I15" s="20">
        <v>0.77110953066761501</v>
      </c>
      <c r="J15" s="20">
        <v>0.72068788145826701</v>
      </c>
      <c r="K15" s="20">
        <v>0.81161037738413</v>
      </c>
      <c r="L15" s="20">
        <v>0.91393106947993596</v>
      </c>
      <c r="M15" s="20"/>
      <c r="N15" s="20">
        <v>0.60780455677394496</v>
      </c>
      <c r="O15" s="20">
        <v>0.68986266523877005</v>
      </c>
      <c r="P15" s="20">
        <v>0.75729181152179204</v>
      </c>
      <c r="Q15" s="20">
        <v>0.81193124240883696</v>
      </c>
      <c r="R15" s="20"/>
      <c r="S15" s="20">
        <v>0.61962946503890604</v>
      </c>
      <c r="T15" s="20">
        <v>0.68519510047787602</v>
      </c>
      <c r="U15" s="20">
        <v>0.73876389746859705</v>
      </c>
      <c r="V15" s="20">
        <v>0.68729455033318099</v>
      </c>
      <c r="W15" s="20">
        <v>0.79837249567433999</v>
      </c>
      <c r="X15" s="20">
        <v>0.81025735150358202</v>
      </c>
      <c r="Y15" s="20">
        <v>0.79805983513338796</v>
      </c>
      <c r="Z15" s="20"/>
      <c r="AA15" s="20">
        <v>0.80075787871456905</v>
      </c>
      <c r="AB15" s="20">
        <v>0.59317960636047096</v>
      </c>
      <c r="AC15" s="20"/>
      <c r="AD15" s="20">
        <v>0.79459411744903197</v>
      </c>
      <c r="AE15" s="20">
        <v>0.870954827261189</v>
      </c>
      <c r="AF15" s="20">
        <v>0.78352852771721004</v>
      </c>
      <c r="AG15" s="20"/>
      <c r="AH15" s="20">
        <v>0.86102560907919301</v>
      </c>
      <c r="AI15" s="20">
        <v>0.70028495623570397</v>
      </c>
      <c r="AJ15" s="20"/>
      <c r="AK15" s="20">
        <v>0.67449810847364799</v>
      </c>
      <c r="AL15" s="20">
        <v>0.74084079995948304</v>
      </c>
      <c r="AM15" s="20"/>
      <c r="AN15" s="20">
        <v>0.66889559804547605</v>
      </c>
      <c r="AO15" s="20">
        <v>0.81193124240883696</v>
      </c>
      <c r="AP15" s="20"/>
      <c r="AQ15" s="20">
        <v>0.83772868948963697</v>
      </c>
      <c r="AR15" s="20">
        <v>0.66162165443645504</v>
      </c>
      <c r="AS15" s="20"/>
      <c r="AT15" s="20">
        <v>0.51991536536793304</v>
      </c>
      <c r="AU15" s="20">
        <v>0.67923738481550999</v>
      </c>
      <c r="AV15" s="20">
        <v>0.80520202161352805</v>
      </c>
      <c r="AW15" s="20">
        <v>0.87351022960402203</v>
      </c>
      <c r="AX15" s="20"/>
      <c r="AY15" s="20">
        <v>0.823662709554146</v>
      </c>
      <c r="AZ15" s="20">
        <v>0.69459771924062996</v>
      </c>
      <c r="BA15" s="20"/>
      <c r="BB15" s="20">
        <v>0.69766919842897102</v>
      </c>
      <c r="BC15" s="20">
        <v>0.72437808632952905</v>
      </c>
      <c r="BD15" s="20"/>
      <c r="BE15" s="20">
        <v>0.80062091719197204</v>
      </c>
      <c r="BF15" s="20">
        <v>0.70969787138656404</v>
      </c>
      <c r="BG15" s="20"/>
      <c r="BH15" s="20">
        <v>0.71999214447340398</v>
      </c>
      <c r="BI15" s="20">
        <v>0.72025406319638996</v>
      </c>
      <c r="BJ15" s="20"/>
      <c r="BK15" s="20">
        <v>0.74665873592302701</v>
      </c>
      <c r="BL15" s="20">
        <v>0.71565410944622398</v>
      </c>
      <c r="BM15" s="20"/>
      <c r="BN15" s="20">
        <v>0.78517670238915405</v>
      </c>
      <c r="BO15" s="20">
        <v>0.71727335061195996</v>
      </c>
      <c r="BP15" s="20"/>
      <c r="BQ15" s="20">
        <v>0.86873609524067796</v>
      </c>
      <c r="BR15" s="20">
        <v>0.70855034168020703</v>
      </c>
      <c r="BS15" s="20"/>
      <c r="BT15" s="20">
        <v>0.77946638347787001</v>
      </c>
      <c r="BU15" s="20">
        <v>0.71627564840366198</v>
      </c>
      <c r="BV15" s="20"/>
      <c r="BW15" s="20">
        <v>0.76149447572175299</v>
      </c>
      <c r="BX15" s="20">
        <v>0.70058116554234695</v>
      </c>
      <c r="BY15" s="20"/>
      <c r="BZ15" s="20">
        <v>0.83832938040619598</v>
      </c>
      <c r="CA15" s="20">
        <v>0.71455800841889605</v>
      </c>
    </row>
    <row r="16" spans="2:79" x14ac:dyDescent="0.35">
      <c r="B16" s="18" t="s">
        <v>224</v>
      </c>
      <c r="C16" s="20">
        <v>5.4120252018616699E-2</v>
      </c>
      <c r="D16" s="20">
        <v>6.2215145799716098E-2</v>
      </c>
      <c r="E16" s="20">
        <v>5.79860777840219E-2</v>
      </c>
      <c r="F16" s="20">
        <v>6.0083416248445397E-2</v>
      </c>
      <c r="G16" s="20">
        <v>6.2825112986226006E-2</v>
      </c>
      <c r="H16" s="20">
        <v>4.0203578237153002E-2</v>
      </c>
      <c r="I16" s="20">
        <v>4.0034064335496403E-2</v>
      </c>
      <c r="J16" s="20">
        <v>7.4826719503725297E-2</v>
      </c>
      <c r="K16" s="20">
        <v>5.3640927338490102E-2</v>
      </c>
      <c r="L16" s="20">
        <v>2.4032566245241999E-2</v>
      </c>
      <c r="M16" s="20"/>
      <c r="N16" s="20">
        <v>7.09457625479267E-2</v>
      </c>
      <c r="O16" s="20">
        <v>7.3576054715213807E-2</v>
      </c>
      <c r="P16" s="20">
        <v>4.9025388672079097E-2</v>
      </c>
      <c r="Q16" s="20">
        <v>3.22362695567837E-2</v>
      </c>
      <c r="R16" s="20"/>
      <c r="S16" s="20">
        <v>8.4732198977401599E-2</v>
      </c>
      <c r="T16" s="20">
        <v>6.5177162711567593E-2</v>
      </c>
      <c r="U16" s="20">
        <v>5.9735536392252299E-2</v>
      </c>
      <c r="V16" s="20">
        <v>5.3746500942039102E-2</v>
      </c>
      <c r="W16" s="20">
        <v>4.5232339579077699E-2</v>
      </c>
      <c r="X16" s="20">
        <v>3.75276297118926E-2</v>
      </c>
      <c r="Y16" s="20">
        <v>3.1299802682931199E-2</v>
      </c>
      <c r="Z16" s="20"/>
      <c r="AA16" s="20">
        <v>3.9958546510552202E-2</v>
      </c>
      <c r="AB16" s="20">
        <v>7.6464802191127001E-2</v>
      </c>
      <c r="AC16" s="20"/>
      <c r="AD16" s="20">
        <v>3.6898951736518297E-2</v>
      </c>
      <c r="AE16" s="20">
        <v>2.6967690886492E-2</v>
      </c>
      <c r="AF16" s="20">
        <v>4.6584132744392999E-2</v>
      </c>
      <c r="AG16" s="20"/>
      <c r="AH16" s="20">
        <v>3.2495721544472202E-2</v>
      </c>
      <c r="AI16" s="20">
        <v>5.7184096845628897E-2</v>
      </c>
      <c r="AJ16" s="20"/>
      <c r="AK16" s="20">
        <v>6.2540992287873798E-2</v>
      </c>
      <c r="AL16" s="20">
        <v>5.0325925414315402E-2</v>
      </c>
      <c r="AM16" s="20"/>
      <c r="AN16" s="20">
        <v>6.6372027607618705E-2</v>
      </c>
      <c r="AO16" s="20">
        <v>3.22362695567837E-2</v>
      </c>
      <c r="AP16" s="20"/>
      <c r="AQ16" s="20">
        <v>2.3539997217329901E-2</v>
      </c>
      <c r="AR16" s="20">
        <v>6.9374847283962204E-2</v>
      </c>
      <c r="AS16" s="20"/>
      <c r="AT16" s="20">
        <v>8.6100187437729597E-2</v>
      </c>
      <c r="AU16" s="20">
        <v>6.4566444004868703E-2</v>
      </c>
      <c r="AV16" s="20">
        <v>3.9825190996163898E-2</v>
      </c>
      <c r="AW16" s="20">
        <v>2.3188632907007199E-2</v>
      </c>
      <c r="AX16" s="20"/>
      <c r="AY16" s="20">
        <v>3.0110009306926699E-2</v>
      </c>
      <c r="AZ16" s="20">
        <v>6.0071239048110098E-2</v>
      </c>
      <c r="BA16" s="20"/>
      <c r="BB16" s="20">
        <v>5.58741114002047E-2</v>
      </c>
      <c r="BC16" s="20">
        <v>5.3798057644047402E-2</v>
      </c>
      <c r="BD16" s="20"/>
      <c r="BE16" s="20">
        <v>3.8667828424106702E-2</v>
      </c>
      <c r="BF16" s="20">
        <v>5.6145344985266299E-2</v>
      </c>
      <c r="BG16" s="20"/>
      <c r="BH16" s="20">
        <v>6.3165002584885402E-2</v>
      </c>
      <c r="BI16" s="20">
        <v>5.3328656828116501E-2</v>
      </c>
      <c r="BJ16" s="20"/>
      <c r="BK16" s="20">
        <v>5.0588940110827499E-2</v>
      </c>
      <c r="BL16" s="20">
        <v>5.4732133865229599E-2</v>
      </c>
      <c r="BM16" s="20"/>
      <c r="BN16" s="20">
        <v>4.1148972159953799E-2</v>
      </c>
      <c r="BO16" s="20">
        <v>5.4711383014061699E-2</v>
      </c>
      <c r="BP16" s="20"/>
      <c r="BQ16" s="20">
        <v>2.8402932210051898E-2</v>
      </c>
      <c r="BR16" s="20">
        <v>5.6143416857839502E-2</v>
      </c>
      <c r="BS16" s="20"/>
      <c r="BT16" s="20">
        <v>4.8056837122260297E-2</v>
      </c>
      <c r="BU16" s="20">
        <v>5.4525343968645501E-2</v>
      </c>
      <c r="BV16" s="20"/>
      <c r="BW16" s="20">
        <v>5.2108435713861798E-2</v>
      </c>
      <c r="BX16" s="20">
        <v>5.5078429965099499E-2</v>
      </c>
      <c r="BY16" s="20"/>
      <c r="BZ16" s="20">
        <v>4.2564662396835803E-2</v>
      </c>
      <c r="CA16" s="20">
        <v>5.4675541609071003E-2</v>
      </c>
    </row>
    <row r="17" spans="2:79" x14ac:dyDescent="0.35">
      <c r="B17" s="18" t="s">
        <v>166</v>
      </c>
      <c r="C17" s="21">
        <v>0.66611273286205097</v>
      </c>
      <c r="D17" s="21">
        <v>0.67391797261974196</v>
      </c>
      <c r="E17" s="21">
        <v>0.69165484391691601</v>
      </c>
      <c r="F17" s="21">
        <v>0.57069428432619096</v>
      </c>
      <c r="G17" s="21">
        <v>0.68217642606703199</v>
      </c>
      <c r="H17" s="21">
        <v>0.56573677514394105</v>
      </c>
      <c r="I17" s="21">
        <v>0.73107546633211795</v>
      </c>
      <c r="J17" s="21">
        <v>0.64586116195454102</v>
      </c>
      <c r="K17" s="21">
        <v>0.75796945004563998</v>
      </c>
      <c r="L17" s="21">
        <v>0.88989850323469399</v>
      </c>
      <c r="M17" s="21"/>
      <c r="N17" s="21">
        <v>0.53685879422601801</v>
      </c>
      <c r="O17" s="21">
        <v>0.61628661052355604</v>
      </c>
      <c r="P17" s="21">
        <v>0.70826642284971297</v>
      </c>
      <c r="Q17" s="21">
        <v>0.77969497285205303</v>
      </c>
      <c r="R17" s="21"/>
      <c r="S17" s="21">
        <v>0.53489726606150401</v>
      </c>
      <c r="T17" s="21">
        <v>0.62001793776630798</v>
      </c>
      <c r="U17" s="21">
        <v>0.67902836107634401</v>
      </c>
      <c r="V17" s="21">
        <v>0.63354804939114195</v>
      </c>
      <c r="W17" s="21">
        <v>0.75314015609526197</v>
      </c>
      <c r="X17" s="21">
        <v>0.77272972179168997</v>
      </c>
      <c r="Y17" s="21">
        <v>0.76676003245045699</v>
      </c>
      <c r="Z17" s="21"/>
      <c r="AA17" s="21">
        <v>0.76079933220401696</v>
      </c>
      <c r="AB17" s="21">
        <v>0.51671480416934401</v>
      </c>
      <c r="AC17" s="21"/>
      <c r="AD17" s="21">
        <v>0.75769516571251405</v>
      </c>
      <c r="AE17" s="21">
        <v>0.84398713637469702</v>
      </c>
      <c r="AF17" s="21">
        <v>0.73694439497281705</v>
      </c>
      <c r="AG17" s="21"/>
      <c r="AH17" s="21">
        <v>0.82852988753472101</v>
      </c>
      <c r="AI17" s="21">
        <v>0.643100859390075</v>
      </c>
      <c r="AJ17" s="21"/>
      <c r="AK17" s="21">
        <v>0.61195711618577397</v>
      </c>
      <c r="AL17" s="21">
        <v>0.69051487454516802</v>
      </c>
      <c r="AM17" s="21"/>
      <c r="AN17" s="21">
        <v>0.60252357043785798</v>
      </c>
      <c r="AO17" s="21">
        <v>0.77969497285205303</v>
      </c>
      <c r="AP17" s="21"/>
      <c r="AQ17" s="21">
        <v>0.81418869227230795</v>
      </c>
      <c r="AR17" s="21">
        <v>0.592246807152493</v>
      </c>
      <c r="AS17" s="21"/>
      <c r="AT17" s="21">
        <v>0.43381517793020402</v>
      </c>
      <c r="AU17" s="21">
        <v>0.614670940810641</v>
      </c>
      <c r="AV17" s="21">
        <v>0.76537683061736395</v>
      </c>
      <c r="AW17" s="21">
        <v>0.85032159669701401</v>
      </c>
      <c r="AX17" s="21"/>
      <c r="AY17" s="21">
        <v>0.79355270024721902</v>
      </c>
      <c r="AZ17" s="21">
        <v>0.63452648019252</v>
      </c>
      <c r="BA17" s="21"/>
      <c r="BB17" s="21">
        <v>0.64179508702876598</v>
      </c>
      <c r="BC17" s="21">
        <v>0.67058002868548106</v>
      </c>
      <c r="BD17" s="21"/>
      <c r="BE17" s="21">
        <v>0.76195308876786505</v>
      </c>
      <c r="BF17" s="21">
        <v>0.65355252640129802</v>
      </c>
      <c r="BG17" s="21"/>
      <c r="BH17" s="21">
        <v>0.65682714188851898</v>
      </c>
      <c r="BI17" s="21">
        <v>0.66692540636827402</v>
      </c>
      <c r="BJ17" s="21"/>
      <c r="BK17" s="21">
        <v>0.69606979581219997</v>
      </c>
      <c r="BL17" s="21">
        <v>0.66092197558099397</v>
      </c>
      <c r="BM17" s="21"/>
      <c r="BN17" s="21">
        <v>0.74402773022920099</v>
      </c>
      <c r="BO17" s="21">
        <v>0.66256196759789898</v>
      </c>
      <c r="BP17" s="21"/>
      <c r="BQ17" s="21">
        <v>0.840333163030626</v>
      </c>
      <c r="BR17" s="21">
        <v>0.65240692482236695</v>
      </c>
      <c r="BS17" s="21"/>
      <c r="BT17" s="21">
        <v>0.73140954635560995</v>
      </c>
      <c r="BU17" s="21">
        <v>0.66175030443501603</v>
      </c>
      <c r="BV17" s="21"/>
      <c r="BW17" s="21">
        <v>0.70938604000789096</v>
      </c>
      <c r="BX17" s="21">
        <v>0.64550273557724702</v>
      </c>
      <c r="BY17" s="21"/>
      <c r="BZ17" s="21">
        <v>0.79576471800935999</v>
      </c>
      <c r="CA17" s="21">
        <v>0.65988246680982499</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CA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405</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312</v>
      </c>
      <c r="CA7" s="10">
        <v>2389</v>
      </c>
    </row>
    <row r="8" spans="2:79" ht="30" customHeight="1" x14ac:dyDescent="0.35">
      <c r="B8" s="11" t="s">
        <v>27</v>
      </c>
      <c r="C8" s="11">
        <v>2600</v>
      </c>
      <c r="D8" s="11">
        <v>322</v>
      </c>
      <c r="E8" s="11">
        <v>399</v>
      </c>
      <c r="F8" s="11">
        <v>281</v>
      </c>
      <c r="G8" s="11">
        <v>341</v>
      </c>
      <c r="H8" s="11">
        <v>302</v>
      </c>
      <c r="I8" s="11">
        <v>342</v>
      </c>
      <c r="J8" s="11">
        <v>204</v>
      </c>
      <c r="K8" s="11">
        <v>114</v>
      </c>
      <c r="L8" s="11">
        <v>295</v>
      </c>
      <c r="M8" s="11"/>
      <c r="N8" s="11">
        <v>313</v>
      </c>
      <c r="O8" s="11">
        <v>416</v>
      </c>
      <c r="P8" s="11">
        <v>480</v>
      </c>
      <c r="Q8" s="11">
        <v>1390</v>
      </c>
      <c r="R8" s="11"/>
      <c r="S8" s="11">
        <v>238</v>
      </c>
      <c r="T8" s="11">
        <v>177</v>
      </c>
      <c r="U8" s="11">
        <v>235</v>
      </c>
      <c r="V8" s="11">
        <v>491</v>
      </c>
      <c r="W8" s="11">
        <v>491</v>
      </c>
      <c r="X8" s="11">
        <v>514</v>
      </c>
      <c r="Y8" s="11">
        <v>347</v>
      </c>
      <c r="Z8" s="11"/>
      <c r="AA8" s="11">
        <v>2515</v>
      </c>
      <c r="AB8" s="11">
        <v>85</v>
      </c>
      <c r="AC8" s="11"/>
      <c r="AD8" s="11">
        <v>1402</v>
      </c>
      <c r="AE8" s="11">
        <v>1018</v>
      </c>
      <c r="AF8" s="11">
        <v>146</v>
      </c>
      <c r="AG8" s="11"/>
      <c r="AH8" s="11">
        <v>892</v>
      </c>
      <c r="AI8" s="11">
        <v>1709</v>
      </c>
      <c r="AJ8" s="11"/>
      <c r="AK8" s="11">
        <v>682</v>
      </c>
      <c r="AL8" s="11">
        <v>1918</v>
      </c>
      <c r="AM8" s="11"/>
      <c r="AN8" s="11">
        <v>1210</v>
      </c>
      <c r="AO8" s="11">
        <v>1390</v>
      </c>
      <c r="AP8" s="11"/>
      <c r="AQ8" s="11">
        <v>1221</v>
      </c>
      <c r="AR8" s="11">
        <v>1379</v>
      </c>
      <c r="AS8" s="11"/>
      <c r="AT8" s="11">
        <v>133</v>
      </c>
      <c r="AU8" s="11">
        <v>587</v>
      </c>
      <c r="AV8" s="11">
        <v>1306</v>
      </c>
      <c r="AW8" s="11">
        <v>566</v>
      </c>
      <c r="AX8" s="11"/>
      <c r="AY8" s="11">
        <v>815</v>
      </c>
      <c r="AZ8" s="11">
        <v>1786</v>
      </c>
      <c r="BA8" s="11"/>
      <c r="BB8" s="11">
        <v>382</v>
      </c>
      <c r="BC8" s="11">
        <v>2218</v>
      </c>
      <c r="BD8" s="11"/>
      <c r="BE8" s="11">
        <v>404</v>
      </c>
      <c r="BF8" s="11">
        <v>2196</v>
      </c>
      <c r="BG8" s="11"/>
      <c r="BH8" s="11">
        <v>217</v>
      </c>
      <c r="BI8" s="11">
        <v>2383</v>
      </c>
      <c r="BJ8" s="11"/>
      <c r="BK8" s="11">
        <v>477</v>
      </c>
      <c r="BL8" s="11">
        <v>2124</v>
      </c>
      <c r="BM8" s="11"/>
      <c r="BN8" s="11">
        <v>156</v>
      </c>
      <c r="BO8" s="11">
        <v>2444</v>
      </c>
      <c r="BP8" s="11"/>
      <c r="BQ8" s="11">
        <v>323</v>
      </c>
      <c r="BR8" s="11">
        <v>2277</v>
      </c>
      <c r="BS8" s="11"/>
      <c r="BT8" s="11">
        <v>204</v>
      </c>
      <c r="BU8" s="11">
        <v>2397</v>
      </c>
      <c r="BV8" s="11"/>
      <c r="BW8" s="11">
        <v>1144</v>
      </c>
      <c r="BX8" s="11">
        <v>1456</v>
      </c>
      <c r="BY8" s="11"/>
      <c r="BZ8" s="11">
        <v>329</v>
      </c>
      <c r="CA8" s="11">
        <v>2271</v>
      </c>
    </row>
    <row r="9" spans="2:79" x14ac:dyDescent="0.35">
      <c r="B9" s="18" t="s">
        <v>218</v>
      </c>
      <c r="C9" s="17">
        <v>0.30347580138159702</v>
      </c>
      <c r="D9" s="17">
        <v>0.30367158921892801</v>
      </c>
      <c r="E9" s="17">
        <v>0.280451642473937</v>
      </c>
      <c r="F9" s="17">
        <v>0.22082306645581401</v>
      </c>
      <c r="G9" s="17">
        <v>0.34747255590492998</v>
      </c>
      <c r="H9" s="17">
        <v>0.25362082376324102</v>
      </c>
      <c r="I9" s="17">
        <v>0.28765338449691802</v>
      </c>
      <c r="J9" s="17">
        <v>0.29591642547174701</v>
      </c>
      <c r="K9" s="17">
        <v>0.380420855346422</v>
      </c>
      <c r="L9" s="17">
        <v>0.407124783356137</v>
      </c>
      <c r="M9" s="17"/>
      <c r="N9" s="17">
        <v>0.272923812807355</v>
      </c>
      <c r="O9" s="17">
        <v>0.22947753501826099</v>
      </c>
      <c r="P9" s="17">
        <v>0.29016002605666102</v>
      </c>
      <c r="Q9" s="17">
        <v>0.33712706561626998</v>
      </c>
      <c r="R9" s="17"/>
      <c r="S9" s="17">
        <v>0.27410077883907602</v>
      </c>
      <c r="T9" s="17">
        <v>0.23768580844697601</v>
      </c>
      <c r="U9" s="17">
        <v>0.21006944765717001</v>
      </c>
      <c r="V9" s="17">
        <v>0.26920681124104201</v>
      </c>
      <c r="W9" s="17">
        <v>0.28318123300776499</v>
      </c>
      <c r="X9" s="17">
        <v>0.39535680654407401</v>
      </c>
      <c r="Y9" s="17">
        <v>0.39362202504784799</v>
      </c>
      <c r="Z9" s="17"/>
      <c r="AA9" s="17">
        <v>0.30143584791796102</v>
      </c>
      <c r="AB9" s="17">
        <v>0.36370644682039399</v>
      </c>
      <c r="AC9" s="17"/>
      <c r="AD9" s="17">
        <v>0.25821551105798601</v>
      </c>
      <c r="AE9" s="17">
        <v>0.35683443305496398</v>
      </c>
      <c r="AF9" s="17">
        <v>0.403486782981817</v>
      </c>
      <c r="AG9" s="17"/>
      <c r="AH9" s="17">
        <v>0.36009282686555899</v>
      </c>
      <c r="AI9" s="17">
        <v>0.273932927940923</v>
      </c>
      <c r="AJ9" s="17"/>
      <c r="AK9" s="17">
        <v>0.29028709155888299</v>
      </c>
      <c r="AL9" s="17">
        <v>0.30816757691559499</v>
      </c>
      <c r="AM9" s="17"/>
      <c r="AN9" s="17">
        <v>0.26482280041059603</v>
      </c>
      <c r="AO9" s="17">
        <v>0.33712706561626998</v>
      </c>
      <c r="AP9" s="17"/>
      <c r="AQ9" s="17">
        <v>0.38197948689968603</v>
      </c>
      <c r="AR9" s="17">
        <v>0.23398773475371601</v>
      </c>
      <c r="AS9" s="17"/>
      <c r="AT9" s="17">
        <v>0.19771909437704099</v>
      </c>
      <c r="AU9" s="17">
        <v>0.233155993426446</v>
      </c>
      <c r="AV9" s="17">
        <v>0.291288206079233</v>
      </c>
      <c r="AW9" s="17">
        <v>0.42524568229041299</v>
      </c>
      <c r="AX9" s="17"/>
      <c r="AY9" s="17">
        <v>0.35433537284940297</v>
      </c>
      <c r="AZ9" s="17">
        <v>0.28027307407344398</v>
      </c>
      <c r="BA9" s="17"/>
      <c r="BB9" s="17">
        <v>0.34053746217370501</v>
      </c>
      <c r="BC9" s="17">
        <v>0.29708990843307898</v>
      </c>
      <c r="BD9" s="17"/>
      <c r="BE9" s="17">
        <v>0.33623633117392798</v>
      </c>
      <c r="BF9" s="17">
        <v>0.29745446729175001</v>
      </c>
      <c r="BG9" s="17"/>
      <c r="BH9" s="17">
        <v>0.306887707439157</v>
      </c>
      <c r="BI9" s="17">
        <v>0.30316478571606298</v>
      </c>
      <c r="BJ9" s="17"/>
      <c r="BK9" s="17">
        <v>0.30749780818906097</v>
      </c>
      <c r="BL9" s="17">
        <v>0.30257324957854598</v>
      </c>
      <c r="BM9" s="17"/>
      <c r="BN9" s="17">
        <v>0.332038294766964</v>
      </c>
      <c r="BO9" s="17">
        <v>0.30165346644591201</v>
      </c>
      <c r="BP9" s="17"/>
      <c r="BQ9" s="17">
        <v>0.41304541984653997</v>
      </c>
      <c r="BR9" s="17">
        <v>0.28795432106976998</v>
      </c>
      <c r="BS9" s="17"/>
      <c r="BT9" s="17">
        <v>0.46735601590725201</v>
      </c>
      <c r="BU9" s="17">
        <v>0.28955564449003002</v>
      </c>
      <c r="BV9" s="17"/>
      <c r="BW9" s="17">
        <v>0.26056297793160499</v>
      </c>
      <c r="BX9" s="17">
        <v>0.33719164730044898</v>
      </c>
      <c r="BY9" s="17"/>
      <c r="BZ9" s="17">
        <v>0.32404166508440901</v>
      </c>
      <c r="CA9" s="17">
        <v>0.30049253506304802</v>
      </c>
    </row>
    <row r="10" spans="2:79" x14ac:dyDescent="0.35">
      <c r="B10" s="18" t="s">
        <v>219</v>
      </c>
      <c r="C10" s="17">
        <v>0.52073521839879899</v>
      </c>
      <c r="D10" s="17">
        <v>0.557480597092604</v>
      </c>
      <c r="E10" s="17">
        <v>0.522012246121349</v>
      </c>
      <c r="F10" s="17">
        <v>0.55346247827096995</v>
      </c>
      <c r="G10" s="17">
        <v>0.50289763517881902</v>
      </c>
      <c r="H10" s="17">
        <v>0.51401830076706401</v>
      </c>
      <c r="I10" s="17">
        <v>0.58820800711221199</v>
      </c>
      <c r="J10" s="17">
        <v>0.49389412480949102</v>
      </c>
      <c r="K10" s="17">
        <v>0.468889498604736</v>
      </c>
      <c r="L10" s="17">
        <v>0.43552211982092898</v>
      </c>
      <c r="M10" s="17"/>
      <c r="N10" s="17">
        <v>0.508368105203993</v>
      </c>
      <c r="O10" s="17">
        <v>0.57863194412470198</v>
      </c>
      <c r="P10" s="17">
        <v>0.50346031356362697</v>
      </c>
      <c r="Q10" s="17">
        <v>0.51215749337083805</v>
      </c>
      <c r="R10" s="17"/>
      <c r="S10" s="17">
        <v>0.48844728840427198</v>
      </c>
      <c r="T10" s="17">
        <v>0.53200410016271504</v>
      </c>
      <c r="U10" s="17">
        <v>0.57568356110591001</v>
      </c>
      <c r="V10" s="17">
        <v>0.51868113035536401</v>
      </c>
      <c r="W10" s="17">
        <v>0.53965378286806398</v>
      </c>
      <c r="X10" s="17">
        <v>0.50542054747117204</v>
      </c>
      <c r="Y10" s="17">
        <v>0.48601737378045201</v>
      </c>
      <c r="Z10" s="17"/>
      <c r="AA10" s="17">
        <v>0.52534467647676897</v>
      </c>
      <c r="AB10" s="17">
        <v>0.38463866516451301</v>
      </c>
      <c r="AC10" s="17"/>
      <c r="AD10" s="17">
        <v>0.55123099481275994</v>
      </c>
      <c r="AE10" s="17">
        <v>0.489139898486041</v>
      </c>
      <c r="AF10" s="17">
        <v>0.48313870070173298</v>
      </c>
      <c r="AG10" s="17"/>
      <c r="AH10" s="17">
        <v>0.46669369209015599</v>
      </c>
      <c r="AI10" s="17">
        <v>0.54893419138669397</v>
      </c>
      <c r="AJ10" s="17"/>
      <c r="AK10" s="17">
        <v>0.51413073701519396</v>
      </c>
      <c r="AL10" s="17">
        <v>0.52308470857538802</v>
      </c>
      <c r="AM10" s="17"/>
      <c r="AN10" s="17">
        <v>0.53058788876275997</v>
      </c>
      <c r="AO10" s="17">
        <v>0.51215749337083805</v>
      </c>
      <c r="AP10" s="17"/>
      <c r="AQ10" s="17">
        <v>0.47685446246541502</v>
      </c>
      <c r="AR10" s="17">
        <v>0.55957656542419698</v>
      </c>
      <c r="AS10" s="17"/>
      <c r="AT10" s="17">
        <v>0.49953268137837098</v>
      </c>
      <c r="AU10" s="17">
        <v>0.50792409915075099</v>
      </c>
      <c r="AV10" s="17">
        <v>0.553926399191628</v>
      </c>
      <c r="AW10" s="17">
        <v>0.46432575801766801</v>
      </c>
      <c r="AX10" s="17"/>
      <c r="AY10" s="17">
        <v>0.49761034033766999</v>
      </c>
      <c r="AZ10" s="17">
        <v>0.53128505639785395</v>
      </c>
      <c r="BA10" s="17"/>
      <c r="BB10" s="17">
        <v>0.49182830757880103</v>
      </c>
      <c r="BC10" s="17">
        <v>0.52571601078704</v>
      </c>
      <c r="BD10" s="17"/>
      <c r="BE10" s="17">
        <v>0.50090338302159099</v>
      </c>
      <c r="BF10" s="17">
        <v>0.524380278694771</v>
      </c>
      <c r="BG10" s="17"/>
      <c r="BH10" s="17">
        <v>0.55265859256067495</v>
      </c>
      <c r="BI10" s="17">
        <v>0.51782521170647799</v>
      </c>
      <c r="BJ10" s="17"/>
      <c r="BK10" s="17">
        <v>0.50519525006639998</v>
      </c>
      <c r="BL10" s="17">
        <v>0.52422243935818402</v>
      </c>
      <c r="BM10" s="17"/>
      <c r="BN10" s="17">
        <v>0.47885982400636901</v>
      </c>
      <c r="BO10" s="17">
        <v>0.52340693872507904</v>
      </c>
      <c r="BP10" s="17"/>
      <c r="BQ10" s="17">
        <v>0.47621606340925798</v>
      </c>
      <c r="BR10" s="17">
        <v>0.52704174020064798</v>
      </c>
      <c r="BS10" s="17"/>
      <c r="BT10" s="17">
        <v>0.350898393813802</v>
      </c>
      <c r="BU10" s="17">
        <v>0.53516133598127702</v>
      </c>
      <c r="BV10" s="17"/>
      <c r="BW10" s="17">
        <v>0.53800438858341504</v>
      </c>
      <c r="BX10" s="17">
        <v>0.50716713701237104</v>
      </c>
      <c r="BY10" s="17"/>
      <c r="BZ10" s="17">
        <v>0.47152602408176503</v>
      </c>
      <c r="CA10" s="17">
        <v>0.52787346136735902</v>
      </c>
    </row>
    <row r="11" spans="2:79" ht="29" x14ac:dyDescent="0.35">
      <c r="B11" s="18" t="s">
        <v>641</v>
      </c>
      <c r="C11" s="17">
        <v>0.13163438623528501</v>
      </c>
      <c r="D11" s="17">
        <v>0.11559429162945099</v>
      </c>
      <c r="E11" s="17">
        <v>0.158451106996677</v>
      </c>
      <c r="F11" s="17">
        <v>0.194209177788116</v>
      </c>
      <c r="G11" s="17">
        <v>0.106089432162683</v>
      </c>
      <c r="H11" s="17">
        <v>0.19156531616161601</v>
      </c>
      <c r="I11" s="17">
        <v>8.8684426264417499E-2</v>
      </c>
      <c r="J11" s="17">
        <v>0.12622034834266199</v>
      </c>
      <c r="K11" s="17">
        <v>0.12364821408698</v>
      </c>
      <c r="L11" s="17">
        <v>7.8110622473973101E-2</v>
      </c>
      <c r="M11" s="17"/>
      <c r="N11" s="17">
        <v>0.149285403007198</v>
      </c>
      <c r="O11" s="17">
        <v>0.13004567312611101</v>
      </c>
      <c r="P11" s="17">
        <v>0.14849170647315399</v>
      </c>
      <c r="Q11" s="17">
        <v>0.122303184505412</v>
      </c>
      <c r="R11" s="17"/>
      <c r="S11" s="17">
        <v>0.14776554917241699</v>
      </c>
      <c r="T11" s="17">
        <v>0.14919195968516899</v>
      </c>
      <c r="U11" s="17">
        <v>0.15400728717474099</v>
      </c>
      <c r="V11" s="17">
        <v>0.16974394915947499</v>
      </c>
      <c r="W11" s="17">
        <v>0.14835290368583801</v>
      </c>
      <c r="X11" s="17">
        <v>8.5214693274448694E-2</v>
      </c>
      <c r="Y11" s="17">
        <v>8.5988370331740102E-2</v>
      </c>
      <c r="Z11" s="17"/>
      <c r="AA11" s="17">
        <v>0.132904677440838</v>
      </c>
      <c r="AB11" s="17">
        <v>9.4128403589337703E-2</v>
      </c>
      <c r="AC11" s="17"/>
      <c r="AD11" s="17">
        <v>0.14682600460654999</v>
      </c>
      <c r="AE11" s="17">
        <v>0.12204855674314399</v>
      </c>
      <c r="AF11" s="17">
        <v>4.4741688189906002E-2</v>
      </c>
      <c r="AG11" s="17"/>
      <c r="AH11" s="17">
        <v>0.129746503524659</v>
      </c>
      <c r="AI11" s="17">
        <v>0.13261948708638299</v>
      </c>
      <c r="AJ11" s="17"/>
      <c r="AK11" s="17">
        <v>0.143393632715511</v>
      </c>
      <c r="AL11" s="17">
        <v>0.127451130581335</v>
      </c>
      <c r="AM11" s="17"/>
      <c r="AN11" s="17">
        <v>0.142352525887042</v>
      </c>
      <c r="AO11" s="17">
        <v>0.122303184505412</v>
      </c>
      <c r="AP11" s="17"/>
      <c r="AQ11" s="17">
        <v>0.10548282741471</v>
      </c>
      <c r="AR11" s="17">
        <v>0.154782614879001</v>
      </c>
      <c r="AS11" s="17"/>
      <c r="AT11" s="17">
        <v>0.138027507272862</v>
      </c>
      <c r="AU11" s="17">
        <v>0.20272795363212101</v>
      </c>
      <c r="AV11" s="17">
        <v>0.115450460651705</v>
      </c>
      <c r="AW11" s="17">
        <v>9.5397647365400795E-2</v>
      </c>
      <c r="AX11" s="17"/>
      <c r="AY11" s="17">
        <v>0.10190877397866401</v>
      </c>
      <c r="AZ11" s="17">
        <v>0.14519555585101501</v>
      </c>
      <c r="BA11" s="17"/>
      <c r="BB11" s="17">
        <v>0.125190499205554</v>
      </c>
      <c r="BC11" s="17">
        <v>0.13274469731861799</v>
      </c>
      <c r="BD11" s="17"/>
      <c r="BE11" s="17">
        <v>0.13578898142726001</v>
      </c>
      <c r="BF11" s="17">
        <v>0.13087077814293899</v>
      </c>
      <c r="BG11" s="17"/>
      <c r="BH11" s="17">
        <v>9.1731514751508703E-2</v>
      </c>
      <c r="BI11" s="17">
        <v>0.13527177188480399</v>
      </c>
      <c r="BJ11" s="17"/>
      <c r="BK11" s="17">
        <v>0.13723027672874499</v>
      </c>
      <c r="BL11" s="17">
        <v>0.130378649659907</v>
      </c>
      <c r="BM11" s="17"/>
      <c r="BN11" s="17">
        <v>0.140084614557628</v>
      </c>
      <c r="BO11" s="17">
        <v>0.131095247509595</v>
      </c>
      <c r="BP11" s="17"/>
      <c r="BQ11" s="17">
        <v>9.9810418425653497E-2</v>
      </c>
      <c r="BR11" s="17">
        <v>0.136142525414025</v>
      </c>
      <c r="BS11" s="17"/>
      <c r="BT11" s="17">
        <v>0.16273834375274299</v>
      </c>
      <c r="BU11" s="17">
        <v>0.12899238353932299</v>
      </c>
      <c r="BV11" s="17"/>
      <c r="BW11" s="17">
        <v>0.14625166310064999</v>
      </c>
      <c r="BX11" s="17">
        <v>0.120149850496914</v>
      </c>
      <c r="BY11" s="17"/>
      <c r="BZ11" s="17">
        <v>0.15004534360021901</v>
      </c>
      <c r="CA11" s="17">
        <v>0.128963708757658</v>
      </c>
    </row>
    <row r="12" spans="2:79" x14ac:dyDescent="0.35">
      <c r="B12" s="18" t="s">
        <v>221</v>
      </c>
      <c r="C12" s="17">
        <v>2.7324802766826899E-2</v>
      </c>
      <c r="D12" s="17">
        <v>9.3636683835245892E-3</v>
      </c>
      <c r="E12" s="17">
        <v>3.0461791033126899E-2</v>
      </c>
      <c r="F12" s="17">
        <v>2.31709160116268E-2</v>
      </c>
      <c r="G12" s="17">
        <v>2.9865068070222898E-2</v>
      </c>
      <c r="H12" s="17">
        <v>2.0041906993729101E-2</v>
      </c>
      <c r="I12" s="17">
        <v>1.80713849184173E-2</v>
      </c>
      <c r="J12" s="17">
        <v>7.3517105270808403E-2</v>
      </c>
      <c r="K12" s="17">
        <v>1.8211452552098599E-2</v>
      </c>
      <c r="L12" s="17">
        <v>3.3508626479516898E-2</v>
      </c>
      <c r="M12" s="17"/>
      <c r="N12" s="17">
        <v>3.6736877165104903E-2</v>
      </c>
      <c r="O12" s="17">
        <v>4.0737325837560699E-2</v>
      </c>
      <c r="P12" s="17">
        <v>3.43013359057956E-2</v>
      </c>
      <c r="Q12" s="17">
        <v>1.8774517960173698E-2</v>
      </c>
      <c r="R12" s="17"/>
      <c r="S12" s="17">
        <v>5.3876679932112898E-2</v>
      </c>
      <c r="T12" s="17">
        <v>5.7409661940818799E-2</v>
      </c>
      <c r="U12" s="17">
        <v>5.10677847913013E-2</v>
      </c>
      <c r="V12" s="17">
        <v>2.4209660089923798E-2</v>
      </c>
      <c r="W12" s="17">
        <v>1.9349723833969799E-2</v>
      </c>
      <c r="X12" s="17">
        <v>1.0910820358898E-2</v>
      </c>
      <c r="Y12" s="17">
        <v>2.1685930140063099E-2</v>
      </c>
      <c r="Z12" s="17"/>
      <c r="AA12" s="17">
        <v>2.6729951566796001E-2</v>
      </c>
      <c r="AB12" s="17">
        <v>4.4888081712436599E-2</v>
      </c>
      <c r="AC12" s="17"/>
      <c r="AD12" s="17">
        <v>3.0259521677805101E-2</v>
      </c>
      <c r="AE12" s="17">
        <v>2.00335964208746E-2</v>
      </c>
      <c r="AF12" s="17">
        <v>4.9258004999697999E-2</v>
      </c>
      <c r="AG12" s="17"/>
      <c r="AH12" s="17">
        <v>3.4846997823870997E-2</v>
      </c>
      <c r="AI12" s="17">
        <v>2.3399706832048801E-2</v>
      </c>
      <c r="AJ12" s="17"/>
      <c r="AK12" s="17">
        <v>3.6310213674759603E-2</v>
      </c>
      <c r="AL12" s="17">
        <v>2.4128316406337599E-2</v>
      </c>
      <c r="AM12" s="17"/>
      <c r="AN12" s="17">
        <v>3.7145954347616E-2</v>
      </c>
      <c r="AO12" s="17">
        <v>1.8774517960173698E-2</v>
      </c>
      <c r="AP12" s="17"/>
      <c r="AQ12" s="17">
        <v>2.64626181183375E-2</v>
      </c>
      <c r="AR12" s="17">
        <v>2.8087971322600699E-2</v>
      </c>
      <c r="AS12" s="17"/>
      <c r="AT12" s="17">
        <v>4.4368090088375299E-2</v>
      </c>
      <c r="AU12" s="17">
        <v>3.5537125788715498E-2</v>
      </c>
      <c r="AV12" s="17">
        <v>2.9307522510116001E-2</v>
      </c>
      <c r="AW12" s="17">
        <v>1.05738812486178E-2</v>
      </c>
      <c r="AX12" s="17"/>
      <c r="AY12" s="17">
        <v>3.1442151328317201E-2</v>
      </c>
      <c r="AZ12" s="17">
        <v>2.5446420524354599E-2</v>
      </c>
      <c r="BA12" s="17"/>
      <c r="BB12" s="17">
        <v>2.5520291025489E-2</v>
      </c>
      <c r="BC12" s="17">
        <v>2.7635728358347701E-2</v>
      </c>
      <c r="BD12" s="17"/>
      <c r="BE12" s="17">
        <v>1.72296061113636E-2</v>
      </c>
      <c r="BF12" s="17">
        <v>2.9180284108263701E-2</v>
      </c>
      <c r="BG12" s="17"/>
      <c r="BH12" s="17">
        <v>1.97326387379856E-2</v>
      </c>
      <c r="BI12" s="17">
        <v>2.8016873975249299E-2</v>
      </c>
      <c r="BJ12" s="17"/>
      <c r="BK12" s="17">
        <v>3.3256681875514699E-2</v>
      </c>
      <c r="BL12" s="17">
        <v>2.5993669220484801E-2</v>
      </c>
      <c r="BM12" s="17"/>
      <c r="BN12" s="17">
        <v>2.3117230158462999E-2</v>
      </c>
      <c r="BO12" s="17">
        <v>2.7593252949211201E-2</v>
      </c>
      <c r="BP12" s="17"/>
      <c r="BQ12" s="17">
        <v>1.09280983185492E-2</v>
      </c>
      <c r="BR12" s="17">
        <v>2.9647537196665401E-2</v>
      </c>
      <c r="BS12" s="17"/>
      <c r="BT12" s="17">
        <v>1.4759044416225499E-2</v>
      </c>
      <c r="BU12" s="17">
        <v>2.83921514288249E-2</v>
      </c>
      <c r="BV12" s="17"/>
      <c r="BW12" s="17">
        <v>3.5950041365908299E-2</v>
      </c>
      <c r="BX12" s="17">
        <v>2.0548105447927699E-2</v>
      </c>
      <c r="BY12" s="17"/>
      <c r="BZ12" s="17">
        <v>4.3937757816345999E-2</v>
      </c>
      <c r="CA12" s="17">
        <v>2.49149419427456E-2</v>
      </c>
    </row>
    <row r="13" spans="2:79" x14ac:dyDescent="0.35">
      <c r="B13" s="18" t="s">
        <v>222</v>
      </c>
      <c r="C13" s="17">
        <v>5.5544930530738697E-3</v>
      </c>
      <c r="D13" s="17">
        <v>5.4829710681339999E-3</v>
      </c>
      <c r="E13" s="17">
        <v>8.6232133749103001E-3</v>
      </c>
      <c r="F13" s="17">
        <v>2.82764006692739E-3</v>
      </c>
      <c r="G13" s="17">
        <v>2.2024341106989301E-3</v>
      </c>
      <c r="H13" s="17">
        <v>9.8202576612758906E-3</v>
      </c>
      <c r="I13" s="17">
        <v>5.3763570316819002E-3</v>
      </c>
      <c r="J13" s="17">
        <v>4.99001114080911E-3</v>
      </c>
      <c r="K13" s="17">
        <v>8.82997940976297E-3</v>
      </c>
      <c r="L13" s="17">
        <v>2.93148479829662E-3</v>
      </c>
      <c r="M13" s="17"/>
      <c r="N13" s="17">
        <v>2.7588909460685399E-3</v>
      </c>
      <c r="O13" s="17">
        <v>1.23280402906866E-2</v>
      </c>
      <c r="P13" s="17">
        <v>6.1703023450212597E-3</v>
      </c>
      <c r="Q13" s="17">
        <v>3.9437091243739002E-3</v>
      </c>
      <c r="R13" s="17"/>
      <c r="S13" s="17">
        <v>1.4476002462169501E-2</v>
      </c>
      <c r="T13" s="17">
        <v>2.37084697643207E-2</v>
      </c>
      <c r="U13" s="17">
        <v>4.7172537956424003E-3</v>
      </c>
      <c r="V13" s="17">
        <v>5.4226614423165103E-3</v>
      </c>
      <c r="W13" s="17">
        <v>2.1058628985397699E-3</v>
      </c>
      <c r="X13" s="17">
        <v>1.91705293531318E-3</v>
      </c>
      <c r="Y13" s="17">
        <v>0</v>
      </c>
      <c r="Z13" s="17"/>
      <c r="AA13" s="17">
        <v>5.3987579396436699E-3</v>
      </c>
      <c r="AB13" s="17">
        <v>1.0152650102532201E-2</v>
      </c>
      <c r="AC13" s="17"/>
      <c r="AD13" s="17">
        <v>5.9280333532513701E-3</v>
      </c>
      <c r="AE13" s="17">
        <v>5.1739251937349996E-3</v>
      </c>
      <c r="AF13" s="17">
        <v>0</v>
      </c>
      <c r="AG13" s="17"/>
      <c r="AH13" s="17">
        <v>5.9083755348310601E-3</v>
      </c>
      <c r="AI13" s="17">
        <v>5.3698364893978697E-3</v>
      </c>
      <c r="AJ13" s="17"/>
      <c r="AK13" s="17">
        <v>7.5058752538370299E-3</v>
      </c>
      <c r="AL13" s="17">
        <v>4.86030481251891E-3</v>
      </c>
      <c r="AM13" s="17"/>
      <c r="AN13" s="17">
        <v>7.4046949452203897E-3</v>
      </c>
      <c r="AO13" s="17">
        <v>3.9437091243739002E-3</v>
      </c>
      <c r="AP13" s="17"/>
      <c r="AQ13" s="17">
        <v>2.23481759941169E-3</v>
      </c>
      <c r="AR13" s="17">
        <v>8.4929261671964698E-3</v>
      </c>
      <c r="AS13" s="17"/>
      <c r="AT13" s="17">
        <v>1.4284610643306E-2</v>
      </c>
      <c r="AU13" s="17">
        <v>1.5232750165017199E-2</v>
      </c>
      <c r="AV13" s="17">
        <v>2.7519227579366899E-3</v>
      </c>
      <c r="AW13" s="17">
        <v>0</v>
      </c>
      <c r="AX13" s="17"/>
      <c r="AY13" s="17">
        <v>4.9613022941905199E-3</v>
      </c>
      <c r="AZ13" s="17">
        <v>5.8251135680107502E-3</v>
      </c>
      <c r="BA13" s="17"/>
      <c r="BB13" s="17">
        <v>5.0928366450496802E-3</v>
      </c>
      <c r="BC13" s="17">
        <v>5.6340385547494903E-3</v>
      </c>
      <c r="BD13" s="17"/>
      <c r="BE13" s="17">
        <v>4.6032433925729203E-3</v>
      </c>
      <c r="BF13" s="17">
        <v>5.7293312515107799E-3</v>
      </c>
      <c r="BG13" s="17"/>
      <c r="BH13" s="17">
        <v>1.88835350205789E-2</v>
      </c>
      <c r="BI13" s="17">
        <v>4.3394710716570997E-3</v>
      </c>
      <c r="BJ13" s="17"/>
      <c r="BK13" s="17">
        <v>8.7557155120827901E-3</v>
      </c>
      <c r="BL13" s="17">
        <v>4.8361280077968104E-3</v>
      </c>
      <c r="BM13" s="17"/>
      <c r="BN13" s="17">
        <v>2.59000365105767E-2</v>
      </c>
      <c r="BO13" s="17">
        <v>4.2564132906432496E-3</v>
      </c>
      <c r="BP13" s="17"/>
      <c r="BQ13" s="17">
        <v>0</v>
      </c>
      <c r="BR13" s="17">
        <v>6.34133484164001E-3</v>
      </c>
      <c r="BS13" s="17"/>
      <c r="BT13" s="17">
        <v>4.2482021099771502E-3</v>
      </c>
      <c r="BU13" s="17">
        <v>5.6654507725677804E-3</v>
      </c>
      <c r="BV13" s="17"/>
      <c r="BW13" s="17">
        <v>7.0766097596256803E-3</v>
      </c>
      <c r="BX13" s="17">
        <v>4.3585928949681002E-3</v>
      </c>
      <c r="BY13" s="17"/>
      <c r="BZ13" s="17">
        <v>1.04492094172611E-2</v>
      </c>
      <c r="CA13" s="17">
        <v>4.8444697504233299E-3</v>
      </c>
    </row>
    <row r="14" spans="2:79" x14ac:dyDescent="0.35">
      <c r="B14" s="18" t="s">
        <v>75</v>
      </c>
      <c r="C14" s="17">
        <v>1.12752981644175E-2</v>
      </c>
      <c r="D14" s="17">
        <v>8.4068826073588898E-3</v>
      </c>
      <c r="E14" s="17">
        <v>0</v>
      </c>
      <c r="F14" s="17">
        <v>5.5067214065452298E-3</v>
      </c>
      <c r="G14" s="17">
        <v>1.1472874572646299E-2</v>
      </c>
      <c r="H14" s="17">
        <v>1.09333946530734E-2</v>
      </c>
      <c r="I14" s="17">
        <v>1.20064401763527E-2</v>
      </c>
      <c r="J14" s="17">
        <v>5.46198496448281E-3</v>
      </c>
      <c r="K14" s="17">
        <v>0</v>
      </c>
      <c r="L14" s="17">
        <v>4.2802363071148E-2</v>
      </c>
      <c r="M14" s="17"/>
      <c r="N14" s="17">
        <v>2.99269108702802E-2</v>
      </c>
      <c r="O14" s="17">
        <v>8.7794816026783105E-3</v>
      </c>
      <c r="P14" s="17">
        <v>1.7416315655741098E-2</v>
      </c>
      <c r="Q14" s="17">
        <v>5.69402942293285E-3</v>
      </c>
      <c r="R14" s="17"/>
      <c r="S14" s="17">
        <v>2.1333701189952699E-2</v>
      </c>
      <c r="T14" s="17">
        <v>0</v>
      </c>
      <c r="U14" s="17">
        <v>4.4546654752363798E-3</v>
      </c>
      <c r="V14" s="17">
        <v>1.27357877118783E-2</v>
      </c>
      <c r="W14" s="17">
        <v>7.3564937058232397E-3</v>
      </c>
      <c r="X14" s="17">
        <v>1.1800794160939799E-3</v>
      </c>
      <c r="Y14" s="17">
        <v>1.26863006998966E-2</v>
      </c>
      <c r="Z14" s="17"/>
      <c r="AA14" s="17">
        <v>8.1860886579917802E-3</v>
      </c>
      <c r="AB14" s="17">
        <v>0.102485752610787</v>
      </c>
      <c r="AC14" s="17"/>
      <c r="AD14" s="17">
        <v>7.53993449164694E-3</v>
      </c>
      <c r="AE14" s="17">
        <v>6.7695901012413597E-3</v>
      </c>
      <c r="AF14" s="17">
        <v>1.9374823126846501E-2</v>
      </c>
      <c r="AG14" s="17"/>
      <c r="AH14" s="17">
        <v>2.71160416092472E-3</v>
      </c>
      <c r="AI14" s="17">
        <v>1.5743850264554299E-2</v>
      </c>
      <c r="AJ14" s="17"/>
      <c r="AK14" s="17">
        <v>8.3724497818161592E-3</v>
      </c>
      <c r="AL14" s="17">
        <v>1.23079627088249E-2</v>
      </c>
      <c r="AM14" s="17"/>
      <c r="AN14" s="17">
        <v>1.76861356467653E-2</v>
      </c>
      <c r="AO14" s="17">
        <v>5.69402942293285E-3</v>
      </c>
      <c r="AP14" s="17"/>
      <c r="AQ14" s="17">
        <v>6.9857875024400499E-3</v>
      </c>
      <c r="AR14" s="17">
        <v>1.5072187453288101E-2</v>
      </c>
      <c r="AS14" s="17"/>
      <c r="AT14" s="17">
        <v>0.106068016240045</v>
      </c>
      <c r="AU14" s="17">
        <v>5.4220778369501801E-3</v>
      </c>
      <c r="AV14" s="17">
        <v>7.2754888093817102E-3</v>
      </c>
      <c r="AW14" s="17">
        <v>4.4570310779E-3</v>
      </c>
      <c r="AX14" s="17"/>
      <c r="AY14" s="17">
        <v>9.7420592117556295E-3</v>
      </c>
      <c r="AZ14" s="17">
        <v>1.1974779585321201E-2</v>
      </c>
      <c r="BA14" s="17"/>
      <c r="BB14" s="17">
        <v>1.1830603371400799E-2</v>
      </c>
      <c r="BC14" s="17">
        <v>1.1179616548166099E-2</v>
      </c>
      <c r="BD14" s="17"/>
      <c r="BE14" s="17">
        <v>5.2384548732842999E-3</v>
      </c>
      <c r="BF14" s="17">
        <v>1.2384860510765001E-2</v>
      </c>
      <c r="BG14" s="17"/>
      <c r="BH14" s="17">
        <v>1.01060114900948E-2</v>
      </c>
      <c r="BI14" s="17">
        <v>1.13818856457491E-2</v>
      </c>
      <c r="BJ14" s="17"/>
      <c r="BK14" s="17">
        <v>8.0642676281964792E-3</v>
      </c>
      <c r="BL14" s="17">
        <v>1.19958641750823E-2</v>
      </c>
      <c r="BM14" s="17"/>
      <c r="BN14" s="17">
        <v>0</v>
      </c>
      <c r="BO14" s="17">
        <v>1.19946810795593E-2</v>
      </c>
      <c r="BP14" s="17"/>
      <c r="BQ14" s="17">
        <v>0</v>
      </c>
      <c r="BR14" s="17">
        <v>1.28725412772516E-2</v>
      </c>
      <c r="BS14" s="17"/>
      <c r="BT14" s="17">
        <v>0</v>
      </c>
      <c r="BU14" s="17">
        <v>1.22330337879777E-2</v>
      </c>
      <c r="BV14" s="17"/>
      <c r="BW14" s="17">
        <v>1.2154319258796301E-2</v>
      </c>
      <c r="BX14" s="17">
        <v>1.058466684737E-2</v>
      </c>
      <c r="BY14" s="17"/>
      <c r="BZ14" s="17">
        <v>0</v>
      </c>
      <c r="CA14" s="17">
        <v>1.29108831187663E-2</v>
      </c>
    </row>
    <row r="15" spans="2:79" x14ac:dyDescent="0.35">
      <c r="B15" s="18" t="s">
        <v>223</v>
      </c>
      <c r="C15" s="20">
        <v>0.82421101978039701</v>
      </c>
      <c r="D15" s="20">
        <v>0.86115218631153101</v>
      </c>
      <c r="E15" s="20">
        <v>0.80246388859528595</v>
      </c>
      <c r="F15" s="20">
        <v>0.77428554472678401</v>
      </c>
      <c r="G15" s="20">
        <v>0.85037019108374801</v>
      </c>
      <c r="H15" s="20">
        <v>0.76763912453030503</v>
      </c>
      <c r="I15" s="20">
        <v>0.87586139160913001</v>
      </c>
      <c r="J15" s="20">
        <v>0.78981055028123803</v>
      </c>
      <c r="K15" s="20">
        <v>0.84931035395115795</v>
      </c>
      <c r="L15" s="20">
        <v>0.84264690317706503</v>
      </c>
      <c r="M15" s="20"/>
      <c r="N15" s="20">
        <v>0.78129191801134801</v>
      </c>
      <c r="O15" s="20">
        <v>0.80810947914296305</v>
      </c>
      <c r="P15" s="20">
        <v>0.793620339620288</v>
      </c>
      <c r="Q15" s="20">
        <v>0.84928455898710797</v>
      </c>
      <c r="R15" s="20"/>
      <c r="S15" s="20">
        <v>0.762548067243348</v>
      </c>
      <c r="T15" s="20">
        <v>0.769689908609692</v>
      </c>
      <c r="U15" s="20">
        <v>0.78575300876307896</v>
      </c>
      <c r="V15" s="20">
        <v>0.78788794159640596</v>
      </c>
      <c r="W15" s="20">
        <v>0.82283501587582897</v>
      </c>
      <c r="X15" s="20">
        <v>0.90077735401524595</v>
      </c>
      <c r="Y15" s="20">
        <v>0.8796393988283</v>
      </c>
      <c r="Z15" s="20"/>
      <c r="AA15" s="20">
        <v>0.82678052439473104</v>
      </c>
      <c r="AB15" s="20">
        <v>0.74834511198490705</v>
      </c>
      <c r="AC15" s="20"/>
      <c r="AD15" s="20">
        <v>0.80944650587074696</v>
      </c>
      <c r="AE15" s="20">
        <v>0.84597433154100499</v>
      </c>
      <c r="AF15" s="20">
        <v>0.88662548368354899</v>
      </c>
      <c r="AG15" s="20"/>
      <c r="AH15" s="20">
        <v>0.82678651895571398</v>
      </c>
      <c r="AI15" s="20">
        <v>0.82286711932761603</v>
      </c>
      <c r="AJ15" s="20"/>
      <c r="AK15" s="20">
        <v>0.80441782857407595</v>
      </c>
      <c r="AL15" s="20">
        <v>0.83125228549098396</v>
      </c>
      <c r="AM15" s="20"/>
      <c r="AN15" s="20">
        <v>0.795410689173356</v>
      </c>
      <c r="AO15" s="20">
        <v>0.84928455898710797</v>
      </c>
      <c r="AP15" s="20"/>
      <c r="AQ15" s="20">
        <v>0.85883394936510105</v>
      </c>
      <c r="AR15" s="20">
        <v>0.79356430017791302</v>
      </c>
      <c r="AS15" s="20"/>
      <c r="AT15" s="20">
        <v>0.69725177575541197</v>
      </c>
      <c r="AU15" s="20">
        <v>0.74108009257719698</v>
      </c>
      <c r="AV15" s="20">
        <v>0.84521460527086001</v>
      </c>
      <c r="AW15" s="20">
        <v>0.889571440308081</v>
      </c>
      <c r="AX15" s="20"/>
      <c r="AY15" s="20">
        <v>0.85194571318707302</v>
      </c>
      <c r="AZ15" s="20">
        <v>0.81155813047129799</v>
      </c>
      <c r="BA15" s="20"/>
      <c r="BB15" s="20">
        <v>0.83236576975250598</v>
      </c>
      <c r="BC15" s="20">
        <v>0.82280591922011803</v>
      </c>
      <c r="BD15" s="20"/>
      <c r="BE15" s="20">
        <v>0.83713971419551902</v>
      </c>
      <c r="BF15" s="20">
        <v>0.82183474598652095</v>
      </c>
      <c r="BG15" s="20"/>
      <c r="BH15" s="20">
        <v>0.85954629999983201</v>
      </c>
      <c r="BI15" s="20">
        <v>0.82098999742254097</v>
      </c>
      <c r="BJ15" s="20"/>
      <c r="BK15" s="20">
        <v>0.81269305825546101</v>
      </c>
      <c r="BL15" s="20">
        <v>0.82679568893672895</v>
      </c>
      <c r="BM15" s="20"/>
      <c r="BN15" s="20">
        <v>0.81089811877333295</v>
      </c>
      <c r="BO15" s="20">
        <v>0.825060405170991</v>
      </c>
      <c r="BP15" s="20"/>
      <c r="BQ15" s="20">
        <v>0.88926148325579701</v>
      </c>
      <c r="BR15" s="20">
        <v>0.81499606127041802</v>
      </c>
      <c r="BS15" s="20"/>
      <c r="BT15" s="20">
        <v>0.81825440972105401</v>
      </c>
      <c r="BU15" s="20">
        <v>0.82471698047130704</v>
      </c>
      <c r="BV15" s="20"/>
      <c r="BW15" s="20">
        <v>0.79856736651502003</v>
      </c>
      <c r="BX15" s="20">
        <v>0.84435878431281997</v>
      </c>
      <c r="BY15" s="20"/>
      <c r="BZ15" s="20">
        <v>0.79556768916617404</v>
      </c>
      <c r="CA15" s="20">
        <v>0.82836599643040698</v>
      </c>
    </row>
    <row r="16" spans="2:79" x14ac:dyDescent="0.35">
      <c r="B16" s="18" t="s">
        <v>224</v>
      </c>
      <c r="C16" s="20">
        <v>3.2879295819900803E-2</v>
      </c>
      <c r="D16" s="20">
        <v>1.4846639451658599E-2</v>
      </c>
      <c r="E16" s="20">
        <v>3.9085004408037201E-2</v>
      </c>
      <c r="F16" s="20">
        <v>2.59985560785542E-2</v>
      </c>
      <c r="G16" s="20">
        <v>3.2067502180921803E-2</v>
      </c>
      <c r="H16" s="20">
        <v>2.9862164655004901E-2</v>
      </c>
      <c r="I16" s="20">
        <v>2.3447741950099198E-2</v>
      </c>
      <c r="J16" s="20">
        <v>7.8507116411617506E-2</v>
      </c>
      <c r="K16" s="20">
        <v>2.7041431961861501E-2</v>
      </c>
      <c r="L16" s="20">
        <v>3.6440111277813603E-2</v>
      </c>
      <c r="M16" s="20"/>
      <c r="N16" s="20">
        <v>3.9495768111173397E-2</v>
      </c>
      <c r="O16" s="20">
        <v>5.3065366128247297E-2</v>
      </c>
      <c r="P16" s="20">
        <v>4.0471638250816899E-2</v>
      </c>
      <c r="Q16" s="20">
        <v>2.2718227084547599E-2</v>
      </c>
      <c r="R16" s="20"/>
      <c r="S16" s="20">
        <v>6.8352682394282493E-2</v>
      </c>
      <c r="T16" s="20">
        <v>8.1118131705139498E-2</v>
      </c>
      <c r="U16" s="20">
        <v>5.5785038586943697E-2</v>
      </c>
      <c r="V16" s="20">
        <v>2.96323215322403E-2</v>
      </c>
      <c r="W16" s="20">
        <v>2.14555867325096E-2</v>
      </c>
      <c r="X16" s="20">
        <v>1.2827873294211201E-2</v>
      </c>
      <c r="Y16" s="20">
        <v>2.1685930140063099E-2</v>
      </c>
      <c r="Z16" s="20"/>
      <c r="AA16" s="20">
        <v>3.2128709506439701E-2</v>
      </c>
      <c r="AB16" s="20">
        <v>5.5040731814968699E-2</v>
      </c>
      <c r="AC16" s="20"/>
      <c r="AD16" s="20">
        <v>3.6187555031056397E-2</v>
      </c>
      <c r="AE16" s="20">
        <v>2.5207521614609599E-2</v>
      </c>
      <c r="AF16" s="20">
        <v>4.9258004999697999E-2</v>
      </c>
      <c r="AG16" s="20"/>
      <c r="AH16" s="20">
        <v>4.07553733587021E-2</v>
      </c>
      <c r="AI16" s="20">
        <v>2.8769543321446701E-2</v>
      </c>
      <c r="AJ16" s="20"/>
      <c r="AK16" s="20">
        <v>4.3816088928596598E-2</v>
      </c>
      <c r="AL16" s="20">
        <v>2.8988621218856502E-2</v>
      </c>
      <c r="AM16" s="20"/>
      <c r="AN16" s="20">
        <v>4.4550649292836399E-2</v>
      </c>
      <c r="AO16" s="20">
        <v>2.2718227084547599E-2</v>
      </c>
      <c r="AP16" s="20"/>
      <c r="AQ16" s="20">
        <v>2.8697435717749201E-2</v>
      </c>
      <c r="AR16" s="20">
        <v>3.6580897489797197E-2</v>
      </c>
      <c r="AS16" s="20"/>
      <c r="AT16" s="20">
        <v>5.8652700731681301E-2</v>
      </c>
      <c r="AU16" s="20">
        <v>5.0769875953732599E-2</v>
      </c>
      <c r="AV16" s="20">
        <v>3.2059445268052697E-2</v>
      </c>
      <c r="AW16" s="20">
        <v>1.05738812486178E-2</v>
      </c>
      <c r="AX16" s="20"/>
      <c r="AY16" s="20">
        <v>3.64034536225077E-2</v>
      </c>
      <c r="AZ16" s="20">
        <v>3.1271534092365397E-2</v>
      </c>
      <c r="BA16" s="20"/>
      <c r="BB16" s="20">
        <v>3.0613127670538701E-2</v>
      </c>
      <c r="BC16" s="20">
        <v>3.3269766913097201E-2</v>
      </c>
      <c r="BD16" s="20"/>
      <c r="BE16" s="20">
        <v>2.1832849503936502E-2</v>
      </c>
      <c r="BF16" s="20">
        <v>3.49096153597745E-2</v>
      </c>
      <c r="BG16" s="20"/>
      <c r="BH16" s="20">
        <v>3.86161737585645E-2</v>
      </c>
      <c r="BI16" s="20">
        <v>3.2356345046906397E-2</v>
      </c>
      <c r="BJ16" s="20"/>
      <c r="BK16" s="20">
        <v>4.2012397387597503E-2</v>
      </c>
      <c r="BL16" s="20">
        <v>3.0829797228281601E-2</v>
      </c>
      <c r="BM16" s="20"/>
      <c r="BN16" s="20">
        <v>4.9017266669039598E-2</v>
      </c>
      <c r="BO16" s="20">
        <v>3.1849666239854503E-2</v>
      </c>
      <c r="BP16" s="20"/>
      <c r="BQ16" s="20">
        <v>1.09280983185492E-2</v>
      </c>
      <c r="BR16" s="20">
        <v>3.5988872038305399E-2</v>
      </c>
      <c r="BS16" s="20"/>
      <c r="BT16" s="20">
        <v>1.9007246526202601E-2</v>
      </c>
      <c r="BU16" s="20">
        <v>3.4057602201392603E-2</v>
      </c>
      <c r="BV16" s="20"/>
      <c r="BW16" s="20">
        <v>4.3026651125533902E-2</v>
      </c>
      <c r="BX16" s="20">
        <v>2.49066983428958E-2</v>
      </c>
      <c r="BY16" s="20"/>
      <c r="BZ16" s="20">
        <v>5.43869672336071E-2</v>
      </c>
      <c r="CA16" s="20">
        <v>2.97594116931689E-2</v>
      </c>
    </row>
    <row r="17" spans="2:79" x14ac:dyDescent="0.35">
      <c r="B17" s="18" t="s">
        <v>166</v>
      </c>
      <c r="C17" s="21">
        <v>0.791331723960496</v>
      </c>
      <c r="D17" s="21">
        <v>0.84630554685987303</v>
      </c>
      <c r="E17" s="21">
        <v>0.76337888418724897</v>
      </c>
      <c r="F17" s="21">
        <v>0.74828698864822996</v>
      </c>
      <c r="G17" s="21">
        <v>0.81830268890282698</v>
      </c>
      <c r="H17" s="21">
        <v>0.73777695987530101</v>
      </c>
      <c r="I17" s="21">
        <v>0.85241364965903099</v>
      </c>
      <c r="J17" s="21">
        <v>0.71130343386962003</v>
      </c>
      <c r="K17" s="21">
        <v>0.82226892198929602</v>
      </c>
      <c r="L17" s="21">
        <v>0.80620679189925204</v>
      </c>
      <c r="M17" s="21"/>
      <c r="N17" s="21">
        <v>0.74179614990017495</v>
      </c>
      <c r="O17" s="21">
        <v>0.75504411301471597</v>
      </c>
      <c r="P17" s="21">
        <v>0.75314870136947099</v>
      </c>
      <c r="Q17" s="21">
        <v>0.82656633190256001</v>
      </c>
      <c r="R17" s="21"/>
      <c r="S17" s="21">
        <v>0.69419538484906596</v>
      </c>
      <c r="T17" s="21">
        <v>0.68857177690455196</v>
      </c>
      <c r="U17" s="21">
        <v>0.72996797017613602</v>
      </c>
      <c r="V17" s="21">
        <v>0.75825562006416503</v>
      </c>
      <c r="W17" s="21">
        <v>0.80137942914331906</v>
      </c>
      <c r="X17" s="21">
        <v>0.88794948072103497</v>
      </c>
      <c r="Y17" s="21">
        <v>0.85795346868823696</v>
      </c>
      <c r="Z17" s="21"/>
      <c r="AA17" s="21">
        <v>0.79465181488829095</v>
      </c>
      <c r="AB17" s="21">
        <v>0.69330438016993801</v>
      </c>
      <c r="AC17" s="21"/>
      <c r="AD17" s="21">
        <v>0.77325895083968998</v>
      </c>
      <c r="AE17" s="21">
        <v>0.82076680992639595</v>
      </c>
      <c r="AF17" s="21">
        <v>0.83736747868385097</v>
      </c>
      <c r="AG17" s="21"/>
      <c r="AH17" s="21">
        <v>0.78603114559701204</v>
      </c>
      <c r="AI17" s="21">
        <v>0.79409757600616904</v>
      </c>
      <c r="AJ17" s="21"/>
      <c r="AK17" s="21">
        <v>0.76060173964547995</v>
      </c>
      <c r="AL17" s="21">
        <v>0.80226366427212703</v>
      </c>
      <c r="AM17" s="21"/>
      <c r="AN17" s="21">
        <v>0.75086003988051897</v>
      </c>
      <c r="AO17" s="21">
        <v>0.82656633190256001</v>
      </c>
      <c r="AP17" s="21"/>
      <c r="AQ17" s="21">
        <v>0.83013651364735197</v>
      </c>
      <c r="AR17" s="21">
        <v>0.75698340268811604</v>
      </c>
      <c r="AS17" s="21"/>
      <c r="AT17" s="21">
        <v>0.63859907502373103</v>
      </c>
      <c r="AU17" s="21">
        <v>0.69031021662346403</v>
      </c>
      <c r="AV17" s="21">
        <v>0.81315516000280796</v>
      </c>
      <c r="AW17" s="21">
        <v>0.87899755905946397</v>
      </c>
      <c r="AX17" s="21"/>
      <c r="AY17" s="21">
        <v>0.81554225956456505</v>
      </c>
      <c r="AZ17" s="21">
        <v>0.78028659637893305</v>
      </c>
      <c r="BA17" s="21"/>
      <c r="BB17" s="21">
        <v>0.80175264208196795</v>
      </c>
      <c r="BC17" s="21">
        <v>0.78953615230702101</v>
      </c>
      <c r="BD17" s="21"/>
      <c r="BE17" s="21">
        <v>0.81530686469158298</v>
      </c>
      <c r="BF17" s="21">
        <v>0.78692513062674696</v>
      </c>
      <c r="BG17" s="21"/>
      <c r="BH17" s="21">
        <v>0.82093012624126704</v>
      </c>
      <c r="BI17" s="21">
        <v>0.78863365237563399</v>
      </c>
      <c r="BJ17" s="21"/>
      <c r="BK17" s="21">
        <v>0.77068066086786302</v>
      </c>
      <c r="BL17" s="21">
        <v>0.795965891708448</v>
      </c>
      <c r="BM17" s="21"/>
      <c r="BN17" s="21">
        <v>0.76188085210429302</v>
      </c>
      <c r="BO17" s="21">
        <v>0.79321073893113703</v>
      </c>
      <c r="BP17" s="21"/>
      <c r="BQ17" s="21">
        <v>0.878333384937248</v>
      </c>
      <c r="BR17" s="21">
        <v>0.77900718923211298</v>
      </c>
      <c r="BS17" s="21"/>
      <c r="BT17" s="21">
        <v>0.79924716319485101</v>
      </c>
      <c r="BU17" s="21">
        <v>0.79065937826991395</v>
      </c>
      <c r="BV17" s="21"/>
      <c r="BW17" s="21">
        <v>0.75554071538948597</v>
      </c>
      <c r="BX17" s="21">
        <v>0.81945208596992403</v>
      </c>
      <c r="BY17" s="21"/>
      <c r="BZ17" s="21">
        <v>0.74118072193256701</v>
      </c>
      <c r="CA17" s="21">
        <v>0.798606584737238</v>
      </c>
    </row>
    <row r="18" spans="2:79" x14ac:dyDescent="0.35">
      <c r="B18" s="16" t="s">
        <v>705</v>
      </c>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CA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644</v>
      </c>
      <c r="C9" s="17">
        <v>0.50671517807194399</v>
      </c>
      <c r="D9" s="17">
        <v>0.42971854606644599</v>
      </c>
      <c r="E9" s="17">
        <v>0.47347085292156699</v>
      </c>
      <c r="F9" s="17">
        <v>0.54798802629710397</v>
      </c>
      <c r="G9" s="17">
        <v>0.47902685628752401</v>
      </c>
      <c r="H9" s="17">
        <v>0.62140174616340205</v>
      </c>
      <c r="I9" s="17">
        <v>0.54501517484687001</v>
      </c>
      <c r="J9" s="17">
        <v>0.43981077183567902</v>
      </c>
      <c r="K9" s="17">
        <v>0.474348963589933</v>
      </c>
      <c r="L9" s="17">
        <v>0.45872443653178602</v>
      </c>
      <c r="M9" s="17"/>
      <c r="N9" s="17">
        <v>0.46608662768800202</v>
      </c>
      <c r="O9" s="17">
        <v>0.49741412017807901</v>
      </c>
      <c r="P9" s="17">
        <v>0.53221141918008297</v>
      </c>
      <c r="Q9" s="17">
        <v>0.53367149008736903</v>
      </c>
      <c r="R9" s="17"/>
      <c r="S9" s="17">
        <v>0.47300827298606102</v>
      </c>
      <c r="T9" s="17">
        <v>0.54224586174211697</v>
      </c>
      <c r="U9" s="17">
        <v>0.50167099528827297</v>
      </c>
      <c r="V9" s="17">
        <v>0.50151758804330104</v>
      </c>
      <c r="W9" s="17">
        <v>0.53826719713600701</v>
      </c>
      <c r="X9" s="17">
        <v>0.53213183687577303</v>
      </c>
      <c r="Y9" s="17">
        <v>0.52505844333469998</v>
      </c>
      <c r="Z9" s="17"/>
      <c r="AA9" s="17">
        <v>0.53362683509074404</v>
      </c>
      <c r="AB9" s="17">
        <v>0.46425356424022601</v>
      </c>
      <c r="AC9" s="17"/>
      <c r="AD9" s="17">
        <v>0.53802706370059405</v>
      </c>
      <c r="AE9" s="17">
        <v>0.532498473325836</v>
      </c>
      <c r="AF9" s="17">
        <v>0.53516260049129305</v>
      </c>
      <c r="AG9" s="17"/>
      <c r="AH9" s="17">
        <v>0.50781397505685599</v>
      </c>
      <c r="AI9" s="17">
        <v>0.50655949638155195</v>
      </c>
      <c r="AJ9" s="17"/>
      <c r="AK9" s="17">
        <v>0.48258775716140001</v>
      </c>
      <c r="AL9" s="17">
        <v>0.51758682499689201</v>
      </c>
      <c r="AM9" s="17"/>
      <c r="AN9" s="17">
        <v>0.49162365229065103</v>
      </c>
      <c r="AO9" s="17">
        <v>0.53367149008736903</v>
      </c>
      <c r="AP9" s="17"/>
      <c r="AQ9" s="17">
        <v>0.57035684651165697</v>
      </c>
      <c r="AR9" s="17">
        <v>0.47496829105718102</v>
      </c>
      <c r="AS9" s="17"/>
      <c r="AT9" s="17">
        <v>0.401398554156225</v>
      </c>
      <c r="AU9" s="17">
        <v>0.48499174613067803</v>
      </c>
      <c r="AV9" s="17">
        <v>0.56662296810870605</v>
      </c>
      <c r="AW9" s="17">
        <v>0.54651605604281595</v>
      </c>
      <c r="AX9" s="17"/>
      <c r="AY9" s="17">
        <v>0.55491300466766302</v>
      </c>
      <c r="AZ9" s="17">
        <v>0.49476924964610403</v>
      </c>
      <c r="BA9" s="17"/>
      <c r="BB9" s="17">
        <v>0.51142478138224401</v>
      </c>
      <c r="BC9" s="17">
        <v>0.50584999600035896</v>
      </c>
      <c r="BD9" s="17"/>
      <c r="BE9" s="17">
        <v>0.48737948147429699</v>
      </c>
      <c r="BF9" s="17">
        <v>0.50924918724828305</v>
      </c>
      <c r="BG9" s="17"/>
      <c r="BH9" s="17">
        <v>0.43901690801465199</v>
      </c>
      <c r="BI9" s="17">
        <v>0.512640120345354</v>
      </c>
      <c r="BJ9" s="17"/>
      <c r="BK9" s="17">
        <v>0.54616972658391205</v>
      </c>
      <c r="BL9" s="17">
        <v>0.49987876072021298</v>
      </c>
      <c r="BM9" s="17"/>
      <c r="BN9" s="17">
        <v>0.53604788313213603</v>
      </c>
      <c r="BO9" s="17">
        <v>0.50537841937656003</v>
      </c>
      <c r="BP9" s="17"/>
      <c r="BQ9" s="17">
        <v>0.49928053797305799</v>
      </c>
      <c r="BR9" s="17">
        <v>0.50730005637778297</v>
      </c>
      <c r="BS9" s="17"/>
      <c r="BT9" s="17">
        <v>0.46551020477136101</v>
      </c>
      <c r="BU9" s="17">
        <v>0.50946804972439297</v>
      </c>
      <c r="BV9" s="17"/>
      <c r="BW9" s="17">
        <v>0.52996095114777897</v>
      </c>
      <c r="BX9" s="17">
        <v>0.49564379592956598</v>
      </c>
      <c r="BY9" s="17"/>
      <c r="BZ9" s="17">
        <v>0.53950911207035401</v>
      </c>
      <c r="CA9" s="17">
        <v>0.50513930606753898</v>
      </c>
    </row>
    <row r="10" spans="2:79" ht="29" x14ac:dyDescent="0.35">
      <c r="B10" s="18" t="s">
        <v>645</v>
      </c>
      <c r="C10" s="17">
        <v>0.42214545061713699</v>
      </c>
      <c r="D10" s="17">
        <v>0.26863680343763902</v>
      </c>
      <c r="E10" s="17">
        <v>0.43981858922921102</v>
      </c>
      <c r="F10" s="17">
        <v>0.34856990244400898</v>
      </c>
      <c r="G10" s="17">
        <v>0.42529851756618697</v>
      </c>
      <c r="H10" s="17">
        <v>0.47937943927495302</v>
      </c>
      <c r="I10" s="17">
        <v>0.52718234038022804</v>
      </c>
      <c r="J10" s="17">
        <v>0.46063719109017198</v>
      </c>
      <c r="K10" s="17">
        <v>0.39145153271675398</v>
      </c>
      <c r="L10" s="17">
        <v>0.53372109162451398</v>
      </c>
      <c r="M10" s="17"/>
      <c r="N10" s="17">
        <v>0.29973716500083197</v>
      </c>
      <c r="O10" s="17">
        <v>0.47100263925052199</v>
      </c>
      <c r="P10" s="17">
        <v>0.47045927545128402</v>
      </c>
      <c r="Q10" s="17">
        <v>0.47474920495586498</v>
      </c>
      <c r="R10" s="17"/>
      <c r="S10" s="17">
        <v>0.329362432210631</v>
      </c>
      <c r="T10" s="17">
        <v>0.41378381309795897</v>
      </c>
      <c r="U10" s="17">
        <v>0.44761046044969699</v>
      </c>
      <c r="V10" s="17">
        <v>0.369981500401521</v>
      </c>
      <c r="W10" s="17">
        <v>0.497268447472481</v>
      </c>
      <c r="X10" s="17">
        <v>0.46025704664065697</v>
      </c>
      <c r="Y10" s="17">
        <v>0.45022223429066399</v>
      </c>
      <c r="Z10" s="17"/>
      <c r="AA10" s="17">
        <v>0.45708975019494102</v>
      </c>
      <c r="AB10" s="17">
        <v>0.36700981354892998</v>
      </c>
      <c r="AC10" s="17"/>
      <c r="AD10" s="17">
        <v>0.43877801048991899</v>
      </c>
      <c r="AE10" s="17">
        <v>0.46181743059115998</v>
      </c>
      <c r="AF10" s="17">
        <v>0.47488811357281802</v>
      </c>
      <c r="AG10" s="17"/>
      <c r="AH10" s="17">
        <v>0.42477165489317797</v>
      </c>
      <c r="AI10" s="17">
        <v>0.42177336011577599</v>
      </c>
      <c r="AJ10" s="17"/>
      <c r="AK10" s="17">
        <v>0.38511169078243401</v>
      </c>
      <c r="AL10" s="17">
        <v>0.43883260349265502</v>
      </c>
      <c r="AM10" s="17"/>
      <c r="AN10" s="17">
        <v>0.39269517142681598</v>
      </c>
      <c r="AO10" s="17">
        <v>0.47474920495586498</v>
      </c>
      <c r="AP10" s="17"/>
      <c r="AQ10" s="17">
        <v>0.46136993397714698</v>
      </c>
      <c r="AR10" s="17">
        <v>0.402578785066527</v>
      </c>
      <c r="AS10" s="17"/>
      <c r="AT10" s="17">
        <v>0.27881070432390997</v>
      </c>
      <c r="AU10" s="17">
        <v>0.42719970568365001</v>
      </c>
      <c r="AV10" s="17">
        <v>0.47635687746396599</v>
      </c>
      <c r="AW10" s="17">
        <v>0.46346219136863598</v>
      </c>
      <c r="AX10" s="17"/>
      <c r="AY10" s="17">
        <v>0.43824463151795001</v>
      </c>
      <c r="AZ10" s="17">
        <v>0.41815523619587502</v>
      </c>
      <c r="BA10" s="17"/>
      <c r="BB10" s="17">
        <v>0.41055432290604399</v>
      </c>
      <c r="BC10" s="17">
        <v>0.42427480955128799</v>
      </c>
      <c r="BD10" s="17"/>
      <c r="BE10" s="17">
        <v>0.44894316538794998</v>
      </c>
      <c r="BF10" s="17">
        <v>0.418633518435578</v>
      </c>
      <c r="BG10" s="17"/>
      <c r="BH10" s="17">
        <v>0.43390671558770399</v>
      </c>
      <c r="BI10" s="17">
        <v>0.42111610650016201</v>
      </c>
      <c r="BJ10" s="17"/>
      <c r="BK10" s="17">
        <v>0.447078722950421</v>
      </c>
      <c r="BL10" s="17">
        <v>0.41782518180040001</v>
      </c>
      <c r="BM10" s="17"/>
      <c r="BN10" s="17">
        <v>0.445362188096455</v>
      </c>
      <c r="BO10" s="17">
        <v>0.421087410602068</v>
      </c>
      <c r="BP10" s="17"/>
      <c r="BQ10" s="17">
        <v>0.46145731746437102</v>
      </c>
      <c r="BR10" s="17">
        <v>0.41905281159559199</v>
      </c>
      <c r="BS10" s="17"/>
      <c r="BT10" s="17">
        <v>0.39713265940860998</v>
      </c>
      <c r="BU10" s="17">
        <v>0.42381653540013903</v>
      </c>
      <c r="BV10" s="17"/>
      <c r="BW10" s="17">
        <v>0.44327416448812001</v>
      </c>
      <c r="BX10" s="17">
        <v>0.41208237099059702</v>
      </c>
      <c r="BY10" s="17"/>
      <c r="BZ10" s="17">
        <v>0.41991079899549699</v>
      </c>
      <c r="CA10" s="17">
        <v>0.42225283404147201</v>
      </c>
    </row>
    <row r="11" spans="2:79" ht="29" x14ac:dyDescent="0.35">
      <c r="B11" s="18" t="s">
        <v>646</v>
      </c>
      <c r="C11" s="17">
        <v>0.33416071384721402</v>
      </c>
      <c r="D11" s="17">
        <v>0.34054894939462399</v>
      </c>
      <c r="E11" s="17">
        <v>0.40915782979139298</v>
      </c>
      <c r="F11" s="17">
        <v>0.360058394210101</v>
      </c>
      <c r="G11" s="17">
        <v>0.32158658222053699</v>
      </c>
      <c r="H11" s="17">
        <v>0.245788191574455</v>
      </c>
      <c r="I11" s="17">
        <v>0.30854173112717298</v>
      </c>
      <c r="J11" s="17">
        <v>0.33988258134537302</v>
      </c>
      <c r="K11" s="17">
        <v>0.374896949950494</v>
      </c>
      <c r="L11" s="17">
        <v>0.35247083909365401</v>
      </c>
      <c r="M11" s="17"/>
      <c r="N11" s="17">
        <v>0.321386693564854</v>
      </c>
      <c r="O11" s="17">
        <v>0.32003833109171198</v>
      </c>
      <c r="P11" s="17">
        <v>0.34414173517707902</v>
      </c>
      <c r="Q11" s="17">
        <v>0.34775872838878702</v>
      </c>
      <c r="R11" s="17"/>
      <c r="S11" s="17">
        <v>0.31528433905189301</v>
      </c>
      <c r="T11" s="17">
        <v>0.33755496276390001</v>
      </c>
      <c r="U11" s="17">
        <v>0.31000291275670699</v>
      </c>
      <c r="V11" s="17">
        <v>0.34084167098171497</v>
      </c>
      <c r="W11" s="17">
        <v>0.35660936304510998</v>
      </c>
      <c r="X11" s="17">
        <v>0.34557552912453998</v>
      </c>
      <c r="Y11" s="17">
        <v>0.34414980294847503</v>
      </c>
      <c r="Z11" s="17"/>
      <c r="AA11" s="17">
        <v>0.34416143426419998</v>
      </c>
      <c r="AB11" s="17">
        <v>0.31838142801251501</v>
      </c>
      <c r="AC11" s="17"/>
      <c r="AD11" s="17">
        <v>0.35955879655196499</v>
      </c>
      <c r="AE11" s="17">
        <v>0.35102577033952298</v>
      </c>
      <c r="AF11" s="17">
        <v>0.33595522530460198</v>
      </c>
      <c r="AG11" s="17"/>
      <c r="AH11" s="17">
        <v>0.34603204030257101</v>
      </c>
      <c r="AI11" s="17">
        <v>0.332478739656213</v>
      </c>
      <c r="AJ11" s="17"/>
      <c r="AK11" s="17">
        <v>0.33410756630411798</v>
      </c>
      <c r="AL11" s="17">
        <v>0.33418466175799999</v>
      </c>
      <c r="AM11" s="17"/>
      <c r="AN11" s="17">
        <v>0.32654784800298697</v>
      </c>
      <c r="AO11" s="17">
        <v>0.34775872838878702</v>
      </c>
      <c r="AP11" s="17"/>
      <c r="AQ11" s="17">
        <v>0.32623604692267699</v>
      </c>
      <c r="AR11" s="17">
        <v>0.33811383939610201</v>
      </c>
      <c r="AS11" s="17"/>
      <c r="AT11" s="17">
        <v>0.28441056380121299</v>
      </c>
      <c r="AU11" s="17">
        <v>0.34231255315548098</v>
      </c>
      <c r="AV11" s="17">
        <v>0.35340364339784403</v>
      </c>
      <c r="AW11" s="17">
        <v>0.33232533181867102</v>
      </c>
      <c r="AX11" s="17"/>
      <c r="AY11" s="17">
        <v>0.31762643042433703</v>
      </c>
      <c r="AZ11" s="17">
        <v>0.33825876930517101</v>
      </c>
      <c r="BA11" s="17"/>
      <c r="BB11" s="17">
        <v>0.31900506161005099</v>
      </c>
      <c r="BC11" s="17">
        <v>0.33694489708619202</v>
      </c>
      <c r="BD11" s="17"/>
      <c r="BE11" s="17">
        <v>0.36537729198366797</v>
      </c>
      <c r="BF11" s="17">
        <v>0.33006967450698599</v>
      </c>
      <c r="BG11" s="17"/>
      <c r="BH11" s="17">
        <v>0.32892368554628998</v>
      </c>
      <c r="BI11" s="17">
        <v>0.33461905776561701</v>
      </c>
      <c r="BJ11" s="17"/>
      <c r="BK11" s="17">
        <v>0.31451930561559999</v>
      </c>
      <c r="BL11" s="17">
        <v>0.33756404423905201</v>
      </c>
      <c r="BM11" s="17"/>
      <c r="BN11" s="17">
        <v>0.33073486911067101</v>
      </c>
      <c r="BO11" s="17">
        <v>0.334316837455017</v>
      </c>
      <c r="BP11" s="17"/>
      <c r="BQ11" s="17">
        <v>0.31277926726048599</v>
      </c>
      <c r="BR11" s="17">
        <v>0.33584277835735699</v>
      </c>
      <c r="BS11" s="17"/>
      <c r="BT11" s="17">
        <v>0.35398937848567302</v>
      </c>
      <c r="BU11" s="17">
        <v>0.33283597645711899</v>
      </c>
      <c r="BV11" s="17"/>
      <c r="BW11" s="17">
        <v>0.33979016271533302</v>
      </c>
      <c r="BX11" s="17">
        <v>0.33147954770717603</v>
      </c>
      <c r="BY11" s="17"/>
      <c r="BZ11" s="17">
        <v>0.354152083294131</v>
      </c>
      <c r="CA11" s="17">
        <v>0.33320005327374802</v>
      </c>
    </row>
    <row r="12" spans="2:79" ht="29" x14ac:dyDescent="0.35">
      <c r="B12" s="18" t="s">
        <v>647</v>
      </c>
      <c r="C12" s="17">
        <v>0.32636905111505898</v>
      </c>
      <c r="D12" s="17">
        <v>0.32216597175592498</v>
      </c>
      <c r="E12" s="17">
        <v>0.24756821407386501</v>
      </c>
      <c r="F12" s="17">
        <v>0.257799888968474</v>
      </c>
      <c r="G12" s="17">
        <v>0.28680932992703401</v>
      </c>
      <c r="H12" s="17">
        <v>0.37033388218837199</v>
      </c>
      <c r="I12" s="17">
        <v>0.43281056728443201</v>
      </c>
      <c r="J12" s="17">
        <v>0.34059944969362599</v>
      </c>
      <c r="K12" s="17">
        <v>0.36780148478712299</v>
      </c>
      <c r="L12" s="17">
        <v>0.39771770383753602</v>
      </c>
      <c r="M12" s="17"/>
      <c r="N12" s="17">
        <v>0.30727986291410098</v>
      </c>
      <c r="O12" s="17">
        <v>0.30279776201426201</v>
      </c>
      <c r="P12" s="17">
        <v>0.33789359430629301</v>
      </c>
      <c r="Q12" s="17">
        <v>0.34948834880644702</v>
      </c>
      <c r="R12" s="17"/>
      <c r="S12" s="17">
        <v>0.32204098316218399</v>
      </c>
      <c r="T12" s="17">
        <v>0.299171176508158</v>
      </c>
      <c r="U12" s="17">
        <v>0.33281473689155699</v>
      </c>
      <c r="V12" s="17">
        <v>0.30636267077634499</v>
      </c>
      <c r="W12" s="17">
        <v>0.34083039301708301</v>
      </c>
      <c r="X12" s="17">
        <v>0.344537375810125</v>
      </c>
      <c r="Y12" s="17">
        <v>0.32917007514247998</v>
      </c>
      <c r="Z12" s="17"/>
      <c r="AA12" s="17">
        <v>0.33594379192476398</v>
      </c>
      <c r="AB12" s="17">
        <v>0.31126188225821499</v>
      </c>
      <c r="AC12" s="17"/>
      <c r="AD12" s="17">
        <v>0.333046455452844</v>
      </c>
      <c r="AE12" s="17">
        <v>0.34736709042848601</v>
      </c>
      <c r="AF12" s="17">
        <v>0.333615659076055</v>
      </c>
      <c r="AG12" s="17"/>
      <c r="AH12" s="17">
        <v>0.32552557599940202</v>
      </c>
      <c r="AI12" s="17">
        <v>0.32648855784251901</v>
      </c>
      <c r="AJ12" s="17"/>
      <c r="AK12" s="17">
        <v>0.29533739508169499</v>
      </c>
      <c r="AL12" s="17">
        <v>0.34035169804371301</v>
      </c>
      <c r="AM12" s="17"/>
      <c r="AN12" s="17">
        <v>0.313425682713799</v>
      </c>
      <c r="AO12" s="17">
        <v>0.34948834880644702</v>
      </c>
      <c r="AP12" s="17"/>
      <c r="AQ12" s="17">
        <v>0.36004196264677102</v>
      </c>
      <c r="AR12" s="17">
        <v>0.30957172093714203</v>
      </c>
      <c r="AS12" s="17"/>
      <c r="AT12" s="17">
        <v>0.24411385972954899</v>
      </c>
      <c r="AU12" s="17">
        <v>0.34392222139453399</v>
      </c>
      <c r="AV12" s="17">
        <v>0.349366879923454</v>
      </c>
      <c r="AW12" s="17">
        <v>0.34068810784425801</v>
      </c>
      <c r="AX12" s="17"/>
      <c r="AY12" s="17">
        <v>0.34928349521621699</v>
      </c>
      <c r="AZ12" s="17">
        <v>0.32068965997888998</v>
      </c>
      <c r="BA12" s="17"/>
      <c r="BB12" s="17">
        <v>0.29439973618360299</v>
      </c>
      <c r="BC12" s="17">
        <v>0.33224200395146197</v>
      </c>
      <c r="BD12" s="17"/>
      <c r="BE12" s="17">
        <v>0.34831950147241802</v>
      </c>
      <c r="BF12" s="17">
        <v>0.32349236951481702</v>
      </c>
      <c r="BG12" s="17"/>
      <c r="BH12" s="17">
        <v>0.32771926945751001</v>
      </c>
      <c r="BI12" s="17">
        <v>0.32625088021159698</v>
      </c>
      <c r="BJ12" s="17"/>
      <c r="BK12" s="17">
        <v>0.334360714543878</v>
      </c>
      <c r="BL12" s="17">
        <v>0.32498430972035303</v>
      </c>
      <c r="BM12" s="17"/>
      <c r="BN12" s="17">
        <v>0.31993963041411799</v>
      </c>
      <c r="BO12" s="17">
        <v>0.326662054573507</v>
      </c>
      <c r="BP12" s="17"/>
      <c r="BQ12" s="17">
        <v>0.359121616671844</v>
      </c>
      <c r="BR12" s="17">
        <v>0.32379242806405401</v>
      </c>
      <c r="BS12" s="17"/>
      <c r="BT12" s="17">
        <v>0.35422670574086601</v>
      </c>
      <c r="BU12" s="17">
        <v>0.32450790325886097</v>
      </c>
      <c r="BV12" s="17"/>
      <c r="BW12" s="17">
        <v>0.32784789759468103</v>
      </c>
      <c r="BX12" s="17">
        <v>0.32566471340805397</v>
      </c>
      <c r="BY12" s="17"/>
      <c r="BZ12" s="17">
        <v>0.30663103163441702</v>
      </c>
      <c r="CA12" s="17">
        <v>0.32731753726873197</v>
      </c>
    </row>
    <row r="13" spans="2:79" x14ac:dyDescent="0.35">
      <c r="B13" s="18" t="s">
        <v>648</v>
      </c>
      <c r="C13" s="17">
        <v>0.25382707909322799</v>
      </c>
      <c r="D13" s="17">
        <v>0.231998256849865</v>
      </c>
      <c r="E13" s="17">
        <v>0.21385986709859101</v>
      </c>
      <c r="F13" s="17">
        <v>0.26395718985597999</v>
      </c>
      <c r="G13" s="17">
        <v>0.27118181134775199</v>
      </c>
      <c r="H13" s="17">
        <v>0.24524552005213801</v>
      </c>
      <c r="I13" s="17">
        <v>0.33741575515151601</v>
      </c>
      <c r="J13" s="17">
        <v>0.19771489811198201</v>
      </c>
      <c r="K13" s="17">
        <v>0.21602398133680301</v>
      </c>
      <c r="L13" s="17">
        <v>0.240921394652161</v>
      </c>
      <c r="M13" s="17"/>
      <c r="N13" s="17">
        <v>0.27299053683825197</v>
      </c>
      <c r="O13" s="17">
        <v>0.243696388854866</v>
      </c>
      <c r="P13" s="17">
        <v>0.26231701870242202</v>
      </c>
      <c r="Q13" s="17">
        <v>0.239905446387712</v>
      </c>
      <c r="R13" s="17"/>
      <c r="S13" s="17">
        <v>0.25963314947973398</v>
      </c>
      <c r="T13" s="17">
        <v>0.249166987839466</v>
      </c>
      <c r="U13" s="17">
        <v>0.26882592969642799</v>
      </c>
      <c r="V13" s="17">
        <v>0.25734647888837497</v>
      </c>
      <c r="W13" s="17">
        <v>0.24187524605208799</v>
      </c>
      <c r="X13" s="17">
        <v>0.271557903342031</v>
      </c>
      <c r="Y13" s="17">
        <v>0.24805266101519799</v>
      </c>
      <c r="Z13" s="17"/>
      <c r="AA13" s="17">
        <v>0.264439794741748</v>
      </c>
      <c r="AB13" s="17">
        <v>0.23708217805430301</v>
      </c>
      <c r="AC13" s="17"/>
      <c r="AD13" s="17">
        <v>0.276719269177022</v>
      </c>
      <c r="AE13" s="17">
        <v>0.25975380137661702</v>
      </c>
      <c r="AF13" s="17">
        <v>0.26246053319975499</v>
      </c>
      <c r="AG13" s="17"/>
      <c r="AH13" s="17">
        <v>0.26732947671342999</v>
      </c>
      <c r="AI13" s="17">
        <v>0.25191400860365698</v>
      </c>
      <c r="AJ13" s="17"/>
      <c r="AK13" s="17">
        <v>0.26380342692905501</v>
      </c>
      <c r="AL13" s="17">
        <v>0.249331806611611</v>
      </c>
      <c r="AM13" s="17"/>
      <c r="AN13" s="17">
        <v>0.26162112298071499</v>
      </c>
      <c r="AO13" s="17">
        <v>0.239905446387712</v>
      </c>
      <c r="AP13" s="17"/>
      <c r="AQ13" s="17">
        <v>0.25006102692681398</v>
      </c>
      <c r="AR13" s="17">
        <v>0.25570572928499902</v>
      </c>
      <c r="AS13" s="17"/>
      <c r="AT13" s="17">
        <v>0.23722841075644599</v>
      </c>
      <c r="AU13" s="17">
        <v>0.24824117588677799</v>
      </c>
      <c r="AV13" s="17">
        <v>0.25209852757783902</v>
      </c>
      <c r="AW13" s="17">
        <v>0.29748549206142999</v>
      </c>
      <c r="AX13" s="17"/>
      <c r="AY13" s="17">
        <v>0.25560602734518201</v>
      </c>
      <c r="AZ13" s="17">
        <v>0.25338616318493701</v>
      </c>
      <c r="BA13" s="17"/>
      <c r="BB13" s="17">
        <v>0.27513406700624399</v>
      </c>
      <c r="BC13" s="17">
        <v>0.24991285899288401</v>
      </c>
      <c r="BD13" s="17"/>
      <c r="BE13" s="17">
        <v>0.25464996220605901</v>
      </c>
      <c r="BF13" s="17">
        <v>0.25371923744664299</v>
      </c>
      <c r="BG13" s="17"/>
      <c r="BH13" s="17">
        <v>0.28120778899827897</v>
      </c>
      <c r="BI13" s="17">
        <v>0.251430723537095</v>
      </c>
      <c r="BJ13" s="17"/>
      <c r="BK13" s="17">
        <v>0.23687385406042399</v>
      </c>
      <c r="BL13" s="17">
        <v>0.25676461927942301</v>
      </c>
      <c r="BM13" s="17"/>
      <c r="BN13" s="17">
        <v>0.28124436209188902</v>
      </c>
      <c r="BO13" s="17">
        <v>0.25257761057755501</v>
      </c>
      <c r="BP13" s="17"/>
      <c r="BQ13" s="17">
        <v>0.28601718199660398</v>
      </c>
      <c r="BR13" s="17">
        <v>0.25129470461370002</v>
      </c>
      <c r="BS13" s="17"/>
      <c r="BT13" s="17">
        <v>0.28708737373295401</v>
      </c>
      <c r="BU13" s="17">
        <v>0.25160498513389301</v>
      </c>
      <c r="BV13" s="17"/>
      <c r="BW13" s="17">
        <v>0.27884205962362202</v>
      </c>
      <c r="BX13" s="17">
        <v>0.24191306755088701</v>
      </c>
      <c r="BY13" s="17"/>
      <c r="BZ13" s="17">
        <v>0.26156732666056898</v>
      </c>
      <c r="CA13" s="17">
        <v>0.25345513105402301</v>
      </c>
    </row>
    <row r="14" spans="2:79" ht="43.5" x14ac:dyDescent="0.35">
      <c r="B14" s="18" t="s">
        <v>649</v>
      </c>
      <c r="C14" s="17">
        <v>0.17977086910613799</v>
      </c>
      <c r="D14" s="17">
        <v>0.23039957807206601</v>
      </c>
      <c r="E14" s="17">
        <v>0.21248803459641</v>
      </c>
      <c r="F14" s="17">
        <v>0.181298420517185</v>
      </c>
      <c r="G14" s="17">
        <v>0.16511879033126101</v>
      </c>
      <c r="H14" s="17">
        <v>0.146306477258144</v>
      </c>
      <c r="I14" s="17">
        <v>0.137471966204993</v>
      </c>
      <c r="J14" s="17">
        <v>0.190204554230403</v>
      </c>
      <c r="K14" s="17">
        <v>0.17476585570535799</v>
      </c>
      <c r="L14" s="17">
        <v>0.18735337870346899</v>
      </c>
      <c r="M14" s="17"/>
      <c r="N14" s="17">
        <v>0.124612426938285</v>
      </c>
      <c r="O14" s="17">
        <v>0.178383671786771</v>
      </c>
      <c r="P14" s="17">
        <v>0.200647868284797</v>
      </c>
      <c r="Q14" s="17">
        <v>0.21636437702250599</v>
      </c>
      <c r="R14" s="17"/>
      <c r="S14" s="17">
        <v>0.16289853214039199</v>
      </c>
      <c r="T14" s="17">
        <v>0.18409324433051599</v>
      </c>
      <c r="U14" s="17">
        <v>0.210329404114732</v>
      </c>
      <c r="V14" s="17">
        <v>0.15788558257215099</v>
      </c>
      <c r="W14" s="17">
        <v>0.21378484006891799</v>
      </c>
      <c r="X14" s="17">
        <v>0.19314052542476801</v>
      </c>
      <c r="Y14" s="17">
        <v>0.217354283486454</v>
      </c>
      <c r="Z14" s="17"/>
      <c r="AA14" s="17">
        <v>0.21774500737770799</v>
      </c>
      <c r="AB14" s="17">
        <v>0.119854707356852</v>
      </c>
      <c r="AC14" s="17"/>
      <c r="AD14" s="17">
        <v>0.21156670288172999</v>
      </c>
      <c r="AE14" s="17">
        <v>0.26818140611373698</v>
      </c>
      <c r="AF14" s="17">
        <v>0.197967493490457</v>
      </c>
      <c r="AG14" s="17"/>
      <c r="AH14" s="17">
        <v>0.271735754377603</v>
      </c>
      <c r="AI14" s="17">
        <v>0.16674093819768901</v>
      </c>
      <c r="AJ14" s="17"/>
      <c r="AK14" s="17">
        <v>0.17315545484914799</v>
      </c>
      <c r="AL14" s="17">
        <v>0.18275172844999099</v>
      </c>
      <c r="AM14" s="17"/>
      <c r="AN14" s="17">
        <v>0.15928394686574401</v>
      </c>
      <c r="AO14" s="17">
        <v>0.21636437702250599</v>
      </c>
      <c r="AP14" s="17"/>
      <c r="AQ14" s="17">
        <v>0.209406154168231</v>
      </c>
      <c r="AR14" s="17">
        <v>0.164987660721087</v>
      </c>
      <c r="AS14" s="17"/>
      <c r="AT14" s="17">
        <v>0.100970931107023</v>
      </c>
      <c r="AU14" s="17">
        <v>0.15987739226945699</v>
      </c>
      <c r="AV14" s="17">
        <v>0.209669071427729</v>
      </c>
      <c r="AW14" s="17">
        <v>0.25934444030116299</v>
      </c>
      <c r="AX14" s="17"/>
      <c r="AY14" s="17">
        <v>0.20967047712674899</v>
      </c>
      <c r="AZ14" s="17">
        <v>0.17236019101953301</v>
      </c>
      <c r="BA14" s="17"/>
      <c r="BB14" s="17">
        <v>0.19498846055994101</v>
      </c>
      <c r="BC14" s="17">
        <v>0.17697530726555899</v>
      </c>
      <c r="BD14" s="17"/>
      <c r="BE14" s="17">
        <v>0.21031189149396601</v>
      </c>
      <c r="BF14" s="17">
        <v>0.17576836365748799</v>
      </c>
      <c r="BG14" s="17"/>
      <c r="BH14" s="17">
        <v>0.20815064836163499</v>
      </c>
      <c r="BI14" s="17">
        <v>0.177287075152782</v>
      </c>
      <c r="BJ14" s="17"/>
      <c r="BK14" s="17">
        <v>0.203656254644111</v>
      </c>
      <c r="BL14" s="17">
        <v>0.175632171026877</v>
      </c>
      <c r="BM14" s="17"/>
      <c r="BN14" s="17">
        <v>0.22405290573911399</v>
      </c>
      <c r="BO14" s="17">
        <v>0.17775283505858</v>
      </c>
      <c r="BP14" s="17"/>
      <c r="BQ14" s="17">
        <v>0.24416670282165001</v>
      </c>
      <c r="BR14" s="17">
        <v>0.174704890709654</v>
      </c>
      <c r="BS14" s="17"/>
      <c r="BT14" s="17">
        <v>0.27302653054159098</v>
      </c>
      <c r="BU14" s="17">
        <v>0.173540532177551</v>
      </c>
      <c r="BV14" s="17"/>
      <c r="BW14" s="17">
        <v>0.20262107353227901</v>
      </c>
      <c r="BX14" s="17">
        <v>0.16888788644912101</v>
      </c>
      <c r="BY14" s="17"/>
      <c r="BZ14" s="17">
        <v>0.27157425530696</v>
      </c>
      <c r="CA14" s="17">
        <v>0.17535937074090599</v>
      </c>
    </row>
    <row r="15" spans="2:79" ht="29" x14ac:dyDescent="0.35">
      <c r="B15" s="18" t="s">
        <v>650</v>
      </c>
      <c r="C15" s="17">
        <v>0.179329383319871</v>
      </c>
      <c r="D15" s="17">
        <v>0.23300852340295899</v>
      </c>
      <c r="E15" s="17">
        <v>0.204471651600243</v>
      </c>
      <c r="F15" s="17">
        <v>0.178725057894246</v>
      </c>
      <c r="G15" s="17">
        <v>0.195630719061335</v>
      </c>
      <c r="H15" s="17">
        <v>0.139783413437152</v>
      </c>
      <c r="I15" s="17">
        <v>0.14340022773758199</v>
      </c>
      <c r="J15" s="17">
        <v>0.189054194190625</v>
      </c>
      <c r="K15" s="17">
        <v>0.14788116805364901</v>
      </c>
      <c r="L15" s="17">
        <v>0.12787588714340201</v>
      </c>
      <c r="M15" s="17"/>
      <c r="N15" s="17">
        <v>0.16608787403147801</v>
      </c>
      <c r="O15" s="17">
        <v>0.161934537571924</v>
      </c>
      <c r="P15" s="17">
        <v>0.180285612269346</v>
      </c>
      <c r="Q15" s="17">
        <v>0.19899821256290701</v>
      </c>
      <c r="R15" s="17"/>
      <c r="S15" s="17">
        <v>0.196429485446805</v>
      </c>
      <c r="T15" s="17">
        <v>0.20576592402537799</v>
      </c>
      <c r="U15" s="17">
        <v>0.211110143721116</v>
      </c>
      <c r="V15" s="17">
        <v>0.153303201348027</v>
      </c>
      <c r="W15" s="17">
        <v>0.183892126612035</v>
      </c>
      <c r="X15" s="17">
        <v>0.199733848932134</v>
      </c>
      <c r="Y15" s="17">
        <v>0.178048730484136</v>
      </c>
      <c r="Z15" s="17"/>
      <c r="AA15" s="17">
        <v>0.19553763743397401</v>
      </c>
      <c r="AB15" s="17">
        <v>0.153755758232474</v>
      </c>
      <c r="AC15" s="17"/>
      <c r="AD15" s="17">
        <v>0.19814162426534501</v>
      </c>
      <c r="AE15" s="17">
        <v>0.22586863125697501</v>
      </c>
      <c r="AF15" s="17">
        <v>0.17717169878811401</v>
      </c>
      <c r="AG15" s="17"/>
      <c r="AH15" s="17">
        <v>0.242777703777666</v>
      </c>
      <c r="AI15" s="17">
        <v>0.17033978659083901</v>
      </c>
      <c r="AJ15" s="17"/>
      <c r="AK15" s="17">
        <v>0.181638670184186</v>
      </c>
      <c r="AL15" s="17">
        <v>0.17828883482816399</v>
      </c>
      <c r="AM15" s="17"/>
      <c r="AN15" s="17">
        <v>0.16831776409542901</v>
      </c>
      <c r="AO15" s="17">
        <v>0.19899821256290701</v>
      </c>
      <c r="AP15" s="17"/>
      <c r="AQ15" s="17">
        <v>0.18292156196723</v>
      </c>
      <c r="AR15" s="17">
        <v>0.17753746785865801</v>
      </c>
      <c r="AS15" s="17"/>
      <c r="AT15" s="17">
        <v>0.142741831056655</v>
      </c>
      <c r="AU15" s="17">
        <v>0.182526053407782</v>
      </c>
      <c r="AV15" s="17">
        <v>0.17814686858887299</v>
      </c>
      <c r="AW15" s="17">
        <v>0.22775355890131399</v>
      </c>
      <c r="AX15" s="17"/>
      <c r="AY15" s="17">
        <v>0.187877118284203</v>
      </c>
      <c r="AZ15" s="17">
        <v>0.17721080998785199</v>
      </c>
      <c r="BA15" s="17"/>
      <c r="BB15" s="17">
        <v>0.187286001832418</v>
      </c>
      <c r="BC15" s="17">
        <v>0.177867705290122</v>
      </c>
      <c r="BD15" s="17"/>
      <c r="BE15" s="17">
        <v>0.21162366615761199</v>
      </c>
      <c r="BF15" s="17">
        <v>0.17509710709228099</v>
      </c>
      <c r="BG15" s="17"/>
      <c r="BH15" s="17">
        <v>0.20020707718562</v>
      </c>
      <c r="BI15" s="17">
        <v>0.17750217073597799</v>
      </c>
      <c r="BJ15" s="17"/>
      <c r="BK15" s="17">
        <v>0.181361582431741</v>
      </c>
      <c r="BL15" s="17">
        <v>0.17897725760066999</v>
      </c>
      <c r="BM15" s="17"/>
      <c r="BN15" s="17">
        <v>0.194695243295918</v>
      </c>
      <c r="BO15" s="17">
        <v>0.17862912581232501</v>
      </c>
      <c r="BP15" s="17"/>
      <c r="BQ15" s="17">
        <v>0.257443574702514</v>
      </c>
      <c r="BR15" s="17">
        <v>0.17318419063937099</v>
      </c>
      <c r="BS15" s="17"/>
      <c r="BT15" s="17">
        <v>0.170383898459712</v>
      </c>
      <c r="BU15" s="17">
        <v>0.179927024083021</v>
      </c>
      <c r="BV15" s="17"/>
      <c r="BW15" s="17">
        <v>0.185906276449647</v>
      </c>
      <c r="BX15" s="17">
        <v>0.17619697310009599</v>
      </c>
      <c r="BY15" s="17"/>
      <c r="BZ15" s="17">
        <v>0.221206927782686</v>
      </c>
      <c r="CA15" s="17">
        <v>0.17731700963102401</v>
      </c>
    </row>
    <row r="16" spans="2:79" ht="29" x14ac:dyDescent="0.35">
      <c r="B16" s="18" t="s">
        <v>651</v>
      </c>
      <c r="C16" s="17">
        <v>0.14972239991103101</v>
      </c>
      <c r="D16" s="17">
        <v>0.19323870498704601</v>
      </c>
      <c r="E16" s="17">
        <v>0.19665696337879601</v>
      </c>
      <c r="F16" s="17">
        <v>0.15809838315932601</v>
      </c>
      <c r="G16" s="17">
        <v>0.14788925416544799</v>
      </c>
      <c r="H16" s="17">
        <v>0.118486471000043</v>
      </c>
      <c r="I16" s="17">
        <v>0.116452743733525</v>
      </c>
      <c r="J16" s="17">
        <v>0.106719085075732</v>
      </c>
      <c r="K16" s="17">
        <v>0.13134735511801801</v>
      </c>
      <c r="L16" s="17">
        <v>0.13080439457649201</v>
      </c>
      <c r="M16" s="17"/>
      <c r="N16" s="17">
        <v>0.117517037735118</v>
      </c>
      <c r="O16" s="17">
        <v>0.12673295416189001</v>
      </c>
      <c r="P16" s="17">
        <v>0.155872835183167</v>
      </c>
      <c r="Q16" s="17">
        <v>0.18557199803788299</v>
      </c>
      <c r="R16" s="17"/>
      <c r="S16" s="17">
        <v>0.14844503997866501</v>
      </c>
      <c r="T16" s="17">
        <v>0.134975396778929</v>
      </c>
      <c r="U16" s="17">
        <v>0.192602961370957</v>
      </c>
      <c r="V16" s="17">
        <v>0.122164585121806</v>
      </c>
      <c r="W16" s="17">
        <v>0.16387372982449799</v>
      </c>
      <c r="X16" s="17">
        <v>0.16356106362761499</v>
      </c>
      <c r="Y16" s="17">
        <v>0.18917086479812301</v>
      </c>
      <c r="Z16" s="17"/>
      <c r="AA16" s="17">
        <v>0.182554121700918</v>
      </c>
      <c r="AB16" s="17">
        <v>9.7920019585705301E-2</v>
      </c>
      <c r="AC16" s="17"/>
      <c r="AD16" s="17">
        <v>0.194120147813406</v>
      </c>
      <c r="AE16" s="17">
        <v>0.22071329828818101</v>
      </c>
      <c r="AF16" s="17">
        <v>0.15439632475264101</v>
      </c>
      <c r="AG16" s="17"/>
      <c r="AH16" s="17">
        <v>0.262116308284919</v>
      </c>
      <c r="AI16" s="17">
        <v>0.13379800815738099</v>
      </c>
      <c r="AJ16" s="17"/>
      <c r="AK16" s="17">
        <v>0.14967060030774301</v>
      </c>
      <c r="AL16" s="17">
        <v>0.149745740449579</v>
      </c>
      <c r="AM16" s="17"/>
      <c r="AN16" s="17">
        <v>0.12965195651837499</v>
      </c>
      <c r="AO16" s="17">
        <v>0.18557199803788299</v>
      </c>
      <c r="AP16" s="17"/>
      <c r="AQ16" s="17">
        <v>0.17475696083242101</v>
      </c>
      <c r="AR16" s="17">
        <v>0.137234207873947</v>
      </c>
      <c r="AS16" s="17"/>
      <c r="AT16" s="17">
        <v>0.105230349075284</v>
      </c>
      <c r="AU16" s="17">
        <v>0.13452605785961699</v>
      </c>
      <c r="AV16" s="17">
        <v>0.16597812926911301</v>
      </c>
      <c r="AW16" s="17">
        <v>0.20718905900346599</v>
      </c>
      <c r="AX16" s="17"/>
      <c r="AY16" s="17">
        <v>0.195068909013692</v>
      </c>
      <c r="AZ16" s="17">
        <v>0.138483176270391</v>
      </c>
      <c r="BA16" s="17"/>
      <c r="BB16" s="17">
        <v>0.15587606218920599</v>
      </c>
      <c r="BC16" s="17">
        <v>0.14859193563901399</v>
      </c>
      <c r="BD16" s="17"/>
      <c r="BE16" s="17">
        <v>0.20371093276413099</v>
      </c>
      <c r="BF16" s="17">
        <v>0.14264701801434401</v>
      </c>
      <c r="BG16" s="17"/>
      <c r="BH16" s="17">
        <v>0.175454093900483</v>
      </c>
      <c r="BI16" s="17">
        <v>0.147470365976405</v>
      </c>
      <c r="BJ16" s="17"/>
      <c r="BK16" s="17">
        <v>0.16400500492758599</v>
      </c>
      <c r="BL16" s="17">
        <v>0.147247606700979</v>
      </c>
      <c r="BM16" s="17"/>
      <c r="BN16" s="17">
        <v>0.21414383582178401</v>
      </c>
      <c r="BO16" s="17">
        <v>0.146786567213498</v>
      </c>
      <c r="BP16" s="17"/>
      <c r="BQ16" s="17">
        <v>0.221252070861919</v>
      </c>
      <c r="BR16" s="17">
        <v>0.144095207174531</v>
      </c>
      <c r="BS16" s="17"/>
      <c r="BT16" s="17">
        <v>0.177057137252877</v>
      </c>
      <c r="BU16" s="17">
        <v>0.14789618774468499</v>
      </c>
      <c r="BV16" s="17"/>
      <c r="BW16" s="17">
        <v>0.166379167272035</v>
      </c>
      <c r="BX16" s="17">
        <v>0.141789196910694</v>
      </c>
      <c r="BY16" s="17"/>
      <c r="BZ16" s="17">
        <v>0.24132835513022699</v>
      </c>
      <c r="CA16" s="17">
        <v>0.14532038884783499</v>
      </c>
    </row>
    <row r="17" spans="2:79" x14ac:dyDescent="0.35">
      <c r="B17" s="18" t="s">
        <v>97</v>
      </c>
      <c r="C17" s="17">
        <v>8.7920165530529799E-3</v>
      </c>
      <c r="D17" s="17">
        <v>1.1208588990844899E-2</v>
      </c>
      <c r="E17" s="17">
        <v>8.7403800743028996E-3</v>
      </c>
      <c r="F17" s="17">
        <v>8.8838879300201998E-3</v>
      </c>
      <c r="G17" s="17">
        <v>1.07626850210427E-2</v>
      </c>
      <c r="H17" s="17">
        <v>4.9146174125441703E-3</v>
      </c>
      <c r="I17" s="17">
        <v>6.3095513238515602E-3</v>
      </c>
      <c r="J17" s="17">
        <v>1.0273054627849099E-2</v>
      </c>
      <c r="K17" s="17">
        <v>1.32797878308442E-2</v>
      </c>
      <c r="L17" s="17">
        <v>8.6770604212958596E-3</v>
      </c>
      <c r="M17" s="17"/>
      <c r="N17" s="17">
        <v>1.56588352294737E-2</v>
      </c>
      <c r="O17" s="17">
        <v>1.0798556831105499E-2</v>
      </c>
      <c r="P17" s="17">
        <v>6.42903396485429E-3</v>
      </c>
      <c r="Q17" s="17">
        <v>3.1538412230223E-3</v>
      </c>
      <c r="R17" s="17"/>
      <c r="S17" s="17">
        <v>1.2018368098791501E-2</v>
      </c>
      <c r="T17" s="17">
        <v>1.5974477361605101E-2</v>
      </c>
      <c r="U17" s="17">
        <v>9.1392197610211702E-3</v>
      </c>
      <c r="V17" s="17">
        <v>1.12883800629875E-2</v>
      </c>
      <c r="W17" s="17">
        <v>5.5639566206704396E-3</v>
      </c>
      <c r="X17" s="17">
        <v>4.0411584442593398E-3</v>
      </c>
      <c r="Y17" s="17">
        <v>3.9163254427773296E-3</v>
      </c>
      <c r="Z17" s="17"/>
      <c r="AA17" s="17">
        <v>4.5976252807861497E-3</v>
      </c>
      <c r="AB17" s="17">
        <v>1.5409989661795799E-2</v>
      </c>
      <c r="AC17" s="17"/>
      <c r="AD17" s="17">
        <v>3.4484390554521101E-3</v>
      </c>
      <c r="AE17" s="17">
        <v>4.8063281561366803E-3</v>
      </c>
      <c r="AF17" s="17">
        <v>5.41624049900868E-3</v>
      </c>
      <c r="AG17" s="17"/>
      <c r="AH17" s="17">
        <v>4.94094098971983E-3</v>
      </c>
      <c r="AI17" s="17">
        <v>9.3376514262475292E-3</v>
      </c>
      <c r="AJ17" s="17"/>
      <c r="AK17" s="17">
        <v>5.1054728697720797E-3</v>
      </c>
      <c r="AL17" s="17">
        <v>1.0453147323997099E-2</v>
      </c>
      <c r="AM17" s="17"/>
      <c r="AN17" s="17">
        <v>1.19485562274682E-2</v>
      </c>
      <c r="AO17" s="17">
        <v>3.1538412230223E-3</v>
      </c>
      <c r="AP17" s="17"/>
      <c r="AQ17" s="17">
        <v>9.2915092505857395E-3</v>
      </c>
      <c r="AR17" s="17">
        <v>8.5428505801606498E-3</v>
      </c>
      <c r="AS17" s="17"/>
      <c r="AT17" s="17">
        <v>1.0542515555919001E-2</v>
      </c>
      <c r="AU17" s="17">
        <v>1.30515463593184E-2</v>
      </c>
      <c r="AV17" s="17">
        <v>7.3950263962941102E-3</v>
      </c>
      <c r="AW17" s="17">
        <v>0</v>
      </c>
      <c r="AX17" s="17"/>
      <c r="AY17" s="17">
        <v>1.0481919651286E-2</v>
      </c>
      <c r="AZ17" s="17">
        <v>8.3731706655106094E-3</v>
      </c>
      <c r="BA17" s="17"/>
      <c r="BB17" s="17">
        <v>5.85452483001096E-3</v>
      </c>
      <c r="BC17" s="17">
        <v>9.3316512115915896E-3</v>
      </c>
      <c r="BD17" s="17"/>
      <c r="BE17" s="17">
        <v>4.8307771579688703E-3</v>
      </c>
      <c r="BF17" s="17">
        <v>9.31115052508894E-3</v>
      </c>
      <c r="BG17" s="17"/>
      <c r="BH17" s="17">
        <v>5.8941795380569898E-3</v>
      </c>
      <c r="BI17" s="17">
        <v>9.0456348067701302E-3</v>
      </c>
      <c r="BJ17" s="17"/>
      <c r="BK17" s="17">
        <v>5.9137197357812003E-3</v>
      </c>
      <c r="BL17" s="17">
        <v>9.2907483608459292E-3</v>
      </c>
      <c r="BM17" s="17"/>
      <c r="BN17" s="17">
        <v>2.5659790333812998E-3</v>
      </c>
      <c r="BO17" s="17">
        <v>9.0757513731157292E-3</v>
      </c>
      <c r="BP17" s="17"/>
      <c r="BQ17" s="17">
        <v>0</v>
      </c>
      <c r="BR17" s="17">
        <v>9.4836787825703095E-3</v>
      </c>
      <c r="BS17" s="17"/>
      <c r="BT17" s="17">
        <v>8.3781692620844804E-3</v>
      </c>
      <c r="BU17" s="17">
        <v>8.8196653630021899E-3</v>
      </c>
      <c r="BV17" s="17"/>
      <c r="BW17" s="17">
        <v>6.9368181911985804E-3</v>
      </c>
      <c r="BX17" s="17">
        <v>9.6756012781984094E-3</v>
      </c>
      <c r="BY17" s="17"/>
      <c r="BZ17" s="17">
        <v>1.33733454441743E-2</v>
      </c>
      <c r="CA17" s="17">
        <v>8.5718664502064598E-3</v>
      </c>
    </row>
    <row r="18" spans="2:79" x14ac:dyDescent="0.35">
      <c r="B18" s="18" t="s">
        <v>103</v>
      </c>
      <c r="C18" s="19">
        <v>5.6794509770790397E-2</v>
      </c>
      <c r="D18" s="19">
        <v>8.1135868905419906E-2</v>
      </c>
      <c r="E18" s="19">
        <v>4.0665403357919003E-2</v>
      </c>
      <c r="F18" s="19">
        <v>6.0718976423686101E-2</v>
      </c>
      <c r="G18" s="19">
        <v>7.5314754799344602E-2</v>
      </c>
      <c r="H18" s="19">
        <v>4.53895402080636E-2</v>
      </c>
      <c r="I18" s="19">
        <v>2.5196509586778999E-2</v>
      </c>
      <c r="J18" s="19">
        <v>7.7021065626987503E-2</v>
      </c>
      <c r="K18" s="19">
        <v>5.4972045370557901E-2</v>
      </c>
      <c r="L18" s="19">
        <v>6.7161350493026406E-2</v>
      </c>
      <c r="M18" s="19"/>
      <c r="N18" s="19">
        <v>0.10729420705940899</v>
      </c>
      <c r="O18" s="19">
        <v>6.3863264261395797E-2</v>
      </c>
      <c r="P18" s="19">
        <v>2.37954079849894E-2</v>
      </c>
      <c r="Q18" s="19">
        <v>2.62595151150453E-2</v>
      </c>
      <c r="R18" s="19"/>
      <c r="S18" s="19">
        <v>7.3384164220515094E-2</v>
      </c>
      <c r="T18" s="19">
        <v>3.2198456280931098E-2</v>
      </c>
      <c r="U18" s="19">
        <v>3.2792958548788997E-2</v>
      </c>
      <c r="V18" s="19">
        <v>7.4001900699197404E-2</v>
      </c>
      <c r="W18" s="19">
        <v>2.4291389014052801E-2</v>
      </c>
      <c r="X18" s="19">
        <v>2.37831732093002E-2</v>
      </c>
      <c r="Y18" s="19">
        <v>3.3776869441057102E-2</v>
      </c>
      <c r="Z18" s="19"/>
      <c r="AA18" s="19">
        <v>1.9630302981253199E-2</v>
      </c>
      <c r="AB18" s="19">
        <v>0.115432749547594</v>
      </c>
      <c r="AC18" s="19"/>
      <c r="AD18" s="19">
        <v>1.37652556608406E-2</v>
      </c>
      <c r="AE18" s="19">
        <v>1.29122277841311E-2</v>
      </c>
      <c r="AF18" s="19">
        <v>2.12616076175558E-2</v>
      </c>
      <c r="AG18" s="19"/>
      <c r="AH18" s="19">
        <v>1.0730547196572999E-2</v>
      </c>
      <c r="AI18" s="19">
        <v>6.3321025276569701E-2</v>
      </c>
      <c r="AJ18" s="19"/>
      <c r="AK18" s="19">
        <v>7.3991615123896501E-2</v>
      </c>
      <c r="AL18" s="19">
        <v>4.9045614510775597E-2</v>
      </c>
      <c r="AM18" s="19"/>
      <c r="AN18" s="19">
        <v>7.3889565608366306E-2</v>
      </c>
      <c r="AO18" s="19">
        <v>2.62595151150453E-2</v>
      </c>
      <c r="AP18" s="19"/>
      <c r="AQ18" s="19">
        <v>2.2642488537805899E-2</v>
      </c>
      <c r="AR18" s="19">
        <v>7.3830838107097896E-2</v>
      </c>
      <c r="AS18" s="19"/>
      <c r="AT18" s="19">
        <v>0.18806030108454699</v>
      </c>
      <c r="AU18" s="19">
        <v>4.7101309963145203E-2</v>
      </c>
      <c r="AV18" s="19">
        <v>1.5157499118651E-2</v>
      </c>
      <c r="AW18" s="19">
        <v>5.0254149383928996E-3</v>
      </c>
      <c r="AX18" s="19"/>
      <c r="AY18" s="19">
        <v>1.9684142586833701E-2</v>
      </c>
      <c r="AZ18" s="19">
        <v>6.5992389043536798E-2</v>
      </c>
      <c r="BA18" s="19"/>
      <c r="BB18" s="19">
        <v>6.2228972499268599E-2</v>
      </c>
      <c r="BC18" s="19">
        <v>5.5796166723278397E-2</v>
      </c>
      <c r="BD18" s="19"/>
      <c r="BE18" s="19">
        <v>3.0999704581041801E-2</v>
      </c>
      <c r="BF18" s="19">
        <v>6.0175007221327202E-2</v>
      </c>
      <c r="BG18" s="19"/>
      <c r="BH18" s="19">
        <v>5.6053590680291497E-2</v>
      </c>
      <c r="BI18" s="19">
        <v>5.6859354896622402E-2</v>
      </c>
      <c r="BJ18" s="19"/>
      <c r="BK18" s="19">
        <v>3.6610886474772203E-2</v>
      </c>
      <c r="BL18" s="19">
        <v>6.0291791522217399E-2</v>
      </c>
      <c r="BM18" s="19"/>
      <c r="BN18" s="19">
        <v>1.7416167937324398E-2</v>
      </c>
      <c r="BO18" s="19">
        <v>5.85890711911458E-2</v>
      </c>
      <c r="BP18" s="19"/>
      <c r="BQ18" s="19">
        <v>5.7704790589784604E-3</v>
      </c>
      <c r="BR18" s="19">
        <v>6.08085371134525E-2</v>
      </c>
      <c r="BS18" s="19"/>
      <c r="BT18" s="19">
        <v>2.9683409112677101E-2</v>
      </c>
      <c r="BU18" s="19">
        <v>5.86057809473053E-2</v>
      </c>
      <c r="BV18" s="19"/>
      <c r="BW18" s="19">
        <v>2.48784391709772E-2</v>
      </c>
      <c r="BX18" s="19">
        <v>7.1995338452241806E-2</v>
      </c>
      <c r="BY18" s="19"/>
      <c r="BZ18" s="19">
        <v>1.1034328901359801E-2</v>
      </c>
      <c r="CA18" s="19">
        <v>5.8993458757885399E-2</v>
      </c>
    </row>
    <row r="19" spans="2:79" x14ac:dyDescent="0.35">
      <c r="B19" s="16"/>
    </row>
    <row r="20" spans="2:79" x14ac:dyDescent="0.35">
      <c r="B20" t="s">
        <v>78</v>
      </c>
    </row>
    <row r="21" spans="2:79" x14ac:dyDescent="0.35">
      <c r="B21" t="s">
        <v>79</v>
      </c>
    </row>
    <row r="23" spans="2:79" x14ac:dyDescent="0.35">
      <c r="B23"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C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653</v>
      </c>
      <c r="C9" s="17">
        <v>0.21126094108580401</v>
      </c>
      <c r="D9" s="17">
        <v>0.17015658826705299</v>
      </c>
      <c r="E9" s="17">
        <v>0.17990661791865101</v>
      </c>
      <c r="F9" s="17">
        <v>0.14162898779643801</v>
      </c>
      <c r="G9" s="17">
        <v>0.125319116058387</v>
      </c>
      <c r="H9" s="17">
        <v>0.232460919267476</v>
      </c>
      <c r="I9" s="17">
        <v>0.33639257742761802</v>
      </c>
      <c r="J9" s="17">
        <v>0.25400995774135399</v>
      </c>
      <c r="K9" s="17">
        <v>0.25017171353828799</v>
      </c>
      <c r="L9" s="17">
        <v>0.37644897222516699</v>
      </c>
      <c r="M9" s="17"/>
      <c r="N9" s="17">
        <v>0.149431098056476</v>
      </c>
      <c r="O9" s="17">
        <v>0.17421302966425201</v>
      </c>
      <c r="P9" s="17">
        <v>0.20683590528175599</v>
      </c>
      <c r="Q9" s="17">
        <v>0.28339144700130697</v>
      </c>
      <c r="R9" s="17"/>
      <c r="S9" s="17">
        <v>0.16344089617346899</v>
      </c>
      <c r="T9" s="17">
        <v>0.17817965793260299</v>
      </c>
      <c r="U9" s="17">
        <v>0.206756743044957</v>
      </c>
      <c r="V9" s="17">
        <v>0.17377475113201599</v>
      </c>
      <c r="W9" s="17">
        <v>0.235253776834149</v>
      </c>
      <c r="X9" s="17">
        <v>0.27318244006808001</v>
      </c>
      <c r="Y9" s="17">
        <v>0.31156241914659499</v>
      </c>
      <c r="Z9" s="17"/>
      <c r="AA9" s="17">
        <v>0.27630414284367399</v>
      </c>
      <c r="AB9" s="17">
        <v>0.10863480723266</v>
      </c>
      <c r="AC9" s="17"/>
      <c r="AD9" s="17">
        <v>0.26707381042599898</v>
      </c>
      <c r="AE9" s="17">
        <v>0.36636066398479999</v>
      </c>
      <c r="AF9" s="17">
        <v>0.24510583082267501</v>
      </c>
      <c r="AG9" s="17"/>
      <c r="AH9" s="17">
        <v>0.35238943901182301</v>
      </c>
      <c r="AI9" s="17">
        <v>0.19126532458760401</v>
      </c>
      <c r="AJ9" s="17"/>
      <c r="AK9" s="17">
        <v>0.170286849112362</v>
      </c>
      <c r="AL9" s="17">
        <v>0.22972358003329801</v>
      </c>
      <c r="AM9" s="17"/>
      <c r="AN9" s="17">
        <v>0.17087858503433101</v>
      </c>
      <c r="AO9" s="17">
        <v>0.28339144700130697</v>
      </c>
      <c r="AP9" s="17"/>
      <c r="AQ9" s="17">
        <v>0.333886361608353</v>
      </c>
      <c r="AR9" s="17">
        <v>0.15009071305894101</v>
      </c>
      <c r="AS9" s="17"/>
      <c r="AT9" s="17">
        <v>8.7153119590382494E-2</v>
      </c>
      <c r="AU9" s="17">
        <v>0.15210884810820199</v>
      </c>
      <c r="AV9" s="17">
        <v>0.25316072110270998</v>
      </c>
      <c r="AW9" s="17">
        <v>0.41873355861978501</v>
      </c>
      <c r="AX9" s="17"/>
      <c r="AY9" s="17">
        <v>0.297722802262542</v>
      </c>
      <c r="AZ9" s="17">
        <v>0.18983119459856401</v>
      </c>
      <c r="BA9" s="17"/>
      <c r="BB9" s="17">
        <v>0.22898262291299801</v>
      </c>
      <c r="BC9" s="17">
        <v>0.20800536298611699</v>
      </c>
      <c r="BD9" s="17"/>
      <c r="BE9" s="17">
        <v>0.26718874454888097</v>
      </c>
      <c r="BF9" s="17">
        <v>0.203931411142457</v>
      </c>
      <c r="BG9" s="17"/>
      <c r="BH9" s="17">
        <v>0.203765258150753</v>
      </c>
      <c r="BI9" s="17">
        <v>0.21191696211340799</v>
      </c>
      <c r="BJ9" s="17"/>
      <c r="BK9" s="17">
        <v>0.24625904596619899</v>
      </c>
      <c r="BL9" s="17">
        <v>0.205196706149509</v>
      </c>
      <c r="BM9" s="17"/>
      <c r="BN9" s="17">
        <v>0.262565742476916</v>
      </c>
      <c r="BO9" s="17">
        <v>0.208922863529241</v>
      </c>
      <c r="BP9" s="17"/>
      <c r="BQ9" s="17">
        <v>0.347671410523756</v>
      </c>
      <c r="BR9" s="17">
        <v>0.20052961808935299</v>
      </c>
      <c r="BS9" s="17"/>
      <c r="BT9" s="17">
        <v>0.25950756932480701</v>
      </c>
      <c r="BU9" s="17">
        <v>0.208037622040394</v>
      </c>
      <c r="BV9" s="17"/>
      <c r="BW9" s="17">
        <v>0.23835438120244801</v>
      </c>
      <c r="BX9" s="17">
        <v>0.198357011063583</v>
      </c>
      <c r="BY9" s="17"/>
      <c r="BZ9" s="17">
        <v>0.30082658573635301</v>
      </c>
      <c r="CA9" s="17">
        <v>0.20695697462761201</v>
      </c>
    </row>
    <row r="10" spans="2:79" x14ac:dyDescent="0.35">
      <c r="B10" s="18" t="s">
        <v>654</v>
      </c>
      <c r="C10" s="17">
        <v>0.33711385246469899</v>
      </c>
      <c r="D10" s="17">
        <v>0.36194781278166299</v>
      </c>
      <c r="E10" s="17">
        <v>0.35450470613409502</v>
      </c>
      <c r="F10" s="17">
        <v>0.34808044434401397</v>
      </c>
      <c r="G10" s="17">
        <v>0.27039807053428999</v>
      </c>
      <c r="H10" s="17">
        <v>0.37304899525056001</v>
      </c>
      <c r="I10" s="17">
        <v>0.30425229589865399</v>
      </c>
      <c r="J10" s="17">
        <v>0.37053923850883702</v>
      </c>
      <c r="K10" s="17">
        <v>0.32991206531455503</v>
      </c>
      <c r="L10" s="17">
        <v>0.325018467580513</v>
      </c>
      <c r="M10" s="17"/>
      <c r="N10" s="17">
        <v>0.24258028103078699</v>
      </c>
      <c r="O10" s="17">
        <v>0.32491950012091803</v>
      </c>
      <c r="P10" s="17">
        <v>0.40458057127705599</v>
      </c>
      <c r="Q10" s="17">
        <v>0.39123293289202898</v>
      </c>
      <c r="R10" s="17"/>
      <c r="S10" s="17">
        <v>0.28021632084223103</v>
      </c>
      <c r="T10" s="17">
        <v>0.39119723979422499</v>
      </c>
      <c r="U10" s="17">
        <v>0.419699850785614</v>
      </c>
      <c r="V10" s="17">
        <v>0.27680909999905801</v>
      </c>
      <c r="W10" s="17">
        <v>0.39540730465831198</v>
      </c>
      <c r="X10" s="17">
        <v>0.42623396334750102</v>
      </c>
      <c r="Y10" s="17">
        <v>0.32653150586348001</v>
      </c>
      <c r="Z10" s="17"/>
      <c r="AA10" s="17">
        <v>0.40705446668878298</v>
      </c>
      <c r="AB10" s="17">
        <v>0.22676050817743801</v>
      </c>
      <c r="AC10" s="17"/>
      <c r="AD10" s="17">
        <v>0.422267133182677</v>
      </c>
      <c r="AE10" s="17">
        <v>0.40678043583986001</v>
      </c>
      <c r="AF10" s="17">
        <v>0.40368790216677902</v>
      </c>
      <c r="AG10" s="17"/>
      <c r="AH10" s="17">
        <v>0.46476234000717898</v>
      </c>
      <c r="AI10" s="17">
        <v>0.31902813454816098</v>
      </c>
      <c r="AJ10" s="17"/>
      <c r="AK10" s="17">
        <v>0.31964631318265202</v>
      </c>
      <c r="AL10" s="17">
        <v>0.344984603359548</v>
      </c>
      <c r="AM10" s="17"/>
      <c r="AN10" s="17">
        <v>0.306815216024316</v>
      </c>
      <c r="AO10" s="17">
        <v>0.39123293289202898</v>
      </c>
      <c r="AP10" s="17"/>
      <c r="AQ10" s="17">
        <v>0.36092995433780001</v>
      </c>
      <c r="AR10" s="17">
        <v>0.32523347418684601</v>
      </c>
      <c r="AS10" s="17"/>
      <c r="AT10" s="17">
        <v>0.18604793591836399</v>
      </c>
      <c r="AU10" s="17">
        <v>0.30131323290219097</v>
      </c>
      <c r="AV10" s="17">
        <v>0.41774487731989601</v>
      </c>
      <c r="AW10" s="17">
        <v>0.41358461140990999</v>
      </c>
      <c r="AX10" s="17"/>
      <c r="AY10" s="17">
        <v>0.39897701323225498</v>
      </c>
      <c r="AZ10" s="17">
        <v>0.32178094343284003</v>
      </c>
      <c r="BA10" s="17"/>
      <c r="BB10" s="17">
        <v>0.34498949333272599</v>
      </c>
      <c r="BC10" s="17">
        <v>0.33566705050871298</v>
      </c>
      <c r="BD10" s="17"/>
      <c r="BE10" s="17">
        <v>0.36686275708183202</v>
      </c>
      <c r="BF10" s="17">
        <v>0.33321515675931501</v>
      </c>
      <c r="BG10" s="17"/>
      <c r="BH10" s="17">
        <v>0.34888000319367501</v>
      </c>
      <c r="BI10" s="17">
        <v>0.336084080746892</v>
      </c>
      <c r="BJ10" s="17"/>
      <c r="BK10" s="17">
        <v>0.39584680092213298</v>
      </c>
      <c r="BL10" s="17">
        <v>0.326937004342082</v>
      </c>
      <c r="BM10" s="17"/>
      <c r="BN10" s="17">
        <v>0.38508690299697201</v>
      </c>
      <c r="BO10" s="17">
        <v>0.33492761044196301</v>
      </c>
      <c r="BP10" s="17"/>
      <c r="BQ10" s="17">
        <v>0.41445207139986401</v>
      </c>
      <c r="BR10" s="17">
        <v>0.331029705032444</v>
      </c>
      <c r="BS10" s="17"/>
      <c r="BT10" s="17">
        <v>0.35002474428302899</v>
      </c>
      <c r="BU10" s="17">
        <v>0.336251286001295</v>
      </c>
      <c r="BV10" s="17"/>
      <c r="BW10" s="17">
        <v>0.39451927770260098</v>
      </c>
      <c r="BX10" s="17">
        <v>0.30977307968071099</v>
      </c>
      <c r="BY10" s="17"/>
      <c r="BZ10" s="17">
        <v>0.47585023447580899</v>
      </c>
      <c r="CA10" s="17">
        <v>0.33044704693857901</v>
      </c>
    </row>
    <row r="11" spans="2:79" x14ac:dyDescent="0.35">
      <c r="B11" s="18" t="s">
        <v>655</v>
      </c>
      <c r="C11" s="17">
        <v>0.27859517741316903</v>
      </c>
      <c r="D11" s="17">
        <v>0.30537434479279302</v>
      </c>
      <c r="E11" s="17">
        <v>0.30946859684357197</v>
      </c>
      <c r="F11" s="17">
        <v>0.33537394909516399</v>
      </c>
      <c r="G11" s="17">
        <v>0.286253360708144</v>
      </c>
      <c r="H11" s="17">
        <v>0.26120182731839098</v>
      </c>
      <c r="I11" s="17">
        <v>0.26371484643239101</v>
      </c>
      <c r="J11" s="17">
        <v>0.19511304390832099</v>
      </c>
      <c r="K11" s="17">
        <v>0.19715814072195201</v>
      </c>
      <c r="L11" s="17">
        <v>0.19043390444687699</v>
      </c>
      <c r="M11" s="17"/>
      <c r="N11" s="17">
        <v>0.361832036320474</v>
      </c>
      <c r="O11" s="17">
        <v>0.30176087499858301</v>
      </c>
      <c r="P11" s="17">
        <v>0.238327753649547</v>
      </c>
      <c r="Q11" s="17">
        <v>0.21594654324821599</v>
      </c>
      <c r="R11" s="17"/>
      <c r="S11" s="17">
        <v>0.34836412319475302</v>
      </c>
      <c r="T11" s="17">
        <v>0.27628767433078899</v>
      </c>
      <c r="U11" s="17">
        <v>0.26272744248954</v>
      </c>
      <c r="V11" s="17">
        <v>0.34819723772678601</v>
      </c>
      <c r="W11" s="17">
        <v>0.23954010463765901</v>
      </c>
      <c r="X11" s="17">
        <v>0.20698506407687001</v>
      </c>
      <c r="Y11" s="17">
        <v>0.23628939649386099</v>
      </c>
      <c r="Z11" s="17"/>
      <c r="AA11" s="17">
        <v>0.22264124926156001</v>
      </c>
      <c r="AB11" s="17">
        <v>0.36688011980380802</v>
      </c>
      <c r="AC11" s="17"/>
      <c r="AD11" s="17">
        <v>0.2341603549955</v>
      </c>
      <c r="AE11" s="17">
        <v>0.17729582373563099</v>
      </c>
      <c r="AF11" s="17">
        <v>0.232340641229417</v>
      </c>
      <c r="AG11" s="17"/>
      <c r="AH11" s="17">
        <v>0.15441281826432701</v>
      </c>
      <c r="AI11" s="17">
        <v>0.29618980121965</v>
      </c>
      <c r="AJ11" s="17"/>
      <c r="AK11" s="17">
        <v>0.29157701835493099</v>
      </c>
      <c r="AL11" s="17">
        <v>0.27274565078212398</v>
      </c>
      <c r="AM11" s="17"/>
      <c r="AN11" s="17">
        <v>0.31366909542992699</v>
      </c>
      <c r="AO11" s="17">
        <v>0.21594654324821599</v>
      </c>
      <c r="AP11" s="17"/>
      <c r="AQ11" s="17">
        <v>0.20986701075908501</v>
      </c>
      <c r="AR11" s="17">
        <v>0.31287940337694897</v>
      </c>
      <c r="AS11" s="17"/>
      <c r="AT11" s="17">
        <v>0.36832308838654698</v>
      </c>
      <c r="AU11" s="17">
        <v>0.34563983851951702</v>
      </c>
      <c r="AV11" s="17">
        <v>0.22806663416571299</v>
      </c>
      <c r="AW11" s="17">
        <v>0.13203240209530401</v>
      </c>
      <c r="AX11" s="17"/>
      <c r="AY11" s="17">
        <v>0.19992783967299199</v>
      </c>
      <c r="AZ11" s="17">
        <v>0.29809303556304301</v>
      </c>
      <c r="BA11" s="17"/>
      <c r="BB11" s="17">
        <v>0.26792619435507298</v>
      </c>
      <c r="BC11" s="17">
        <v>0.280555132903205</v>
      </c>
      <c r="BD11" s="17"/>
      <c r="BE11" s="17">
        <v>0.23373429463426801</v>
      </c>
      <c r="BF11" s="17">
        <v>0.28447434954675699</v>
      </c>
      <c r="BG11" s="17"/>
      <c r="BH11" s="17">
        <v>0.245656146034374</v>
      </c>
      <c r="BI11" s="17">
        <v>0.281477996417203</v>
      </c>
      <c r="BJ11" s="17"/>
      <c r="BK11" s="17">
        <v>0.22936774508448299</v>
      </c>
      <c r="BL11" s="17">
        <v>0.28712497398278097</v>
      </c>
      <c r="BM11" s="17"/>
      <c r="BN11" s="17">
        <v>0.22971752511096</v>
      </c>
      <c r="BO11" s="17">
        <v>0.28082264421484499</v>
      </c>
      <c r="BP11" s="17"/>
      <c r="BQ11" s="17">
        <v>0.16894469212973401</v>
      </c>
      <c r="BR11" s="17">
        <v>0.28722130984378502</v>
      </c>
      <c r="BS11" s="17"/>
      <c r="BT11" s="17">
        <v>0.27394869635352298</v>
      </c>
      <c r="BU11" s="17">
        <v>0.27890560513507101</v>
      </c>
      <c r="BV11" s="17"/>
      <c r="BW11" s="17">
        <v>0.25055056289285998</v>
      </c>
      <c r="BX11" s="17">
        <v>0.29195212808876603</v>
      </c>
      <c r="BY11" s="17"/>
      <c r="BZ11" s="17">
        <v>0.182828398609646</v>
      </c>
      <c r="CA11" s="17">
        <v>0.28319713171593403</v>
      </c>
    </row>
    <row r="12" spans="2:79" x14ac:dyDescent="0.35">
      <c r="B12" s="18" t="s">
        <v>656</v>
      </c>
      <c r="C12" s="17">
        <v>4.4094802804516303E-2</v>
      </c>
      <c r="D12" s="17">
        <v>2.6865606894775799E-2</v>
      </c>
      <c r="E12" s="17">
        <v>5.2617507164511503E-2</v>
      </c>
      <c r="F12" s="17">
        <v>4.5750337608133497E-2</v>
      </c>
      <c r="G12" s="17">
        <v>0.101460483705686</v>
      </c>
      <c r="H12" s="17">
        <v>2.4267428468484599E-2</v>
      </c>
      <c r="I12" s="17">
        <v>1.7369868427765101E-2</v>
      </c>
      <c r="J12" s="17">
        <v>4.78096985889419E-2</v>
      </c>
      <c r="K12" s="17">
        <v>5.4639356575498801E-2</v>
      </c>
      <c r="L12" s="17">
        <v>1.5847014307818399E-2</v>
      </c>
      <c r="M12" s="17"/>
      <c r="N12" s="17">
        <v>3.7551113309951201E-2</v>
      </c>
      <c r="O12" s="17">
        <v>6.4535771477219894E-2</v>
      </c>
      <c r="P12" s="17">
        <v>5.5994899382689901E-2</v>
      </c>
      <c r="Q12" s="17">
        <v>3.3314742299868701E-2</v>
      </c>
      <c r="R12" s="17"/>
      <c r="S12" s="17">
        <v>5.09101090718556E-2</v>
      </c>
      <c r="T12" s="17">
        <v>5.4017980378208E-2</v>
      </c>
      <c r="U12" s="17">
        <v>3.59702599867689E-2</v>
      </c>
      <c r="V12" s="17">
        <v>4.1873387183465602E-2</v>
      </c>
      <c r="W12" s="17">
        <v>4.3420004209695398E-2</v>
      </c>
      <c r="X12" s="17">
        <v>3.0706031606489201E-2</v>
      </c>
      <c r="Y12" s="17">
        <v>3.7733463995945501E-2</v>
      </c>
      <c r="Z12" s="17"/>
      <c r="AA12" s="17">
        <v>3.74024408875984E-2</v>
      </c>
      <c r="AB12" s="17">
        <v>5.46541112536304E-2</v>
      </c>
      <c r="AC12" s="17"/>
      <c r="AD12" s="17">
        <v>3.6040395946632803E-2</v>
      </c>
      <c r="AE12" s="17">
        <v>2.5417223831699601E-2</v>
      </c>
      <c r="AF12" s="17">
        <v>4.3683159169107401E-2</v>
      </c>
      <c r="AG12" s="17"/>
      <c r="AH12" s="17">
        <v>1.7844329931326699E-2</v>
      </c>
      <c r="AI12" s="17">
        <v>4.7814068552982397E-2</v>
      </c>
      <c r="AJ12" s="17"/>
      <c r="AK12" s="17">
        <v>4.8341478002285797E-2</v>
      </c>
      <c r="AL12" s="17">
        <v>4.2181280695118201E-2</v>
      </c>
      <c r="AM12" s="17"/>
      <c r="AN12" s="17">
        <v>5.0130033474672202E-2</v>
      </c>
      <c r="AO12" s="17">
        <v>3.3314742299868701E-2</v>
      </c>
      <c r="AP12" s="17"/>
      <c r="AQ12" s="17">
        <v>2.5852518756389799E-2</v>
      </c>
      <c r="AR12" s="17">
        <v>5.3194748559642298E-2</v>
      </c>
      <c r="AS12" s="17"/>
      <c r="AT12" s="17">
        <v>5.8284033248184298E-2</v>
      </c>
      <c r="AU12" s="17">
        <v>5.3914695192833401E-2</v>
      </c>
      <c r="AV12" s="17">
        <v>3.8136566194960898E-2</v>
      </c>
      <c r="AW12" s="17">
        <v>1.6952943669032799E-2</v>
      </c>
      <c r="AX12" s="17"/>
      <c r="AY12" s="17">
        <v>4.3370498884623403E-2</v>
      </c>
      <c r="AZ12" s="17">
        <v>4.4274322990315897E-2</v>
      </c>
      <c r="BA12" s="17"/>
      <c r="BB12" s="17">
        <v>2.70724147995593E-2</v>
      </c>
      <c r="BC12" s="17">
        <v>4.7221916479939403E-2</v>
      </c>
      <c r="BD12" s="17"/>
      <c r="BE12" s="17">
        <v>4.8571906809551701E-2</v>
      </c>
      <c r="BF12" s="17">
        <v>4.3508063010845602E-2</v>
      </c>
      <c r="BG12" s="17"/>
      <c r="BH12" s="17">
        <v>4.3033584845420803E-2</v>
      </c>
      <c r="BI12" s="17">
        <v>4.4187680438491701E-2</v>
      </c>
      <c r="BJ12" s="17"/>
      <c r="BK12" s="17">
        <v>4.1893336982449299E-2</v>
      </c>
      <c r="BL12" s="17">
        <v>4.4476257914581901E-2</v>
      </c>
      <c r="BM12" s="17"/>
      <c r="BN12" s="17">
        <v>5.2023057943655901E-2</v>
      </c>
      <c r="BO12" s="17">
        <v>4.3733494020525301E-2</v>
      </c>
      <c r="BP12" s="17"/>
      <c r="BQ12" s="17">
        <v>3.2948164233662099E-2</v>
      </c>
      <c r="BR12" s="17">
        <v>4.4971701618232003E-2</v>
      </c>
      <c r="BS12" s="17"/>
      <c r="BT12" s="17">
        <v>6.05713509288009E-2</v>
      </c>
      <c r="BU12" s="17">
        <v>4.2994017665531299E-2</v>
      </c>
      <c r="BV12" s="17"/>
      <c r="BW12" s="17">
        <v>4.47288527611596E-2</v>
      </c>
      <c r="BX12" s="17">
        <v>4.3792820618574202E-2</v>
      </c>
      <c r="BY12" s="17"/>
      <c r="BZ12" s="17">
        <v>2.4981703409865798E-2</v>
      </c>
      <c r="CA12" s="17">
        <v>4.5013259195107E-2</v>
      </c>
    </row>
    <row r="13" spans="2:79" x14ac:dyDescent="0.35">
      <c r="B13" s="18" t="s">
        <v>657</v>
      </c>
      <c r="C13" s="17">
        <v>3.38361378388966E-2</v>
      </c>
      <c r="D13" s="17">
        <v>1.6431099624875E-2</v>
      </c>
      <c r="E13" s="17">
        <v>1.90067758692677E-2</v>
      </c>
      <c r="F13" s="17">
        <v>3.8904927335100002E-2</v>
      </c>
      <c r="G13" s="17">
        <v>0.122985031990542</v>
      </c>
      <c r="H13" s="17">
        <v>1.7646822828298901E-2</v>
      </c>
      <c r="I13" s="17">
        <v>8.7158152133701098E-3</v>
      </c>
      <c r="J13" s="17">
        <v>2.1808617458242301E-2</v>
      </c>
      <c r="K13" s="17">
        <v>3.52614531009896E-3</v>
      </c>
      <c r="L13" s="17">
        <v>1.26790001821711E-2</v>
      </c>
      <c r="M13" s="17"/>
      <c r="N13" s="17">
        <v>5.7832899884140601E-2</v>
      </c>
      <c r="O13" s="17">
        <v>3.2468518119769703E-2</v>
      </c>
      <c r="P13" s="17">
        <v>3.3980710736624203E-2</v>
      </c>
      <c r="Q13" s="17">
        <v>1.49386160894244E-2</v>
      </c>
      <c r="R13" s="17"/>
      <c r="S13" s="17">
        <v>4.0181814083499801E-2</v>
      </c>
      <c r="T13" s="17">
        <v>3.14358295367295E-2</v>
      </c>
      <c r="U13" s="17">
        <v>1.8259043495205601E-2</v>
      </c>
      <c r="V13" s="17">
        <v>5.0415326842132499E-2</v>
      </c>
      <c r="W13" s="17">
        <v>1.93468129093664E-2</v>
      </c>
      <c r="X13" s="17">
        <v>2.3513280523465099E-2</v>
      </c>
      <c r="Y13" s="17">
        <v>3.0499555284050399E-2</v>
      </c>
      <c r="Z13" s="17"/>
      <c r="AA13" s="17">
        <v>1.6890542872337301E-2</v>
      </c>
      <c r="AB13" s="17">
        <v>6.0573150320740697E-2</v>
      </c>
      <c r="AC13" s="17"/>
      <c r="AD13" s="17">
        <v>1.5890646626860998E-2</v>
      </c>
      <c r="AE13" s="17">
        <v>9.8750171563468606E-3</v>
      </c>
      <c r="AF13" s="17">
        <v>1.90524832361317E-2</v>
      </c>
      <c r="AG13" s="17"/>
      <c r="AH13" s="17">
        <v>3.9158615497541203E-3</v>
      </c>
      <c r="AI13" s="17">
        <v>3.8075355140787699E-2</v>
      </c>
      <c r="AJ13" s="17"/>
      <c r="AK13" s="17">
        <v>3.40294247921928E-2</v>
      </c>
      <c r="AL13" s="17">
        <v>3.3749044091113699E-2</v>
      </c>
      <c r="AM13" s="17"/>
      <c r="AN13" s="17">
        <v>4.4415939575925899E-2</v>
      </c>
      <c r="AO13" s="17">
        <v>1.49386160894244E-2</v>
      </c>
      <c r="AP13" s="17"/>
      <c r="AQ13" s="17">
        <v>1.7979264416856901E-2</v>
      </c>
      <c r="AR13" s="17">
        <v>4.1746149962695198E-2</v>
      </c>
      <c r="AS13" s="17"/>
      <c r="AT13" s="17">
        <v>6.4767432292817506E-2</v>
      </c>
      <c r="AU13" s="17">
        <v>3.85194805020007E-2</v>
      </c>
      <c r="AV13" s="17">
        <v>2.26224664090879E-2</v>
      </c>
      <c r="AW13" s="17">
        <v>8.3516723808754502E-3</v>
      </c>
      <c r="AX13" s="17"/>
      <c r="AY13" s="17">
        <v>2.32330201294801E-2</v>
      </c>
      <c r="AZ13" s="17">
        <v>3.6464141925261297E-2</v>
      </c>
      <c r="BA13" s="17"/>
      <c r="BB13" s="17">
        <v>2.75723780583596E-2</v>
      </c>
      <c r="BC13" s="17">
        <v>3.4986827675338901E-2</v>
      </c>
      <c r="BD13" s="17"/>
      <c r="BE13" s="17">
        <v>2.4384833512216202E-2</v>
      </c>
      <c r="BF13" s="17">
        <v>3.5074763598833998E-2</v>
      </c>
      <c r="BG13" s="17"/>
      <c r="BH13" s="17">
        <v>4.4372148888864399E-2</v>
      </c>
      <c r="BI13" s="17">
        <v>3.2914027758236597E-2</v>
      </c>
      <c r="BJ13" s="17"/>
      <c r="BK13" s="17">
        <v>2.4746750905104802E-2</v>
      </c>
      <c r="BL13" s="17">
        <v>3.5411085339104802E-2</v>
      </c>
      <c r="BM13" s="17"/>
      <c r="BN13" s="17">
        <v>1.8983593270635001E-2</v>
      </c>
      <c r="BO13" s="17">
        <v>3.4513002385124399E-2</v>
      </c>
      <c r="BP13" s="17"/>
      <c r="BQ13" s="17">
        <v>9.7638069615314394E-3</v>
      </c>
      <c r="BR13" s="17">
        <v>3.5729892467752003E-2</v>
      </c>
      <c r="BS13" s="17"/>
      <c r="BT13" s="17">
        <v>1.15754466959313E-2</v>
      </c>
      <c r="BU13" s="17">
        <v>3.5323356994806702E-2</v>
      </c>
      <c r="BV13" s="17"/>
      <c r="BW13" s="17">
        <v>2.23009936157068E-2</v>
      </c>
      <c r="BX13" s="17">
        <v>3.9330039433210298E-2</v>
      </c>
      <c r="BY13" s="17"/>
      <c r="BZ13" s="17">
        <v>5.34832109172877E-3</v>
      </c>
      <c r="CA13" s="17">
        <v>3.5205084695979098E-2</v>
      </c>
    </row>
    <row r="14" spans="2:79" x14ac:dyDescent="0.35">
      <c r="B14" s="18" t="s">
        <v>75</v>
      </c>
      <c r="C14" s="17">
        <v>9.5099088392915102E-2</v>
      </c>
      <c r="D14" s="17">
        <v>0.119224547638839</v>
      </c>
      <c r="E14" s="17">
        <v>8.4495796069902193E-2</v>
      </c>
      <c r="F14" s="17">
        <v>9.0261353821149803E-2</v>
      </c>
      <c r="G14" s="17">
        <v>9.3583937002950299E-2</v>
      </c>
      <c r="H14" s="17">
        <v>9.1374006866788898E-2</v>
      </c>
      <c r="I14" s="17">
        <v>6.9554596600201593E-2</v>
      </c>
      <c r="J14" s="17">
        <v>0.110719443794303</v>
      </c>
      <c r="K14" s="17">
        <v>0.16459257853960799</v>
      </c>
      <c r="L14" s="17">
        <v>7.9572641257453405E-2</v>
      </c>
      <c r="M14" s="17"/>
      <c r="N14" s="17">
        <v>0.15077257139816999</v>
      </c>
      <c r="O14" s="17">
        <v>0.102102305619257</v>
      </c>
      <c r="P14" s="17">
        <v>6.0280159672326798E-2</v>
      </c>
      <c r="Q14" s="17">
        <v>6.1175718469154698E-2</v>
      </c>
      <c r="R14" s="17"/>
      <c r="S14" s="17">
        <v>0.116886736634191</v>
      </c>
      <c r="T14" s="17">
        <v>6.8881618027445801E-2</v>
      </c>
      <c r="U14" s="17">
        <v>5.6586660197913599E-2</v>
      </c>
      <c r="V14" s="17">
        <v>0.108930197116542</v>
      </c>
      <c r="W14" s="17">
        <v>6.7031996750817599E-2</v>
      </c>
      <c r="X14" s="17">
        <v>3.9379220377594497E-2</v>
      </c>
      <c r="Y14" s="17">
        <v>5.7383659216067702E-2</v>
      </c>
      <c r="Z14" s="17"/>
      <c r="AA14" s="17">
        <v>3.9707157446047102E-2</v>
      </c>
      <c r="AB14" s="17">
        <v>0.182497303211723</v>
      </c>
      <c r="AC14" s="17"/>
      <c r="AD14" s="17">
        <v>2.4567658822330099E-2</v>
      </c>
      <c r="AE14" s="17">
        <v>1.42708354516622E-2</v>
      </c>
      <c r="AF14" s="17">
        <v>5.6129983375890001E-2</v>
      </c>
      <c r="AG14" s="17"/>
      <c r="AH14" s="17">
        <v>6.6752112355908796E-3</v>
      </c>
      <c r="AI14" s="17">
        <v>0.107627315950815</v>
      </c>
      <c r="AJ14" s="17"/>
      <c r="AK14" s="17">
        <v>0.13611891655557701</v>
      </c>
      <c r="AL14" s="17">
        <v>7.6615841038797997E-2</v>
      </c>
      <c r="AM14" s="17"/>
      <c r="AN14" s="17">
        <v>0.114091130460829</v>
      </c>
      <c r="AO14" s="17">
        <v>6.1175718469154698E-2</v>
      </c>
      <c r="AP14" s="17"/>
      <c r="AQ14" s="17">
        <v>5.1484890121515199E-2</v>
      </c>
      <c r="AR14" s="17">
        <v>0.116855510854926</v>
      </c>
      <c r="AS14" s="17"/>
      <c r="AT14" s="17">
        <v>0.23542439056370501</v>
      </c>
      <c r="AU14" s="17">
        <v>0.108503904775256</v>
      </c>
      <c r="AV14" s="17">
        <v>4.0268734807632302E-2</v>
      </c>
      <c r="AW14" s="17">
        <v>1.03448118250925E-2</v>
      </c>
      <c r="AX14" s="17"/>
      <c r="AY14" s="17">
        <v>3.6768825818107601E-2</v>
      </c>
      <c r="AZ14" s="17">
        <v>0.109556361489976</v>
      </c>
      <c r="BA14" s="17"/>
      <c r="BB14" s="17">
        <v>0.103456896541284</v>
      </c>
      <c r="BC14" s="17">
        <v>9.3563709446687501E-2</v>
      </c>
      <c r="BD14" s="17"/>
      <c r="BE14" s="17">
        <v>5.9257463413250701E-2</v>
      </c>
      <c r="BF14" s="17">
        <v>9.9796255941790604E-2</v>
      </c>
      <c r="BG14" s="17"/>
      <c r="BH14" s="17">
        <v>0.114292858886912</v>
      </c>
      <c r="BI14" s="17">
        <v>9.3419252525768506E-2</v>
      </c>
      <c r="BJ14" s="17"/>
      <c r="BK14" s="17">
        <v>6.1886320139631197E-2</v>
      </c>
      <c r="BL14" s="17">
        <v>0.100853972271941</v>
      </c>
      <c r="BM14" s="17"/>
      <c r="BN14" s="17">
        <v>5.1623178200860299E-2</v>
      </c>
      <c r="BO14" s="17">
        <v>9.7080385408301106E-2</v>
      </c>
      <c r="BP14" s="17"/>
      <c r="BQ14" s="17">
        <v>2.6219854751452502E-2</v>
      </c>
      <c r="BR14" s="17">
        <v>0.100517772948434</v>
      </c>
      <c r="BS14" s="17"/>
      <c r="BT14" s="17">
        <v>4.4372192413908801E-2</v>
      </c>
      <c r="BU14" s="17">
        <v>9.8488112162901695E-2</v>
      </c>
      <c r="BV14" s="17"/>
      <c r="BW14" s="17">
        <v>4.9545931825226E-2</v>
      </c>
      <c r="BX14" s="17">
        <v>0.11679492111515601</v>
      </c>
      <c r="BY14" s="17"/>
      <c r="BZ14" s="17">
        <v>1.0164756676597801E-2</v>
      </c>
      <c r="CA14" s="17">
        <v>9.9180502826789294E-2</v>
      </c>
    </row>
    <row r="15" spans="2:79" x14ac:dyDescent="0.35">
      <c r="B15" s="18" t="s">
        <v>658</v>
      </c>
      <c r="C15" s="20">
        <v>0.548374793550503</v>
      </c>
      <c r="D15" s="20">
        <v>0.53210440104871704</v>
      </c>
      <c r="E15" s="20">
        <v>0.53441132405274605</v>
      </c>
      <c r="F15" s="20">
        <v>0.48970943214045198</v>
      </c>
      <c r="G15" s="20">
        <v>0.39571718659267802</v>
      </c>
      <c r="H15" s="20">
        <v>0.60550991451803604</v>
      </c>
      <c r="I15" s="20">
        <v>0.64064487332627196</v>
      </c>
      <c r="J15" s="20">
        <v>0.62454919625019101</v>
      </c>
      <c r="K15" s="20">
        <v>0.58008377885284201</v>
      </c>
      <c r="L15" s="20">
        <v>0.70146743980568005</v>
      </c>
      <c r="M15" s="20"/>
      <c r="N15" s="20">
        <v>0.39201137908726302</v>
      </c>
      <c r="O15" s="20">
        <v>0.49913252978516998</v>
      </c>
      <c r="P15" s="20">
        <v>0.61141647655881204</v>
      </c>
      <c r="Q15" s="20">
        <v>0.67462437989333601</v>
      </c>
      <c r="R15" s="20"/>
      <c r="S15" s="20">
        <v>0.44365721701569999</v>
      </c>
      <c r="T15" s="20">
        <v>0.56937689772682698</v>
      </c>
      <c r="U15" s="20">
        <v>0.62645659383057195</v>
      </c>
      <c r="V15" s="20">
        <v>0.45058385113107402</v>
      </c>
      <c r="W15" s="20">
        <v>0.63066108149246203</v>
      </c>
      <c r="X15" s="20">
        <v>0.69941640341558098</v>
      </c>
      <c r="Y15" s="20">
        <v>0.638093925010075</v>
      </c>
      <c r="Z15" s="20"/>
      <c r="AA15" s="20">
        <v>0.68335860953245697</v>
      </c>
      <c r="AB15" s="20">
        <v>0.33539531541009798</v>
      </c>
      <c r="AC15" s="20"/>
      <c r="AD15" s="20">
        <v>0.68934094360867604</v>
      </c>
      <c r="AE15" s="20">
        <v>0.77314109982465995</v>
      </c>
      <c r="AF15" s="20">
        <v>0.64879373298945398</v>
      </c>
      <c r="AG15" s="20"/>
      <c r="AH15" s="20">
        <v>0.81715177901900204</v>
      </c>
      <c r="AI15" s="20">
        <v>0.51029345913576396</v>
      </c>
      <c r="AJ15" s="20"/>
      <c r="AK15" s="20">
        <v>0.48993316229501399</v>
      </c>
      <c r="AL15" s="20">
        <v>0.57470818339284602</v>
      </c>
      <c r="AM15" s="20"/>
      <c r="AN15" s="20">
        <v>0.47769380105864701</v>
      </c>
      <c r="AO15" s="20">
        <v>0.67462437989333601</v>
      </c>
      <c r="AP15" s="20"/>
      <c r="AQ15" s="20">
        <v>0.69481631594615301</v>
      </c>
      <c r="AR15" s="20">
        <v>0.47532418724578801</v>
      </c>
      <c r="AS15" s="20"/>
      <c r="AT15" s="20">
        <v>0.27320105550874701</v>
      </c>
      <c r="AU15" s="20">
        <v>0.453422081010394</v>
      </c>
      <c r="AV15" s="20">
        <v>0.670905598422606</v>
      </c>
      <c r="AW15" s="20">
        <v>0.83231817002969499</v>
      </c>
      <c r="AX15" s="20"/>
      <c r="AY15" s="20">
        <v>0.69669981549479698</v>
      </c>
      <c r="AZ15" s="20">
        <v>0.51161213803140404</v>
      </c>
      <c r="BA15" s="20"/>
      <c r="BB15" s="20">
        <v>0.57397211624572297</v>
      </c>
      <c r="BC15" s="20">
        <v>0.54367241349482998</v>
      </c>
      <c r="BD15" s="20"/>
      <c r="BE15" s="20">
        <v>0.634051501630713</v>
      </c>
      <c r="BF15" s="20">
        <v>0.53714656790177195</v>
      </c>
      <c r="BG15" s="20"/>
      <c r="BH15" s="20">
        <v>0.55264526134442904</v>
      </c>
      <c r="BI15" s="20">
        <v>0.54800104286030005</v>
      </c>
      <c r="BJ15" s="20"/>
      <c r="BK15" s="20">
        <v>0.64210584688833205</v>
      </c>
      <c r="BL15" s="20">
        <v>0.53213371049159097</v>
      </c>
      <c r="BM15" s="20"/>
      <c r="BN15" s="20">
        <v>0.64765264547388801</v>
      </c>
      <c r="BO15" s="20">
        <v>0.54385047397120401</v>
      </c>
      <c r="BP15" s="20"/>
      <c r="BQ15" s="20">
        <v>0.76212348192362001</v>
      </c>
      <c r="BR15" s="20">
        <v>0.53155932312179699</v>
      </c>
      <c r="BS15" s="20"/>
      <c r="BT15" s="20">
        <v>0.609532313607836</v>
      </c>
      <c r="BU15" s="20">
        <v>0.54428890804168895</v>
      </c>
      <c r="BV15" s="20"/>
      <c r="BW15" s="20">
        <v>0.63287365890504799</v>
      </c>
      <c r="BX15" s="20">
        <v>0.50813009074429405</v>
      </c>
      <c r="BY15" s="20"/>
      <c r="BZ15" s="20">
        <v>0.776676820212162</v>
      </c>
      <c r="CA15" s="20">
        <v>0.53740402156619105</v>
      </c>
    </row>
    <row r="16" spans="2:79" x14ac:dyDescent="0.35">
      <c r="B16" s="18" t="s">
        <v>659</v>
      </c>
      <c r="C16" s="20">
        <v>7.7930940643412897E-2</v>
      </c>
      <c r="D16" s="20">
        <v>4.3296706519650799E-2</v>
      </c>
      <c r="E16" s="20">
        <v>7.1624283033779199E-2</v>
      </c>
      <c r="F16" s="20">
        <v>8.4655264943233499E-2</v>
      </c>
      <c r="G16" s="20">
        <v>0.224445515696228</v>
      </c>
      <c r="H16" s="20">
        <v>4.1914251296783597E-2</v>
      </c>
      <c r="I16" s="20">
        <v>2.6085683641135199E-2</v>
      </c>
      <c r="J16" s="20">
        <v>6.9618316047184298E-2</v>
      </c>
      <c r="K16" s="20">
        <v>5.8165501885597701E-2</v>
      </c>
      <c r="L16" s="20">
        <v>2.85260144899896E-2</v>
      </c>
      <c r="M16" s="20"/>
      <c r="N16" s="20">
        <v>9.5384013194091802E-2</v>
      </c>
      <c r="O16" s="20">
        <v>9.7004289596989604E-2</v>
      </c>
      <c r="P16" s="20">
        <v>8.9975610119314098E-2</v>
      </c>
      <c r="Q16" s="20">
        <v>4.8253358389293198E-2</v>
      </c>
      <c r="R16" s="20"/>
      <c r="S16" s="20">
        <v>9.10919231553554E-2</v>
      </c>
      <c r="T16" s="20">
        <v>8.5453809914937506E-2</v>
      </c>
      <c r="U16" s="20">
        <v>5.4229303481974502E-2</v>
      </c>
      <c r="V16" s="20">
        <v>9.2288714025598101E-2</v>
      </c>
      <c r="W16" s="20">
        <v>6.2766817119061805E-2</v>
      </c>
      <c r="X16" s="20">
        <v>5.4219312129954303E-2</v>
      </c>
      <c r="Y16" s="20">
        <v>6.8233019279995893E-2</v>
      </c>
      <c r="Z16" s="20"/>
      <c r="AA16" s="20">
        <v>5.4292983759935701E-2</v>
      </c>
      <c r="AB16" s="20">
        <v>0.11522726157437101</v>
      </c>
      <c r="AC16" s="20"/>
      <c r="AD16" s="20">
        <v>5.1931042573493798E-2</v>
      </c>
      <c r="AE16" s="20">
        <v>3.5292240988046397E-2</v>
      </c>
      <c r="AF16" s="20">
        <v>6.2735642405239198E-2</v>
      </c>
      <c r="AG16" s="20"/>
      <c r="AH16" s="20">
        <v>2.1760191481080798E-2</v>
      </c>
      <c r="AI16" s="20">
        <v>8.5889423693770103E-2</v>
      </c>
      <c r="AJ16" s="20"/>
      <c r="AK16" s="20">
        <v>8.2370902794478507E-2</v>
      </c>
      <c r="AL16" s="20">
        <v>7.5930324786231906E-2</v>
      </c>
      <c r="AM16" s="20"/>
      <c r="AN16" s="20">
        <v>9.4545973050598003E-2</v>
      </c>
      <c r="AO16" s="20">
        <v>4.8253358389293198E-2</v>
      </c>
      <c r="AP16" s="20"/>
      <c r="AQ16" s="20">
        <v>4.3831783173246701E-2</v>
      </c>
      <c r="AR16" s="20">
        <v>9.4940898522337502E-2</v>
      </c>
      <c r="AS16" s="20"/>
      <c r="AT16" s="20">
        <v>0.12305146554100201</v>
      </c>
      <c r="AU16" s="20">
        <v>9.24341756948341E-2</v>
      </c>
      <c r="AV16" s="20">
        <v>6.0759032604048802E-2</v>
      </c>
      <c r="AW16" s="20">
        <v>2.5304616049908302E-2</v>
      </c>
      <c r="AX16" s="20"/>
      <c r="AY16" s="20">
        <v>6.6603519014103496E-2</v>
      </c>
      <c r="AZ16" s="20">
        <v>8.0738464915577193E-2</v>
      </c>
      <c r="BA16" s="20"/>
      <c r="BB16" s="20">
        <v>5.46447928579189E-2</v>
      </c>
      <c r="BC16" s="20">
        <v>8.2208744155278304E-2</v>
      </c>
      <c r="BD16" s="20"/>
      <c r="BE16" s="20">
        <v>7.2956740321767896E-2</v>
      </c>
      <c r="BF16" s="20">
        <v>7.8582826609679607E-2</v>
      </c>
      <c r="BG16" s="20"/>
      <c r="BH16" s="20">
        <v>8.7405733734285104E-2</v>
      </c>
      <c r="BI16" s="20">
        <v>7.7101708196728305E-2</v>
      </c>
      <c r="BJ16" s="20"/>
      <c r="BK16" s="20">
        <v>6.66400878875541E-2</v>
      </c>
      <c r="BL16" s="20">
        <v>7.9887343253686793E-2</v>
      </c>
      <c r="BM16" s="20"/>
      <c r="BN16" s="20">
        <v>7.1006651214290895E-2</v>
      </c>
      <c r="BO16" s="20">
        <v>7.8246496405649596E-2</v>
      </c>
      <c r="BP16" s="20"/>
      <c r="BQ16" s="20">
        <v>4.2711971195193502E-2</v>
      </c>
      <c r="BR16" s="20">
        <v>8.0701594085983999E-2</v>
      </c>
      <c r="BS16" s="20"/>
      <c r="BT16" s="20">
        <v>7.2146797624732195E-2</v>
      </c>
      <c r="BU16" s="20">
        <v>7.8317374660338099E-2</v>
      </c>
      <c r="BV16" s="20"/>
      <c r="BW16" s="20">
        <v>6.7029846376866403E-2</v>
      </c>
      <c r="BX16" s="20">
        <v>8.3122860051784403E-2</v>
      </c>
      <c r="BY16" s="20"/>
      <c r="BZ16" s="20">
        <v>3.03300245015946E-2</v>
      </c>
      <c r="CA16" s="20">
        <v>8.0218343891086105E-2</v>
      </c>
    </row>
    <row r="17" spans="2:79" x14ac:dyDescent="0.35">
      <c r="B17" s="18" t="s">
        <v>166</v>
      </c>
      <c r="C17" s="21">
        <v>0.47044385290709001</v>
      </c>
      <c r="D17" s="21">
        <v>0.48880769452906597</v>
      </c>
      <c r="E17" s="21">
        <v>0.462787041018967</v>
      </c>
      <c r="F17" s="21">
        <v>0.40505416719721898</v>
      </c>
      <c r="G17" s="21">
        <v>0.17127167089645001</v>
      </c>
      <c r="H17" s="21">
        <v>0.56359566322125199</v>
      </c>
      <c r="I17" s="21">
        <v>0.61455918968513701</v>
      </c>
      <c r="J17" s="21">
        <v>0.55493088020300696</v>
      </c>
      <c r="K17" s="21">
        <v>0.52191827696724502</v>
      </c>
      <c r="L17" s="21">
        <v>0.67294142531569001</v>
      </c>
      <c r="M17" s="21"/>
      <c r="N17" s="21">
        <v>0.29662736589317201</v>
      </c>
      <c r="O17" s="21">
        <v>0.40212824018818</v>
      </c>
      <c r="P17" s="21">
        <v>0.52144086643949805</v>
      </c>
      <c r="Q17" s="21">
        <v>0.626371021504043</v>
      </c>
      <c r="R17" s="21"/>
      <c r="S17" s="21">
        <v>0.35256529386034502</v>
      </c>
      <c r="T17" s="21">
        <v>0.48392308781188997</v>
      </c>
      <c r="U17" s="21">
        <v>0.57222729034859698</v>
      </c>
      <c r="V17" s="21">
        <v>0.358295137105476</v>
      </c>
      <c r="W17" s="21">
        <v>0.56789426437339996</v>
      </c>
      <c r="X17" s="21">
        <v>0.64519709128562697</v>
      </c>
      <c r="Y17" s="21">
        <v>0.56986090573007897</v>
      </c>
      <c r="Z17" s="21"/>
      <c r="AA17" s="21">
        <v>0.62906562577252101</v>
      </c>
      <c r="AB17" s="21">
        <v>0.22016805383572699</v>
      </c>
      <c r="AC17" s="21"/>
      <c r="AD17" s="21">
        <v>0.63740990103518202</v>
      </c>
      <c r="AE17" s="21">
        <v>0.737848858836614</v>
      </c>
      <c r="AF17" s="21">
        <v>0.58605809058421399</v>
      </c>
      <c r="AG17" s="21"/>
      <c r="AH17" s="21">
        <v>0.79539158753792105</v>
      </c>
      <c r="AI17" s="21">
        <v>0.42440403544199401</v>
      </c>
      <c r="AJ17" s="21"/>
      <c r="AK17" s="21">
        <v>0.40756225950053498</v>
      </c>
      <c r="AL17" s="21">
        <v>0.498777858606614</v>
      </c>
      <c r="AM17" s="21"/>
      <c r="AN17" s="21">
        <v>0.38314782800804897</v>
      </c>
      <c r="AO17" s="21">
        <v>0.626371021504043</v>
      </c>
      <c r="AP17" s="21"/>
      <c r="AQ17" s="21">
        <v>0.65098453277290602</v>
      </c>
      <c r="AR17" s="21">
        <v>0.38038328872345001</v>
      </c>
      <c r="AS17" s="21"/>
      <c r="AT17" s="21">
        <v>0.150149589967745</v>
      </c>
      <c r="AU17" s="21">
        <v>0.36098790531555902</v>
      </c>
      <c r="AV17" s="21">
        <v>0.61014656581855697</v>
      </c>
      <c r="AW17" s="21">
        <v>0.80701355397978702</v>
      </c>
      <c r="AX17" s="21"/>
      <c r="AY17" s="21">
        <v>0.63009629648069299</v>
      </c>
      <c r="AZ17" s="21">
        <v>0.43087367311582597</v>
      </c>
      <c r="BA17" s="21"/>
      <c r="BB17" s="21">
        <v>0.51932732338780496</v>
      </c>
      <c r="BC17" s="21">
        <v>0.46146366933955102</v>
      </c>
      <c r="BD17" s="21"/>
      <c r="BE17" s="21">
        <v>0.56109476130894498</v>
      </c>
      <c r="BF17" s="21">
        <v>0.45856374129209299</v>
      </c>
      <c r="BG17" s="21"/>
      <c r="BH17" s="21">
        <v>0.46523952761014298</v>
      </c>
      <c r="BI17" s="21">
        <v>0.47089933466357098</v>
      </c>
      <c r="BJ17" s="21"/>
      <c r="BK17" s="21">
        <v>0.57546575900077801</v>
      </c>
      <c r="BL17" s="21">
        <v>0.45224636723790401</v>
      </c>
      <c r="BM17" s="21"/>
      <c r="BN17" s="21">
        <v>0.57664599425959795</v>
      </c>
      <c r="BO17" s="21">
        <v>0.46560397756555499</v>
      </c>
      <c r="BP17" s="21"/>
      <c r="BQ17" s="21">
        <v>0.71941151072842602</v>
      </c>
      <c r="BR17" s="21">
        <v>0.450857729035813</v>
      </c>
      <c r="BS17" s="21"/>
      <c r="BT17" s="21">
        <v>0.53738551598310302</v>
      </c>
      <c r="BU17" s="21">
        <v>0.465971533381351</v>
      </c>
      <c r="BV17" s="21"/>
      <c r="BW17" s="21">
        <v>0.56584381252818206</v>
      </c>
      <c r="BX17" s="21">
        <v>0.42500723069250901</v>
      </c>
      <c r="BY17" s="21"/>
      <c r="BZ17" s="21">
        <v>0.74634679571056695</v>
      </c>
      <c r="CA17" s="21">
        <v>0.45718567767510498</v>
      </c>
    </row>
    <row r="18" spans="2:79" x14ac:dyDescent="0.35">
      <c r="B18" s="16"/>
    </row>
    <row r="19" spans="2:79" x14ac:dyDescent="0.35">
      <c r="B19" t="s">
        <v>78</v>
      </c>
    </row>
    <row r="20" spans="2:79" x14ac:dyDescent="0.35">
      <c r="B20" t="s">
        <v>79</v>
      </c>
    </row>
    <row r="22" spans="2:79" x14ac:dyDescent="0.3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ht="29" x14ac:dyDescent="0.35">
      <c r="B9" s="18" t="s">
        <v>661</v>
      </c>
      <c r="C9" s="17">
        <v>0.44442722571082899</v>
      </c>
      <c r="D9" s="17">
        <v>0.41844514579779002</v>
      </c>
      <c r="E9" s="17">
        <v>0.40791014052937002</v>
      </c>
      <c r="F9" s="17">
        <v>0.42845025699521</v>
      </c>
      <c r="G9" s="17">
        <v>0.37145425050158598</v>
      </c>
      <c r="H9" s="17">
        <v>0.49769726164433298</v>
      </c>
      <c r="I9" s="17">
        <v>0.52695269488600505</v>
      </c>
      <c r="J9" s="17">
        <v>0.41102385598070701</v>
      </c>
      <c r="K9" s="17">
        <v>0.392944043729198</v>
      </c>
      <c r="L9" s="17">
        <v>0.601197191725657</v>
      </c>
      <c r="M9" s="17"/>
      <c r="N9" s="17">
        <v>0.44570297011945798</v>
      </c>
      <c r="O9" s="17">
        <v>0.43905143193415902</v>
      </c>
      <c r="P9" s="17">
        <v>0.44957386390767701</v>
      </c>
      <c r="Q9" s="17">
        <v>0.44401034660277799</v>
      </c>
      <c r="R9" s="17"/>
      <c r="S9" s="17">
        <v>0.465536969859626</v>
      </c>
      <c r="T9" s="17">
        <v>0.438683312195218</v>
      </c>
      <c r="U9" s="17">
        <v>0.402688194766263</v>
      </c>
      <c r="V9" s="17">
        <v>0.41937454448001199</v>
      </c>
      <c r="W9" s="17">
        <v>0.45467350393397998</v>
      </c>
      <c r="X9" s="17">
        <v>0.45174126867675102</v>
      </c>
      <c r="Y9" s="17">
        <v>0.45754371217078799</v>
      </c>
      <c r="Z9" s="17"/>
      <c r="AA9" s="17">
        <v>0.44961103413317499</v>
      </c>
      <c r="AB9" s="17">
        <v>0.43624813546553198</v>
      </c>
      <c r="AC9" s="17"/>
      <c r="AD9" s="17">
        <v>0.45731102142680102</v>
      </c>
      <c r="AE9" s="17">
        <v>0.44793933617328802</v>
      </c>
      <c r="AF9" s="17">
        <v>0.45144470289001398</v>
      </c>
      <c r="AG9" s="17"/>
      <c r="AH9" s="17">
        <v>0.445572259941449</v>
      </c>
      <c r="AI9" s="17">
        <v>0.44426499295352501</v>
      </c>
      <c r="AJ9" s="17"/>
      <c r="AK9" s="17">
        <v>0.45386871856726602</v>
      </c>
      <c r="AL9" s="17">
        <v>0.44017295513793397</v>
      </c>
      <c r="AM9" s="17"/>
      <c r="AN9" s="17">
        <v>0.44466061601300599</v>
      </c>
      <c r="AO9" s="17">
        <v>0.44401034660277799</v>
      </c>
      <c r="AP9" s="17"/>
      <c r="AQ9" s="17">
        <v>0.440327754341933</v>
      </c>
      <c r="AR9" s="17">
        <v>0.44647219809385102</v>
      </c>
      <c r="AS9" s="17"/>
      <c r="AT9" s="17">
        <v>0.37656369173083998</v>
      </c>
      <c r="AU9" s="17">
        <v>0.48018322374465999</v>
      </c>
      <c r="AV9" s="17">
        <v>0.448970793139918</v>
      </c>
      <c r="AW9" s="17">
        <v>0.44657693060932502</v>
      </c>
      <c r="AX9" s="17"/>
      <c r="AY9" s="17">
        <v>0.42443579161244199</v>
      </c>
      <c r="AZ9" s="17">
        <v>0.449382142928828</v>
      </c>
      <c r="BA9" s="17"/>
      <c r="BB9" s="17">
        <v>0.46249346273800901</v>
      </c>
      <c r="BC9" s="17">
        <v>0.44110835077655602</v>
      </c>
      <c r="BD9" s="17"/>
      <c r="BE9" s="17">
        <v>0.413630607757911</v>
      </c>
      <c r="BF9" s="17">
        <v>0.448463227832542</v>
      </c>
      <c r="BG9" s="17"/>
      <c r="BH9" s="17">
        <v>0.441560275926415</v>
      </c>
      <c r="BI9" s="17">
        <v>0.44467814071883499</v>
      </c>
      <c r="BJ9" s="17"/>
      <c r="BK9" s="17">
        <v>0.461389059960366</v>
      </c>
      <c r="BL9" s="17">
        <v>0.44148819377777998</v>
      </c>
      <c r="BM9" s="17"/>
      <c r="BN9" s="17">
        <v>0.45844935379145302</v>
      </c>
      <c r="BO9" s="17">
        <v>0.44378820514995398</v>
      </c>
      <c r="BP9" s="17"/>
      <c r="BQ9" s="17">
        <v>0.457896686722153</v>
      </c>
      <c r="BR9" s="17">
        <v>0.44336759196500197</v>
      </c>
      <c r="BS9" s="17"/>
      <c r="BT9" s="17">
        <v>0.41651991424748303</v>
      </c>
      <c r="BU9" s="17">
        <v>0.446291691101041</v>
      </c>
      <c r="BV9" s="17"/>
      <c r="BW9" s="17">
        <v>0.45513503265954702</v>
      </c>
      <c r="BX9" s="17">
        <v>0.43932736423281699</v>
      </c>
      <c r="BY9" s="17"/>
      <c r="BZ9" s="17">
        <v>0.47043229661077002</v>
      </c>
      <c r="CA9" s="17">
        <v>0.44317758413974601</v>
      </c>
    </row>
    <row r="10" spans="2:79" ht="43.5" x14ac:dyDescent="0.35">
      <c r="B10" s="18" t="s">
        <v>662</v>
      </c>
      <c r="C10" s="17">
        <v>0.289681531358431</v>
      </c>
      <c r="D10" s="17">
        <v>0.25545212627535802</v>
      </c>
      <c r="E10" s="17">
        <v>0.33508539984230301</v>
      </c>
      <c r="F10" s="17">
        <v>0.23294682164536401</v>
      </c>
      <c r="G10" s="17">
        <v>0.240463533629862</v>
      </c>
      <c r="H10" s="17">
        <v>0.34414361170139302</v>
      </c>
      <c r="I10" s="17">
        <v>0.32025057016117597</v>
      </c>
      <c r="J10" s="17">
        <v>0.29151003554160498</v>
      </c>
      <c r="K10" s="17">
        <v>0.28901816997964402</v>
      </c>
      <c r="L10" s="17">
        <v>0.32173812030884502</v>
      </c>
      <c r="M10" s="17"/>
      <c r="N10" s="17">
        <v>0.24456605337578199</v>
      </c>
      <c r="O10" s="17">
        <v>0.27705155348503502</v>
      </c>
      <c r="P10" s="17">
        <v>0.319599189592851</v>
      </c>
      <c r="Q10" s="17">
        <v>0.32014286432824801</v>
      </c>
      <c r="R10" s="17"/>
      <c r="S10" s="17">
        <v>0.286366957573161</v>
      </c>
      <c r="T10" s="17">
        <v>0.34477984612537399</v>
      </c>
      <c r="U10" s="17">
        <v>0.35080721985207702</v>
      </c>
      <c r="V10" s="17">
        <v>0.25310565916819999</v>
      </c>
      <c r="W10" s="17">
        <v>0.32257617848694897</v>
      </c>
      <c r="X10" s="17">
        <v>0.30112523088347298</v>
      </c>
      <c r="Y10" s="17">
        <v>0.293939425818528</v>
      </c>
      <c r="Z10" s="17"/>
      <c r="AA10" s="17">
        <v>0.32379248899445701</v>
      </c>
      <c r="AB10" s="17">
        <v>0.23586075363525999</v>
      </c>
      <c r="AC10" s="17"/>
      <c r="AD10" s="17">
        <v>0.33043162205547799</v>
      </c>
      <c r="AE10" s="17">
        <v>0.344789259601742</v>
      </c>
      <c r="AF10" s="17">
        <v>0.313560456252993</v>
      </c>
      <c r="AG10" s="17"/>
      <c r="AH10" s="17">
        <v>0.35499571084578901</v>
      </c>
      <c r="AI10" s="17">
        <v>0.28042757270290603</v>
      </c>
      <c r="AJ10" s="17"/>
      <c r="AK10" s="17">
        <v>0.25547871460444999</v>
      </c>
      <c r="AL10" s="17">
        <v>0.30509308110370398</v>
      </c>
      <c r="AM10" s="17"/>
      <c r="AN10" s="17">
        <v>0.272627715109997</v>
      </c>
      <c r="AO10" s="17">
        <v>0.32014286432824801</v>
      </c>
      <c r="AP10" s="17"/>
      <c r="AQ10" s="17">
        <v>0.309833462559785</v>
      </c>
      <c r="AR10" s="17">
        <v>0.27962898090424698</v>
      </c>
      <c r="AS10" s="17"/>
      <c r="AT10" s="17">
        <v>0.194422068563504</v>
      </c>
      <c r="AU10" s="17">
        <v>0.28591046966041</v>
      </c>
      <c r="AV10" s="17">
        <v>0.32822682965455202</v>
      </c>
      <c r="AW10" s="17">
        <v>0.32822716162540799</v>
      </c>
      <c r="AX10" s="17"/>
      <c r="AY10" s="17">
        <v>0.32917991120575402</v>
      </c>
      <c r="AZ10" s="17">
        <v>0.27989177833594397</v>
      </c>
      <c r="BA10" s="17"/>
      <c r="BB10" s="17">
        <v>0.28675818004960102</v>
      </c>
      <c r="BC10" s="17">
        <v>0.29021856833898002</v>
      </c>
      <c r="BD10" s="17"/>
      <c r="BE10" s="17">
        <v>0.322976069762962</v>
      </c>
      <c r="BF10" s="17">
        <v>0.28531816821746703</v>
      </c>
      <c r="BG10" s="17"/>
      <c r="BH10" s="17">
        <v>0.26829299462651601</v>
      </c>
      <c r="BI10" s="17">
        <v>0.291553452832083</v>
      </c>
      <c r="BJ10" s="17"/>
      <c r="BK10" s="17">
        <v>0.29924835841582298</v>
      </c>
      <c r="BL10" s="17">
        <v>0.28802385626233101</v>
      </c>
      <c r="BM10" s="17"/>
      <c r="BN10" s="17">
        <v>0.33980282351206398</v>
      </c>
      <c r="BO10" s="17">
        <v>0.28739738903426598</v>
      </c>
      <c r="BP10" s="17"/>
      <c r="BQ10" s="17">
        <v>0.33657058750400698</v>
      </c>
      <c r="BR10" s="17">
        <v>0.28599279977814901</v>
      </c>
      <c r="BS10" s="17"/>
      <c r="BT10" s="17">
        <v>0.29403155001584103</v>
      </c>
      <c r="BU10" s="17">
        <v>0.28939091005497197</v>
      </c>
      <c r="BV10" s="17"/>
      <c r="BW10" s="17">
        <v>0.31437885558983403</v>
      </c>
      <c r="BX10" s="17">
        <v>0.27791881159135601</v>
      </c>
      <c r="BY10" s="17"/>
      <c r="BZ10" s="17">
        <v>0.34083578917866503</v>
      </c>
      <c r="CA10" s="17">
        <v>0.287223376664062</v>
      </c>
    </row>
    <row r="11" spans="2:79" ht="29" x14ac:dyDescent="0.35">
      <c r="B11" s="18" t="s">
        <v>663</v>
      </c>
      <c r="C11" s="17">
        <v>0.280343854251485</v>
      </c>
      <c r="D11" s="17">
        <v>0.30219935455084002</v>
      </c>
      <c r="E11" s="17">
        <v>0.29195899006999898</v>
      </c>
      <c r="F11" s="17">
        <v>0.24483336698262501</v>
      </c>
      <c r="G11" s="17">
        <v>0.33453743874147601</v>
      </c>
      <c r="H11" s="17">
        <v>0.273939519673149</v>
      </c>
      <c r="I11" s="17">
        <v>0.247722980727095</v>
      </c>
      <c r="J11" s="17">
        <v>0.27312206386410298</v>
      </c>
      <c r="K11" s="17">
        <v>0.30352883457120899</v>
      </c>
      <c r="L11" s="17">
        <v>0.22750725181651299</v>
      </c>
      <c r="M11" s="17"/>
      <c r="N11" s="17">
        <v>0.257020860153095</v>
      </c>
      <c r="O11" s="17">
        <v>0.26305039148609599</v>
      </c>
      <c r="P11" s="17">
        <v>0.28878207154825097</v>
      </c>
      <c r="Q11" s="17">
        <v>0.30491009313101203</v>
      </c>
      <c r="R11" s="17"/>
      <c r="S11" s="17">
        <v>0.24417152100304701</v>
      </c>
      <c r="T11" s="17">
        <v>0.27291784294056198</v>
      </c>
      <c r="U11" s="17">
        <v>0.27852927743310302</v>
      </c>
      <c r="V11" s="17">
        <v>0.27315982731195498</v>
      </c>
      <c r="W11" s="17">
        <v>0.28458306097364999</v>
      </c>
      <c r="X11" s="17">
        <v>0.294336553134464</v>
      </c>
      <c r="Y11" s="17">
        <v>0.32478987603272502</v>
      </c>
      <c r="Z11" s="17"/>
      <c r="AA11" s="17">
        <v>0.29755040280495698</v>
      </c>
      <c r="AB11" s="17">
        <v>0.25319510530808598</v>
      </c>
      <c r="AC11" s="17"/>
      <c r="AD11" s="17">
        <v>0.27462473989146302</v>
      </c>
      <c r="AE11" s="17">
        <v>0.33756621837164802</v>
      </c>
      <c r="AF11" s="17">
        <v>0.29258770862773997</v>
      </c>
      <c r="AG11" s="17"/>
      <c r="AH11" s="17">
        <v>0.34191170243874303</v>
      </c>
      <c r="AI11" s="17">
        <v>0.271620689907901</v>
      </c>
      <c r="AJ11" s="17"/>
      <c r="AK11" s="17">
        <v>0.28177409850081098</v>
      </c>
      <c r="AL11" s="17">
        <v>0.27969939620714002</v>
      </c>
      <c r="AM11" s="17"/>
      <c r="AN11" s="17">
        <v>0.26659041397420902</v>
      </c>
      <c r="AO11" s="17">
        <v>0.30491009313101203</v>
      </c>
      <c r="AP11" s="17"/>
      <c r="AQ11" s="17">
        <v>0.30760086508735601</v>
      </c>
      <c r="AR11" s="17">
        <v>0.26674701958983099</v>
      </c>
      <c r="AS11" s="17"/>
      <c r="AT11" s="17">
        <v>0.225132085619144</v>
      </c>
      <c r="AU11" s="17">
        <v>0.28004041478325198</v>
      </c>
      <c r="AV11" s="17">
        <v>0.29363098451173603</v>
      </c>
      <c r="AW11" s="17">
        <v>0.327875211280163</v>
      </c>
      <c r="AX11" s="17"/>
      <c r="AY11" s="17">
        <v>0.29583687669649</v>
      </c>
      <c r="AZ11" s="17">
        <v>0.27650387742472099</v>
      </c>
      <c r="BA11" s="17"/>
      <c r="BB11" s="17">
        <v>0.26569984766084698</v>
      </c>
      <c r="BC11" s="17">
        <v>0.28303404514945102</v>
      </c>
      <c r="BD11" s="17"/>
      <c r="BE11" s="17">
        <v>0.29445087246791002</v>
      </c>
      <c r="BF11" s="17">
        <v>0.27849508126155598</v>
      </c>
      <c r="BG11" s="17"/>
      <c r="BH11" s="17">
        <v>0.27421943033988699</v>
      </c>
      <c r="BI11" s="17">
        <v>0.28087986289843297</v>
      </c>
      <c r="BJ11" s="17"/>
      <c r="BK11" s="17">
        <v>0.284832362125509</v>
      </c>
      <c r="BL11" s="17">
        <v>0.27956611596095499</v>
      </c>
      <c r="BM11" s="17"/>
      <c r="BN11" s="17">
        <v>0.28413983254330699</v>
      </c>
      <c r="BO11" s="17">
        <v>0.280170862808021</v>
      </c>
      <c r="BP11" s="17"/>
      <c r="BQ11" s="17">
        <v>0.33256302165391199</v>
      </c>
      <c r="BR11" s="17">
        <v>0.27623580628192601</v>
      </c>
      <c r="BS11" s="17"/>
      <c r="BT11" s="17">
        <v>0.311103061158504</v>
      </c>
      <c r="BU11" s="17">
        <v>0.27828885598395903</v>
      </c>
      <c r="BV11" s="17"/>
      <c r="BW11" s="17">
        <v>0.28802123629978299</v>
      </c>
      <c r="BX11" s="17">
        <v>0.27668730859768198</v>
      </c>
      <c r="BY11" s="17"/>
      <c r="BZ11" s="17">
        <v>0.31490183018404899</v>
      </c>
      <c r="CA11" s="17">
        <v>0.27868321339016999</v>
      </c>
    </row>
    <row r="12" spans="2:79" ht="29" x14ac:dyDescent="0.35">
      <c r="B12" s="18" t="s">
        <v>664</v>
      </c>
      <c r="C12" s="17">
        <v>0.26805801742613</v>
      </c>
      <c r="D12" s="17">
        <v>0.24849046591531801</v>
      </c>
      <c r="E12" s="17">
        <v>0.25638813286006301</v>
      </c>
      <c r="F12" s="17">
        <v>0.30940701025266398</v>
      </c>
      <c r="G12" s="17">
        <v>0.219803852878489</v>
      </c>
      <c r="H12" s="17">
        <v>0.22445510273113101</v>
      </c>
      <c r="I12" s="17">
        <v>0.34675680365100903</v>
      </c>
      <c r="J12" s="17">
        <v>0.27697980968889502</v>
      </c>
      <c r="K12" s="17">
        <v>0.23327504786008299</v>
      </c>
      <c r="L12" s="17">
        <v>0.290635915848593</v>
      </c>
      <c r="M12" s="17"/>
      <c r="N12" s="17">
        <v>0.194021152673886</v>
      </c>
      <c r="O12" s="17">
        <v>0.24086857430692901</v>
      </c>
      <c r="P12" s="17">
        <v>0.30568059658115898</v>
      </c>
      <c r="Q12" s="17">
        <v>0.32651008658959302</v>
      </c>
      <c r="R12" s="17"/>
      <c r="S12" s="17">
        <v>0.217829596975566</v>
      </c>
      <c r="T12" s="17">
        <v>0.29507718828627599</v>
      </c>
      <c r="U12" s="17">
        <v>0.29433516935250298</v>
      </c>
      <c r="V12" s="17">
        <v>0.23682032821249399</v>
      </c>
      <c r="W12" s="17">
        <v>0.30678477410664901</v>
      </c>
      <c r="X12" s="17">
        <v>0.32740784094486503</v>
      </c>
      <c r="Y12" s="17">
        <v>0.29802984417726402</v>
      </c>
      <c r="Z12" s="17"/>
      <c r="AA12" s="17">
        <v>0.32571920616105798</v>
      </c>
      <c r="AB12" s="17">
        <v>0.17707933382333299</v>
      </c>
      <c r="AC12" s="17"/>
      <c r="AD12" s="17">
        <v>0.33491485260833198</v>
      </c>
      <c r="AE12" s="17">
        <v>0.37226227266571399</v>
      </c>
      <c r="AF12" s="17">
        <v>0.30138717162176198</v>
      </c>
      <c r="AG12" s="17"/>
      <c r="AH12" s="17">
        <v>0.354747283170743</v>
      </c>
      <c r="AI12" s="17">
        <v>0.25577555613862601</v>
      </c>
      <c r="AJ12" s="17"/>
      <c r="AK12" s="17">
        <v>0.2367136421312</v>
      </c>
      <c r="AL12" s="17">
        <v>0.28218157346442202</v>
      </c>
      <c r="AM12" s="17"/>
      <c r="AN12" s="17">
        <v>0.23533355169633999</v>
      </c>
      <c r="AO12" s="17">
        <v>0.32651008658959302</v>
      </c>
      <c r="AP12" s="17"/>
      <c r="AQ12" s="17">
        <v>0.333908283874291</v>
      </c>
      <c r="AR12" s="17">
        <v>0.23520939764485799</v>
      </c>
      <c r="AS12" s="17"/>
      <c r="AT12" s="17">
        <v>0.13711896096051701</v>
      </c>
      <c r="AU12" s="17">
        <v>0.23958675251815001</v>
      </c>
      <c r="AV12" s="17">
        <v>0.31795123246864698</v>
      </c>
      <c r="AW12" s="17">
        <v>0.38559987263328499</v>
      </c>
      <c r="AX12" s="17"/>
      <c r="AY12" s="17">
        <v>0.359857429533954</v>
      </c>
      <c r="AZ12" s="17">
        <v>0.24530534818706401</v>
      </c>
      <c r="BA12" s="17"/>
      <c r="BB12" s="17">
        <v>0.27631471708679001</v>
      </c>
      <c r="BC12" s="17">
        <v>0.266541212709001</v>
      </c>
      <c r="BD12" s="17"/>
      <c r="BE12" s="17">
        <v>0.33265144989461798</v>
      </c>
      <c r="BF12" s="17">
        <v>0.25959282716107901</v>
      </c>
      <c r="BG12" s="17"/>
      <c r="BH12" s="17">
        <v>0.256469093391756</v>
      </c>
      <c r="BI12" s="17">
        <v>0.269072278290647</v>
      </c>
      <c r="BJ12" s="17"/>
      <c r="BK12" s="17">
        <v>0.29471225479552898</v>
      </c>
      <c r="BL12" s="17">
        <v>0.26343955142609299</v>
      </c>
      <c r="BM12" s="17"/>
      <c r="BN12" s="17">
        <v>0.30257968711205901</v>
      </c>
      <c r="BO12" s="17">
        <v>0.26648478570279799</v>
      </c>
      <c r="BP12" s="17"/>
      <c r="BQ12" s="17">
        <v>0.37729890559713097</v>
      </c>
      <c r="BR12" s="17">
        <v>0.25946410773420903</v>
      </c>
      <c r="BS12" s="17"/>
      <c r="BT12" s="17">
        <v>0.32006331169806401</v>
      </c>
      <c r="BU12" s="17">
        <v>0.26458358487804601</v>
      </c>
      <c r="BV12" s="17"/>
      <c r="BW12" s="17">
        <v>0.30088984225093901</v>
      </c>
      <c r="BX12" s="17">
        <v>0.25242103783929198</v>
      </c>
      <c r="BY12" s="17"/>
      <c r="BZ12" s="17">
        <v>0.34242148391914201</v>
      </c>
      <c r="CA12" s="17">
        <v>0.26448457286767701</v>
      </c>
    </row>
    <row r="13" spans="2:79" ht="29" x14ac:dyDescent="0.35">
      <c r="B13" s="18" t="s">
        <v>665</v>
      </c>
      <c r="C13" s="17">
        <v>0.17647463557318099</v>
      </c>
      <c r="D13" s="17">
        <v>0.214857903055024</v>
      </c>
      <c r="E13" s="17">
        <v>0.19500127371231701</v>
      </c>
      <c r="F13" s="17">
        <v>0.16316719260902501</v>
      </c>
      <c r="G13" s="17">
        <v>0.18468112789339899</v>
      </c>
      <c r="H13" s="17">
        <v>0.169547384660585</v>
      </c>
      <c r="I13" s="17">
        <v>0.13530163176194401</v>
      </c>
      <c r="J13" s="17">
        <v>0.188868069707091</v>
      </c>
      <c r="K13" s="17">
        <v>0.14218962524223699</v>
      </c>
      <c r="L13" s="17">
        <v>0.176988476234094</v>
      </c>
      <c r="M13" s="17"/>
      <c r="N13" s="17">
        <v>0.138924689169206</v>
      </c>
      <c r="O13" s="17">
        <v>0.17387862408021099</v>
      </c>
      <c r="P13" s="17">
        <v>0.17679498745611999</v>
      </c>
      <c r="Q13" s="17">
        <v>0.20833611022006901</v>
      </c>
      <c r="R13" s="17"/>
      <c r="S13" s="17">
        <v>0.17487275078728901</v>
      </c>
      <c r="T13" s="17">
        <v>0.16088695344633799</v>
      </c>
      <c r="U13" s="17">
        <v>0.22035963281118801</v>
      </c>
      <c r="V13" s="17">
        <v>0.16040855226376799</v>
      </c>
      <c r="W13" s="17">
        <v>0.184779364155266</v>
      </c>
      <c r="X13" s="17">
        <v>0.21506798681141501</v>
      </c>
      <c r="Y13" s="17">
        <v>0.18704161389577001</v>
      </c>
      <c r="Z13" s="17"/>
      <c r="AA13" s="17">
        <v>0.20601595639639</v>
      </c>
      <c r="AB13" s="17">
        <v>0.12986389896941999</v>
      </c>
      <c r="AC13" s="17"/>
      <c r="AD13" s="17">
        <v>0.19803802931496201</v>
      </c>
      <c r="AE13" s="17">
        <v>0.229130246615529</v>
      </c>
      <c r="AF13" s="17">
        <v>0.20463672041578901</v>
      </c>
      <c r="AG13" s="17"/>
      <c r="AH13" s="17">
        <v>0.225238757320366</v>
      </c>
      <c r="AI13" s="17">
        <v>0.169565551358032</v>
      </c>
      <c r="AJ13" s="17"/>
      <c r="AK13" s="17">
        <v>0.16755169634233799</v>
      </c>
      <c r="AL13" s="17">
        <v>0.18049524951323501</v>
      </c>
      <c r="AM13" s="17"/>
      <c r="AN13" s="17">
        <v>0.15863694821489599</v>
      </c>
      <c r="AO13" s="17">
        <v>0.20833611022006901</v>
      </c>
      <c r="AP13" s="17"/>
      <c r="AQ13" s="17">
        <v>0.20530219180967399</v>
      </c>
      <c r="AR13" s="17">
        <v>0.16209435307605199</v>
      </c>
      <c r="AS13" s="17"/>
      <c r="AT13" s="17">
        <v>0.11048016195647101</v>
      </c>
      <c r="AU13" s="17">
        <v>0.15312148646458701</v>
      </c>
      <c r="AV13" s="17">
        <v>0.213687181413135</v>
      </c>
      <c r="AW13" s="17">
        <v>0.22547759739860301</v>
      </c>
      <c r="AX13" s="17"/>
      <c r="AY13" s="17">
        <v>0.19508521386907501</v>
      </c>
      <c r="AZ13" s="17">
        <v>0.17186196624783801</v>
      </c>
      <c r="BA13" s="17"/>
      <c r="BB13" s="17">
        <v>0.16708980414122401</v>
      </c>
      <c r="BC13" s="17">
        <v>0.17819868479023901</v>
      </c>
      <c r="BD13" s="17"/>
      <c r="BE13" s="17">
        <v>0.21636733149795601</v>
      </c>
      <c r="BF13" s="17">
        <v>0.171246561320372</v>
      </c>
      <c r="BG13" s="17"/>
      <c r="BH13" s="17">
        <v>0.201180074634672</v>
      </c>
      <c r="BI13" s="17">
        <v>0.17431241931337499</v>
      </c>
      <c r="BJ13" s="17"/>
      <c r="BK13" s="17">
        <v>0.20932366677623099</v>
      </c>
      <c r="BL13" s="17">
        <v>0.17078277759041999</v>
      </c>
      <c r="BM13" s="17"/>
      <c r="BN13" s="17">
        <v>0.190344315478954</v>
      </c>
      <c r="BO13" s="17">
        <v>0.175842562425539</v>
      </c>
      <c r="BP13" s="17"/>
      <c r="BQ13" s="17">
        <v>0.218813445752225</v>
      </c>
      <c r="BR13" s="17">
        <v>0.17314386888651201</v>
      </c>
      <c r="BS13" s="17"/>
      <c r="BT13" s="17">
        <v>0.215744214384436</v>
      </c>
      <c r="BU13" s="17">
        <v>0.173851066094698</v>
      </c>
      <c r="BV13" s="17"/>
      <c r="BW13" s="17">
        <v>0.19482884945914999</v>
      </c>
      <c r="BX13" s="17">
        <v>0.16773298111447199</v>
      </c>
      <c r="BY13" s="17"/>
      <c r="BZ13" s="17">
        <v>0.240027708175135</v>
      </c>
      <c r="CA13" s="17">
        <v>0.17342067114450899</v>
      </c>
    </row>
    <row r="14" spans="2:79" x14ac:dyDescent="0.35">
      <c r="B14" s="18" t="s">
        <v>115</v>
      </c>
      <c r="C14" s="19">
        <v>0.12986125317427899</v>
      </c>
      <c r="D14" s="19">
        <v>0.12502018881767901</v>
      </c>
      <c r="E14" s="19">
        <v>0.12523874547160599</v>
      </c>
      <c r="F14" s="19">
        <v>0.142223770664934</v>
      </c>
      <c r="G14" s="19">
        <v>0.197108943017478</v>
      </c>
      <c r="H14" s="19">
        <v>0.109387087917385</v>
      </c>
      <c r="I14" s="19">
        <v>8.4305852180303606E-2</v>
      </c>
      <c r="J14" s="19">
        <v>0.125538602807959</v>
      </c>
      <c r="K14" s="19">
        <v>0.19297977111893999</v>
      </c>
      <c r="L14" s="19">
        <v>6.5115195887531799E-2</v>
      </c>
      <c r="M14" s="19"/>
      <c r="N14" s="19">
        <v>0.21738273484658399</v>
      </c>
      <c r="O14" s="19">
        <v>0.147085923311884</v>
      </c>
      <c r="P14" s="19">
        <v>7.6043701094476598E-2</v>
      </c>
      <c r="Q14" s="19">
        <v>7.2810837375028206E-2</v>
      </c>
      <c r="R14" s="19"/>
      <c r="S14" s="19">
        <v>0.15829234642193599</v>
      </c>
      <c r="T14" s="19">
        <v>8.9762339371503394E-2</v>
      </c>
      <c r="U14" s="19">
        <v>8.7325689791439898E-2</v>
      </c>
      <c r="V14" s="19">
        <v>0.18067004524142499</v>
      </c>
      <c r="W14" s="19">
        <v>8.1161637270449699E-2</v>
      </c>
      <c r="X14" s="19">
        <v>7.1935864061123497E-2</v>
      </c>
      <c r="Y14" s="19">
        <v>9.7392291642412795E-2</v>
      </c>
      <c r="Z14" s="19"/>
      <c r="AA14" s="19">
        <v>6.2487210017036297E-2</v>
      </c>
      <c r="AB14" s="19">
        <v>0.23616502335185999</v>
      </c>
      <c r="AC14" s="19"/>
      <c r="AD14" s="19">
        <v>5.4485973811321503E-2</v>
      </c>
      <c r="AE14" s="19">
        <v>3.8947359571941301E-2</v>
      </c>
      <c r="AF14" s="19">
        <v>6.9469766542127998E-2</v>
      </c>
      <c r="AG14" s="19"/>
      <c r="AH14" s="19">
        <v>2.8967755653339901E-2</v>
      </c>
      <c r="AI14" s="19">
        <v>0.14415622345482701</v>
      </c>
      <c r="AJ14" s="19"/>
      <c r="AK14" s="19">
        <v>0.149776326649604</v>
      </c>
      <c r="AL14" s="19">
        <v>0.120887660509283</v>
      </c>
      <c r="AM14" s="19"/>
      <c r="AN14" s="19">
        <v>0.16180100147423801</v>
      </c>
      <c r="AO14" s="19">
        <v>7.2810837375028206E-2</v>
      </c>
      <c r="AP14" s="19"/>
      <c r="AQ14" s="19">
        <v>7.5025289263794107E-2</v>
      </c>
      <c r="AR14" s="19">
        <v>0.15721551954240401</v>
      </c>
      <c r="AS14" s="19"/>
      <c r="AT14" s="19">
        <v>0.33007605997963002</v>
      </c>
      <c r="AU14" s="19">
        <v>0.12504572650381099</v>
      </c>
      <c r="AV14" s="19">
        <v>6.6723296951516797E-2</v>
      </c>
      <c r="AW14" s="19">
        <v>2.5664168670251501E-2</v>
      </c>
      <c r="AX14" s="19"/>
      <c r="AY14" s="19">
        <v>6.4390763415356198E-2</v>
      </c>
      <c r="AZ14" s="19">
        <v>0.14608824596432801</v>
      </c>
      <c r="BA14" s="19"/>
      <c r="BB14" s="19">
        <v>0.13208566000823499</v>
      </c>
      <c r="BC14" s="19">
        <v>0.12945261644081099</v>
      </c>
      <c r="BD14" s="19"/>
      <c r="BE14" s="19">
        <v>7.8010094543825403E-2</v>
      </c>
      <c r="BF14" s="19">
        <v>0.13665652486825899</v>
      </c>
      <c r="BG14" s="19"/>
      <c r="BH14" s="19">
        <v>0.140187027404268</v>
      </c>
      <c r="BI14" s="19">
        <v>0.12895754298804801</v>
      </c>
      <c r="BJ14" s="19"/>
      <c r="BK14" s="19">
        <v>8.1355981010266504E-2</v>
      </c>
      <c r="BL14" s="19">
        <v>0.13826591871422</v>
      </c>
      <c r="BM14" s="19"/>
      <c r="BN14" s="19">
        <v>7.1751194632443199E-2</v>
      </c>
      <c r="BO14" s="19">
        <v>0.132509461918943</v>
      </c>
      <c r="BP14" s="19"/>
      <c r="BQ14" s="19">
        <v>3.3090908291445197E-2</v>
      </c>
      <c r="BR14" s="19">
        <v>0.13747411332859399</v>
      </c>
      <c r="BS14" s="19"/>
      <c r="BT14" s="19">
        <v>0.101821370077191</v>
      </c>
      <c r="BU14" s="19">
        <v>0.13173457557040999</v>
      </c>
      <c r="BV14" s="19"/>
      <c r="BW14" s="19">
        <v>7.4754638017242706E-2</v>
      </c>
      <c r="BX14" s="19">
        <v>0.15610716003167499</v>
      </c>
      <c r="BY14" s="19"/>
      <c r="BZ14" s="19">
        <v>3.66617506284318E-2</v>
      </c>
      <c r="CA14" s="19">
        <v>0.13433984018654899</v>
      </c>
    </row>
    <row r="15" spans="2:79" x14ac:dyDescent="0.35">
      <c r="B15" s="16"/>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676</v>
      </c>
      <c r="E2" s="26"/>
      <c r="F2" s="26"/>
      <c r="G2" s="26"/>
    </row>
    <row r="6" spans="2:7" ht="50" customHeight="1" x14ac:dyDescent="0.35">
      <c r="B6" s="23" t="s">
        <v>15</v>
      </c>
      <c r="C6" s="23" t="s">
        <v>667</v>
      </c>
      <c r="D6" s="23" t="s">
        <v>668</v>
      </c>
      <c r="E6" s="23" t="s">
        <v>669</v>
      </c>
      <c r="F6" s="23" t="s">
        <v>670</v>
      </c>
    </row>
    <row r="7" spans="2:7" x14ac:dyDescent="0.35">
      <c r="B7" s="18" t="s">
        <v>671</v>
      </c>
      <c r="C7" s="17">
        <v>0.36330736922032503</v>
      </c>
      <c r="D7" s="17">
        <v>0.18780884152860999</v>
      </c>
      <c r="E7" s="17">
        <v>0.158345247496191</v>
      </c>
      <c r="F7" s="17">
        <v>9.9680673774168602E-2</v>
      </c>
    </row>
    <row r="8" spans="2:7" x14ac:dyDescent="0.35">
      <c r="B8" s="18" t="s">
        <v>672</v>
      </c>
      <c r="C8" s="17">
        <v>0.3594907190071</v>
      </c>
      <c r="D8" s="17">
        <v>0.40479554149610097</v>
      </c>
      <c r="E8" s="17">
        <v>0.38625706582488201</v>
      </c>
      <c r="F8" s="17">
        <v>0.267167428347799</v>
      </c>
    </row>
    <row r="9" spans="2:7" x14ac:dyDescent="0.35">
      <c r="B9" s="18" t="s">
        <v>673</v>
      </c>
      <c r="C9" s="17">
        <v>0.171285407355557</v>
      </c>
      <c r="D9" s="17">
        <v>0.24842710404794299</v>
      </c>
      <c r="E9" s="17">
        <v>0.26732935685808801</v>
      </c>
      <c r="F9" s="17">
        <v>0.277743764445809</v>
      </c>
    </row>
    <row r="10" spans="2:7" x14ac:dyDescent="0.35">
      <c r="B10" s="18" t="s">
        <v>674</v>
      </c>
      <c r="C10" s="17">
        <v>3.1163374852199301E-2</v>
      </c>
      <c r="D10" s="17">
        <v>5.8794767445358602E-2</v>
      </c>
      <c r="E10" s="17">
        <v>7.9626993024197901E-2</v>
      </c>
      <c r="F10" s="17">
        <v>0.180610362225154</v>
      </c>
    </row>
    <row r="11" spans="2:7" x14ac:dyDescent="0.35">
      <c r="B11" s="18" t="s">
        <v>675</v>
      </c>
      <c r="C11" s="17">
        <v>1.5941063787817299E-2</v>
      </c>
      <c r="D11" s="17">
        <v>3.1978770459246297E-2</v>
      </c>
      <c r="E11" s="17">
        <v>4.3344987882732902E-2</v>
      </c>
      <c r="F11" s="17">
        <v>0.107934366621765</v>
      </c>
    </row>
    <row r="12" spans="2:7" x14ac:dyDescent="0.35">
      <c r="B12" s="18" t="s">
        <v>75</v>
      </c>
      <c r="C12" s="17">
        <v>5.8812065777002299E-2</v>
      </c>
      <c r="D12" s="17">
        <v>6.81949750227408E-2</v>
      </c>
      <c r="E12" s="17">
        <v>6.5096348913908406E-2</v>
      </c>
      <c r="F12" s="17">
        <v>6.6863404585305E-2</v>
      </c>
    </row>
    <row r="13" spans="2:7" x14ac:dyDescent="0.35">
      <c r="B13" s="16"/>
      <c r="C13" s="16"/>
      <c r="D13" s="16"/>
      <c r="E13" s="16"/>
      <c r="F13" s="16"/>
    </row>
    <row r="14" spans="2:7" x14ac:dyDescent="0.35">
      <c r="B14" t="s">
        <v>78</v>
      </c>
    </row>
    <row r="15" spans="2:7" x14ac:dyDescent="0.35">
      <c r="B15" t="s">
        <v>79</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671</v>
      </c>
      <c r="C9" s="17">
        <v>0.36330736922032503</v>
      </c>
      <c r="D9" s="17">
        <v>0.45242141854801898</v>
      </c>
      <c r="E9" s="17">
        <v>0.40885150772641998</v>
      </c>
      <c r="F9" s="17">
        <v>0.243066689521658</v>
      </c>
      <c r="G9" s="17">
        <v>0.41114216567164702</v>
      </c>
      <c r="H9" s="17">
        <v>0.21014320483861901</v>
      </c>
      <c r="I9" s="17">
        <v>0.41805696942322701</v>
      </c>
      <c r="J9" s="17">
        <v>0.38732902007144199</v>
      </c>
      <c r="K9" s="17">
        <v>0.38191993410854203</v>
      </c>
      <c r="L9" s="17">
        <v>0.423750238232322</v>
      </c>
      <c r="M9" s="17"/>
      <c r="N9" s="17">
        <v>0.29579589368212</v>
      </c>
      <c r="O9" s="17">
        <v>0.31339326921037902</v>
      </c>
      <c r="P9" s="17">
        <v>0.37096416011184202</v>
      </c>
      <c r="Q9" s="17">
        <v>0.44166486913957398</v>
      </c>
      <c r="R9" s="17"/>
      <c r="S9" s="17">
        <v>0.30482757529653598</v>
      </c>
      <c r="T9" s="17">
        <v>0.304337570515536</v>
      </c>
      <c r="U9" s="17">
        <v>0.324728458169041</v>
      </c>
      <c r="V9" s="17">
        <v>0.34398610455181999</v>
      </c>
      <c r="W9" s="17">
        <v>0.40585618077130697</v>
      </c>
      <c r="X9" s="17">
        <v>0.45109439246433902</v>
      </c>
      <c r="Y9" s="17">
        <v>0.44426656922213797</v>
      </c>
      <c r="Z9" s="17"/>
      <c r="AA9" s="17">
        <v>0.40845069048101901</v>
      </c>
      <c r="AB9" s="17">
        <v>0.29207956362241</v>
      </c>
      <c r="AC9" s="17"/>
      <c r="AD9" s="17">
        <v>0.39039088182319598</v>
      </c>
      <c r="AE9" s="17">
        <v>0.48794182098426098</v>
      </c>
      <c r="AF9" s="17">
        <v>0.38886936388414101</v>
      </c>
      <c r="AG9" s="17"/>
      <c r="AH9" s="17">
        <v>0.46144791677966601</v>
      </c>
      <c r="AI9" s="17">
        <v>0.34940244724667302</v>
      </c>
      <c r="AJ9" s="17"/>
      <c r="AK9" s="17">
        <v>0.30117776040185101</v>
      </c>
      <c r="AL9" s="17">
        <v>0.39130253592976699</v>
      </c>
      <c r="AM9" s="17"/>
      <c r="AN9" s="17">
        <v>0.31943882260636902</v>
      </c>
      <c r="AO9" s="17">
        <v>0.44166486913957398</v>
      </c>
      <c r="AP9" s="17"/>
      <c r="AQ9" s="17">
        <v>0.44449191196041399</v>
      </c>
      <c r="AR9" s="17">
        <v>0.322809428658688</v>
      </c>
      <c r="AS9" s="17"/>
      <c r="AT9" s="17">
        <v>0.21559274816252</v>
      </c>
      <c r="AU9" s="17">
        <v>0.34958831999763701</v>
      </c>
      <c r="AV9" s="17">
        <v>0.39755118263043199</v>
      </c>
      <c r="AW9" s="17">
        <v>0.51567526163975497</v>
      </c>
      <c r="AX9" s="17"/>
      <c r="AY9" s="17">
        <v>0.44214681657284499</v>
      </c>
      <c r="AZ9" s="17">
        <v>0.34376685335628299</v>
      </c>
      <c r="BA9" s="17"/>
      <c r="BB9" s="17">
        <v>0.35804014715152199</v>
      </c>
      <c r="BC9" s="17">
        <v>0.36427498916636503</v>
      </c>
      <c r="BD9" s="17"/>
      <c r="BE9" s="17">
        <v>0.40679398828039098</v>
      </c>
      <c r="BF9" s="17">
        <v>0.35760829904772101</v>
      </c>
      <c r="BG9" s="17"/>
      <c r="BH9" s="17">
        <v>0.36940286602652</v>
      </c>
      <c r="BI9" s="17">
        <v>0.36277389226923101</v>
      </c>
      <c r="BJ9" s="17"/>
      <c r="BK9" s="17">
        <v>0.37889335145226799</v>
      </c>
      <c r="BL9" s="17">
        <v>0.36060673562057899</v>
      </c>
      <c r="BM9" s="17"/>
      <c r="BN9" s="17">
        <v>0.38404239507079002</v>
      </c>
      <c r="BO9" s="17">
        <v>0.36236242650032202</v>
      </c>
      <c r="BP9" s="17"/>
      <c r="BQ9" s="17">
        <v>0.46478485006049503</v>
      </c>
      <c r="BR9" s="17">
        <v>0.355324201738759</v>
      </c>
      <c r="BS9" s="17"/>
      <c r="BT9" s="17">
        <v>0.40892021250414301</v>
      </c>
      <c r="BU9" s="17">
        <v>0.36026001126312701</v>
      </c>
      <c r="BV9" s="17"/>
      <c r="BW9" s="17">
        <v>0.36014662266769398</v>
      </c>
      <c r="BX9" s="17">
        <v>0.36481275399824598</v>
      </c>
      <c r="BY9" s="17"/>
      <c r="BZ9" s="17">
        <v>0.387316039122792</v>
      </c>
      <c r="CA9" s="17">
        <v>0.36215366223402201</v>
      </c>
    </row>
    <row r="10" spans="2:79" x14ac:dyDescent="0.35">
      <c r="B10" s="18" t="s">
        <v>672</v>
      </c>
      <c r="C10" s="17">
        <v>0.3594907190071</v>
      </c>
      <c r="D10" s="17">
        <v>0.29896155513538097</v>
      </c>
      <c r="E10" s="17">
        <v>0.32104556911721699</v>
      </c>
      <c r="F10" s="17">
        <v>0.43341071349072502</v>
      </c>
      <c r="G10" s="17">
        <v>0.31629239953434402</v>
      </c>
      <c r="H10" s="17">
        <v>0.441772218254399</v>
      </c>
      <c r="I10" s="17">
        <v>0.37087762214050601</v>
      </c>
      <c r="J10" s="17">
        <v>0.32493940185738102</v>
      </c>
      <c r="K10" s="17">
        <v>0.328789323366032</v>
      </c>
      <c r="L10" s="17">
        <v>0.36091774619709499</v>
      </c>
      <c r="M10" s="17"/>
      <c r="N10" s="17">
        <v>0.310096218082692</v>
      </c>
      <c r="O10" s="17">
        <v>0.38717948681756498</v>
      </c>
      <c r="P10" s="17">
        <v>0.38765514537373902</v>
      </c>
      <c r="Q10" s="17">
        <v>0.37267241440198501</v>
      </c>
      <c r="R10" s="17"/>
      <c r="S10" s="17">
        <v>0.35730612599541101</v>
      </c>
      <c r="T10" s="17">
        <v>0.42229192278640298</v>
      </c>
      <c r="U10" s="17">
        <v>0.40546471602147199</v>
      </c>
      <c r="V10" s="17">
        <v>0.31392753873199403</v>
      </c>
      <c r="W10" s="17">
        <v>0.39343987737341402</v>
      </c>
      <c r="X10" s="17">
        <v>0.369151119094691</v>
      </c>
      <c r="Y10" s="17">
        <v>0.34981349466247103</v>
      </c>
      <c r="Z10" s="17"/>
      <c r="AA10" s="17">
        <v>0.38842241595820598</v>
      </c>
      <c r="AB10" s="17">
        <v>0.313841856041286</v>
      </c>
      <c r="AC10" s="17"/>
      <c r="AD10" s="17">
        <v>0.414962755421248</v>
      </c>
      <c r="AE10" s="17">
        <v>0.35619228107372902</v>
      </c>
      <c r="AF10" s="17">
        <v>0.39033397931610297</v>
      </c>
      <c r="AG10" s="17"/>
      <c r="AH10" s="17">
        <v>0.37480231951898102</v>
      </c>
      <c r="AI10" s="17">
        <v>0.35732131384578603</v>
      </c>
      <c r="AJ10" s="17"/>
      <c r="AK10" s="17">
        <v>0.37447935582946601</v>
      </c>
      <c r="AL10" s="17">
        <v>0.35273694420360202</v>
      </c>
      <c r="AM10" s="17"/>
      <c r="AN10" s="17">
        <v>0.35211092996996401</v>
      </c>
      <c r="AO10" s="17">
        <v>0.37267241440198501</v>
      </c>
      <c r="AP10" s="17"/>
      <c r="AQ10" s="17">
        <v>0.36729695113592697</v>
      </c>
      <c r="AR10" s="17">
        <v>0.355596673243048</v>
      </c>
      <c r="AS10" s="17"/>
      <c r="AT10" s="17">
        <v>0.27889884296894601</v>
      </c>
      <c r="AU10" s="17">
        <v>0.35133153464220401</v>
      </c>
      <c r="AV10" s="17">
        <v>0.40611653079321502</v>
      </c>
      <c r="AW10" s="17">
        <v>0.36358630043533602</v>
      </c>
      <c r="AX10" s="17"/>
      <c r="AY10" s="17">
        <v>0.36013114809949498</v>
      </c>
      <c r="AZ10" s="17">
        <v>0.35933198736627803</v>
      </c>
      <c r="BA10" s="17"/>
      <c r="BB10" s="17">
        <v>0.34549844778456301</v>
      </c>
      <c r="BC10" s="17">
        <v>0.36206118225100498</v>
      </c>
      <c r="BD10" s="17"/>
      <c r="BE10" s="17">
        <v>0.35554340760515402</v>
      </c>
      <c r="BF10" s="17">
        <v>0.360008027667995</v>
      </c>
      <c r="BG10" s="17"/>
      <c r="BH10" s="17">
        <v>0.34481986911224199</v>
      </c>
      <c r="BI10" s="17">
        <v>0.36077470955302299</v>
      </c>
      <c r="BJ10" s="17"/>
      <c r="BK10" s="17">
        <v>0.39696412967850297</v>
      </c>
      <c r="BL10" s="17">
        <v>0.35299757982278501</v>
      </c>
      <c r="BM10" s="17"/>
      <c r="BN10" s="17">
        <v>0.40588065545170299</v>
      </c>
      <c r="BO10" s="17">
        <v>0.35737662312697699</v>
      </c>
      <c r="BP10" s="17"/>
      <c r="BQ10" s="17">
        <v>0.37886724920393999</v>
      </c>
      <c r="BR10" s="17">
        <v>0.357966379966632</v>
      </c>
      <c r="BS10" s="17"/>
      <c r="BT10" s="17">
        <v>0.34822297021370502</v>
      </c>
      <c r="BU10" s="17">
        <v>0.36024350838555602</v>
      </c>
      <c r="BV10" s="17"/>
      <c r="BW10" s="17">
        <v>0.39022742902830998</v>
      </c>
      <c r="BX10" s="17">
        <v>0.34485159036491098</v>
      </c>
      <c r="BY10" s="17"/>
      <c r="BZ10" s="17">
        <v>0.37396254939143497</v>
      </c>
      <c r="CA10" s="17">
        <v>0.35879529306777003</v>
      </c>
    </row>
    <row r="11" spans="2:79" x14ac:dyDescent="0.35">
      <c r="B11" s="18" t="s">
        <v>673</v>
      </c>
      <c r="C11" s="17">
        <v>0.171285407355557</v>
      </c>
      <c r="D11" s="17">
        <v>0.158280289699781</v>
      </c>
      <c r="E11" s="17">
        <v>0.18141158073532701</v>
      </c>
      <c r="F11" s="17">
        <v>0.20909495222653199</v>
      </c>
      <c r="G11" s="17">
        <v>0.13586544828514299</v>
      </c>
      <c r="H11" s="17">
        <v>0.218493178703035</v>
      </c>
      <c r="I11" s="17">
        <v>0.143549596722998</v>
      </c>
      <c r="J11" s="17">
        <v>0.150719283787034</v>
      </c>
      <c r="K11" s="17">
        <v>0.175660733670221</v>
      </c>
      <c r="L11" s="17">
        <v>0.139675438912991</v>
      </c>
      <c r="M11" s="17"/>
      <c r="N11" s="17">
        <v>0.22581157002761801</v>
      </c>
      <c r="O11" s="17">
        <v>0.18599211201457899</v>
      </c>
      <c r="P11" s="17">
        <v>0.154795566130112</v>
      </c>
      <c r="Q11" s="17">
        <v>0.126177261981475</v>
      </c>
      <c r="R11" s="17"/>
      <c r="S11" s="17">
        <v>0.197483831905721</v>
      </c>
      <c r="T11" s="17">
        <v>0.172684673258413</v>
      </c>
      <c r="U11" s="17">
        <v>0.183538175230647</v>
      </c>
      <c r="V11" s="17">
        <v>0.219404910081545</v>
      </c>
      <c r="W11" s="17">
        <v>0.13807580165291</v>
      </c>
      <c r="X11" s="17">
        <v>0.12689650352791701</v>
      </c>
      <c r="Y11" s="17">
        <v>0.125311061951729</v>
      </c>
      <c r="Z11" s="17"/>
      <c r="AA11" s="17">
        <v>0.14371445846090999</v>
      </c>
      <c r="AB11" s="17">
        <v>0.21478726174232601</v>
      </c>
      <c r="AC11" s="17"/>
      <c r="AD11" s="17">
        <v>0.13356778119169899</v>
      </c>
      <c r="AE11" s="17">
        <v>0.1192933295578</v>
      </c>
      <c r="AF11" s="17">
        <v>0.15993668892737001</v>
      </c>
      <c r="AG11" s="17"/>
      <c r="AH11" s="17">
        <v>0.123165104920139</v>
      </c>
      <c r="AI11" s="17">
        <v>0.17810327282862601</v>
      </c>
      <c r="AJ11" s="17"/>
      <c r="AK11" s="17">
        <v>0.18619309562700301</v>
      </c>
      <c r="AL11" s="17">
        <v>0.16456810740231001</v>
      </c>
      <c r="AM11" s="17"/>
      <c r="AN11" s="17">
        <v>0.19653926027392701</v>
      </c>
      <c r="AO11" s="17">
        <v>0.126177261981475</v>
      </c>
      <c r="AP11" s="17"/>
      <c r="AQ11" s="17">
        <v>0.12781511087858899</v>
      </c>
      <c r="AR11" s="17">
        <v>0.192970046124257</v>
      </c>
      <c r="AS11" s="17"/>
      <c r="AT11" s="17">
        <v>0.23701559983905701</v>
      </c>
      <c r="AU11" s="17">
        <v>0.18630802190048301</v>
      </c>
      <c r="AV11" s="17">
        <v>0.15050477953921501</v>
      </c>
      <c r="AW11" s="17">
        <v>9.8455110403792706E-2</v>
      </c>
      <c r="AX11" s="17"/>
      <c r="AY11" s="17">
        <v>0.13443667490535099</v>
      </c>
      <c r="AZ11" s="17">
        <v>0.18041843993242801</v>
      </c>
      <c r="BA11" s="17"/>
      <c r="BB11" s="17">
        <v>0.17112222921276399</v>
      </c>
      <c r="BC11" s="17">
        <v>0.171315384148572</v>
      </c>
      <c r="BD11" s="17"/>
      <c r="BE11" s="17">
        <v>0.16490633044418199</v>
      </c>
      <c r="BF11" s="17">
        <v>0.17212140720424901</v>
      </c>
      <c r="BG11" s="17"/>
      <c r="BH11" s="17">
        <v>0.168725420328348</v>
      </c>
      <c r="BI11" s="17">
        <v>0.17150945702985501</v>
      </c>
      <c r="BJ11" s="17"/>
      <c r="BK11" s="17">
        <v>0.14512916903765799</v>
      </c>
      <c r="BL11" s="17">
        <v>0.17581758344770601</v>
      </c>
      <c r="BM11" s="17"/>
      <c r="BN11" s="17">
        <v>0.13237422918349201</v>
      </c>
      <c r="BO11" s="17">
        <v>0.17305867905560601</v>
      </c>
      <c r="BP11" s="17"/>
      <c r="BQ11" s="17">
        <v>0.10155520447862899</v>
      </c>
      <c r="BR11" s="17">
        <v>0.17677103710790301</v>
      </c>
      <c r="BS11" s="17"/>
      <c r="BT11" s="17">
        <v>0.15471138440955001</v>
      </c>
      <c r="BU11" s="17">
        <v>0.17239270471022899</v>
      </c>
      <c r="BV11" s="17"/>
      <c r="BW11" s="17">
        <v>0.17361883017427601</v>
      </c>
      <c r="BX11" s="17">
        <v>0.170174056244905</v>
      </c>
      <c r="BY11" s="17"/>
      <c r="BZ11" s="17">
        <v>0.17219641847476799</v>
      </c>
      <c r="CA11" s="17">
        <v>0.171241629841138</v>
      </c>
    </row>
    <row r="12" spans="2:79" x14ac:dyDescent="0.35">
      <c r="B12" s="18" t="s">
        <v>674</v>
      </c>
      <c r="C12" s="17">
        <v>3.1163374852199301E-2</v>
      </c>
      <c r="D12" s="17">
        <v>2.4699576166211299E-2</v>
      </c>
      <c r="E12" s="17">
        <v>2.8856702502568801E-2</v>
      </c>
      <c r="F12" s="17">
        <v>3.8111946775776298E-2</v>
      </c>
      <c r="G12" s="17">
        <v>2.6847479834969799E-2</v>
      </c>
      <c r="H12" s="17">
        <v>3.6878133720619599E-2</v>
      </c>
      <c r="I12" s="17">
        <v>3.2222721043943303E-2</v>
      </c>
      <c r="J12" s="17">
        <v>3.9228939753868403E-2</v>
      </c>
      <c r="K12" s="17">
        <v>1.9603441281112799E-2</v>
      </c>
      <c r="L12" s="17">
        <v>2.6033100285387901E-2</v>
      </c>
      <c r="M12" s="17"/>
      <c r="N12" s="17">
        <v>3.3904131110179703E-2</v>
      </c>
      <c r="O12" s="17">
        <v>3.5568597040413097E-2</v>
      </c>
      <c r="P12" s="17">
        <v>4.3864109912646998E-2</v>
      </c>
      <c r="Q12" s="17">
        <v>2.1028557763545001E-2</v>
      </c>
      <c r="R12" s="17"/>
      <c r="S12" s="17">
        <v>4.0152469100346401E-2</v>
      </c>
      <c r="T12" s="17">
        <v>2.5233285122840499E-2</v>
      </c>
      <c r="U12" s="17">
        <v>4.7427726999182997E-2</v>
      </c>
      <c r="V12" s="17">
        <v>3.2373816386794103E-2</v>
      </c>
      <c r="W12" s="17">
        <v>2.1485828839324098E-2</v>
      </c>
      <c r="X12" s="17">
        <v>2.1724146403092399E-2</v>
      </c>
      <c r="Y12" s="17">
        <v>2.6308962778417402E-2</v>
      </c>
      <c r="Z12" s="17"/>
      <c r="AA12" s="17">
        <v>2.7760027937144001E-2</v>
      </c>
      <c r="AB12" s="17">
        <v>3.65332263757044E-2</v>
      </c>
      <c r="AC12" s="17"/>
      <c r="AD12" s="17">
        <v>3.1028605776210201E-2</v>
      </c>
      <c r="AE12" s="17">
        <v>2.0479281964216299E-2</v>
      </c>
      <c r="AF12" s="17">
        <v>2.8214959099414901E-2</v>
      </c>
      <c r="AG12" s="17"/>
      <c r="AH12" s="17">
        <v>2.4058272596358801E-2</v>
      </c>
      <c r="AI12" s="17">
        <v>3.2170052468528401E-2</v>
      </c>
      <c r="AJ12" s="17"/>
      <c r="AK12" s="17">
        <v>3.4201442605291801E-2</v>
      </c>
      <c r="AL12" s="17">
        <v>2.9794442794846301E-2</v>
      </c>
      <c r="AM12" s="17"/>
      <c r="AN12" s="17">
        <v>3.6837365170110298E-2</v>
      </c>
      <c r="AO12" s="17">
        <v>2.1028557763545001E-2</v>
      </c>
      <c r="AP12" s="17"/>
      <c r="AQ12" s="17">
        <v>2.3500804576534098E-2</v>
      </c>
      <c r="AR12" s="17">
        <v>3.49857566147809E-2</v>
      </c>
      <c r="AS12" s="17"/>
      <c r="AT12" s="17">
        <v>4.1990138558049402E-2</v>
      </c>
      <c r="AU12" s="17">
        <v>3.9719904506252998E-2</v>
      </c>
      <c r="AV12" s="17">
        <v>2.4712447996875601E-2</v>
      </c>
      <c r="AW12" s="17">
        <v>1.3332913976656801E-2</v>
      </c>
      <c r="AX12" s="17"/>
      <c r="AY12" s="17">
        <v>3.2312399649422702E-2</v>
      </c>
      <c r="AZ12" s="17">
        <v>3.0878586741268799E-2</v>
      </c>
      <c r="BA12" s="17"/>
      <c r="BB12" s="17">
        <v>2.9471773158821699E-2</v>
      </c>
      <c r="BC12" s="17">
        <v>3.1474132120050798E-2</v>
      </c>
      <c r="BD12" s="17"/>
      <c r="BE12" s="17">
        <v>2.8605322824902999E-2</v>
      </c>
      <c r="BF12" s="17">
        <v>3.1498616320122901E-2</v>
      </c>
      <c r="BG12" s="17"/>
      <c r="BH12" s="17">
        <v>4.0234797051074501E-2</v>
      </c>
      <c r="BI12" s="17">
        <v>3.036944536448E-2</v>
      </c>
      <c r="BJ12" s="17"/>
      <c r="BK12" s="17">
        <v>3.6558013420824598E-2</v>
      </c>
      <c r="BL12" s="17">
        <v>3.0228628362686701E-2</v>
      </c>
      <c r="BM12" s="17"/>
      <c r="BN12" s="17">
        <v>3.0486850917356499E-2</v>
      </c>
      <c r="BO12" s="17">
        <v>3.1194205600699298E-2</v>
      </c>
      <c r="BP12" s="17"/>
      <c r="BQ12" s="17">
        <v>3.0970335496363199E-2</v>
      </c>
      <c r="BR12" s="17">
        <v>3.1178561132893402E-2</v>
      </c>
      <c r="BS12" s="17"/>
      <c r="BT12" s="17">
        <v>3.6489368556889001E-2</v>
      </c>
      <c r="BU12" s="17">
        <v>3.08075494283164E-2</v>
      </c>
      <c r="BV12" s="17"/>
      <c r="BW12" s="17">
        <v>3.6497322380783299E-2</v>
      </c>
      <c r="BX12" s="17">
        <v>2.8622948632615299E-2</v>
      </c>
      <c r="BY12" s="17"/>
      <c r="BZ12" s="17">
        <v>4.4989620407763699E-2</v>
      </c>
      <c r="CA12" s="17">
        <v>3.0498971694648699E-2</v>
      </c>
    </row>
    <row r="13" spans="2:79" x14ac:dyDescent="0.35">
      <c r="B13" s="18" t="s">
        <v>675</v>
      </c>
      <c r="C13" s="17">
        <v>1.5941063787817299E-2</v>
      </c>
      <c r="D13" s="17">
        <v>1.2402508917243199E-2</v>
      </c>
      <c r="E13" s="17">
        <v>1.6041090866201702E-2</v>
      </c>
      <c r="F13" s="17">
        <v>2.5974981632872301E-2</v>
      </c>
      <c r="G13" s="17">
        <v>2.1419520505231701E-2</v>
      </c>
      <c r="H13" s="17">
        <v>1.6148484838991901E-2</v>
      </c>
      <c r="I13" s="17">
        <v>9.8881443677597703E-3</v>
      </c>
      <c r="J13" s="17">
        <v>1.21062942427005E-2</v>
      </c>
      <c r="K13" s="17">
        <v>1.3182608990027701E-2</v>
      </c>
      <c r="L13" s="17">
        <v>3.9610178044785097E-3</v>
      </c>
      <c r="M13" s="17"/>
      <c r="N13" s="17">
        <v>3.09118363111455E-2</v>
      </c>
      <c r="O13" s="17">
        <v>1.0313479483232999E-2</v>
      </c>
      <c r="P13" s="17">
        <v>1.0475652237324501E-2</v>
      </c>
      <c r="Q13" s="17">
        <v>9.1280957137828706E-3</v>
      </c>
      <c r="R13" s="17"/>
      <c r="S13" s="17">
        <v>3.0800519509773999E-2</v>
      </c>
      <c r="T13" s="17">
        <v>2.1853129216161001E-2</v>
      </c>
      <c r="U13" s="17">
        <v>1.64953749315465E-2</v>
      </c>
      <c r="V13" s="17">
        <v>1.61021177557998E-2</v>
      </c>
      <c r="W13" s="17">
        <v>6.2588315131071803E-3</v>
      </c>
      <c r="X13" s="17">
        <v>9.0387854572880396E-3</v>
      </c>
      <c r="Y13" s="17">
        <v>1.2556046141737401E-2</v>
      </c>
      <c r="Z13" s="17"/>
      <c r="AA13" s="17">
        <v>9.2933352383643194E-3</v>
      </c>
      <c r="AB13" s="17">
        <v>2.6429949044038399E-2</v>
      </c>
      <c r="AC13" s="17"/>
      <c r="AD13" s="17">
        <v>8.4427168607849792E-3</v>
      </c>
      <c r="AE13" s="17">
        <v>3.2444737979803102E-3</v>
      </c>
      <c r="AF13" s="17">
        <v>1.24027963084754E-2</v>
      </c>
      <c r="AG13" s="17"/>
      <c r="AH13" s="17">
        <v>7.47493359958011E-3</v>
      </c>
      <c r="AI13" s="17">
        <v>1.7140576961666699E-2</v>
      </c>
      <c r="AJ13" s="17"/>
      <c r="AK13" s="17">
        <v>2.1001277427220001E-2</v>
      </c>
      <c r="AL13" s="17">
        <v>1.36609669529191E-2</v>
      </c>
      <c r="AM13" s="17"/>
      <c r="AN13" s="17">
        <v>1.9755312683496399E-2</v>
      </c>
      <c r="AO13" s="17">
        <v>9.1280957137828706E-3</v>
      </c>
      <c r="AP13" s="17"/>
      <c r="AQ13" s="17">
        <v>6.8910557316638199E-3</v>
      </c>
      <c r="AR13" s="17">
        <v>2.0455552334162901E-2</v>
      </c>
      <c r="AS13" s="17"/>
      <c r="AT13" s="17">
        <v>4.2837193041134501E-2</v>
      </c>
      <c r="AU13" s="17">
        <v>1.5015896057303101E-2</v>
      </c>
      <c r="AV13" s="17">
        <v>6.9973158604871603E-3</v>
      </c>
      <c r="AW13" s="17">
        <v>4.2051244833387702E-3</v>
      </c>
      <c r="AX13" s="17"/>
      <c r="AY13" s="17">
        <v>7.4110941470932803E-3</v>
      </c>
      <c r="AZ13" s="17">
        <v>1.8055233948588201E-2</v>
      </c>
      <c r="BA13" s="17"/>
      <c r="BB13" s="17">
        <v>1.6502422290365401E-2</v>
      </c>
      <c r="BC13" s="17">
        <v>1.5837938900191601E-2</v>
      </c>
      <c r="BD13" s="17"/>
      <c r="BE13" s="17">
        <v>1.4672050578426601E-2</v>
      </c>
      <c r="BF13" s="17">
        <v>1.61073723095327E-2</v>
      </c>
      <c r="BG13" s="17"/>
      <c r="BH13" s="17">
        <v>6.7045025787364097E-3</v>
      </c>
      <c r="BI13" s="17">
        <v>1.6749446216530999E-2</v>
      </c>
      <c r="BJ13" s="17"/>
      <c r="BK13" s="17">
        <v>8.7973101081537299E-3</v>
      </c>
      <c r="BL13" s="17">
        <v>1.7178885115244999E-2</v>
      </c>
      <c r="BM13" s="17"/>
      <c r="BN13" s="17">
        <v>2.2019403936246702E-2</v>
      </c>
      <c r="BO13" s="17">
        <v>1.5664059875964E-2</v>
      </c>
      <c r="BP13" s="17"/>
      <c r="BQ13" s="17">
        <v>1.4520903450078599E-2</v>
      </c>
      <c r="BR13" s="17">
        <v>1.6052786878822101E-2</v>
      </c>
      <c r="BS13" s="17"/>
      <c r="BT13" s="17">
        <v>1.32568307272909E-2</v>
      </c>
      <c r="BU13" s="17">
        <v>1.61203952740189E-2</v>
      </c>
      <c r="BV13" s="17"/>
      <c r="BW13" s="17">
        <v>9.7523753737219204E-3</v>
      </c>
      <c r="BX13" s="17">
        <v>1.8888581780401901E-2</v>
      </c>
      <c r="BY13" s="17"/>
      <c r="BZ13" s="17">
        <v>9.9099003913401002E-3</v>
      </c>
      <c r="CA13" s="17">
        <v>1.6230883897565801E-2</v>
      </c>
    </row>
    <row r="14" spans="2:79" x14ac:dyDescent="0.35">
      <c r="B14" s="18" t="s">
        <v>75</v>
      </c>
      <c r="C14" s="19">
        <v>5.8812065777002299E-2</v>
      </c>
      <c r="D14" s="19">
        <v>5.3234651533364298E-2</v>
      </c>
      <c r="E14" s="19">
        <v>4.3793549052265901E-2</v>
      </c>
      <c r="F14" s="19">
        <v>5.0340716352435998E-2</v>
      </c>
      <c r="G14" s="19">
        <v>8.8432986168664796E-2</v>
      </c>
      <c r="H14" s="19">
        <v>7.6564779644335196E-2</v>
      </c>
      <c r="I14" s="19">
        <v>2.5404946301565302E-2</v>
      </c>
      <c r="J14" s="19">
        <v>8.5677060287574297E-2</v>
      </c>
      <c r="K14" s="19">
        <v>8.0843958584065095E-2</v>
      </c>
      <c r="L14" s="19">
        <v>4.5662458567725203E-2</v>
      </c>
      <c r="M14" s="19"/>
      <c r="N14" s="19">
        <v>0.103480350786245</v>
      </c>
      <c r="O14" s="19">
        <v>6.7553055433831194E-2</v>
      </c>
      <c r="P14" s="19">
        <v>3.2245366234336E-2</v>
      </c>
      <c r="Q14" s="19">
        <v>2.9328800999638499E-2</v>
      </c>
      <c r="R14" s="19"/>
      <c r="S14" s="19">
        <v>6.9429478192211694E-2</v>
      </c>
      <c r="T14" s="19">
        <v>5.3599419100646903E-2</v>
      </c>
      <c r="U14" s="19">
        <v>2.2345548648110801E-2</v>
      </c>
      <c r="V14" s="19">
        <v>7.4205512492046793E-2</v>
      </c>
      <c r="W14" s="19">
        <v>3.4883479849937997E-2</v>
      </c>
      <c r="X14" s="19">
        <v>2.2095053052671901E-2</v>
      </c>
      <c r="Y14" s="19">
        <v>4.1743865243507698E-2</v>
      </c>
      <c r="Z14" s="19"/>
      <c r="AA14" s="19">
        <v>2.2359071924356301E-2</v>
      </c>
      <c r="AB14" s="19">
        <v>0.116328143174235</v>
      </c>
      <c r="AC14" s="19"/>
      <c r="AD14" s="19">
        <v>2.1607258926862501E-2</v>
      </c>
      <c r="AE14" s="19">
        <v>1.2848812622013201E-2</v>
      </c>
      <c r="AF14" s="19">
        <v>2.0242212464495202E-2</v>
      </c>
      <c r="AG14" s="19"/>
      <c r="AH14" s="19">
        <v>9.0514525852754407E-3</v>
      </c>
      <c r="AI14" s="19">
        <v>6.5862336648719794E-2</v>
      </c>
      <c r="AJ14" s="19"/>
      <c r="AK14" s="19">
        <v>8.2947068109168701E-2</v>
      </c>
      <c r="AL14" s="19">
        <v>4.79370027165558E-2</v>
      </c>
      <c r="AM14" s="19"/>
      <c r="AN14" s="19">
        <v>7.5318309296132493E-2</v>
      </c>
      <c r="AO14" s="19">
        <v>2.9328800999638499E-2</v>
      </c>
      <c r="AP14" s="19"/>
      <c r="AQ14" s="19">
        <v>3.00041657168722E-2</v>
      </c>
      <c r="AR14" s="19">
        <v>7.3182543025063607E-2</v>
      </c>
      <c r="AS14" s="19"/>
      <c r="AT14" s="19">
        <v>0.18366547743029399</v>
      </c>
      <c r="AU14" s="19">
        <v>5.8036322896120103E-2</v>
      </c>
      <c r="AV14" s="19">
        <v>1.4117743179775899E-2</v>
      </c>
      <c r="AW14" s="19">
        <v>4.7452890611206803E-3</v>
      </c>
      <c r="AX14" s="19"/>
      <c r="AY14" s="19">
        <v>2.3561866625793799E-2</v>
      </c>
      <c r="AZ14" s="19">
        <v>6.7548898655154302E-2</v>
      </c>
      <c r="BA14" s="19"/>
      <c r="BB14" s="19">
        <v>7.93649804019642E-2</v>
      </c>
      <c r="BC14" s="19">
        <v>5.5036373413815398E-2</v>
      </c>
      <c r="BD14" s="19"/>
      <c r="BE14" s="19">
        <v>2.9478900266943098E-2</v>
      </c>
      <c r="BF14" s="19">
        <v>6.2656277450379799E-2</v>
      </c>
      <c r="BG14" s="19"/>
      <c r="BH14" s="19">
        <v>7.0112544903079693E-2</v>
      </c>
      <c r="BI14" s="19">
        <v>5.7823049566880197E-2</v>
      </c>
      <c r="BJ14" s="19"/>
      <c r="BK14" s="19">
        <v>3.36580263025925E-2</v>
      </c>
      <c r="BL14" s="19">
        <v>6.3170587630998795E-2</v>
      </c>
      <c r="BM14" s="19"/>
      <c r="BN14" s="19">
        <v>2.5196465440411799E-2</v>
      </c>
      <c r="BO14" s="19">
        <v>6.0344005840432403E-2</v>
      </c>
      <c r="BP14" s="19"/>
      <c r="BQ14" s="19">
        <v>9.3014573104941503E-3</v>
      </c>
      <c r="BR14" s="19">
        <v>6.2707033174989393E-2</v>
      </c>
      <c r="BS14" s="19"/>
      <c r="BT14" s="19">
        <v>3.8399233588421698E-2</v>
      </c>
      <c r="BU14" s="19">
        <v>6.01758309387515E-2</v>
      </c>
      <c r="BV14" s="19"/>
      <c r="BW14" s="19">
        <v>2.9757420375213998E-2</v>
      </c>
      <c r="BX14" s="19">
        <v>7.2650068978921803E-2</v>
      </c>
      <c r="BY14" s="19"/>
      <c r="BZ14" s="19">
        <v>1.1625472211901701E-2</v>
      </c>
      <c r="CA14" s="19">
        <v>6.1079559264855997E-2</v>
      </c>
    </row>
    <row r="15" spans="2:79" x14ac:dyDescent="0.35">
      <c r="B15" s="16"/>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671</v>
      </c>
      <c r="C9" s="17">
        <v>0.18780884152860999</v>
      </c>
      <c r="D9" s="17">
        <v>0.25089858380279401</v>
      </c>
      <c r="E9" s="17">
        <v>0.194281494581061</v>
      </c>
      <c r="F9" s="17">
        <v>0.13892667866090999</v>
      </c>
      <c r="G9" s="17">
        <v>0.18477152969001501</v>
      </c>
      <c r="H9" s="17">
        <v>0.11554521918699601</v>
      </c>
      <c r="I9" s="17">
        <v>0.17369554748420299</v>
      </c>
      <c r="J9" s="17">
        <v>0.209964708124524</v>
      </c>
      <c r="K9" s="17">
        <v>0.29078996273494401</v>
      </c>
      <c r="L9" s="17">
        <v>0.28821466713417099</v>
      </c>
      <c r="M9" s="17"/>
      <c r="N9" s="17">
        <v>0.106021347158461</v>
      </c>
      <c r="O9" s="17">
        <v>0.15266914245831401</v>
      </c>
      <c r="P9" s="17">
        <v>0.219656374618589</v>
      </c>
      <c r="Q9" s="17">
        <v>0.25934872140715298</v>
      </c>
      <c r="R9" s="17"/>
      <c r="S9" s="17">
        <v>0.150749193574474</v>
      </c>
      <c r="T9" s="17">
        <v>0.14095399470562001</v>
      </c>
      <c r="U9" s="17">
        <v>0.19930207040807901</v>
      </c>
      <c r="V9" s="17">
        <v>0.14139493540676601</v>
      </c>
      <c r="W9" s="17">
        <v>0.20283702775756501</v>
      </c>
      <c r="X9" s="17">
        <v>0.27373138217585202</v>
      </c>
      <c r="Y9" s="17">
        <v>0.27977185638568097</v>
      </c>
      <c r="Z9" s="17"/>
      <c r="AA9" s="17">
        <v>0.25073015462387099</v>
      </c>
      <c r="AB9" s="17">
        <v>8.8530655255307705E-2</v>
      </c>
      <c r="AC9" s="17"/>
      <c r="AD9" s="17">
        <v>0.24124068393054501</v>
      </c>
      <c r="AE9" s="17">
        <v>0.33429124802381699</v>
      </c>
      <c r="AF9" s="17">
        <v>0.22263322095465299</v>
      </c>
      <c r="AG9" s="17"/>
      <c r="AH9" s="17">
        <v>0.35171001338052899</v>
      </c>
      <c r="AI9" s="17">
        <v>0.16458670691994601</v>
      </c>
      <c r="AJ9" s="17"/>
      <c r="AK9" s="17">
        <v>0.16117315416449099</v>
      </c>
      <c r="AL9" s="17">
        <v>0.199810695754954</v>
      </c>
      <c r="AM9" s="17"/>
      <c r="AN9" s="17">
        <v>0.14775714821982899</v>
      </c>
      <c r="AO9" s="17">
        <v>0.25934872140715298</v>
      </c>
      <c r="AP9" s="17"/>
      <c r="AQ9" s="17">
        <v>0.28398025724113402</v>
      </c>
      <c r="AR9" s="17">
        <v>0.139834878187791</v>
      </c>
      <c r="AS9" s="17"/>
      <c r="AT9" s="17">
        <v>7.8174366688590693E-2</v>
      </c>
      <c r="AU9" s="17">
        <v>0.146357394544297</v>
      </c>
      <c r="AV9" s="17">
        <v>0.210835789264992</v>
      </c>
      <c r="AW9" s="17">
        <v>0.38259681769015202</v>
      </c>
      <c r="AX9" s="17"/>
      <c r="AY9" s="17">
        <v>0.27136849860357898</v>
      </c>
      <c r="AZ9" s="17">
        <v>0.16709841217506</v>
      </c>
      <c r="BA9" s="17"/>
      <c r="BB9" s="17">
        <v>0.19863330113824601</v>
      </c>
      <c r="BC9" s="17">
        <v>0.18582032407356799</v>
      </c>
      <c r="BD9" s="17"/>
      <c r="BE9" s="17">
        <v>0.24155141885002601</v>
      </c>
      <c r="BF9" s="17">
        <v>0.18076569294563399</v>
      </c>
      <c r="BG9" s="17"/>
      <c r="BH9" s="17">
        <v>0.164997735645768</v>
      </c>
      <c r="BI9" s="17">
        <v>0.18980526603745099</v>
      </c>
      <c r="BJ9" s="17"/>
      <c r="BK9" s="17">
        <v>0.210918211720629</v>
      </c>
      <c r="BL9" s="17">
        <v>0.18380460614063299</v>
      </c>
      <c r="BM9" s="17"/>
      <c r="BN9" s="17">
        <v>0.277627560769454</v>
      </c>
      <c r="BO9" s="17">
        <v>0.18371559633669701</v>
      </c>
      <c r="BP9" s="17"/>
      <c r="BQ9" s="17">
        <v>0.32536527550309402</v>
      </c>
      <c r="BR9" s="17">
        <v>0.17698736624667299</v>
      </c>
      <c r="BS9" s="17"/>
      <c r="BT9" s="17">
        <v>0.28515095469506102</v>
      </c>
      <c r="BU9" s="17">
        <v>0.18130549199430501</v>
      </c>
      <c r="BV9" s="17"/>
      <c r="BW9" s="17">
        <v>0.21022898311443</v>
      </c>
      <c r="BX9" s="17">
        <v>0.17713068707992599</v>
      </c>
      <c r="BY9" s="17"/>
      <c r="BZ9" s="17">
        <v>0.29570443589079898</v>
      </c>
      <c r="CA9" s="17">
        <v>0.182624051970813</v>
      </c>
    </row>
    <row r="10" spans="2:79" x14ac:dyDescent="0.35">
      <c r="B10" s="18" t="s">
        <v>672</v>
      </c>
      <c r="C10" s="17">
        <v>0.40479554149610097</v>
      </c>
      <c r="D10" s="17">
        <v>0.38540664686763998</v>
      </c>
      <c r="E10" s="17">
        <v>0.39372985842784097</v>
      </c>
      <c r="F10" s="17">
        <v>0.40594730224270198</v>
      </c>
      <c r="G10" s="17">
        <v>0.37540423002005702</v>
      </c>
      <c r="H10" s="17">
        <v>0.45013662696829199</v>
      </c>
      <c r="I10" s="17">
        <v>0.42481369747633702</v>
      </c>
      <c r="J10" s="17">
        <v>0.38686034625649901</v>
      </c>
      <c r="K10" s="17">
        <v>0.32978727369340799</v>
      </c>
      <c r="L10" s="17">
        <v>0.483593857700781</v>
      </c>
      <c r="M10" s="17"/>
      <c r="N10" s="17">
        <v>0.34156895887938399</v>
      </c>
      <c r="O10" s="17">
        <v>0.411376628169278</v>
      </c>
      <c r="P10" s="17">
        <v>0.43821199233208202</v>
      </c>
      <c r="Q10" s="17">
        <v>0.43823426423744799</v>
      </c>
      <c r="R10" s="17"/>
      <c r="S10" s="17">
        <v>0.38788029824443598</v>
      </c>
      <c r="T10" s="17">
        <v>0.39562586458035498</v>
      </c>
      <c r="U10" s="17">
        <v>0.46598338980292198</v>
      </c>
      <c r="V10" s="17">
        <v>0.36673685407109702</v>
      </c>
      <c r="W10" s="17">
        <v>0.47808274891524</v>
      </c>
      <c r="X10" s="17">
        <v>0.43055400096180102</v>
      </c>
      <c r="Y10" s="17">
        <v>0.41521189887343601</v>
      </c>
      <c r="Z10" s="17"/>
      <c r="AA10" s="17">
        <v>0.45712447169112203</v>
      </c>
      <c r="AB10" s="17">
        <v>0.32223017494822398</v>
      </c>
      <c r="AC10" s="17"/>
      <c r="AD10" s="17">
        <v>0.45036576470924899</v>
      </c>
      <c r="AE10" s="17">
        <v>0.47934579474698202</v>
      </c>
      <c r="AF10" s="17">
        <v>0.46189136876806602</v>
      </c>
      <c r="AG10" s="17"/>
      <c r="AH10" s="17">
        <v>0.43978464232541098</v>
      </c>
      <c r="AI10" s="17">
        <v>0.39983815406492101</v>
      </c>
      <c r="AJ10" s="17"/>
      <c r="AK10" s="17">
        <v>0.377970246837875</v>
      </c>
      <c r="AL10" s="17">
        <v>0.41688283144156102</v>
      </c>
      <c r="AM10" s="17"/>
      <c r="AN10" s="17">
        <v>0.38607482977352597</v>
      </c>
      <c r="AO10" s="17">
        <v>0.43823426423744799</v>
      </c>
      <c r="AP10" s="17"/>
      <c r="AQ10" s="17">
        <v>0.42486818593020098</v>
      </c>
      <c r="AR10" s="17">
        <v>0.39478254229981902</v>
      </c>
      <c r="AS10" s="17"/>
      <c r="AT10" s="17">
        <v>0.232034396932154</v>
      </c>
      <c r="AU10" s="17">
        <v>0.40317080797155402</v>
      </c>
      <c r="AV10" s="17">
        <v>0.48340122761202597</v>
      </c>
      <c r="AW10" s="17">
        <v>0.43667237230991002</v>
      </c>
      <c r="AX10" s="17"/>
      <c r="AY10" s="17">
        <v>0.45308466207801701</v>
      </c>
      <c r="AZ10" s="17">
        <v>0.39282698567185198</v>
      </c>
      <c r="BA10" s="17"/>
      <c r="BB10" s="17">
        <v>0.40212264447718699</v>
      </c>
      <c r="BC10" s="17">
        <v>0.405286568537572</v>
      </c>
      <c r="BD10" s="17"/>
      <c r="BE10" s="17">
        <v>0.42808921903910702</v>
      </c>
      <c r="BF10" s="17">
        <v>0.40174282537870798</v>
      </c>
      <c r="BG10" s="17"/>
      <c r="BH10" s="17">
        <v>0.42308806460320803</v>
      </c>
      <c r="BI10" s="17">
        <v>0.40319458266284097</v>
      </c>
      <c r="BJ10" s="17"/>
      <c r="BK10" s="17">
        <v>0.43910099184579499</v>
      </c>
      <c r="BL10" s="17">
        <v>0.398851325052756</v>
      </c>
      <c r="BM10" s="17"/>
      <c r="BN10" s="17">
        <v>0.38065980921568898</v>
      </c>
      <c r="BO10" s="17">
        <v>0.40589546221357597</v>
      </c>
      <c r="BP10" s="17"/>
      <c r="BQ10" s="17">
        <v>0.425684695965865</v>
      </c>
      <c r="BR10" s="17">
        <v>0.40315220528692702</v>
      </c>
      <c r="BS10" s="17"/>
      <c r="BT10" s="17">
        <v>0.38166967346388198</v>
      </c>
      <c r="BU10" s="17">
        <v>0.40634056243519401</v>
      </c>
      <c r="BV10" s="17"/>
      <c r="BW10" s="17">
        <v>0.45562156574359702</v>
      </c>
      <c r="BX10" s="17">
        <v>0.38058837336337897</v>
      </c>
      <c r="BY10" s="17"/>
      <c r="BZ10" s="17">
        <v>0.45643382441721903</v>
      </c>
      <c r="CA10" s="17">
        <v>0.40231412757318102</v>
      </c>
    </row>
    <row r="11" spans="2:79" x14ac:dyDescent="0.35">
      <c r="B11" s="18" t="s">
        <v>673</v>
      </c>
      <c r="C11" s="17">
        <v>0.24842710404794299</v>
      </c>
      <c r="D11" s="17">
        <v>0.21507261101431099</v>
      </c>
      <c r="E11" s="17">
        <v>0.26864461348423002</v>
      </c>
      <c r="F11" s="17">
        <v>0.29649587994564103</v>
      </c>
      <c r="G11" s="17">
        <v>0.232219805007156</v>
      </c>
      <c r="H11" s="17">
        <v>0.28713187414026098</v>
      </c>
      <c r="I11" s="17">
        <v>0.24057390208974699</v>
      </c>
      <c r="J11" s="17">
        <v>0.240902145482675</v>
      </c>
      <c r="K11" s="17">
        <v>0.20392412298860599</v>
      </c>
      <c r="L11" s="17">
        <v>0.134178860655287</v>
      </c>
      <c r="M11" s="17"/>
      <c r="N11" s="17">
        <v>0.30835006943691101</v>
      </c>
      <c r="O11" s="17">
        <v>0.26820603836054002</v>
      </c>
      <c r="P11" s="17">
        <v>0.22481381900771</v>
      </c>
      <c r="Q11" s="17">
        <v>0.19932120102818199</v>
      </c>
      <c r="R11" s="17"/>
      <c r="S11" s="17">
        <v>0.27967702938341499</v>
      </c>
      <c r="T11" s="17">
        <v>0.28444243498217497</v>
      </c>
      <c r="U11" s="17">
        <v>0.20040635899877199</v>
      </c>
      <c r="V11" s="17">
        <v>0.31317960882729801</v>
      </c>
      <c r="W11" s="17">
        <v>0.20778171508781201</v>
      </c>
      <c r="X11" s="17">
        <v>0.19750737475910499</v>
      </c>
      <c r="Y11" s="17">
        <v>0.191883171161148</v>
      </c>
      <c r="Z11" s="17"/>
      <c r="AA11" s="17">
        <v>0.207523500162377</v>
      </c>
      <c r="AB11" s="17">
        <v>0.31296542033598201</v>
      </c>
      <c r="AC11" s="17"/>
      <c r="AD11" s="17">
        <v>0.228146975263331</v>
      </c>
      <c r="AE11" s="17">
        <v>0.13888220652584801</v>
      </c>
      <c r="AF11" s="17">
        <v>0.221147295104242</v>
      </c>
      <c r="AG11" s="17"/>
      <c r="AH11" s="17">
        <v>0.15688731572477499</v>
      </c>
      <c r="AI11" s="17">
        <v>0.26139680562158302</v>
      </c>
      <c r="AJ11" s="17"/>
      <c r="AK11" s="17">
        <v>0.26869296778468799</v>
      </c>
      <c r="AL11" s="17">
        <v>0.23929544774734399</v>
      </c>
      <c r="AM11" s="17"/>
      <c r="AN11" s="17">
        <v>0.27591910670069197</v>
      </c>
      <c r="AO11" s="17">
        <v>0.19932120102818199</v>
      </c>
      <c r="AP11" s="17"/>
      <c r="AQ11" s="17">
        <v>0.193048688393053</v>
      </c>
      <c r="AR11" s="17">
        <v>0.27605196599696402</v>
      </c>
      <c r="AS11" s="17"/>
      <c r="AT11" s="17">
        <v>0.32559089874626801</v>
      </c>
      <c r="AU11" s="17">
        <v>0.28199726495990302</v>
      </c>
      <c r="AV11" s="17">
        <v>0.21780424085143299</v>
      </c>
      <c r="AW11" s="17">
        <v>0.14303574609146599</v>
      </c>
      <c r="AX11" s="17"/>
      <c r="AY11" s="17">
        <v>0.18290668203827701</v>
      </c>
      <c r="AZ11" s="17">
        <v>0.26466647264693799</v>
      </c>
      <c r="BA11" s="17"/>
      <c r="BB11" s="17">
        <v>0.22770744475795299</v>
      </c>
      <c r="BC11" s="17">
        <v>0.25223342839544199</v>
      </c>
      <c r="BD11" s="17"/>
      <c r="BE11" s="17">
        <v>0.22463410657501601</v>
      </c>
      <c r="BF11" s="17">
        <v>0.25154525775006298</v>
      </c>
      <c r="BG11" s="17"/>
      <c r="BH11" s="17">
        <v>0.22779082870697401</v>
      </c>
      <c r="BI11" s="17">
        <v>0.25023318771935699</v>
      </c>
      <c r="BJ11" s="17"/>
      <c r="BK11" s="17">
        <v>0.22886823298011899</v>
      </c>
      <c r="BL11" s="17">
        <v>0.25181613295820399</v>
      </c>
      <c r="BM11" s="17"/>
      <c r="BN11" s="17">
        <v>0.20508207808793699</v>
      </c>
      <c r="BO11" s="17">
        <v>0.25040243636846299</v>
      </c>
      <c r="BP11" s="17"/>
      <c r="BQ11" s="17">
        <v>0.155760713535016</v>
      </c>
      <c r="BR11" s="17">
        <v>0.25571710877856901</v>
      </c>
      <c r="BS11" s="17"/>
      <c r="BT11" s="17">
        <v>0.20724100852324001</v>
      </c>
      <c r="BU11" s="17">
        <v>0.251178714491128</v>
      </c>
      <c r="BV11" s="17"/>
      <c r="BW11" s="17">
        <v>0.23757038812940401</v>
      </c>
      <c r="BX11" s="17">
        <v>0.25359788715561898</v>
      </c>
      <c r="BY11" s="17"/>
      <c r="BZ11" s="17">
        <v>0.17865765748413201</v>
      </c>
      <c r="CA11" s="17">
        <v>0.25177978865138601</v>
      </c>
    </row>
    <row r="12" spans="2:79" x14ac:dyDescent="0.35">
      <c r="B12" s="18" t="s">
        <v>674</v>
      </c>
      <c r="C12" s="17">
        <v>5.8794767445358602E-2</v>
      </c>
      <c r="D12" s="17">
        <v>5.0615433086071401E-2</v>
      </c>
      <c r="E12" s="17">
        <v>6.0889084811021801E-2</v>
      </c>
      <c r="F12" s="17">
        <v>4.0772089927535303E-2</v>
      </c>
      <c r="G12" s="17">
        <v>7.5481431394870804E-2</v>
      </c>
      <c r="H12" s="17">
        <v>3.8330337590240703E-2</v>
      </c>
      <c r="I12" s="17">
        <v>9.6157955312779694E-2</v>
      </c>
      <c r="J12" s="17">
        <v>5.1433164487048398E-2</v>
      </c>
      <c r="K12" s="17">
        <v>5.78734046016545E-2</v>
      </c>
      <c r="L12" s="17">
        <v>3.75011433635518E-2</v>
      </c>
      <c r="M12" s="17"/>
      <c r="N12" s="17">
        <v>6.7979334515174503E-2</v>
      </c>
      <c r="O12" s="17">
        <v>5.9469742428918698E-2</v>
      </c>
      <c r="P12" s="17">
        <v>5.4782512600824097E-2</v>
      </c>
      <c r="Q12" s="17">
        <v>5.2698462433101299E-2</v>
      </c>
      <c r="R12" s="17"/>
      <c r="S12" s="17">
        <v>6.0418896324426902E-2</v>
      </c>
      <c r="T12" s="17">
        <v>7.6760527960613806E-2</v>
      </c>
      <c r="U12" s="17">
        <v>6.4799885877246596E-2</v>
      </c>
      <c r="V12" s="17">
        <v>6.0425387797166497E-2</v>
      </c>
      <c r="W12" s="17">
        <v>4.8796836875374998E-2</v>
      </c>
      <c r="X12" s="17">
        <v>4.6825941538017897E-2</v>
      </c>
      <c r="Y12" s="17">
        <v>4.16631879619523E-2</v>
      </c>
      <c r="Z12" s="17"/>
      <c r="AA12" s="17">
        <v>4.7539466495800903E-2</v>
      </c>
      <c r="AB12" s="17">
        <v>7.6553549156422901E-2</v>
      </c>
      <c r="AC12" s="17"/>
      <c r="AD12" s="17">
        <v>5.0391168367867299E-2</v>
      </c>
      <c r="AE12" s="17">
        <v>3.4313827597988997E-2</v>
      </c>
      <c r="AF12" s="17">
        <v>4.8219587615515001E-2</v>
      </c>
      <c r="AG12" s="17"/>
      <c r="AH12" s="17">
        <v>3.8472073209534802E-2</v>
      </c>
      <c r="AI12" s="17">
        <v>6.16741632167409E-2</v>
      </c>
      <c r="AJ12" s="17"/>
      <c r="AK12" s="17">
        <v>6.0583582548896203E-2</v>
      </c>
      <c r="AL12" s="17">
        <v>5.7988739884776E-2</v>
      </c>
      <c r="AM12" s="17"/>
      <c r="AN12" s="17">
        <v>6.22077916086958E-2</v>
      </c>
      <c r="AO12" s="17">
        <v>5.2698462433101299E-2</v>
      </c>
      <c r="AP12" s="17"/>
      <c r="AQ12" s="17">
        <v>4.4358627560290097E-2</v>
      </c>
      <c r="AR12" s="17">
        <v>6.5996063594511795E-2</v>
      </c>
      <c r="AS12" s="17"/>
      <c r="AT12" s="17">
        <v>7.8828404481009695E-2</v>
      </c>
      <c r="AU12" s="17">
        <v>6.7076501919918596E-2</v>
      </c>
      <c r="AV12" s="17">
        <v>5.18174089879824E-2</v>
      </c>
      <c r="AW12" s="17">
        <v>2.9838945881316799E-2</v>
      </c>
      <c r="AX12" s="17"/>
      <c r="AY12" s="17">
        <v>5.8599890633281602E-2</v>
      </c>
      <c r="AZ12" s="17">
        <v>5.8843068055849899E-2</v>
      </c>
      <c r="BA12" s="17"/>
      <c r="BB12" s="17">
        <v>5.7582309435945798E-2</v>
      </c>
      <c r="BC12" s="17">
        <v>5.9017503175563202E-2</v>
      </c>
      <c r="BD12" s="17"/>
      <c r="BE12" s="17">
        <v>5.4824841846366899E-2</v>
      </c>
      <c r="BF12" s="17">
        <v>5.9315039774127602E-2</v>
      </c>
      <c r="BG12" s="17"/>
      <c r="BH12" s="17">
        <v>7.4329017070084893E-2</v>
      </c>
      <c r="BI12" s="17">
        <v>5.7435212286720799E-2</v>
      </c>
      <c r="BJ12" s="17"/>
      <c r="BK12" s="17">
        <v>5.0760803137128899E-2</v>
      </c>
      <c r="BL12" s="17">
        <v>6.01868384503862E-2</v>
      </c>
      <c r="BM12" s="17"/>
      <c r="BN12" s="17">
        <v>6.1738411606278298E-2</v>
      </c>
      <c r="BO12" s="17">
        <v>5.8660618824556303E-2</v>
      </c>
      <c r="BP12" s="17"/>
      <c r="BQ12" s="17">
        <v>5.6238399359410003E-2</v>
      </c>
      <c r="BR12" s="17">
        <v>5.8995875261651301E-2</v>
      </c>
      <c r="BS12" s="17"/>
      <c r="BT12" s="17">
        <v>6.1225576971102001E-2</v>
      </c>
      <c r="BU12" s="17">
        <v>5.8632366984931003E-2</v>
      </c>
      <c r="BV12" s="17"/>
      <c r="BW12" s="17">
        <v>4.8416193526850601E-2</v>
      </c>
      <c r="BX12" s="17">
        <v>6.3737823439662097E-2</v>
      </c>
      <c r="BY12" s="17"/>
      <c r="BZ12" s="17">
        <v>5.3351276384793901E-2</v>
      </c>
      <c r="CA12" s="17">
        <v>5.9056347686661501E-2</v>
      </c>
    </row>
    <row r="13" spans="2:79" x14ac:dyDescent="0.35">
      <c r="B13" s="18" t="s">
        <v>675</v>
      </c>
      <c r="C13" s="17">
        <v>3.1978770459246297E-2</v>
      </c>
      <c r="D13" s="17">
        <v>3.5951007502898799E-2</v>
      </c>
      <c r="E13" s="17">
        <v>3.2853615978968E-2</v>
      </c>
      <c r="F13" s="17">
        <v>4.4502592964153598E-2</v>
      </c>
      <c r="G13" s="17">
        <v>3.5668337957540597E-2</v>
      </c>
      <c r="H13" s="17">
        <v>2.6299472834653202E-2</v>
      </c>
      <c r="I13" s="17">
        <v>3.1674170878980903E-2</v>
      </c>
      <c r="J13" s="17">
        <v>2.02945038050532E-2</v>
      </c>
      <c r="K13" s="17">
        <v>2.0360942057432E-2</v>
      </c>
      <c r="L13" s="17">
        <v>1.0959615451816901E-2</v>
      </c>
      <c r="M13" s="17"/>
      <c r="N13" s="17">
        <v>5.8701504596686202E-2</v>
      </c>
      <c r="O13" s="17">
        <v>2.77683298668602E-2</v>
      </c>
      <c r="P13" s="17">
        <v>2.0853841388362802E-2</v>
      </c>
      <c r="Q13" s="17">
        <v>1.7299374258050299E-2</v>
      </c>
      <c r="R13" s="17"/>
      <c r="S13" s="17">
        <v>4.7716139646443799E-2</v>
      </c>
      <c r="T13" s="17">
        <v>3.9299297864785997E-2</v>
      </c>
      <c r="U13" s="17">
        <v>3.2037099278283999E-2</v>
      </c>
      <c r="V13" s="17">
        <v>3.7792816973193699E-2</v>
      </c>
      <c r="W13" s="17">
        <v>2.06788083995239E-2</v>
      </c>
      <c r="X13" s="17">
        <v>2.0638485110552302E-2</v>
      </c>
      <c r="Y13" s="17">
        <v>2.1610711080609499E-2</v>
      </c>
      <c r="Z13" s="17"/>
      <c r="AA13" s="17">
        <v>1.3813586493057001E-2</v>
      </c>
      <c r="AB13" s="17">
        <v>6.0640068654880697E-2</v>
      </c>
      <c r="AC13" s="17"/>
      <c r="AD13" s="17">
        <v>9.4102468011987503E-3</v>
      </c>
      <c r="AE13" s="17">
        <v>5.0068941660353196E-3</v>
      </c>
      <c r="AF13" s="17">
        <v>2.10758459217157E-2</v>
      </c>
      <c r="AG13" s="17"/>
      <c r="AH13" s="17">
        <v>8.6937936111214295E-3</v>
      </c>
      <c r="AI13" s="17">
        <v>3.5277873574966E-2</v>
      </c>
      <c r="AJ13" s="17"/>
      <c r="AK13" s="17">
        <v>3.2343329512102899E-2</v>
      </c>
      <c r="AL13" s="17">
        <v>3.1814502702628401E-2</v>
      </c>
      <c r="AM13" s="17"/>
      <c r="AN13" s="17">
        <v>4.0197049209595798E-2</v>
      </c>
      <c r="AO13" s="17">
        <v>1.7299374258050299E-2</v>
      </c>
      <c r="AP13" s="17"/>
      <c r="AQ13" s="17">
        <v>2.1317087701435301E-2</v>
      </c>
      <c r="AR13" s="17">
        <v>3.7297223702188999E-2</v>
      </c>
      <c r="AS13" s="17"/>
      <c r="AT13" s="17">
        <v>7.1674886872523894E-2</v>
      </c>
      <c r="AU13" s="17">
        <v>3.6593394646110902E-2</v>
      </c>
      <c r="AV13" s="17">
        <v>1.7505453488812901E-2</v>
      </c>
      <c r="AW13" s="17">
        <v>3.9304946246234698E-3</v>
      </c>
      <c r="AX13" s="17"/>
      <c r="AY13" s="17">
        <v>1.13421416736234E-2</v>
      </c>
      <c r="AZ13" s="17">
        <v>3.7093600480348897E-2</v>
      </c>
      <c r="BA13" s="17"/>
      <c r="BB13" s="17">
        <v>2.4826120228657302E-2</v>
      </c>
      <c r="BC13" s="17">
        <v>3.3292754745415702E-2</v>
      </c>
      <c r="BD13" s="17"/>
      <c r="BE13" s="17">
        <v>1.7461401536162401E-2</v>
      </c>
      <c r="BF13" s="17">
        <v>3.38813213128768E-2</v>
      </c>
      <c r="BG13" s="17"/>
      <c r="BH13" s="17">
        <v>3.1684009172415602E-2</v>
      </c>
      <c r="BI13" s="17">
        <v>3.2004567922127199E-2</v>
      </c>
      <c r="BJ13" s="17"/>
      <c r="BK13" s="17">
        <v>2.7887416719277799E-2</v>
      </c>
      <c r="BL13" s="17">
        <v>3.2687692567213197E-2</v>
      </c>
      <c r="BM13" s="17"/>
      <c r="BN13" s="17">
        <v>4.2347162222470397E-2</v>
      </c>
      <c r="BO13" s="17">
        <v>3.1506259048580398E-2</v>
      </c>
      <c r="BP13" s="17"/>
      <c r="BQ13" s="17">
        <v>1.6632224282012401E-2</v>
      </c>
      <c r="BR13" s="17">
        <v>3.3186073275418802E-2</v>
      </c>
      <c r="BS13" s="17"/>
      <c r="BT13" s="17">
        <v>2.8217256317146701E-2</v>
      </c>
      <c r="BU13" s="17">
        <v>3.2230074241839102E-2</v>
      </c>
      <c r="BV13" s="17"/>
      <c r="BW13" s="17">
        <v>1.6226278381678699E-2</v>
      </c>
      <c r="BX13" s="17">
        <v>3.9481289687864199E-2</v>
      </c>
      <c r="BY13" s="17"/>
      <c r="BZ13" s="17">
        <v>1.1705042425772499E-2</v>
      </c>
      <c r="CA13" s="17">
        <v>3.29529994259335E-2</v>
      </c>
    </row>
    <row r="14" spans="2:79" x14ac:dyDescent="0.35">
      <c r="B14" s="18" t="s">
        <v>75</v>
      </c>
      <c r="C14" s="19">
        <v>6.81949750227408E-2</v>
      </c>
      <c r="D14" s="19">
        <v>6.2055717726285299E-2</v>
      </c>
      <c r="E14" s="19">
        <v>4.96013327168792E-2</v>
      </c>
      <c r="F14" s="19">
        <v>7.3355456259058802E-2</v>
      </c>
      <c r="G14" s="19">
        <v>9.6454665930360506E-2</v>
      </c>
      <c r="H14" s="19">
        <v>8.2556469279556996E-2</v>
      </c>
      <c r="I14" s="19">
        <v>3.3084726757952397E-2</v>
      </c>
      <c r="J14" s="19">
        <v>9.05451318442001E-2</v>
      </c>
      <c r="K14" s="19">
        <v>9.72642939239554E-2</v>
      </c>
      <c r="L14" s="19">
        <v>4.55518556943924E-2</v>
      </c>
      <c r="M14" s="19"/>
      <c r="N14" s="19">
        <v>0.11737878541338399</v>
      </c>
      <c r="O14" s="19">
        <v>8.0510118716089402E-2</v>
      </c>
      <c r="P14" s="19">
        <v>4.1681460052432097E-2</v>
      </c>
      <c r="Q14" s="19">
        <v>3.3097976636065299E-2</v>
      </c>
      <c r="R14" s="19"/>
      <c r="S14" s="19">
        <v>7.3558442826804293E-2</v>
      </c>
      <c r="T14" s="19">
        <v>6.2917879906449994E-2</v>
      </c>
      <c r="U14" s="19">
        <v>3.7471195634696398E-2</v>
      </c>
      <c r="V14" s="19">
        <v>8.0470396924478396E-2</v>
      </c>
      <c r="W14" s="19">
        <v>4.1822862964484703E-2</v>
      </c>
      <c r="X14" s="19">
        <v>3.0742815454672098E-2</v>
      </c>
      <c r="Y14" s="19">
        <v>4.9859174537173201E-2</v>
      </c>
      <c r="Z14" s="19"/>
      <c r="AA14" s="19">
        <v>2.3268820533772602E-2</v>
      </c>
      <c r="AB14" s="19">
        <v>0.13908013164918301</v>
      </c>
      <c r="AC14" s="19"/>
      <c r="AD14" s="19">
        <v>2.0445160927808698E-2</v>
      </c>
      <c r="AE14" s="19">
        <v>8.1600289393295809E-3</v>
      </c>
      <c r="AF14" s="19">
        <v>2.5032681635808698E-2</v>
      </c>
      <c r="AG14" s="19"/>
      <c r="AH14" s="19">
        <v>4.4521617486291201E-3</v>
      </c>
      <c r="AI14" s="19">
        <v>7.7226296601843006E-2</v>
      </c>
      <c r="AJ14" s="19"/>
      <c r="AK14" s="19">
        <v>9.92367191519474E-2</v>
      </c>
      <c r="AL14" s="19">
        <v>5.4207782468735997E-2</v>
      </c>
      <c r="AM14" s="19"/>
      <c r="AN14" s="19">
        <v>8.7844074487660601E-2</v>
      </c>
      <c r="AO14" s="19">
        <v>3.3097976636065299E-2</v>
      </c>
      <c r="AP14" s="19"/>
      <c r="AQ14" s="19">
        <v>3.2427153173887502E-2</v>
      </c>
      <c r="AR14" s="19">
        <v>8.6037326218724994E-2</v>
      </c>
      <c r="AS14" s="19"/>
      <c r="AT14" s="19">
        <v>0.21369704627945399</v>
      </c>
      <c r="AU14" s="19">
        <v>6.4804635958216394E-2</v>
      </c>
      <c r="AV14" s="19">
        <v>1.8635879794753001E-2</v>
      </c>
      <c r="AW14" s="19">
        <v>3.9256234025318998E-3</v>
      </c>
      <c r="AX14" s="19"/>
      <c r="AY14" s="19">
        <v>2.2698124973222801E-2</v>
      </c>
      <c r="AZ14" s="19">
        <v>7.9471460969951502E-2</v>
      </c>
      <c r="BA14" s="19"/>
      <c r="BB14" s="19">
        <v>8.9128179962011195E-2</v>
      </c>
      <c r="BC14" s="19">
        <v>6.4349421072439406E-2</v>
      </c>
      <c r="BD14" s="19"/>
      <c r="BE14" s="19">
        <v>3.34390121533217E-2</v>
      </c>
      <c r="BF14" s="19">
        <v>7.2749862838591403E-2</v>
      </c>
      <c r="BG14" s="19"/>
      <c r="BH14" s="19">
        <v>7.81103448015492E-2</v>
      </c>
      <c r="BI14" s="19">
        <v>6.7327183371503105E-2</v>
      </c>
      <c r="BJ14" s="19"/>
      <c r="BK14" s="19">
        <v>4.24643435970503E-2</v>
      </c>
      <c r="BL14" s="19">
        <v>7.2653404830807705E-2</v>
      </c>
      <c r="BM14" s="19"/>
      <c r="BN14" s="19">
        <v>3.2544978098171397E-2</v>
      </c>
      <c r="BO14" s="19">
        <v>6.98196272081269E-2</v>
      </c>
      <c r="BP14" s="19"/>
      <c r="BQ14" s="19">
        <v>2.0318691354603499E-2</v>
      </c>
      <c r="BR14" s="19">
        <v>7.1961371150760997E-2</v>
      </c>
      <c r="BS14" s="19"/>
      <c r="BT14" s="19">
        <v>3.6495530029568603E-2</v>
      </c>
      <c r="BU14" s="19">
        <v>7.0312789852603502E-2</v>
      </c>
      <c r="BV14" s="19"/>
      <c r="BW14" s="19">
        <v>3.1936591104040297E-2</v>
      </c>
      <c r="BX14" s="19">
        <v>8.5463939273549505E-2</v>
      </c>
      <c r="BY14" s="19"/>
      <c r="BZ14" s="19">
        <v>4.1477633972831999E-3</v>
      </c>
      <c r="CA14" s="19">
        <v>7.1272684692025495E-2</v>
      </c>
    </row>
    <row r="15" spans="2:79" x14ac:dyDescent="0.35">
      <c r="B15" s="16"/>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671</v>
      </c>
      <c r="C9" s="17">
        <v>0.158345247496191</v>
      </c>
      <c r="D9" s="17">
        <v>0.18830748868577399</v>
      </c>
      <c r="E9" s="17">
        <v>0.156777860758397</v>
      </c>
      <c r="F9" s="17">
        <v>9.7157043606114601E-2</v>
      </c>
      <c r="G9" s="17">
        <v>0.16341280669569899</v>
      </c>
      <c r="H9" s="17">
        <v>9.8546433158033894E-2</v>
      </c>
      <c r="I9" s="17">
        <v>0.19196322636277699</v>
      </c>
      <c r="J9" s="17">
        <v>0.18465816189805301</v>
      </c>
      <c r="K9" s="17">
        <v>0.23722054265054601</v>
      </c>
      <c r="L9" s="17">
        <v>0.22125263633360601</v>
      </c>
      <c r="M9" s="17"/>
      <c r="N9" s="17">
        <v>7.8812265345661797E-2</v>
      </c>
      <c r="O9" s="17">
        <v>0.120366356613704</v>
      </c>
      <c r="P9" s="17">
        <v>0.16474162357143299</v>
      </c>
      <c r="Q9" s="17">
        <v>0.24067996774841799</v>
      </c>
      <c r="R9" s="17"/>
      <c r="S9" s="17">
        <v>0.134848710056195</v>
      </c>
      <c r="T9" s="17">
        <v>0.139630631023479</v>
      </c>
      <c r="U9" s="17">
        <v>0.161822646555006</v>
      </c>
      <c r="V9" s="17">
        <v>0.112419822900603</v>
      </c>
      <c r="W9" s="17">
        <v>0.19335283146773899</v>
      </c>
      <c r="X9" s="17">
        <v>0.19584555056776801</v>
      </c>
      <c r="Y9" s="17">
        <v>0.260944568503017</v>
      </c>
      <c r="Z9" s="17"/>
      <c r="AA9" s="17">
        <v>0.219717127396587</v>
      </c>
      <c r="AB9" s="17">
        <v>6.1511780027545801E-2</v>
      </c>
      <c r="AC9" s="17"/>
      <c r="AD9" s="17">
        <v>0.21957417282946901</v>
      </c>
      <c r="AE9" s="17">
        <v>0.32525486596037401</v>
      </c>
      <c r="AF9" s="17">
        <v>0.17234568693589999</v>
      </c>
      <c r="AG9" s="17"/>
      <c r="AH9" s="17">
        <v>0.318917009547588</v>
      </c>
      <c r="AI9" s="17">
        <v>0.13559483619298801</v>
      </c>
      <c r="AJ9" s="17"/>
      <c r="AK9" s="17">
        <v>0.12732337323421899</v>
      </c>
      <c r="AL9" s="17">
        <v>0.17232348682714599</v>
      </c>
      <c r="AM9" s="17"/>
      <c r="AN9" s="17">
        <v>0.11225004898865699</v>
      </c>
      <c r="AO9" s="17">
        <v>0.24067996774841799</v>
      </c>
      <c r="AP9" s="17"/>
      <c r="AQ9" s="17">
        <v>0.25176132372202298</v>
      </c>
      <c r="AR9" s="17">
        <v>0.11174575238532</v>
      </c>
      <c r="AS9" s="17"/>
      <c r="AT9" s="17">
        <v>5.5393475340731503E-2</v>
      </c>
      <c r="AU9" s="17">
        <v>0.11400816559126301</v>
      </c>
      <c r="AV9" s="17">
        <v>0.180770001421557</v>
      </c>
      <c r="AW9" s="17">
        <v>0.35272776860447802</v>
      </c>
      <c r="AX9" s="17"/>
      <c r="AY9" s="17">
        <v>0.26378981839933202</v>
      </c>
      <c r="AZ9" s="17">
        <v>0.132210598158823</v>
      </c>
      <c r="BA9" s="17"/>
      <c r="BB9" s="17">
        <v>0.15470074666112499</v>
      </c>
      <c r="BC9" s="17">
        <v>0.159014763923504</v>
      </c>
      <c r="BD9" s="17"/>
      <c r="BE9" s="17">
        <v>0.22339467473327401</v>
      </c>
      <c r="BF9" s="17">
        <v>0.149820297556997</v>
      </c>
      <c r="BG9" s="17"/>
      <c r="BH9" s="17">
        <v>0.150523236621673</v>
      </c>
      <c r="BI9" s="17">
        <v>0.159029828695301</v>
      </c>
      <c r="BJ9" s="17"/>
      <c r="BK9" s="17">
        <v>0.17630354552760399</v>
      </c>
      <c r="BL9" s="17">
        <v>0.15523355505768099</v>
      </c>
      <c r="BM9" s="17"/>
      <c r="BN9" s="17">
        <v>0.23518273558518801</v>
      </c>
      <c r="BO9" s="17">
        <v>0.15484358680299301</v>
      </c>
      <c r="BP9" s="17"/>
      <c r="BQ9" s="17">
        <v>0.31224320802928601</v>
      </c>
      <c r="BR9" s="17">
        <v>0.14623819493797799</v>
      </c>
      <c r="BS9" s="17"/>
      <c r="BT9" s="17">
        <v>0.25046430501716699</v>
      </c>
      <c r="BU9" s="17">
        <v>0.15219084617550699</v>
      </c>
      <c r="BV9" s="17"/>
      <c r="BW9" s="17">
        <v>0.16822324476318201</v>
      </c>
      <c r="BX9" s="17">
        <v>0.15364060368041099</v>
      </c>
      <c r="BY9" s="17"/>
      <c r="BZ9" s="17">
        <v>0.27118959584629598</v>
      </c>
      <c r="CA9" s="17">
        <v>0.15292265167621599</v>
      </c>
    </row>
    <row r="10" spans="2:79" x14ac:dyDescent="0.35">
      <c r="B10" s="18" t="s">
        <v>672</v>
      </c>
      <c r="C10" s="17">
        <v>0.38625706582488201</v>
      </c>
      <c r="D10" s="17">
        <v>0.36364232820957598</v>
      </c>
      <c r="E10" s="17">
        <v>0.34115942222928097</v>
      </c>
      <c r="F10" s="17">
        <v>0.36836685527397101</v>
      </c>
      <c r="G10" s="17">
        <v>0.366449178579284</v>
      </c>
      <c r="H10" s="17">
        <v>0.44726397677749002</v>
      </c>
      <c r="I10" s="17">
        <v>0.42357527836872999</v>
      </c>
      <c r="J10" s="17">
        <v>0.364272631979915</v>
      </c>
      <c r="K10" s="17">
        <v>0.390482983940865</v>
      </c>
      <c r="L10" s="17">
        <v>0.44350440334105101</v>
      </c>
      <c r="M10" s="17"/>
      <c r="N10" s="17">
        <v>0.30492603076671698</v>
      </c>
      <c r="O10" s="17">
        <v>0.37027755369821003</v>
      </c>
      <c r="P10" s="17">
        <v>0.422778479658733</v>
      </c>
      <c r="Q10" s="17">
        <v>0.44514991961517902</v>
      </c>
      <c r="R10" s="17"/>
      <c r="S10" s="17">
        <v>0.32329405057913502</v>
      </c>
      <c r="T10" s="17">
        <v>0.38349620342622598</v>
      </c>
      <c r="U10" s="17">
        <v>0.40810071372906498</v>
      </c>
      <c r="V10" s="17">
        <v>0.35509607550032202</v>
      </c>
      <c r="W10" s="17">
        <v>0.43655077886646898</v>
      </c>
      <c r="X10" s="17">
        <v>0.478399919816695</v>
      </c>
      <c r="Y10" s="17">
        <v>0.38927834876553102</v>
      </c>
      <c r="Z10" s="17"/>
      <c r="AA10" s="17">
        <v>0.46140947331129201</v>
      </c>
      <c r="AB10" s="17">
        <v>0.26768047639440901</v>
      </c>
      <c r="AC10" s="17"/>
      <c r="AD10" s="17">
        <v>0.463108968896905</v>
      </c>
      <c r="AE10" s="17">
        <v>0.47773301788019201</v>
      </c>
      <c r="AF10" s="17">
        <v>0.46081056064936399</v>
      </c>
      <c r="AG10" s="17"/>
      <c r="AH10" s="17">
        <v>0.46640679174132199</v>
      </c>
      <c r="AI10" s="17">
        <v>0.37490115114136402</v>
      </c>
      <c r="AJ10" s="17"/>
      <c r="AK10" s="17">
        <v>0.358015048818843</v>
      </c>
      <c r="AL10" s="17">
        <v>0.39898272094054499</v>
      </c>
      <c r="AM10" s="17"/>
      <c r="AN10" s="17">
        <v>0.353285826257631</v>
      </c>
      <c r="AO10" s="17">
        <v>0.44514991961517902</v>
      </c>
      <c r="AP10" s="17"/>
      <c r="AQ10" s="17">
        <v>0.439342615380232</v>
      </c>
      <c r="AR10" s="17">
        <v>0.35977597277423701</v>
      </c>
      <c r="AS10" s="17"/>
      <c r="AT10" s="17">
        <v>0.19802130972965301</v>
      </c>
      <c r="AU10" s="17">
        <v>0.36868753844778501</v>
      </c>
      <c r="AV10" s="17">
        <v>0.47518759732048599</v>
      </c>
      <c r="AW10" s="17">
        <v>0.449880774850414</v>
      </c>
      <c r="AX10" s="17"/>
      <c r="AY10" s="17">
        <v>0.45123275814833602</v>
      </c>
      <c r="AZ10" s="17">
        <v>0.37015270957608098</v>
      </c>
      <c r="BA10" s="17"/>
      <c r="BB10" s="17">
        <v>0.40270996462372699</v>
      </c>
      <c r="BC10" s="17">
        <v>0.38323457069557099</v>
      </c>
      <c r="BD10" s="17"/>
      <c r="BE10" s="17">
        <v>0.40492811471764401</v>
      </c>
      <c r="BF10" s="17">
        <v>0.38381016100367699</v>
      </c>
      <c r="BG10" s="17"/>
      <c r="BH10" s="17">
        <v>0.363526164951325</v>
      </c>
      <c r="BI10" s="17">
        <v>0.38824647080353902</v>
      </c>
      <c r="BJ10" s="17"/>
      <c r="BK10" s="17">
        <v>0.46154349005842099</v>
      </c>
      <c r="BL10" s="17">
        <v>0.37321194336393698</v>
      </c>
      <c r="BM10" s="17"/>
      <c r="BN10" s="17">
        <v>0.39963991377388802</v>
      </c>
      <c r="BO10" s="17">
        <v>0.38564717872691001</v>
      </c>
      <c r="BP10" s="17"/>
      <c r="BQ10" s="17">
        <v>0.42833104617629297</v>
      </c>
      <c r="BR10" s="17">
        <v>0.38294713312867701</v>
      </c>
      <c r="BS10" s="17"/>
      <c r="BT10" s="17">
        <v>0.37547501981561199</v>
      </c>
      <c r="BU10" s="17">
        <v>0.38697740578476503</v>
      </c>
      <c r="BV10" s="17"/>
      <c r="BW10" s="17">
        <v>0.44910313362446203</v>
      </c>
      <c r="BX10" s="17">
        <v>0.35632505063721398</v>
      </c>
      <c r="BY10" s="17"/>
      <c r="BZ10" s="17">
        <v>0.45025733065256701</v>
      </c>
      <c r="CA10" s="17">
        <v>0.383181612125995</v>
      </c>
    </row>
    <row r="11" spans="2:79" x14ac:dyDescent="0.35">
      <c r="B11" s="18" t="s">
        <v>673</v>
      </c>
      <c r="C11" s="17">
        <v>0.26732935685808801</v>
      </c>
      <c r="D11" s="17">
        <v>0.246169470004206</v>
      </c>
      <c r="E11" s="17">
        <v>0.30577033587242097</v>
      </c>
      <c r="F11" s="17">
        <v>0.317091903219826</v>
      </c>
      <c r="G11" s="17">
        <v>0.243633275362796</v>
      </c>
      <c r="H11" s="17">
        <v>0.30406539221351703</v>
      </c>
      <c r="I11" s="17">
        <v>0.248815128802511</v>
      </c>
      <c r="J11" s="17">
        <v>0.231696871864708</v>
      </c>
      <c r="K11" s="17">
        <v>0.19544481657544399</v>
      </c>
      <c r="L11" s="17">
        <v>0.186825357932807</v>
      </c>
      <c r="M11" s="17"/>
      <c r="N11" s="17">
        <v>0.33231915504992199</v>
      </c>
      <c r="O11" s="17">
        <v>0.29863209118145301</v>
      </c>
      <c r="P11" s="17">
        <v>0.26967819977910201</v>
      </c>
      <c r="Q11" s="17">
        <v>0.19659783130088501</v>
      </c>
      <c r="R11" s="17"/>
      <c r="S11" s="17">
        <v>0.31447394400124601</v>
      </c>
      <c r="T11" s="17">
        <v>0.26446868431682702</v>
      </c>
      <c r="U11" s="17">
        <v>0.269252978116997</v>
      </c>
      <c r="V11" s="17">
        <v>0.32761011321641598</v>
      </c>
      <c r="W11" s="17">
        <v>0.24295975953528101</v>
      </c>
      <c r="X11" s="17">
        <v>0.20832494845615801</v>
      </c>
      <c r="Y11" s="17">
        <v>0.208651745970828</v>
      </c>
      <c r="Z11" s="17"/>
      <c r="AA11" s="17">
        <v>0.22484520718019199</v>
      </c>
      <c r="AB11" s="17">
        <v>0.33436148187111098</v>
      </c>
      <c r="AC11" s="17"/>
      <c r="AD11" s="17">
        <v>0.227686013476639</v>
      </c>
      <c r="AE11" s="17">
        <v>0.15531435457023501</v>
      </c>
      <c r="AF11" s="17">
        <v>0.25063889228944702</v>
      </c>
      <c r="AG11" s="17"/>
      <c r="AH11" s="17">
        <v>0.15358909134263701</v>
      </c>
      <c r="AI11" s="17">
        <v>0.28344450555642298</v>
      </c>
      <c r="AJ11" s="17"/>
      <c r="AK11" s="17">
        <v>0.28184181002768699</v>
      </c>
      <c r="AL11" s="17">
        <v>0.260790147074345</v>
      </c>
      <c r="AM11" s="17"/>
      <c r="AN11" s="17">
        <v>0.30692849196551197</v>
      </c>
      <c r="AO11" s="17">
        <v>0.19659783130088501</v>
      </c>
      <c r="AP11" s="17"/>
      <c r="AQ11" s="17">
        <v>0.199750942503259</v>
      </c>
      <c r="AR11" s="17">
        <v>0.30104004260467498</v>
      </c>
      <c r="AS11" s="17"/>
      <c r="AT11" s="17">
        <v>0.33594101144584099</v>
      </c>
      <c r="AU11" s="17">
        <v>0.30345745909537403</v>
      </c>
      <c r="AV11" s="17">
        <v>0.23970354884501799</v>
      </c>
      <c r="AW11" s="17">
        <v>0.15879530044503201</v>
      </c>
      <c r="AX11" s="17"/>
      <c r="AY11" s="17">
        <v>0.18510348102133201</v>
      </c>
      <c r="AZ11" s="17">
        <v>0.28770920584458098</v>
      </c>
      <c r="BA11" s="17"/>
      <c r="BB11" s="17">
        <v>0.24666225327581001</v>
      </c>
      <c r="BC11" s="17">
        <v>0.27112602641025102</v>
      </c>
      <c r="BD11" s="17"/>
      <c r="BE11" s="17">
        <v>0.252048367120697</v>
      </c>
      <c r="BF11" s="17">
        <v>0.26933198283137799</v>
      </c>
      <c r="BG11" s="17"/>
      <c r="BH11" s="17">
        <v>0.25716404296671003</v>
      </c>
      <c r="BI11" s="17">
        <v>0.26821902357994898</v>
      </c>
      <c r="BJ11" s="17"/>
      <c r="BK11" s="17">
        <v>0.22632899128050399</v>
      </c>
      <c r="BL11" s="17">
        <v>0.27443362293724199</v>
      </c>
      <c r="BM11" s="17"/>
      <c r="BN11" s="17">
        <v>0.20375066759911101</v>
      </c>
      <c r="BO11" s="17">
        <v>0.27022678365638902</v>
      </c>
      <c r="BP11" s="17"/>
      <c r="BQ11" s="17">
        <v>0.16907569000029199</v>
      </c>
      <c r="BR11" s="17">
        <v>0.27505890898836899</v>
      </c>
      <c r="BS11" s="17"/>
      <c r="BT11" s="17">
        <v>0.22860858217349</v>
      </c>
      <c r="BU11" s="17">
        <v>0.26991626116724798</v>
      </c>
      <c r="BV11" s="17"/>
      <c r="BW11" s="17">
        <v>0.27152200468538701</v>
      </c>
      <c r="BX11" s="17">
        <v>0.26533250323085</v>
      </c>
      <c r="BY11" s="17"/>
      <c r="BZ11" s="17">
        <v>0.195385756494975</v>
      </c>
      <c r="CA11" s="17">
        <v>0.270786517737715</v>
      </c>
    </row>
    <row r="12" spans="2:79" x14ac:dyDescent="0.35">
      <c r="B12" s="18" t="s">
        <v>674</v>
      </c>
      <c r="C12" s="17">
        <v>7.9626993024197901E-2</v>
      </c>
      <c r="D12" s="17">
        <v>8.8357660564579096E-2</v>
      </c>
      <c r="E12" s="17">
        <v>0.106576488559001</v>
      </c>
      <c r="F12" s="17">
        <v>8.1028628526422397E-2</v>
      </c>
      <c r="G12" s="17">
        <v>8.5478982307506696E-2</v>
      </c>
      <c r="H12" s="17">
        <v>5.1436896225352698E-2</v>
      </c>
      <c r="I12" s="17">
        <v>6.5370295531111594E-2</v>
      </c>
      <c r="J12" s="17">
        <v>7.8751036150307097E-2</v>
      </c>
      <c r="K12" s="17">
        <v>7.2422909511810393E-2</v>
      </c>
      <c r="L12" s="17">
        <v>8.6745207430771201E-2</v>
      </c>
      <c r="M12" s="17"/>
      <c r="N12" s="17">
        <v>9.5404637330483905E-2</v>
      </c>
      <c r="O12" s="17">
        <v>9.31607120554553E-2</v>
      </c>
      <c r="P12" s="17">
        <v>7.2014728599552394E-2</v>
      </c>
      <c r="Q12" s="17">
        <v>6.2859869269960802E-2</v>
      </c>
      <c r="R12" s="17"/>
      <c r="S12" s="17">
        <v>8.1965103069257403E-2</v>
      </c>
      <c r="T12" s="17">
        <v>0.10157689705766799</v>
      </c>
      <c r="U12" s="17">
        <v>7.9623290328582799E-2</v>
      </c>
      <c r="V12" s="17">
        <v>8.4834157611621899E-2</v>
      </c>
      <c r="W12" s="17">
        <v>6.2894895781322693E-2</v>
      </c>
      <c r="X12" s="17">
        <v>6.0404744702666498E-2</v>
      </c>
      <c r="Y12" s="17">
        <v>6.2950196137717795E-2</v>
      </c>
      <c r="Z12" s="17"/>
      <c r="AA12" s="17">
        <v>5.3288225258771998E-2</v>
      </c>
      <c r="AB12" s="17">
        <v>0.121184693647298</v>
      </c>
      <c r="AC12" s="17"/>
      <c r="AD12" s="17">
        <v>5.3758091989272103E-2</v>
      </c>
      <c r="AE12" s="17">
        <v>2.4355527223033101E-2</v>
      </c>
      <c r="AF12" s="17">
        <v>6.8088052575698998E-2</v>
      </c>
      <c r="AG12" s="17"/>
      <c r="AH12" s="17">
        <v>4.0768089090272699E-2</v>
      </c>
      <c r="AI12" s="17">
        <v>8.5132668717072396E-2</v>
      </c>
      <c r="AJ12" s="17"/>
      <c r="AK12" s="17">
        <v>8.9162613208585595E-2</v>
      </c>
      <c r="AL12" s="17">
        <v>7.5330309336395895E-2</v>
      </c>
      <c r="AM12" s="17"/>
      <c r="AN12" s="17">
        <v>8.9014088717050605E-2</v>
      </c>
      <c r="AO12" s="17">
        <v>6.2859869269960802E-2</v>
      </c>
      <c r="AP12" s="17"/>
      <c r="AQ12" s="17">
        <v>5.49517556378748E-2</v>
      </c>
      <c r="AR12" s="17">
        <v>9.1935940802777005E-2</v>
      </c>
      <c r="AS12" s="17"/>
      <c r="AT12" s="17">
        <v>0.116136905441473</v>
      </c>
      <c r="AU12" s="17">
        <v>9.7415289879559205E-2</v>
      </c>
      <c r="AV12" s="17">
        <v>6.3464041538562499E-2</v>
      </c>
      <c r="AW12" s="17">
        <v>2.9876168903290999E-2</v>
      </c>
      <c r="AX12" s="17"/>
      <c r="AY12" s="17">
        <v>5.74200028765341E-2</v>
      </c>
      <c r="AZ12" s="17">
        <v>8.51310402726871E-2</v>
      </c>
      <c r="BA12" s="17"/>
      <c r="BB12" s="17">
        <v>7.2253508809076605E-2</v>
      </c>
      <c r="BC12" s="17">
        <v>8.0981545823599899E-2</v>
      </c>
      <c r="BD12" s="17"/>
      <c r="BE12" s="17">
        <v>6.25501693674652E-2</v>
      </c>
      <c r="BF12" s="17">
        <v>8.1864969175217406E-2</v>
      </c>
      <c r="BG12" s="17"/>
      <c r="BH12" s="17">
        <v>0.10780284459237099</v>
      </c>
      <c r="BI12" s="17">
        <v>7.7161046790943696E-2</v>
      </c>
      <c r="BJ12" s="17"/>
      <c r="BK12" s="17">
        <v>6.2195045478732697E-2</v>
      </c>
      <c r="BL12" s="17">
        <v>8.2647483009988199E-2</v>
      </c>
      <c r="BM12" s="17"/>
      <c r="BN12" s="17">
        <v>8.10189064650539E-2</v>
      </c>
      <c r="BO12" s="17">
        <v>7.9563560333913499E-2</v>
      </c>
      <c r="BP12" s="17"/>
      <c r="BQ12" s="17">
        <v>5.8005913237165599E-2</v>
      </c>
      <c r="BR12" s="17">
        <v>8.1327909322504596E-2</v>
      </c>
      <c r="BS12" s="17"/>
      <c r="BT12" s="17">
        <v>7.1359820408693098E-2</v>
      </c>
      <c r="BU12" s="17">
        <v>8.0179316283167296E-2</v>
      </c>
      <c r="BV12" s="17"/>
      <c r="BW12" s="17">
        <v>6.0647959877363003E-2</v>
      </c>
      <c r="BX12" s="17">
        <v>8.8666233318594107E-2</v>
      </c>
      <c r="BY12" s="17"/>
      <c r="BZ12" s="17">
        <v>6.0729660767096003E-2</v>
      </c>
      <c r="CA12" s="17">
        <v>8.0535080991422495E-2</v>
      </c>
    </row>
    <row r="13" spans="2:79" x14ac:dyDescent="0.35">
      <c r="B13" s="18" t="s">
        <v>675</v>
      </c>
      <c r="C13" s="17">
        <v>4.3344987882732902E-2</v>
      </c>
      <c r="D13" s="17">
        <v>5.2566879470288798E-2</v>
      </c>
      <c r="E13" s="17">
        <v>4.4701713816786698E-2</v>
      </c>
      <c r="F13" s="17">
        <v>6.4153751441795706E-2</v>
      </c>
      <c r="G13" s="17">
        <v>5.5071186982518901E-2</v>
      </c>
      <c r="H13" s="17">
        <v>2.4220713910530201E-2</v>
      </c>
      <c r="I13" s="17">
        <v>3.27801194227424E-2</v>
      </c>
      <c r="J13" s="17">
        <v>4.1554921331442701E-2</v>
      </c>
      <c r="K13" s="17">
        <v>2.2714510313234199E-2</v>
      </c>
      <c r="L13" s="17">
        <v>1.9638464553130001E-2</v>
      </c>
      <c r="M13" s="17"/>
      <c r="N13" s="17">
        <v>7.6749090436013703E-2</v>
      </c>
      <c r="O13" s="17">
        <v>4.1425236941932599E-2</v>
      </c>
      <c r="P13" s="17">
        <v>3.3692775632655603E-2</v>
      </c>
      <c r="Q13" s="17">
        <v>2.1351494684333502E-2</v>
      </c>
      <c r="R13" s="17"/>
      <c r="S13" s="17">
        <v>7.7150189502580305E-2</v>
      </c>
      <c r="T13" s="17">
        <v>5.4340131732554101E-2</v>
      </c>
      <c r="U13" s="17">
        <v>4.1534720415448902E-2</v>
      </c>
      <c r="V13" s="17">
        <v>4.2113448512366203E-2</v>
      </c>
      <c r="W13" s="17">
        <v>2.10780810930799E-2</v>
      </c>
      <c r="X13" s="17">
        <v>2.9012520967444399E-2</v>
      </c>
      <c r="Y13" s="17">
        <v>3.2008168119418499E-2</v>
      </c>
      <c r="Z13" s="17"/>
      <c r="AA13" s="17">
        <v>1.9055077894612499E-2</v>
      </c>
      <c r="AB13" s="17">
        <v>8.1669970146079907E-2</v>
      </c>
      <c r="AC13" s="17"/>
      <c r="AD13" s="17">
        <v>1.5790838698405599E-2</v>
      </c>
      <c r="AE13" s="17">
        <v>9.1822054268370402E-3</v>
      </c>
      <c r="AF13" s="17">
        <v>2.55799260484607E-2</v>
      </c>
      <c r="AG13" s="17"/>
      <c r="AH13" s="17">
        <v>1.41504970803346E-2</v>
      </c>
      <c r="AI13" s="17">
        <v>4.7481373166525898E-2</v>
      </c>
      <c r="AJ13" s="17"/>
      <c r="AK13" s="17">
        <v>4.7714754452631097E-2</v>
      </c>
      <c r="AL13" s="17">
        <v>4.1376001662924801E-2</v>
      </c>
      <c r="AM13" s="17"/>
      <c r="AN13" s="17">
        <v>5.5658073197756702E-2</v>
      </c>
      <c r="AO13" s="17">
        <v>2.1351494684333502E-2</v>
      </c>
      <c r="AP13" s="17"/>
      <c r="AQ13" s="17">
        <v>2.19072004173584E-2</v>
      </c>
      <c r="AR13" s="17">
        <v>5.4038972393124399E-2</v>
      </c>
      <c r="AS13" s="17"/>
      <c r="AT13" s="17">
        <v>9.0473918620609897E-2</v>
      </c>
      <c r="AU13" s="17">
        <v>5.4130852632754599E-2</v>
      </c>
      <c r="AV13" s="17">
        <v>2.38812442671586E-2</v>
      </c>
      <c r="AW13" s="17">
        <v>3.8154286564397802E-3</v>
      </c>
      <c r="AX13" s="17"/>
      <c r="AY13" s="17">
        <v>1.85310681065642E-2</v>
      </c>
      <c r="AZ13" s="17">
        <v>4.9495167891824399E-2</v>
      </c>
      <c r="BA13" s="17"/>
      <c r="BB13" s="17">
        <v>3.9914266375928001E-2</v>
      </c>
      <c r="BC13" s="17">
        <v>4.3975231779028401E-2</v>
      </c>
      <c r="BD13" s="17"/>
      <c r="BE13" s="17">
        <v>2.42539341936856E-2</v>
      </c>
      <c r="BF13" s="17">
        <v>4.5846935769105597E-2</v>
      </c>
      <c r="BG13" s="17"/>
      <c r="BH13" s="17">
        <v>4.0675000101167501E-2</v>
      </c>
      <c r="BI13" s="17">
        <v>4.3578664806280601E-2</v>
      </c>
      <c r="BJ13" s="17"/>
      <c r="BK13" s="17">
        <v>3.3757766472635099E-2</v>
      </c>
      <c r="BL13" s="17">
        <v>4.5006196774351498E-2</v>
      </c>
      <c r="BM13" s="17"/>
      <c r="BN13" s="17">
        <v>3.5942449540137297E-2</v>
      </c>
      <c r="BO13" s="17">
        <v>4.3682338545655799E-2</v>
      </c>
      <c r="BP13" s="17"/>
      <c r="BQ13" s="17">
        <v>1.8851069973377901E-2</v>
      </c>
      <c r="BR13" s="17">
        <v>4.5271908489463997E-2</v>
      </c>
      <c r="BS13" s="17"/>
      <c r="BT13" s="17">
        <v>3.8167864507965603E-2</v>
      </c>
      <c r="BU13" s="17">
        <v>4.36908673977046E-2</v>
      </c>
      <c r="BV13" s="17"/>
      <c r="BW13" s="17">
        <v>2.29148171054025E-2</v>
      </c>
      <c r="BX13" s="17">
        <v>5.30753688501448E-2</v>
      </c>
      <c r="BY13" s="17"/>
      <c r="BZ13" s="17">
        <v>1.6375976522550399E-2</v>
      </c>
      <c r="CA13" s="17">
        <v>4.4640950422361901E-2</v>
      </c>
    </row>
    <row r="14" spans="2:79" x14ac:dyDescent="0.35">
      <c r="B14" s="18" t="s">
        <v>75</v>
      </c>
      <c r="C14" s="19">
        <v>6.5096348913908406E-2</v>
      </c>
      <c r="D14" s="19">
        <v>6.0956173065575499E-2</v>
      </c>
      <c r="E14" s="19">
        <v>4.5014178764113198E-2</v>
      </c>
      <c r="F14" s="19">
        <v>7.2201817931869902E-2</v>
      </c>
      <c r="G14" s="19">
        <v>8.5954570072195202E-2</v>
      </c>
      <c r="H14" s="19">
        <v>7.4466587715076096E-2</v>
      </c>
      <c r="I14" s="19">
        <v>3.7495951512128103E-2</v>
      </c>
      <c r="J14" s="19">
        <v>9.9066376775574699E-2</v>
      </c>
      <c r="K14" s="19">
        <v>8.1714237008101098E-2</v>
      </c>
      <c r="L14" s="19">
        <v>4.2033930408635303E-2</v>
      </c>
      <c r="M14" s="19"/>
      <c r="N14" s="19">
        <v>0.111788821071202</v>
      </c>
      <c r="O14" s="19">
        <v>7.6138049509244798E-2</v>
      </c>
      <c r="P14" s="19">
        <v>3.7094192758523603E-2</v>
      </c>
      <c r="Q14" s="19">
        <v>3.3360917381223598E-2</v>
      </c>
      <c r="R14" s="19"/>
      <c r="S14" s="19">
        <v>6.8268002791585694E-2</v>
      </c>
      <c r="T14" s="19">
        <v>5.6487452443245302E-2</v>
      </c>
      <c r="U14" s="19">
        <v>3.9665650854900099E-2</v>
      </c>
      <c r="V14" s="19">
        <v>7.7926382258671101E-2</v>
      </c>
      <c r="W14" s="19">
        <v>4.3163653256107902E-2</v>
      </c>
      <c r="X14" s="19">
        <v>2.8012315489268601E-2</v>
      </c>
      <c r="Y14" s="19">
        <v>4.6166972503488501E-2</v>
      </c>
      <c r="Z14" s="19"/>
      <c r="AA14" s="19">
        <v>2.1684888958544101E-2</v>
      </c>
      <c r="AB14" s="19">
        <v>0.13359159791355599</v>
      </c>
      <c r="AC14" s="19"/>
      <c r="AD14" s="19">
        <v>2.0081914109309901E-2</v>
      </c>
      <c r="AE14" s="19">
        <v>8.1600289393295809E-3</v>
      </c>
      <c r="AF14" s="19">
        <v>2.25368815011288E-2</v>
      </c>
      <c r="AG14" s="19"/>
      <c r="AH14" s="19">
        <v>6.16852119784573E-3</v>
      </c>
      <c r="AI14" s="19">
        <v>7.3445465225626602E-2</v>
      </c>
      <c r="AJ14" s="19"/>
      <c r="AK14" s="19">
        <v>9.5942400258033994E-2</v>
      </c>
      <c r="AL14" s="19">
        <v>5.1197334158643401E-2</v>
      </c>
      <c r="AM14" s="19"/>
      <c r="AN14" s="19">
        <v>8.2863470873392395E-2</v>
      </c>
      <c r="AO14" s="19">
        <v>3.3360917381223598E-2</v>
      </c>
      <c r="AP14" s="19"/>
      <c r="AQ14" s="19">
        <v>3.2286162339253598E-2</v>
      </c>
      <c r="AR14" s="19">
        <v>8.1463319039866006E-2</v>
      </c>
      <c r="AS14" s="19"/>
      <c r="AT14" s="19">
        <v>0.204033379421692</v>
      </c>
      <c r="AU14" s="19">
        <v>6.23006943532649E-2</v>
      </c>
      <c r="AV14" s="19">
        <v>1.6993566607218499E-2</v>
      </c>
      <c r="AW14" s="19">
        <v>4.9045585403462598E-3</v>
      </c>
      <c r="AX14" s="19"/>
      <c r="AY14" s="19">
        <v>2.39228714479017E-2</v>
      </c>
      <c r="AZ14" s="19">
        <v>7.5301278256003301E-2</v>
      </c>
      <c r="BA14" s="19"/>
      <c r="BB14" s="19">
        <v>8.3759260254332599E-2</v>
      </c>
      <c r="BC14" s="19">
        <v>6.1667861368045099E-2</v>
      </c>
      <c r="BD14" s="19"/>
      <c r="BE14" s="19">
        <v>3.2824739867234297E-2</v>
      </c>
      <c r="BF14" s="19">
        <v>6.9325653663624504E-2</v>
      </c>
      <c r="BG14" s="19"/>
      <c r="BH14" s="19">
        <v>8.0308710766752903E-2</v>
      </c>
      <c r="BI14" s="19">
        <v>6.3764965323987205E-2</v>
      </c>
      <c r="BJ14" s="19"/>
      <c r="BK14" s="19">
        <v>3.9871161182102703E-2</v>
      </c>
      <c r="BL14" s="19">
        <v>6.9467198856800902E-2</v>
      </c>
      <c r="BM14" s="19"/>
      <c r="BN14" s="19">
        <v>4.4465327036621101E-2</v>
      </c>
      <c r="BO14" s="19">
        <v>6.6036551934138807E-2</v>
      </c>
      <c r="BP14" s="19"/>
      <c r="BQ14" s="19">
        <v>1.34930725835853E-2</v>
      </c>
      <c r="BR14" s="19">
        <v>6.9155945133007393E-2</v>
      </c>
      <c r="BS14" s="19"/>
      <c r="BT14" s="19">
        <v>3.5924408077072298E-2</v>
      </c>
      <c r="BU14" s="19">
        <v>6.7045303191607494E-2</v>
      </c>
      <c r="BV14" s="19"/>
      <c r="BW14" s="19">
        <v>2.75888399442039E-2</v>
      </c>
      <c r="BX14" s="19">
        <v>8.2960240282785799E-2</v>
      </c>
      <c r="BY14" s="19"/>
      <c r="BZ14" s="19">
        <v>6.0616797165152199E-3</v>
      </c>
      <c r="CA14" s="19">
        <v>6.7933187046290394E-2</v>
      </c>
    </row>
    <row r="15" spans="2:79" x14ac:dyDescent="0.35">
      <c r="B15" s="16"/>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C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0.7265625" customWidth="1"/>
    <col min="13" max="13" width="2.1796875" customWidth="1"/>
    <col min="14" max="17" width="10.7265625" customWidth="1"/>
    <col min="18" max="18" width="2.1796875" customWidth="1"/>
    <col min="19" max="25" width="10.7265625" customWidth="1"/>
    <col min="26" max="26" width="2.1796875" customWidth="1"/>
    <col min="27" max="28" width="10.7265625" customWidth="1"/>
    <col min="29" max="29" width="2.1796875" customWidth="1"/>
    <col min="30"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4" width="10.7265625" customWidth="1"/>
    <col min="45" max="45" width="2.1796875" customWidth="1"/>
    <col min="46" max="49" width="10.7265625" customWidth="1"/>
    <col min="50" max="50" width="2.1796875" customWidth="1"/>
    <col min="51" max="52" width="10.7265625" customWidth="1"/>
    <col min="53" max="53" width="2.1796875" customWidth="1"/>
    <col min="54" max="55" width="10.7265625" customWidth="1"/>
    <col min="56" max="56" width="2.1796875" customWidth="1"/>
    <col min="57" max="58" width="10.7265625" customWidth="1"/>
    <col min="59" max="59" width="2.1796875" customWidth="1"/>
    <col min="60" max="61" width="10.7265625" customWidth="1"/>
    <col min="62" max="62" width="2.1796875" customWidth="1"/>
    <col min="63"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 min="78" max="79" width="10.7265625" customWidth="1"/>
    <col min="80" max="80" width="2.1796875" customWidth="1"/>
  </cols>
  <sheetData>
    <row r="2" spans="2:79" ht="40" customHeight="1" x14ac:dyDescent="0.35">
      <c r="D2" s="30" t="s">
        <v>680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3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43.5" x14ac:dyDescent="0.3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3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1121</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312</v>
      </c>
      <c r="CA7" s="10">
        <v>6872</v>
      </c>
    </row>
    <row r="8" spans="2:79" ht="30" customHeight="1" x14ac:dyDescent="0.35">
      <c r="B8" s="11" t="s">
        <v>27</v>
      </c>
      <c r="C8" s="11">
        <v>7184</v>
      </c>
      <c r="D8" s="11">
        <v>1017</v>
      </c>
      <c r="E8" s="11">
        <v>1011</v>
      </c>
      <c r="F8" s="11">
        <v>1018</v>
      </c>
      <c r="G8" s="11">
        <v>1016</v>
      </c>
      <c r="H8" s="11">
        <v>1009</v>
      </c>
      <c r="I8" s="11">
        <v>1031</v>
      </c>
      <c r="J8" s="11">
        <v>508</v>
      </c>
      <c r="K8" s="11">
        <v>279</v>
      </c>
      <c r="L8" s="11">
        <v>295</v>
      </c>
      <c r="M8" s="11"/>
      <c r="N8" s="11">
        <v>2102</v>
      </c>
      <c r="O8" s="11">
        <v>1377</v>
      </c>
      <c r="P8" s="11">
        <v>1126</v>
      </c>
      <c r="Q8" s="11">
        <v>2578</v>
      </c>
      <c r="R8" s="11"/>
      <c r="S8" s="11">
        <v>976</v>
      </c>
      <c r="T8" s="11">
        <v>519</v>
      </c>
      <c r="U8" s="11">
        <v>556</v>
      </c>
      <c r="V8" s="11">
        <v>1627</v>
      </c>
      <c r="W8" s="11">
        <v>1049</v>
      </c>
      <c r="X8" s="11">
        <v>1110</v>
      </c>
      <c r="Y8" s="11">
        <v>772</v>
      </c>
      <c r="Z8" s="11"/>
      <c r="AA8" s="11">
        <v>4397</v>
      </c>
      <c r="AB8" s="11">
        <v>2787</v>
      </c>
      <c r="AC8" s="11"/>
      <c r="AD8" s="11">
        <v>1402</v>
      </c>
      <c r="AE8" s="11">
        <v>1018</v>
      </c>
      <c r="AF8" s="11">
        <v>1907</v>
      </c>
      <c r="AG8" s="11"/>
      <c r="AH8" s="11">
        <v>892</v>
      </c>
      <c r="AI8" s="11">
        <v>6292</v>
      </c>
      <c r="AJ8" s="11"/>
      <c r="AK8" s="11">
        <v>2232</v>
      </c>
      <c r="AL8" s="11">
        <v>4952</v>
      </c>
      <c r="AM8" s="11"/>
      <c r="AN8" s="11">
        <v>4606</v>
      </c>
      <c r="AO8" s="11">
        <v>2578</v>
      </c>
      <c r="AP8" s="11"/>
      <c r="AQ8" s="11">
        <v>2391</v>
      </c>
      <c r="AR8" s="11">
        <v>4793</v>
      </c>
      <c r="AS8" s="11"/>
      <c r="AT8" s="11">
        <v>1368</v>
      </c>
      <c r="AU8" s="11">
        <v>2232</v>
      </c>
      <c r="AV8" s="11">
        <v>2653</v>
      </c>
      <c r="AW8" s="11">
        <v>919</v>
      </c>
      <c r="AX8" s="11"/>
      <c r="AY8" s="11">
        <v>1427</v>
      </c>
      <c r="AZ8" s="11">
        <v>5757</v>
      </c>
      <c r="BA8" s="11"/>
      <c r="BB8" s="11">
        <v>1115</v>
      </c>
      <c r="BC8" s="11">
        <v>6069</v>
      </c>
      <c r="BD8" s="11"/>
      <c r="BE8" s="11">
        <v>832</v>
      </c>
      <c r="BF8" s="11">
        <v>6352</v>
      </c>
      <c r="BG8" s="11"/>
      <c r="BH8" s="11">
        <v>578</v>
      </c>
      <c r="BI8" s="11">
        <v>6606</v>
      </c>
      <c r="BJ8" s="11"/>
      <c r="BK8" s="11">
        <v>1061</v>
      </c>
      <c r="BL8" s="11">
        <v>6123</v>
      </c>
      <c r="BM8" s="11"/>
      <c r="BN8" s="11">
        <v>313</v>
      </c>
      <c r="BO8" s="11">
        <v>6871</v>
      </c>
      <c r="BP8" s="11"/>
      <c r="BQ8" s="11">
        <v>524</v>
      </c>
      <c r="BR8" s="11">
        <v>6660</v>
      </c>
      <c r="BS8" s="11"/>
      <c r="BT8" s="11">
        <v>450</v>
      </c>
      <c r="BU8" s="11">
        <v>6734</v>
      </c>
      <c r="BV8" s="11"/>
      <c r="BW8" s="11">
        <v>2318</v>
      </c>
      <c r="BX8" s="11">
        <v>4866</v>
      </c>
      <c r="BY8" s="11"/>
      <c r="BZ8" s="11">
        <v>329</v>
      </c>
      <c r="CA8" s="11">
        <v>6855</v>
      </c>
    </row>
    <row r="9" spans="2:79" x14ac:dyDescent="0.35">
      <c r="B9" s="18" t="s">
        <v>671</v>
      </c>
      <c r="C9" s="17">
        <v>9.9680673774168602E-2</v>
      </c>
      <c r="D9" s="17">
        <v>0.10356635876486101</v>
      </c>
      <c r="E9" s="17">
        <v>9.4897628624200397E-2</v>
      </c>
      <c r="F9" s="17">
        <v>7.7301240866922305E-2</v>
      </c>
      <c r="G9" s="17">
        <v>0.127435721353411</v>
      </c>
      <c r="H9" s="17">
        <v>5.3725868590109999E-2</v>
      </c>
      <c r="I9" s="17">
        <v>0.106265139183619</v>
      </c>
      <c r="J9" s="17">
        <v>0.11121045514330299</v>
      </c>
      <c r="K9" s="17">
        <v>0.18952939807031099</v>
      </c>
      <c r="L9" s="17">
        <v>0.11365336173884</v>
      </c>
      <c r="M9" s="17"/>
      <c r="N9" s="17">
        <v>4.3522566065606498E-2</v>
      </c>
      <c r="O9" s="17">
        <v>6.9212054150115901E-2</v>
      </c>
      <c r="P9" s="17">
        <v>0.10734058541062499</v>
      </c>
      <c r="Q9" s="17">
        <v>0.15839450227725199</v>
      </c>
      <c r="R9" s="17"/>
      <c r="S9" s="17">
        <v>8.53933251485368E-2</v>
      </c>
      <c r="T9" s="17">
        <v>8.35244959361231E-2</v>
      </c>
      <c r="U9" s="17">
        <v>0.113229024992895</v>
      </c>
      <c r="V9" s="17">
        <v>6.6284721149801398E-2</v>
      </c>
      <c r="W9" s="17">
        <v>0.113150112917105</v>
      </c>
      <c r="X9" s="17">
        <v>0.14343053714558501</v>
      </c>
      <c r="Y9" s="17">
        <v>0.16318819434647</v>
      </c>
      <c r="Z9" s="17"/>
      <c r="AA9" s="17">
        <v>0.145220065816838</v>
      </c>
      <c r="AB9" s="17">
        <v>2.7827941789056499E-2</v>
      </c>
      <c r="AC9" s="17"/>
      <c r="AD9" s="17">
        <v>0.137685906354751</v>
      </c>
      <c r="AE9" s="17">
        <v>0.22693745636783</v>
      </c>
      <c r="AF9" s="17">
        <v>0.11367650176060599</v>
      </c>
      <c r="AG9" s="17"/>
      <c r="AH9" s="17">
        <v>0.23281210784220899</v>
      </c>
      <c r="AI9" s="17">
        <v>8.0818111367563505E-2</v>
      </c>
      <c r="AJ9" s="17"/>
      <c r="AK9" s="17">
        <v>8.50009560189703E-2</v>
      </c>
      <c r="AL9" s="17">
        <v>0.106295251809016</v>
      </c>
      <c r="AM9" s="17"/>
      <c r="AN9" s="17">
        <v>6.6809661743085003E-2</v>
      </c>
      <c r="AO9" s="17">
        <v>0.15839450227725199</v>
      </c>
      <c r="AP9" s="17"/>
      <c r="AQ9" s="17">
        <v>0.177129881175728</v>
      </c>
      <c r="AR9" s="17">
        <v>6.1046060681184101E-2</v>
      </c>
      <c r="AS9" s="17"/>
      <c r="AT9" s="17">
        <v>3.1265361986838297E-2</v>
      </c>
      <c r="AU9" s="17">
        <v>6.5072672325579201E-2</v>
      </c>
      <c r="AV9" s="17">
        <v>0.11125715475848</v>
      </c>
      <c r="AW9" s="17">
        <v>0.24954288435431701</v>
      </c>
      <c r="AX9" s="17"/>
      <c r="AY9" s="17">
        <v>0.182962174378796</v>
      </c>
      <c r="AZ9" s="17">
        <v>7.9039186062193595E-2</v>
      </c>
      <c r="BA9" s="17"/>
      <c r="BB9" s="17">
        <v>0.11573801501162</v>
      </c>
      <c r="BC9" s="17">
        <v>9.6730844915847103E-2</v>
      </c>
      <c r="BD9" s="17"/>
      <c r="BE9" s="17">
        <v>0.17689974289539401</v>
      </c>
      <c r="BF9" s="17">
        <v>8.9560850640133999E-2</v>
      </c>
      <c r="BG9" s="17"/>
      <c r="BH9" s="17">
        <v>0.12333648750958701</v>
      </c>
      <c r="BI9" s="17">
        <v>9.7610320562863701E-2</v>
      </c>
      <c r="BJ9" s="17"/>
      <c r="BK9" s="17">
        <v>0.124981699867899</v>
      </c>
      <c r="BL9" s="17">
        <v>9.5296683072784494E-2</v>
      </c>
      <c r="BM9" s="17"/>
      <c r="BN9" s="17">
        <v>0.207981386170287</v>
      </c>
      <c r="BO9" s="17">
        <v>9.4745161733437805E-2</v>
      </c>
      <c r="BP9" s="17"/>
      <c r="BQ9" s="17">
        <v>0.24588158356867601</v>
      </c>
      <c r="BR9" s="17">
        <v>8.8179143196315299E-2</v>
      </c>
      <c r="BS9" s="17"/>
      <c r="BT9" s="17">
        <v>0.194941729946707</v>
      </c>
      <c r="BU9" s="17">
        <v>9.3316358010468503E-2</v>
      </c>
      <c r="BV9" s="17"/>
      <c r="BW9" s="17">
        <v>0.108031048351971</v>
      </c>
      <c r="BX9" s="17">
        <v>9.5703598557902406E-2</v>
      </c>
      <c r="BY9" s="17"/>
      <c r="BZ9" s="17">
        <v>0.21063452159881901</v>
      </c>
      <c r="CA9" s="17">
        <v>9.4348923622558006E-2</v>
      </c>
    </row>
    <row r="10" spans="2:79" x14ac:dyDescent="0.35">
      <c r="B10" s="18" t="s">
        <v>672</v>
      </c>
      <c r="C10" s="17">
        <v>0.267167428347799</v>
      </c>
      <c r="D10" s="17">
        <v>0.25984915119616903</v>
      </c>
      <c r="E10" s="17">
        <v>0.19446102333564499</v>
      </c>
      <c r="F10" s="17">
        <v>0.27135204994074102</v>
      </c>
      <c r="G10" s="17">
        <v>0.24037058890301</v>
      </c>
      <c r="H10" s="17">
        <v>0.306708363248134</v>
      </c>
      <c r="I10" s="17">
        <v>0.31191155754379102</v>
      </c>
      <c r="J10" s="17">
        <v>0.27732705842564398</v>
      </c>
      <c r="K10" s="17">
        <v>0.25524113082226801</v>
      </c>
      <c r="L10" s="17">
        <v>0.32158387526087301</v>
      </c>
      <c r="M10" s="17"/>
      <c r="N10" s="17">
        <v>0.16575612439716</v>
      </c>
      <c r="O10" s="17">
        <v>0.24191828614022101</v>
      </c>
      <c r="P10" s="17">
        <v>0.32064522371781201</v>
      </c>
      <c r="Q10" s="17">
        <v>0.339976616157673</v>
      </c>
      <c r="R10" s="17"/>
      <c r="S10" s="17">
        <v>0.21539435595207199</v>
      </c>
      <c r="T10" s="17">
        <v>0.26234670832686502</v>
      </c>
      <c r="U10" s="17">
        <v>0.32285730931170498</v>
      </c>
      <c r="V10" s="17">
        <v>0.23143843934698799</v>
      </c>
      <c r="W10" s="17">
        <v>0.32550268000810501</v>
      </c>
      <c r="X10" s="17">
        <v>0.330639506556487</v>
      </c>
      <c r="Y10" s="17">
        <v>0.29598649449613801</v>
      </c>
      <c r="Z10" s="17"/>
      <c r="AA10" s="17">
        <v>0.34540116419321798</v>
      </c>
      <c r="AB10" s="17">
        <v>0.14372907307445801</v>
      </c>
      <c r="AC10" s="17"/>
      <c r="AD10" s="17">
        <v>0.367658402045834</v>
      </c>
      <c r="AE10" s="17">
        <v>0.384592715049071</v>
      </c>
      <c r="AF10" s="17">
        <v>0.31349090539918401</v>
      </c>
      <c r="AG10" s="17"/>
      <c r="AH10" s="17">
        <v>0.413375684019121</v>
      </c>
      <c r="AI10" s="17">
        <v>0.24645209266267701</v>
      </c>
      <c r="AJ10" s="17"/>
      <c r="AK10" s="17">
        <v>0.24772912163456301</v>
      </c>
      <c r="AL10" s="17">
        <v>0.275926193248062</v>
      </c>
      <c r="AM10" s="17"/>
      <c r="AN10" s="17">
        <v>0.226405111369166</v>
      </c>
      <c r="AO10" s="17">
        <v>0.339976616157673</v>
      </c>
      <c r="AP10" s="17"/>
      <c r="AQ10" s="17">
        <v>0.34084336801055598</v>
      </c>
      <c r="AR10" s="17">
        <v>0.23041506484878399</v>
      </c>
      <c r="AS10" s="17"/>
      <c r="AT10" s="17">
        <v>0.11845164018088</v>
      </c>
      <c r="AU10" s="17">
        <v>0.219179871931135</v>
      </c>
      <c r="AV10" s="17">
        <v>0.33612742155179198</v>
      </c>
      <c r="AW10" s="17">
        <v>0.40365854408429003</v>
      </c>
      <c r="AX10" s="17"/>
      <c r="AY10" s="17">
        <v>0.36240274001864597</v>
      </c>
      <c r="AZ10" s="17">
        <v>0.243563164479736</v>
      </c>
      <c r="BA10" s="17"/>
      <c r="BB10" s="17">
        <v>0.26070009576005798</v>
      </c>
      <c r="BC10" s="17">
        <v>0.26835551571678301</v>
      </c>
      <c r="BD10" s="17"/>
      <c r="BE10" s="17">
        <v>0.30121710288908499</v>
      </c>
      <c r="BF10" s="17">
        <v>0.26270510203318997</v>
      </c>
      <c r="BG10" s="17"/>
      <c r="BH10" s="17">
        <v>0.24779966818291599</v>
      </c>
      <c r="BI10" s="17">
        <v>0.26886249176441301</v>
      </c>
      <c r="BJ10" s="17"/>
      <c r="BK10" s="17">
        <v>0.31135547276715703</v>
      </c>
      <c r="BL10" s="17">
        <v>0.25951082283586602</v>
      </c>
      <c r="BM10" s="17"/>
      <c r="BN10" s="17">
        <v>0.31742014925158202</v>
      </c>
      <c r="BO10" s="17">
        <v>0.26487729651382802</v>
      </c>
      <c r="BP10" s="17"/>
      <c r="BQ10" s="17">
        <v>0.39280518085617799</v>
      </c>
      <c r="BR10" s="17">
        <v>0.257283587992504</v>
      </c>
      <c r="BS10" s="17"/>
      <c r="BT10" s="17">
        <v>0.30000518500524898</v>
      </c>
      <c r="BU10" s="17">
        <v>0.26497356381662002</v>
      </c>
      <c r="BV10" s="17"/>
      <c r="BW10" s="17">
        <v>0.31308888251983102</v>
      </c>
      <c r="BX10" s="17">
        <v>0.245296184659164</v>
      </c>
      <c r="BY10" s="17"/>
      <c r="BZ10" s="17">
        <v>0.40820973339606798</v>
      </c>
      <c r="CA10" s="17">
        <v>0.260389814537478</v>
      </c>
    </row>
    <row r="11" spans="2:79" x14ac:dyDescent="0.35">
      <c r="B11" s="18" t="s">
        <v>673</v>
      </c>
      <c r="C11" s="17">
        <v>0.277743764445809</v>
      </c>
      <c r="D11" s="17">
        <v>0.24311980572667199</v>
      </c>
      <c r="E11" s="17">
        <v>0.29611291063367601</v>
      </c>
      <c r="F11" s="17">
        <v>0.319457866970906</v>
      </c>
      <c r="G11" s="17">
        <v>0.23542168097560101</v>
      </c>
      <c r="H11" s="17">
        <v>0.32182326406753697</v>
      </c>
      <c r="I11" s="17">
        <v>0.27801450023937302</v>
      </c>
      <c r="J11" s="17">
        <v>0.250108122279945</v>
      </c>
      <c r="K11" s="17">
        <v>0.22378163612604399</v>
      </c>
      <c r="L11" s="17">
        <v>0.28287812362071202</v>
      </c>
      <c r="M11" s="17"/>
      <c r="N11" s="17">
        <v>0.32179000225070697</v>
      </c>
      <c r="O11" s="17">
        <v>0.3046143028037</v>
      </c>
      <c r="P11" s="17">
        <v>0.25076245047058099</v>
      </c>
      <c r="Q11" s="17">
        <v>0.23926580718229101</v>
      </c>
      <c r="R11" s="17"/>
      <c r="S11" s="17">
        <v>0.28311366108836</v>
      </c>
      <c r="T11" s="17">
        <v>0.284870879461808</v>
      </c>
      <c r="U11" s="17">
        <v>0.27733173648984599</v>
      </c>
      <c r="V11" s="17">
        <v>0.33074879564827903</v>
      </c>
      <c r="W11" s="17">
        <v>0.27154008975754401</v>
      </c>
      <c r="X11" s="17">
        <v>0.23157683853052199</v>
      </c>
      <c r="Y11" s="17">
        <v>0.233477945306555</v>
      </c>
      <c r="Z11" s="17"/>
      <c r="AA11" s="17">
        <v>0.26052918640731199</v>
      </c>
      <c r="AB11" s="17">
        <v>0.30490518243044001</v>
      </c>
      <c r="AC11" s="17"/>
      <c r="AD11" s="17">
        <v>0.26020505285826401</v>
      </c>
      <c r="AE11" s="17">
        <v>0.21545699492679399</v>
      </c>
      <c r="AF11" s="17">
        <v>0.285319489713524</v>
      </c>
      <c r="AG11" s="17"/>
      <c r="AH11" s="17">
        <v>0.187062782719116</v>
      </c>
      <c r="AI11" s="17">
        <v>0.29059178707011102</v>
      </c>
      <c r="AJ11" s="17"/>
      <c r="AK11" s="17">
        <v>0.27974649759131598</v>
      </c>
      <c r="AL11" s="17">
        <v>0.276841346913344</v>
      </c>
      <c r="AM11" s="17"/>
      <c r="AN11" s="17">
        <v>0.29928569806497601</v>
      </c>
      <c r="AO11" s="17">
        <v>0.23926580718229101</v>
      </c>
      <c r="AP11" s="17"/>
      <c r="AQ11" s="17">
        <v>0.22832310310235299</v>
      </c>
      <c r="AR11" s="17">
        <v>0.30239667173644402</v>
      </c>
      <c r="AS11" s="17"/>
      <c r="AT11" s="17">
        <v>0.27912601775639601</v>
      </c>
      <c r="AU11" s="17">
        <v>0.30259260286620998</v>
      </c>
      <c r="AV11" s="17">
        <v>0.28568538369316199</v>
      </c>
      <c r="AW11" s="17">
        <v>0.19320740163578501</v>
      </c>
      <c r="AX11" s="17"/>
      <c r="AY11" s="17">
        <v>0.221361870088361</v>
      </c>
      <c r="AZ11" s="17">
        <v>0.29171813055482299</v>
      </c>
      <c r="BA11" s="17"/>
      <c r="BB11" s="17">
        <v>0.27093031945298202</v>
      </c>
      <c r="BC11" s="17">
        <v>0.27899543471719501</v>
      </c>
      <c r="BD11" s="17"/>
      <c r="BE11" s="17">
        <v>0.28857822451058601</v>
      </c>
      <c r="BF11" s="17">
        <v>0.27632387139534798</v>
      </c>
      <c r="BG11" s="17"/>
      <c r="BH11" s="17">
        <v>0.238866045758304</v>
      </c>
      <c r="BI11" s="17">
        <v>0.28114633645762599</v>
      </c>
      <c r="BJ11" s="17"/>
      <c r="BK11" s="17">
        <v>0.25093575237758797</v>
      </c>
      <c r="BL11" s="17">
        <v>0.28238887548574398</v>
      </c>
      <c r="BM11" s="17"/>
      <c r="BN11" s="17">
        <v>0.195227082875428</v>
      </c>
      <c r="BO11" s="17">
        <v>0.281504239021102</v>
      </c>
      <c r="BP11" s="17"/>
      <c r="BQ11" s="17">
        <v>0.171001218538987</v>
      </c>
      <c r="BR11" s="17">
        <v>0.28614113117513201</v>
      </c>
      <c r="BS11" s="17"/>
      <c r="BT11" s="17">
        <v>0.239794965041251</v>
      </c>
      <c r="BU11" s="17">
        <v>0.28027909369752801</v>
      </c>
      <c r="BV11" s="17"/>
      <c r="BW11" s="17">
        <v>0.28998640006554299</v>
      </c>
      <c r="BX11" s="17">
        <v>0.271912902338802</v>
      </c>
      <c r="BY11" s="17"/>
      <c r="BZ11" s="17">
        <v>0.21564621895706201</v>
      </c>
      <c r="CA11" s="17">
        <v>0.28072778531633802</v>
      </c>
    </row>
    <row r="12" spans="2:79" x14ac:dyDescent="0.35">
      <c r="B12" s="18" t="s">
        <v>674</v>
      </c>
      <c r="C12" s="17">
        <v>0.180610362225154</v>
      </c>
      <c r="D12" s="17">
        <v>0.19894088570447799</v>
      </c>
      <c r="E12" s="17">
        <v>0.23613182084147399</v>
      </c>
      <c r="F12" s="17">
        <v>0.13908863545509501</v>
      </c>
      <c r="G12" s="17">
        <v>0.18265514760315901</v>
      </c>
      <c r="H12" s="17">
        <v>0.17288085159288999</v>
      </c>
      <c r="I12" s="17">
        <v>0.18790847561449101</v>
      </c>
      <c r="J12" s="17">
        <v>0.149690931677251</v>
      </c>
      <c r="K12" s="17">
        <v>0.139761262639406</v>
      </c>
      <c r="L12" s="17">
        <v>0.15618992051192601</v>
      </c>
      <c r="M12" s="17"/>
      <c r="N12" s="17">
        <v>0.19563223713119099</v>
      </c>
      <c r="O12" s="17">
        <v>0.20924352993804901</v>
      </c>
      <c r="P12" s="17">
        <v>0.17777813448774801</v>
      </c>
      <c r="Q12" s="17">
        <v>0.154307019471008</v>
      </c>
      <c r="R12" s="17"/>
      <c r="S12" s="17">
        <v>0.19395100373153801</v>
      </c>
      <c r="T12" s="17">
        <v>0.20202509557602499</v>
      </c>
      <c r="U12" s="17">
        <v>0.16662070204823301</v>
      </c>
      <c r="V12" s="17">
        <v>0.16184516975697899</v>
      </c>
      <c r="W12" s="17">
        <v>0.17494624654813101</v>
      </c>
      <c r="X12" s="17">
        <v>0.188725962272703</v>
      </c>
      <c r="Y12" s="17">
        <v>0.16946961819171799</v>
      </c>
      <c r="Z12" s="17"/>
      <c r="AA12" s="17">
        <v>0.15936263706287601</v>
      </c>
      <c r="AB12" s="17">
        <v>0.21413533989608899</v>
      </c>
      <c r="AC12" s="17"/>
      <c r="AD12" s="17">
        <v>0.15596863570008099</v>
      </c>
      <c r="AE12" s="17">
        <v>0.125872915202136</v>
      </c>
      <c r="AF12" s="17">
        <v>0.17681604239139301</v>
      </c>
      <c r="AG12" s="17"/>
      <c r="AH12" s="17">
        <v>0.123362906388529</v>
      </c>
      <c r="AI12" s="17">
        <v>0.188721397127593</v>
      </c>
      <c r="AJ12" s="17"/>
      <c r="AK12" s="17">
        <v>0.174137584371194</v>
      </c>
      <c r="AL12" s="17">
        <v>0.18352695060452401</v>
      </c>
      <c r="AM12" s="17"/>
      <c r="AN12" s="17">
        <v>0.19533632232983</v>
      </c>
      <c r="AO12" s="17">
        <v>0.154307019471008</v>
      </c>
      <c r="AP12" s="17"/>
      <c r="AQ12" s="17">
        <v>0.14488950171929699</v>
      </c>
      <c r="AR12" s="17">
        <v>0.198429287315463</v>
      </c>
      <c r="AS12" s="17"/>
      <c r="AT12" s="17">
        <v>0.18944667411382801</v>
      </c>
      <c r="AU12" s="17">
        <v>0.21343087964174301</v>
      </c>
      <c r="AV12" s="17">
        <v>0.17445857084944799</v>
      </c>
      <c r="AW12" s="17">
        <v>0.10712657615884</v>
      </c>
      <c r="AX12" s="17"/>
      <c r="AY12" s="17">
        <v>0.14358222073250701</v>
      </c>
      <c r="AZ12" s="17">
        <v>0.18978786169464901</v>
      </c>
      <c r="BA12" s="17"/>
      <c r="BB12" s="17">
        <v>0.17462179574218301</v>
      </c>
      <c r="BC12" s="17">
        <v>0.18171049742002901</v>
      </c>
      <c r="BD12" s="17"/>
      <c r="BE12" s="17">
        <v>0.12505183936743</v>
      </c>
      <c r="BF12" s="17">
        <v>0.18789149668205499</v>
      </c>
      <c r="BG12" s="17"/>
      <c r="BH12" s="17">
        <v>0.19180422120816401</v>
      </c>
      <c r="BI12" s="17">
        <v>0.17963067739369601</v>
      </c>
      <c r="BJ12" s="17"/>
      <c r="BK12" s="17">
        <v>0.17857305795600101</v>
      </c>
      <c r="BL12" s="17">
        <v>0.18096337253148501</v>
      </c>
      <c r="BM12" s="17"/>
      <c r="BN12" s="17">
        <v>0.159515200102088</v>
      </c>
      <c r="BO12" s="17">
        <v>0.18157171718170001</v>
      </c>
      <c r="BP12" s="17"/>
      <c r="BQ12" s="17">
        <v>0.11731929929911999</v>
      </c>
      <c r="BR12" s="17">
        <v>0.185589429021467</v>
      </c>
      <c r="BS12" s="17"/>
      <c r="BT12" s="17">
        <v>0.14361506605263699</v>
      </c>
      <c r="BU12" s="17">
        <v>0.18308198868063899</v>
      </c>
      <c r="BV12" s="17"/>
      <c r="BW12" s="17">
        <v>0.17884207437076899</v>
      </c>
      <c r="BX12" s="17">
        <v>0.181452553642481</v>
      </c>
      <c r="BY12" s="17"/>
      <c r="BZ12" s="17">
        <v>0.117076314904857</v>
      </c>
      <c r="CA12" s="17">
        <v>0.183663412417408</v>
      </c>
    </row>
    <row r="13" spans="2:79" x14ac:dyDescent="0.35">
      <c r="B13" s="18" t="s">
        <v>675</v>
      </c>
      <c r="C13" s="17">
        <v>0.107934366621765</v>
      </c>
      <c r="D13" s="17">
        <v>0.139656595466259</v>
      </c>
      <c r="E13" s="17">
        <v>0.12932854824348</v>
      </c>
      <c r="F13" s="17">
        <v>0.113517697437145</v>
      </c>
      <c r="G13" s="17">
        <v>0.13135985201696301</v>
      </c>
      <c r="H13" s="17">
        <v>6.1808035658156103E-2</v>
      </c>
      <c r="I13" s="17">
        <v>8.1338428003324997E-2</v>
      </c>
      <c r="J13" s="17">
        <v>0.113264030220142</v>
      </c>
      <c r="K13" s="17">
        <v>9.4977567616553807E-2</v>
      </c>
      <c r="L13" s="17">
        <v>7.9101180812916005E-2</v>
      </c>
      <c r="M13" s="17"/>
      <c r="N13" s="17">
        <v>0.15742991741114301</v>
      </c>
      <c r="O13" s="17">
        <v>0.10310693242718701</v>
      </c>
      <c r="P13" s="17">
        <v>9.7590553226044693E-2</v>
      </c>
      <c r="Q13" s="17">
        <v>7.4676407518448298E-2</v>
      </c>
      <c r="R13" s="17"/>
      <c r="S13" s="17">
        <v>0.143989721362558</v>
      </c>
      <c r="T13" s="17">
        <v>0.110113204210964</v>
      </c>
      <c r="U13" s="17">
        <v>8.63164326978864E-2</v>
      </c>
      <c r="V13" s="17">
        <v>0.128990454391059</v>
      </c>
      <c r="W13" s="17">
        <v>6.9310913271821206E-2</v>
      </c>
      <c r="X13" s="17">
        <v>7.5368145705594497E-2</v>
      </c>
      <c r="Y13" s="17">
        <v>9.7237318542540696E-2</v>
      </c>
      <c r="Z13" s="17"/>
      <c r="AA13" s="17">
        <v>6.47455264318271E-2</v>
      </c>
      <c r="AB13" s="17">
        <v>0.17607836283514799</v>
      </c>
      <c r="AC13" s="17"/>
      <c r="AD13" s="17">
        <v>5.6875697482995001E-2</v>
      </c>
      <c r="AE13" s="17">
        <v>3.6124308712757701E-2</v>
      </c>
      <c r="AF13" s="17">
        <v>8.3949353669092106E-2</v>
      </c>
      <c r="AG13" s="17"/>
      <c r="AH13" s="17">
        <v>3.5424898318763699E-2</v>
      </c>
      <c r="AI13" s="17">
        <v>0.118207780864686</v>
      </c>
      <c r="AJ13" s="17"/>
      <c r="AK13" s="17">
        <v>0.116732821772366</v>
      </c>
      <c r="AL13" s="17">
        <v>0.103969844336645</v>
      </c>
      <c r="AM13" s="17"/>
      <c r="AN13" s="17">
        <v>0.126553877590241</v>
      </c>
      <c r="AO13" s="17">
        <v>7.4676407518448298E-2</v>
      </c>
      <c r="AP13" s="17"/>
      <c r="AQ13" s="17">
        <v>7.0763410371101093E-2</v>
      </c>
      <c r="AR13" s="17">
        <v>0.12647665467378899</v>
      </c>
      <c r="AS13" s="17"/>
      <c r="AT13" s="17">
        <v>0.18314972568635901</v>
      </c>
      <c r="AU13" s="17">
        <v>0.13066390889247601</v>
      </c>
      <c r="AV13" s="17">
        <v>7.3938534696476405E-2</v>
      </c>
      <c r="AW13" s="17">
        <v>4.0460817011226703E-2</v>
      </c>
      <c r="AX13" s="17"/>
      <c r="AY13" s="17">
        <v>6.6167389895397694E-2</v>
      </c>
      <c r="AZ13" s="17">
        <v>0.118286395951262</v>
      </c>
      <c r="BA13" s="17"/>
      <c r="BB13" s="17">
        <v>8.6761650694923295E-2</v>
      </c>
      <c r="BC13" s="17">
        <v>0.111823920161573</v>
      </c>
      <c r="BD13" s="17"/>
      <c r="BE13" s="17">
        <v>7.0209006310539696E-2</v>
      </c>
      <c r="BF13" s="17">
        <v>0.11287840412910601</v>
      </c>
      <c r="BG13" s="17"/>
      <c r="BH13" s="17">
        <v>0.113725237576407</v>
      </c>
      <c r="BI13" s="17">
        <v>0.10742755047875301</v>
      </c>
      <c r="BJ13" s="17"/>
      <c r="BK13" s="17">
        <v>8.9249130366989601E-2</v>
      </c>
      <c r="BL13" s="17">
        <v>0.11117201799964301</v>
      </c>
      <c r="BM13" s="17"/>
      <c r="BN13" s="17">
        <v>8.4858369885240995E-2</v>
      </c>
      <c r="BO13" s="17">
        <v>0.108985992758151</v>
      </c>
      <c r="BP13" s="17"/>
      <c r="BQ13" s="17">
        <v>5.3315192408783303E-2</v>
      </c>
      <c r="BR13" s="17">
        <v>0.11223122156767899</v>
      </c>
      <c r="BS13" s="17"/>
      <c r="BT13" s="17">
        <v>8.4145313370382002E-2</v>
      </c>
      <c r="BU13" s="17">
        <v>0.109523694440439</v>
      </c>
      <c r="BV13" s="17"/>
      <c r="BW13" s="17">
        <v>7.8198741700330698E-2</v>
      </c>
      <c r="BX13" s="17">
        <v>0.12209670339041701</v>
      </c>
      <c r="BY13" s="17"/>
      <c r="BZ13" s="17">
        <v>4.2028045271096999E-2</v>
      </c>
      <c r="CA13" s="17">
        <v>0.11110141351326901</v>
      </c>
    </row>
    <row r="14" spans="2:79" x14ac:dyDescent="0.35">
      <c r="B14" s="18" t="s">
        <v>75</v>
      </c>
      <c r="C14" s="19">
        <v>6.6863404585305E-2</v>
      </c>
      <c r="D14" s="19">
        <v>5.4867203141561398E-2</v>
      </c>
      <c r="E14" s="19">
        <v>4.9068068321524397E-2</v>
      </c>
      <c r="F14" s="19">
        <v>7.92825093291913E-2</v>
      </c>
      <c r="G14" s="19">
        <v>8.2757009147855706E-2</v>
      </c>
      <c r="H14" s="19">
        <v>8.3053616843172501E-2</v>
      </c>
      <c r="I14" s="19">
        <v>3.4561899415400603E-2</v>
      </c>
      <c r="J14" s="19">
        <v>9.8399402253714394E-2</v>
      </c>
      <c r="K14" s="19">
        <v>9.6709004725417602E-2</v>
      </c>
      <c r="L14" s="19">
        <v>4.6593538054733402E-2</v>
      </c>
      <c r="M14" s="19"/>
      <c r="N14" s="19">
        <v>0.115869152744192</v>
      </c>
      <c r="O14" s="19">
        <v>7.1904894540726794E-2</v>
      </c>
      <c r="P14" s="19">
        <v>4.5883052687190097E-2</v>
      </c>
      <c r="Q14" s="19">
        <v>3.33796473933263E-2</v>
      </c>
      <c r="R14" s="19"/>
      <c r="S14" s="19">
        <v>7.8157932716935302E-2</v>
      </c>
      <c r="T14" s="19">
        <v>5.7119616488214703E-2</v>
      </c>
      <c r="U14" s="19">
        <v>3.3644794459433101E-2</v>
      </c>
      <c r="V14" s="19">
        <v>8.0692419706892601E-2</v>
      </c>
      <c r="W14" s="19">
        <v>4.5549957497293299E-2</v>
      </c>
      <c r="X14" s="19">
        <v>3.0259009789108001E-2</v>
      </c>
      <c r="Y14" s="19">
        <v>4.0640429116578503E-2</v>
      </c>
      <c r="Z14" s="19"/>
      <c r="AA14" s="19">
        <v>2.47414200879288E-2</v>
      </c>
      <c r="AB14" s="19">
        <v>0.13332409997480801</v>
      </c>
      <c r="AC14" s="19"/>
      <c r="AD14" s="19">
        <v>2.1606305558074301E-2</v>
      </c>
      <c r="AE14" s="19">
        <v>1.10156097414116E-2</v>
      </c>
      <c r="AF14" s="19">
        <v>2.6747707066201099E-2</v>
      </c>
      <c r="AG14" s="19"/>
      <c r="AH14" s="19">
        <v>7.9616207122617695E-3</v>
      </c>
      <c r="AI14" s="19">
        <v>7.5208830907369698E-2</v>
      </c>
      <c r="AJ14" s="19"/>
      <c r="AK14" s="19">
        <v>9.6653018611591104E-2</v>
      </c>
      <c r="AL14" s="19">
        <v>5.3440413088409501E-2</v>
      </c>
      <c r="AM14" s="19"/>
      <c r="AN14" s="19">
        <v>8.5609328902701703E-2</v>
      </c>
      <c r="AO14" s="19">
        <v>3.33796473933263E-2</v>
      </c>
      <c r="AP14" s="19"/>
      <c r="AQ14" s="19">
        <v>3.8050735620963998E-2</v>
      </c>
      <c r="AR14" s="19">
        <v>8.1236260744335806E-2</v>
      </c>
      <c r="AS14" s="19"/>
      <c r="AT14" s="19">
        <v>0.19856058027569901</v>
      </c>
      <c r="AU14" s="19">
        <v>6.9060064342857705E-2</v>
      </c>
      <c r="AV14" s="19">
        <v>1.8532934450642101E-2</v>
      </c>
      <c r="AW14" s="19">
        <v>6.0037767555413497E-3</v>
      </c>
      <c r="AX14" s="19"/>
      <c r="AY14" s="19">
        <v>2.3523604886293702E-2</v>
      </c>
      <c r="AZ14" s="19">
        <v>7.7605261257336397E-2</v>
      </c>
      <c r="BA14" s="19"/>
      <c r="BB14" s="19">
        <v>9.12481233382334E-2</v>
      </c>
      <c r="BC14" s="19">
        <v>6.2383787068572297E-2</v>
      </c>
      <c r="BD14" s="19"/>
      <c r="BE14" s="19">
        <v>3.8044084026964901E-2</v>
      </c>
      <c r="BF14" s="19">
        <v>7.0640275120167295E-2</v>
      </c>
      <c r="BG14" s="19"/>
      <c r="BH14" s="19">
        <v>8.44683397646213E-2</v>
      </c>
      <c r="BI14" s="19">
        <v>6.5322623342648406E-2</v>
      </c>
      <c r="BJ14" s="19"/>
      <c r="BK14" s="19">
        <v>4.4904886664365103E-2</v>
      </c>
      <c r="BL14" s="19">
        <v>7.0668228074476799E-2</v>
      </c>
      <c r="BM14" s="19"/>
      <c r="BN14" s="19">
        <v>3.4997811715373799E-2</v>
      </c>
      <c r="BO14" s="19">
        <v>6.8315592791780802E-2</v>
      </c>
      <c r="BP14" s="19"/>
      <c r="BQ14" s="19">
        <v>1.9677525328256298E-2</v>
      </c>
      <c r="BR14" s="19">
        <v>7.0575487046902793E-2</v>
      </c>
      <c r="BS14" s="19"/>
      <c r="BT14" s="19">
        <v>3.74977405837741E-2</v>
      </c>
      <c r="BU14" s="19">
        <v>6.8825301354305299E-2</v>
      </c>
      <c r="BV14" s="19"/>
      <c r="BW14" s="19">
        <v>3.1852852991555103E-2</v>
      </c>
      <c r="BX14" s="19">
        <v>8.3538057411233504E-2</v>
      </c>
      <c r="BY14" s="19"/>
      <c r="BZ14" s="19">
        <v>6.4051658720964497E-3</v>
      </c>
      <c r="CA14" s="19">
        <v>6.9768650592948497E-2</v>
      </c>
    </row>
    <row r="15" spans="2:79" x14ac:dyDescent="0.35">
      <c r="B15" s="16"/>
    </row>
    <row r="16" spans="2:79" x14ac:dyDescent="0.35">
      <c r="B16" t="s">
        <v>78</v>
      </c>
    </row>
    <row r="17" spans="2:2" x14ac:dyDescent="0.35">
      <c r="B17" t="s">
        <v>79</v>
      </c>
    </row>
    <row r="19" spans="2:2" x14ac:dyDescent="0.3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172</vt:i4>
      </vt:variant>
    </vt:vector>
  </HeadingPairs>
  <TitlesOfParts>
    <vt:vector size="172" baseType="lpstr">
      <vt:lpstr>Rebases</vt: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iwitt</dc:creator>
  <cp:lastModifiedBy>Ben Murphy</cp:lastModifiedBy>
  <dcterms:created xsi:type="dcterms:W3CDTF">2022-05-09T13:05:20Z</dcterms:created>
  <dcterms:modified xsi:type="dcterms:W3CDTF">2022-05-09T13:02:24Z</dcterms:modified>
</cp:coreProperties>
</file>